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66"/>
  <workbookPr/>
  <mc:AlternateContent xmlns:mc="http://schemas.openxmlformats.org/markup-compatibility/2006">
    <mc:Choice Requires="x15">
      <x15ac:absPath xmlns:x15ac="http://schemas.microsoft.com/office/spreadsheetml/2010/11/ac" url="C:\Users\mghosh\Box Sync\"/>
    </mc:Choice>
  </mc:AlternateContent>
  <bookViews>
    <workbookView xWindow="0" yWindow="0" windowWidth="26160" windowHeight="16440" tabRatio="917" firstSheet="3" activeTab="3"/>
  </bookViews>
  <sheets>
    <sheet name="Tables_to_Profile" sheetId="27" r:id="rId1"/>
    <sheet name="ALL_Databases" sheetId="7" r:id="rId2"/>
    <sheet name="DB_CUSTTRFM_PRODREFRESH_db" sheetId="6" r:id="rId3"/>
    <sheet name="XCOTX_CUST_ORD_TXN_XREF" sheetId="1" r:id="rId4"/>
    <sheet name="XCOCD_CORP_CUST_DIM" sheetId="85" r:id="rId5"/>
    <sheet name="XCULX_CUST_LING_XREF" sheetId="86" r:id="rId6"/>
    <sheet name="DB_FNDTTRFM_PRODREFRESH_db" sheetId="10" r:id="rId7"/>
    <sheet name="xlocd_loc_dim" sheetId="12" r:id="rId8"/>
    <sheet name="xcldt_cal_dt_xref" sheetId="13" r:id="rId9"/>
    <sheet name="xfczd_fis_cal_tm_zn_flt_dim" sheetId="11" r:id="rId10"/>
    <sheet name="DB_FNDTCNSL_PRODREFRESH_db" sheetId="87" r:id="rId11"/>
    <sheet name="CNSL_GLBL_STY_CLR_FLAT_XREF" sheetId="83" r:id="rId12"/>
    <sheet name="DB_SLSCNSL_PRODREFRESH_db" sheetId="9" r:id="rId13"/>
    <sheet name="CSSCV_STR_SLS_CUST_VIEW" sheetId="4" r:id="rId14"/>
    <sheet name="COOCV_ONL_ORD_CUST_VIEW" sheetId="8" r:id="rId15"/>
    <sheet name="CSTIW_SLS_TXN_LN_ITM_FCT" sheetId="64" r:id="rId16"/>
    <sheet name="CDOLW_DMD_ORD_LN_ITM_FCT" sheetId="88" r:id="rId17"/>
    <sheet name="CSTDW_SLS_TXN_DSCT_LN_FCT" sheetId="89" r:id="rId18"/>
    <sheet name="DB_CUSTBASE_PRODREFRESH_db" sheetId="5" r:id="rId19"/>
    <sheet name="hit_data_t" sheetId="16" r:id="rId20"/>
    <sheet name="CUST_ORD_TXN_XREF_T" sheetId="2" r:id="rId21"/>
    <sheet name="CUST_ORD_TXN_XREF_T_new" sheetId="18" r:id="rId22"/>
    <sheet name="ODS_CORP_CUST_T" sheetId="24" r:id="rId23"/>
    <sheet name="ODS_CUST_DEMG_T" sheetId="23" r:id="rId24"/>
    <sheet name="ODS_BRAND_CUSTOMER_T" sheetId="19" r:id="rId25"/>
    <sheet name="ODS_BRAND_T" sheetId="20" r:id="rId26"/>
    <sheet name="ods_acquistion_t" sheetId="63" r:id="rId27"/>
    <sheet name="ods_arc_brand_customer_t" sheetId="65" r:id="rId28"/>
    <sheet name="ods_brand_cust_email_t" sheetId="66" r:id="rId29"/>
    <sheet name="ods_brand_customer_t (2)" sheetId="67" r:id="rId30"/>
    <sheet name="ods_brand_email_t" sheetId="68" r:id="rId31"/>
    <sheet name="ods_brand_email_t_temp" sheetId="69" r:id="rId32"/>
    <sheet name="ods_brand_t (2)" sheetId="70" r:id="rId33"/>
    <sheet name="ods_campaign_t" sheetId="71" r:id="rId34"/>
    <sheet name="ods_cell_t" sheetId="72" r:id="rId35"/>
    <sheet name="ods_cmpn_device_map_t" sheetId="73" r:id="rId36"/>
    <sheet name="ods_corp_cust_t (2)" sheetId="74" r:id="rId37"/>
    <sheet name="ods_cust_demg_t (3)" sheetId="75" r:id="rId38"/>
    <sheet name="ods_cust_preferences_t (2)" sheetId="76" r:id="rId39"/>
    <sheet name="ods_cust_rwrd_hist_t (2)" sheetId="77" r:id="rId40"/>
    <sheet name="ods_cust_demg_t (2)" sheetId="28" r:id="rId41"/>
    <sheet name="ods_cust_preferences_t" sheetId="29" r:id="rId42"/>
    <sheet name="ods_cust_rwrd_hist_t" sheetId="30" r:id="rId43"/>
    <sheet name="ods_emailclicks_t" sheetId="31" r:id="rId44"/>
    <sheet name="ods_emailopens_t" sheetId="32" r:id="rId45"/>
    <sheet name="ods_eml_src_t" sheetId="33" r:id="rId46"/>
    <sheet name="ods_eml_unsub_t" sheetId="34" r:id="rId47"/>
    <sheet name="ods_household_t" sheetId="35" r:id="rId48"/>
    <sheet name="ods_mailingemail_t" sheetId="36" r:id="rId49"/>
    <sheet name="ods_mailingmailhouse_t" sheetId="37" r:id="rId50"/>
    <sheet name="ods_nearby_str_zip_t" sheetId="38" r:id="rId51"/>
    <sheet name="ods_plcc_cardholder_t" sheetId="39" r:id="rId52"/>
    <sheet name="ods_pref_t" sheetId="40" r:id="rId53"/>
    <sheet name="ods_promotion_t" sheetId="41" r:id="rId54"/>
    <sheet name="ods_sourcecode_t" sheetId="42" r:id="rId55"/>
    <sheet name="ods_stnd_addr_t" sheetId="43" r:id="rId56"/>
    <sheet name="ods_url_t" sheetId="44" r:id="rId57"/>
    <sheet name="db_venus" sheetId="14" r:id="rId58"/>
    <sheet name="date_dim" sheetId="15" r:id="rId59"/>
    <sheet name="db_edw_prodrefresh_DB" sheetId="17" r:id="rId60"/>
    <sheet name="tfnld_fin_loc_flattened_dim" sheetId="21" r:id="rId61"/>
    <sheet name="tadrl_addr_lookup" sheetId="22" r:id="rId62"/>
    <sheet name="tcadd_cal_dt_dim" sheetId="25" r:id="rId63"/>
    <sheet name="tbmcl_brd_mkt_chnl_lookup" sheetId="78" r:id="rId64"/>
    <sheet name="tbrdl_brd_lookup" sheetId="79" r:id="rId65"/>
    <sheet name="tfcfd_fis_cal_flattened_dim" sheetId="26" r:id="rId66"/>
    <sheet name="Sheet1" sheetId="80" r:id="rId67"/>
    <sheet name="db_venus.addr_dim" sheetId="45" r:id="rId68"/>
    <sheet name="db_venus.brd_combo_dim" sheetId="46" r:id="rId69"/>
    <sheet name="db_venus.brd_dim" sheetId="47" r:id="rId70"/>
    <sheet name="db_venus.ctry_dim" sheetId="48" r:id="rId71"/>
    <sheet name="db_venus.cur_xchg_rate_dim" sheetId="49" r:id="rId72"/>
    <sheet name="db_venus.date_dim" sheetId="50" r:id="rId73"/>
    <sheet name="db_venus.dc_dim" sheetId="51" r:id="rId74"/>
    <sheet name="db_venus.fin_loc_dim" sheetId="52" r:id="rId75"/>
    <sheet name="db_venus.merch_misc_dim" sheetId="53" r:id="rId76"/>
    <sheet name="db_venus.mrkt_dim" sheetId="54" r:id="rId77"/>
    <sheet name="db_venus.rbmlm_brd_mkt_loc_map" sheetId="55" r:id="rId78"/>
    <sheet name="db_venus.sesn_dim" sheetId="56" r:id="rId79"/>
    <sheet name="db_venus.sku_dim" sheetId="57" r:id="rId80"/>
    <sheet name="db_venus.sku_hist_dim" sheetId="58" r:id="rId81"/>
    <sheet name="db_venus.sty_clr_dim" sheetId="59" r:id="rId82"/>
    <sheet name="db_venus.sty_clr_hist_dim" sheetId="60" r:id="rId83"/>
    <sheet name="db_venus.tm_of_day_dim" sheetId="61" r:id="rId84"/>
    <sheet name="db_venus.vndr_sty_clr_dim" sheetId="62" r:id="rId85"/>
  </sheets>
  <definedNames>
    <definedName name="_2x_ODS_BRAND_CUSTOMER_T_233741246" localSheetId="16">CDOLW_DMD_ORD_LN_ITM_FCT!$P$12:$BZ$15</definedName>
    <definedName name="_2x_ODS_BRAND_CUSTOMER_T_233741246" localSheetId="17">CSTDW_SLS_TXN_DSCT_LN_FCT!$O$12:$BY$15</definedName>
    <definedName name="_2x_ODS_BRAND_CUSTOMER_T_233741246" localSheetId="15">CSTIW_SLS_TXN_LN_ITM_FCT!$Q$12:$BX$15</definedName>
    <definedName name="_2x_ODS_BRAND_CUSTOMER_T_233741246" localSheetId="67">db_venus.addr_dim!$R$12:$BM$37</definedName>
    <definedName name="_2x_ODS_BRAND_CUSTOMER_T_233741246" localSheetId="68">db_venus.brd_combo_dim!$R$12:$BU$21</definedName>
    <definedName name="_2x_ODS_BRAND_CUSTOMER_T_233741246" localSheetId="69">db_venus.brd_dim!$AN$12:$CQ$32</definedName>
    <definedName name="_2x_ODS_BRAND_CUSTOMER_T_233741246" localSheetId="70">db_venus.ctry_dim!$R$12:$BU$30</definedName>
    <definedName name="_2x_ODS_BRAND_CUSTOMER_T_233741246" localSheetId="71">db_venus.cur_xchg_rate_dim!$R$12:$BU$26</definedName>
    <definedName name="_2x_ODS_BRAND_CUSTOMER_T_233741246" localSheetId="72">db_venus.date_dim!$R$12:$BU$37</definedName>
    <definedName name="_2x_ODS_BRAND_CUSTOMER_T_233741246" localSheetId="73">db_venus.dc_dim!$R$12:$BU$34</definedName>
    <definedName name="_2x_ODS_BRAND_CUSTOMER_T_233741246" localSheetId="74">db_venus.fin_loc_dim!$R$12:$BU$37</definedName>
    <definedName name="_2x_ODS_BRAND_CUSTOMER_T_233741246" localSheetId="75">db_venus.merch_misc_dim!$R$12:$BU$21</definedName>
    <definedName name="_2x_ODS_BRAND_CUSTOMER_T_233741246" localSheetId="76">db_venus.mrkt_dim!$R$12:$BU$24</definedName>
    <definedName name="_2x_ODS_BRAND_CUSTOMER_T_233741246" localSheetId="77">db_venus.rbmlm_brd_mkt_loc_map!$R$12:$BU$16</definedName>
    <definedName name="_2x_ODS_BRAND_CUSTOMER_T_233741246" localSheetId="78">db_venus.sesn_dim!$R$12:$BU$19</definedName>
    <definedName name="_2x_ODS_BRAND_CUSTOMER_T_233741246" localSheetId="79">db_venus.sku_dim!$R$12:$BU$37</definedName>
    <definedName name="_2x_ODS_BRAND_CUSTOMER_T_233741246" localSheetId="80">db_venus.sku_hist_dim!$R$12:$BU$37</definedName>
    <definedName name="_2x_ODS_BRAND_CUSTOMER_T_233741246" localSheetId="81">db_venus.sty_clr_dim!$R$12:$BU$37</definedName>
    <definedName name="_2x_ODS_BRAND_CUSTOMER_T_233741246" localSheetId="82">db_venus.sty_clr_hist_dim!$R$12:$BU$37</definedName>
    <definedName name="_2x_ODS_BRAND_CUSTOMER_T_233741246" localSheetId="83">db_venus.tm_of_day_dim!$R$12:$BU$15</definedName>
    <definedName name="_2x_ODS_BRAND_CUSTOMER_T_233741246" localSheetId="84">db_venus.vndr_sty_clr_dim!$R$12:$BU$15</definedName>
    <definedName name="_2x_ODS_BRAND_CUSTOMER_T_233741246" localSheetId="26">ods_acquistion_t!$S$12:$BV$15</definedName>
    <definedName name="_2x_ODS_BRAND_CUSTOMER_T_233741246" localSheetId="27">ods_arc_brand_customer_t!$R$12:$BU$15</definedName>
    <definedName name="_2x_ODS_BRAND_CUSTOMER_T_233741246" localSheetId="28">ods_brand_cust_email_t!$R$12:$BU$15</definedName>
    <definedName name="_2x_ODS_BRAND_CUSTOMER_T_233741246" localSheetId="24">ODS_BRAND_CUSTOMER_T!$Q$12:$BT$15</definedName>
    <definedName name="_2x_ODS_BRAND_CUSTOMER_T_233741246" localSheetId="29">'ods_brand_customer_t (2)'!$R$12:$BU$15</definedName>
    <definedName name="_2x_ODS_BRAND_CUSTOMER_T_233741246" localSheetId="30">ods_brand_email_t!$R$12:$BU$15</definedName>
    <definedName name="_2x_ODS_BRAND_CUSTOMER_T_233741246" localSheetId="31">ods_brand_email_t_temp!$R$12:$BU$15</definedName>
    <definedName name="_2x_ODS_BRAND_CUSTOMER_T_233741246" localSheetId="32">'ods_brand_t (2)'!$R$12:$BU$15</definedName>
    <definedName name="_2x_ODS_BRAND_CUSTOMER_T_233741246" localSheetId="33">ods_campaign_t!$R$12:$BU$15</definedName>
    <definedName name="_2x_ODS_BRAND_CUSTOMER_T_233741246" localSheetId="34">ods_cell_t!$R$12:$BU$15</definedName>
    <definedName name="_2x_ODS_BRAND_CUSTOMER_T_233741246" localSheetId="35">ods_cmpn_device_map_t!$R$12:$BU$15</definedName>
    <definedName name="_2x_ODS_BRAND_CUSTOMER_T_233741246" localSheetId="36">'ods_corp_cust_t (2)'!$R$12:$BU$15</definedName>
    <definedName name="_2x_ODS_BRAND_CUSTOMER_T_233741246" localSheetId="40">'ods_cust_demg_t (2)'!$R$12:$BU$15</definedName>
    <definedName name="_2x_ODS_BRAND_CUSTOMER_T_233741246" localSheetId="37">'ods_cust_demg_t (3)'!$R$12:$BU$15</definedName>
    <definedName name="_2x_ODS_BRAND_CUSTOMER_T_233741246" localSheetId="41">ods_cust_preferences_t!$R$12:$BU$15</definedName>
    <definedName name="_2x_ODS_BRAND_CUSTOMER_T_233741246" localSheetId="38">'ods_cust_preferences_t (2)'!$R$12:$BU$15</definedName>
    <definedName name="_2x_ODS_BRAND_CUSTOMER_T_233741246" localSheetId="42">ods_cust_rwrd_hist_t!$R$12:$BU$15</definedName>
    <definedName name="_2x_ODS_BRAND_CUSTOMER_T_233741246" localSheetId="39">'ods_cust_rwrd_hist_t (2)'!$R$12:$BU$15</definedName>
    <definedName name="_2x_ODS_BRAND_CUSTOMER_T_233741246" localSheetId="43">ods_emailclicks_t!$R$12:$BM$22</definedName>
    <definedName name="_2x_ODS_BRAND_CUSTOMER_T_233741246" localSheetId="44">ods_emailopens_t!$R$12:$BM$22</definedName>
    <definedName name="_2x_ODS_BRAND_CUSTOMER_T_233741246" localSheetId="45">ods_eml_src_t!$R$12:$BM$22</definedName>
    <definedName name="_2x_ODS_BRAND_CUSTOMER_T_233741246" localSheetId="46">ods_eml_unsub_t!$R$12:$BM$22</definedName>
    <definedName name="_2x_ODS_BRAND_CUSTOMER_T_233741246" localSheetId="47">ods_household_t!$R$12:$BM$22</definedName>
    <definedName name="_2x_ODS_BRAND_CUSTOMER_T_233741246" localSheetId="48">ods_mailingemail_t!$R$12:$BM$22</definedName>
    <definedName name="_2x_ODS_BRAND_CUSTOMER_T_233741246" localSheetId="49">ods_mailingmailhouse_t!$R$12:$BM$22</definedName>
    <definedName name="_2x_ODS_BRAND_CUSTOMER_T_233741246" localSheetId="50">ods_nearby_str_zip_t!$R$12:$BM$22</definedName>
    <definedName name="_2x_ODS_BRAND_CUSTOMER_T_233741246" localSheetId="51">ods_plcc_cardholder_t!$R$12:$BM$22</definedName>
    <definedName name="_2x_ODS_BRAND_CUSTOMER_T_233741246" localSheetId="52">ods_pref_t!$R$12:$BM$18</definedName>
    <definedName name="_2x_ODS_BRAND_CUSTOMER_T_233741246" localSheetId="53">ods_promotion_t!$R$12:$BM$22</definedName>
    <definedName name="_2x_ODS_BRAND_CUSTOMER_T_233741246" localSheetId="54">ods_sourcecode_t!$R$12:$BM$22</definedName>
    <definedName name="_2x_ODS_BRAND_CUSTOMER_T_233741246" localSheetId="55">ods_stnd_addr_t!$R$12:$BM$22</definedName>
    <definedName name="_2x_ODS_BRAND_CUSTOMER_T_233741246" localSheetId="56">ods_url_t!$R$12:$BM$22</definedName>
    <definedName name="_2x_ODS_BRAND_CUSTOMER_T_233741247" localSheetId="28">ods_brand_cust_email_t!$R$12:$BU$15</definedName>
    <definedName name="_2x_ODS_BRAND_CUSTOMER_T_233741247" localSheetId="30">ods_brand_email_t!$R$12:$BU$15</definedName>
    <definedName name="_2x_ODS_BRAND_CUSTOMER_T_233741247" localSheetId="31">ods_brand_email_t_temp!$R$12:$BU$15</definedName>
    <definedName name="_2x_ODS_BRAND_CUSTOMER_T_233741247" localSheetId="32">'ods_brand_t (2)'!$R$12:$BU$15</definedName>
    <definedName name="_2x_ODS_BRAND_CUSTOMER_T_233741247" localSheetId="33">ods_campaign_t!$R$12:$BU$15</definedName>
    <definedName name="_2x_ODS_BRAND_CUSTOMER_T_233741247" localSheetId="34">ods_cell_t!$R$12:$BU$15</definedName>
    <definedName name="_2x_ODS_BRAND_CUSTOMER_T_233741247" localSheetId="36">'ods_corp_cust_t (2)'!$R$12:$BU$15</definedName>
    <definedName name="_2x_ODS_BRAND_CUSTOMER_T_233741247" localSheetId="40">'ods_cust_demg_t (2)'!$R$12:$BU$15</definedName>
    <definedName name="_2x_ODS_BRAND_CUSTOMER_T_233741247" localSheetId="37">'ods_cust_demg_t (3)'!$R$12:$BU$15</definedName>
    <definedName name="_2x_ODS_BRAND_CUSTOMER_T_233741247" localSheetId="41">ods_cust_preferences_t!$R$12:$BU$15</definedName>
    <definedName name="_2x_ODS_BRAND_CUSTOMER_T_233741247" localSheetId="38">'ods_cust_preferences_t (2)'!$R$12:$BU$15</definedName>
    <definedName name="_2x_ODS_BRAND_CUSTOMER_T_233741247" localSheetId="42">ods_cust_rwrd_hist_t!$R$12:$BU$15</definedName>
    <definedName name="_2x_ODS_BRAND_CUSTOMER_T_233741247" localSheetId="39">'ods_cust_rwrd_hist_t (2)'!$R$12:$BU$15</definedName>
    <definedName name="_2x_ODS_BRAND_CUSTOMER_T_233741248" localSheetId="30">ods_brand_email_t!$R$12:$BU$15</definedName>
    <definedName name="_2x_ODS_BRAND_CUSTOMER_T_233741248" localSheetId="31">ods_brand_email_t_temp!$R$12:$BU$15</definedName>
    <definedName name="_2x_ODS_BRAND_CUSTOMER_T_233741248" localSheetId="32">'ods_brand_t (2)'!$R$12:$BU$15</definedName>
    <definedName name="_2x_ODS_BRAND_CUSTOMER_T_233741248" localSheetId="33">ods_campaign_t!$R$12:$BU$15</definedName>
    <definedName name="_2x_ODS_BRAND_CUSTOMER_T_233741248" localSheetId="34">ods_cell_t!$R$12:$BU$15</definedName>
    <definedName name="_2x_ODS_BRAND_CUSTOMER_T_233741248" localSheetId="36">'ods_corp_cust_t (2)'!$R$12:$BU$15</definedName>
    <definedName name="_2x_ODS_BRAND_CUSTOMER_T_233741248" localSheetId="40">'ods_cust_demg_t (2)'!$R$12:$BU$15</definedName>
    <definedName name="_2x_ODS_BRAND_CUSTOMER_T_233741248" localSheetId="37">'ods_cust_demg_t (3)'!$R$12:$BU$15</definedName>
    <definedName name="_2x_ODS_BRAND_CUSTOMER_T_233741248" localSheetId="41">ods_cust_preferences_t!$R$12:$BU$15</definedName>
    <definedName name="_2x_ODS_BRAND_CUSTOMER_T_233741248" localSheetId="38">'ods_cust_preferences_t (2)'!$R$12:$BU$15</definedName>
    <definedName name="_2x_ODS_BRAND_CUSTOMER_T_233741248" localSheetId="42">ods_cust_rwrd_hist_t!$R$12:$BU$15</definedName>
    <definedName name="_2x_ODS_BRAND_CUSTOMER_T_233741248" localSheetId="39">'ods_cust_rwrd_hist_t (2)'!$R$12:$BU$15</definedName>
    <definedName name="_2x_ODS_BRAND_CUSTOMER_T_233741249" localSheetId="34">ods_cell_t!$R$46:$BU$49</definedName>
    <definedName name="_2x_ODS_BRAND_CUSTOMER_T_233741249" localSheetId="36">'ods_corp_cust_t (2)'!#REF!</definedName>
    <definedName name="_2x_ODS_BRAND_CUSTOMER_T_233741249" localSheetId="40">'ods_cust_demg_t (2)'!$R$46:$BU$49</definedName>
    <definedName name="_2x_ODS_BRAND_CUSTOMER_T_233741249" localSheetId="37">'ods_cust_demg_t (3)'!$R$46:$BU$49</definedName>
    <definedName name="_2x_ODS_BRAND_CUSTOMER_T_233741250" localSheetId="34">ods_cell_t!$R$46:$BU$49</definedName>
    <definedName name="_2x_ODS_BRAND_CUSTOMER_T_233741250" localSheetId="36">'ods_corp_cust_t (2)'!#REF!</definedName>
    <definedName name="_2x_ODS_BRAND_CUSTOMER_T_233741250" localSheetId="40">'ods_cust_demg_t (2)'!$R$46:$BU$49</definedName>
    <definedName name="_2x_ODS_BRAND_CUSTOMER_T_233741250" localSheetId="37">'ods_cust_demg_t (3)'!$R$46:$BU$49</definedName>
    <definedName name="_2x_ODS_BRAND_CUSTOMER_T_233741251" localSheetId="34">ods_cell_t!$R$46:$BU$49</definedName>
    <definedName name="_2x_ODS_BRAND_CUSTOMER_T_233741251" localSheetId="36">'ods_corp_cust_t (2)'!#REF!</definedName>
    <definedName name="_2x_ODS_BRAND_CUSTOMER_T_233741251" localSheetId="40">'ods_cust_demg_t (2)'!$R$46:$BU$49</definedName>
    <definedName name="_2x_ODS_BRAND_CUSTOMER_T_233741251" localSheetId="37">'ods_cust_demg_t (3)'!$R$46:$BU$49</definedName>
    <definedName name="_xlnm._FilterDatabase" localSheetId="16" hidden="1">CDOLW_DMD_ORD_LN_ITM_FCT!$AZ$12:$BA$28</definedName>
    <definedName name="_xlnm._FilterDatabase" localSheetId="17" hidden="1">CSTDW_SLS_TXN_DSCT_LN_FCT!$AY$12:$AZ$20</definedName>
    <definedName name="_xlnm._FilterDatabase" localSheetId="15" hidden="1">CSTIW_SLS_TXN_LN_ITM_FCT!$AX$12:$AY$28</definedName>
    <definedName name="_xlnm._FilterDatabase" localSheetId="36" hidden="1">'ods_corp_cust_t (2)'!$BL$12:$BL$33</definedName>
    <definedName name="ODS_BRAND_T" localSheetId="25">ODS_BRAND_T!$F$25:$N$53</definedName>
    <definedName name="_xlnm.Print_Area" localSheetId="16">CDOLW_DMD_ORD_LN_ITM_FCT!$F$1:$O$105</definedName>
    <definedName name="_xlnm.Print_Area" localSheetId="11">CNSL_GLBL_STY_CLR_FLAT_XREF!$F$1:$P$108</definedName>
    <definedName name="_xlnm.Print_Area" localSheetId="14">COOCV_ONL_ORD_CUST_VIEW!$F$1:$L$86</definedName>
    <definedName name="_xlnm.Print_Area" localSheetId="13">CSSCV_STR_SLS_CUST_VIEW!$F$1:$L$86</definedName>
    <definedName name="_xlnm.Print_Area" localSheetId="17">CSTDW_SLS_TXN_DSCT_LN_FCT!$F$1:$N$59</definedName>
    <definedName name="_xlnm.Print_Area" localSheetId="15">CSTIW_SLS_TXN_LN_ITM_FCT!$F$1:$Q$104</definedName>
    <definedName name="_xlnm.Print_Area" localSheetId="20">CUST_ORD_TXN_XREF_T!$F$1:$O$72</definedName>
    <definedName name="_xlnm.Print_Area" localSheetId="21">CUST_ORD_TXN_XREF_T_new!$F$1:$P$72</definedName>
    <definedName name="_xlnm.Print_Area" localSheetId="25">ODS_BRAND_T!$F$1:$O$53</definedName>
    <definedName name="_xlnm.Print_Area" localSheetId="61">tadrl_addr_lookup!$F$1:$O$38</definedName>
    <definedName name="_xlnm.Print_Area" localSheetId="60">tfnld_fin_loc_flattened_dim!$F$1:$L$54</definedName>
    <definedName name="_xlnm.Print_Area" localSheetId="4">XCOCD_CORP_CUST_DIM!$F$1:$N$35</definedName>
    <definedName name="_xlnm.Print_Area" localSheetId="3">XCOTX_CUST_ORD_TXN_XREF!$F$1:$O$28</definedName>
    <definedName name="_xlnm.Print_Area" localSheetId="5">XCULX_CUST_LING_XREF!$F$1:$N$16</definedName>
    <definedName name="_xlnm.Print_Area" localSheetId="9">xfczd_fis_cal_tm_zn_flt_dim!$F$1:$N$121</definedName>
    <definedName name="_xlnm.Print_Area" localSheetId="7">xlocd_loc_dim!$F$1:$K$85</definedName>
    <definedName name="_xlnm.Print_Titles" localSheetId="9">xfczd_fis_cal_tm_zn_flt_dim!$F:$J,xfczd_fis_cal_tm_zn_flt_dim!$1:$11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5" i="12" l="1"/>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38" i="22"/>
  <c r="F37" i="22"/>
  <c r="F36" i="22"/>
  <c r="F35" i="22"/>
  <c r="F34" i="22"/>
  <c r="F33" i="22"/>
  <c r="F32" i="22"/>
  <c r="F31" i="22"/>
  <c r="F30" i="22"/>
  <c r="F29" i="22"/>
  <c r="F28" i="22"/>
  <c r="F27" i="22"/>
  <c r="F26" i="22"/>
  <c r="F25" i="22"/>
  <c r="F24" i="22"/>
  <c r="F23" i="22"/>
  <c r="F22" i="22"/>
  <c r="F21" i="22"/>
  <c r="F20" i="22"/>
  <c r="F19" i="22"/>
  <c r="F18" i="22"/>
  <c r="F17" i="22"/>
  <c r="F16" i="22"/>
  <c r="F15" i="22"/>
  <c r="F14" i="22"/>
  <c r="F13" i="22"/>
  <c r="F12" i="22"/>
  <c r="F54" i="21"/>
  <c r="F53" i="21"/>
  <c r="F52" i="21"/>
  <c r="F51" i="21"/>
  <c r="F50" i="21"/>
  <c r="F49" i="21"/>
  <c r="F48" i="21"/>
  <c r="F47" i="21"/>
  <c r="F46" i="21"/>
  <c r="F45" i="21"/>
  <c r="F44" i="21"/>
  <c r="F43" i="21"/>
  <c r="F42" i="21"/>
  <c r="F41" i="21"/>
  <c r="F40" i="21"/>
  <c r="F39" i="21"/>
  <c r="F38" i="21"/>
  <c r="F37" i="21"/>
  <c r="F36" i="21"/>
  <c r="F35" i="21"/>
  <c r="F34" i="21"/>
  <c r="F33" i="21"/>
  <c r="F32" i="21"/>
  <c r="F31" i="21"/>
  <c r="F30" i="21"/>
  <c r="F29" i="21"/>
  <c r="F28" i="21"/>
  <c r="F27" i="21"/>
  <c r="F26" i="21"/>
  <c r="F25" i="21"/>
  <c r="F24" i="21"/>
  <c r="F23" i="21"/>
  <c r="F22" i="21"/>
  <c r="F21" i="21"/>
  <c r="F20" i="21"/>
  <c r="F19" i="21"/>
  <c r="F18" i="21"/>
  <c r="F17" i="21"/>
  <c r="F16" i="21"/>
  <c r="F15" i="21"/>
  <c r="F14" i="21"/>
  <c r="F13" i="21"/>
  <c r="F12" i="21"/>
  <c r="V12" i="1"/>
  <c r="X12" i="1"/>
  <c r="AA12" i="1"/>
  <c r="AC12" i="1"/>
  <c r="AE12" i="1"/>
  <c r="AE13" i="1"/>
  <c r="AE14" i="1"/>
  <c r="AE15" i="1"/>
  <c r="AE16" i="1"/>
  <c r="AC19" i="83"/>
  <c r="AC20" i="83"/>
  <c r="AC21" i="83"/>
  <c r="AC22" i="83"/>
  <c r="AC23" i="83"/>
  <c r="AC24" i="83"/>
  <c r="AC25" i="83"/>
  <c r="AC26" i="83"/>
  <c r="AC27" i="83"/>
  <c r="AC28" i="83"/>
  <c r="AC29" i="83"/>
  <c r="AC30" i="83"/>
  <c r="AC31" i="83"/>
  <c r="AC32" i="83"/>
  <c r="AC33" i="83"/>
  <c r="AC34" i="83"/>
  <c r="AC35" i="83"/>
  <c r="AC36" i="83"/>
  <c r="AC37" i="83"/>
  <c r="AC38" i="83"/>
  <c r="AC39" i="83"/>
  <c r="AC40" i="83"/>
  <c r="AC41" i="83"/>
  <c r="AC42" i="83"/>
  <c r="AC43" i="83"/>
  <c r="AC44" i="83"/>
  <c r="AC45" i="83"/>
  <c r="AC46" i="83"/>
  <c r="AC47" i="83"/>
  <c r="AC48" i="83"/>
  <c r="AC49" i="83"/>
  <c r="AC50" i="83"/>
  <c r="AC51" i="83"/>
  <c r="AC52" i="83"/>
  <c r="AC53" i="83"/>
  <c r="AC54" i="83"/>
  <c r="AC55" i="83"/>
  <c r="AC56" i="83"/>
  <c r="AC57" i="83"/>
  <c r="AC58" i="83"/>
  <c r="AC59" i="83"/>
  <c r="AC60" i="83"/>
  <c r="AC61" i="83"/>
  <c r="AC62" i="83"/>
  <c r="AC63" i="83"/>
  <c r="AC64" i="83"/>
  <c r="AC65" i="83"/>
  <c r="AC66" i="83"/>
  <c r="AC67" i="83"/>
  <c r="AC68" i="83"/>
  <c r="AC69" i="83"/>
  <c r="AC70" i="83"/>
  <c r="AC71" i="83"/>
  <c r="AC72" i="83"/>
  <c r="AC73" i="83"/>
  <c r="AC74" i="83"/>
  <c r="AC75" i="83"/>
  <c r="AC76" i="83"/>
  <c r="AC77" i="83"/>
  <c r="AC78" i="83"/>
  <c r="AC79" i="83"/>
  <c r="AC80" i="83"/>
  <c r="AC81" i="83"/>
  <c r="AC82" i="83"/>
  <c r="AC83" i="83"/>
  <c r="AC84" i="83"/>
  <c r="AC85" i="83"/>
  <c r="AC86" i="83"/>
  <c r="AC87" i="83"/>
  <c r="AC88" i="83"/>
  <c r="AC89" i="83"/>
  <c r="AC90" i="83"/>
  <c r="AC91" i="83"/>
  <c r="AC92" i="83"/>
  <c r="AC93" i="83"/>
  <c r="AC94" i="83"/>
  <c r="AC95" i="83"/>
  <c r="AC96" i="83"/>
  <c r="AC97" i="83"/>
  <c r="AC98" i="83"/>
  <c r="AC99" i="83"/>
  <c r="AC100" i="83"/>
  <c r="AC101" i="83"/>
  <c r="AC102" i="83"/>
  <c r="AC103" i="83"/>
  <c r="AC104" i="83"/>
  <c r="AC105" i="83"/>
  <c r="AC106" i="83"/>
  <c r="AC107" i="83"/>
  <c r="AC108" i="83"/>
  <c r="I59" i="89"/>
  <c r="I58" i="89"/>
  <c r="I57" i="89"/>
  <c r="I56" i="89"/>
  <c r="I55" i="89"/>
  <c r="I54" i="89"/>
  <c r="I53" i="89"/>
  <c r="I52" i="89"/>
  <c r="I51" i="89"/>
  <c r="I50" i="89"/>
  <c r="I49" i="89"/>
  <c r="I48" i="89"/>
  <c r="I47" i="89"/>
  <c r="I46" i="89"/>
  <c r="I45" i="89"/>
  <c r="I44" i="89"/>
  <c r="I43" i="89"/>
  <c r="I42" i="89"/>
  <c r="I41" i="89"/>
  <c r="I40" i="89"/>
  <c r="I39" i="89"/>
  <c r="I38" i="89"/>
  <c r="I37" i="89"/>
  <c r="I36" i="89"/>
  <c r="I35" i="89"/>
  <c r="I34" i="89"/>
  <c r="I33" i="89"/>
  <c r="I32" i="89"/>
  <c r="I31" i="89"/>
  <c r="I30" i="89"/>
  <c r="I29" i="89"/>
  <c r="I28" i="89"/>
  <c r="I27" i="89"/>
  <c r="I26" i="89"/>
  <c r="I25" i="89"/>
  <c r="I24" i="89"/>
  <c r="I23" i="89"/>
  <c r="I22" i="89"/>
  <c r="I21" i="89"/>
  <c r="I20" i="89"/>
  <c r="I19" i="89"/>
  <c r="I18" i="89"/>
  <c r="I17" i="89"/>
  <c r="I16" i="89"/>
  <c r="I15" i="89"/>
  <c r="I14" i="89"/>
  <c r="AC17" i="83"/>
  <c r="AC18" i="83"/>
  <c r="AC16" i="83"/>
  <c r="AC13" i="83"/>
  <c r="AC14" i="83"/>
  <c r="AC15" i="83"/>
  <c r="AC12" i="83"/>
  <c r="AA12" i="83"/>
  <c r="AL21" i="89"/>
  <c r="G4" i="89"/>
  <c r="G5" i="89"/>
  <c r="AM21" i="89"/>
  <c r="AQ21" i="89"/>
  <c r="AU21" i="89"/>
  <c r="BB21" i="89"/>
  <c r="BE21" i="89"/>
  <c r="BI21" i="89"/>
  <c r="BM21" i="89"/>
  <c r="BT21" i="89"/>
  <c r="AL22" i="89"/>
  <c r="AM22" i="89"/>
  <c r="AQ22" i="89"/>
  <c r="AU22" i="89"/>
  <c r="BB22" i="89"/>
  <c r="BE22" i="89"/>
  <c r="BI22" i="89"/>
  <c r="BM22" i="89"/>
  <c r="BT22" i="89"/>
  <c r="AL23" i="89"/>
  <c r="AM23" i="89"/>
  <c r="AQ23" i="89"/>
  <c r="AU23" i="89"/>
  <c r="BB23" i="89"/>
  <c r="BE23" i="89"/>
  <c r="BI23" i="89"/>
  <c r="BM23" i="89"/>
  <c r="BT23" i="89"/>
  <c r="AL24" i="89"/>
  <c r="AM24" i="89"/>
  <c r="AQ24" i="89"/>
  <c r="AU24" i="89"/>
  <c r="BB24" i="89"/>
  <c r="BE24" i="89"/>
  <c r="BI24" i="89"/>
  <c r="BM24" i="89"/>
  <c r="BT24" i="89"/>
  <c r="AL25" i="89"/>
  <c r="AM25" i="89"/>
  <c r="AQ25" i="89"/>
  <c r="AU25" i="89"/>
  <c r="BB25" i="89"/>
  <c r="BE25" i="89"/>
  <c r="BI25" i="89"/>
  <c r="BM25" i="89"/>
  <c r="BT25" i="89"/>
  <c r="AL26" i="89"/>
  <c r="AM26" i="89"/>
  <c r="AQ26" i="89"/>
  <c r="AU26" i="89"/>
  <c r="BB26" i="89"/>
  <c r="BE26" i="89"/>
  <c r="BI26" i="89"/>
  <c r="BM26" i="89"/>
  <c r="BT26" i="89"/>
  <c r="AL27" i="89"/>
  <c r="AM27" i="89"/>
  <c r="AQ27" i="89"/>
  <c r="AU27" i="89"/>
  <c r="BB27" i="89"/>
  <c r="BE27" i="89"/>
  <c r="BI27" i="89"/>
  <c r="BM27" i="89"/>
  <c r="BT27" i="89"/>
  <c r="AL28" i="89"/>
  <c r="AM28" i="89"/>
  <c r="AQ28" i="89"/>
  <c r="AU28" i="89"/>
  <c r="BB28" i="89"/>
  <c r="BE28" i="89"/>
  <c r="BI28" i="89"/>
  <c r="BM28" i="89"/>
  <c r="BT28" i="89"/>
  <c r="AL29" i="89"/>
  <c r="AM29" i="89"/>
  <c r="AQ29" i="89"/>
  <c r="AU29" i="89"/>
  <c r="BB29" i="89"/>
  <c r="BE29" i="89"/>
  <c r="BI29" i="89"/>
  <c r="BM29" i="89"/>
  <c r="BT29" i="89"/>
  <c r="AL30" i="89"/>
  <c r="AM30" i="89"/>
  <c r="AQ30" i="89"/>
  <c r="AU30" i="89"/>
  <c r="BB30" i="89"/>
  <c r="BE30" i="89"/>
  <c r="BI30" i="89"/>
  <c r="BM30" i="89"/>
  <c r="BT30" i="89"/>
  <c r="AL31" i="89"/>
  <c r="AM31" i="89"/>
  <c r="AQ31" i="89"/>
  <c r="AU31" i="89"/>
  <c r="BB31" i="89"/>
  <c r="BE31" i="89"/>
  <c r="BI31" i="89"/>
  <c r="BM31" i="89"/>
  <c r="BT31" i="89"/>
  <c r="AL32" i="89"/>
  <c r="AM32" i="89"/>
  <c r="AQ32" i="89"/>
  <c r="AU32" i="89"/>
  <c r="BB32" i="89"/>
  <c r="BE32" i="89"/>
  <c r="BI32" i="89"/>
  <c r="BM32" i="89"/>
  <c r="BT32" i="89"/>
  <c r="AL33" i="89"/>
  <c r="AM33" i="89"/>
  <c r="AQ33" i="89"/>
  <c r="AU33" i="89"/>
  <c r="BB33" i="89"/>
  <c r="BE33" i="89"/>
  <c r="BI33" i="89"/>
  <c r="BM33" i="89"/>
  <c r="BT33" i="89"/>
  <c r="AL34" i="89"/>
  <c r="AM34" i="89"/>
  <c r="AQ34" i="89"/>
  <c r="AU34" i="89"/>
  <c r="BB34" i="89"/>
  <c r="BE34" i="89"/>
  <c r="BI34" i="89"/>
  <c r="BM34" i="89"/>
  <c r="BT34" i="89"/>
  <c r="AL35" i="89"/>
  <c r="AM35" i="89"/>
  <c r="AQ35" i="89"/>
  <c r="AU35" i="89"/>
  <c r="BB35" i="89"/>
  <c r="BE35" i="89"/>
  <c r="BI35" i="89"/>
  <c r="BM35" i="89"/>
  <c r="BT35" i="89"/>
  <c r="AL36" i="89"/>
  <c r="AM36" i="89"/>
  <c r="AQ36" i="89"/>
  <c r="AU36" i="89"/>
  <c r="BB36" i="89"/>
  <c r="BE36" i="89"/>
  <c r="BI36" i="89"/>
  <c r="BM36" i="89"/>
  <c r="BT36" i="89"/>
  <c r="AL37" i="89"/>
  <c r="AM37" i="89"/>
  <c r="AQ37" i="89"/>
  <c r="AU37" i="89"/>
  <c r="BB37" i="89"/>
  <c r="BE37" i="89"/>
  <c r="BI37" i="89"/>
  <c r="BM37" i="89"/>
  <c r="BT37" i="89"/>
  <c r="AL38" i="89"/>
  <c r="AM38" i="89"/>
  <c r="AQ38" i="89"/>
  <c r="AU38" i="89"/>
  <c r="BB38" i="89"/>
  <c r="BE38" i="89"/>
  <c r="BI38" i="89"/>
  <c r="BM38" i="89"/>
  <c r="BT38" i="89"/>
  <c r="AL39" i="89"/>
  <c r="AM39" i="89"/>
  <c r="AQ39" i="89"/>
  <c r="AU39" i="89"/>
  <c r="BB39" i="89"/>
  <c r="BE39" i="89"/>
  <c r="BI39" i="89"/>
  <c r="BM39" i="89"/>
  <c r="BT39" i="89"/>
  <c r="AL40" i="89"/>
  <c r="AM40" i="89"/>
  <c r="AQ40" i="89"/>
  <c r="AU40" i="89"/>
  <c r="BB40" i="89"/>
  <c r="BE40" i="89"/>
  <c r="BI40" i="89"/>
  <c r="BM40" i="89"/>
  <c r="BT40" i="89"/>
  <c r="AL41" i="89"/>
  <c r="AM41" i="89"/>
  <c r="AQ41" i="89"/>
  <c r="AU41" i="89"/>
  <c r="BB41" i="89"/>
  <c r="BE41" i="89"/>
  <c r="BI41" i="89"/>
  <c r="BM41" i="89"/>
  <c r="BT41" i="89"/>
  <c r="AL42" i="89"/>
  <c r="AM42" i="89"/>
  <c r="AQ42" i="89"/>
  <c r="AU42" i="89"/>
  <c r="BB42" i="89"/>
  <c r="BE42" i="89"/>
  <c r="BI42" i="89"/>
  <c r="BM42" i="89"/>
  <c r="BT42" i="89"/>
  <c r="AL43" i="89"/>
  <c r="AM43" i="89"/>
  <c r="AQ43" i="89"/>
  <c r="AU43" i="89"/>
  <c r="BB43" i="89"/>
  <c r="BE43" i="89"/>
  <c r="BI43" i="89"/>
  <c r="BM43" i="89"/>
  <c r="BT43" i="89"/>
  <c r="AL44" i="89"/>
  <c r="AM44" i="89"/>
  <c r="AQ44" i="89"/>
  <c r="AU44" i="89"/>
  <c r="BB44" i="89"/>
  <c r="BE44" i="89"/>
  <c r="BI44" i="89"/>
  <c r="BM44" i="89"/>
  <c r="BT44" i="89"/>
  <c r="AL45" i="89"/>
  <c r="AM45" i="89"/>
  <c r="AQ45" i="89"/>
  <c r="AU45" i="89"/>
  <c r="BB45" i="89"/>
  <c r="BE45" i="89"/>
  <c r="BI45" i="89"/>
  <c r="BM45" i="89"/>
  <c r="BT45" i="89"/>
  <c r="AL46" i="89"/>
  <c r="AM46" i="89"/>
  <c r="AQ46" i="89"/>
  <c r="AU46" i="89"/>
  <c r="BB46" i="89"/>
  <c r="BE46" i="89"/>
  <c r="BI46" i="89"/>
  <c r="BM46" i="89"/>
  <c r="BT46" i="89"/>
  <c r="AL47" i="89"/>
  <c r="AM47" i="89"/>
  <c r="AQ47" i="89"/>
  <c r="AU47" i="89"/>
  <c r="BB47" i="89"/>
  <c r="BE47" i="89"/>
  <c r="BI47" i="89"/>
  <c r="BM47" i="89"/>
  <c r="BT47" i="89"/>
  <c r="AL48" i="89"/>
  <c r="AM48" i="89"/>
  <c r="AQ48" i="89"/>
  <c r="AU48" i="89"/>
  <c r="BB48" i="89"/>
  <c r="BE48" i="89"/>
  <c r="BI48" i="89"/>
  <c r="BM48" i="89"/>
  <c r="BT48" i="89"/>
  <c r="AL49" i="89"/>
  <c r="AM49" i="89"/>
  <c r="AQ49" i="89"/>
  <c r="AU49" i="89"/>
  <c r="BB49" i="89"/>
  <c r="BE49" i="89"/>
  <c r="BI49" i="89"/>
  <c r="BM49" i="89"/>
  <c r="BT49" i="89"/>
  <c r="AL50" i="89"/>
  <c r="AM50" i="89"/>
  <c r="AQ50" i="89"/>
  <c r="AU50" i="89"/>
  <c r="BB50" i="89"/>
  <c r="BE50" i="89"/>
  <c r="BI50" i="89"/>
  <c r="BM50" i="89"/>
  <c r="BT50" i="89"/>
  <c r="AL51" i="89"/>
  <c r="AM51" i="89"/>
  <c r="AQ51" i="89"/>
  <c r="AU51" i="89"/>
  <c r="BB51" i="89"/>
  <c r="BE51" i="89"/>
  <c r="BI51" i="89"/>
  <c r="BM51" i="89"/>
  <c r="BT51" i="89"/>
  <c r="AL52" i="89"/>
  <c r="AM52" i="89"/>
  <c r="AQ52" i="89"/>
  <c r="AU52" i="89"/>
  <c r="BB52" i="89"/>
  <c r="BE52" i="89"/>
  <c r="BI52" i="89"/>
  <c r="BM52" i="89"/>
  <c r="BT52" i="89"/>
  <c r="AL53" i="89"/>
  <c r="AM53" i="89"/>
  <c r="AQ53" i="89"/>
  <c r="AU53" i="89"/>
  <c r="BB53" i="89"/>
  <c r="BE53" i="89"/>
  <c r="BI53" i="89"/>
  <c r="BM53" i="89"/>
  <c r="BT53" i="89"/>
  <c r="AL54" i="89"/>
  <c r="AM54" i="89"/>
  <c r="AQ54" i="89"/>
  <c r="AU54" i="89"/>
  <c r="BB54" i="89"/>
  <c r="BE54" i="89"/>
  <c r="BI54" i="89"/>
  <c r="BM54" i="89"/>
  <c r="BT54" i="89"/>
  <c r="AL55" i="89"/>
  <c r="AM55" i="89"/>
  <c r="AQ55" i="89"/>
  <c r="AU55" i="89"/>
  <c r="BB55" i="89"/>
  <c r="BE55" i="89"/>
  <c r="BI55" i="89"/>
  <c r="BM55" i="89"/>
  <c r="BT55" i="89"/>
  <c r="AL56" i="89"/>
  <c r="AM56" i="89"/>
  <c r="AQ56" i="89"/>
  <c r="AU56" i="89"/>
  <c r="BB56" i="89"/>
  <c r="BE56" i="89"/>
  <c r="BI56" i="89"/>
  <c r="BM56" i="89"/>
  <c r="BT56" i="89"/>
  <c r="AL57" i="89"/>
  <c r="AM57" i="89"/>
  <c r="AQ57" i="89"/>
  <c r="AU57" i="89"/>
  <c r="BB57" i="89"/>
  <c r="BE57" i="89"/>
  <c r="BI57" i="89"/>
  <c r="BM57" i="89"/>
  <c r="BT57" i="89"/>
  <c r="AL58" i="89"/>
  <c r="AM58" i="89"/>
  <c r="AQ58" i="89"/>
  <c r="AU58" i="89"/>
  <c r="BB58" i="89"/>
  <c r="BE58" i="89"/>
  <c r="BI58" i="89"/>
  <c r="BM58" i="89"/>
  <c r="BT58" i="89"/>
  <c r="AL59" i="89"/>
  <c r="AM59" i="89"/>
  <c r="AQ59" i="89"/>
  <c r="AU59" i="89"/>
  <c r="BB59" i="89"/>
  <c r="BE59" i="89"/>
  <c r="BI59" i="89"/>
  <c r="BM59" i="89"/>
  <c r="BT59" i="89"/>
  <c r="AH59" i="89"/>
  <c r="AI59" i="89"/>
  <c r="AH21" i="89"/>
  <c r="AI21" i="89"/>
  <c r="AH22" i="89"/>
  <c r="AI22" i="89"/>
  <c r="AH23" i="89"/>
  <c r="AI23" i="89"/>
  <c r="AH24" i="89"/>
  <c r="AI24" i="89"/>
  <c r="AH25" i="89"/>
  <c r="AI25" i="89"/>
  <c r="AH26" i="89"/>
  <c r="AI26" i="89"/>
  <c r="AH27" i="89"/>
  <c r="AI27" i="89"/>
  <c r="AH28" i="89"/>
  <c r="AI28" i="89"/>
  <c r="AH29" i="89"/>
  <c r="AI29" i="89"/>
  <c r="AH30" i="89"/>
  <c r="AI30" i="89"/>
  <c r="AH31" i="89"/>
  <c r="AI31" i="89"/>
  <c r="AH32" i="89"/>
  <c r="AI32" i="89"/>
  <c r="AH33" i="89"/>
  <c r="AI33" i="89"/>
  <c r="AH34" i="89"/>
  <c r="AI34" i="89"/>
  <c r="AH35" i="89"/>
  <c r="AI35" i="89"/>
  <c r="AH36" i="89"/>
  <c r="AI36" i="89"/>
  <c r="AH37" i="89"/>
  <c r="AI37" i="89"/>
  <c r="AH38" i="89"/>
  <c r="AI38" i="89"/>
  <c r="AH39" i="89"/>
  <c r="AI39" i="89"/>
  <c r="AH40" i="89"/>
  <c r="AI40" i="89"/>
  <c r="AH41" i="89"/>
  <c r="AI41" i="89"/>
  <c r="AH42" i="89"/>
  <c r="AI42" i="89"/>
  <c r="AH43" i="89"/>
  <c r="AI43" i="89"/>
  <c r="AH44" i="89"/>
  <c r="AI44" i="89"/>
  <c r="AH45" i="89"/>
  <c r="AI45" i="89"/>
  <c r="AH46" i="89"/>
  <c r="AI46" i="89"/>
  <c r="AH47" i="89"/>
  <c r="AI47" i="89"/>
  <c r="AH48" i="89"/>
  <c r="AI48" i="89"/>
  <c r="AH49" i="89"/>
  <c r="AI49" i="89"/>
  <c r="AH50" i="89"/>
  <c r="AI50" i="89"/>
  <c r="AH51" i="89"/>
  <c r="AI51" i="89"/>
  <c r="AH52" i="89"/>
  <c r="AI52" i="89"/>
  <c r="AH53" i="89"/>
  <c r="AI53" i="89"/>
  <c r="AH54" i="89"/>
  <c r="AI54" i="89"/>
  <c r="AH55" i="89"/>
  <c r="AI55" i="89"/>
  <c r="AH56" i="89"/>
  <c r="AI56" i="89"/>
  <c r="AH57" i="89"/>
  <c r="AI57" i="89"/>
  <c r="AH58" i="89"/>
  <c r="AI58" i="89"/>
  <c r="B21" i="89"/>
  <c r="C21" i="89"/>
  <c r="D21" i="89"/>
  <c r="F21" i="89"/>
  <c r="G21" i="89"/>
  <c r="AH12" i="89"/>
  <c r="AH13" i="89"/>
  <c r="AH14" i="89"/>
  <c r="AH15" i="89"/>
  <c r="AI12" i="89"/>
  <c r="AI13" i="89"/>
  <c r="AI14" i="89"/>
  <c r="AI15" i="89"/>
  <c r="AH16" i="89"/>
  <c r="AI16" i="89"/>
  <c r="AH17" i="89"/>
  <c r="AI17" i="89"/>
  <c r="AH18" i="89"/>
  <c r="AI18" i="89"/>
  <c r="AH19" i="89"/>
  <c r="AI19" i="89"/>
  <c r="AH20" i="89"/>
  <c r="AI20" i="89"/>
  <c r="K21" i="89"/>
  <c r="B22" i="89"/>
  <c r="C22" i="89"/>
  <c r="D22" i="89"/>
  <c r="F22" i="89"/>
  <c r="G22" i="89"/>
  <c r="K22" i="89"/>
  <c r="B23" i="89"/>
  <c r="C23" i="89"/>
  <c r="D23" i="89"/>
  <c r="F23" i="89"/>
  <c r="G23" i="89"/>
  <c r="K23" i="89"/>
  <c r="B24" i="89"/>
  <c r="C24" i="89"/>
  <c r="D24" i="89"/>
  <c r="F24" i="89"/>
  <c r="G24" i="89"/>
  <c r="K24" i="89"/>
  <c r="B25" i="89"/>
  <c r="C25" i="89"/>
  <c r="D25" i="89"/>
  <c r="F25" i="89"/>
  <c r="G25" i="89"/>
  <c r="K25" i="89"/>
  <c r="B26" i="89"/>
  <c r="C26" i="89"/>
  <c r="D26" i="89"/>
  <c r="F26" i="89"/>
  <c r="G26" i="89"/>
  <c r="K26" i="89"/>
  <c r="B27" i="89"/>
  <c r="C27" i="89"/>
  <c r="D27" i="89"/>
  <c r="F27" i="89"/>
  <c r="G27" i="89"/>
  <c r="K27" i="89"/>
  <c r="B28" i="89"/>
  <c r="C28" i="89"/>
  <c r="D28" i="89"/>
  <c r="F28" i="89"/>
  <c r="G28" i="89"/>
  <c r="K28" i="89"/>
  <c r="B29" i="89"/>
  <c r="C29" i="89"/>
  <c r="D29" i="89"/>
  <c r="F29" i="89"/>
  <c r="G29" i="89"/>
  <c r="K29" i="89"/>
  <c r="B30" i="89"/>
  <c r="C30" i="89"/>
  <c r="D30" i="89"/>
  <c r="F30" i="89"/>
  <c r="G30" i="89"/>
  <c r="K30" i="89"/>
  <c r="B31" i="89"/>
  <c r="C31" i="89"/>
  <c r="D31" i="89"/>
  <c r="F31" i="89"/>
  <c r="G31" i="89"/>
  <c r="K31" i="89"/>
  <c r="B32" i="89"/>
  <c r="C32" i="89"/>
  <c r="D32" i="89"/>
  <c r="F32" i="89"/>
  <c r="G32" i="89"/>
  <c r="K32" i="89"/>
  <c r="B33" i="89"/>
  <c r="C33" i="89"/>
  <c r="D33" i="89"/>
  <c r="F33" i="89"/>
  <c r="G33" i="89"/>
  <c r="K33" i="89"/>
  <c r="B34" i="89"/>
  <c r="C34" i="89"/>
  <c r="D34" i="89"/>
  <c r="F34" i="89"/>
  <c r="G34" i="89"/>
  <c r="K34" i="89"/>
  <c r="B35" i="89"/>
  <c r="C35" i="89"/>
  <c r="D35" i="89"/>
  <c r="F35" i="89"/>
  <c r="G35" i="89"/>
  <c r="K35" i="89"/>
  <c r="B36" i="89"/>
  <c r="C36" i="89"/>
  <c r="D36" i="89"/>
  <c r="F36" i="89"/>
  <c r="G36" i="89"/>
  <c r="K36" i="89"/>
  <c r="B37" i="89"/>
  <c r="C37" i="89"/>
  <c r="D37" i="89"/>
  <c r="F37" i="89"/>
  <c r="G37" i="89"/>
  <c r="K37" i="89"/>
  <c r="B38" i="89"/>
  <c r="C38" i="89"/>
  <c r="D38" i="89"/>
  <c r="F38" i="89"/>
  <c r="G38" i="89"/>
  <c r="K38" i="89"/>
  <c r="B39" i="89"/>
  <c r="C39" i="89"/>
  <c r="D39" i="89"/>
  <c r="F39" i="89"/>
  <c r="G39" i="89"/>
  <c r="K39" i="89"/>
  <c r="B40" i="89"/>
  <c r="C40" i="89"/>
  <c r="D40" i="89"/>
  <c r="F40" i="89"/>
  <c r="G40" i="89"/>
  <c r="K40" i="89"/>
  <c r="B41" i="89"/>
  <c r="C41" i="89"/>
  <c r="D41" i="89"/>
  <c r="F41" i="89"/>
  <c r="G41" i="89"/>
  <c r="K41" i="89"/>
  <c r="B42" i="89"/>
  <c r="C42" i="89"/>
  <c r="D42" i="89"/>
  <c r="F42" i="89"/>
  <c r="G42" i="89"/>
  <c r="K42" i="89"/>
  <c r="B43" i="89"/>
  <c r="C43" i="89"/>
  <c r="D43" i="89"/>
  <c r="F43" i="89"/>
  <c r="G43" i="89"/>
  <c r="K43" i="89"/>
  <c r="B44" i="89"/>
  <c r="C44" i="89"/>
  <c r="D44" i="89"/>
  <c r="F44" i="89"/>
  <c r="G44" i="89"/>
  <c r="K44" i="89"/>
  <c r="B45" i="89"/>
  <c r="C45" i="89"/>
  <c r="D45" i="89"/>
  <c r="F45" i="89"/>
  <c r="G45" i="89"/>
  <c r="K45" i="89"/>
  <c r="B46" i="89"/>
  <c r="C46" i="89"/>
  <c r="D46" i="89"/>
  <c r="F46" i="89"/>
  <c r="G46" i="89"/>
  <c r="K46" i="89"/>
  <c r="B47" i="89"/>
  <c r="C47" i="89"/>
  <c r="D47" i="89"/>
  <c r="F47" i="89"/>
  <c r="G47" i="89"/>
  <c r="K47" i="89"/>
  <c r="B48" i="89"/>
  <c r="C48" i="89"/>
  <c r="D48" i="89"/>
  <c r="F48" i="89"/>
  <c r="G48" i="89"/>
  <c r="K48" i="89"/>
  <c r="B49" i="89"/>
  <c r="C49" i="89"/>
  <c r="D49" i="89"/>
  <c r="F49" i="89"/>
  <c r="G49" i="89"/>
  <c r="K49" i="89"/>
  <c r="B50" i="89"/>
  <c r="C50" i="89"/>
  <c r="D50" i="89"/>
  <c r="F50" i="89"/>
  <c r="G50" i="89"/>
  <c r="K50" i="89"/>
  <c r="B51" i="89"/>
  <c r="C51" i="89"/>
  <c r="D51" i="89"/>
  <c r="F51" i="89"/>
  <c r="G51" i="89"/>
  <c r="K51" i="89"/>
  <c r="B52" i="89"/>
  <c r="C52" i="89"/>
  <c r="D52" i="89"/>
  <c r="F52" i="89"/>
  <c r="G52" i="89"/>
  <c r="K52" i="89"/>
  <c r="B53" i="89"/>
  <c r="C53" i="89"/>
  <c r="D53" i="89"/>
  <c r="F53" i="89"/>
  <c r="G53" i="89"/>
  <c r="K53" i="89"/>
  <c r="B54" i="89"/>
  <c r="C54" i="89"/>
  <c r="D54" i="89"/>
  <c r="F54" i="89"/>
  <c r="G54" i="89"/>
  <c r="K54" i="89"/>
  <c r="B55" i="89"/>
  <c r="C55" i="89"/>
  <c r="D55" i="89"/>
  <c r="F55" i="89"/>
  <c r="G55" i="89"/>
  <c r="K55" i="89"/>
  <c r="B56" i="89"/>
  <c r="C56" i="89"/>
  <c r="D56" i="89"/>
  <c r="F56" i="89"/>
  <c r="G56" i="89"/>
  <c r="K56" i="89"/>
  <c r="B57" i="89"/>
  <c r="C57" i="89"/>
  <c r="D57" i="89"/>
  <c r="F57" i="89"/>
  <c r="G57" i="89"/>
  <c r="K57" i="89"/>
  <c r="B58" i="89"/>
  <c r="C58" i="89"/>
  <c r="D58" i="89"/>
  <c r="F58" i="89"/>
  <c r="G58" i="89"/>
  <c r="K58" i="89"/>
  <c r="B59" i="89"/>
  <c r="C59" i="89"/>
  <c r="D59" i="89"/>
  <c r="F59" i="89"/>
  <c r="G59" i="89"/>
  <c r="K59" i="89"/>
  <c r="AL20" i="89"/>
  <c r="BT20" i="89"/>
  <c r="BM20" i="89"/>
  <c r="B20" i="89"/>
  <c r="C20" i="89"/>
  <c r="F20" i="89"/>
  <c r="BI20" i="89"/>
  <c r="BE20" i="89"/>
  <c r="BB20" i="89"/>
  <c r="AU20" i="89"/>
  <c r="AQ20" i="89"/>
  <c r="AM20" i="89"/>
  <c r="AB20" i="89"/>
  <c r="Z20" i="89"/>
  <c r="X20" i="89"/>
  <c r="U20" i="89"/>
  <c r="G20" i="89"/>
  <c r="S20" i="89"/>
  <c r="K20" i="89"/>
  <c r="D20" i="89"/>
  <c r="AL19" i="89"/>
  <c r="BT19" i="89"/>
  <c r="BM19" i="89"/>
  <c r="B19" i="89"/>
  <c r="C19" i="89"/>
  <c r="F19" i="89"/>
  <c r="BI19" i="89"/>
  <c r="BE19" i="89"/>
  <c r="BB19" i="89"/>
  <c r="AU19" i="89"/>
  <c r="AQ19" i="89"/>
  <c r="AM19" i="89"/>
  <c r="AB19" i="89"/>
  <c r="Z19" i="89"/>
  <c r="X19" i="89"/>
  <c r="U19" i="89"/>
  <c r="G19" i="89"/>
  <c r="S19" i="89"/>
  <c r="K19" i="89"/>
  <c r="D19" i="89"/>
  <c r="AL18" i="89"/>
  <c r="BT18" i="89"/>
  <c r="BM18" i="89"/>
  <c r="B18" i="89"/>
  <c r="C18" i="89"/>
  <c r="F18" i="89"/>
  <c r="BI18" i="89"/>
  <c r="BE18" i="89"/>
  <c r="BB18" i="89"/>
  <c r="AU18" i="89"/>
  <c r="AQ18" i="89"/>
  <c r="AM18" i="89"/>
  <c r="AB18" i="89"/>
  <c r="Z18" i="89"/>
  <c r="X18" i="89"/>
  <c r="U18" i="89"/>
  <c r="G18" i="89"/>
  <c r="S18" i="89"/>
  <c r="K18" i="89"/>
  <c r="D18" i="89"/>
  <c r="AL17" i="89"/>
  <c r="BT17" i="89"/>
  <c r="BM17" i="89"/>
  <c r="B17" i="89"/>
  <c r="C17" i="89"/>
  <c r="F17" i="89"/>
  <c r="BI17" i="89"/>
  <c r="BE17" i="89"/>
  <c r="BB17" i="89"/>
  <c r="AU17" i="89"/>
  <c r="AQ17" i="89"/>
  <c r="AM17" i="89"/>
  <c r="AB17" i="89"/>
  <c r="Z17" i="89"/>
  <c r="X17" i="89"/>
  <c r="U17" i="89"/>
  <c r="G17" i="89"/>
  <c r="S17" i="89"/>
  <c r="K17" i="89"/>
  <c r="D17" i="89"/>
  <c r="AL16" i="89"/>
  <c r="BT16" i="89"/>
  <c r="BM16" i="89"/>
  <c r="B16" i="89"/>
  <c r="C16" i="89"/>
  <c r="F16" i="89"/>
  <c r="BI16" i="89"/>
  <c r="BE16" i="89"/>
  <c r="BB16" i="89"/>
  <c r="AU16" i="89"/>
  <c r="AQ16" i="89"/>
  <c r="AM16" i="89"/>
  <c r="AB16" i="89"/>
  <c r="Z16" i="89"/>
  <c r="X16" i="89"/>
  <c r="U16" i="89"/>
  <c r="G16" i="89"/>
  <c r="S16" i="89"/>
  <c r="K16" i="89"/>
  <c r="D16" i="89"/>
  <c r="AL15" i="89"/>
  <c r="BT15" i="89"/>
  <c r="BM15" i="89"/>
  <c r="B15" i="89"/>
  <c r="C15" i="89"/>
  <c r="F15" i="89"/>
  <c r="BI15" i="89"/>
  <c r="BE15" i="89"/>
  <c r="BB15" i="89"/>
  <c r="AU15" i="89"/>
  <c r="AQ15" i="89"/>
  <c r="AM15" i="89"/>
  <c r="AB15" i="89"/>
  <c r="Z15" i="89"/>
  <c r="X15" i="89"/>
  <c r="U15" i="89"/>
  <c r="G15" i="89"/>
  <c r="S15" i="89"/>
  <c r="K15" i="89"/>
  <c r="D15" i="89"/>
  <c r="AL14" i="89"/>
  <c r="BT14" i="89"/>
  <c r="BM14" i="89"/>
  <c r="B14" i="89"/>
  <c r="C14" i="89"/>
  <c r="F14" i="89"/>
  <c r="BI14" i="89"/>
  <c r="BE14" i="89"/>
  <c r="BB14" i="89"/>
  <c r="AU14" i="89"/>
  <c r="AQ14" i="89"/>
  <c r="AM14" i="89"/>
  <c r="AB14" i="89"/>
  <c r="Z14" i="89"/>
  <c r="X14" i="89"/>
  <c r="U14" i="89"/>
  <c r="G14" i="89"/>
  <c r="S14" i="89"/>
  <c r="K14" i="89"/>
  <c r="D14" i="89"/>
  <c r="AL13" i="89"/>
  <c r="BT13" i="89"/>
  <c r="BM13" i="89"/>
  <c r="B13" i="89"/>
  <c r="C13" i="89"/>
  <c r="F13" i="89"/>
  <c r="BI13" i="89"/>
  <c r="BE13" i="89"/>
  <c r="BB13" i="89"/>
  <c r="AU13" i="89"/>
  <c r="AQ13" i="89"/>
  <c r="AM13" i="89"/>
  <c r="AB13" i="89"/>
  <c r="Z13" i="89"/>
  <c r="X13" i="89"/>
  <c r="U13" i="89"/>
  <c r="G13" i="89"/>
  <c r="S13" i="89"/>
  <c r="K13" i="89"/>
  <c r="I13" i="89"/>
  <c r="D13" i="89"/>
  <c r="AL12" i="89"/>
  <c r="BT12" i="89"/>
  <c r="BM12" i="89"/>
  <c r="B12" i="89"/>
  <c r="C12" i="89"/>
  <c r="F12" i="89"/>
  <c r="BI12" i="89"/>
  <c r="BE12" i="89"/>
  <c r="BB12" i="89"/>
  <c r="AU12" i="89"/>
  <c r="AQ12" i="89"/>
  <c r="AM12" i="89"/>
  <c r="AB12" i="89"/>
  <c r="Z12" i="89"/>
  <c r="X12" i="89"/>
  <c r="U12" i="89"/>
  <c r="G12" i="89"/>
  <c r="S12" i="89"/>
  <c r="K12" i="89"/>
  <c r="I12" i="89"/>
  <c r="D12" i="89"/>
  <c r="BM11" i="89"/>
  <c r="BI11" i="89"/>
  <c r="AU11" i="89"/>
  <c r="AQ11" i="89"/>
  <c r="S8" i="89"/>
  <c r="K5" i="89"/>
  <c r="I5" i="89"/>
  <c r="H5" i="89"/>
  <c r="K4" i="89"/>
  <c r="I4" i="89"/>
  <c r="H4" i="89"/>
  <c r="BY3" i="89"/>
  <c r="F1" i="89"/>
  <c r="Y105" i="88"/>
  <c r="AA105" i="88"/>
  <c r="AC105" i="88"/>
  <c r="I105" i="88"/>
  <c r="I104" i="88"/>
  <c r="I103" i="88"/>
  <c r="I102" i="88"/>
  <c r="I101" i="88"/>
  <c r="I100" i="88"/>
  <c r="I99" i="88"/>
  <c r="I98" i="88"/>
  <c r="I97" i="88"/>
  <c r="I96" i="88"/>
  <c r="I95" i="88"/>
  <c r="I94" i="88"/>
  <c r="I93" i="88"/>
  <c r="I92" i="88"/>
  <c r="I91" i="88"/>
  <c r="I90" i="88"/>
  <c r="I89" i="88"/>
  <c r="I88" i="88"/>
  <c r="I87" i="88"/>
  <c r="I86" i="88"/>
  <c r="I85" i="88"/>
  <c r="I84" i="88"/>
  <c r="I83" i="88"/>
  <c r="I82" i="88"/>
  <c r="I81" i="88"/>
  <c r="I80" i="88"/>
  <c r="I79" i="88"/>
  <c r="I78" i="88"/>
  <c r="I77" i="88"/>
  <c r="I76" i="88"/>
  <c r="I75" i="88"/>
  <c r="I74" i="88"/>
  <c r="I73" i="88"/>
  <c r="I72" i="88"/>
  <c r="I71" i="88"/>
  <c r="I70" i="88"/>
  <c r="I69" i="88"/>
  <c r="I68" i="88"/>
  <c r="I67" i="88"/>
  <c r="I66" i="88"/>
  <c r="I65" i="88"/>
  <c r="I64" i="88"/>
  <c r="I63" i="88"/>
  <c r="I62" i="88"/>
  <c r="I61" i="88"/>
  <c r="I60" i="88"/>
  <c r="I59" i="88"/>
  <c r="I58" i="88"/>
  <c r="I57" i="88"/>
  <c r="I56" i="88"/>
  <c r="I55" i="88"/>
  <c r="I54" i="88"/>
  <c r="I53" i="88"/>
  <c r="I52" i="88"/>
  <c r="I51" i="88"/>
  <c r="I50" i="88"/>
  <c r="I49" i="88"/>
  <c r="I48" i="88"/>
  <c r="I47" i="88"/>
  <c r="I46" i="88"/>
  <c r="I45" i="88"/>
  <c r="I44" i="88"/>
  <c r="I43" i="88"/>
  <c r="I42" i="88"/>
  <c r="I41" i="88"/>
  <c r="I40" i="88"/>
  <c r="I39" i="88"/>
  <c r="I38" i="88"/>
  <c r="I37" i="88"/>
  <c r="I36" i="88"/>
  <c r="I35" i="88"/>
  <c r="I34" i="88"/>
  <c r="I33" i="88"/>
  <c r="I32" i="88"/>
  <c r="I31" i="88"/>
  <c r="I30" i="88"/>
  <c r="I29" i="88"/>
  <c r="I28" i="88"/>
  <c r="I27" i="88"/>
  <c r="I26" i="88"/>
  <c r="I25" i="88"/>
  <c r="I24" i="88"/>
  <c r="I23" i="88"/>
  <c r="I22" i="88"/>
  <c r="I21" i="88"/>
  <c r="I20" i="88"/>
  <c r="I19" i="88"/>
  <c r="I18" i="88"/>
  <c r="I17" i="88"/>
  <c r="I16" i="88"/>
  <c r="I15" i="88"/>
  <c r="I14" i="88"/>
  <c r="I13" i="88"/>
  <c r="AM105" i="88"/>
  <c r="G4" i="88"/>
  <c r="G5" i="88"/>
  <c r="AN105" i="88"/>
  <c r="B105" i="88"/>
  <c r="C105" i="88"/>
  <c r="F105" i="88"/>
  <c r="AR105" i="88"/>
  <c r="AV105" i="88"/>
  <c r="BC105" i="88"/>
  <c r="BF105" i="88"/>
  <c r="BJ105" i="88"/>
  <c r="BN105" i="88"/>
  <c r="BU105" i="88"/>
  <c r="AI96" i="88"/>
  <c r="AJ96" i="88"/>
  <c r="AI97" i="88"/>
  <c r="AJ97" i="88"/>
  <c r="AI98" i="88"/>
  <c r="AJ98" i="88"/>
  <c r="AI99" i="88"/>
  <c r="AJ99" i="88"/>
  <c r="AI100" i="88"/>
  <c r="AJ100" i="88"/>
  <c r="AI101" i="88"/>
  <c r="AJ101" i="88"/>
  <c r="AI102" i="88"/>
  <c r="AJ102" i="88"/>
  <c r="AI103" i="88"/>
  <c r="AJ103" i="88"/>
  <c r="AI104" i="88"/>
  <c r="AJ104" i="88"/>
  <c r="AI105" i="88"/>
  <c r="AJ105" i="88"/>
  <c r="D105" i="88"/>
  <c r="G105" i="88"/>
  <c r="AM104" i="88"/>
  <c r="BU104" i="88"/>
  <c r="BN104" i="88"/>
  <c r="B104" i="88"/>
  <c r="C104" i="88"/>
  <c r="F104" i="88"/>
  <c r="BJ104" i="88"/>
  <c r="BF104" i="88"/>
  <c r="BC104" i="88"/>
  <c r="AV104" i="88"/>
  <c r="AR104" i="88"/>
  <c r="AN104" i="88"/>
  <c r="AC104" i="88"/>
  <c r="AA104" i="88"/>
  <c r="Y104" i="88"/>
  <c r="V104" i="88"/>
  <c r="G104" i="88"/>
  <c r="T104" i="88"/>
  <c r="AI12" i="88"/>
  <c r="AI13" i="88"/>
  <c r="AI14" i="88"/>
  <c r="AI15" i="88"/>
  <c r="AJ12" i="88"/>
  <c r="AJ13" i="88"/>
  <c r="AJ14" i="88"/>
  <c r="AJ15" i="88"/>
  <c r="AI16" i="88"/>
  <c r="AJ16" i="88"/>
  <c r="AI17" i="88"/>
  <c r="AJ17" i="88"/>
  <c r="AI18" i="88"/>
  <c r="AJ18" i="88"/>
  <c r="AI19" i="88"/>
  <c r="AJ19" i="88"/>
  <c r="AI20" i="88"/>
  <c r="AJ20" i="88"/>
  <c r="AI21" i="88"/>
  <c r="AJ21" i="88"/>
  <c r="AI22" i="88"/>
  <c r="AJ22" i="88"/>
  <c r="AI23" i="88"/>
  <c r="AJ23" i="88"/>
  <c r="AI24" i="88"/>
  <c r="AJ24" i="88"/>
  <c r="AI25" i="88"/>
  <c r="AJ25" i="88"/>
  <c r="AI26" i="88"/>
  <c r="AJ26" i="88"/>
  <c r="AI27" i="88"/>
  <c r="AJ27" i="88"/>
  <c r="AI28" i="88"/>
  <c r="AJ28" i="88"/>
  <c r="AI29" i="88"/>
  <c r="AJ29" i="88"/>
  <c r="AI30" i="88"/>
  <c r="AJ30" i="88"/>
  <c r="AI31" i="88"/>
  <c r="AJ31" i="88"/>
  <c r="AI32" i="88"/>
  <c r="AJ32" i="88"/>
  <c r="AI33" i="88"/>
  <c r="AJ33" i="88"/>
  <c r="AI34" i="88"/>
  <c r="AJ34" i="88"/>
  <c r="AI35" i="88"/>
  <c r="AJ35" i="88"/>
  <c r="AI36" i="88"/>
  <c r="AJ36" i="88"/>
  <c r="AI37" i="88"/>
  <c r="AJ37" i="88"/>
  <c r="AI38" i="88"/>
  <c r="AJ38" i="88"/>
  <c r="AI39" i="88"/>
  <c r="AJ39" i="88"/>
  <c r="AI40" i="88"/>
  <c r="AJ40" i="88"/>
  <c r="AI41" i="88"/>
  <c r="AJ41" i="88"/>
  <c r="AI42" i="88"/>
  <c r="AJ42" i="88"/>
  <c r="AI43" i="88"/>
  <c r="AJ43" i="88"/>
  <c r="AI44" i="88"/>
  <c r="AJ44" i="88"/>
  <c r="AI45" i="88"/>
  <c r="AJ45" i="88"/>
  <c r="AI46" i="88"/>
  <c r="AJ46" i="88"/>
  <c r="AI47" i="88"/>
  <c r="AJ47" i="88"/>
  <c r="AI48" i="88"/>
  <c r="AJ48" i="88"/>
  <c r="AI49" i="88"/>
  <c r="AJ49" i="88"/>
  <c r="AI50" i="88"/>
  <c r="AJ50" i="88"/>
  <c r="AI51" i="88"/>
  <c r="AJ51" i="88"/>
  <c r="AI52" i="88"/>
  <c r="AJ52" i="88"/>
  <c r="AI53" i="88"/>
  <c r="AJ53" i="88"/>
  <c r="AI54" i="88"/>
  <c r="AJ54" i="88"/>
  <c r="AI55" i="88"/>
  <c r="AJ55" i="88"/>
  <c r="AI56" i="88"/>
  <c r="AJ56" i="88"/>
  <c r="AI57" i="88"/>
  <c r="AJ57" i="88"/>
  <c r="AI58" i="88"/>
  <c r="AJ58" i="88"/>
  <c r="AI59" i="88"/>
  <c r="AJ59" i="88"/>
  <c r="AI60" i="88"/>
  <c r="AJ60" i="88"/>
  <c r="AI61" i="88"/>
  <c r="AJ61" i="88"/>
  <c r="AI62" i="88"/>
  <c r="AJ62" i="88"/>
  <c r="AI63" i="88"/>
  <c r="AJ63" i="88"/>
  <c r="AI64" i="88"/>
  <c r="AJ64" i="88"/>
  <c r="AI65" i="88"/>
  <c r="AJ65" i="88"/>
  <c r="AI66" i="88"/>
  <c r="AJ66" i="88"/>
  <c r="AI67" i="88"/>
  <c r="AJ67" i="88"/>
  <c r="AI68" i="88"/>
  <c r="AJ68" i="88"/>
  <c r="AI69" i="88"/>
  <c r="AJ69" i="88"/>
  <c r="AI70" i="88"/>
  <c r="AJ70" i="88"/>
  <c r="AI71" i="88"/>
  <c r="AJ71" i="88"/>
  <c r="AI72" i="88"/>
  <c r="AJ72" i="88"/>
  <c r="AI73" i="88"/>
  <c r="AJ73" i="88"/>
  <c r="AI74" i="88"/>
  <c r="AJ74" i="88"/>
  <c r="AI75" i="88"/>
  <c r="AJ75" i="88"/>
  <c r="AI76" i="88"/>
  <c r="AJ76" i="88"/>
  <c r="AI77" i="88"/>
  <c r="AJ77" i="88"/>
  <c r="AI78" i="88"/>
  <c r="AJ78" i="88"/>
  <c r="AI79" i="88"/>
  <c r="AJ79" i="88"/>
  <c r="AI80" i="88"/>
  <c r="AJ80" i="88"/>
  <c r="AI81" i="88"/>
  <c r="AJ81" i="88"/>
  <c r="AI82" i="88"/>
  <c r="AJ82" i="88"/>
  <c r="AI83" i="88"/>
  <c r="AJ83" i="88"/>
  <c r="AI84" i="88"/>
  <c r="AJ84" i="88"/>
  <c r="AI85" i="88"/>
  <c r="AJ85" i="88"/>
  <c r="AI86" i="88"/>
  <c r="AJ86" i="88"/>
  <c r="AI87" i="88"/>
  <c r="AJ87" i="88"/>
  <c r="AI88" i="88"/>
  <c r="AJ88" i="88"/>
  <c r="AI89" i="88"/>
  <c r="AJ89" i="88"/>
  <c r="AI90" i="88"/>
  <c r="AJ90" i="88"/>
  <c r="AI91" i="88"/>
  <c r="AJ91" i="88"/>
  <c r="AI92" i="88"/>
  <c r="AJ92" i="88"/>
  <c r="AI93" i="88"/>
  <c r="AJ93" i="88"/>
  <c r="AI94" i="88"/>
  <c r="AJ94" i="88"/>
  <c r="AI95" i="88"/>
  <c r="AJ95" i="88"/>
  <c r="K104" i="88"/>
  <c r="D104" i="88"/>
  <c r="AM103" i="88"/>
  <c r="BU103" i="88"/>
  <c r="BN103" i="88"/>
  <c r="B103" i="88"/>
  <c r="C103" i="88"/>
  <c r="F103" i="88"/>
  <c r="BJ103" i="88"/>
  <c r="BF103" i="88"/>
  <c r="BC103" i="88"/>
  <c r="AV103" i="88"/>
  <c r="AR103" i="88"/>
  <c r="AN103" i="88"/>
  <c r="AC103" i="88"/>
  <c r="AA103" i="88"/>
  <c r="Y103" i="88"/>
  <c r="V103" i="88"/>
  <c r="G103" i="88"/>
  <c r="T103" i="88"/>
  <c r="K103" i="88"/>
  <c r="D103" i="88"/>
  <c r="AM102" i="88"/>
  <c r="BU102" i="88"/>
  <c r="BN102" i="88"/>
  <c r="B102" i="88"/>
  <c r="C102" i="88"/>
  <c r="F102" i="88"/>
  <c r="BJ102" i="88"/>
  <c r="BF102" i="88"/>
  <c r="BC102" i="88"/>
  <c r="AV102" i="88"/>
  <c r="AR102" i="88"/>
  <c r="AN102" i="88"/>
  <c r="AC102" i="88"/>
  <c r="AA102" i="88"/>
  <c r="Y102" i="88"/>
  <c r="V102" i="88"/>
  <c r="G102" i="88"/>
  <c r="T102" i="88"/>
  <c r="K102" i="88"/>
  <c r="D102" i="88"/>
  <c r="AM101" i="88"/>
  <c r="BU101" i="88"/>
  <c r="BN101" i="88"/>
  <c r="B101" i="88"/>
  <c r="C101" i="88"/>
  <c r="F101" i="88"/>
  <c r="BJ101" i="88"/>
  <c r="BF101" i="88"/>
  <c r="BC101" i="88"/>
  <c r="AV101" i="88"/>
  <c r="AR101" i="88"/>
  <c r="AN101" i="88"/>
  <c r="AC101" i="88"/>
  <c r="AA101" i="88"/>
  <c r="Y101" i="88"/>
  <c r="V101" i="88"/>
  <c r="G101" i="88"/>
  <c r="T101" i="88"/>
  <c r="K101" i="88"/>
  <c r="D101" i="88"/>
  <c r="AM100" i="88"/>
  <c r="BU100" i="88"/>
  <c r="BN100" i="88"/>
  <c r="B100" i="88"/>
  <c r="C100" i="88"/>
  <c r="F100" i="88"/>
  <c r="BJ100" i="88"/>
  <c r="BF100" i="88"/>
  <c r="BC100" i="88"/>
  <c r="AV100" i="88"/>
  <c r="AR100" i="88"/>
  <c r="AN100" i="88"/>
  <c r="AC100" i="88"/>
  <c r="AA100" i="88"/>
  <c r="Y100" i="88"/>
  <c r="V100" i="88"/>
  <c r="G100" i="88"/>
  <c r="T100" i="88"/>
  <c r="K100" i="88"/>
  <c r="D100" i="88"/>
  <c r="AM99" i="88"/>
  <c r="BU99" i="88"/>
  <c r="BN99" i="88"/>
  <c r="B99" i="88"/>
  <c r="C99" i="88"/>
  <c r="F99" i="88"/>
  <c r="BJ99" i="88"/>
  <c r="BF99" i="88"/>
  <c r="BC99" i="88"/>
  <c r="AV99" i="88"/>
  <c r="AR99" i="88"/>
  <c r="AN99" i="88"/>
  <c r="AC99" i="88"/>
  <c r="AA99" i="88"/>
  <c r="Y99" i="88"/>
  <c r="V99" i="88"/>
  <c r="G99" i="88"/>
  <c r="T99" i="88"/>
  <c r="K99" i="88"/>
  <c r="D99" i="88"/>
  <c r="AM98" i="88"/>
  <c r="BU98" i="88"/>
  <c r="BN98" i="88"/>
  <c r="B98" i="88"/>
  <c r="C98" i="88"/>
  <c r="F98" i="88"/>
  <c r="BJ98" i="88"/>
  <c r="BF98" i="88"/>
  <c r="BC98" i="88"/>
  <c r="AV98" i="88"/>
  <c r="AR98" i="88"/>
  <c r="AN98" i="88"/>
  <c r="AC98" i="88"/>
  <c r="AA98" i="88"/>
  <c r="Y98" i="88"/>
  <c r="V98" i="88"/>
  <c r="G98" i="88"/>
  <c r="T98" i="88"/>
  <c r="K98" i="88"/>
  <c r="D98" i="88"/>
  <c r="AM97" i="88"/>
  <c r="BU97" i="88"/>
  <c r="BN97" i="88"/>
  <c r="B97" i="88"/>
  <c r="C97" i="88"/>
  <c r="F97" i="88"/>
  <c r="BJ97" i="88"/>
  <c r="BF97" i="88"/>
  <c r="BC97" i="88"/>
  <c r="AV97" i="88"/>
  <c r="AR97" i="88"/>
  <c r="AN97" i="88"/>
  <c r="AC97" i="88"/>
  <c r="AA97" i="88"/>
  <c r="Y97" i="88"/>
  <c r="V97" i="88"/>
  <c r="G97" i="88"/>
  <c r="T97" i="88"/>
  <c r="K97" i="88"/>
  <c r="D97" i="88"/>
  <c r="AM96" i="88"/>
  <c r="BU96" i="88"/>
  <c r="BN96" i="88"/>
  <c r="B96" i="88"/>
  <c r="C96" i="88"/>
  <c r="F96" i="88"/>
  <c r="BJ96" i="88"/>
  <c r="BF96" i="88"/>
  <c r="BC96" i="88"/>
  <c r="AV96" i="88"/>
  <c r="AR96" i="88"/>
  <c r="AN96" i="88"/>
  <c r="AC96" i="88"/>
  <c r="AA96" i="88"/>
  <c r="Y96" i="88"/>
  <c r="V96" i="88"/>
  <c r="G96" i="88"/>
  <c r="T96" i="88"/>
  <c r="K96" i="88"/>
  <c r="D96" i="88"/>
  <c r="AM95" i="88"/>
  <c r="BU95" i="88"/>
  <c r="BN95" i="88"/>
  <c r="B95" i="88"/>
  <c r="C95" i="88"/>
  <c r="F95" i="88"/>
  <c r="BJ95" i="88"/>
  <c r="BF95" i="88"/>
  <c r="BC95" i="88"/>
  <c r="AV95" i="88"/>
  <c r="AR95" i="88"/>
  <c r="AN95" i="88"/>
  <c r="AC95" i="88"/>
  <c r="AA95" i="88"/>
  <c r="Y95" i="88"/>
  <c r="V95" i="88"/>
  <c r="G95" i="88"/>
  <c r="T95" i="88"/>
  <c r="K95" i="88"/>
  <c r="D95" i="88"/>
  <c r="AM94" i="88"/>
  <c r="BU94" i="88"/>
  <c r="BN94" i="88"/>
  <c r="B94" i="88"/>
  <c r="C94" i="88"/>
  <c r="F94" i="88"/>
  <c r="BJ94" i="88"/>
  <c r="BF94" i="88"/>
  <c r="BC94" i="88"/>
  <c r="AV94" i="88"/>
  <c r="AR94" i="88"/>
  <c r="AN94" i="88"/>
  <c r="AC94" i="88"/>
  <c r="AA94" i="88"/>
  <c r="Y94" i="88"/>
  <c r="V94" i="88"/>
  <c r="G94" i="88"/>
  <c r="T94" i="88"/>
  <c r="K94" i="88"/>
  <c r="D94" i="88"/>
  <c r="AM93" i="88"/>
  <c r="BU93" i="88"/>
  <c r="BN93" i="88"/>
  <c r="B93" i="88"/>
  <c r="C93" i="88"/>
  <c r="F93" i="88"/>
  <c r="BJ93" i="88"/>
  <c r="BF93" i="88"/>
  <c r="BC93" i="88"/>
  <c r="AV93" i="88"/>
  <c r="AR93" i="88"/>
  <c r="AN93" i="88"/>
  <c r="AC93" i="88"/>
  <c r="AA93" i="88"/>
  <c r="Y93" i="88"/>
  <c r="V93" i="88"/>
  <c r="G93" i="88"/>
  <c r="T93" i="88"/>
  <c r="K93" i="88"/>
  <c r="D93" i="88"/>
  <c r="AM92" i="88"/>
  <c r="BU92" i="88"/>
  <c r="BN92" i="88"/>
  <c r="B92" i="88"/>
  <c r="C92" i="88"/>
  <c r="F92" i="88"/>
  <c r="BJ92" i="88"/>
  <c r="BF92" i="88"/>
  <c r="BC92" i="88"/>
  <c r="AV92" i="88"/>
  <c r="AR92" i="88"/>
  <c r="AN92" i="88"/>
  <c r="AC92" i="88"/>
  <c r="AA92" i="88"/>
  <c r="Y92" i="88"/>
  <c r="V92" i="88"/>
  <c r="G92" i="88"/>
  <c r="T92" i="88"/>
  <c r="K92" i="88"/>
  <c r="D92" i="88"/>
  <c r="AM91" i="88"/>
  <c r="BU91" i="88"/>
  <c r="BN91" i="88"/>
  <c r="B91" i="88"/>
  <c r="C91" i="88"/>
  <c r="F91" i="88"/>
  <c r="BJ91" i="88"/>
  <c r="BF91" i="88"/>
  <c r="BC91" i="88"/>
  <c r="AV91" i="88"/>
  <c r="AR91" i="88"/>
  <c r="AN91" i="88"/>
  <c r="AC91" i="88"/>
  <c r="AA91" i="88"/>
  <c r="Y91" i="88"/>
  <c r="V91" i="88"/>
  <c r="G91" i="88"/>
  <c r="T91" i="88"/>
  <c r="K91" i="88"/>
  <c r="D91" i="88"/>
  <c r="AM90" i="88"/>
  <c r="BU90" i="88"/>
  <c r="BN90" i="88"/>
  <c r="B90" i="88"/>
  <c r="C90" i="88"/>
  <c r="F90" i="88"/>
  <c r="BJ90" i="88"/>
  <c r="BF90" i="88"/>
  <c r="BC90" i="88"/>
  <c r="AV90" i="88"/>
  <c r="AR90" i="88"/>
  <c r="AN90" i="88"/>
  <c r="AC90" i="88"/>
  <c r="AA90" i="88"/>
  <c r="Y90" i="88"/>
  <c r="V90" i="88"/>
  <c r="G90" i="88"/>
  <c r="T90" i="88"/>
  <c r="K90" i="88"/>
  <c r="D90" i="88"/>
  <c r="AM89" i="88"/>
  <c r="BU89" i="88"/>
  <c r="BN89" i="88"/>
  <c r="B89" i="88"/>
  <c r="C89" i="88"/>
  <c r="F89" i="88"/>
  <c r="BJ89" i="88"/>
  <c r="BF89" i="88"/>
  <c r="BC89" i="88"/>
  <c r="AV89" i="88"/>
  <c r="AR89" i="88"/>
  <c r="AN89" i="88"/>
  <c r="AC89" i="88"/>
  <c r="AA89" i="88"/>
  <c r="Y89" i="88"/>
  <c r="V89" i="88"/>
  <c r="G89" i="88"/>
  <c r="T89" i="88"/>
  <c r="K89" i="88"/>
  <c r="D89" i="88"/>
  <c r="AM88" i="88"/>
  <c r="BU88" i="88"/>
  <c r="BN88" i="88"/>
  <c r="B88" i="88"/>
  <c r="C88" i="88"/>
  <c r="F88" i="88"/>
  <c r="BJ88" i="88"/>
  <c r="BF88" i="88"/>
  <c r="BC88" i="88"/>
  <c r="AV88" i="88"/>
  <c r="AR88" i="88"/>
  <c r="AN88" i="88"/>
  <c r="AC88" i="88"/>
  <c r="AA88" i="88"/>
  <c r="Y88" i="88"/>
  <c r="V88" i="88"/>
  <c r="G88" i="88"/>
  <c r="T88" i="88"/>
  <c r="K88" i="88"/>
  <c r="D88" i="88"/>
  <c r="AM87" i="88"/>
  <c r="BU87" i="88"/>
  <c r="BN87" i="88"/>
  <c r="B87" i="88"/>
  <c r="C87" i="88"/>
  <c r="F87" i="88"/>
  <c r="BJ87" i="88"/>
  <c r="BF87" i="88"/>
  <c r="BC87" i="88"/>
  <c r="AV87" i="88"/>
  <c r="AR87" i="88"/>
  <c r="AN87" i="88"/>
  <c r="AC87" i="88"/>
  <c r="AA87" i="88"/>
  <c r="Y87" i="88"/>
  <c r="V87" i="88"/>
  <c r="G87" i="88"/>
  <c r="T87" i="88"/>
  <c r="K87" i="88"/>
  <c r="D87" i="88"/>
  <c r="AM86" i="88"/>
  <c r="BU86" i="88"/>
  <c r="BN86" i="88"/>
  <c r="B86" i="88"/>
  <c r="C86" i="88"/>
  <c r="F86" i="88"/>
  <c r="BJ86" i="88"/>
  <c r="BF86" i="88"/>
  <c r="BC86" i="88"/>
  <c r="AV86" i="88"/>
  <c r="AR86" i="88"/>
  <c r="AN86" i="88"/>
  <c r="AC86" i="88"/>
  <c r="AA86" i="88"/>
  <c r="Y86" i="88"/>
  <c r="V86" i="88"/>
  <c r="G86" i="88"/>
  <c r="T86" i="88"/>
  <c r="K86" i="88"/>
  <c r="D86" i="88"/>
  <c r="AM85" i="88"/>
  <c r="BU85" i="88"/>
  <c r="BN85" i="88"/>
  <c r="B85" i="88"/>
  <c r="C85" i="88"/>
  <c r="F85" i="88"/>
  <c r="BJ85" i="88"/>
  <c r="BF85" i="88"/>
  <c r="BC85" i="88"/>
  <c r="AV85" i="88"/>
  <c r="AR85" i="88"/>
  <c r="AN85" i="88"/>
  <c r="AC85" i="88"/>
  <c r="AA85" i="88"/>
  <c r="Y85" i="88"/>
  <c r="V85" i="88"/>
  <c r="G85" i="88"/>
  <c r="T85" i="88"/>
  <c r="K85" i="88"/>
  <c r="D85" i="88"/>
  <c r="AM84" i="88"/>
  <c r="BU84" i="88"/>
  <c r="BN84" i="88"/>
  <c r="B84" i="88"/>
  <c r="C84" i="88"/>
  <c r="F84" i="88"/>
  <c r="BJ84" i="88"/>
  <c r="BF84" i="88"/>
  <c r="BC84" i="88"/>
  <c r="AV84" i="88"/>
  <c r="AR84" i="88"/>
  <c r="AN84" i="88"/>
  <c r="AC84" i="88"/>
  <c r="AA84" i="88"/>
  <c r="Y84" i="88"/>
  <c r="V84" i="88"/>
  <c r="G84" i="88"/>
  <c r="T84" i="88"/>
  <c r="K84" i="88"/>
  <c r="D84" i="88"/>
  <c r="AM83" i="88"/>
  <c r="BU83" i="88"/>
  <c r="BN83" i="88"/>
  <c r="B83" i="88"/>
  <c r="C83" i="88"/>
  <c r="F83" i="88"/>
  <c r="BJ83" i="88"/>
  <c r="BF83" i="88"/>
  <c r="BC83" i="88"/>
  <c r="AV83" i="88"/>
  <c r="AR83" i="88"/>
  <c r="AN83" i="88"/>
  <c r="AC83" i="88"/>
  <c r="AA83" i="88"/>
  <c r="Y83" i="88"/>
  <c r="V83" i="88"/>
  <c r="G83" i="88"/>
  <c r="T83" i="88"/>
  <c r="K83" i="88"/>
  <c r="D83" i="88"/>
  <c r="AM82" i="88"/>
  <c r="BU82" i="88"/>
  <c r="BN82" i="88"/>
  <c r="B82" i="88"/>
  <c r="C82" i="88"/>
  <c r="F82" i="88"/>
  <c r="BJ82" i="88"/>
  <c r="BF82" i="88"/>
  <c r="BC82" i="88"/>
  <c r="AV82" i="88"/>
  <c r="AR82" i="88"/>
  <c r="AN82" i="88"/>
  <c r="AC82" i="88"/>
  <c r="AA82" i="88"/>
  <c r="Y82" i="88"/>
  <c r="V82" i="88"/>
  <c r="G82" i="88"/>
  <c r="T82" i="88"/>
  <c r="K82" i="88"/>
  <c r="D82" i="88"/>
  <c r="AM81" i="88"/>
  <c r="BU81" i="88"/>
  <c r="BN81" i="88"/>
  <c r="B81" i="88"/>
  <c r="C81" i="88"/>
  <c r="F81" i="88"/>
  <c r="BJ81" i="88"/>
  <c r="BF81" i="88"/>
  <c r="BC81" i="88"/>
  <c r="AV81" i="88"/>
  <c r="AR81" i="88"/>
  <c r="AN81" i="88"/>
  <c r="AC81" i="88"/>
  <c r="AA81" i="88"/>
  <c r="Y81" i="88"/>
  <c r="V81" i="88"/>
  <c r="G81" i="88"/>
  <c r="T81" i="88"/>
  <c r="K81" i="88"/>
  <c r="D81" i="88"/>
  <c r="AM80" i="88"/>
  <c r="BU80" i="88"/>
  <c r="BN80" i="88"/>
  <c r="B80" i="88"/>
  <c r="C80" i="88"/>
  <c r="F80" i="88"/>
  <c r="BJ80" i="88"/>
  <c r="BF80" i="88"/>
  <c r="BC80" i="88"/>
  <c r="AV80" i="88"/>
  <c r="AR80" i="88"/>
  <c r="AN80" i="88"/>
  <c r="AC80" i="88"/>
  <c r="AA80" i="88"/>
  <c r="Y80" i="88"/>
  <c r="V80" i="88"/>
  <c r="G80" i="88"/>
  <c r="T80" i="88"/>
  <c r="K80" i="88"/>
  <c r="D80" i="88"/>
  <c r="AM79" i="88"/>
  <c r="BU79" i="88"/>
  <c r="BN79" i="88"/>
  <c r="B79" i="88"/>
  <c r="C79" i="88"/>
  <c r="F79" i="88"/>
  <c r="BJ79" i="88"/>
  <c r="BF79" i="88"/>
  <c r="BC79" i="88"/>
  <c r="AV79" i="88"/>
  <c r="AR79" i="88"/>
  <c r="AN79" i="88"/>
  <c r="AC79" i="88"/>
  <c r="AA79" i="88"/>
  <c r="Y79" i="88"/>
  <c r="V79" i="88"/>
  <c r="G79" i="88"/>
  <c r="T79" i="88"/>
  <c r="K79" i="88"/>
  <c r="D79" i="88"/>
  <c r="AM78" i="88"/>
  <c r="BU78" i="88"/>
  <c r="BN78" i="88"/>
  <c r="B78" i="88"/>
  <c r="C78" i="88"/>
  <c r="F78" i="88"/>
  <c r="BJ78" i="88"/>
  <c r="BF78" i="88"/>
  <c r="BC78" i="88"/>
  <c r="AV78" i="88"/>
  <c r="AR78" i="88"/>
  <c r="AN78" i="88"/>
  <c r="AC78" i="88"/>
  <c r="AA78" i="88"/>
  <c r="Y78" i="88"/>
  <c r="V78" i="88"/>
  <c r="G78" i="88"/>
  <c r="T78" i="88"/>
  <c r="K78" i="88"/>
  <c r="D78" i="88"/>
  <c r="AM77" i="88"/>
  <c r="BU77" i="88"/>
  <c r="BN77" i="88"/>
  <c r="B77" i="88"/>
  <c r="C77" i="88"/>
  <c r="F77" i="88"/>
  <c r="BJ77" i="88"/>
  <c r="BF77" i="88"/>
  <c r="BC77" i="88"/>
  <c r="AV77" i="88"/>
  <c r="AR77" i="88"/>
  <c r="AN77" i="88"/>
  <c r="AC77" i="88"/>
  <c r="AA77" i="88"/>
  <c r="Y77" i="88"/>
  <c r="V77" i="88"/>
  <c r="G77" i="88"/>
  <c r="T77" i="88"/>
  <c r="K77" i="88"/>
  <c r="D77" i="88"/>
  <c r="AM76" i="88"/>
  <c r="BU76" i="88"/>
  <c r="BN76" i="88"/>
  <c r="B76" i="88"/>
  <c r="C76" i="88"/>
  <c r="F76" i="88"/>
  <c r="BJ76" i="88"/>
  <c r="BF76" i="88"/>
  <c r="BC76" i="88"/>
  <c r="AV76" i="88"/>
  <c r="AR76" i="88"/>
  <c r="AN76" i="88"/>
  <c r="AC76" i="88"/>
  <c r="AA76" i="88"/>
  <c r="Y76" i="88"/>
  <c r="V76" i="88"/>
  <c r="G76" i="88"/>
  <c r="T76" i="88"/>
  <c r="K76" i="88"/>
  <c r="D76" i="88"/>
  <c r="AM75" i="88"/>
  <c r="BU75" i="88"/>
  <c r="BN75" i="88"/>
  <c r="B75" i="88"/>
  <c r="C75" i="88"/>
  <c r="F75" i="88"/>
  <c r="BJ75" i="88"/>
  <c r="BF75" i="88"/>
  <c r="BC75" i="88"/>
  <c r="AV75" i="88"/>
  <c r="AR75" i="88"/>
  <c r="AN75" i="88"/>
  <c r="AC75" i="88"/>
  <c r="AA75" i="88"/>
  <c r="Y75" i="88"/>
  <c r="V75" i="88"/>
  <c r="G75" i="88"/>
  <c r="T75" i="88"/>
  <c r="K75" i="88"/>
  <c r="D75" i="88"/>
  <c r="AM74" i="88"/>
  <c r="BU74" i="88"/>
  <c r="BN74" i="88"/>
  <c r="B74" i="88"/>
  <c r="C74" i="88"/>
  <c r="F74" i="88"/>
  <c r="BJ74" i="88"/>
  <c r="BF74" i="88"/>
  <c r="BC74" i="88"/>
  <c r="AV74" i="88"/>
  <c r="AR74" i="88"/>
  <c r="AN74" i="88"/>
  <c r="AC74" i="88"/>
  <c r="AA74" i="88"/>
  <c r="Y74" i="88"/>
  <c r="V74" i="88"/>
  <c r="G74" i="88"/>
  <c r="T74" i="88"/>
  <c r="K74" i="88"/>
  <c r="D74" i="88"/>
  <c r="AM73" i="88"/>
  <c r="BU73" i="88"/>
  <c r="BN73" i="88"/>
  <c r="B73" i="88"/>
  <c r="C73" i="88"/>
  <c r="F73" i="88"/>
  <c r="BJ73" i="88"/>
  <c r="BF73" i="88"/>
  <c r="BC73" i="88"/>
  <c r="AV73" i="88"/>
  <c r="AR73" i="88"/>
  <c r="AN73" i="88"/>
  <c r="AC73" i="88"/>
  <c r="AA73" i="88"/>
  <c r="Y73" i="88"/>
  <c r="V73" i="88"/>
  <c r="G73" i="88"/>
  <c r="T73" i="88"/>
  <c r="K73" i="88"/>
  <c r="D73" i="88"/>
  <c r="AM72" i="88"/>
  <c r="BU72" i="88"/>
  <c r="BN72" i="88"/>
  <c r="B72" i="88"/>
  <c r="C72" i="88"/>
  <c r="F72" i="88"/>
  <c r="BJ72" i="88"/>
  <c r="BF72" i="88"/>
  <c r="BC72" i="88"/>
  <c r="AV72" i="88"/>
  <c r="AR72" i="88"/>
  <c r="AN72" i="88"/>
  <c r="AC72" i="88"/>
  <c r="AA72" i="88"/>
  <c r="Y72" i="88"/>
  <c r="V72" i="88"/>
  <c r="G72" i="88"/>
  <c r="T72" i="88"/>
  <c r="K72" i="88"/>
  <c r="D72" i="88"/>
  <c r="AM71" i="88"/>
  <c r="BU71" i="88"/>
  <c r="BN71" i="88"/>
  <c r="B71" i="88"/>
  <c r="C71" i="88"/>
  <c r="F71" i="88"/>
  <c r="BJ71" i="88"/>
  <c r="BF71" i="88"/>
  <c r="BC71" i="88"/>
  <c r="AV71" i="88"/>
  <c r="AR71" i="88"/>
  <c r="AN71" i="88"/>
  <c r="AC71" i="88"/>
  <c r="AA71" i="88"/>
  <c r="Y71" i="88"/>
  <c r="V71" i="88"/>
  <c r="G71" i="88"/>
  <c r="T71" i="88"/>
  <c r="K71" i="88"/>
  <c r="D71" i="88"/>
  <c r="AM70" i="88"/>
  <c r="BU70" i="88"/>
  <c r="BN70" i="88"/>
  <c r="B70" i="88"/>
  <c r="C70" i="88"/>
  <c r="F70" i="88"/>
  <c r="BJ70" i="88"/>
  <c r="BF70" i="88"/>
  <c r="BC70" i="88"/>
  <c r="AV70" i="88"/>
  <c r="AR70" i="88"/>
  <c r="AN70" i="88"/>
  <c r="AC70" i="88"/>
  <c r="AA70" i="88"/>
  <c r="Y70" i="88"/>
  <c r="V70" i="88"/>
  <c r="G70" i="88"/>
  <c r="T70" i="88"/>
  <c r="K70" i="88"/>
  <c r="D70" i="88"/>
  <c r="AM69" i="88"/>
  <c r="BU69" i="88"/>
  <c r="BN69" i="88"/>
  <c r="B69" i="88"/>
  <c r="C69" i="88"/>
  <c r="F69" i="88"/>
  <c r="BJ69" i="88"/>
  <c r="BF69" i="88"/>
  <c r="BC69" i="88"/>
  <c r="AV69" i="88"/>
  <c r="AR69" i="88"/>
  <c r="AN69" i="88"/>
  <c r="AC69" i="88"/>
  <c r="AA69" i="88"/>
  <c r="Y69" i="88"/>
  <c r="V69" i="88"/>
  <c r="G69" i="88"/>
  <c r="T69" i="88"/>
  <c r="K69" i="88"/>
  <c r="D69" i="88"/>
  <c r="AM68" i="88"/>
  <c r="BU68" i="88"/>
  <c r="BN68" i="88"/>
  <c r="B68" i="88"/>
  <c r="C68" i="88"/>
  <c r="F68" i="88"/>
  <c r="BJ68" i="88"/>
  <c r="BF68" i="88"/>
  <c r="BC68" i="88"/>
  <c r="AV68" i="88"/>
  <c r="AR68" i="88"/>
  <c r="AN68" i="88"/>
  <c r="AC68" i="88"/>
  <c r="AA68" i="88"/>
  <c r="Y68" i="88"/>
  <c r="V68" i="88"/>
  <c r="G68" i="88"/>
  <c r="T68" i="88"/>
  <c r="K68" i="88"/>
  <c r="D68" i="88"/>
  <c r="AM67" i="88"/>
  <c r="BU67" i="88"/>
  <c r="BN67" i="88"/>
  <c r="B67" i="88"/>
  <c r="C67" i="88"/>
  <c r="F67" i="88"/>
  <c r="BJ67" i="88"/>
  <c r="BF67" i="88"/>
  <c r="BC67" i="88"/>
  <c r="AV67" i="88"/>
  <c r="AR67" i="88"/>
  <c r="AN67" i="88"/>
  <c r="AC67" i="88"/>
  <c r="AA67" i="88"/>
  <c r="Y67" i="88"/>
  <c r="V67" i="88"/>
  <c r="G67" i="88"/>
  <c r="T67" i="88"/>
  <c r="K67" i="88"/>
  <c r="D67" i="88"/>
  <c r="AM66" i="88"/>
  <c r="BU66" i="88"/>
  <c r="BN66" i="88"/>
  <c r="B66" i="88"/>
  <c r="C66" i="88"/>
  <c r="F66" i="88"/>
  <c r="BJ66" i="88"/>
  <c r="BF66" i="88"/>
  <c r="BC66" i="88"/>
  <c r="AV66" i="88"/>
  <c r="AR66" i="88"/>
  <c r="AN66" i="88"/>
  <c r="AC66" i="88"/>
  <c r="AA66" i="88"/>
  <c r="Y66" i="88"/>
  <c r="V66" i="88"/>
  <c r="G66" i="88"/>
  <c r="T66" i="88"/>
  <c r="K66" i="88"/>
  <c r="D66" i="88"/>
  <c r="AM65" i="88"/>
  <c r="BU65" i="88"/>
  <c r="BN65" i="88"/>
  <c r="B65" i="88"/>
  <c r="C65" i="88"/>
  <c r="F65" i="88"/>
  <c r="BJ65" i="88"/>
  <c r="BF65" i="88"/>
  <c r="BC65" i="88"/>
  <c r="AV65" i="88"/>
  <c r="AR65" i="88"/>
  <c r="AN65" i="88"/>
  <c r="AC65" i="88"/>
  <c r="AA65" i="88"/>
  <c r="Y65" i="88"/>
  <c r="V65" i="88"/>
  <c r="G65" i="88"/>
  <c r="T65" i="88"/>
  <c r="K65" i="88"/>
  <c r="D65" i="88"/>
  <c r="AM64" i="88"/>
  <c r="BU64" i="88"/>
  <c r="BN64" i="88"/>
  <c r="B64" i="88"/>
  <c r="C64" i="88"/>
  <c r="F64" i="88"/>
  <c r="BJ64" i="88"/>
  <c r="BF64" i="88"/>
  <c r="BC64" i="88"/>
  <c r="AV64" i="88"/>
  <c r="AR64" i="88"/>
  <c r="AN64" i="88"/>
  <c r="AC64" i="88"/>
  <c r="AA64" i="88"/>
  <c r="Y64" i="88"/>
  <c r="V64" i="88"/>
  <c r="G64" i="88"/>
  <c r="T64" i="88"/>
  <c r="K64" i="88"/>
  <c r="D64" i="88"/>
  <c r="AM63" i="88"/>
  <c r="BU63" i="88"/>
  <c r="BN63" i="88"/>
  <c r="B63" i="88"/>
  <c r="C63" i="88"/>
  <c r="F63" i="88"/>
  <c r="BJ63" i="88"/>
  <c r="BF63" i="88"/>
  <c r="BC63" i="88"/>
  <c r="AV63" i="88"/>
  <c r="AR63" i="88"/>
  <c r="AN63" i="88"/>
  <c r="AC63" i="88"/>
  <c r="AA63" i="88"/>
  <c r="Y63" i="88"/>
  <c r="V63" i="88"/>
  <c r="G63" i="88"/>
  <c r="T63" i="88"/>
  <c r="K63" i="88"/>
  <c r="D63" i="88"/>
  <c r="AM62" i="88"/>
  <c r="BU62" i="88"/>
  <c r="BN62" i="88"/>
  <c r="B62" i="88"/>
  <c r="C62" i="88"/>
  <c r="F62" i="88"/>
  <c r="BJ62" i="88"/>
  <c r="BF62" i="88"/>
  <c r="BC62" i="88"/>
  <c r="AV62" i="88"/>
  <c r="AR62" i="88"/>
  <c r="AN62" i="88"/>
  <c r="AC62" i="88"/>
  <c r="AA62" i="88"/>
  <c r="Y62" i="88"/>
  <c r="V62" i="88"/>
  <c r="G62" i="88"/>
  <c r="T62" i="88"/>
  <c r="K62" i="88"/>
  <c r="D62" i="88"/>
  <c r="AM61" i="88"/>
  <c r="BU61" i="88"/>
  <c r="BN61" i="88"/>
  <c r="B61" i="88"/>
  <c r="C61" i="88"/>
  <c r="F61" i="88"/>
  <c r="BJ61" i="88"/>
  <c r="BF61" i="88"/>
  <c r="BC61" i="88"/>
  <c r="AV61" i="88"/>
  <c r="AR61" i="88"/>
  <c r="AN61" i="88"/>
  <c r="AC61" i="88"/>
  <c r="AA61" i="88"/>
  <c r="Y61" i="88"/>
  <c r="V61" i="88"/>
  <c r="G61" i="88"/>
  <c r="T61" i="88"/>
  <c r="K61" i="88"/>
  <c r="D61" i="88"/>
  <c r="AM60" i="88"/>
  <c r="BU60" i="88"/>
  <c r="BN60" i="88"/>
  <c r="B60" i="88"/>
  <c r="C60" i="88"/>
  <c r="F60" i="88"/>
  <c r="BJ60" i="88"/>
  <c r="BF60" i="88"/>
  <c r="BC60" i="88"/>
  <c r="AV60" i="88"/>
  <c r="AR60" i="88"/>
  <c r="AN60" i="88"/>
  <c r="AC60" i="88"/>
  <c r="AA60" i="88"/>
  <c r="Y60" i="88"/>
  <c r="V60" i="88"/>
  <c r="G60" i="88"/>
  <c r="T60" i="88"/>
  <c r="K60" i="88"/>
  <c r="D60" i="88"/>
  <c r="AM59" i="88"/>
  <c r="BU59" i="88"/>
  <c r="BN59" i="88"/>
  <c r="B59" i="88"/>
  <c r="C59" i="88"/>
  <c r="F59" i="88"/>
  <c r="BJ59" i="88"/>
  <c r="BF59" i="88"/>
  <c r="BC59" i="88"/>
  <c r="AV59" i="88"/>
  <c r="AR59" i="88"/>
  <c r="AN59" i="88"/>
  <c r="AC59" i="88"/>
  <c r="AA59" i="88"/>
  <c r="Y59" i="88"/>
  <c r="V59" i="88"/>
  <c r="G59" i="88"/>
  <c r="T59" i="88"/>
  <c r="K59" i="88"/>
  <c r="D59" i="88"/>
  <c r="AM58" i="88"/>
  <c r="BU58" i="88"/>
  <c r="BN58" i="88"/>
  <c r="B58" i="88"/>
  <c r="C58" i="88"/>
  <c r="F58" i="88"/>
  <c r="BJ58" i="88"/>
  <c r="BF58" i="88"/>
  <c r="BC58" i="88"/>
  <c r="AV58" i="88"/>
  <c r="AR58" i="88"/>
  <c r="AN58" i="88"/>
  <c r="AC58" i="88"/>
  <c r="AA58" i="88"/>
  <c r="Y58" i="88"/>
  <c r="V58" i="88"/>
  <c r="G58" i="88"/>
  <c r="T58" i="88"/>
  <c r="K58" i="88"/>
  <c r="D58" i="88"/>
  <c r="AM57" i="88"/>
  <c r="BU57" i="88"/>
  <c r="BN57" i="88"/>
  <c r="B57" i="88"/>
  <c r="C57" i="88"/>
  <c r="F57" i="88"/>
  <c r="BJ57" i="88"/>
  <c r="BF57" i="88"/>
  <c r="BC57" i="88"/>
  <c r="AV57" i="88"/>
  <c r="AR57" i="88"/>
  <c r="AN57" i="88"/>
  <c r="AC57" i="88"/>
  <c r="AA57" i="88"/>
  <c r="Y57" i="88"/>
  <c r="V57" i="88"/>
  <c r="G57" i="88"/>
  <c r="T57" i="88"/>
  <c r="K57" i="88"/>
  <c r="D57" i="88"/>
  <c r="AM56" i="88"/>
  <c r="BU56" i="88"/>
  <c r="BN56" i="88"/>
  <c r="B56" i="88"/>
  <c r="C56" i="88"/>
  <c r="F56" i="88"/>
  <c r="BJ56" i="88"/>
  <c r="BF56" i="88"/>
  <c r="BC56" i="88"/>
  <c r="AV56" i="88"/>
  <c r="AR56" i="88"/>
  <c r="AN56" i="88"/>
  <c r="AC56" i="88"/>
  <c r="AA56" i="88"/>
  <c r="Y56" i="88"/>
  <c r="V56" i="88"/>
  <c r="G56" i="88"/>
  <c r="T56" i="88"/>
  <c r="K56" i="88"/>
  <c r="D56" i="88"/>
  <c r="AM55" i="88"/>
  <c r="BU55" i="88"/>
  <c r="BN55" i="88"/>
  <c r="B55" i="88"/>
  <c r="C55" i="88"/>
  <c r="F55" i="88"/>
  <c r="BJ55" i="88"/>
  <c r="BF55" i="88"/>
  <c r="BC55" i="88"/>
  <c r="AV55" i="88"/>
  <c r="AR55" i="88"/>
  <c r="AN55" i="88"/>
  <c r="AC55" i="88"/>
  <c r="AA55" i="88"/>
  <c r="Y55" i="88"/>
  <c r="V55" i="88"/>
  <c r="G55" i="88"/>
  <c r="T55" i="88"/>
  <c r="K55" i="88"/>
  <c r="D55" i="88"/>
  <c r="AM54" i="88"/>
  <c r="BU54" i="88"/>
  <c r="BN54" i="88"/>
  <c r="B54" i="88"/>
  <c r="C54" i="88"/>
  <c r="F54" i="88"/>
  <c r="BJ54" i="88"/>
  <c r="BF54" i="88"/>
  <c r="BC54" i="88"/>
  <c r="AV54" i="88"/>
  <c r="AR54" i="88"/>
  <c r="AN54" i="88"/>
  <c r="AC54" i="88"/>
  <c r="AA54" i="88"/>
  <c r="Y54" i="88"/>
  <c r="V54" i="88"/>
  <c r="G54" i="88"/>
  <c r="T54" i="88"/>
  <c r="K54" i="88"/>
  <c r="D54" i="88"/>
  <c r="AM53" i="88"/>
  <c r="BU53" i="88"/>
  <c r="BN53" i="88"/>
  <c r="B53" i="88"/>
  <c r="C53" i="88"/>
  <c r="F53" i="88"/>
  <c r="BJ53" i="88"/>
  <c r="BF53" i="88"/>
  <c r="BC53" i="88"/>
  <c r="AV53" i="88"/>
  <c r="AR53" i="88"/>
  <c r="AN53" i="88"/>
  <c r="AC53" i="88"/>
  <c r="AA53" i="88"/>
  <c r="Y53" i="88"/>
  <c r="V53" i="88"/>
  <c r="G53" i="88"/>
  <c r="T53" i="88"/>
  <c r="K53" i="88"/>
  <c r="D53" i="88"/>
  <c r="AM52" i="88"/>
  <c r="BU52" i="88"/>
  <c r="BN52" i="88"/>
  <c r="B52" i="88"/>
  <c r="C52" i="88"/>
  <c r="F52" i="88"/>
  <c r="BJ52" i="88"/>
  <c r="BF52" i="88"/>
  <c r="BC52" i="88"/>
  <c r="AV52" i="88"/>
  <c r="AR52" i="88"/>
  <c r="AN52" i="88"/>
  <c r="AC52" i="88"/>
  <c r="AA52" i="88"/>
  <c r="Y52" i="88"/>
  <c r="V52" i="88"/>
  <c r="G52" i="88"/>
  <c r="T52" i="88"/>
  <c r="K52" i="88"/>
  <c r="D52" i="88"/>
  <c r="AM51" i="88"/>
  <c r="BU51" i="88"/>
  <c r="BN51" i="88"/>
  <c r="B51" i="88"/>
  <c r="C51" i="88"/>
  <c r="F51" i="88"/>
  <c r="BJ51" i="88"/>
  <c r="BF51" i="88"/>
  <c r="BC51" i="88"/>
  <c r="AV51" i="88"/>
  <c r="AR51" i="88"/>
  <c r="AN51" i="88"/>
  <c r="AC51" i="88"/>
  <c r="AA51" i="88"/>
  <c r="Y51" i="88"/>
  <c r="V51" i="88"/>
  <c r="G51" i="88"/>
  <c r="T51" i="88"/>
  <c r="K51" i="88"/>
  <c r="D51" i="88"/>
  <c r="AM50" i="88"/>
  <c r="BU50" i="88"/>
  <c r="BN50" i="88"/>
  <c r="B50" i="88"/>
  <c r="C50" i="88"/>
  <c r="F50" i="88"/>
  <c r="BJ50" i="88"/>
  <c r="BF50" i="88"/>
  <c r="BC50" i="88"/>
  <c r="AV50" i="88"/>
  <c r="AR50" i="88"/>
  <c r="AN50" i="88"/>
  <c r="AC50" i="88"/>
  <c r="AA50" i="88"/>
  <c r="Y50" i="88"/>
  <c r="V50" i="88"/>
  <c r="G50" i="88"/>
  <c r="T50" i="88"/>
  <c r="K50" i="88"/>
  <c r="D50" i="88"/>
  <c r="AM49" i="88"/>
  <c r="BU49" i="88"/>
  <c r="BN49" i="88"/>
  <c r="B49" i="88"/>
  <c r="C49" i="88"/>
  <c r="F49" i="88"/>
  <c r="BJ49" i="88"/>
  <c r="BF49" i="88"/>
  <c r="BC49" i="88"/>
  <c r="AV49" i="88"/>
  <c r="AR49" i="88"/>
  <c r="AN49" i="88"/>
  <c r="AC49" i="88"/>
  <c r="AA49" i="88"/>
  <c r="Y49" i="88"/>
  <c r="V49" i="88"/>
  <c r="G49" i="88"/>
  <c r="T49" i="88"/>
  <c r="K49" i="88"/>
  <c r="D49" i="88"/>
  <c r="AM48" i="88"/>
  <c r="BU48" i="88"/>
  <c r="BN48" i="88"/>
  <c r="B48" i="88"/>
  <c r="C48" i="88"/>
  <c r="F48" i="88"/>
  <c r="BJ48" i="88"/>
  <c r="BF48" i="88"/>
  <c r="BC48" i="88"/>
  <c r="AV48" i="88"/>
  <c r="AR48" i="88"/>
  <c r="AN48" i="88"/>
  <c r="AC48" i="88"/>
  <c r="AA48" i="88"/>
  <c r="Y48" i="88"/>
  <c r="V48" i="88"/>
  <c r="G48" i="88"/>
  <c r="T48" i="88"/>
  <c r="K48" i="88"/>
  <c r="D48" i="88"/>
  <c r="AM47" i="88"/>
  <c r="BU47" i="88"/>
  <c r="BN47" i="88"/>
  <c r="B47" i="88"/>
  <c r="C47" i="88"/>
  <c r="F47" i="88"/>
  <c r="BJ47" i="88"/>
  <c r="BF47" i="88"/>
  <c r="BC47" i="88"/>
  <c r="AV47" i="88"/>
  <c r="AR47" i="88"/>
  <c r="AN47" i="88"/>
  <c r="AC47" i="88"/>
  <c r="AA47" i="88"/>
  <c r="Y47" i="88"/>
  <c r="V47" i="88"/>
  <c r="G47" i="88"/>
  <c r="T47" i="88"/>
  <c r="K47" i="88"/>
  <c r="D47" i="88"/>
  <c r="AM46" i="88"/>
  <c r="BU46" i="88"/>
  <c r="BN46" i="88"/>
  <c r="B46" i="88"/>
  <c r="C46" i="88"/>
  <c r="F46" i="88"/>
  <c r="BJ46" i="88"/>
  <c r="BF46" i="88"/>
  <c r="BC46" i="88"/>
  <c r="AV46" i="88"/>
  <c r="AR46" i="88"/>
  <c r="AN46" i="88"/>
  <c r="AC46" i="88"/>
  <c r="AA46" i="88"/>
  <c r="Y46" i="88"/>
  <c r="V46" i="88"/>
  <c r="G46" i="88"/>
  <c r="T46" i="88"/>
  <c r="K46" i="88"/>
  <c r="D46" i="88"/>
  <c r="AM45" i="88"/>
  <c r="BU45" i="88"/>
  <c r="BN45" i="88"/>
  <c r="B45" i="88"/>
  <c r="C45" i="88"/>
  <c r="F45" i="88"/>
  <c r="BJ45" i="88"/>
  <c r="BF45" i="88"/>
  <c r="BC45" i="88"/>
  <c r="AV45" i="88"/>
  <c r="AR45" i="88"/>
  <c r="AN45" i="88"/>
  <c r="AC45" i="88"/>
  <c r="AA45" i="88"/>
  <c r="Y45" i="88"/>
  <c r="V45" i="88"/>
  <c r="G45" i="88"/>
  <c r="T45" i="88"/>
  <c r="K45" i="88"/>
  <c r="D45" i="88"/>
  <c r="AM44" i="88"/>
  <c r="BU44" i="88"/>
  <c r="BN44" i="88"/>
  <c r="B44" i="88"/>
  <c r="C44" i="88"/>
  <c r="F44" i="88"/>
  <c r="BJ44" i="88"/>
  <c r="BF44" i="88"/>
  <c r="BC44" i="88"/>
  <c r="AV44" i="88"/>
  <c r="AR44" i="88"/>
  <c r="AN44" i="88"/>
  <c r="AC44" i="88"/>
  <c r="AA44" i="88"/>
  <c r="Y44" i="88"/>
  <c r="V44" i="88"/>
  <c r="G44" i="88"/>
  <c r="T44" i="88"/>
  <c r="K44" i="88"/>
  <c r="D44" i="88"/>
  <c r="AM43" i="88"/>
  <c r="BU43" i="88"/>
  <c r="BN43" i="88"/>
  <c r="B43" i="88"/>
  <c r="C43" i="88"/>
  <c r="F43" i="88"/>
  <c r="BJ43" i="88"/>
  <c r="BF43" i="88"/>
  <c r="BC43" i="88"/>
  <c r="AV43" i="88"/>
  <c r="AR43" i="88"/>
  <c r="AN43" i="88"/>
  <c r="AC43" i="88"/>
  <c r="AA43" i="88"/>
  <c r="Y43" i="88"/>
  <c r="V43" i="88"/>
  <c r="G43" i="88"/>
  <c r="T43" i="88"/>
  <c r="K43" i="88"/>
  <c r="D43" i="88"/>
  <c r="AM42" i="88"/>
  <c r="BU42" i="88"/>
  <c r="BN42" i="88"/>
  <c r="B42" i="88"/>
  <c r="C42" i="88"/>
  <c r="F42" i="88"/>
  <c r="BJ42" i="88"/>
  <c r="BF42" i="88"/>
  <c r="BC42" i="88"/>
  <c r="AV42" i="88"/>
  <c r="AR42" i="88"/>
  <c r="AN42" i="88"/>
  <c r="AC42" i="88"/>
  <c r="AA42" i="88"/>
  <c r="Y42" i="88"/>
  <c r="V42" i="88"/>
  <c r="G42" i="88"/>
  <c r="T42" i="88"/>
  <c r="K42" i="88"/>
  <c r="D42" i="88"/>
  <c r="AM41" i="88"/>
  <c r="BU41" i="88"/>
  <c r="BN41" i="88"/>
  <c r="B41" i="88"/>
  <c r="C41" i="88"/>
  <c r="F41" i="88"/>
  <c r="BJ41" i="88"/>
  <c r="BF41" i="88"/>
  <c r="BC41" i="88"/>
  <c r="AV41" i="88"/>
  <c r="AR41" i="88"/>
  <c r="AN41" i="88"/>
  <c r="AC41" i="88"/>
  <c r="AA41" i="88"/>
  <c r="Y41" i="88"/>
  <c r="V41" i="88"/>
  <c r="G41" i="88"/>
  <c r="T41" i="88"/>
  <c r="K41" i="88"/>
  <c r="D41" i="88"/>
  <c r="AM40" i="88"/>
  <c r="BU40" i="88"/>
  <c r="BN40" i="88"/>
  <c r="B40" i="88"/>
  <c r="C40" i="88"/>
  <c r="F40" i="88"/>
  <c r="BJ40" i="88"/>
  <c r="BF40" i="88"/>
  <c r="BC40" i="88"/>
  <c r="AV40" i="88"/>
  <c r="AR40" i="88"/>
  <c r="AN40" i="88"/>
  <c r="AC40" i="88"/>
  <c r="AA40" i="88"/>
  <c r="Y40" i="88"/>
  <c r="V40" i="88"/>
  <c r="G40" i="88"/>
  <c r="T40" i="88"/>
  <c r="K40" i="88"/>
  <c r="D40" i="88"/>
  <c r="AM39" i="88"/>
  <c r="BU39" i="88"/>
  <c r="BN39" i="88"/>
  <c r="B39" i="88"/>
  <c r="C39" i="88"/>
  <c r="F39" i="88"/>
  <c r="BJ39" i="88"/>
  <c r="BF39" i="88"/>
  <c r="BC39" i="88"/>
  <c r="AV39" i="88"/>
  <c r="AR39" i="88"/>
  <c r="AN39" i="88"/>
  <c r="AC39" i="88"/>
  <c r="AA39" i="88"/>
  <c r="Y39" i="88"/>
  <c r="V39" i="88"/>
  <c r="G39" i="88"/>
  <c r="T39" i="88"/>
  <c r="K39" i="88"/>
  <c r="D39" i="88"/>
  <c r="AM38" i="88"/>
  <c r="BU38" i="88"/>
  <c r="BN38" i="88"/>
  <c r="B38" i="88"/>
  <c r="C38" i="88"/>
  <c r="F38" i="88"/>
  <c r="BJ38" i="88"/>
  <c r="BF38" i="88"/>
  <c r="BC38" i="88"/>
  <c r="AV38" i="88"/>
  <c r="AR38" i="88"/>
  <c r="AN38" i="88"/>
  <c r="AC38" i="88"/>
  <c r="AA38" i="88"/>
  <c r="Y38" i="88"/>
  <c r="V38" i="88"/>
  <c r="G38" i="88"/>
  <c r="T38" i="88"/>
  <c r="K38" i="88"/>
  <c r="D38" i="88"/>
  <c r="AM37" i="88"/>
  <c r="BU37" i="88"/>
  <c r="BN37" i="88"/>
  <c r="B37" i="88"/>
  <c r="C37" i="88"/>
  <c r="F37" i="88"/>
  <c r="BJ37" i="88"/>
  <c r="BF37" i="88"/>
  <c r="BC37" i="88"/>
  <c r="AV37" i="88"/>
  <c r="AR37" i="88"/>
  <c r="AN37" i="88"/>
  <c r="AC37" i="88"/>
  <c r="AA37" i="88"/>
  <c r="Y37" i="88"/>
  <c r="V37" i="88"/>
  <c r="G37" i="88"/>
  <c r="T37" i="88"/>
  <c r="K37" i="88"/>
  <c r="D37" i="88"/>
  <c r="AM36" i="88"/>
  <c r="BU36" i="88"/>
  <c r="BN36" i="88"/>
  <c r="B36" i="88"/>
  <c r="C36" i="88"/>
  <c r="F36" i="88"/>
  <c r="BJ36" i="88"/>
  <c r="BF36" i="88"/>
  <c r="BC36" i="88"/>
  <c r="AV36" i="88"/>
  <c r="AR36" i="88"/>
  <c r="AN36" i="88"/>
  <c r="AC36" i="88"/>
  <c r="AA36" i="88"/>
  <c r="Y36" i="88"/>
  <c r="V36" i="88"/>
  <c r="G36" i="88"/>
  <c r="T36" i="88"/>
  <c r="K36" i="88"/>
  <c r="D36" i="88"/>
  <c r="AM35" i="88"/>
  <c r="BU35" i="88"/>
  <c r="BN35" i="88"/>
  <c r="B35" i="88"/>
  <c r="C35" i="88"/>
  <c r="F35" i="88"/>
  <c r="BJ35" i="88"/>
  <c r="BF35" i="88"/>
  <c r="BC35" i="88"/>
  <c r="AV35" i="88"/>
  <c r="AR35" i="88"/>
  <c r="AN35" i="88"/>
  <c r="AC35" i="88"/>
  <c r="AA35" i="88"/>
  <c r="Y35" i="88"/>
  <c r="V35" i="88"/>
  <c r="G35" i="88"/>
  <c r="T35" i="88"/>
  <c r="K35" i="88"/>
  <c r="D35" i="88"/>
  <c r="AM34" i="88"/>
  <c r="BU34" i="88"/>
  <c r="BN34" i="88"/>
  <c r="B34" i="88"/>
  <c r="C34" i="88"/>
  <c r="F34" i="88"/>
  <c r="BJ34" i="88"/>
  <c r="BF34" i="88"/>
  <c r="BC34" i="88"/>
  <c r="AV34" i="88"/>
  <c r="AR34" i="88"/>
  <c r="AN34" i="88"/>
  <c r="AC34" i="88"/>
  <c r="AA34" i="88"/>
  <c r="Y34" i="88"/>
  <c r="V34" i="88"/>
  <c r="G34" i="88"/>
  <c r="T34" i="88"/>
  <c r="K34" i="88"/>
  <c r="D34" i="88"/>
  <c r="AM33" i="88"/>
  <c r="BU33" i="88"/>
  <c r="BN33" i="88"/>
  <c r="B33" i="88"/>
  <c r="C33" i="88"/>
  <c r="F33" i="88"/>
  <c r="BJ33" i="88"/>
  <c r="BF33" i="88"/>
  <c r="BC33" i="88"/>
  <c r="AV33" i="88"/>
  <c r="AR33" i="88"/>
  <c r="AN33" i="88"/>
  <c r="AC33" i="88"/>
  <c r="AA33" i="88"/>
  <c r="Y33" i="88"/>
  <c r="V33" i="88"/>
  <c r="G33" i="88"/>
  <c r="T33" i="88"/>
  <c r="K33" i="88"/>
  <c r="D33" i="88"/>
  <c r="AM32" i="88"/>
  <c r="BU32" i="88"/>
  <c r="BN32" i="88"/>
  <c r="B32" i="88"/>
  <c r="C32" i="88"/>
  <c r="F32" i="88"/>
  <c r="BJ32" i="88"/>
  <c r="BF32" i="88"/>
  <c r="BC32" i="88"/>
  <c r="AV32" i="88"/>
  <c r="AR32" i="88"/>
  <c r="AN32" i="88"/>
  <c r="AC32" i="88"/>
  <c r="AA32" i="88"/>
  <c r="Y32" i="88"/>
  <c r="V32" i="88"/>
  <c r="G32" i="88"/>
  <c r="T32" i="88"/>
  <c r="K32" i="88"/>
  <c r="D32" i="88"/>
  <c r="AM31" i="88"/>
  <c r="BU31" i="88"/>
  <c r="BN31" i="88"/>
  <c r="B31" i="88"/>
  <c r="C31" i="88"/>
  <c r="F31" i="88"/>
  <c r="BJ31" i="88"/>
  <c r="BF31" i="88"/>
  <c r="BC31" i="88"/>
  <c r="AV31" i="88"/>
  <c r="AR31" i="88"/>
  <c r="AN31" i="88"/>
  <c r="AC31" i="88"/>
  <c r="AA31" i="88"/>
  <c r="Y31" i="88"/>
  <c r="V31" i="88"/>
  <c r="G31" i="88"/>
  <c r="T31" i="88"/>
  <c r="K31" i="88"/>
  <c r="D31" i="88"/>
  <c r="AM30" i="88"/>
  <c r="BU30" i="88"/>
  <c r="BN30" i="88"/>
  <c r="B30" i="88"/>
  <c r="C30" i="88"/>
  <c r="F30" i="88"/>
  <c r="BJ30" i="88"/>
  <c r="BF30" i="88"/>
  <c r="BC30" i="88"/>
  <c r="AV30" i="88"/>
  <c r="AR30" i="88"/>
  <c r="AN30" i="88"/>
  <c r="AC30" i="88"/>
  <c r="AA30" i="88"/>
  <c r="Y30" i="88"/>
  <c r="V30" i="88"/>
  <c r="G30" i="88"/>
  <c r="T30" i="88"/>
  <c r="K30" i="88"/>
  <c r="D30" i="88"/>
  <c r="AM29" i="88"/>
  <c r="BU29" i="88"/>
  <c r="BN29" i="88"/>
  <c r="B29" i="88"/>
  <c r="C29" i="88"/>
  <c r="F29" i="88"/>
  <c r="BJ29" i="88"/>
  <c r="BF29" i="88"/>
  <c r="BC29" i="88"/>
  <c r="AV29" i="88"/>
  <c r="AR29" i="88"/>
  <c r="AN29" i="88"/>
  <c r="AC29" i="88"/>
  <c r="AA29" i="88"/>
  <c r="Y29" i="88"/>
  <c r="V29" i="88"/>
  <c r="G29" i="88"/>
  <c r="T29" i="88"/>
  <c r="K29" i="88"/>
  <c r="D29" i="88"/>
  <c r="AM28" i="88"/>
  <c r="BU28" i="88"/>
  <c r="BN28" i="88"/>
  <c r="B28" i="88"/>
  <c r="C28" i="88"/>
  <c r="F28" i="88"/>
  <c r="BJ28" i="88"/>
  <c r="BF28" i="88"/>
  <c r="BC28" i="88"/>
  <c r="AV28" i="88"/>
  <c r="AR28" i="88"/>
  <c r="AN28" i="88"/>
  <c r="AC28" i="88"/>
  <c r="AA28" i="88"/>
  <c r="Y28" i="88"/>
  <c r="V28" i="88"/>
  <c r="G28" i="88"/>
  <c r="T28" i="88"/>
  <c r="K28" i="88"/>
  <c r="D28" i="88"/>
  <c r="AM27" i="88"/>
  <c r="BU27" i="88"/>
  <c r="BN27" i="88"/>
  <c r="B27" i="88"/>
  <c r="C27" i="88"/>
  <c r="F27" i="88"/>
  <c r="BJ27" i="88"/>
  <c r="BF27" i="88"/>
  <c r="BC27" i="88"/>
  <c r="AV27" i="88"/>
  <c r="AR27" i="88"/>
  <c r="AN27" i="88"/>
  <c r="AC27" i="88"/>
  <c r="AA27" i="88"/>
  <c r="Y27" i="88"/>
  <c r="V27" i="88"/>
  <c r="G27" i="88"/>
  <c r="T27" i="88"/>
  <c r="K27" i="88"/>
  <c r="D27" i="88"/>
  <c r="AM26" i="88"/>
  <c r="BU26" i="88"/>
  <c r="BN26" i="88"/>
  <c r="B26" i="88"/>
  <c r="C26" i="88"/>
  <c r="F26" i="88"/>
  <c r="BJ26" i="88"/>
  <c r="BF26" i="88"/>
  <c r="BC26" i="88"/>
  <c r="AV26" i="88"/>
  <c r="AR26" i="88"/>
  <c r="AN26" i="88"/>
  <c r="AC26" i="88"/>
  <c r="AA26" i="88"/>
  <c r="Y26" i="88"/>
  <c r="V26" i="88"/>
  <c r="G26" i="88"/>
  <c r="T26" i="88"/>
  <c r="K26" i="88"/>
  <c r="D26" i="88"/>
  <c r="AM25" i="88"/>
  <c r="BU25" i="88"/>
  <c r="BN25" i="88"/>
  <c r="B25" i="88"/>
  <c r="C25" i="88"/>
  <c r="F25" i="88"/>
  <c r="BJ25" i="88"/>
  <c r="BF25" i="88"/>
  <c r="BC25" i="88"/>
  <c r="AV25" i="88"/>
  <c r="AR25" i="88"/>
  <c r="AN25" i="88"/>
  <c r="AC25" i="88"/>
  <c r="AA25" i="88"/>
  <c r="Y25" i="88"/>
  <c r="V25" i="88"/>
  <c r="G25" i="88"/>
  <c r="T25" i="88"/>
  <c r="K25" i="88"/>
  <c r="D25" i="88"/>
  <c r="AM24" i="88"/>
  <c r="BU24" i="88"/>
  <c r="BN24" i="88"/>
  <c r="B24" i="88"/>
  <c r="C24" i="88"/>
  <c r="F24" i="88"/>
  <c r="BJ24" i="88"/>
  <c r="BF24" i="88"/>
  <c r="BC24" i="88"/>
  <c r="AV24" i="88"/>
  <c r="AR24" i="88"/>
  <c r="AN24" i="88"/>
  <c r="AC24" i="88"/>
  <c r="AA24" i="88"/>
  <c r="Y24" i="88"/>
  <c r="V24" i="88"/>
  <c r="G24" i="88"/>
  <c r="T24" i="88"/>
  <c r="K24" i="88"/>
  <c r="D24" i="88"/>
  <c r="AM23" i="88"/>
  <c r="BU23" i="88"/>
  <c r="BN23" i="88"/>
  <c r="B23" i="88"/>
  <c r="C23" i="88"/>
  <c r="F23" i="88"/>
  <c r="BJ23" i="88"/>
  <c r="BF23" i="88"/>
  <c r="BC23" i="88"/>
  <c r="AV23" i="88"/>
  <c r="AR23" i="88"/>
  <c r="AN23" i="88"/>
  <c r="AC23" i="88"/>
  <c r="AA23" i="88"/>
  <c r="Y23" i="88"/>
  <c r="V23" i="88"/>
  <c r="G23" i="88"/>
  <c r="T23" i="88"/>
  <c r="K23" i="88"/>
  <c r="D23" i="88"/>
  <c r="AM22" i="88"/>
  <c r="BU22" i="88"/>
  <c r="BN22" i="88"/>
  <c r="B22" i="88"/>
  <c r="C22" i="88"/>
  <c r="F22" i="88"/>
  <c r="BJ22" i="88"/>
  <c r="BF22" i="88"/>
  <c r="BC22" i="88"/>
  <c r="AV22" i="88"/>
  <c r="AR22" i="88"/>
  <c r="AN22" i="88"/>
  <c r="AC22" i="88"/>
  <c r="AA22" i="88"/>
  <c r="Y22" i="88"/>
  <c r="V22" i="88"/>
  <c r="G22" i="88"/>
  <c r="T22" i="88"/>
  <c r="K22" i="88"/>
  <c r="D22" i="88"/>
  <c r="AM21" i="88"/>
  <c r="BU21" i="88"/>
  <c r="BN21" i="88"/>
  <c r="B21" i="88"/>
  <c r="C21" i="88"/>
  <c r="F21" i="88"/>
  <c r="BJ21" i="88"/>
  <c r="BF21" i="88"/>
  <c r="BC21" i="88"/>
  <c r="AV21" i="88"/>
  <c r="AR21" i="88"/>
  <c r="AN21" i="88"/>
  <c r="AC21" i="88"/>
  <c r="AA21" i="88"/>
  <c r="Y21" i="88"/>
  <c r="V21" i="88"/>
  <c r="G21" i="88"/>
  <c r="T21" i="88"/>
  <c r="K21" i="88"/>
  <c r="D21" i="88"/>
  <c r="AM20" i="88"/>
  <c r="BU20" i="88"/>
  <c r="BN20" i="88"/>
  <c r="B20" i="88"/>
  <c r="C20" i="88"/>
  <c r="F20" i="88"/>
  <c r="BJ20" i="88"/>
  <c r="BF20" i="88"/>
  <c r="BC20" i="88"/>
  <c r="AV20" i="88"/>
  <c r="AR20" i="88"/>
  <c r="AN20" i="88"/>
  <c r="AC20" i="88"/>
  <c r="AA20" i="88"/>
  <c r="Y20" i="88"/>
  <c r="V20" i="88"/>
  <c r="G20" i="88"/>
  <c r="T20" i="88"/>
  <c r="K20" i="88"/>
  <c r="D20" i="88"/>
  <c r="AM19" i="88"/>
  <c r="BU19" i="88"/>
  <c r="BN19" i="88"/>
  <c r="B19" i="88"/>
  <c r="C19" i="88"/>
  <c r="F19" i="88"/>
  <c r="BJ19" i="88"/>
  <c r="BF19" i="88"/>
  <c r="BC19" i="88"/>
  <c r="AV19" i="88"/>
  <c r="AR19" i="88"/>
  <c r="AN19" i="88"/>
  <c r="AC19" i="88"/>
  <c r="AA19" i="88"/>
  <c r="Y19" i="88"/>
  <c r="V19" i="88"/>
  <c r="G19" i="88"/>
  <c r="T19" i="88"/>
  <c r="K19" i="88"/>
  <c r="D19" i="88"/>
  <c r="AM18" i="88"/>
  <c r="BU18" i="88"/>
  <c r="BN18" i="88"/>
  <c r="B18" i="88"/>
  <c r="C18" i="88"/>
  <c r="F18" i="88"/>
  <c r="BJ18" i="88"/>
  <c r="BF18" i="88"/>
  <c r="BC18" i="88"/>
  <c r="AV18" i="88"/>
  <c r="AR18" i="88"/>
  <c r="AN18" i="88"/>
  <c r="AC18" i="88"/>
  <c r="AA18" i="88"/>
  <c r="Y18" i="88"/>
  <c r="V18" i="88"/>
  <c r="G18" i="88"/>
  <c r="T18" i="88"/>
  <c r="K18" i="88"/>
  <c r="D18" i="88"/>
  <c r="AM17" i="88"/>
  <c r="BU17" i="88"/>
  <c r="BN17" i="88"/>
  <c r="B17" i="88"/>
  <c r="C17" i="88"/>
  <c r="F17" i="88"/>
  <c r="BJ17" i="88"/>
  <c r="BF17" i="88"/>
  <c r="BC17" i="88"/>
  <c r="AV17" i="88"/>
  <c r="AR17" i="88"/>
  <c r="AN17" i="88"/>
  <c r="AC17" i="88"/>
  <c r="AA17" i="88"/>
  <c r="Y17" i="88"/>
  <c r="V17" i="88"/>
  <c r="G17" i="88"/>
  <c r="T17" i="88"/>
  <c r="K17" i="88"/>
  <c r="D17" i="88"/>
  <c r="AM16" i="88"/>
  <c r="BU16" i="88"/>
  <c r="BN16" i="88"/>
  <c r="B16" i="88"/>
  <c r="C16" i="88"/>
  <c r="F16" i="88"/>
  <c r="BJ16" i="88"/>
  <c r="BF16" i="88"/>
  <c r="BC16" i="88"/>
  <c r="AV16" i="88"/>
  <c r="AR16" i="88"/>
  <c r="AN16" i="88"/>
  <c r="AC16" i="88"/>
  <c r="AA16" i="88"/>
  <c r="Y16" i="88"/>
  <c r="V16" i="88"/>
  <c r="G16" i="88"/>
  <c r="T16" i="88"/>
  <c r="K16" i="88"/>
  <c r="D16" i="88"/>
  <c r="AM15" i="88"/>
  <c r="BU15" i="88"/>
  <c r="BN15" i="88"/>
  <c r="B15" i="88"/>
  <c r="C15" i="88"/>
  <c r="F15" i="88"/>
  <c r="BJ15" i="88"/>
  <c r="BF15" i="88"/>
  <c r="BC15" i="88"/>
  <c r="AV15" i="88"/>
  <c r="AR15" i="88"/>
  <c r="AN15" i="88"/>
  <c r="AC15" i="88"/>
  <c r="AA15" i="88"/>
  <c r="Y15" i="88"/>
  <c r="V15" i="88"/>
  <c r="G15" i="88"/>
  <c r="T15" i="88"/>
  <c r="K15" i="88"/>
  <c r="D15" i="88"/>
  <c r="AM14" i="88"/>
  <c r="BU14" i="88"/>
  <c r="BN14" i="88"/>
  <c r="B14" i="88"/>
  <c r="C14" i="88"/>
  <c r="F14" i="88"/>
  <c r="BJ14" i="88"/>
  <c r="BF14" i="88"/>
  <c r="BC14" i="88"/>
  <c r="AV14" i="88"/>
  <c r="AR14" i="88"/>
  <c r="AN14" i="88"/>
  <c r="AC14" i="88"/>
  <c r="AA14" i="88"/>
  <c r="Y14" i="88"/>
  <c r="V14" i="88"/>
  <c r="G14" i="88"/>
  <c r="T14" i="88"/>
  <c r="K14" i="88"/>
  <c r="D14" i="88"/>
  <c r="AM13" i="88"/>
  <c r="BU13" i="88"/>
  <c r="BN13" i="88"/>
  <c r="B13" i="88"/>
  <c r="C13" i="88"/>
  <c r="F13" i="88"/>
  <c r="BJ13" i="88"/>
  <c r="BF13" i="88"/>
  <c r="BC13" i="88"/>
  <c r="AV13" i="88"/>
  <c r="AR13" i="88"/>
  <c r="AN13" i="88"/>
  <c r="AC13" i="88"/>
  <c r="AA13" i="88"/>
  <c r="Y13" i="88"/>
  <c r="V13" i="88"/>
  <c r="G13" i="88"/>
  <c r="T13" i="88"/>
  <c r="K13" i="88"/>
  <c r="D13" i="88"/>
  <c r="AM12" i="88"/>
  <c r="BU12" i="88"/>
  <c r="BN12" i="88"/>
  <c r="B12" i="88"/>
  <c r="C12" i="88"/>
  <c r="F12" i="88"/>
  <c r="BJ12" i="88"/>
  <c r="BF12" i="88"/>
  <c r="BC12" i="88"/>
  <c r="AV12" i="88"/>
  <c r="AR12" i="88"/>
  <c r="AN12" i="88"/>
  <c r="AC12" i="88"/>
  <c r="AA12" i="88"/>
  <c r="Y12" i="88"/>
  <c r="V12" i="88"/>
  <c r="G12" i="88"/>
  <c r="T12" i="88"/>
  <c r="K12" i="88"/>
  <c r="I12" i="88"/>
  <c r="D12" i="88"/>
  <c r="BN11" i="88"/>
  <c r="BJ11" i="88"/>
  <c r="AV11" i="88"/>
  <c r="AR11" i="88"/>
  <c r="T8" i="88"/>
  <c r="K5" i="88"/>
  <c r="I5" i="88"/>
  <c r="H5" i="88"/>
  <c r="K4" i="88"/>
  <c r="I4" i="88"/>
  <c r="H4" i="88"/>
  <c r="BZ3" i="88"/>
  <c r="F1" i="88"/>
  <c r="BH104" i="64"/>
  <c r="BH103" i="64"/>
  <c r="BH102" i="64"/>
  <c r="BH101" i="64"/>
  <c r="BH100" i="64"/>
  <c r="BH99" i="64"/>
  <c r="BH98" i="64"/>
  <c r="BH97" i="64"/>
  <c r="BH96" i="64"/>
  <c r="BH95" i="64"/>
  <c r="BH94" i="64"/>
  <c r="BH93" i="64"/>
  <c r="BH92" i="64"/>
  <c r="BH91" i="64"/>
  <c r="BH90" i="64"/>
  <c r="BH89" i="64"/>
  <c r="BH88" i="64"/>
  <c r="BH87" i="64"/>
  <c r="BH86" i="64"/>
  <c r="BH85" i="64"/>
  <c r="BH84" i="64"/>
  <c r="BH83" i="64"/>
  <c r="BH82" i="64"/>
  <c r="BH81" i="64"/>
  <c r="BH80" i="64"/>
  <c r="BH79" i="64"/>
  <c r="BH78" i="64"/>
  <c r="BH77" i="64"/>
  <c r="BH76" i="64"/>
  <c r="BH75" i="64"/>
  <c r="BH74" i="64"/>
  <c r="BH73" i="64"/>
  <c r="BH72" i="64"/>
  <c r="BH71" i="64"/>
  <c r="BH70" i="64"/>
  <c r="BH69" i="64"/>
  <c r="BH68" i="64"/>
  <c r="BH67" i="64"/>
  <c r="BH66" i="64"/>
  <c r="BH65" i="64"/>
  <c r="BH64" i="64"/>
  <c r="BH63" i="64"/>
  <c r="BH62" i="64"/>
  <c r="BH61" i="64"/>
  <c r="BH60" i="64"/>
  <c r="BH59" i="64"/>
  <c r="BH58" i="64"/>
  <c r="BH57" i="64"/>
  <c r="BH56" i="64"/>
  <c r="BH55" i="64"/>
  <c r="BH54" i="64"/>
  <c r="BH53" i="64"/>
  <c r="BH52" i="64"/>
  <c r="BH51" i="64"/>
  <c r="BH50" i="64"/>
  <c r="BH49" i="64"/>
  <c r="BH48" i="64"/>
  <c r="BH47" i="64"/>
  <c r="BH46" i="64"/>
  <c r="BH45" i="64"/>
  <c r="BH44" i="64"/>
  <c r="BH43" i="64"/>
  <c r="BH42" i="64"/>
  <c r="BH41" i="64"/>
  <c r="BH40" i="64"/>
  <c r="BH39" i="64"/>
  <c r="BH38" i="64"/>
  <c r="BH37" i="64"/>
  <c r="BH36" i="64"/>
  <c r="BH35" i="64"/>
  <c r="BH34" i="64"/>
  <c r="BH33" i="64"/>
  <c r="BH32" i="64"/>
  <c r="BH31" i="64"/>
  <c r="BH30" i="64"/>
  <c r="BH29" i="64"/>
  <c r="BH28" i="64"/>
  <c r="BH27" i="64"/>
  <c r="BH26" i="64"/>
  <c r="BH25" i="64"/>
  <c r="BH24" i="64"/>
  <c r="BH23" i="64"/>
  <c r="BH22" i="64"/>
  <c r="BH21" i="64"/>
  <c r="BH20" i="64"/>
  <c r="BH19" i="64"/>
  <c r="BH18" i="64"/>
  <c r="BH17" i="64"/>
  <c r="BH16" i="64"/>
  <c r="BH15" i="64"/>
  <c r="BH14" i="64"/>
  <c r="BH13" i="64"/>
  <c r="BH12" i="64"/>
  <c r="J108" i="83"/>
  <c r="J107" i="83"/>
  <c r="J106" i="83"/>
  <c r="J105" i="83"/>
  <c r="J104" i="83"/>
  <c r="J103" i="83"/>
  <c r="J102" i="83"/>
  <c r="J101" i="83"/>
  <c r="J100" i="83"/>
  <c r="J99" i="83"/>
  <c r="J98" i="83"/>
  <c r="J97" i="83"/>
  <c r="J96" i="83"/>
  <c r="J95" i="83"/>
  <c r="J94" i="83"/>
  <c r="J93" i="83"/>
  <c r="J92" i="83"/>
  <c r="J91" i="83"/>
  <c r="J90" i="83"/>
  <c r="J89" i="83"/>
  <c r="J88" i="83"/>
  <c r="J87" i="83"/>
  <c r="J86" i="83"/>
  <c r="J85" i="83"/>
  <c r="J84" i="83"/>
  <c r="J83" i="83"/>
  <c r="J82" i="83"/>
  <c r="J81" i="83"/>
  <c r="J80" i="83"/>
  <c r="J79" i="83"/>
  <c r="J78" i="83"/>
  <c r="J77" i="83"/>
  <c r="J76" i="83"/>
  <c r="J75" i="83"/>
  <c r="J74" i="83"/>
  <c r="J73" i="83"/>
  <c r="J72" i="83"/>
  <c r="J71" i="83"/>
  <c r="J70" i="83"/>
  <c r="J69" i="83"/>
  <c r="J68" i="83"/>
  <c r="J67" i="83"/>
  <c r="J66" i="83"/>
  <c r="J65" i="83"/>
  <c r="J64" i="83"/>
  <c r="J63" i="83"/>
  <c r="J62" i="83"/>
  <c r="J61" i="83"/>
  <c r="J60" i="83"/>
  <c r="J59" i="83"/>
  <c r="J58" i="83"/>
  <c r="J57" i="83"/>
  <c r="J56" i="83"/>
  <c r="J55" i="83"/>
  <c r="J54" i="83"/>
  <c r="J53" i="83"/>
  <c r="J52" i="83"/>
  <c r="J51" i="83"/>
  <c r="J50" i="83"/>
  <c r="J49" i="83"/>
  <c r="J48" i="83"/>
  <c r="J47" i="83"/>
  <c r="J46" i="83"/>
  <c r="J45" i="83"/>
  <c r="J44" i="83"/>
  <c r="J43" i="83"/>
  <c r="J42" i="83"/>
  <c r="J41" i="83"/>
  <c r="J40" i="83"/>
  <c r="J39" i="83"/>
  <c r="J38" i="83"/>
  <c r="J37" i="83"/>
  <c r="J36" i="83"/>
  <c r="J35" i="83"/>
  <c r="J34" i="83"/>
  <c r="J33" i="83"/>
  <c r="J32" i="83"/>
  <c r="J31" i="83"/>
  <c r="J30" i="83"/>
  <c r="J29" i="83"/>
  <c r="J28" i="83"/>
  <c r="J27" i="83"/>
  <c r="J26" i="83"/>
  <c r="J25" i="83"/>
  <c r="J24" i="83"/>
  <c r="J23" i="83"/>
  <c r="J22" i="83"/>
  <c r="J21" i="83"/>
  <c r="J20" i="83"/>
  <c r="J19" i="83"/>
  <c r="J18" i="83"/>
  <c r="J17" i="83"/>
  <c r="J16" i="83"/>
  <c r="J15" i="83"/>
  <c r="J14" i="83"/>
  <c r="J13" i="83"/>
  <c r="J12" i="83"/>
  <c r="G4" i="83"/>
  <c r="G5" i="83"/>
  <c r="BJ108" i="83"/>
  <c r="BJ107" i="83"/>
  <c r="BJ106" i="83"/>
  <c r="BJ105" i="83"/>
  <c r="BJ104" i="83"/>
  <c r="BJ103" i="83"/>
  <c r="BJ102" i="83"/>
  <c r="BJ101" i="83"/>
  <c r="BJ100" i="83"/>
  <c r="BJ99" i="83"/>
  <c r="BJ98" i="83"/>
  <c r="BJ97" i="83"/>
  <c r="BJ96" i="83"/>
  <c r="BJ95" i="83"/>
  <c r="BJ94" i="83"/>
  <c r="BJ93" i="83"/>
  <c r="BJ92" i="83"/>
  <c r="BJ91" i="83"/>
  <c r="BJ90" i="83"/>
  <c r="BJ89" i="83"/>
  <c r="BJ88" i="83"/>
  <c r="BJ87" i="83"/>
  <c r="BJ86" i="83"/>
  <c r="BJ85" i="83"/>
  <c r="BJ84" i="83"/>
  <c r="BJ83" i="83"/>
  <c r="BJ82" i="83"/>
  <c r="BJ81" i="83"/>
  <c r="BJ80" i="83"/>
  <c r="BJ79" i="83"/>
  <c r="BJ78" i="83"/>
  <c r="BJ77" i="83"/>
  <c r="BJ76" i="83"/>
  <c r="BJ75" i="83"/>
  <c r="BJ74" i="83"/>
  <c r="BJ73" i="83"/>
  <c r="BJ72" i="83"/>
  <c r="BJ71" i="83"/>
  <c r="BJ70" i="83"/>
  <c r="BJ69" i="83"/>
  <c r="BJ68" i="83"/>
  <c r="BJ67" i="83"/>
  <c r="BJ66" i="83"/>
  <c r="BJ65" i="83"/>
  <c r="BJ64" i="83"/>
  <c r="BJ63" i="83"/>
  <c r="BJ62" i="83"/>
  <c r="BJ61" i="83"/>
  <c r="BJ60" i="83"/>
  <c r="BJ59" i="83"/>
  <c r="BJ58" i="83"/>
  <c r="BJ57" i="83"/>
  <c r="BJ56" i="83"/>
  <c r="BJ55" i="83"/>
  <c r="BJ54" i="83"/>
  <c r="BJ53" i="83"/>
  <c r="BJ52" i="83"/>
  <c r="BJ51" i="83"/>
  <c r="BJ50" i="83"/>
  <c r="BJ49" i="83"/>
  <c r="BJ48" i="83"/>
  <c r="BJ47" i="83"/>
  <c r="BJ46" i="83"/>
  <c r="BJ45" i="83"/>
  <c r="BJ44" i="83"/>
  <c r="BJ43" i="83"/>
  <c r="BJ42" i="83"/>
  <c r="BJ41" i="83"/>
  <c r="BJ40" i="83"/>
  <c r="BJ39" i="83"/>
  <c r="BJ38" i="83"/>
  <c r="BJ37" i="83"/>
  <c r="BJ36" i="83"/>
  <c r="BJ35" i="83"/>
  <c r="BJ34" i="83"/>
  <c r="BJ33" i="83"/>
  <c r="BJ32" i="83"/>
  <c r="BJ31" i="83"/>
  <c r="BJ30" i="83"/>
  <c r="BJ29" i="83"/>
  <c r="BJ28" i="83"/>
  <c r="BJ27" i="83"/>
  <c r="BJ26" i="83"/>
  <c r="BJ25" i="83"/>
  <c r="BJ24" i="83"/>
  <c r="BJ23" i="83"/>
  <c r="BJ22" i="83"/>
  <c r="BJ21" i="83"/>
  <c r="BJ20" i="83"/>
  <c r="BJ19" i="83"/>
  <c r="BJ18" i="83"/>
  <c r="BJ17" i="83"/>
  <c r="BJ16" i="83"/>
  <c r="BJ15" i="83"/>
  <c r="BJ14" i="83"/>
  <c r="BJ13" i="83"/>
  <c r="BJ12" i="83"/>
  <c r="B67" i="64"/>
  <c r="C67" i="64"/>
  <c r="F67" i="64"/>
  <c r="AG12" i="64"/>
  <c r="AG13" i="64"/>
  <c r="AG14" i="64"/>
  <c r="AH12" i="64"/>
  <c r="AH13" i="64"/>
  <c r="AH14" i="64"/>
  <c r="AG15" i="64"/>
  <c r="AH15" i="64"/>
  <c r="AG16" i="64"/>
  <c r="AH16" i="64"/>
  <c r="AG17" i="64"/>
  <c r="AH17" i="64"/>
  <c r="AG18" i="64"/>
  <c r="AH18" i="64"/>
  <c r="AG19" i="64"/>
  <c r="AH19" i="64"/>
  <c r="AG20" i="64"/>
  <c r="AH20" i="64"/>
  <c r="AG21" i="64"/>
  <c r="AH21" i="64"/>
  <c r="AG22" i="64"/>
  <c r="AH22" i="64"/>
  <c r="AG23" i="64"/>
  <c r="AH23" i="64"/>
  <c r="AG24" i="64"/>
  <c r="AH24" i="64"/>
  <c r="AG25" i="64"/>
  <c r="AH25" i="64"/>
  <c r="AG26" i="64"/>
  <c r="AH26" i="64"/>
  <c r="AG27" i="64"/>
  <c r="AH27" i="64"/>
  <c r="AG28" i="64"/>
  <c r="AH28" i="64"/>
  <c r="AG29" i="64"/>
  <c r="AH29" i="64"/>
  <c r="AG30" i="64"/>
  <c r="AH30" i="64"/>
  <c r="AG31" i="64"/>
  <c r="AH31" i="64"/>
  <c r="AG32" i="64"/>
  <c r="AH32" i="64"/>
  <c r="AG33" i="64"/>
  <c r="AH33" i="64"/>
  <c r="AG34" i="64"/>
  <c r="AH34" i="64"/>
  <c r="AG35" i="64"/>
  <c r="AH35" i="64"/>
  <c r="AG36" i="64"/>
  <c r="AH36" i="64"/>
  <c r="AG37" i="64"/>
  <c r="AH37" i="64"/>
  <c r="AG38" i="64"/>
  <c r="AH38" i="64"/>
  <c r="AG39" i="64"/>
  <c r="AH39" i="64"/>
  <c r="AG40" i="64"/>
  <c r="AH40" i="64"/>
  <c r="AG41" i="64"/>
  <c r="AH41" i="64"/>
  <c r="AG42" i="64"/>
  <c r="AH42" i="64"/>
  <c r="AG43" i="64"/>
  <c r="AH43" i="64"/>
  <c r="AG44" i="64"/>
  <c r="AH44" i="64"/>
  <c r="AG45" i="64"/>
  <c r="AH45" i="64"/>
  <c r="AG46" i="64"/>
  <c r="AH46" i="64"/>
  <c r="AG47" i="64"/>
  <c r="AH47" i="64"/>
  <c r="AG48" i="64"/>
  <c r="AH48" i="64"/>
  <c r="AG49" i="64"/>
  <c r="AH49" i="64"/>
  <c r="AG50" i="64"/>
  <c r="AH50" i="64"/>
  <c r="AG51" i="64"/>
  <c r="AH51" i="64"/>
  <c r="AG52" i="64"/>
  <c r="AH52" i="64"/>
  <c r="AG53" i="64"/>
  <c r="AH53" i="64"/>
  <c r="AG54" i="64"/>
  <c r="AH54" i="64"/>
  <c r="AG55" i="64"/>
  <c r="AH55" i="64"/>
  <c r="AG56" i="64"/>
  <c r="AH56" i="64"/>
  <c r="AG57" i="64"/>
  <c r="AH57" i="64"/>
  <c r="AG58" i="64"/>
  <c r="AH58" i="64"/>
  <c r="AG59" i="64"/>
  <c r="AH59" i="64"/>
  <c r="AG60" i="64"/>
  <c r="AH60" i="64"/>
  <c r="AG61" i="64"/>
  <c r="AH61" i="64"/>
  <c r="AG62" i="64"/>
  <c r="AH62" i="64"/>
  <c r="AG63" i="64"/>
  <c r="AH63" i="64"/>
  <c r="AG64" i="64"/>
  <c r="AH64" i="64"/>
  <c r="AG65" i="64"/>
  <c r="AH65" i="64"/>
  <c r="AG66" i="64"/>
  <c r="AH66" i="64"/>
  <c r="AG67" i="64"/>
  <c r="AH67" i="64"/>
  <c r="AG68" i="64"/>
  <c r="AH68" i="64"/>
  <c r="AG69" i="64"/>
  <c r="AH69" i="64"/>
  <c r="AG70" i="64"/>
  <c r="AH70" i="64"/>
  <c r="AG71" i="64"/>
  <c r="AH71" i="64"/>
  <c r="AG72" i="64"/>
  <c r="AH72" i="64"/>
  <c r="AG73" i="64"/>
  <c r="AH73" i="64"/>
  <c r="AG74" i="64"/>
  <c r="AH74" i="64"/>
  <c r="AG75" i="64"/>
  <c r="AH75" i="64"/>
  <c r="AG76" i="64"/>
  <c r="AH76" i="64"/>
  <c r="AG77" i="64"/>
  <c r="AH77" i="64"/>
  <c r="AG78" i="64"/>
  <c r="AH78" i="64"/>
  <c r="AG79" i="64"/>
  <c r="AH79" i="64"/>
  <c r="AG80" i="64"/>
  <c r="AH80" i="64"/>
  <c r="AG81" i="64"/>
  <c r="AH81" i="64"/>
  <c r="AG82" i="64"/>
  <c r="AH82" i="64"/>
  <c r="AG83" i="64"/>
  <c r="AH83" i="64"/>
  <c r="AG84" i="64"/>
  <c r="AH84" i="64"/>
  <c r="AG85" i="64"/>
  <c r="AH85" i="64"/>
  <c r="AG86" i="64"/>
  <c r="AH86" i="64"/>
  <c r="AG87" i="64"/>
  <c r="AH87" i="64"/>
  <c r="AG88" i="64"/>
  <c r="AH88" i="64"/>
  <c r="AG89" i="64"/>
  <c r="AH89" i="64"/>
  <c r="AG90" i="64"/>
  <c r="AH90" i="64"/>
  <c r="AG91" i="64"/>
  <c r="AH91" i="64"/>
  <c r="AG92" i="64"/>
  <c r="AH92" i="64"/>
  <c r="AG93" i="64"/>
  <c r="AH93" i="64"/>
  <c r="AG94" i="64"/>
  <c r="AH94" i="64"/>
  <c r="AG95" i="64"/>
  <c r="AH95" i="64"/>
  <c r="K67" i="64"/>
  <c r="B68" i="64"/>
  <c r="C68" i="64"/>
  <c r="F68" i="64"/>
  <c r="K68" i="64"/>
  <c r="I72" i="18"/>
  <c r="I71" i="18"/>
  <c r="I70" i="18"/>
  <c r="I69" i="18"/>
  <c r="I68" i="18"/>
  <c r="I67" i="18"/>
  <c r="I66" i="18"/>
  <c r="I65" i="18"/>
  <c r="I64" i="18"/>
  <c r="I63" i="18"/>
  <c r="I62" i="18"/>
  <c r="I61" i="18"/>
  <c r="I60" i="18"/>
  <c r="I59" i="18"/>
  <c r="I58" i="18"/>
  <c r="I57" i="18"/>
  <c r="I56" i="18"/>
  <c r="I55" i="18"/>
  <c r="I54" i="18"/>
  <c r="I53" i="18"/>
  <c r="I52" i="18"/>
  <c r="I51" i="18"/>
  <c r="I50" i="18"/>
  <c r="I49" i="18"/>
  <c r="I48" i="18"/>
  <c r="I47" i="18"/>
  <c r="I46" i="18"/>
  <c r="I45" i="18"/>
  <c r="I44" i="18"/>
  <c r="I43" i="18"/>
  <c r="I42" i="18"/>
  <c r="I41" i="18"/>
  <c r="I40" i="18"/>
  <c r="I39" i="18"/>
  <c r="I38" i="18"/>
  <c r="I37" i="18"/>
  <c r="I36" i="18"/>
  <c r="I35" i="18"/>
  <c r="I34" i="18"/>
  <c r="I33" i="18"/>
  <c r="I32" i="18"/>
  <c r="I31" i="18"/>
  <c r="I30" i="18"/>
  <c r="I29" i="18"/>
  <c r="I28" i="18"/>
  <c r="I27" i="18"/>
  <c r="I26" i="18"/>
  <c r="I25" i="18"/>
  <c r="I24" i="18"/>
  <c r="I23" i="18"/>
  <c r="I22" i="18"/>
  <c r="I21" i="18"/>
  <c r="I20" i="18"/>
  <c r="I19" i="18"/>
  <c r="I18" i="18"/>
  <c r="I17" i="18"/>
  <c r="I16" i="18"/>
  <c r="I15" i="18"/>
  <c r="I14" i="18"/>
  <c r="I13" i="18"/>
  <c r="I12" i="18"/>
  <c r="AH12" i="18"/>
  <c r="BO72" i="18"/>
  <c r="BO71" i="18"/>
  <c r="BO70" i="18"/>
  <c r="BO69" i="18"/>
  <c r="BO68" i="18"/>
  <c r="BO67" i="18"/>
  <c r="BO66" i="18"/>
  <c r="BO65" i="18"/>
  <c r="BO64" i="18"/>
  <c r="BO63" i="18"/>
  <c r="BO62" i="18"/>
  <c r="BO61" i="18"/>
  <c r="BO60" i="18"/>
  <c r="BO59" i="18"/>
  <c r="BO58" i="18"/>
  <c r="BO57" i="18"/>
  <c r="BO56" i="18"/>
  <c r="BO55" i="18"/>
  <c r="BO54" i="18"/>
  <c r="BO53" i="18"/>
  <c r="BO52" i="18"/>
  <c r="BO51" i="18"/>
  <c r="BO50" i="18"/>
  <c r="BO49" i="18"/>
  <c r="BO48" i="18"/>
  <c r="BO47" i="18"/>
  <c r="BO46" i="18"/>
  <c r="BO45" i="18"/>
  <c r="BO44" i="18"/>
  <c r="BO43" i="18"/>
  <c r="BO42" i="18"/>
  <c r="BO41" i="18"/>
  <c r="BO40" i="18"/>
  <c r="BO39" i="18"/>
  <c r="BO38" i="18"/>
  <c r="BO37" i="18"/>
  <c r="BO36" i="18"/>
  <c r="BO35" i="18"/>
  <c r="BO34" i="18"/>
  <c r="BO33" i="18"/>
  <c r="BO32" i="18"/>
  <c r="BO31" i="18"/>
  <c r="BO30" i="18"/>
  <c r="BO29" i="18"/>
  <c r="BO28" i="18"/>
  <c r="BO27" i="18"/>
  <c r="BO26" i="18"/>
  <c r="BO25" i="18"/>
  <c r="BO24" i="18"/>
  <c r="BO23" i="18"/>
  <c r="BO22" i="18"/>
  <c r="BO21" i="18"/>
  <c r="BO20" i="18"/>
  <c r="BO19" i="18"/>
  <c r="BO18" i="18"/>
  <c r="BO17" i="18"/>
  <c r="BO16" i="18"/>
  <c r="BO15" i="18"/>
  <c r="BO14" i="18"/>
  <c r="BO13" i="18"/>
  <c r="AL12" i="18"/>
  <c r="U12" i="83"/>
  <c r="W12" i="83"/>
  <c r="Z12" i="83"/>
  <c r="AI12" i="83"/>
  <c r="AJ12" i="83"/>
  <c r="AM12" i="83"/>
  <c r="AN12" i="83"/>
  <c r="AR12" i="83"/>
  <c r="AV12" i="83"/>
  <c r="BC12" i="83"/>
  <c r="BF12" i="83"/>
  <c r="BN12" i="83"/>
  <c r="BU12" i="83"/>
  <c r="I108" i="83"/>
  <c r="I107" i="83"/>
  <c r="I106" i="83"/>
  <c r="I105" i="83"/>
  <c r="I104" i="83"/>
  <c r="I103" i="83"/>
  <c r="I102" i="83"/>
  <c r="I101" i="83"/>
  <c r="I100" i="83"/>
  <c r="I99" i="83"/>
  <c r="I98" i="83"/>
  <c r="I97" i="83"/>
  <c r="I96" i="83"/>
  <c r="I95" i="83"/>
  <c r="I94" i="83"/>
  <c r="I93" i="83"/>
  <c r="I92" i="83"/>
  <c r="I91" i="83"/>
  <c r="I90" i="83"/>
  <c r="I89" i="83"/>
  <c r="I88" i="83"/>
  <c r="I87" i="83"/>
  <c r="I86" i="83"/>
  <c r="I85" i="83"/>
  <c r="I84" i="83"/>
  <c r="I83" i="83"/>
  <c r="I82" i="83"/>
  <c r="I81" i="83"/>
  <c r="I80" i="83"/>
  <c r="I79" i="83"/>
  <c r="I78" i="83"/>
  <c r="I77" i="83"/>
  <c r="I76" i="83"/>
  <c r="I75" i="83"/>
  <c r="I74" i="83"/>
  <c r="I73" i="83"/>
  <c r="I72" i="83"/>
  <c r="I71" i="83"/>
  <c r="I70" i="83"/>
  <c r="I69" i="83"/>
  <c r="I68" i="83"/>
  <c r="I67" i="83"/>
  <c r="I66" i="83"/>
  <c r="I65" i="83"/>
  <c r="I64" i="83"/>
  <c r="I63" i="83"/>
  <c r="I62" i="83"/>
  <c r="I61" i="83"/>
  <c r="I60" i="83"/>
  <c r="I59" i="83"/>
  <c r="I58" i="83"/>
  <c r="I57" i="83"/>
  <c r="I56" i="83"/>
  <c r="I55" i="83"/>
  <c r="I54" i="83"/>
  <c r="I53" i="83"/>
  <c r="I52" i="83"/>
  <c r="I51" i="83"/>
  <c r="I50" i="83"/>
  <c r="I49" i="83"/>
  <c r="I48" i="83"/>
  <c r="I47" i="83"/>
  <c r="I46" i="83"/>
  <c r="I45" i="83"/>
  <c r="I44" i="83"/>
  <c r="I43" i="83"/>
  <c r="I42" i="83"/>
  <c r="I41" i="83"/>
  <c r="I40" i="83"/>
  <c r="I39" i="83"/>
  <c r="I38" i="83"/>
  <c r="I37" i="83"/>
  <c r="I36" i="83"/>
  <c r="I35" i="83"/>
  <c r="I34" i="83"/>
  <c r="I33" i="83"/>
  <c r="I32" i="83"/>
  <c r="I31" i="83"/>
  <c r="I30" i="83"/>
  <c r="I29" i="83"/>
  <c r="I28" i="83"/>
  <c r="I27" i="83"/>
  <c r="I26" i="83"/>
  <c r="I25" i="83"/>
  <c r="I24" i="83"/>
  <c r="I23" i="83"/>
  <c r="I22" i="83"/>
  <c r="I21" i="83"/>
  <c r="I20" i="83"/>
  <c r="I19" i="83"/>
  <c r="I18" i="83"/>
  <c r="I17" i="83"/>
  <c r="I16" i="83"/>
  <c r="I15" i="83"/>
  <c r="I14" i="83"/>
  <c r="I13" i="83"/>
  <c r="I12" i="83"/>
  <c r="BC13" i="83"/>
  <c r="BF13" i="83"/>
  <c r="BC14" i="83"/>
  <c r="BF14" i="83"/>
  <c r="BC15" i="83"/>
  <c r="BF15" i="83"/>
  <c r="BC16" i="83"/>
  <c r="BF16" i="83"/>
  <c r="BC17" i="83"/>
  <c r="BF17" i="83"/>
  <c r="BC18" i="83"/>
  <c r="BF18" i="83"/>
  <c r="BC19" i="83"/>
  <c r="BF19" i="83"/>
  <c r="BC20" i="83"/>
  <c r="BF20" i="83"/>
  <c r="BC21" i="83"/>
  <c r="BF21" i="83"/>
  <c r="BC22" i="83"/>
  <c r="BF22" i="83"/>
  <c r="BC23" i="83"/>
  <c r="BF23" i="83"/>
  <c r="BC24" i="83"/>
  <c r="BF24" i="83"/>
  <c r="BC25" i="83"/>
  <c r="BF25" i="83"/>
  <c r="BC26" i="83"/>
  <c r="BF26" i="83"/>
  <c r="BC27" i="83"/>
  <c r="BF27" i="83"/>
  <c r="BC28" i="83"/>
  <c r="BF28" i="83"/>
  <c r="BC29" i="83"/>
  <c r="BF29" i="83"/>
  <c r="BC30" i="83"/>
  <c r="BF30" i="83"/>
  <c r="BC31" i="83"/>
  <c r="BF31" i="83"/>
  <c r="BC32" i="83"/>
  <c r="BF32" i="83"/>
  <c r="BC33" i="83"/>
  <c r="BF33" i="83"/>
  <c r="BC34" i="83"/>
  <c r="BF34" i="83"/>
  <c r="BC35" i="83"/>
  <c r="BF35" i="83"/>
  <c r="BC36" i="83"/>
  <c r="BF36" i="83"/>
  <c r="BC37" i="83"/>
  <c r="BF37" i="83"/>
  <c r="BC38" i="83"/>
  <c r="BF38" i="83"/>
  <c r="BC39" i="83"/>
  <c r="BF39" i="83"/>
  <c r="BC40" i="83"/>
  <c r="BF40" i="83"/>
  <c r="BC41" i="83"/>
  <c r="BF41" i="83"/>
  <c r="BC42" i="83"/>
  <c r="BF42" i="83"/>
  <c r="BC43" i="83"/>
  <c r="BF43" i="83"/>
  <c r="BC44" i="83"/>
  <c r="BF44" i="83"/>
  <c r="BC45" i="83"/>
  <c r="BF45" i="83"/>
  <c r="BC46" i="83"/>
  <c r="BF46" i="83"/>
  <c r="BC47" i="83"/>
  <c r="BF47" i="83"/>
  <c r="BC48" i="83"/>
  <c r="BF48" i="83"/>
  <c r="BC49" i="83"/>
  <c r="BF49" i="83"/>
  <c r="BC50" i="83"/>
  <c r="BF50" i="83"/>
  <c r="BC51" i="83"/>
  <c r="BF51" i="83"/>
  <c r="BC52" i="83"/>
  <c r="BF52" i="83"/>
  <c r="BC53" i="83"/>
  <c r="BF53" i="83"/>
  <c r="BC54" i="83"/>
  <c r="BF54" i="83"/>
  <c r="BC55" i="83"/>
  <c r="BF55" i="83"/>
  <c r="BC56" i="83"/>
  <c r="BF56" i="83"/>
  <c r="BC57" i="83"/>
  <c r="BF57" i="83"/>
  <c r="BC58" i="83"/>
  <c r="BF58" i="83"/>
  <c r="BC59" i="83"/>
  <c r="BF59" i="83"/>
  <c r="BC60" i="83"/>
  <c r="BF60" i="83"/>
  <c r="BC61" i="83"/>
  <c r="BF61" i="83"/>
  <c r="BC62" i="83"/>
  <c r="BF62" i="83"/>
  <c r="BC63" i="83"/>
  <c r="BF63" i="83"/>
  <c r="BC64" i="83"/>
  <c r="BF64" i="83"/>
  <c r="BC65" i="83"/>
  <c r="BF65" i="83"/>
  <c r="BC66" i="83"/>
  <c r="BF66" i="83"/>
  <c r="BC67" i="83"/>
  <c r="BF67" i="83"/>
  <c r="BC68" i="83"/>
  <c r="BF68" i="83"/>
  <c r="BC69" i="83"/>
  <c r="BF69" i="83"/>
  <c r="BC70" i="83"/>
  <c r="BF70" i="83"/>
  <c r="BC71" i="83"/>
  <c r="BF71" i="83"/>
  <c r="BC72" i="83"/>
  <c r="BF72" i="83"/>
  <c r="BC73" i="83"/>
  <c r="BF73" i="83"/>
  <c r="BC74" i="83"/>
  <c r="BF74" i="83"/>
  <c r="BC75" i="83"/>
  <c r="BF75" i="83"/>
  <c r="BC76" i="83"/>
  <c r="BF76" i="83"/>
  <c r="BC77" i="83"/>
  <c r="BF77" i="83"/>
  <c r="BC78" i="83"/>
  <c r="BF78" i="83"/>
  <c r="BC79" i="83"/>
  <c r="BF79" i="83"/>
  <c r="BC80" i="83"/>
  <c r="BF80" i="83"/>
  <c r="BC81" i="83"/>
  <c r="BF81" i="83"/>
  <c r="BC82" i="83"/>
  <c r="BF82" i="83"/>
  <c r="BC83" i="83"/>
  <c r="BF83" i="83"/>
  <c r="BC84" i="83"/>
  <c r="BF84" i="83"/>
  <c r="BC85" i="83"/>
  <c r="BF85" i="83"/>
  <c r="BC86" i="83"/>
  <c r="BF86" i="83"/>
  <c r="BC87" i="83"/>
  <c r="BF87" i="83"/>
  <c r="BC88" i="83"/>
  <c r="BF88" i="83"/>
  <c r="BC89" i="83"/>
  <c r="BF89" i="83"/>
  <c r="BC90" i="83"/>
  <c r="BF90" i="83"/>
  <c r="BC91" i="83"/>
  <c r="BF91" i="83"/>
  <c r="BC92" i="83"/>
  <c r="BF92" i="83"/>
  <c r="BC93" i="83"/>
  <c r="BF93" i="83"/>
  <c r="BC94" i="83"/>
  <c r="BF94" i="83"/>
  <c r="BC95" i="83"/>
  <c r="BF95" i="83"/>
  <c r="BC96" i="83"/>
  <c r="BF96" i="83"/>
  <c r="BC97" i="83"/>
  <c r="BF97" i="83"/>
  <c r="BC98" i="83"/>
  <c r="BF98" i="83"/>
  <c r="BC99" i="83"/>
  <c r="BF99" i="83"/>
  <c r="BC100" i="83"/>
  <c r="BF100" i="83"/>
  <c r="BC101" i="83"/>
  <c r="BF101" i="83"/>
  <c r="BC102" i="83"/>
  <c r="BF102" i="83"/>
  <c r="BC103" i="83"/>
  <c r="BF103" i="83"/>
  <c r="BC104" i="83"/>
  <c r="BF104" i="83"/>
  <c r="BC105" i="83"/>
  <c r="BF105" i="83"/>
  <c r="BC106" i="83"/>
  <c r="BF106" i="83"/>
  <c r="BC107" i="83"/>
  <c r="BF107" i="83"/>
  <c r="BC108" i="83"/>
  <c r="BF108" i="83"/>
  <c r="AM107" i="83"/>
  <c r="AN107" i="83"/>
  <c r="AR107" i="83"/>
  <c r="AV107" i="83"/>
  <c r="BN107" i="83"/>
  <c r="BU107" i="83"/>
  <c r="AM108" i="83"/>
  <c r="AN108" i="83"/>
  <c r="AR108" i="83"/>
  <c r="AV108" i="83"/>
  <c r="BN108" i="83"/>
  <c r="BU108" i="83"/>
  <c r="AM100" i="83"/>
  <c r="AN100" i="83"/>
  <c r="AR100" i="83"/>
  <c r="AV100" i="83"/>
  <c r="BN100" i="83"/>
  <c r="BU100" i="83"/>
  <c r="AM101" i="83"/>
  <c r="AN101" i="83"/>
  <c r="AR101" i="83"/>
  <c r="AV101" i="83"/>
  <c r="BN101" i="83"/>
  <c r="BU101" i="83"/>
  <c r="AM102" i="83"/>
  <c r="AN102" i="83"/>
  <c r="AR102" i="83"/>
  <c r="AV102" i="83"/>
  <c r="BN102" i="83"/>
  <c r="BU102" i="83"/>
  <c r="AM103" i="83"/>
  <c r="AN103" i="83"/>
  <c r="AR103" i="83"/>
  <c r="AV103" i="83"/>
  <c r="BN103" i="83"/>
  <c r="BU103" i="83"/>
  <c r="AM104" i="83"/>
  <c r="AN104" i="83"/>
  <c r="AR104" i="83"/>
  <c r="AV104" i="83"/>
  <c r="BN104" i="83"/>
  <c r="BU104" i="83"/>
  <c r="AM105" i="83"/>
  <c r="AN105" i="83"/>
  <c r="AR105" i="83"/>
  <c r="AV105" i="83"/>
  <c r="BN105" i="83"/>
  <c r="BU105" i="83"/>
  <c r="AM106" i="83"/>
  <c r="AN106" i="83"/>
  <c r="AR106" i="83"/>
  <c r="AV106" i="83"/>
  <c r="BN106" i="83"/>
  <c r="BU106" i="83"/>
  <c r="AM73" i="83"/>
  <c r="AN73" i="83"/>
  <c r="AR73" i="83"/>
  <c r="AV73" i="83"/>
  <c r="BN73" i="83"/>
  <c r="BU73" i="83"/>
  <c r="AM74" i="83"/>
  <c r="AN74" i="83"/>
  <c r="AR74" i="83"/>
  <c r="AV74" i="83"/>
  <c r="BN74" i="83"/>
  <c r="BU74" i="83"/>
  <c r="AM75" i="83"/>
  <c r="AN75" i="83"/>
  <c r="AR75" i="83"/>
  <c r="AV75" i="83"/>
  <c r="BN75" i="83"/>
  <c r="BU75" i="83"/>
  <c r="AM76" i="83"/>
  <c r="AN76" i="83"/>
  <c r="AR76" i="83"/>
  <c r="AV76" i="83"/>
  <c r="BN76" i="83"/>
  <c r="BU76" i="83"/>
  <c r="AM77" i="83"/>
  <c r="AN77" i="83"/>
  <c r="AR77" i="83"/>
  <c r="AV77" i="83"/>
  <c r="BN77" i="83"/>
  <c r="BU77" i="83"/>
  <c r="AM78" i="83"/>
  <c r="AN78" i="83"/>
  <c r="AR78" i="83"/>
  <c r="AV78" i="83"/>
  <c r="BN78" i="83"/>
  <c r="BU78" i="83"/>
  <c r="AM79" i="83"/>
  <c r="AN79" i="83"/>
  <c r="AR79" i="83"/>
  <c r="AV79" i="83"/>
  <c r="BN79" i="83"/>
  <c r="BU79" i="83"/>
  <c r="AM80" i="83"/>
  <c r="AN80" i="83"/>
  <c r="AR80" i="83"/>
  <c r="AV80" i="83"/>
  <c r="BN80" i="83"/>
  <c r="BU80" i="83"/>
  <c r="AM81" i="83"/>
  <c r="AN81" i="83"/>
  <c r="AR81" i="83"/>
  <c r="AV81" i="83"/>
  <c r="BN81" i="83"/>
  <c r="BU81" i="83"/>
  <c r="AM82" i="83"/>
  <c r="AN82" i="83"/>
  <c r="AR82" i="83"/>
  <c r="AV82" i="83"/>
  <c r="BN82" i="83"/>
  <c r="BU82" i="83"/>
  <c r="AM83" i="83"/>
  <c r="AN83" i="83"/>
  <c r="AR83" i="83"/>
  <c r="AV83" i="83"/>
  <c r="BN83" i="83"/>
  <c r="BU83" i="83"/>
  <c r="AM84" i="83"/>
  <c r="AN84" i="83"/>
  <c r="AR84" i="83"/>
  <c r="AV84" i="83"/>
  <c r="BN84" i="83"/>
  <c r="BU84" i="83"/>
  <c r="AM85" i="83"/>
  <c r="AN85" i="83"/>
  <c r="AR85" i="83"/>
  <c r="AV85" i="83"/>
  <c r="BN85" i="83"/>
  <c r="BU85" i="83"/>
  <c r="AM86" i="83"/>
  <c r="AN86" i="83"/>
  <c r="AR86" i="83"/>
  <c r="AV86" i="83"/>
  <c r="BN86" i="83"/>
  <c r="BU86" i="83"/>
  <c r="AM87" i="83"/>
  <c r="AN87" i="83"/>
  <c r="AR87" i="83"/>
  <c r="AV87" i="83"/>
  <c r="BN87" i="83"/>
  <c r="BU87" i="83"/>
  <c r="AM88" i="83"/>
  <c r="AN88" i="83"/>
  <c r="AR88" i="83"/>
  <c r="AV88" i="83"/>
  <c r="BN88" i="83"/>
  <c r="BU88" i="83"/>
  <c r="AM89" i="83"/>
  <c r="AN89" i="83"/>
  <c r="AR89" i="83"/>
  <c r="AV89" i="83"/>
  <c r="BN89" i="83"/>
  <c r="BU89" i="83"/>
  <c r="AM90" i="83"/>
  <c r="AN90" i="83"/>
  <c r="AR90" i="83"/>
  <c r="AV90" i="83"/>
  <c r="BN90" i="83"/>
  <c r="BU90" i="83"/>
  <c r="AM91" i="83"/>
  <c r="AN91" i="83"/>
  <c r="AR91" i="83"/>
  <c r="AV91" i="83"/>
  <c r="BN91" i="83"/>
  <c r="BU91" i="83"/>
  <c r="AM92" i="83"/>
  <c r="AN92" i="83"/>
  <c r="AR92" i="83"/>
  <c r="AV92" i="83"/>
  <c r="BN92" i="83"/>
  <c r="BU92" i="83"/>
  <c r="AM93" i="83"/>
  <c r="AN93" i="83"/>
  <c r="AR93" i="83"/>
  <c r="AV93" i="83"/>
  <c r="BN93" i="83"/>
  <c r="BU93" i="83"/>
  <c r="AM94" i="83"/>
  <c r="AN94" i="83"/>
  <c r="AR94" i="83"/>
  <c r="AV94" i="83"/>
  <c r="BN94" i="83"/>
  <c r="BU94" i="83"/>
  <c r="AM95" i="83"/>
  <c r="AN95" i="83"/>
  <c r="AR95" i="83"/>
  <c r="AV95" i="83"/>
  <c r="BN95" i="83"/>
  <c r="BU95" i="83"/>
  <c r="AM96" i="83"/>
  <c r="AN96" i="83"/>
  <c r="AR96" i="83"/>
  <c r="AV96" i="83"/>
  <c r="BN96" i="83"/>
  <c r="BU96" i="83"/>
  <c r="AM97" i="83"/>
  <c r="AN97" i="83"/>
  <c r="AR97" i="83"/>
  <c r="AV97" i="83"/>
  <c r="BN97" i="83"/>
  <c r="BU97" i="83"/>
  <c r="AM98" i="83"/>
  <c r="AN98" i="83"/>
  <c r="AR98" i="83"/>
  <c r="AV98" i="83"/>
  <c r="BN98" i="83"/>
  <c r="BU98" i="83"/>
  <c r="AM99" i="83"/>
  <c r="AN99" i="83"/>
  <c r="AR99" i="83"/>
  <c r="AV99" i="83"/>
  <c r="BN99" i="83"/>
  <c r="BU99" i="83"/>
  <c r="K108" i="83"/>
  <c r="K107" i="83"/>
  <c r="K106" i="83"/>
  <c r="K105" i="83"/>
  <c r="K104" i="83"/>
  <c r="K103" i="83"/>
  <c r="AJ81" i="83"/>
  <c r="K102" i="83"/>
  <c r="K101" i="83"/>
  <c r="K100" i="83"/>
  <c r="K99" i="83"/>
  <c r="K98" i="83"/>
  <c r="K97" i="83"/>
  <c r="K96" i="83"/>
  <c r="K95" i="83"/>
  <c r="K94" i="83"/>
  <c r="K93" i="83"/>
  <c r="K92" i="83"/>
  <c r="K91" i="83"/>
  <c r="K90" i="83"/>
  <c r="K89" i="83"/>
  <c r="K88" i="83"/>
  <c r="K87" i="83"/>
  <c r="AJ70" i="83"/>
  <c r="K86" i="83"/>
  <c r="AJ69" i="83"/>
  <c r="K85" i="83"/>
  <c r="AJ68" i="83"/>
  <c r="K84" i="83"/>
  <c r="K83" i="83"/>
  <c r="K82" i="83"/>
  <c r="K81" i="83"/>
  <c r="K80" i="83"/>
  <c r="K79" i="83"/>
  <c r="K78" i="83"/>
  <c r="K77" i="83"/>
  <c r="K76" i="83"/>
  <c r="K75" i="83"/>
  <c r="K74" i="83"/>
  <c r="K73" i="83"/>
  <c r="K72" i="83"/>
  <c r="K71" i="83"/>
  <c r="K70" i="83"/>
  <c r="K69" i="83"/>
  <c r="K68" i="83"/>
  <c r="K67" i="83"/>
  <c r="K66" i="83"/>
  <c r="K65" i="83"/>
  <c r="K64" i="83"/>
  <c r="K63" i="83"/>
  <c r="K62" i="83"/>
  <c r="K61" i="83"/>
  <c r="K60" i="83"/>
  <c r="K59" i="83"/>
  <c r="K58" i="83"/>
  <c r="K57" i="83"/>
  <c r="K56" i="83"/>
  <c r="K55" i="83"/>
  <c r="K54" i="83"/>
  <c r="K53" i="83"/>
  <c r="K52" i="83"/>
  <c r="K51" i="83"/>
  <c r="K50" i="83"/>
  <c r="K49" i="83"/>
  <c r="K48" i="83"/>
  <c r="K47" i="83"/>
  <c r="K46" i="83"/>
  <c r="K45" i="83"/>
  <c r="K44" i="83"/>
  <c r="K43" i="83"/>
  <c r="K42" i="83"/>
  <c r="K41" i="83"/>
  <c r="K40" i="83"/>
  <c r="K39" i="83"/>
  <c r="K38" i="83"/>
  <c r="AJ41" i="83"/>
  <c r="K37" i="83"/>
  <c r="AJ40" i="83"/>
  <c r="K36" i="83"/>
  <c r="K35" i="83"/>
  <c r="K34" i="83"/>
  <c r="K33" i="83"/>
  <c r="K32" i="83"/>
  <c r="K31" i="83"/>
  <c r="K30" i="83"/>
  <c r="K29" i="83"/>
  <c r="K28" i="83"/>
  <c r="AJ27" i="83"/>
  <c r="K27" i="83"/>
  <c r="K26" i="83"/>
  <c r="K25" i="83"/>
  <c r="AJ106" i="83"/>
  <c r="K24" i="83"/>
  <c r="K23" i="83"/>
  <c r="K22" i="83"/>
  <c r="K21" i="83"/>
  <c r="K20" i="83"/>
  <c r="K19" i="83"/>
  <c r="K18" i="83"/>
  <c r="K17" i="83"/>
  <c r="K16" i="83"/>
  <c r="K15" i="83"/>
  <c r="K14" i="83"/>
  <c r="K13" i="83"/>
  <c r="K12" i="83"/>
  <c r="AI14" i="83"/>
  <c r="AJ14" i="83"/>
  <c r="AI15" i="83"/>
  <c r="AJ15" i="83"/>
  <c r="AI16" i="83"/>
  <c r="AJ16" i="83"/>
  <c r="AI17" i="83"/>
  <c r="AJ17" i="83"/>
  <c r="AI18" i="83"/>
  <c r="AJ18" i="83"/>
  <c r="AI19" i="83"/>
  <c r="AJ19" i="83"/>
  <c r="AI20" i="83"/>
  <c r="AJ20" i="83"/>
  <c r="AI21" i="83"/>
  <c r="AJ21" i="83"/>
  <c r="AI22" i="83"/>
  <c r="AJ22" i="83"/>
  <c r="AI23" i="83"/>
  <c r="AJ23" i="83"/>
  <c r="AI24" i="83"/>
  <c r="AJ24" i="83"/>
  <c r="AI25" i="83"/>
  <c r="AJ25" i="83"/>
  <c r="AI26" i="83"/>
  <c r="AJ26" i="83"/>
  <c r="AI27" i="83"/>
  <c r="AI28" i="83"/>
  <c r="AJ28" i="83"/>
  <c r="AI29" i="83"/>
  <c r="AJ29" i="83"/>
  <c r="AI30" i="83"/>
  <c r="AJ30" i="83"/>
  <c r="AI31" i="83"/>
  <c r="AJ31" i="83"/>
  <c r="AI32" i="83"/>
  <c r="AJ32" i="83"/>
  <c r="AI33" i="83"/>
  <c r="AJ33" i="83"/>
  <c r="AI34" i="83"/>
  <c r="AJ34" i="83"/>
  <c r="AI35" i="83"/>
  <c r="AJ35" i="83"/>
  <c r="AI36" i="83"/>
  <c r="AJ36" i="83"/>
  <c r="AI37" i="83"/>
  <c r="AJ37" i="83"/>
  <c r="AI38" i="83"/>
  <c r="AJ38" i="83"/>
  <c r="AI39" i="83"/>
  <c r="AJ39" i="83"/>
  <c r="AI40" i="83"/>
  <c r="AI41" i="83"/>
  <c r="AI42" i="83"/>
  <c r="AJ42" i="83"/>
  <c r="AI43" i="83"/>
  <c r="AJ43" i="83"/>
  <c r="AI44" i="83"/>
  <c r="AJ44" i="83"/>
  <c r="AI45" i="83"/>
  <c r="AJ45" i="83"/>
  <c r="AI46" i="83"/>
  <c r="AJ46" i="83"/>
  <c r="AI47" i="83"/>
  <c r="AJ47" i="83"/>
  <c r="AI48" i="83"/>
  <c r="AJ48" i="83"/>
  <c r="AI49" i="83"/>
  <c r="AJ49" i="83"/>
  <c r="AI50" i="83"/>
  <c r="AJ50" i="83"/>
  <c r="AI51" i="83"/>
  <c r="AJ51" i="83"/>
  <c r="AI52" i="83"/>
  <c r="AJ52" i="83"/>
  <c r="AI53" i="83"/>
  <c r="AJ53" i="83"/>
  <c r="AI54" i="83"/>
  <c r="AJ54" i="83"/>
  <c r="AI55" i="83"/>
  <c r="AJ55" i="83"/>
  <c r="AI56" i="83"/>
  <c r="AJ56" i="83"/>
  <c r="AI57" i="83"/>
  <c r="AJ57" i="83"/>
  <c r="AI58" i="83"/>
  <c r="AJ58" i="83"/>
  <c r="AI59" i="83"/>
  <c r="AJ59" i="83"/>
  <c r="AI60" i="83"/>
  <c r="AJ60" i="83"/>
  <c r="AI61" i="83"/>
  <c r="AJ61" i="83"/>
  <c r="AI62" i="83"/>
  <c r="AJ62" i="83"/>
  <c r="AI63" i="83"/>
  <c r="AJ63" i="83"/>
  <c r="AI64" i="83"/>
  <c r="AJ64" i="83"/>
  <c r="AI65" i="83"/>
  <c r="AJ65" i="83"/>
  <c r="AI66" i="83"/>
  <c r="AJ66" i="83"/>
  <c r="AI67" i="83"/>
  <c r="AJ67" i="83"/>
  <c r="AI68" i="83"/>
  <c r="AI69" i="83"/>
  <c r="AI70" i="83"/>
  <c r="AI71" i="83"/>
  <c r="AJ71" i="83"/>
  <c r="AI72" i="83"/>
  <c r="AJ72" i="83"/>
  <c r="AI73" i="83"/>
  <c r="AJ73" i="83"/>
  <c r="AI74" i="83"/>
  <c r="AJ74" i="83"/>
  <c r="AI75" i="83"/>
  <c r="AJ75" i="83"/>
  <c r="AI76" i="83"/>
  <c r="AJ76" i="83"/>
  <c r="AI77" i="83"/>
  <c r="AJ77" i="83"/>
  <c r="AI78" i="83"/>
  <c r="AJ78" i="83"/>
  <c r="AI79" i="83"/>
  <c r="AJ79" i="83"/>
  <c r="AI80" i="83"/>
  <c r="AJ80" i="83"/>
  <c r="AI81" i="83"/>
  <c r="AI82" i="83"/>
  <c r="AJ82" i="83"/>
  <c r="AI83" i="83"/>
  <c r="AJ83" i="83"/>
  <c r="AI84" i="83"/>
  <c r="AJ84" i="83"/>
  <c r="AI85" i="83"/>
  <c r="AJ85" i="83"/>
  <c r="AI86" i="83"/>
  <c r="AJ86" i="83"/>
  <c r="AI87" i="83"/>
  <c r="AJ87" i="83"/>
  <c r="AI88" i="83"/>
  <c r="AJ88" i="83"/>
  <c r="AI89" i="83"/>
  <c r="AJ89" i="83"/>
  <c r="AI90" i="83"/>
  <c r="AJ90" i="83"/>
  <c r="AI91" i="83"/>
  <c r="AJ91" i="83"/>
  <c r="AI92" i="83"/>
  <c r="AJ92" i="83"/>
  <c r="AI93" i="83"/>
  <c r="AJ93" i="83"/>
  <c r="AI94" i="83"/>
  <c r="AJ94" i="83"/>
  <c r="AI95" i="83"/>
  <c r="AJ95" i="83"/>
  <c r="AI96" i="83"/>
  <c r="AJ96" i="83"/>
  <c r="AI97" i="83"/>
  <c r="AJ97" i="83"/>
  <c r="AI98" i="83"/>
  <c r="AJ98" i="83"/>
  <c r="AI99" i="83"/>
  <c r="AJ99" i="83"/>
  <c r="AI100" i="83"/>
  <c r="AJ100" i="83"/>
  <c r="AI101" i="83"/>
  <c r="AJ101" i="83"/>
  <c r="AI102" i="83"/>
  <c r="AJ102" i="83"/>
  <c r="AI103" i="83"/>
  <c r="AJ103" i="83"/>
  <c r="AI104" i="83"/>
  <c r="AJ104" i="83"/>
  <c r="AI105" i="83"/>
  <c r="AJ105" i="83"/>
  <c r="AI106" i="83"/>
  <c r="AI107" i="83"/>
  <c r="AJ107" i="83"/>
  <c r="AI108" i="83"/>
  <c r="AJ108" i="83"/>
  <c r="AJ13" i="83"/>
  <c r="AI13" i="83"/>
  <c r="AJ11" i="83"/>
  <c r="AI11" i="83"/>
  <c r="K14" i="86"/>
  <c r="K15" i="86"/>
  <c r="K16" i="86"/>
  <c r="B14" i="86"/>
  <c r="C14" i="86"/>
  <c r="D14" i="86"/>
  <c r="F14" i="86"/>
  <c r="G14" i="86"/>
  <c r="AG12" i="86"/>
  <c r="AG13" i="86"/>
  <c r="B15" i="86"/>
  <c r="C15" i="86"/>
  <c r="D15" i="86"/>
  <c r="F15" i="86"/>
  <c r="G15" i="86"/>
  <c r="B16" i="86"/>
  <c r="C16" i="86"/>
  <c r="D16" i="86"/>
  <c r="F16" i="86"/>
  <c r="G16" i="86"/>
  <c r="G4" i="86"/>
  <c r="G5" i="86"/>
  <c r="AH12" i="86"/>
  <c r="AH13" i="86"/>
  <c r="BA13" i="86"/>
  <c r="CI13" i="86"/>
  <c r="CB13" i="86"/>
  <c r="B13" i="86"/>
  <c r="C13" i="86"/>
  <c r="F13" i="86"/>
  <c r="BX13" i="86"/>
  <c r="BT13" i="86"/>
  <c r="BQ13" i="86"/>
  <c r="BJ13" i="86"/>
  <c r="BF13" i="86"/>
  <c r="BB13" i="86"/>
  <c r="Z13" i="86"/>
  <c r="W13" i="86"/>
  <c r="G13" i="86"/>
  <c r="U13" i="86"/>
  <c r="K13" i="86"/>
  <c r="D13" i="86"/>
  <c r="BA12" i="86"/>
  <c r="CI12" i="86"/>
  <c r="CB12" i="86"/>
  <c r="B12" i="86"/>
  <c r="C12" i="86"/>
  <c r="F12" i="86"/>
  <c r="BX12" i="86"/>
  <c r="BT12" i="86"/>
  <c r="BQ12" i="86"/>
  <c r="BJ12" i="86"/>
  <c r="BF12" i="86"/>
  <c r="BB12" i="86"/>
  <c r="Z12" i="86"/>
  <c r="W12" i="86"/>
  <c r="G12" i="86"/>
  <c r="U12" i="86"/>
  <c r="K12" i="86"/>
  <c r="D12" i="86"/>
  <c r="CB11" i="86"/>
  <c r="BX11" i="86"/>
  <c r="BJ11" i="86"/>
  <c r="BF11" i="86"/>
  <c r="U8" i="86"/>
  <c r="K5" i="86"/>
  <c r="I5" i="86"/>
  <c r="H5" i="86"/>
  <c r="K4" i="86"/>
  <c r="I4" i="86"/>
  <c r="H4" i="86"/>
  <c r="CN3" i="86"/>
  <c r="F1" i="86"/>
  <c r="I28" i="1"/>
  <c r="I27" i="1"/>
  <c r="I26" i="1"/>
  <c r="I25" i="1"/>
  <c r="I24" i="1"/>
  <c r="I23" i="1"/>
  <c r="I22" i="1"/>
  <c r="I21" i="1"/>
  <c r="I20" i="1"/>
  <c r="I19" i="1"/>
  <c r="I18" i="1"/>
  <c r="I17" i="1"/>
  <c r="I16" i="1"/>
  <c r="I15" i="1"/>
  <c r="I14" i="1"/>
  <c r="I13" i="1"/>
  <c r="I12" i="1"/>
  <c r="BD21" i="1"/>
  <c r="BE21" i="1"/>
  <c r="BI21" i="1"/>
  <c r="BM21" i="1"/>
  <c r="BT21" i="1"/>
  <c r="BD22" i="1"/>
  <c r="BE22" i="1"/>
  <c r="BI22" i="1"/>
  <c r="BM22" i="1"/>
  <c r="BT22" i="1"/>
  <c r="BD23" i="1"/>
  <c r="BE23" i="1"/>
  <c r="BI23" i="1"/>
  <c r="BM23" i="1"/>
  <c r="BT23" i="1"/>
  <c r="BD24" i="1"/>
  <c r="BE24" i="1"/>
  <c r="BI24" i="1"/>
  <c r="BM24" i="1"/>
  <c r="BT24" i="1"/>
  <c r="BD25" i="1"/>
  <c r="BE25" i="1"/>
  <c r="BI25" i="1"/>
  <c r="BM25" i="1"/>
  <c r="BT25" i="1"/>
  <c r="BD26" i="1"/>
  <c r="BE26" i="1"/>
  <c r="BI26" i="1"/>
  <c r="BM26" i="1"/>
  <c r="BT26" i="1"/>
  <c r="BD27" i="1"/>
  <c r="BE27" i="1"/>
  <c r="BI27" i="1"/>
  <c r="BM27" i="1"/>
  <c r="BT27" i="1"/>
  <c r="BD28" i="1"/>
  <c r="BE28" i="1"/>
  <c r="BI28" i="1"/>
  <c r="BM28" i="1"/>
  <c r="BT28" i="1"/>
  <c r="BQ13" i="85"/>
  <c r="BQ14" i="85"/>
  <c r="BQ15" i="85"/>
  <c r="BQ16" i="85"/>
  <c r="BQ17" i="85"/>
  <c r="BQ18" i="85"/>
  <c r="BQ19" i="85"/>
  <c r="BQ20" i="85"/>
  <c r="BQ21" i="85"/>
  <c r="BQ22" i="85"/>
  <c r="BQ23" i="85"/>
  <c r="BQ24" i="85"/>
  <c r="BQ25" i="85"/>
  <c r="BQ26" i="85"/>
  <c r="BQ27" i="85"/>
  <c r="BQ28" i="85"/>
  <c r="BQ29" i="85"/>
  <c r="BQ30" i="85"/>
  <c r="BQ31" i="85"/>
  <c r="BQ32" i="85"/>
  <c r="BQ33" i="85"/>
  <c r="BQ34" i="85"/>
  <c r="BQ35" i="85"/>
  <c r="I35" i="85"/>
  <c r="I34" i="85"/>
  <c r="I33" i="85"/>
  <c r="I32" i="85"/>
  <c r="I31" i="85"/>
  <c r="I30" i="85"/>
  <c r="I29" i="85"/>
  <c r="I28" i="85"/>
  <c r="I27" i="85"/>
  <c r="I26" i="85"/>
  <c r="I25" i="85"/>
  <c r="I24" i="85"/>
  <c r="I23" i="85"/>
  <c r="I22" i="85"/>
  <c r="I21" i="85"/>
  <c r="I20" i="85"/>
  <c r="I19" i="85"/>
  <c r="I18" i="85"/>
  <c r="I17" i="85"/>
  <c r="I16" i="85"/>
  <c r="I15" i="85"/>
  <c r="I14" i="85"/>
  <c r="I13" i="85"/>
  <c r="I12" i="85"/>
  <c r="BJ14" i="85"/>
  <c r="BJ15" i="85"/>
  <c r="BJ16" i="85"/>
  <c r="BJ17" i="85"/>
  <c r="BJ18" i="85"/>
  <c r="BJ19" i="85"/>
  <c r="BJ20" i="85"/>
  <c r="BJ21" i="85"/>
  <c r="BJ22" i="85"/>
  <c r="BJ23" i="85"/>
  <c r="BJ24" i="85"/>
  <c r="BJ25" i="85"/>
  <c r="BJ26" i="85"/>
  <c r="BJ27" i="85"/>
  <c r="BJ28" i="85"/>
  <c r="BJ29" i="85"/>
  <c r="BJ30" i="85"/>
  <c r="BJ31" i="85"/>
  <c r="BJ32" i="85"/>
  <c r="BJ33" i="85"/>
  <c r="BJ34" i="85"/>
  <c r="BJ35" i="85"/>
  <c r="BF14" i="85"/>
  <c r="BF15" i="85"/>
  <c r="BF16" i="85"/>
  <c r="BF17" i="85"/>
  <c r="BF18" i="85"/>
  <c r="BF19" i="85"/>
  <c r="BF20" i="85"/>
  <c r="BF21" i="85"/>
  <c r="BF22" i="85"/>
  <c r="BF23" i="85"/>
  <c r="BF24" i="85"/>
  <c r="BF25" i="85"/>
  <c r="BF26" i="85"/>
  <c r="BF27" i="85"/>
  <c r="BF28" i="85"/>
  <c r="BF29" i="85"/>
  <c r="BF30" i="85"/>
  <c r="BF31" i="85"/>
  <c r="BF32" i="85"/>
  <c r="BF33" i="85"/>
  <c r="BF34" i="85"/>
  <c r="BF35" i="85"/>
  <c r="BA35" i="85"/>
  <c r="BB35" i="85"/>
  <c r="BA21" i="85"/>
  <c r="BB21" i="85"/>
  <c r="BA22" i="85"/>
  <c r="BB22" i="85"/>
  <c r="BA23" i="85"/>
  <c r="BB23" i="85"/>
  <c r="BA24" i="85"/>
  <c r="BB24" i="85"/>
  <c r="BA25" i="85"/>
  <c r="BB25" i="85"/>
  <c r="BA26" i="85"/>
  <c r="BB26" i="85"/>
  <c r="BA27" i="85"/>
  <c r="BB27" i="85"/>
  <c r="BA28" i="85"/>
  <c r="BB28" i="85"/>
  <c r="BA29" i="85"/>
  <c r="BB29" i="85"/>
  <c r="BA30" i="85"/>
  <c r="BB30" i="85"/>
  <c r="BA31" i="85"/>
  <c r="BB31" i="85"/>
  <c r="BA32" i="85"/>
  <c r="BB32" i="85"/>
  <c r="BA33" i="85"/>
  <c r="BB33" i="85"/>
  <c r="BA34" i="85"/>
  <c r="BB34" i="85"/>
  <c r="CQ3" i="1"/>
  <c r="BD20" i="1"/>
  <c r="CL20" i="1"/>
  <c r="CE20" i="1"/>
  <c r="CA20" i="1"/>
  <c r="BW20" i="1"/>
  <c r="BT20" i="1"/>
  <c r="BM20" i="1"/>
  <c r="BI20" i="1"/>
  <c r="BE20" i="1"/>
  <c r="BD19" i="1"/>
  <c r="CL19" i="1"/>
  <c r="CE19" i="1"/>
  <c r="CA19" i="1"/>
  <c r="BW19" i="1"/>
  <c r="BT19" i="1"/>
  <c r="BM19" i="1"/>
  <c r="BI19" i="1"/>
  <c r="BE19" i="1"/>
  <c r="BD18" i="1"/>
  <c r="CL18" i="1"/>
  <c r="CE18" i="1"/>
  <c r="CA18" i="1"/>
  <c r="BW18" i="1"/>
  <c r="BT18" i="1"/>
  <c r="BM18" i="1"/>
  <c r="BI18" i="1"/>
  <c r="BE18" i="1"/>
  <c r="BD17" i="1"/>
  <c r="CL17" i="1"/>
  <c r="CE17" i="1"/>
  <c r="CA17" i="1"/>
  <c r="BW17" i="1"/>
  <c r="BT17" i="1"/>
  <c r="BM17" i="1"/>
  <c r="BI17" i="1"/>
  <c r="BE17" i="1"/>
  <c r="BD16" i="1"/>
  <c r="CL16" i="1"/>
  <c r="CE16" i="1"/>
  <c r="CA16" i="1"/>
  <c r="BW16" i="1"/>
  <c r="BT16" i="1"/>
  <c r="BM16" i="1"/>
  <c r="BI16" i="1"/>
  <c r="BE16" i="1"/>
  <c r="BD15" i="1"/>
  <c r="CL15" i="1"/>
  <c r="CE15" i="1"/>
  <c r="CA15" i="1"/>
  <c r="BW15" i="1"/>
  <c r="BT15" i="1"/>
  <c r="BM15" i="1"/>
  <c r="BI15" i="1"/>
  <c r="BE15" i="1"/>
  <c r="BD14" i="1"/>
  <c r="CL14" i="1"/>
  <c r="CE14" i="1"/>
  <c r="CA14" i="1"/>
  <c r="BW14" i="1"/>
  <c r="BT14" i="1"/>
  <c r="BM14" i="1"/>
  <c r="BI14" i="1"/>
  <c r="BE14" i="1"/>
  <c r="BD13" i="1"/>
  <c r="CL13" i="1"/>
  <c r="CE13" i="1"/>
  <c r="CA13" i="1"/>
  <c r="BW13" i="1"/>
  <c r="BT13" i="1"/>
  <c r="BM13" i="1"/>
  <c r="BI13" i="1"/>
  <c r="BE13" i="1"/>
  <c r="BD12" i="1"/>
  <c r="CL12" i="1"/>
  <c r="CE12" i="1"/>
  <c r="CA12" i="1"/>
  <c r="BW12" i="1"/>
  <c r="BT12" i="1"/>
  <c r="BM12" i="1"/>
  <c r="BI12" i="1"/>
  <c r="BE12" i="1"/>
  <c r="CE11" i="1"/>
  <c r="CA11" i="1"/>
  <c r="BM11" i="1"/>
  <c r="BI11" i="1"/>
  <c r="AG30" i="85"/>
  <c r="AH30" i="85"/>
  <c r="AG31" i="85"/>
  <c r="AH31" i="85"/>
  <c r="AG32" i="85"/>
  <c r="AH32" i="85"/>
  <c r="AG33" i="85"/>
  <c r="AH33" i="85"/>
  <c r="AG34" i="85"/>
  <c r="AH34" i="85"/>
  <c r="AG35" i="85"/>
  <c r="AH35" i="85"/>
  <c r="F28" i="1"/>
  <c r="F27" i="1"/>
  <c r="F26" i="1"/>
  <c r="F25" i="1"/>
  <c r="F24" i="1"/>
  <c r="F23" i="1"/>
  <c r="F22" i="1"/>
  <c r="F21" i="1"/>
  <c r="F20" i="1"/>
  <c r="F19" i="1"/>
  <c r="F18" i="1"/>
  <c r="F17" i="1"/>
  <c r="F16" i="1"/>
  <c r="F15" i="1"/>
  <c r="F14" i="1"/>
  <c r="F13" i="1"/>
  <c r="F12" i="1"/>
  <c r="V13" i="1"/>
  <c r="X13" i="1"/>
  <c r="AA13" i="1"/>
  <c r="V14" i="1"/>
  <c r="X14" i="1"/>
  <c r="AA14" i="1"/>
  <c r="V15" i="1"/>
  <c r="X15" i="1"/>
  <c r="AA15" i="1"/>
  <c r="V16" i="1"/>
  <c r="X16" i="1"/>
  <c r="AA16" i="1"/>
  <c r="V17" i="1"/>
  <c r="X17" i="1"/>
  <c r="AA17" i="1"/>
  <c r="V18" i="1"/>
  <c r="X18" i="1"/>
  <c r="AA18" i="1"/>
  <c r="V19" i="1"/>
  <c r="X19" i="1"/>
  <c r="AA19" i="1"/>
  <c r="V20" i="1"/>
  <c r="X20" i="1"/>
  <c r="AA20" i="1"/>
  <c r="V21" i="1"/>
  <c r="X21" i="1"/>
  <c r="AA21" i="1"/>
  <c r="V22" i="1"/>
  <c r="X22" i="1"/>
  <c r="AA22" i="1"/>
  <c r="V23" i="1"/>
  <c r="X23" i="1"/>
  <c r="AA23" i="1"/>
  <c r="V24" i="1"/>
  <c r="X24" i="1"/>
  <c r="AA24" i="1"/>
  <c r="V25" i="1"/>
  <c r="X25" i="1"/>
  <c r="AA25" i="1"/>
  <c r="V26" i="1"/>
  <c r="X26" i="1"/>
  <c r="AA26" i="1"/>
  <c r="V27" i="1"/>
  <c r="X27" i="1"/>
  <c r="AA27" i="1"/>
  <c r="V28" i="1"/>
  <c r="X28" i="1"/>
  <c r="AA28" i="1"/>
  <c r="V8" i="1"/>
  <c r="AK22" i="1"/>
  <c r="AJ12" i="1"/>
  <c r="K28" i="1"/>
  <c r="K27" i="1"/>
  <c r="AK27" i="1"/>
  <c r="K26" i="1"/>
  <c r="AK24" i="1"/>
  <c r="K25" i="1"/>
  <c r="AK21" i="1"/>
  <c r="K24" i="1"/>
  <c r="AK17" i="1"/>
  <c r="K23" i="1"/>
  <c r="AK16" i="1"/>
  <c r="K22" i="1"/>
  <c r="AK28" i="1"/>
  <c r="K21" i="1"/>
  <c r="AK15" i="1"/>
  <c r="K20" i="1"/>
  <c r="AK14" i="1"/>
  <c r="K19" i="1"/>
  <c r="AK13" i="1"/>
  <c r="K18" i="1"/>
  <c r="AK20" i="1"/>
  <c r="K17" i="1"/>
  <c r="K16" i="1"/>
  <c r="AK19" i="1"/>
  <c r="K15" i="1"/>
  <c r="K14" i="1"/>
  <c r="AK25" i="1"/>
  <c r="K13" i="1"/>
  <c r="AK18" i="1"/>
  <c r="K12" i="1"/>
  <c r="AJ28" i="1"/>
  <c r="AJ27" i="1"/>
  <c r="AK26" i="1"/>
  <c r="AJ26" i="1"/>
  <c r="AJ25" i="1"/>
  <c r="AJ24" i="1"/>
  <c r="AK23" i="1"/>
  <c r="AJ23" i="1"/>
  <c r="AJ22" i="1"/>
  <c r="AJ21" i="1"/>
  <c r="AJ20" i="1"/>
  <c r="AJ19" i="1"/>
  <c r="AJ18" i="1"/>
  <c r="AJ17" i="1"/>
  <c r="AJ16" i="1"/>
  <c r="AJ15" i="1"/>
  <c r="AJ14" i="1"/>
  <c r="AJ13" i="1"/>
  <c r="AK12" i="1"/>
  <c r="AG12" i="85"/>
  <c r="AG13" i="85"/>
  <c r="AG14" i="85"/>
  <c r="AG15" i="85"/>
  <c r="AH12" i="85"/>
  <c r="AH13" i="85"/>
  <c r="AH14" i="85"/>
  <c r="AH15" i="85"/>
  <c r="AG16" i="85"/>
  <c r="AH16" i="85"/>
  <c r="AG17" i="85"/>
  <c r="AH17" i="85"/>
  <c r="AG18" i="85"/>
  <c r="AH18" i="85"/>
  <c r="AG19" i="85"/>
  <c r="AH19" i="85"/>
  <c r="AG20" i="85"/>
  <c r="AH20" i="85"/>
  <c r="AG21" i="85"/>
  <c r="AH21" i="85"/>
  <c r="AG22" i="85"/>
  <c r="AH22" i="85"/>
  <c r="AG23" i="85"/>
  <c r="AH23" i="85"/>
  <c r="AG24" i="85"/>
  <c r="AH24" i="85"/>
  <c r="AG25" i="85"/>
  <c r="AH25" i="85"/>
  <c r="AG26" i="85"/>
  <c r="AH26" i="85"/>
  <c r="AG27" i="85"/>
  <c r="AH27" i="85"/>
  <c r="AG28" i="85"/>
  <c r="AH28" i="85"/>
  <c r="AG29" i="85"/>
  <c r="AH29" i="85"/>
  <c r="K12" i="85"/>
  <c r="K35" i="85"/>
  <c r="K34" i="85"/>
  <c r="K33" i="85"/>
  <c r="K32" i="85"/>
  <c r="K31" i="85"/>
  <c r="K30" i="85"/>
  <c r="K29" i="85"/>
  <c r="K28" i="85"/>
  <c r="K27" i="85"/>
  <c r="K26" i="85"/>
  <c r="K25" i="85"/>
  <c r="K24" i="85"/>
  <c r="K23" i="85"/>
  <c r="K22" i="85"/>
  <c r="K21" i="85"/>
  <c r="K20" i="85"/>
  <c r="K19" i="85"/>
  <c r="K18" i="85"/>
  <c r="K17" i="85"/>
  <c r="K16" i="85"/>
  <c r="K15" i="85"/>
  <c r="K14" i="85"/>
  <c r="K13" i="85"/>
  <c r="BA12" i="85"/>
  <c r="BA13" i="85"/>
  <c r="CN3" i="85"/>
  <c r="B21" i="85"/>
  <c r="C21" i="85"/>
  <c r="D21" i="85"/>
  <c r="F21" i="85"/>
  <c r="G21" i="85"/>
  <c r="B22" i="85"/>
  <c r="C22" i="85"/>
  <c r="D22" i="85"/>
  <c r="F22" i="85"/>
  <c r="G22" i="85"/>
  <c r="B23" i="85"/>
  <c r="C23" i="85"/>
  <c r="D23" i="85"/>
  <c r="F23" i="85"/>
  <c r="G23" i="85"/>
  <c r="B24" i="85"/>
  <c r="C24" i="85"/>
  <c r="D24" i="85"/>
  <c r="F24" i="85"/>
  <c r="G24" i="85"/>
  <c r="B25" i="85"/>
  <c r="C25" i="85"/>
  <c r="D25" i="85"/>
  <c r="F25" i="85"/>
  <c r="G25" i="85"/>
  <c r="B26" i="85"/>
  <c r="C26" i="85"/>
  <c r="D26" i="85"/>
  <c r="F26" i="85"/>
  <c r="G26" i="85"/>
  <c r="B27" i="85"/>
  <c r="C27" i="85"/>
  <c r="D27" i="85"/>
  <c r="F27" i="85"/>
  <c r="G27" i="85"/>
  <c r="B28" i="85"/>
  <c r="C28" i="85"/>
  <c r="D28" i="85"/>
  <c r="F28" i="85"/>
  <c r="G28" i="85"/>
  <c r="B29" i="85"/>
  <c r="C29" i="85"/>
  <c r="D29" i="85"/>
  <c r="F29" i="85"/>
  <c r="G29" i="85"/>
  <c r="B30" i="85"/>
  <c r="C30" i="85"/>
  <c r="D30" i="85"/>
  <c r="F30" i="85"/>
  <c r="G30" i="85"/>
  <c r="B31" i="85"/>
  <c r="C31" i="85"/>
  <c r="D31" i="85"/>
  <c r="F31" i="85"/>
  <c r="G31" i="85"/>
  <c r="B32" i="85"/>
  <c r="C32" i="85"/>
  <c r="D32" i="85"/>
  <c r="F32" i="85"/>
  <c r="G32" i="85"/>
  <c r="B33" i="85"/>
  <c r="C33" i="85"/>
  <c r="D33" i="85"/>
  <c r="F33" i="85"/>
  <c r="G33" i="85"/>
  <c r="B34" i="85"/>
  <c r="C34" i="85"/>
  <c r="D34" i="85"/>
  <c r="F34" i="85"/>
  <c r="G34" i="85"/>
  <c r="B35" i="85"/>
  <c r="C35" i="85"/>
  <c r="D35" i="85"/>
  <c r="F35" i="85"/>
  <c r="G35" i="85"/>
  <c r="G4" i="85"/>
  <c r="G5" i="85"/>
  <c r="BA20" i="85"/>
  <c r="CI20" i="85"/>
  <c r="CB20" i="85"/>
  <c r="B20" i="85"/>
  <c r="C20" i="85"/>
  <c r="F20" i="85"/>
  <c r="BX20" i="85"/>
  <c r="BT20" i="85"/>
  <c r="BB20" i="85"/>
  <c r="Z20" i="85"/>
  <c r="W20" i="85"/>
  <c r="G20" i="85"/>
  <c r="U20" i="85"/>
  <c r="D20" i="85"/>
  <c r="BA19" i="85"/>
  <c r="CI19" i="85"/>
  <c r="CB19" i="85"/>
  <c r="B19" i="85"/>
  <c r="C19" i="85"/>
  <c r="F19" i="85"/>
  <c r="BX19" i="85"/>
  <c r="BT19" i="85"/>
  <c r="BB19" i="85"/>
  <c r="Z19" i="85"/>
  <c r="W19" i="85"/>
  <c r="G19" i="85"/>
  <c r="U19" i="85"/>
  <c r="D19" i="85"/>
  <c r="BA18" i="85"/>
  <c r="CI18" i="85"/>
  <c r="CB18" i="85"/>
  <c r="B18" i="85"/>
  <c r="C18" i="85"/>
  <c r="F18" i="85"/>
  <c r="BX18" i="85"/>
  <c r="BT18" i="85"/>
  <c r="BB18" i="85"/>
  <c r="Z18" i="85"/>
  <c r="W18" i="85"/>
  <c r="G18" i="85"/>
  <c r="U18" i="85"/>
  <c r="D18" i="85"/>
  <c r="BA17" i="85"/>
  <c r="CI17" i="85"/>
  <c r="CB17" i="85"/>
  <c r="B17" i="85"/>
  <c r="C17" i="85"/>
  <c r="F17" i="85"/>
  <c r="BX17" i="85"/>
  <c r="BT17" i="85"/>
  <c r="BB17" i="85"/>
  <c r="Z17" i="85"/>
  <c r="W17" i="85"/>
  <c r="G17" i="85"/>
  <c r="U17" i="85"/>
  <c r="D17" i="85"/>
  <c r="BA16" i="85"/>
  <c r="CI16" i="85"/>
  <c r="CB16" i="85"/>
  <c r="B16" i="85"/>
  <c r="C16" i="85"/>
  <c r="F16" i="85"/>
  <c r="BX16" i="85"/>
  <c r="BT16" i="85"/>
  <c r="BB16" i="85"/>
  <c r="Z16" i="85"/>
  <c r="W16" i="85"/>
  <c r="G16" i="85"/>
  <c r="U16" i="85"/>
  <c r="D16" i="85"/>
  <c r="BA15" i="85"/>
  <c r="CI15" i="85"/>
  <c r="CB15" i="85"/>
  <c r="B15" i="85"/>
  <c r="C15" i="85"/>
  <c r="F15" i="85"/>
  <c r="BX15" i="85"/>
  <c r="BT15" i="85"/>
  <c r="BB15" i="85"/>
  <c r="Z15" i="85"/>
  <c r="W15" i="85"/>
  <c r="G15" i="85"/>
  <c r="U15" i="85"/>
  <c r="D15" i="85"/>
  <c r="BA14" i="85"/>
  <c r="CI14" i="85"/>
  <c r="CB14" i="85"/>
  <c r="B14" i="85"/>
  <c r="C14" i="85"/>
  <c r="F14" i="85"/>
  <c r="BX14" i="85"/>
  <c r="BT14" i="85"/>
  <c r="BB14" i="85"/>
  <c r="Z14" i="85"/>
  <c r="W14" i="85"/>
  <c r="G14" i="85"/>
  <c r="U14" i="85"/>
  <c r="D14" i="85"/>
  <c r="CI13" i="85"/>
  <c r="CB13" i="85"/>
  <c r="B13" i="85"/>
  <c r="C13" i="85"/>
  <c r="F13" i="85"/>
  <c r="BX13" i="85"/>
  <c r="BT13" i="85"/>
  <c r="BJ13" i="85"/>
  <c r="BF13" i="85"/>
  <c r="BB13" i="85"/>
  <c r="Z13" i="85"/>
  <c r="W13" i="85"/>
  <c r="G13" i="85"/>
  <c r="U13" i="85"/>
  <c r="D13" i="85"/>
  <c r="CI12" i="85"/>
  <c r="CB12" i="85"/>
  <c r="B12" i="85"/>
  <c r="C12" i="85"/>
  <c r="F12" i="85"/>
  <c r="BX12" i="85"/>
  <c r="BT12" i="85"/>
  <c r="BQ12" i="85"/>
  <c r="BJ12" i="85"/>
  <c r="BF12" i="85"/>
  <c r="BB12" i="85"/>
  <c r="Z12" i="85"/>
  <c r="W12" i="85"/>
  <c r="G12" i="85"/>
  <c r="U12" i="85"/>
  <c r="D12" i="85"/>
  <c r="CB11" i="85"/>
  <c r="BX11" i="85"/>
  <c r="BJ11" i="85"/>
  <c r="BF11" i="85"/>
  <c r="U8" i="85"/>
  <c r="K5" i="85"/>
  <c r="I5" i="85"/>
  <c r="H5" i="85"/>
  <c r="K4" i="85"/>
  <c r="I4" i="85"/>
  <c r="H4" i="85"/>
  <c r="F1" i="85"/>
  <c r="B73" i="83"/>
  <c r="C73" i="83"/>
  <c r="D73" i="83"/>
  <c r="F73" i="83"/>
  <c r="G73" i="83"/>
  <c r="B74" i="83"/>
  <c r="C74" i="83"/>
  <c r="D74" i="83"/>
  <c r="F74" i="83"/>
  <c r="G74" i="83"/>
  <c r="B75" i="83"/>
  <c r="C75" i="83"/>
  <c r="D75" i="83"/>
  <c r="F75" i="83"/>
  <c r="G75" i="83"/>
  <c r="B76" i="83"/>
  <c r="C76" i="83"/>
  <c r="D76" i="83"/>
  <c r="F76" i="83"/>
  <c r="G76" i="83"/>
  <c r="B77" i="83"/>
  <c r="C77" i="83"/>
  <c r="D77" i="83"/>
  <c r="F77" i="83"/>
  <c r="G77" i="83"/>
  <c r="B78" i="83"/>
  <c r="C78" i="83"/>
  <c r="D78" i="83"/>
  <c r="F78" i="83"/>
  <c r="G78" i="83"/>
  <c r="B79" i="83"/>
  <c r="C79" i="83"/>
  <c r="D79" i="83"/>
  <c r="F79" i="83"/>
  <c r="G79" i="83"/>
  <c r="B80" i="83"/>
  <c r="C80" i="83"/>
  <c r="D80" i="83"/>
  <c r="F80" i="83"/>
  <c r="G80" i="83"/>
  <c r="B81" i="83"/>
  <c r="C81" i="83"/>
  <c r="D81" i="83"/>
  <c r="F81" i="83"/>
  <c r="G81" i="83"/>
  <c r="B82" i="83"/>
  <c r="C82" i="83"/>
  <c r="D82" i="83"/>
  <c r="F82" i="83"/>
  <c r="G82" i="83"/>
  <c r="B83" i="83"/>
  <c r="C83" i="83"/>
  <c r="D83" i="83"/>
  <c r="F83" i="83"/>
  <c r="G83" i="83"/>
  <c r="B84" i="83"/>
  <c r="C84" i="83"/>
  <c r="D84" i="83"/>
  <c r="F84" i="83"/>
  <c r="G84" i="83"/>
  <c r="B85" i="83"/>
  <c r="C85" i="83"/>
  <c r="D85" i="83"/>
  <c r="F85" i="83"/>
  <c r="G85" i="83"/>
  <c r="B86" i="83"/>
  <c r="C86" i="83"/>
  <c r="D86" i="83"/>
  <c r="F86" i="83"/>
  <c r="G86" i="83"/>
  <c r="B87" i="83"/>
  <c r="C87" i="83"/>
  <c r="D87" i="83"/>
  <c r="F87" i="83"/>
  <c r="G87" i="83"/>
  <c r="B88" i="83"/>
  <c r="C88" i="83"/>
  <c r="D88" i="83"/>
  <c r="F88" i="83"/>
  <c r="G88" i="83"/>
  <c r="B89" i="83"/>
  <c r="C89" i="83"/>
  <c r="D89" i="83"/>
  <c r="F89" i="83"/>
  <c r="G89" i="83"/>
  <c r="B90" i="83"/>
  <c r="C90" i="83"/>
  <c r="D90" i="83"/>
  <c r="F90" i="83"/>
  <c r="G90" i="83"/>
  <c r="B91" i="83"/>
  <c r="C91" i="83"/>
  <c r="D91" i="83"/>
  <c r="F91" i="83"/>
  <c r="G91" i="83"/>
  <c r="B92" i="83"/>
  <c r="C92" i="83"/>
  <c r="D92" i="83"/>
  <c r="F92" i="83"/>
  <c r="G92" i="83"/>
  <c r="B93" i="83"/>
  <c r="C93" i="83"/>
  <c r="D93" i="83"/>
  <c r="F93" i="83"/>
  <c r="G93" i="83"/>
  <c r="B94" i="83"/>
  <c r="C94" i="83"/>
  <c r="D94" i="83"/>
  <c r="F94" i="83"/>
  <c r="G94" i="83"/>
  <c r="B95" i="83"/>
  <c r="C95" i="83"/>
  <c r="D95" i="83"/>
  <c r="F95" i="83"/>
  <c r="G95" i="83"/>
  <c r="B96" i="83"/>
  <c r="C96" i="83"/>
  <c r="D96" i="83"/>
  <c r="F96" i="83"/>
  <c r="G96" i="83"/>
  <c r="B97" i="83"/>
  <c r="C97" i="83"/>
  <c r="D97" i="83"/>
  <c r="F97" i="83"/>
  <c r="G97" i="83"/>
  <c r="B98" i="83"/>
  <c r="C98" i="83"/>
  <c r="D98" i="83"/>
  <c r="F98" i="83"/>
  <c r="G98" i="83"/>
  <c r="B99" i="83"/>
  <c r="C99" i="83"/>
  <c r="D99" i="83"/>
  <c r="F99" i="83"/>
  <c r="G99" i="83"/>
  <c r="B100" i="83"/>
  <c r="C100" i="83"/>
  <c r="D100" i="83"/>
  <c r="F100" i="83"/>
  <c r="G100" i="83"/>
  <c r="B101" i="83"/>
  <c r="C101" i="83"/>
  <c r="D101" i="83"/>
  <c r="F101" i="83"/>
  <c r="G101" i="83"/>
  <c r="B102" i="83"/>
  <c r="C102" i="83"/>
  <c r="D102" i="83"/>
  <c r="F102" i="83"/>
  <c r="G102" i="83"/>
  <c r="B103" i="83"/>
  <c r="C103" i="83"/>
  <c r="D103" i="83"/>
  <c r="F103" i="83"/>
  <c r="G103" i="83"/>
  <c r="B104" i="83"/>
  <c r="C104" i="83"/>
  <c r="D104" i="83"/>
  <c r="F104" i="83"/>
  <c r="G104" i="83"/>
  <c r="B105" i="83"/>
  <c r="C105" i="83"/>
  <c r="D105" i="83"/>
  <c r="F105" i="83"/>
  <c r="G105" i="83"/>
  <c r="B106" i="83"/>
  <c r="C106" i="83"/>
  <c r="D106" i="83"/>
  <c r="F106" i="83"/>
  <c r="G106" i="83"/>
  <c r="B107" i="83"/>
  <c r="C107" i="83"/>
  <c r="D107" i="83"/>
  <c r="F107" i="83"/>
  <c r="G107" i="83"/>
  <c r="B108" i="83"/>
  <c r="C108" i="83"/>
  <c r="D108" i="83"/>
  <c r="F108" i="83"/>
  <c r="G108" i="83"/>
  <c r="W8" i="18"/>
  <c r="AM72" i="83"/>
  <c r="BU72" i="83"/>
  <c r="BN72" i="83"/>
  <c r="B72" i="83"/>
  <c r="C72" i="83"/>
  <c r="F72" i="83"/>
  <c r="AV72" i="83"/>
  <c r="AR72" i="83"/>
  <c r="AN72" i="83"/>
  <c r="Z72" i="83"/>
  <c r="W72" i="83"/>
  <c r="G72" i="83"/>
  <c r="U72" i="83"/>
  <c r="D72" i="83"/>
  <c r="AM71" i="83"/>
  <c r="BU71" i="83"/>
  <c r="BN71" i="83"/>
  <c r="B71" i="83"/>
  <c r="C71" i="83"/>
  <c r="F71" i="83"/>
  <c r="AV71" i="83"/>
  <c r="AR71" i="83"/>
  <c r="AN71" i="83"/>
  <c r="Z71" i="83"/>
  <c r="W71" i="83"/>
  <c r="G71" i="83"/>
  <c r="U71" i="83"/>
  <c r="D71" i="83"/>
  <c r="AM70" i="83"/>
  <c r="BU70" i="83"/>
  <c r="BN70" i="83"/>
  <c r="B70" i="83"/>
  <c r="C70" i="83"/>
  <c r="F70" i="83"/>
  <c r="AV70" i="83"/>
  <c r="AR70" i="83"/>
  <c r="AN70" i="83"/>
  <c r="Z70" i="83"/>
  <c r="W70" i="83"/>
  <c r="G70" i="83"/>
  <c r="U70" i="83"/>
  <c r="D70" i="83"/>
  <c r="AM69" i="83"/>
  <c r="BU69" i="83"/>
  <c r="BN69" i="83"/>
  <c r="B69" i="83"/>
  <c r="C69" i="83"/>
  <c r="F69" i="83"/>
  <c r="AV69" i="83"/>
  <c r="AR69" i="83"/>
  <c r="AN69" i="83"/>
  <c r="Z69" i="83"/>
  <c r="W69" i="83"/>
  <c r="G69" i="83"/>
  <c r="U69" i="83"/>
  <c r="D69" i="83"/>
  <c r="AM68" i="83"/>
  <c r="BU68" i="83"/>
  <c r="BN68" i="83"/>
  <c r="B68" i="83"/>
  <c r="C68" i="83"/>
  <c r="F68" i="83"/>
  <c r="AV68" i="83"/>
  <c r="AR68" i="83"/>
  <c r="AN68" i="83"/>
  <c r="Z68" i="83"/>
  <c r="W68" i="83"/>
  <c r="G68" i="83"/>
  <c r="U68" i="83"/>
  <c r="D68" i="83"/>
  <c r="AM67" i="83"/>
  <c r="BU67" i="83"/>
  <c r="BN67" i="83"/>
  <c r="B67" i="83"/>
  <c r="C67" i="83"/>
  <c r="F67" i="83"/>
  <c r="AV67" i="83"/>
  <c r="AR67" i="83"/>
  <c r="AN67" i="83"/>
  <c r="Z67" i="83"/>
  <c r="W67" i="83"/>
  <c r="G67" i="83"/>
  <c r="U67" i="83"/>
  <c r="D67" i="83"/>
  <c r="AM66" i="83"/>
  <c r="BU66" i="83"/>
  <c r="BN66" i="83"/>
  <c r="B66" i="83"/>
  <c r="C66" i="83"/>
  <c r="F66" i="83"/>
  <c r="AV66" i="83"/>
  <c r="AR66" i="83"/>
  <c r="AN66" i="83"/>
  <c r="Z66" i="83"/>
  <c r="W66" i="83"/>
  <c r="G66" i="83"/>
  <c r="U66" i="83"/>
  <c r="D66" i="83"/>
  <c r="AM65" i="83"/>
  <c r="BU65" i="83"/>
  <c r="BN65" i="83"/>
  <c r="B65" i="83"/>
  <c r="C65" i="83"/>
  <c r="F65" i="83"/>
  <c r="AV65" i="83"/>
  <c r="AR65" i="83"/>
  <c r="AN65" i="83"/>
  <c r="Z65" i="83"/>
  <c r="W65" i="83"/>
  <c r="G65" i="83"/>
  <c r="U65" i="83"/>
  <c r="D65" i="83"/>
  <c r="AM64" i="83"/>
  <c r="BU64" i="83"/>
  <c r="BN64" i="83"/>
  <c r="B64" i="83"/>
  <c r="C64" i="83"/>
  <c r="F64" i="83"/>
  <c r="AV64" i="83"/>
  <c r="AR64" i="83"/>
  <c r="AN64" i="83"/>
  <c r="Z64" i="83"/>
  <c r="W64" i="83"/>
  <c r="G64" i="83"/>
  <c r="U64" i="83"/>
  <c r="D64" i="83"/>
  <c r="AM63" i="83"/>
  <c r="BU63" i="83"/>
  <c r="BN63" i="83"/>
  <c r="B63" i="83"/>
  <c r="C63" i="83"/>
  <c r="F63" i="83"/>
  <c r="AV63" i="83"/>
  <c r="AR63" i="83"/>
  <c r="AN63" i="83"/>
  <c r="Z63" i="83"/>
  <c r="W63" i="83"/>
  <c r="G63" i="83"/>
  <c r="U63" i="83"/>
  <c r="D63" i="83"/>
  <c r="AM62" i="83"/>
  <c r="BU62" i="83"/>
  <c r="BN62" i="83"/>
  <c r="B62" i="83"/>
  <c r="C62" i="83"/>
  <c r="F62" i="83"/>
  <c r="AV62" i="83"/>
  <c r="AR62" i="83"/>
  <c r="AN62" i="83"/>
  <c r="Z62" i="83"/>
  <c r="W62" i="83"/>
  <c r="G62" i="83"/>
  <c r="U62" i="83"/>
  <c r="D62" i="83"/>
  <c r="AM61" i="83"/>
  <c r="BU61" i="83"/>
  <c r="BN61" i="83"/>
  <c r="B61" i="83"/>
  <c r="C61" i="83"/>
  <c r="F61" i="83"/>
  <c r="AV61" i="83"/>
  <c r="AR61" i="83"/>
  <c r="AN61" i="83"/>
  <c r="Z61" i="83"/>
  <c r="W61" i="83"/>
  <c r="G61" i="83"/>
  <c r="U61" i="83"/>
  <c r="D61" i="83"/>
  <c r="AM60" i="83"/>
  <c r="BU60" i="83"/>
  <c r="BN60" i="83"/>
  <c r="B60" i="83"/>
  <c r="C60" i="83"/>
  <c r="F60" i="83"/>
  <c r="AV60" i="83"/>
  <c r="AR60" i="83"/>
  <c r="AN60" i="83"/>
  <c r="Z60" i="83"/>
  <c r="W60" i="83"/>
  <c r="G60" i="83"/>
  <c r="U60" i="83"/>
  <c r="D60" i="83"/>
  <c r="AM59" i="83"/>
  <c r="BU59" i="83"/>
  <c r="BN59" i="83"/>
  <c r="B59" i="83"/>
  <c r="C59" i="83"/>
  <c r="F59" i="83"/>
  <c r="AV59" i="83"/>
  <c r="AR59" i="83"/>
  <c r="AN59" i="83"/>
  <c r="Z59" i="83"/>
  <c r="W59" i="83"/>
  <c r="G59" i="83"/>
  <c r="U59" i="83"/>
  <c r="D59" i="83"/>
  <c r="AM58" i="83"/>
  <c r="BU58" i="83"/>
  <c r="BN58" i="83"/>
  <c r="B58" i="83"/>
  <c r="C58" i="83"/>
  <c r="F58" i="83"/>
  <c r="AV58" i="83"/>
  <c r="AR58" i="83"/>
  <c r="AN58" i="83"/>
  <c r="Z58" i="83"/>
  <c r="W58" i="83"/>
  <c r="G58" i="83"/>
  <c r="U58" i="83"/>
  <c r="D58" i="83"/>
  <c r="AM57" i="83"/>
  <c r="BU57" i="83"/>
  <c r="BN57" i="83"/>
  <c r="B57" i="83"/>
  <c r="C57" i="83"/>
  <c r="F57" i="83"/>
  <c r="AV57" i="83"/>
  <c r="AR57" i="83"/>
  <c r="AN57" i="83"/>
  <c r="Z57" i="83"/>
  <c r="W57" i="83"/>
  <c r="G57" i="83"/>
  <c r="U57" i="83"/>
  <c r="D57" i="83"/>
  <c r="AM56" i="83"/>
  <c r="BU56" i="83"/>
  <c r="BN56" i="83"/>
  <c r="B56" i="83"/>
  <c r="C56" i="83"/>
  <c r="F56" i="83"/>
  <c r="AV56" i="83"/>
  <c r="AR56" i="83"/>
  <c r="AN56" i="83"/>
  <c r="Z56" i="83"/>
  <c r="W56" i="83"/>
  <c r="G56" i="83"/>
  <c r="U56" i="83"/>
  <c r="D56" i="83"/>
  <c r="AM55" i="83"/>
  <c r="BU55" i="83"/>
  <c r="BN55" i="83"/>
  <c r="B55" i="83"/>
  <c r="C55" i="83"/>
  <c r="F55" i="83"/>
  <c r="AV55" i="83"/>
  <c r="AR55" i="83"/>
  <c r="AN55" i="83"/>
  <c r="Z55" i="83"/>
  <c r="W55" i="83"/>
  <c r="G55" i="83"/>
  <c r="U55" i="83"/>
  <c r="D55" i="83"/>
  <c r="AM54" i="83"/>
  <c r="BU54" i="83"/>
  <c r="BN54" i="83"/>
  <c r="B54" i="83"/>
  <c r="C54" i="83"/>
  <c r="F54" i="83"/>
  <c r="AV54" i="83"/>
  <c r="AR54" i="83"/>
  <c r="AN54" i="83"/>
  <c r="Z54" i="83"/>
  <c r="W54" i="83"/>
  <c r="G54" i="83"/>
  <c r="U54" i="83"/>
  <c r="D54" i="83"/>
  <c r="AM53" i="83"/>
  <c r="BU53" i="83"/>
  <c r="BN53" i="83"/>
  <c r="B53" i="83"/>
  <c r="C53" i="83"/>
  <c r="F53" i="83"/>
  <c r="AV53" i="83"/>
  <c r="AR53" i="83"/>
  <c r="AN53" i="83"/>
  <c r="Z53" i="83"/>
  <c r="W53" i="83"/>
  <c r="G53" i="83"/>
  <c r="U53" i="83"/>
  <c r="D53" i="83"/>
  <c r="AM52" i="83"/>
  <c r="BU52" i="83"/>
  <c r="BN52" i="83"/>
  <c r="B52" i="83"/>
  <c r="C52" i="83"/>
  <c r="F52" i="83"/>
  <c r="AV52" i="83"/>
  <c r="AR52" i="83"/>
  <c r="AN52" i="83"/>
  <c r="Z52" i="83"/>
  <c r="W52" i="83"/>
  <c r="G52" i="83"/>
  <c r="U52" i="83"/>
  <c r="D52" i="83"/>
  <c r="AM51" i="83"/>
  <c r="BU51" i="83"/>
  <c r="BN51" i="83"/>
  <c r="B51" i="83"/>
  <c r="C51" i="83"/>
  <c r="F51" i="83"/>
  <c r="AV51" i="83"/>
  <c r="AR51" i="83"/>
  <c r="AN51" i="83"/>
  <c r="Z51" i="83"/>
  <c r="W51" i="83"/>
  <c r="G51" i="83"/>
  <c r="U51" i="83"/>
  <c r="D51" i="83"/>
  <c r="AM50" i="83"/>
  <c r="BU50" i="83"/>
  <c r="BN50" i="83"/>
  <c r="B50" i="83"/>
  <c r="C50" i="83"/>
  <c r="F50" i="83"/>
  <c r="AV50" i="83"/>
  <c r="AR50" i="83"/>
  <c r="AN50" i="83"/>
  <c r="Z50" i="83"/>
  <c r="W50" i="83"/>
  <c r="G50" i="83"/>
  <c r="U50" i="83"/>
  <c r="D50" i="83"/>
  <c r="AM49" i="83"/>
  <c r="BU49" i="83"/>
  <c r="BN49" i="83"/>
  <c r="B49" i="83"/>
  <c r="C49" i="83"/>
  <c r="F49" i="83"/>
  <c r="AV49" i="83"/>
  <c r="AR49" i="83"/>
  <c r="AN49" i="83"/>
  <c r="Z49" i="83"/>
  <c r="W49" i="83"/>
  <c r="G49" i="83"/>
  <c r="U49" i="83"/>
  <c r="D49" i="83"/>
  <c r="AM48" i="83"/>
  <c r="BU48" i="83"/>
  <c r="BN48" i="83"/>
  <c r="B48" i="83"/>
  <c r="C48" i="83"/>
  <c r="F48" i="83"/>
  <c r="AV48" i="83"/>
  <c r="AR48" i="83"/>
  <c r="AN48" i="83"/>
  <c r="Z48" i="83"/>
  <c r="W48" i="83"/>
  <c r="G48" i="83"/>
  <c r="U48" i="83"/>
  <c r="D48" i="83"/>
  <c r="AM47" i="83"/>
  <c r="BU47" i="83"/>
  <c r="BN47" i="83"/>
  <c r="B47" i="83"/>
  <c r="C47" i="83"/>
  <c r="F47" i="83"/>
  <c r="AV47" i="83"/>
  <c r="AR47" i="83"/>
  <c r="AN47" i="83"/>
  <c r="Z47" i="83"/>
  <c r="W47" i="83"/>
  <c r="G47" i="83"/>
  <c r="U47" i="83"/>
  <c r="D47" i="83"/>
  <c r="AM46" i="83"/>
  <c r="BU46" i="83"/>
  <c r="BN46" i="83"/>
  <c r="B46" i="83"/>
  <c r="C46" i="83"/>
  <c r="F46" i="83"/>
  <c r="AV46" i="83"/>
  <c r="AR46" i="83"/>
  <c r="AN46" i="83"/>
  <c r="Z46" i="83"/>
  <c r="W46" i="83"/>
  <c r="G46" i="83"/>
  <c r="U46" i="83"/>
  <c r="D46" i="83"/>
  <c r="AM45" i="83"/>
  <c r="BU45" i="83"/>
  <c r="BN45" i="83"/>
  <c r="B45" i="83"/>
  <c r="C45" i="83"/>
  <c r="F45" i="83"/>
  <c r="AV45" i="83"/>
  <c r="AR45" i="83"/>
  <c r="AN45" i="83"/>
  <c r="Z45" i="83"/>
  <c r="W45" i="83"/>
  <c r="G45" i="83"/>
  <c r="U45" i="83"/>
  <c r="D45" i="83"/>
  <c r="AM44" i="83"/>
  <c r="BU44" i="83"/>
  <c r="BN44" i="83"/>
  <c r="B44" i="83"/>
  <c r="C44" i="83"/>
  <c r="F44" i="83"/>
  <c r="AV44" i="83"/>
  <c r="AR44" i="83"/>
  <c r="AN44" i="83"/>
  <c r="Z44" i="83"/>
  <c r="W44" i="83"/>
  <c r="G44" i="83"/>
  <c r="U44" i="83"/>
  <c r="D44" i="83"/>
  <c r="AM43" i="83"/>
  <c r="BU43" i="83"/>
  <c r="BN43" i="83"/>
  <c r="B43" i="83"/>
  <c r="C43" i="83"/>
  <c r="F43" i="83"/>
  <c r="AV43" i="83"/>
  <c r="AR43" i="83"/>
  <c r="AN43" i="83"/>
  <c r="Z43" i="83"/>
  <c r="W43" i="83"/>
  <c r="G43" i="83"/>
  <c r="U43" i="83"/>
  <c r="D43" i="83"/>
  <c r="AM42" i="83"/>
  <c r="BU42" i="83"/>
  <c r="BN42" i="83"/>
  <c r="B42" i="83"/>
  <c r="C42" i="83"/>
  <c r="F42" i="83"/>
  <c r="AV42" i="83"/>
  <c r="AR42" i="83"/>
  <c r="AN42" i="83"/>
  <c r="Z42" i="83"/>
  <c r="W42" i="83"/>
  <c r="G42" i="83"/>
  <c r="U42" i="83"/>
  <c r="D42" i="83"/>
  <c r="AM41" i="83"/>
  <c r="BU41" i="83"/>
  <c r="BN41" i="83"/>
  <c r="B41" i="83"/>
  <c r="C41" i="83"/>
  <c r="F41" i="83"/>
  <c r="AV41" i="83"/>
  <c r="AR41" i="83"/>
  <c r="AN41" i="83"/>
  <c r="Z41" i="83"/>
  <c r="W41" i="83"/>
  <c r="G41" i="83"/>
  <c r="U41" i="83"/>
  <c r="D41" i="83"/>
  <c r="AM40" i="83"/>
  <c r="BU40" i="83"/>
  <c r="BN40" i="83"/>
  <c r="B40" i="83"/>
  <c r="C40" i="83"/>
  <c r="F40" i="83"/>
  <c r="AV40" i="83"/>
  <c r="AR40" i="83"/>
  <c r="AN40" i="83"/>
  <c r="Z40" i="83"/>
  <c r="W40" i="83"/>
  <c r="G40" i="83"/>
  <c r="U40" i="83"/>
  <c r="D40" i="83"/>
  <c r="AM39" i="83"/>
  <c r="BU39" i="83"/>
  <c r="BN39" i="83"/>
  <c r="B39" i="83"/>
  <c r="C39" i="83"/>
  <c r="F39" i="83"/>
  <c r="AV39" i="83"/>
  <c r="AR39" i="83"/>
  <c r="AN39" i="83"/>
  <c r="Z39" i="83"/>
  <c r="W39" i="83"/>
  <c r="G39" i="83"/>
  <c r="U39" i="83"/>
  <c r="D39" i="83"/>
  <c r="AM38" i="83"/>
  <c r="BU38" i="83"/>
  <c r="BN38" i="83"/>
  <c r="B38" i="83"/>
  <c r="C38" i="83"/>
  <c r="F38" i="83"/>
  <c r="AV38" i="83"/>
  <c r="AR38" i="83"/>
  <c r="AN38" i="83"/>
  <c r="Z38" i="83"/>
  <c r="W38" i="83"/>
  <c r="G38" i="83"/>
  <c r="U38" i="83"/>
  <c r="D38" i="83"/>
  <c r="AM37" i="83"/>
  <c r="BU37" i="83"/>
  <c r="BN37" i="83"/>
  <c r="B37" i="83"/>
  <c r="C37" i="83"/>
  <c r="F37" i="83"/>
  <c r="AV37" i="83"/>
  <c r="AR37" i="83"/>
  <c r="AN37" i="83"/>
  <c r="Z37" i="83"/>
  <c r="W37" i="83"/>
  <c r="G37" i="83"/>
  <c r="U37" i="83"/>
  <c r="D37" i="83"/>
  <c r="AM36" i="83"/>
  <c r="BU36" i="83"/>
  <c r="BN36" i="83"/>
  <c r="B36" i="83"/>
  <c r="C36" i="83"/>
  <c r="F36" i="83"/>
  <c r="AV36" i="83"/>
  <c r="AR36" i="83"/>
  <c r="AN36" i="83"/>
  <c r="Z36" i="83"/>
  <c r="W36" i="83"/>
  <c r="G36" i="83"/>
  <c r="U36" i="83"/>
  <c r="D36" i="83"/>
  <c r="AM35" i="83"/>
  <c r="BU35" i="83"/>
  <c r="BN35" i="83"/>
  <c r="B35" i="83"/>
  <c r="C35" i="83"/>
  <c r="F35" i="83"/>
  <c r="AV35" i="83"/>
  <c r="AR35" i="83"/>
  <c r="AN35" i="83"/>
  <c r="Z35" i="83"/>
  <c r="W35" i="83"/>
  <c r="G35" i="83"/>
  <c r="U35" i="83"/>
  <c r="D35" i="83"/>
  <c r="AM34" i="83"/>
  <c r="BU34" i="83"/>
  <c r="BN34" i="83"/>
  <c r="B34" i="83"/>
  <c r="C34" i="83"/>
  <c r="F34" i="83"/>
  <c r="AV34" i="83"/>
  <c r="AR34" i="83"/>
  <c r="AN34" i="83"/>
  <c r="Z34" i="83"/>
  <c r="W34" i="83"/>
  <c r="G34" i="83"/>
  <c r="U34" i="83"/>
  <c r="D34" i="83"/>
  <c r="AM33" i="83"/>
  <c r="BU33" i="83"/>
  <c r="BN33" i="83"/>
  <c r="B33" i="83"/>
  <c r="C33" i="83"/>
  <c r="F33" i="83"/>
  <c r="AV33" i="83"/>
  <c r="AR33" i="83"/>
  <c r="AN33" i="83"/>
  <c r="Z33" i="83"/>
  <c r="W33" i="83"/>
  <c r="G33" i="83"/>
  <c r="U33" i="83"/>
  <c r="D33" i="83"/>
  <c r="AM32" i="83"/>
  <c r="BU32" i="83"/>
  <c r="BN32" i="83"/>
  <c r="B32" i="83"/>
  <c r="C32" i="83"/>
  <c r="F32" i="83"/>
  <c r="AV32" i="83"/>
  <c r="AR32" i="83"/>
  <c r="AN32" i="83"/>
  <c r="Z32" i="83"/>
  <c r="W32" i="83"/>
  <c r="G32" i="83"/>
  <c r="U32" i="83"/>
  <c r="D32" i="83"/>
  <c r="AM31" i="83"/>
  <c r="BU31" i="83"/>
  <c r="BN31" i="83"/>
  <c r="B31" i="83"/>
  <c r="C31" i="83"/>
  <c r="F31" i="83"/>
  <c r="AV31" i="83"/>
  <c r="AR31" i="83"/>
  <c r="AN31" i="83"/>
  <c r="Z31" i="83"/>
  <c r="W31" i="83"/>
  <c r="G31" i="83"/>
  <c r="U31" i="83"/>
  <c r="D31" i="83"/>
  <c r="AM30" i="83"/>
  <c r="BU30" i="83"/>
  <c r="BN30" i="83"/>
  <c r="B30" i="83"/>
  <c r="C30" i="83"/>
  <c r="F30" i="83"/>
  <c r="AV30" i="83"/>
  <c r="AR30" i="83"/>
  <c r="AN30" i="83"/>
  <c r="Z30" i="83"/>
  <c r="W30" i="83"/>
  <c r="G30" i="83"/>
  <c r="U30" i="83"/>
  <c r="D30" i="83"/>
  <c r="AM29" i="83"/>
  <c r="BU29" i="83"/>
  <c r="BN29" i="83"/>
  <c r="B29" i="83"/>
  <c r="C29" i="83"/>
  <c r="F29" i="83"/>
  <c r="AV29" i="83"/>
  <c r="AR29" i="83"/>
  <c r="AN29" i="83"/>
  <c r="Z29" i="83"/>
  <c r="W29" i="83"/>
  <c r="G29" i="83"/>
  <c r="U29" i="83"/>
  <c r="D29" i="83"/>
  <c r="AM28" i="83"/>
  <c r="BU28" i="83"/>
  <c r="BN28" i="83"/>
  <c r="B28" i="83"/>
  <c r="C28" i="83"/>
  <c r="F28" i="83"/>
  <c r="AV28" i="83"/>
  <c r="AR28" i="83"/>
  <c r="AN28" i="83"/>
  <c r="Z28" i="83"/>
  <c r="W28" i="83"/>
  <c r="G28" i="83"/>
  <c r="U28" i="83"/>
  <c r="D28" i="83"/>
  <c r="AM27" i="83"/>
  <c r="BU27" i="83"/>
  <c r="BN27" i="83"/>
  <c r="B27" i="83"/>
  <c r="C27" i="83"/>
  <c r="F27" i="83"/>
  <c r="AV27" i="83"/>
  <c r="AR27" i="83"/>
  <c r="AN27" i="83"/>
  <c r="Z27" i="83"/>
  <c r="W27" i="83"/>
  <c r="G27" i="83"/>
  <c r="U27" i="83"/>
  <c r="D27" i="83"/>
  <c r="AM26" i="83"/>
  <c r="BU26" i="83"/>
  <c r="BN26" i="83"/>
  <c r="B26" i="83"/>
  <c r="C26" i="83"/>
  <c r="F26" i="83"/>
  <c r="AV26" i="83"/>
  <c r="AR26" i="83"/>
  <c r="AN26" i="83"/>
  <c r="Z26" i="83"/>
  <c r="W26" i="83"/>
  <c r="G26" i="83"/>
  <c r="U26" i="83"/>
  <c r="D26" i="83"/>
  <c r="AM25" i="83"/>
  <c r="BU25" i="83"/>
  <c r="BN25" i="83"/>
  <c r="B25" i="83"/>
  <c r="C25" i="83"/>
  <c r="F25" i="83"/>
  <c r="AV25" i="83"/>
  <c r="AR25" i="83"/>
  <c r="AN25" i="83"/>
  <c r="Z25" i="83"/>
  <c r="W25" i="83"/>
  <c r="G25" i="83"/>
  <c r="U25" i="83"/>
  <c r="D25" i="83"/>
  <c r="AM24" i="83"/>
  <c r="BU24" i="83"/>
  <c r="BN24" i="83"/>
  <c r="B24" i="83"/>
  <c r="C24" i="83"/>
  <c r="F24" i="83"/>
  <c r="AV24" i="83"/>
  <c r="AR24" i="83"/>
  <c r="AN24" i="83"/>
  <c r="Z24" i="83"/>
  <c r="W24" i="83"/>
  <c r="G24" i="83"/>
  <c r="U24" i="83"/>
  <c r="D24" i="83"/>
  <c r="AM23" i="83"/>
  <c r="BU23" i="83"/>
  <c r="BN23" i="83"/>
  <c r="B23" i="83"/>
  <c r="C23" i="83"/>
  <c r="F23" i="83"/>
  <c r="AV23" i="83"/>
  <c r="AR23" i="83"/>
  <c r="AN23" i="83"/>
  <c r="Z23" i="83"/>
  <c r="W23" i="83"/>
  <c r="G23" i="83"/>
  <c r="U23" i="83"/>
  <c r="D23" i="83"/>
  <c r="AM22" i="83"/>
  <c r="BU22" i="83"/>
  <c r="BN22" i="83"/>
  <c r="B22" i="83"/>
  <c r="C22" i="83"/>
  <c r="F22" i="83"/>
  <c r="AV22" i="83"/>
  <c r="AR22" i="83"/>
  <c r="AN22" i="83"/>
  <c r="Z22" i="83"/>
  <c r="W22" i="83"/>
  <c r="G22" i="83"/>
  <c r="U22" i="83"/>
  <c r="D22" i="83"/>
  <c r="AM21" i="83"/>
  <c r="BU21" i="83"/>
  <c r="BN21" i="83"/>
  <c r="B21" i="83"/>
  <c r="C21" i="83"/>
  <c r="F21" i="83"/>
  <c r="AV21" i="83"/>
  <c r="AR21" i="83"/>
  <c r="AN21" i="83"/>
  <c r="Z21" i="83"/>
  <c r="W21" i="83"/>
  <c r="G21" i="83"/>
  <c r="U21" i="83"/>
  <c r="D21" i="83"/>
  <c r="AM20" i="83"/>
  <c r="BU20" i="83"/>
  <c r="BN20" i="83"/>
  <c r="B20" i="83"/>
  <c r="C20" i="83"/>
  <c r="F20" i="83"/>
  <c r="AV20" i="83"/>
  <c r="AR20" i="83"/>
  <c r="AN20" i="83"/>
  <c r="Z20" i="83"/>
  <c r="W20" i="83"/>
  <c r="G20" i="83"/>
  <c r="U20" i="83"/>
  <c r="D20" i="83"/>
  <c r="AM19" i="83"/>
  <c r="BU19" i="83"/>
  <c r="BN19" i="83"/>
  <c r="B19" i="83"/>
  <c r="C19" i="83"/>
  <c r="F19" i="83"/>
  <c r="AV19" i="83"/>
  <c r="AR19" i="83"/>
  <c r="AN19" i="83"/>
  <c r="Z19" i="83"/>
  <c r="W19" i="83"/>
  <c r="G19" i="83"/>
  <c r="U19" i="83"/>
  <c r="D19" i="83"/>
  <c r="AM18" i="83"/>
  <c r="BU18" i="83"/>
  <c r="BN18" i="83"/>
  <c r="B18" i="83"/>
  <c r="C18" i="83"/>
  <c r="F18" i="83"/>
  <c r="AV18" i="83"/>
  <c r="AR18" i="83"/>
  <c r="AN18" i="83"/>
  <c r="Z18" i="83"/>
  <c r="W18" i="83"/>
  <c r="G18" i="83"/>
  <c r="U18" i="83"/>
  <c r="D18" i="83"/>
  <c r="AM17" i="83"/>
  <c r="BU17" i="83"/>
  <c r="BN17" i="83"/>
  <c r="B17" i="83"/>
  <c r="C17" i="83"/>
  <c r="F17" i="83"/>
  <c r="AV17" i="83"/>
  <c r="AR17" i="83"/>
  <c r="AN17" i="83"/>
  <c r="Z17" i="83"/>
  <c r="W17" i="83"/>
  <c r="G17" i="83"/>
  <c r="U17" i="83"/>
  <c r="D17" i="83"/>
  <c r="AM16" i="83"/>
  <c r="BU16" i="83"/>
  <c r="BN16" i="83"/>
  <c r="B16" i="83"/>
  <c r="C16" i="83"/>
  <c r="F16" i="83"/>
  <c r="AV16" i="83"/>
  <c r="AR16" i="83"/>
  <c r="AN16" i="83"/>
  <c r="Z16" i="83"/>
  <c r="W16" i="83"/>
  <c r="G16" i="83"/>
  <c r="U16" i="83"/>
  <c r="D16" i="83"/>
  <c r="AM15" i="83"/>
  <c r="BU15" i="83"/>
  <c r="BN15" i="83"/>
  <c r="B15" i="83"/>
  <c r="C15" i="83"/>
  <c r="F15" i="83"/>
  <c r="AV15" i="83"/>
  <c r="AR15" i="83"/>
  <c r="AN15" i="83"/>
  <c r="Z15" i="83"/>
  <c r="W15" i="83"/>
  <c r="G15" i="83"/>
  <c r="U15" i="83"/>
  <c r="D15" i="83"/>
  <c r="AM14" i="83"/>
  <c r="BU14" i="83"/>
  <c r="BN14" i="83"/>
  <c r="B14" i="83"/>
  <c r="C14" i="83"/>
  <c r="F14" i="83"/>
  <c r="AV14" i="83"/>
  <c r="AR14" i="83"/>
  <c r="AN14" i="83"/>
  <c r="Z14" i="83"/>
  <c r="W14" i="83"/>
  <c r="G14" i="83"/>
  <c r="U14" i="83"/>
  <c r="D14" i="83"/>
  <c r="AM13" i="83"/>
  <c r="BU13" i="83"/>
  <c r="BN13" i="83"/>
  <c r="B13" i="83"/>
  <c r="C13" i="83"/>
  <c r="F13" i="83"/>
  <c r="AV13" i="83"/>
  <c r="AR13" i="83"/>
  <c r="AN13" i="83"/>
  <c r="Z13" i="83"/>
  <c r="W13" i="83"/>
  <c r="G13" i="83"/>
  <c r="U13" i="83"/>
  <c r="D13" i="83"/>
  <c r="B12" i="83"/>
  <c r="C12" i="83"/>
  <c r="F12" i="83"/>
  <c r="G12" i="83"/>
  <c r="D12" i="83"/>
  <c r="BN11" i="83"/>
  <c r="BJ11" i="83"/>
  <c r="AV11" i="83"/>
  <c r="AR11" i="83"/>
  <c r="U8" i="83"/>
  <c r="K5" i="83"/>
  <c r="I5" i="83"/>
  <c r="H5" i="83"/>
  <c r="K4" i="83"/>
  <c r="I4" i="83"/>
  <c r="H4" i="83"/>
  <c r="BZ3" i="83"/>
  <c r="F1" i="83"/>
  <c r="W15" i="19"/>
  <c r="Y15" i="19"/>
  <c r="AB15" i="19"/>
  <c r="W16" i="19"/>
  <c r="Y16" i="19"/>
  <c r="AB16" i="19"/>
  <c r="W17" i="19"/>
  <c r="Y17" i="19"/>
  <c r="AB17" i="19"/>
  <c r="W18" i="19"/>
  <c r="Y18" i="19"/>
  <c r="AB18" i="19"/>
  <c r="W19" i="19"/>
  <c r="Y19" i="19"/>
  <c r="AB19" i="19"/>
  <c r="W20" i="19"/>
  <c r="Y20" i="19"/>
  <c r="AB20" i="19"/>
  <c r="W21" i="19"/>
  <c r="Y21" i="19"/>
  <c r="AB21" i="19"/>
  <c r="W22" i="19"/>
  <c r="Y22" i="19"/>
  <c r="AB22" i="19"/>
  <c r="W23" i="19"/>
  <c r="Y23" i="19"/>
  <c r="AB23" i="19"/>
  <c r="W24" i="19"/>
  <c r="Y24" i="19"/>
  <c r="AB24" i="19"/>
  <c r="W25" i="19"/>
  <c r="Y25" i="19"/>
  <c r="AB25" i="19"/>
  <c r="W26" i="19"/>
  <c r="Y26" i="19"/>
  <c r="AB26" i="19"/>
  <c r="W27" i="19"/>
  <c r="Y27" i="19"/>
  <c r="AB27" i="19"/>
  <c r="W28" i="19"/>
  <c r="Y28" i="19"/>
  <c r="AB28" i="19"/>
  <c r="W29" i="19"/>
  <c r="Y29" i="19"/>
  <c r="AB29" i="19"/>
  <c r="W30" i="19"/>
  <c r="Y30" i="19"/>
  <c r="AB30" i="19"/>
  <c r="W31" i="19"/>
  <c r="Y31" i="19"/>
  <c r="AB31" i="19"/>
  <c r="W32" i="19"/>
  <c r="Y32" i="19"/>
  <c r="AB32" i="19"/>
  <c r="W33" i="19"/>
  <c r="Y33" i="19"/>
  <c r="AB33" i="19"/>
  <c r="W34" i="19"/>
  <c r="Y34" i="19"/>
  <c r="AB34" i="19"/>
  <c r="W35" i="19"/>
  <c r="Y35" i="19"/>
  <c r="AB35" i="19"/>
  <c r="W36" i="19"/>
  <c r="Y36" i="19"/>
  <c r="AB36" i="19"/>
  <c r="W37" i="19"/>
  <c r="Y37" i="19"/>
  <c r="AB37" i="19"/>
  <c r="W38" i="19"/>
  <c r="Y38" i="19"/>
  <c r="AB38" i="19"/>
  <c r="W39" i="19"/>
  <c r="Y39" i="19"/>
  <c r="AB39" i="19"/>
  <c r="W40" i="19"/>
  <c r="Y40" i="19"/>
  <c r="AB40" i="19"/>
  <c r="W41" i="19"/>
  <c r="Y41" i="19"/>
  <c r="AB41" i="19"/>
  <c r="W42" i="19"/>
  <c r="Y42" i="19"/>
  <c r="AB42" i="19"/>
  <c r="W43" i="19"/>
  <c r="Y43" i="19"/>
  <c r="AB43" i="19"/>
  <c r="W44" i="19"/>
  <c r="Y44" i="19"/>
  <c r="AB44" i="19"/>
  <c r="W45" i="19"/>
  <c r="Y45" i="19"/>
  <c r="AB45" i="19"/>
  <c r="W46" i="19"/>
  <c r="Y46" i="19"/>
  <c r="AB46" i="19"/>
  <c r="AB14" i="19"/>
  <c r="Y14" i="19"/>
  <c r="W14" i="19"/>
  <c r="AB13" i="19"/>
  <c r="Y13" i="19"/>
  <c r="W13" i="19"/>
  <c r="AB12" i="19"/>
  <c r="Y12" i="19"/>
  <c r="W12" i="19"/>
  <c r="W8" i="19"/>
  <c r="B12" i="64"/>
  <c r="C12" i="64"/>
  <c r="F12" i="64"/>
  <c r="S8" i="64"/>
  <c r="B13" i="64"/>
  <c r="C13" i="64"/>
  <c r="F13" i="64"/>
  <c r="G13" i="64"/>
  <c r="S13" i="64"/>
  <c r="U13" i="64"/>
  <c r="X13" i="64"/>
  <c r="B14" i="64"/>
  <c r="C14" i="64"/>
  <c r="F14" i="64"/>
  <c r="G14" i="64"/>
  <c r="S14" i="64"/>
  <c r="U14" i="64"/>
  <c r="X14" i="64"/>
  <c r="B15" i="64"/>
  <c r="C15" i="64"/>
  <c r="F15" i="64"/>
  <c r="G15" i="64"/>
  <c r="S15" i="64"/>
  <c r="U15" i="64"/>
  <c r="X15" i="64"/>
  <c r="B16" i="64"/>
  <c r="C16" i="64"/>
  <c r="F16" i="64"/>
  <c r="G16" i="64"/>
  <c r="S16" i="64"/>
  <c r="U16" i="64"/>
  <c r="X16" i="64"/>
  <c r="B17" i="64"/>
  <c r="C17" i="64"/>
  <c r="F17" i="64"/>
  <c r="G17" i="64"/>
  <c r="S17" i="64"/>
  <c r="U17" i="64"/>
  <c r="X17" i="64"/>
  <c r="B18" i="64"/>
  <c r="C18" i="64"/>
  <c r="F18" i="64"/>
  <c r="G18" i="64"/>
  <c r="S18" i="64"/>
  <c r="U18" i="64"/>
  <c r="X18" i="64"/>
  <c r="B19" i="64"/>
  <c r="C19" i="64"/>
  <c r="F19" i="64"/>
  <c r="G19" i="64"/>
  <c r="S19" i="64"/>
  <c r="U19" i="64"/>
  <c r="X19" i="64"/>
  <c r="B20" i="64"/>
  <c r="C20" i="64"/>
  <c r="F20" i="64"/>
  <c r="G20" i="64"/>
  <c r="S20" i="64"/>
  <c r="U20" i="64"/>
  <c r="X20" i="64"/>
  <c r="B21" i="64"/>
  <c r="C21" i="64"/>
  <c r="F21" i="64"/>
  <c r="G21" i="64"/>
  <c r="S21" i="64"/>
  <c r="U21" i="64"/>
  <c r="X21" i="64"/>
  <c r="B22" i="64"/>
  <c r="C22" i="64"/>
  <c r="F22" i="64"/>
  <c r="G22" i="64"/>
  <c r="S22" i="64"/>
  <c r="U22" i="64"/>
  <c r="X22" i="64"/>
  <c r="B23" i="64"/>
  <c r="C23" i="64"/>
  <c r="F23" i="64"/>
  <c r="G23" i="64"/>
  <c r="S23" i="64"/>
  <c r="U23" i="64"/>
  <c r="X23" i="64"/>
  <c r="B24" i="64"/>
  <c r="C24" i="64"/>
  <c r="F24" i="64"/>
  <c r="G24" i="64"/>
  <c r="S24" i="64"/>
  <c r="U24" i="64"/>
  <c r="X24" i="64"/>
  <c r="B25" i="64"/>
  <c r="C25" i="64"/>
  <c r="F25" i="64"/>
  <c r="G25" i="64"/>
  <c r="S25" i="64"/>
  <c r="U25" i="64"/>
  <c r="X25" i="64"/>
  <c r="B26" i="64"/>
  <c r="C26" i="64"/>
  <c r="F26" i="64"/>
  <c r="G26" i="64"/>
  <c r="S26" i="64"/>
  <c r="U26" i="64"/>
  <c r="X26" i="64"/>
  <c r="B27" i="64"/>
  <c r="C27" i="64"/>
  <c r="F27" i="64"/>
  <c r="G27" i="64"/>
  <c r="S27" i="64"/>
  <c r="U27" i="64"/>
  <c r="X27" i="64"/>
  <c r="B28" i="64"/>
  <c r="C28" i="64"/>
  <c r="F28" i="64"/>
  <c r="G28" i="64"/>
  <c r="S28" i="64"/>
  <c r="U28" i="64"/>
  <c r="X28" i="64"/>
  <c r="B29" i="64"/>
  <c r="C29" i="64"/>
  <c r="F29" i="64"/>
  <c r="G29" i="64"/>
  <c r="S29" i="64"/>
  <c r="U29" i="64"/>
  <c r="X29" i="64"/>
  <c r="B30" i="64"/>
  <c r="C30" i="64"/>
  <c r="F30" i="64"/>
  <c r="G30" i="64"/>
  <c r="S30" i="64"/>
  <c r="U30" i="64"/>
  <c r="X30" i="64"/>
  <c r="B31" i="64"/>
  <c r="C31" i="64"/>
  <c r="F31" i="64"/>
  <c r="G31" i="64"/>
  <c r="S31" i="64"/>
  <c r="U31" i="64"/>
  <c r="X31" i="64"/>
  <c r="B32" i="64"/>
  <c r="C32" i="64"/>
  <c r="F32" i="64"/>
  <c r="G32" i="64"/>
  <c r="S32" i="64"/>
  <c r="U32" i="64"/>
  <c r="X32" i="64"/>
  <c r="B33" i="64"/>
  <c r="C33" i="64"/>
  <c r="F33" i="64"/>
  <c r="G33" i="64"/>
  <c r="S33" i="64"/>
  <c r="U33" i="64"/>
  <c r="X33" i="64"/>
  <c r="B34" i="64"/>
  <c r="C34" i="64"/>
  <c r="F34" i="64"/>
  <c r="G34" i="64"/>
  <c r="S34" i="64"/>
  <c r="U34" i="64"/>
  <c r="X34" i="64"/>
  <c r="B35" i="64"/>
  <c r="C35" i="64"/>
  <c r="F35" i="64"/>
  <c r="G35" i="64"/>
  <c r="S35" i="64"/>
  <c r="U35" i="64"/>
  <c r="X35" i="64"/>
  <c r="B36" i="64"/>
  <c r="C36" i="64"/>
  <c r="F36" i="64"/>
  <c r="G36" i="64"/>
  <c r="S36" i="64"/>
  <c r="U36" i="64"/>
  <c r="X36" i="64"/>
  <c r="B37" i="64"/>
  <c r="C37" i="64"/>
  <c r="F37" i="64"/>
  <c r="G37" i="64"/>
  <c r="S37" i="64"/>
  <c r="U37" i="64"/>
  <c r="X37" i="64"/>
  <c r="B38" i="64"/>
  <c r="C38" i="64"/>
  <c r="F38" i="64"/>
  <c r="G38" i="64"/>
  <c r="S38" i="64"/>
  <c r="U38" i="64"/>
  <c r="X38" i="64"/>
  <c r="B39" i="64"/>
  <c r="C39" i="64"/>
  <c r="F39" i="64"/>
  <c r="G39" i="64"/>
  <c r="S39" i="64"/>
  <c r="U39" i="64"/>
  <c r="X39" i="64"/>
  <c r="B40" i="64"/>
  <c r="C40" i="64"/>
  <c r="F40" i="64"/>
  <c r="G40" i="64"/>
  <c r="S40" i="64"/>
  <c r="U40" i="64"/>
  <c r="X40" i="64"/>
  <c r="B41" i="64"/>
  <c r="C41" i="64"/>
  <c r="F41" i="64"/>
  <c r="G41" i="64"/>
  <c r="S41" i="64"/>
  <c r="U41" i="64"/>
  <c r="X41" i="64"/>
  <c r="B42" i="64"/>
  <c r="C42" i="64"/>
  <c r="F42" i="64"/>
  <c r="G42" i="64"/>
  <c r="S42" i="64"/>
  <c r="U42" i="64"/>
  <c r="X42" i="64"/>
  <c r="B43" i="64"/>
  <c r="C43" i="64"/>
  <c r="F43" i="64"/>
  <c r="G43" i="64"/>
  <c r="S43" i="64"/>
  <c r="U43" i="64"/>
  <c r="X43" i="64"/>
  <c r="B44" i="64"/>
  <c r="C44" i="64"/>
  <c r="F44" i="64"/>
  <c r="G44" i="64"/>
  <c r="S44" i="64"/>
  <c r="U44" i="64"/>
  <c r="X44" i="64"/>
  <c r="B45" i="64"/>
  <c r="C45" i="64"/>
  <c r="F45" i="64"/>
  <c r="G45" i="64"/>
  <c r="S45" i="64"/>
  <c r="U45" i="64"/>
  <c r="X45" i="64"/>
  <c r="B46" i="64"/>
  <c r="C46" i="64"/>
  <c r="F46" i="64"/>
  <c r="G46" i="64"/>
  <c r="S46" i="64"/>
  <c r="U46" i="64"/>
  <c r="X46" i="64"/>
  <c r="B47" i="64"/>
  <c r="C47" i="64"/>
  <c r="F47" i="64"/>
  <c r="G47" i="64"/>
  <c r="S47" i="64"/>
  <c r="U47" i="64"/>
  <c r="X47" i="64"/>
  <c r="B48" i="64"/>
  <c r="C48" i="64"/>
  <c r="F48" i="64"/>
  <c r="G48" i="64"/>
  <c r="S48" i="64"/>
  <c r="U48" i="64"/>
  <c r="X48" i="64"/>
  <c r="B49" i="64"/>
  <c r="C49" i="64"/>
  <c r="F49" i="64"/>
  <c r="G49" i="64"/>
  <c r="S49" i="64"/>
  <c r="U49" i="64"/>
  <c r="X49" i="64"/>
  <c r="B50" i="64"/>
  <c r="C50" i="64"/>
  <c r="F50" i="64"/>
  <c r="G50" i="64"/>
  <c r="S50" i="64"/>
  <c r="U50" i="64"/>
  <c r="X50" i="64"/>
  <c r="B51" i="64"/>
  <c r="C51" i="64"/>
  <c r="F51" i="64"/>
  <c r="G51" i="64"/>
  <c r="S51" i="64"/>
  <c r="U51" i="64"/>
  <c r="X51" i="64"/>
  <c r="B52" i="64"/>
  <c r="C52" i="64"/>
  <c r="F52" i="64"/>
  <c r="G52" i="64"/>
  <c r="S52" i="64"/>
  <c r="U52" i="64"/>
  <c r="X52" i="64"/>
  <c r="B53" i="64"/>
  <c r="C53" i="64"/>
  <c r="F53" i="64"/>
  <c r="G53" i="64"/>
  <c r="S53" i="64"/>
  <c r="U53" i="64"/>
  <c r="X53" i="64"/>
  <c r="B54" i="64"/>
  <c r="C54" i="64"/>
  <c r="F54" i="64"/>
  <c r="G54" i="64"/>
  <c r="S54" i="64"/>
  <c r="U54" i="64"/>
  <c r="X54" i="64"/>
  <c r="B55" i="64"/>
  <c r="C55" i="64"/>
  <c r="F55" i="64"/>
  <c r="G55" i="64"/>
  <c r="S55" i="64"/>
  <c r="U55" i="64"/>
  <c r="X55" i="64"/>
  <c r="B56" i="64"/>
  <c r="C56" i="64"/>
  <c r="F56" i="64"/>
  <c r="G56" i="64"/>
  <c r="S56" i="64"/>
  <c r="U56" i="64"/>
  <c r="X56" i="64"/>
  <c r="B57" i="64"/>
  <c r="C57" i="64"/>
  <c r="F57" i="64"/>
  <c r="G57" i="64"/>
  <c r="S57" i="64"/>
  <c r="U57" i="64"/>
  <c r="X57" i="64"/>
  <c r="B58" i="64"/>
  <c r="C58" i="64"/>
  <c r="F58" i="64"/>
  <c r="G58" i="64"/>
  <c r="S58" i="64"/>
  <c r="U58" i="64"/>
  <c r="X58" i="64"/>
  <c r="B59" i="64"/>
  <c r="C59" i="64"/>
  <c r="F59" i="64"/>
  <c r="G59" i="64"/>
  <c r="S59" i="64"/>
  <c r="U59" i="64"/>
  <c r="X59" i="64"/>
  <c r="B60" i="64"/>
  <c r="C60" i="64"/>
  <c r="F60" i="64"/>
  <c r="G60" i="64"/>
  <c r="S60" i="64"/>
  <c r="U60" i="64"/>
  <c r="X60" i="64"/>
  <c r="B61" i="64"/>
  <c r="C61" i="64"/>
  <c r="F61" i="64"/>
  <c r="G61" i="64"/>
  <c r="S61" i="64"/>
  <c r="U61" i="64"/>
  <c r="X61" i="64"/>
  <c r="B62" i="64"/>
  <c r="C62" i="64"/>
  <c r="F62" i="64"/>
  <c r="G62" i="64"/>
  <c r="S62" i="64"/>
  <c r="U62" i="64"/>
  <c r="X62" i="64"/>
  <c r="B63" i="64"/>
  <c r="C63" i="64"/>
  <c r="F63" i="64"/>
  <c r="G63" i="64"/>
  <c r="S63" i="64"/>
  <c r="U63" i="64"/>
  <c r="X63" i="64"/>
  <c r="B64" i="64"/>
  <c r="C64" i="64"/>
  <c r="F64" i="64"/>
  <c r="G64" i="64"/>
  <c r="S64" i="64"/>
  <c r="U64" i="64"/>
  <c r="X64" i="64"/>
  <c r="B65" i="64"/>
  <c r="C65" i="64"/>
  <c r="F65" i="64"/>
  <c r="G65" i="64"/>
  <c r="S65" i="64"/>
  <c r="U65" i="64"/>
  <c r="X65" i="64"/>
  <c r="B66" i="64"/>
  <c r="C66" i="64"/>
  <c r="F66" i="64"/>
  <c r="G66" i="64"/>
  <c r="S66" i="64"/>
  <c r="U66" i="64"/>
  <c r="X66" i="64"/>
  <c r="G67" i="64"/>
  <c r="S67" i="64"/>
  <c r="U67" i="64"/>
  <c r="X67" i="64"/>
  <c r="G68" i="64"/>
  <c r="S68" i="64"/>
  <c r="U68" i="64"/>
  <c r="X68" i="64"/>
  <c r="B69" i="64"/>
  <c r="C69" i="64"/>
  <c r="F69" i="64"/>
  <c r="G69" i="64"/>
  <c r="S69" i="64"/>
  <c r="U69" i="64"/>
  <c r="X69" i="64"/>
  <c r="B70" i="64"/>
  <c r="C70" i="64"/>
  <c r="F70" i="64"/>
  <c r="G70" i="64"/>
  <c r="S70" i="64"/>
  <c r="U70" i="64"/>
  <c r="X70" i="64"/>
  <c r="B71" i="64"/>
  <c r="C71" i="64"/>
  <c r="F71" i="64"/>
  <c r="G71" i="64"/>
  <c r="S71" i="64"/>
  <c r="U71" i="64"/>
  <c r="X71" i="64"/>
  <c r="B72" i="64"/>
  <c r="C72" i="64"/>
  <c r="F72" i="64"/>
  <c r="G72" i="64"/>
  <c r="S72" i="64"/>
  <c r="U72" i="64"/>
  <c r="X72" i="64"/>
  <c r="B73" i="64"/>
  <c r="C73" i="64"/>
  <c r="F73" i="64"/>
  <c r="G73" i="64"/>
  <c r="S73" i="64"/>
  <c r="U73" i="64"/>
  <c r="X73" i="64"/>
  <c r="B74" i="64"/>
  <c r="C74" i="64"/>
  <c r="F74" i="64"/>
  <c r="G74" i="64"/>
  <c r="S74" i="64"/>
  <c r="U74" i="64"/>
  <c r="X74" i="64"/>
  <c r="B75" i="64"/>
  <c r="C75" i="64"/>
  <c r="F75" i="64"/>
  <c r="G75" i="64"/>
  <c r="S75" i="64"/>
  <c r="U75" i="64"/>
  <c r="X75" i="64"/>
  <c r="B76" i="64"/>
  <c r="C76" i="64"/>
  <c r="F76" i="64"/>
  <c r="G76" i="64"/>
  <c r="S76" i="64"/>
  <c r="U76" i="64"/>
  <c r="X76" i="64"/>
  <c r="B77" i="64"/>
  <c r="C77" i="64"/>
  <c r="F77" i="64"/>
  <c r="G77" i="64"/>
  <c r="S77" i="64"/>
  <c r="U77" i="64"/>
  <c r="X77" i="64"/>
  <c r="B78" i="64"/>
  <c r="C78" i="64"/>
  <c r="F78" i="64"/>
  <c r="G78" i="64"/>
  <c r="S78" i="64"/>
  <c r="U78" i="64"/>
  <c r="X78" i="64"/>
  <c r="B79" i="64"/>
  <c r="C79" i="64"/>
  <c r="F79" i="64"/>
  <c r="G79" i="64"/>
  <c r="S79" i="64"/>
  <c r="U79" i="64"/>
  <c r="X79" i="64"/>
  <c r="B80" i="64"/>
  <c r="C80" i="64"/>
  <c r="F80" i="64"/>
  <c r="G80" i="64"/>
  <c r="S80" i="64"/>
  <c r="U80" i="64"/>
  <c r="X80" i="64"/>
  <c r="B81" i="64"/>
  <c r="C81" i="64"/>
  <c r="F81" i="64"/>
  <c r="G81" i="64"/>
  <c r="S81" i="64"/>
  <c r="U81" i="64"/>
  <c r="X81" i="64"/>
  <c r="B82" i="64"/>
  <c r="C82" i="64"/>
  <c r="F82" i="64"/>
  <c r="G82" i="64"/>
  <c r="S82" i="64"/>
  <c r="U82" i="64"/>
  <c r="X82" i="64"/>
  <c r="B83" i="64"/>
  <c r="C83" i="64"/>
  <c r="F83" i="64"/>
  <c r="G83" i="64"/>
  <c r="S83" i="64"/>
  <c r="U83" i="64"/>
  <c r="X83" i="64"/>
  <c r="B84" i="64"/>
  <c r="C84" i="64"/>
  <c r="F84" i="64"/>
  <c r="G84" i="64"/>
  <c r="S84" i="64"/>
  <c r="U84" i="64"/>
  <c r="X84" i="64"/>
  <c r="B85" i="64"/>
  <c r="C85" i="64"/>
  <c r="F85" i="64"/>
  <c r="G85" i="64"/>
  <c r="S85" i="64"/>
  <c r="U85" i="64"/>
  <c r="X85" i="64"/>
  <c r="B86" i="64"/>
  <c r="C86" i="64"/>
  <c r="F86" i="64"/>
  <c r="G86" i="64"/>
  <c r="S86" i="64"/>
  <c r="U86" i="64"/>
  <c r="X86" i="64"/>
  <c r="B87" i="64"/>
  <c r="C87" i="64"/>
  <c r="F87" i="64"/>
  <c r="G87" i="64"/>
  <c r="S87" i="64"/>
  <c r="U87" i="64"/>
  <c r="X87" i="64"/>
  <c r="B88" i="64"/>
  <c r="C88" i="64"/>
  <c r="F88" i="64"/>
  <c r="G88" i="64"/>
  <c r="S88" i="64"/>
  <c r="U88" i="64"/>
  <c r="X88" i="64"/>
  <c r="B89" i="64"/>
  <c r="C89" i="64"/>
  <c r="F89" i="64"/>
  <c r="G89" i="64"/>
  <c r="S89" i="64"/>
  <c r="U89" i="64"/>
  <c r="X89" i="64"/>
  <c r="B90" i="64"/>
  <c r="C90" i="64"/>
  <c r="F90" i="64"/>
  <c r="G90" i="64"/>
  <c r="S90" i="64"/>
  <c r="U90" i="64"/>
  <c r="X90" i="64"/>
  <c r="B91" i="64"/>
  <c r="C91" i="64"/>
  <c r="F91" i="64"/>
  <c r="G91" i="64"/>
  <c r="S91" i="64"/>
  <c r="U91" i="64"/>
  <c r="X91" i="64"/>
  <c r="B92" i="64"/>
  <c r="C92" i="64"/>
  <c r="F92" i="64"/>
  <c r="G92" i="64"/>
  <c r="S92" i="64"/>
  <c r="U92" i="64"/>
  <c r="X92" i="64"/>
  <c r="B93" i="64"/>
  <c r="C93" i="64"/>
  <c r="F93" i="64"/>
  <c r="G93" i="64"/>
  <c r="S93" i="64"/>
  <c r="U93" i="64"/>
  <c r="X93" i="64"/>
  <c r="B94" i="64"/>
  <c r="C94" i="64"/>
  <c r="F94" i="64"/>
  <c r="G94" i="64"/>
  <c r="S94" i="64"/>
  <c r="U94" i="64"/>
  <c r="X94" i="64"/>
  <c r="B95" i="64"/>
  <c r="C95" i="64"/>
  <c r="F95" i="64"/>
  <c r="G95" i="64"/>
  <c r="S95" i="64"/>
  <c r="U95" i="64"/>
  <c r="X95" i="64"/>
  <c r="B96" i="64"/>
  <c r="C96" i="64"/>
  <c r="F96" i="64"/>
  <c r="G96" i="64"/>
  <c r="S96" i="64"/>
  <c r="U96" i="64"/>
  <c r="X96" i="64"/>
  <c r="B97" i="64"/>
  <c r="C97" i="64"/>
  <c r="F97" i="64"/>
  <c r="G97" i="64"/>
  <c r="S97" i="64"/>
  <c r="U97" i="64"/>
  <c r="X97" i="64"/>
  <c r="B98" i="64"/>
  <c r="C98" i="64"/>
  <c r="F98" i="64"/>
  <c r="G98" i="64"/>
  <c r="S98" i="64"/>
  <c r="U98" i="64"/>
  <c r="X98" i="64"/>
  <c r="B99" i="64"/>
  <c r="C99" i="64"/>
  <c r="F99" i="64"/>
  <c r="G99" i="64"/>
  <c r="S99" i="64"/>
  <c r="U99" i="64"/>
  <c r="X99" i="64"/>
  <c r="B100" i="64"/>
  <c r="C100" i="64"/>
  <c r="F100" i="64"/>
  <c r="G100" i="64"/>
  <c r="S100" i="64"/>
  <c r="U100" i="64"/>
  <c r="X100" i="64"/>
  <c r="B101" i="64"/>
  <c r="C101" i="64"/>
  <c r="F101" i="64"/>
  <c r="G101" i="64"/>
  <c r="S101" i="64"/>
  <c r="U101" i="64"/>
  <c r="X101" i="64"/>
  <c r="B102" i="64"/>
  <c r="C102" i="64"/>
  <c r="F102" i="64"/>
  <c r="G102" i="64"/>
  <c r="S102" i="64"/>
  <c r="U102" i="64"/>
  <c r="X102" i="64"/>
  <c r="B103" i="64"/>
  <c r="C103" i="64"/>
  <c r="F103" i="64"/>
  <c r="G103" i="64"/>
  <c r="S103" i="64"/>
  <c r="U103" i="64"/>
  <c r="X103" i="64"/>
  <c r="B104" i="64"/>
  <c r="C104" i="64"/>
  <c r="F104" i="64"/>
  <c r="G104" i="64"/>
  <c r="S104" i="64"/>
  <c r="U104" i="64"/>
  <c r="X104" i="64"/>
  <c r="X12" i="64"/>
  <c r="U12" i="64"/>
  <c r="G12" i="64"/>
  <c r="S12" i="64"/>
  <c r="Z12" i="64"/>
  <c r="AB12" i="64"/>
  <c r="AK12" i="64"/>
  <c r="G4" i="64"/>
  <c r="G5" i="64"/>
  <c r="AL12" i="64"/>
  <c r="AP12" i="64"/>
  <c r="AT12" i="64"/>
  <c r="BA12" i="64"/>
  <c r="BD12" i="64"/>
  <c r="BL12" i="64"/>
  <c r="BS12" i="64"/>
  <c r="B23" i="79"/>
  <c r="C23" i="79"/>
  <c r="D23" i="79"/>
  <c r="F23" i="79"/>
  <c r="G23" i="79"/>
  <c r="B24" i="79"/>
  <c r="C24" i="79"/>
  <c r="D24" i="79"/>
  <c r="F24" i="79"/>
  <c r="G24" i="79"/>
  <c r="B22" i="79"/>
  <c r="C22" i="79"/>
  <c r="G22" i="79"/>
  <c r="F22" i="79"/>
  <c r="D22" i="79"/>
  <c r="B21" i="79"/>
  <c r="C21" i="79"/>
  <c r="G21" i="79"/>
  <c r="F21" i="79"/>
  <c r="D21" i="79"/>
  <c r="B20" i="79"/>
  <c r="C20" i="79"/>
  <c r="G20" i="79"/>
  <c r="F20" i="79"/>
  <c r="D20" i="79"/>
  <c r="B19" i="79"/>
  <c r="C19" i="79"/>
  <c r="G19" i="79"/>
  <c r="F19" i="79"/>
  <c r="D19" i="79"/>
  <c r="B18" i="79"/>
  <c r="C18" i="79"/>
  <c r="G18" i="79"/>
  <c r="F18" i="79"/>
  <c r="D18" i="79"/>
  <c r="B17" i="79"/>
  <c r="C17" i="79"/>
  <c r="G17" i="79"/>
  <c r="F17" i="79"/>
  <c r="D17" i="79"/>
  <c r="B16" i="79"/>
  <c r="C16" i="79"/>
  <c r="G16" i="79"/>
  <c r="F16" i="79"/>
  <c r="D16" i="79"/>
  <c r="B15" i="79"/>
  <c r="C15" i="79"/>
  <c r="G15" i="79"/>
  <c r="F15" i="79"/>
  <c r="D15" i="79"/>
  <c r="B14" i="79"/>
  <c r="C14" i="79"/>
  <c r="G14" i="79"/>
  <c r="F14" i="79"/>
  <c r="D14" i="79"/>
  <c r="B13" i="79"/>
  <c r="C13" i="79"/>
  <c r="G13" i="79"/>
  <c r="F13" i="79"/>
  <c r="D13" i="79"/>
  <c r="B12" i="79"/>
  <c r="C12" i="79"/>
  <c r="G12" i="79"/>
  <c r="F12" i="79"/>
  <c r="D12" i="79"/>
  <c r="K5" i="79"/>
  <c r="I5" i="79"/>
  <c r="H5" i="79"/>
  <c r="G5" i="79"/>
  <c r="K4" i="79"/>
  <c r="I4" i="79"/>
  <c r="H4" i="79"/>
  <c r="G4" i="79"/>
  <c r="F1" i="79"/>
  <c r="B22" i="78"/>
  <c r="C22" i="78"/>
  <c r="D22" i="78"/>
  <c r="F22" i="78"/>
  <c r="G22" i="78"/>
  <c r="B21" i="78"/>
  <c r="C21" i="78"/>
  <c r="G21" i="78"/>
  <c r="F21" i="78"/>
  <c r="D21" i="78"/>
  <c r="B20" i="78"/>
  <c r="C20" i="78"/>
  <c r="G20" i="78"/>
  <c r="F20" i="78"/>
  <c r="D20" i="78"/>
  <c r="B19" i="78"/>
  <c r="C19" i="78"/>
  <c r="G19" i="78"/>
  <c r="F19" i="78"/>
  <c r="D19" i="78"/>
  <c r="B18" i="78"/>
  <c r="C18" i="78"/>
  <c r="G18" i="78"/>
  <c r="F18" i="78"/>
  <c r="D18" i="78"/>
  <c r="B17" i="78"/>
  <c r="C17" i="78"/>
  <c r="G17" i="78"/>
  <c r="F17" i="78"/>
  <c r="D17" i="78"/>
  <c r="B16" i="78"/>
  <c r="C16" i="78"/>
  <c r="G16" i="78"/>
  <c r="F16" i="78"/>
  <c r="D16" i="78"/>
  <c r="B15" i="78"/>
  <c r="C15" i="78"/>
  <c r="G15" i="78"/>
  <c r="F15" i="78"/>
  <c r="D15" i="78"/>
  <c r="B14" i="78"/>
  <c r="C14" i="78"/>
  <c r="G14" i="78"/>
  <c r="F14" i="78"/>
  <c r="D14" i="78"/>
  <c r="B13" i="78"/>
  <c r="C13" i="78"/>
  <c r="G13" i="78"/>
  <c r="F13" i="78"/>
  <c r="D13" i="78"/>
  <c r="B12" i="78"/>
  <c r="C12" i="78"/>
  <c r="G12" i="78"/>
  <c r="F12" i="78"/>
  <c r="D12" i="78"/>
  <c r="K5" i="78"/>
  <c r="I5" i="78"/>
  <c r="H5" i="78"/>
  <c r="G5" i="78"/>
  <c r="K4" i="78"/>
  <c r="I4" i="78"/>
  <c r="H4" i="78"/>
  <c r="G4" i="78"/>
  <c r="F1" i="78"/>
  <c r="AB104" i="64"/>
  <c r="AB103" i="64"/>
  <c r="AB102" i="64"/>
  <c r="AB101" i="64"/>
  <c r="AB100" i="64"/>
  <c r="AB99" i="64"/>
  <c r="AB98" i="64"/>
  <c r="AB97" i="64"/>
  <c r="AB96" i="64"/>
  <c r="AB95" i="64"/>
  <c r="AB94" i="64"/>
  <c r="AB93" i="64"/>
  <c r="AB92" i="64"/>
  <c r="AB91" i="64"/>
  <c r="AB90" i="64"/>
  <c r="AB89" i="64"/>
  <c r="AB88" i="64"/>
  <c r="AB87" i="64"/>
  <c r="AB86" i="64"/>
  <c r="AB85" i="64"/>
  <c r="AB84" i="64"/>
  <c r="AB83" i="64"/>
  <c r="AB82" i="64"/>
  <c r="AB81" i="64"/>
  <c r="AB80" i="64"/>
  <c r="AB79" i="64"/>
  <c r="AB78" i="64"/>
  <c r="AB77" i="64"/>
  <c r="AB76" i="64"/>
  <c r="AB75" i="64"/>
  <c r="AB74" i="64"/>
  <c r="AB73" i="64"/>
  <c r="AB72" i="64"/>
  <c r="AB71" i="64"/>
  <c r="AB70" i="64"/>
  <c r="AB69" i="64"/>
  <c r="AB68" i="64"/>
  <c r="AB67" i="64"/>
  <c r="AB66" i="64"/>
  <c r="AB65" i="64"/>
  <c r="AB64" i="64"/>
  <c r="AB63" i="64"/>
  <c r="AB62" i="64"/>
  <c r="AB61" i="64"/>
  <c r="AB60" i="64"/>
  <c r="AB59" i="64"/>
  <c r="AB58" i="64"/>
  <c r="AB57" i="64"/>
  <c r="AB56" i="64"/>
  <c r="AB55" i="64"/>
  <c r="AB54" i="64"/>
  <c r="AB53" i="64"/>
  <c r="AB52" i="64"/>
  <c r="AB51" i="64"/>
  <c r="AB50" i="64"/>
  <c r="AB49" i="64"/>
  <c r="AB48" i="64"/>
  <c r="AB47" i="64"/>
  <c r="AB46" i="64"/>
  <c r="AB45" i="64"/>
  <c r="AB44" i="64"/>
  <c r="AB43" i="64"/>
  <c r="AB42" i="64"/>
  <c r="AB41" i="64"/>
  <c r="AB40" i="64"/>
  <c r="AB39" i="64"/>
  <c r="AB38" i="64"/>
  <c r="AB37" i="64"/>
  <c r="AB36" i="64"/>
  <c r="AB35" i="64"/>
  <c r="AB34" i="64"/>
  <c r="AB33" i="64"/>
  <c r="AB32" i="64"/>
  <c r="AB31" i="64"/>
  <c r="AB30" i="64"/>
  <c r="AB29" i="64"/>
  <c r="AB28" i="64"/>
  <c r="AB27" i="64"/>
  <c r="AB26" i="64"/>
  <c r="AB25" i="64"/>
  <c r="AB24" i="64"/>
  <c r="AB23" i="64"/>
  <c r="AB22" i="64"/>
  <c r="AB21" i="64"/>
  <c r="AB20" i="64"/>
  <c r="AB19" i="64"/>
  <c r="AB18" i="64"/>
  <c r="AB17" i="64"/>
  <c r="AB16" i="64"/>
  <c r="AB15" i="64"/>
  <c r="AB14" i="64"/>
  <c r="AB13" i="64"/>
  <c r="Z104" i="64"/>
  <c r="Z103" i="64"/>
  <c r="Z102" i="64"/>
  <c r="Z101" i="64"/>
  <c r="Z100" i="64"/>
  <c r="Z99" i="64"/>
  <c r="Z98" i="64"/>
  <c r="Z97" i="64"/>
  <c r="Z96" i="64"/>
  <c r="Z95" i="64"/>
  <c r="Z94" i="64"/>
  <c r="Z93" i="64"/>
  <c r="Z92" i="64"/>
  <c r="Z91" i="64"/>
  <c r="Z90" i="64"/>
  <c r="Z89" i="64"/>
  <c r="Z88" i="64"/>
  <c r="Z87" i="64"/>
  <c r="Z86" i="64"/>
  <c r="Z85" i="64"/>
  <c r="Z84" i="64"/>
  <c r="Z83" i="64"/>
  <c r="Z82" i="64"/>
  <c r="Z81" i="64"/>
  <c r="Z80" i="64"/>
  <c r="Z79" i="64"/>
  <c r="Z78" i="64"/>
  <c r="Z77" i="64"/>
  <c r="Z76" i="64"/>
  <c r="Z75" i="64"/>
  <c r="Z74" i="64"/>
  <c r="Z73" i="64"/>
  <c r="Z72" i="64"/>
  <c r="Z71" i="64"/>
  <c r="Z70" i="64"/>
  <c r="Z69" i="64"/>
  <c r="Z68" i="64"/>
  <c r="Z67" i="64"/>
  <c r="Z66" i="64"/>
  <c r="Z65" i="64"/>
  <c r="Z64" i="64"/>
  <c r="Z63" i="64"/>
  <c r="Z62" i="64"/>
  <c r="Z61" i="64"/>
  <c r="Z60" i="64"/>
  <c r="Z59" i="64"/>
  <c r="Z58" i="64"/>
  <c r="Z57" i="64"/>
  <c r="Z56" i="64"/>
  <c r="Z55" i="64"/>
  <c r="Z54" i="64"/>
  <c r="Z53" i="64"/>
  <c r="Z52" i="64"/>
  <c r="Z51" i="64"/>
  <c r="Z50" i="64"/>
  <c r="Z49" i="64"/>
  <c r="Z48" i="64"/>
  <c r="Z47" i="64"/>
  <c r="Z46" i="64"/>
  <c r="Z45" i="64"/>
  <c r="Z44" i="64"/>
  <c r="Z43" i="64"/>
  <c r="Z42" i="64"/>
  <c r="Z41" i="64"/>
  <c r="Z40" i="64"/>
  <c r="Z39" i="64"/>
  <c r="Z38" i="64"/>
  <c r="Z37" i="64"/>
  <c r="Z36" i="64"/>
  <c r="Z35" i="64"/>
  <c r="Z34" i="64"/>
  <c r="Z33" i="64"/>
  <c r="Z32" i="64"/>
  <c r="Z31" i="64"/>
  <c r="Z30" i="64"/>
  <c r="Z29" i="64"/>
  <c r="Z28" i="64"/>
  <c r="Z27" i="64"/>
  <c r="Z26" i="64"/>
  <c r="Z25" i="64"/>
  <c r="Z24" i="64"/>
  <c r="Z23" i="64"/>
  <c r="Z22" i="64"/>
  <c r="Z21" i="64"/>
  <c r="Z20" i="64"/>
  <c r="Z19" i="64"/>
  <c r="Z18" i="64"/>
  <c r="Z17" i="64"/>
  <c r="Z16" i="64"/>
  <c r="Z15" i="64"/>
  <c r="Z14" i="64"/>
  <c r="Z13" i="64"/>
  <c r="AK104" i="64"/>
  <c r="AK103" i="64"/>
  <c r="AK102" i="64"/>
  <c r="AK101" i="64"/>
  <c r="AK100" i="64"/>
  <c r="AK99" i="64"/>
  <c r="AK98" i="64"/>
  <c r="AK97" i="64"/>
  <c r="AK96" i="64"/>
  <c r="AK95" i="64"/>
  <c r="AK94" i="64"/>
  <c r="AK93" i="64"/>
  <c r="AK92" i="64"/>
  <c r="AK91" i="64"/>
  <c r="AK90" i="64"/>
  <c r="AK89" i="64"/>
  <c r="AK88" i="64"/>
  <c r="AK87" i="64"/>
  <c r="AK86" i="64"/>
  <c r="AK85" i="64"/>
  <c r="AK84" i="64"/>
  <c r="AK83" i="64"/>
  <c r="AK82" i="64"/>
  <c r="AK81" i="64"/>
  <c r="AK80" i="64"/>
  <c r="AK79" i="64"/>
  <c r="AK78" i="64"/>
  <c r="AK77" i="64"/>
  <c r="AK76" i="64"/>
  <c r="AK75" i="64"/>
  <c r="AK74" i="64"/>
  <c r="AK73" i="64"/>
  <c r="AK72" i="64"/>
  <c r="AK71" i="64"/>
  <c r="AK70" i="64"/>
  <c r="AK69" i="64"/>
  <c r="AK68" i="64"/>
  <c r="AK67" i="64"/>
  <c r="AK66" i="64"/>
  <c r="AK65" i="64"/>
  <c r="AK64" i="64"/>
  <c r="AK63" i="64"/>
  <c r="AK62" i="64"/>
  <c r="AK61" i="64"/>
  <c r="AK60" i="64"/>
  <c r="AK59" i="64"/>
  <c r="AK58" i="64"/>
  <c r="AK57" i="64"/>
  <c r="AK56" i="64"/>
  <c r="AK55" i="64"/>
  <c r="AK54" i="64"/>
  <c r="AK53" i="64"/>
  <c r="AK52" i="64"/>
  <c r="AK51" i="64"/>
  <c r="AK50" i="64"/>
  <c r="AK49" i="64"/>
  <c r="AK48" i="64"/>
  <c r="AK47" i="64"/>
  <c r="AK46" i="64"/>
  <c r="AK45" i="64"/>
  <c r="AK44" i="64"/>
  <c r="AK43" i="64"/>
  <c r="AK42" i="64"/>
  <c r="AK41" i="64"/>
  <c r="AK40" i="64"/>
  <c r="AK39" i="64"/>
  <c r="AK38" i="64"/>
  <c r="AK37" i="64"/>
  <c r="AK36" i="64"/>
  <c r="AK35" i="64"/>
  <c r="AK34" i="64"/>
  <c r="AK33" i="64"/>
  <c r="AK32" i="64"/>
  <c r="AK31" i="64"/>
  <c r="AK30" i="64"/>
  <c r="AK29" i="64"/>
  <c r="AK28" i="64"/>
  <c r="AK27" i="64"/>
  <c r="AK26" i="64"/>
  <c r="AK25" i="64"/>
  <c r="AK24" i="64"/>
  <c r="AK23" i="64"/>
  <c r="AK22" i="64"/>
  <c r="AK21" i="64"/>
  <c r="AK20" i="64"/>
  <c r="AK19" i="64"/>
  <c r="AK18" i="64"/>
  <c r="AK17" i="64"/>
  <c r="AK16" i="64"/>
  <c r="AK15" i="64"/>
  <c r="AK14" i="64"/>
  <c r="AK13" i="64"/>
  <c r="I104" i="64"/>
  <c r="I103" i="64"/>
  <c r="I102" i="64"/>
  <c r="I101" i="64"/>
  <c r="I100" i="64"/>
  <c r="I99" i="64"/>
  <c r="I98" i="64"/>
  <c r="I97" i="64"/>
  <c r="I96" i="64"/>
  <c r="I95" i="64"/>
  <c r="I94" i="64"/>
  <c r="I93" i="64"/>
  <c r="I92" i="64"/>
  <c r="I91" i="64"/>
  <c r="I90" i="64"/>
  <c r="I89" i="64"/>
  <c r="I88" i="64"/>
  <c r="I87" i="64"/>
  <c r="I86" i="64"/>
  <c r="I85" i="64"/>
  <c r="I84" i="64"/>
  <c r="I83" i="64"/>
  <c r="I82" i="64"/>
  <c r="I81" i="64"/>
  <c r="I80" i="64"/>
  <c r="I79" i="64"/>
  <c r="I78" i="64"/>
  <c r="I77" i="64"/>
  <c r="I76" i="64"/>
  <c r="I75" i="64"/>
  <c r="I74" i="64"/>
  <c r="I73" i="64"/>
  <c r="I72" i="64"/>
  <c r="I71" i="64"/>
  <c r="I70" i="64"/>
  <c r="I69" i="64"/>
  <c r="I68" i="64"/>
  <c r="I67" i="64"/>
  <c r="I66" i="64"/>
  <c r="I65" i="64"/>
  <c r="I64" i="64"/>
  <c r="I63" i="64"/>
  <c r="I62" i="64"/>
  <c r="I61" i="64"/>
  <c r="I60" i="64"/>
  <c r="I59" i="64"/>
  <c r="I58" i="64"/>
  <c r="I57" i="64"/>
  <c r="I56" i="64"/>
  <c r="I55" i="64"/>
  <c r="I54" i="64"/>
  <c r="I53" i="64"/>
  <c r="I52" i="64"/>
  <c r="I51" i="64"/>
  <c r="I50" i="64"/>
  <c r="I49" i="64"/>
  <c r="I48" i="64"/>
  <c r="I47" i="64"/>
  <c r="I46" i="64"/>
  <c r="I45" i="64"/>
  <c r="I44" i="64"/>
  <c r="I43" i="64"/>
  <c r="I42" i="64"/>
  <c r="I41" i="64"/>
  <c r="I40" i="64"/>
  <c r="I39" i="64"/>
  <c r="I38" i="64"/>
  <c r="I37" i="64"/>
  <c r="I36" i="64"/>
  <c r="I35" i="64"/>
  <c r="I34" i="64"/>
  <c r="I33" i="64"/>
  <c r="I32" i="64"/>
  <c r="I31" i="64"/>
  <c r="I30" i="64"/>
  <c r="I29" i="64"/>
  <c r="I28" i="64"/>
  <c r="I27" i="64"/>
  <c r="I26" i="64"/>
  <c r="I25" i="64"/>
  <c r="I24" i="64"/>
  <c r="I23" i="64"/>
  <c r="I22" i="64"/>
  <c r="I21" i="64"/>
  <c r="I20" i="64"/>
  <c r="I19" i="64"/>
  <c r="I18" i="64"/>
  <c r="I17" i="64"/>
  <c r="I16" i="64"/>
  <c r="I15" i="64"/>
  <c r="I14" i="64"/>
  <c r="I13" i="64"/>
  <c r="I12" i="64"/>
  <c r="AB14" i="24"/>
  <c r="Y14" i="24"/>
  <c r="W14" i="24"/>
  <c r="AB13" i="24"/>
  <c r="Y13" i="24"/>
  <c r="W13" i="24"/>
  <c r="AB12" i="24"/>
  <c r="Y12" i="24"/>
  <c r="W12" i="24"/>
  <c r="W8" i="24"/>
  <c r="K104" i="64"/>
  <c r="K103" i="64"/>
  <c r="K102" i="64"/>
  <c r="K101" i="64"/>
  <c r="K100" i="64"/>
  <c r="K99" i="64"/>
  <c r="K98" i="64"/>
  <c r="K97" i="64"/>
  <c r="K96" i="64"/>
  <c r="K95" i="64"/>
  <c r="K94" i="64"/>
  <c r="K93" i="64"/>
  <c r="K92" i="64"/>
  <c r="K91" i="64"/>
  <c r="K88" i="64"/>
  <c r="K87" i="64"/>
  <c r="K86" i="64"/>
  <c r="K85" i="64"/>
  <c r="K84" i="64"/>
  <c r="K81" i="64"/>
  <c r="K80" i="64"/>
  <c r="K79" i="64"/>
  <c r="K78" i="64"/>
  <c r="K77" i="64"/>
  <c r="K75" i="64"/>
  <c r="K74" i="64"/>
  <c r="K73" i="64"/>
  <c r="K72" i="64"/>
  <c r="K71" i="64"/>
  <c r="K70" i="64"/>
  <c r="K69" i="64"/>
  <c r="K66" i="64"/>
  <c r="K63" i="64"/>
  <c r="K62" i="64"/>
  <c r="K61" i="64"/>
  <c r="K60" i="64"/>
  <c r="K59" i="64"/>
  <c r="K58" i="64"/>
  <c r="K55" i="64"/>
  <c r="K54" i="64"/>
  <c r="K53" i="64"/>
  <c r="K52" i="64"/>
  <c r="K51" i="64"/>
  <c r="K50" i="64"/>
  <c r="K49" i="64"/>
  <c r="K48" i="64"/>
  <c r="K47" i="64"/>
  <c r="K46" i="64"/>
  <c r="K45" i="64"/>
  <c r="K44" i="64"/>
  <c r="K43" i="64"/>
  <c r="K42" i="64"/>
  <c r="K41" i="64"/>
  <c r="K40" i="64"/>
  <c r="K39" i="64"/>
  <c r="K38" i="64"/>
  <c r="K35" i="64"/>
  <c r="K34" i="64"/>
  <c r="K33" i="64"/>
  <c r="K32" i="64"/>
  <c r="K31" i="64"/>
  <c r="K30" i="64"/>
  <c r="K29" i="64"/>
  <c r="K28" i="64"/>
  <c r="K26" i="64"/>
  <c r="K25" i="64"/>
  <c r="K24" i="64"/>
  <c r="K23" i="64"/>
  <c r="K22" i="64"/>
  <c r="K21" i="64"/>
  <c r="K17" i="64"/>
  <c r="K16" i="64"/>
  <c r="K15" i="64"/>
  <c r="K14" i="64"/>
  <c r="K13" i="64"/>
  <c r="K90" i="64"/>
  <c r="K89" i="64"/>
  <c r="K83" i="64"/>
  <c r="K82" i="64"/>
  <c r="K76" i="64"/>
  <c r="K65" i="64"/>
  <c r="K64" i="64"/>
  <c r="K27" i="64"/>
  <c r="K57" i="64"/>
  <c r="K56" i="64"/>
  <c r="K37" i="64"/>
  <c r="K36" i="64"/>
  <c r="K20" i="64"/>
  <c r="K19" i="64"/>
  <c r="K18" i="64"/>
  <c r="K12" i="64"/>
  <c r="AG72" i="18"/>
  <c r="BH72" i="18"/>
  <c r="AG71" i="18"/>
  <c r="BD71" i="18"/>
  <c r="BH70" i="18"/>
  <c r="AP70" i="18"/>
  <c r="AL70" i="18"/>
  <c r="AG70" i="18"/>
  <c r="AW69" i="18"/>
  <c r="AP69" i="18"/>
  <c r="AL69" i="18"/>
  <c r="AH69" i="18"/>
  <c r="AG69" i="18"/>
  <c r="AZ68" i="18"/>
  <c r="AW68" i="18"/>
  <c r="AP68" i="18"/>
  <c r="AL68" i="18"/>
  <c r="AH68" i="18"/>
  <c r="AG68" i="18"/>
  <c r="BD67" i="18"/>
  <c r="AZ67" i="18"/>
  <c r="AW67" i="18"/>
  <c r="AP67" i="18"/>
  <c r="AL67" i="18"/>
  <c r="AG67" i="18"/>
  <c r="AH67" i="18"/>
  <c r="BH66" i="18"/>
  <c r="BD66" i="18"/>
  <c r="AZ66" i="18"/>
  <c r="AW66" i="18"/>
  <c r="AP66" i="18"/>
  <c r="AL66" i="18"/>
  <c r="AH66" i="18"/>
  <c r="AG66" i="18"/>
  <c r="BH65" i="18"/>
  <c r="BD65" i="18"/>
  <c r="AZ65" i="18"/>
  <c r="AG65" i="18"/>
  <c r="BH64" i="18"/>
  <c r="BD64" i="18"/>
  <c r="AZ64" i="18"/>
  <c r="AH64" i="18"/>
  <c r="AG64" i="18"/>
  <c r="AG63" i="18"/>
  <c r="AG62" i="18"/>
  <c r="AP62" i="18"/>
  <c r="AW61" i="18"/>
  <c r="AP61" i="18"/>
  <c r="AL61" i="18"/>
  <c r="AG61" i="18"/>
  <c r="AZ60" i="18"/>
  <c r="AW60" i="18"/>
  <c r="AP60" i="18"/>
  <c r="AL60" i="18"/>
  <c r="AH60" i="18"/>
  <c r="AG60" i="18"/>
  <c r="BD59" i="18"/>
  <c r="AZ59" i="18"/>
  <c r="AW59" i="18"/>
  <c r="AP59" i="18"/>
  <c r="AL59" i="18"/>
  <c r="AG59" i="18"/>
  <c r="AH59" i="18"/>
  <c r="BH58" i="18"/>
  <c r="BD58" i="18"/>
  <c r="AZ58" i="18"/>
  <c r="AW58" i="18"/>
  <c r="AP58" i="18"/>
  <c r="AL58" i="18"/>
  <c r="AH58" i="18"/>
  <c r="AG58" i="18"/>
  <c r="AG57" i="18"/>
  <c r="BH56" i="18"/>
  <c r="BD56" i="18"/>
  <c r="AZ56" i="18"/>
  <c r="AG56" i="18"/>
  <c r="BH55" i="18"/>
  <c r="BD55" i="18"/>
  <c r="AL55" i="18"/>
  <c r="AH55" i="18"/>
  <c r="AG55" i="18"/>
  <c r="AG54" i="18"/>
  <c r="AG53" i="18"/>
  <c r="AZ52" i="18"/>
  <c r="AW52" i="18"/>
  <c r="AP52" i="18"/>
  <c r="AL52" i="18"/>
  <c r="AH52" i="18"/>
  <c r="AG52" i="18"/>
  <c r="BD51" i="18"/>
  <c r="AZ51" i="18"/>
  <c r="AW51" i="18"/>
  <c r="AP51" i="18"/>
  <c r="AL51" i="18"/>
  <c r="AH51" i="18"/>
  <c r="AG51" i="18"/>
  <c r="BH50" i="18"/>
  <c r="BD50" i="18"/>
  <c r="AZ50" i="18"/>
  <c r="AW50" i="18"/>
  <c r="AP50" i="18"/>
  <c r="AL50" i="18"/>
  <c r="AH50" i="18"/>
  <c r="AG50" i="18"/>
  <c r="AG49" i="18"/>
  <c r="AG48" i="18"/>
  <c r="BH48" i="18"/>
  <c r="BH47" i="18"/>
  <c r="AG47" i="18"/>
  <c r="BH46" i="18"/>
  <c r="AP46" i="18"/>
  <c r="AL46" i="18"/>
  <c r="AH46" i="18"/>
  <c r="AG46" i="18"/>
  <c r="AG45" i="18"/>
  <c r="AL45" i="18"/>
  <c r="AZ44" i="18"/>
  <c r="AW44" i="18"/>
  <c r="AP44" i="18"/>
  <c r="AL44" i="18"/>
  <c r="AH44" i="18"/>
  <c r="AG44" i="18"/>
  <c r="BD43" i="18"/>
  <c r="AZ43" i="18"/>
  <c r="AW43" i="18"/>
  <c r="AP43" i="18"/>
  <c r="AL43" i="18"/>
  <c r="AH43" i="18"/>
  <c r="AG43" i="18"/>
  <c r="BH42" i="18"/>
  <c r="BD42" i="18"/>
  <c r="AZ42" i="18"/>
  <c r="AW42" i="18"/>
  <c r="AP42" i="18"/>
  <c r="AL42" i="18"/>
  <c r="AH42" i="18"/>
  <c r="AG42" i="18"/>
  <c r="BH41" i="18"/>
  <c r="BD41" i="18"/>
  <c r="AZ41" i="18"/>
  <c r="AW41" i="18"/>
  <c r="AG41" i="18"/>
  <c r="BH40" i="18"/>
  <c r="BD40" i="18"/>
  <c r="AZ40" i="18"/>
  <c r="AH40" i="18"/>
  <c r="AG40" i="18"/>
  <c r="AG39" i="18"/>
  <c r="BH39" i="18"/>
  <c r="AG38" i="18"/>
  <c r="AW37" i="18"/>
  <c r="AP37" i="18"/>
  <c r="AL37" i="18"/>
  <c r="AH37" i="18"/>
  <c r="AG37" i="18"/>
  <c r="AZ36" i="18"/>
  <c r="AW36" i="18"/>
  <c r="AP36" i="18"/>
  <c r="AL36" i="18"/>
  <c r="AH36" i="18"/>
  <c r="AG36" i="18"/>
  <c r="BD35" i="18"/>
  <c r="AZ35" i="18"/>
  <c r="AW35" i="18"/>
  <c r="AP35" i="18"/>
  <c r="AL35" i="18"/>
  <c r="AH35" i="18"/>
  <c r="AG35" i="18"/>
  <c r="BH34" i="18"/>
  <c r="BD34" i="18"/>
  <c r="AZ34" i="18"/>
  <c r="AW34" i="18"/>
  <c r="AP34" i="18"/>
  <c r="AL34" i="18"/>
  <c r="AH34" i="18"/>
  <c r="AG34" i="18"/>
  <c r="AG33" i="18"/>
  <c r="BH32" i="18"/>
  <c r="AG32" i="18"/>
  <c r="AZ32" i="18"/>
  <c r="BH31" i="18"/>
  <c r="BD31" i="18"/>
  <c r="AL31" i="18"/>
  <c r="AH31" i="18"/>
  <c r="AG31" i="18"/>
  <c r="AG30" i="18"/>
  <c r="AG29" i="18"/>
  <c r="AP29" i="18"/>
  <c r="AZ28" i="18"/>
  <c r="AW28" i="18"/>
  <c r="AP28" i="18"/>
  <c r="AL28" i="18"/>
  <c r="AH28" i="18"/>
  <c r="AG28" i="18"/>
  <c r="BD27" i="18"/>
  <c r="AZ27" i="18"/>
  <c r="AW27" i="18"/>
  <c r="AP27" i="18"/>
  <c r="AL27" i="18"/>
  <c r="AH27" i="18"/>
  <c r="AG27" i="18"/>
  <c r="BH26" i="18"/>
  <c r="BD26" i="18"/>
  <c r="AZ26" i="18"/>
  <c r="AW26" i="18"/>
  <c r="AP26" i="18"/>
  <c r="AL26" i="18"/>
  <c r="AH26" i="18"/>
  <c r="AG26" i="18"/>
  <c r="BH25" i="18"/>
  <c r="BD25" i="18"/>
  <c r="AZ25" i="18"/>
  <c r="AW25" i="18"/>
  <c r="AG25" i="18"/>
  <c r="AG24" i="18"/>
  <c r="AG23" i="18"/>
  <c r="BD23" i="18"/>
  <c r="BH22" i="18"/>
  <c r="AP22" i="18"/>
  <c r="AL22" i="18"/>
  <c r="AH22" i="18"/>
  <c r="AG22" i="18"/>
  <c r="AW21" i="18"/>
  <c r="AP21" i="18"/>
  <c r="AL21" i="18"/>
  <c r="AH21" i="18"/>
  <c r="AG21" i="18"/>
  <c r="AZ20" i="18"/>
  <c r="AW20" i="18"/>
  <c r="AP20" i="18"/>
  <c r="AL20" i="18"/>
  <c r="AH20" i="18"/>
  <c r="AG20" i="18"/>
  <c r="BD19" i="18"/>
  <c r="AZ19" i="18"/>
  <c r="AW19" i="18"/>
  <c r="AP19" i="18"/>
  <c r="AL19" i="18"/>
  <c r="AH19" i="18"/>
  <c r="AG19" i="18"/>
  <c r="BH18" i="18"/>
  <c r="BD18" i="18"/>
  <c r="AZ18" i="18"/>
  <c r="AW18" i="18"/>
  <c r="AP18" i="18"/>
  <c r="AL18" i="18"/>
  <c r="AH18" i="18"/>
  <c r="AG18" i="18"/>
  <c r="BH17" i="18"/>
  <c r="AG17" i="18"/>
  <c r="AW17" i="18"/>
  <c r="BH16" i="18"/>
  <c r="BD16" i="18"/>
  <c r="AZ16" i="18"/>
  <c r="AH16" i="18"/>
  <c r="AG16" i="18"/>
  <c r="AG15" i="18"/>
  <c r="BH15" i="18"/>
  <c r="AG14" i="18"/>
  <c r="AP14" i="18"/>
  <c r="AW13" i="18"/>
  <c r="AG13" i="18"/>
  <c r="AH13" i="18"/>
  <c r="AZ12" i="18"/>
  <c r="AW12" i="18"/>
  <c r="AP12" i="18"/>
  <c r="AG12" i="18"/>
  <c r="BO12" i="18"/>
  <c r="BH11" i="18"/>
  <c r="BD11" i="18"/>
  <c r="AP11" i="18"/>
  <c r="AL11" i="18"/>
  <c r="BT3" i="18"/>
  <c r="D32" i="64"/>
  <c r="D42" i="64"/>
  <c r="D60" i="64"/>
  <c r="D101" i="64"/>
  <c r="D37" i="64"/>
  <c r="D64" i="64"/>
  <c r="D90" i="64"/>
  <c r="D31" i="64"/>
  <c r="D69" i="64"/>
  <c r="D84" i="64"/>
  <c r="D63" i="64"/>
  <c r="D36" i="64"/>
  <c r="D74" i="64"/>
  <c r="D96" i="64"/>
  <c r="D87" i="64"/>
  <c r="D48" i="64"/>
  <c r="D72" i="64"/>
  <c r="D28" i="64"/>
  <c r="D79" i="64"/>
  <c r="D45" i="64"/>
  <c r="D55" i="64"/>
  <c r="D92" i="64"/>
  <c r="D53" i="64"/>
  <c r="D52" i="64"/>
  <c r="D82" i="64"/>
  <c r="D77" i="64"/>
  <c r="D47" i="64"/>
  <c r="D103" i="64"/>
  <c r="D61" i="64"/>
  <c r="D34" i="64"/>
  <c r="D57" i="64"/>
  <c r="D93" i="64"/>
  <c r="D66" i="64"/>
  <c r="D33" i="64"/>
  <c r="D89" i="64"/>
  <c r="D104" i="64"/>
  <c r="D98" i="64"/>
  <c r="D95" i="64"/>
  <c r="D80" i="64"/>
  <c r="D68" i="64"/>
  <c r="D65" i="64"/>
  <c r="D56" i="64"/>
  <c r="D50" i="64"/>
  <c r="D39" i="64"/>
  <c r="D100" i="64"/>
  <c r="D97" i="64"/>
  <c r="D88" i="64"/>
  <c r="D71" i="64"/>
  <c r="D29" i="64"/>
  <c r="D81" i="64"/>
  <c r="D49" i="64"/>
  <c r="AH30" i="18"/>
  <c r="AH45" i="18"/>
  <c r="BD54" i="18"/>
  <c r="AZ54" i="18"/>
  <c r="AW54" i="18"/>
  <c r="AP33" i="18"/>
  <c r="AL33" i="18"/>
  <c r="AH33" i="18"/>
  <c r="AH54" i="18"/>
  <c r="AH14" i="18"/>
  <c r="AH29" i="18"/>
  <c r="BD38" i="18"/>
  <c r="AZ38" i="18"/>
  <c r="AW38" i="18"/>
  <c r="AP45" i="18"/>
  <c r="AH48" i="18"/>
  <c r="BD49" i="18"/>
  <c r="BH53" i="18"/>
  <c r="BD53" i="18"/>
  <c r="AZ53" i="18"/>
  <c r="AL54" i="18"/>
  <c r="AP57" i="18"/>
  <c r="AL57" i="18"/>
  <c r="AH57" i="18"/>
  <c r="AL63" i="18"/>
  <c r="BH30" i="18"/>
  <c r="AZ33" i="18"/>
  <c r="AZ47" i="18"/>
  <c r="AW47" i="18"/>
  <c r="AP47" i="18"/>
  <c r="AZ48" i="18"/>
  <c r="BH49" i="18"/>
  <c r="AH53" i="18"/>
  <c r="AP54" i="18"/>
  <c r="AW57" i="18"/>
  <c r="AH62" i="18"/>
  <c r="BD63" i="18"/>
  <c r="AH71" i="18"/>
  <c r="BD22" i="18"/>
  <c r="AZ22" i="18"/>
  <c r="AW22" i="18"/>
  <c r="AL23" i="18"/>
  <c r="BH24" i="18"/>
  <c r="AH32" i="18"/>
  <c r="BD33" i="18"/>
  <c r="BH37" i="18"/>
  <c r="BD37" i="18"/>
  <c r="AZ37" i="18"/>
  <c r="AL38" i="18"/>
  <c r="AP41" i="18"/>
  <c r="AL41" i="18"/>
  <c r="AH41" i="18"/>
  <c r="AH47" i="18"/>
  <c r="BD48" i="18"/>
  <c r="AL53" i="18"/>
  <c r="BH54" i="18"/>
  <c r="AW56" i="18"/>
  <c r="AP56" i="18"/>
  <c r="AL56" i="18"/>
  <c r="AZ57" i="18"/>
  <c r="BH61" i="18"/>
  <c r="BD61" i="18"/>
  <c r="AZ61" i="18"/>
  <c r="AL62" i="18"/>
  <c r="BH63" i="18"/>
  <c r="AP65" i="18"/>
  <c r="AL65" i="18"/>
  <c r="AH65" i="18"/>
  <c r="BD70" i="18"/>
  <c r="AZ70" i="18"/>
  <c r="AW70" i="18"/>
  <c r="AL71" i="18"/>
  <c r="BD30" i="18"/>
  <c r="AZ30" i="18"/>
  <c r="AW30" i="18"/>
  <c r="AP49" i="18"/>
  <c r="AL49" i="18"/>
  <c r="AH49" i="18"/>
  <c r="AZ39" i="18"/>
  <c r="AW39" i="18"/>
  <c r="AP39" i="18"/>
  <c r="AW72" i="18"/>
  <c r="AP72" i="18"/>
  <c r="AL72" i="18"/>
  <c r="BD14" i="18"/>
  <c r="AZ14" i="18"/>
  <c r="AW14" i="18"/>
  <c r="BH29" i="18"/>
  <c r="BD29" i="18"/>
  <c r="AZ29" i="18"/>
  <c r="AL30" i="18"/>
  <c r="AZ49" i="18"/>
  <c r="AH63" i="18"/>
  <c r="AH72" i="18"/>
  <c r="BD15" i="18"/>
  <c r="AP30" i="18"/>
  <c r="AW33" i="18"/>
  <c r="AL39" i="18"/>
  <c r="BH13" i="18"/>
  <c r="BD13" i="18"/>
  <c r="AZ13" i="18"/>
  <c r="AP17" i="18"/>
  <c r="AL17" i="18"/>
  <c r="AH17" i="18"/>
  <c r="AH23" i="18"/>
  <c r="AL29" i="18"/>
  <c r="AH38" i="18"/>
  <c r="BD39" i="18"/>
  <c r="BD72" i="18"/>
  <c r="AL13" i="18"/>
  <c r="BH14" i="18"/>
  <c r="AW16" i="18"/>
  <c r="AP16" i="18"/>
  <c r="AL16" i="18"/>
  <c r="AZ17" i="18"/>
  <c r="AW29" i="18"/>
  <c r="AZ31" i="18"/>
  <c r="AW31" i="18"/>
  <c r="AP31" i="18"/>
  <c r="BH33" i="18"/>
  <c r="AP38" i="18"/>
  <c r="BD46" i="18"/>
  <c r="AZ46" i="18"/>
  <c r="AW46" i="18"/>
  <c r="AL47" i="18"/>
  <c r="AP53" i="18"/>
  <c r="AH56" i="18"/>
  <c r="BD57" i="18"/>
  <c r="AH61" i="18"/>
  <c r="AW65" i="18"/>
  <c r="AH70" i="18"/>
  <c r="AZ15" i="18"/>
  <c r="AW15" i="18"/>
  <c r="AP15" i="18"/>
  <c r="BH45" i="18"/>
  <c r="BD45" i="18"/>
  <c r="AZ45" i="18"/>
  <c r="AH15" i="18"/>
  <c r="AW24" i="18"/>
  <c r="AP24" i="18"/>
  <c r="AL24" i="18"/>
  <c r="AW49" i="18"/>
  <c r="AZ63" i="18"/>
  <c r="AW63" i="18"/>
  <c r="AP63" i="18"/>
  <c r="AL15" i="18"/>
  <c r="AH24" i="18"/>
  <c r="AH39" i="18"/>
  <c r="AW48" i="18"/>
  <c r="AP48" i="18"/>
  <c r="AL48" i="18"/>
  <c r="AZ23" i="18"/>
  <c r="AW23" i="18"/>
  <c r="AP23" i="18"/>
  <c r="AZ24" i="18"/>
  <c r="BD62" i="18"/>
  <c r="AZ62" i="18"/>
  <c r="AW62" i="18"/>
  <c r="AZ71" i="18"/>
  <c r="AW71" i="18"/>
  <c r="AP71" i="18"/>
  <c r="AZ72" i="18"/>
  <c r="AL14" i="18"/>
  <c r="BD24" i="18"/>
  <c r="AW32" i="18"/>
  <c r="AP32" i="18"/>
  <c r="AL32" i="18"/>
  <c r="AW45" i="18"/>
  <c r="AP13" i="18"/>
  <c r="BD17" i="18"/>
  <c r="BH21" i="18"/>
  <c r="BD21" i="18"/>
  <c r="AZ21" i="18"/>
  <c r="BH23" i="18"/>
  <c r="AP25" i="18"/>
  <c r="AL25" i="18"/>
  <c r="AH25" i="18"/>
  <c r="BD32" i="18"/>
  <c r="BH38" i="18"/>
  <c r="AW40" i="18"/>
  <c r="AP40" i="18"/>
  <c r="AL40" i="18"/>
  <c r="BD47" i="18"/>
  <c r="AW53" i="18"/>
  <c r="AZ55" i="18"/>
  <c r="AW55" i="18"/>
  <c r="AP55" i="18"/>
  <c r="BH57" i="18"/>
  <c r="BH62" i="18"/>
  <c r="AW64" i="18"/>
  <c r="AP64" i="18"/>
  <c r="AL64" i="18"/>
  <c r="BH69" i="18"/>
  <c r="BD69" i="18"/>
  <c r="AZ69" i="18"/>
  <c r="BH71" i="18"/>
  <c r="BD12" i="18"/>
  <c r="BH19" i="18"/>
  <c r="BD20" i="18"/>
  <c r="BH27" i="18"/>
  <c r="BD28" i="18"/>
  <c r="BH35" i="18"/>
  <c r="BD36" i="18"/>
  <c r="BH43" i="18"/>
  <c r="BD44" i="18"/>
  <c r="BH51" i="18"/>
  <c r="BD52" i="18"/>
  <c r="BH59" i="18"/>
  <c r="BD60" i="18"/>
  <c r="BH67" i="18"/>
  <c r="BD68" i="18"/>
  <c r="BH12" i="18"/>
  <c r="BH20" i="18"/>
  <c r="BH28" i="18"/>
  <c r="BH36" i="18"/>
  <c r="BH44" i="18"/>
  <c r="BH52" i="18"/>
  <c r="BH60" i="18"/>
  <c r="BH68" i="18"/>
  <c r="D91" i="64"/>
  <c r="D75" i="64"/>
  <c r="D67" i="64"/>
  <c r="D59" i="64"/>
  <c r="D51" i="64"/>
  <c r="D43" i="64"/>
  <c r="D35" i="64"/>
  <c r="D27" i="64"/>
  <c r="D99" i="64"/>
  <c r="D83" i="64"/>
  <c r="D102" i="64"/>
  <c r="D94" i="64"/>
  <c r="D86" i="64"/>
  <c r="D78" i="64"/>
  <c r="D70" i="64"/>
  <c r="D62" i="64"/>
  <c r="D54" i="64"/>
  <c r="D46" i="64"/>
  <c r="D38" i="64"/>
  <c r="D30" i="64"/>
  <c r="D40" i="64"/>
  <c r="D85" i="64"/>
  <c r="D44" i="64"/>
  <c r="D41" i="64"/>
  <c r="D58" i="64"/>
  <c r="D73" i="64"/>
  <c r="D76" i="64"/>
  <c r="AH27" i="77"/>
  <c r="K27" i="77"/>
  <c r="J27" i="77"/>
  <c r="C27" i="77"/>
  <c r="H27" i="77"/>
  <c r="B27" i="77"/>
  <c r="AH26" i="77"/>
  <c r="K26" i="77"/>
  <c r="J26" i="77"/>
  <c r="C26" i="77"/>
  <c r="H26" i="77"/>
  <c r="B26" i="77"/>
  <c r="AH25" i="77"/>
  <c r="K25" i="77"/>
  <c r="J25" i="77"/>
  <c r="B25" i="77"/>
  <c r="C25" i="77"/>
  <c r="H25" i="77"/>
  <c r="AH24" i="77"/>
  <c r="K24" i="77"/>
  <c r="J24" i="77"/>
  <c r="B24" i="77"/>
  <c r="C24" i="77"/>
  <c r="AH23" i="77"/>
  <c r="K23" i="77"/>
  <c r="J23" i="77"/>
  <c r="C23" i="77"/>
  <c r="H23" i="77"/>
  <c r="B23" i="77"/>
  <c r="AH22" i="77"/>
  <c r="K22" i="77"/>
  <c r="J22" i="77"/>
  <c r="C22" i="77"/>
  <c r="H22" i="77"/>
  <c r="B22" i="77"/>
  <c r="AH21" i="77"/>
  <c r="K21" i="77"/>
  <c r="J21" i="77"/>
  <c r="B21" i="77"/>
  <c r="C21" i="77"/>
  <c r="AH20" i="77"/>
  <c r="K20" i="77"/>
  <c r="J20" i="77"/>
  <c r="B20" i="77"/>
  <c r="C20" i="77"/>
  <c r="H20" i="77"/>
  <c r="AH19" i="77"/>
  <c r="K19" i="77"/>
  <c r="J19" i="77"/>
  <c r="B19" i="77"/>
  <c r="AH18" i="77"/>
  <c r="K18" i="77"/>
  <c r="J18" i="77"/>
  <c r="B18" i="77"/>
  <c r="AH17" i="77"/>
  <c r="K17" i="77"/>
  <c r="J17" i="77"/>
  <c r="B17" i="77"/>
  <c r="C17" i="77"/>
  <c r="AH16" i="77"/>
  <c r="K16" i="77"/>
  <c r="J16" i="77"/>
  <c r="C16" i="77"/>
  <c r="H16" i="77"/>
  <c r="B16" i="77"/>
  <c r="AH15" i="77"/>
  <c r="K15" i="77"/>
  <c r="J15" i="77"/>
  <c r="B15" i="77"/>
  <c r="C15" i="77"/>
  <c r="H15" i="77"/>
  <c r="AH14" i="77"/>
  <c r="K14" i="77"/>
  <c r="J14" i="77"/>
  <c r="D14" i="77"/>
  <c r="C14" i="77"/>
  <c r="H14" i="77"/>
  <c r="B14" i="77"/>
  <c r="AH13" i="77"/>
  <c r="K13" i="77"/>
  <c r="J13" i="77"/>
  <c r="C13" i="77"/>
  <c r="B13" i="77"/>
  <c r="AH12" i="77"/>
  <c r="K12" i="77"/>
  <c r="J12" i="77"/>
  <c r="B12" i="77"/>
  <c r="E12" i="77"/>
  <c r="BE11" i="77"/>
  <c r="AM11" i="77"/>
  <c r="H5" i="77"/>
  <c r="H4" i="77"/>
  <c r="AH26" i="76"/>
  <c r="K26" i="76"/>
  <c r="J26" i="76"/>
  <c r="C26" i="76"/>
  <c r="H26" i="76"/>
  <c r="B26" i="76"/>
  <c r="AH25" i="76"/>
  <c r="K25" i="76"/>
  <c r="J25" i="76"/>
  <c r="B25" i="76"/>
  <c r="C25" i="76"/>
  <c r="H25" i="76"/>
  <c r="AH24" i="76"/>
  <c r="AI24" i="76"/>
  <c r="K24" i="76"/>
  <c r="J24" i="76"/>
  <c r="B24" i="76"/>
  <c r="C24" i="76"/>
  <c r="H24" i="76"/>
  <c r="AH23" i="76"/>
  <c r="K23" i="76"/>
  <c r="J23" i="76"/>
  <c r="B23" i="76"/>
  <c r="AH22" i="76"/>
  <c r="K22" i="76"/>
  <c r="J22" i="76"/>
  <c r="B22" i="76"/>
  <c r="AH21" i="76"/>
  <c r="AI21" i="76"/>
  <c r="K21" i="76"/>
  <c r="J21" i="76"/>
  <c r="B21" i="76"/>
  <c r="AH20" i="76"/>
  <c r="K20" i="76"/>
  <c r="J20" i="76"/>
  <c r="B20" i="76"/>
  <c r="BA19" i="76"/>
  <c r="AI19" i="76"/>
  <c r="AH19" i="76"/>
  <c r="K19" i="76"/>
  <c r="J19" i="76"/>
  <c r="B19" i="76"/>
  <c r="AH18" i="76"/>
  <c r="K18" i="76"/>
  <c r="J18" i="76"/>
  <c r="B18" i="76"/>
  <c r="AH17" i="76"/>
  <c r="AI17" i="76"/>
  <c r="K17" i="76"/>
  <c r="J17" i="76"/>
  <c r="B17" i="76"/>
  <c r="AH16" i="76"/>
  <c r="K16" i="76"/>
  <c r="J16" i="76"/>
  <c r="B16" i="76"/>
  <c r="AH15" i="76"/>
  <c r="AI15" i="76"/>
  <c r="K15" i="76"/>
  <c r="J15" i="76"/>
  <c r="B15" i="76"/>
  <c r="AH14" i="76"/>
  <c r="K14" i="76"/>
  <c r="J14" i="76"/>
  <c r="B14" i="76"/>
  <c r="AH13" i="76"/>
  <c r="K13" i="76"/>
  <c r="J13" i="76"/>
  <c r="B13" i="76"/>
  <c r="AH12" i="76"/>
  <c r="K12" i="76"/>
  <c r="J12" i="76"/>
  <c r="B12" i="76"/>
  <c r="BE11" i="76"/>
  <c r="AM11" i="76"/>
  <c r="H5" i="76"/>
  <c r="H4" i="76"/>
  <c r="BU3" i="76"/>
  <c r="AH73" i="75"/>
  <c r="K73" i="75"/>
  <c r="J73" i="75"/>
  <c r="B73" i="75"/>
  <c r="AH72" i="75"/>
  <c r="K72" i="75"/>
  <c r="J72" i="75"/>
  <c r="B72" i="75"/>
  <c r="AH71" i="75"/>
  <c r="K71" i="75"/>
  <c r="J71" i="75"/>
  <c r="B71" i="75"/>
  <c r="AH70" i="75"/>
  <c r="K70" i="75"/>
  <c r="J70" i="75"/>
  <c r="B70" i="75"/>
  <c r="AH69" i="75"/>
  <c r="K69" i="75"/>
  <c r="J69" i="75"/>
  <c r="B69" i="75"/>
  <c r="AH68" i="75"/>
  <c r="AI68" i="75"/>
  <c r="K68" i="75"/>
  <c r="J68" i="75"/>
  <c r="B68" i="75"/>
  <c r="AH67" i="75"/>
  <c r="K67" i="75"/>
  <c r="J67" i="75"/>
  <c r="B67" i="75"/>
  <c r="AH66" i="75"/>
  <c r="K66" i="75"/>
  <c r="J66" i="75"/>
  <c r="B66" i="75"/>
  <c r="AH65" i="75"/>
  <c r="K65" i="75"/>
  <c r="J65" i="75"/>
  <c r="B65" i="75"/>
  <c r="C65" i="75"/>
  <c r="AH64" i="75"/>
  <c r="K64" i="75"/>
  <c r="J64" i="75"/>
  <c r="G64" i="75"/>
  <c r="B64" i="75"/>
  <c r="C64" i="75"/>
  <c r="H64" i="75"/>
  <c r="AH63" i="75"/>
  <c r="K63" i="75"/>
  <c r="J63" i="75"/>
  <c r="B63" i="75"/>
  <c r="AH62" i="75"/>
  <c r="K62" i="75"/>
  <c r="J62" i="75"/>
  <c r="B62" i="75"/>
  <c r="C62" i="75"/>
  <c r="H62" i="75"/>
  <c r="AH61" i="75"/>
  <c r="K61" i="75"/>
  <c r="J61" i="75"/>
  <c r="C61" i="75"/>
  <c r="B61" i="75"/>
  <c r="AH60" i="75"/>
  <c r="K60" i="75"/>
  <c r="J60" i="75"/>
  <c r="B60" i="75"/>
  <c r="AH59" i="75"/>
  <c r="K59" i="75"/>
  <c r="J59" i="75"/>
  <c r="B59" i="75"/>
  <c r="AH58" i="75"/>
  <c r="K58" i="75"/>
  <c r="J58" i="75"/>
  <c r="B58" i="75"/>
  <c r="AH57" i="75"/>
  <c r="K57" i="75"/>
  <c r="J57" i="75"/>
  <c r="B57" i="75"/>
  <c r="C57" i="75"/>
  <c r="AH56" i="75"/>
  <c r="K56" i="75"/>
  <c r="J56" i="75"/>
  <c r="B56" i="75"/>
  <c r="C56" i="75"/>
  <c r="AH55" i="75"/>
  <c r="K55" i="75"/>
  <c r="J55" i="75"/>
  <c r="B55" i="75"/>
  <c r="AH54" i="75"/>
  <c r="K54" i="75"/>
  <c r="J54" i="75"/>
  <c r="B54" i="75"/>
  <c r="C54" i="75"/>
  <c r="AH53" i="75"/>
  <c r="K53" i="75"/>
  <c r="J53" i="75"/>
  <c r="B53" i="75"/>
  <c r="AH52" i="75"/>
  <c r="K52" i="75"/>
  <c r="J52" i="75"/>
  <c r="C52" i="75"/>
  <c r="B52" i="75"/>
  <c r="AH51" i="75"/>
  <c r="K51" i="75"/>
  <c r="J51" i="75"/>
  <c r="C51" i="75"/>
  <c r="H51" i="75"/>
  <c r="B51" i="75"/>
  <c r="AH50" i="75"/>
  <c r="K50" i="75"/>
  <c r="J50" i="75"/>
  <c r="B50" i="75"/>
  <c r="C50" i="75"/>
  <c r="AH49" i="75"/>
  <c r="K49" i="75"/>
  <c r="J49" i="75"/>
  <c r="B49" i="75"/>
  <c r="C49" i="75"/>
  <c r="AH48" i="75"/>
  <c r="K48" i="75"/>
  <c r="J48" i="75"/>
  <c r="B48" i="75"/>
  <c r="C48" i="75"/>
  <c r="AH47" i="75"/>
  <c r="K47" i="75"/>
  <c r="J47" i="75"/>
  <c r="C47" i="75"/>
  <c r="B47" i="75"/>
  <c r="AH46" i="75"/>
  <c r="K46" i="75"/>
  <c r="J46" i="75"/>
  <c r="B46" i="75"/>
  <c r="C46" i="75"/>
  <c r="AH45" i="75"/>
  <c r="K45" i="75"/>
  <c r="J45" i="75"/>
  <c r="B45" i="75"/>
  <c r="AH44" i="75"/>
  <c r="K44" i="75"/>
  <c r="J44" i="75"/>
  <c r="B44" i="75"/>
  <c r="C44" i="75"/>
  <c r="AH43" i="75"/>
  <c r="K43" i="75"/>
  <c r="J43" i="75"/>
  <c r="B43" i="75"/>
  <c r="AH42" i="75"/>
  <c r="K42" i="75"/>
  <c r="J42" i="75"/>
  <c r="B42" i="75"/>
  <c r="C42" i="75"/>
  <c r="AH41" i="75"/>
  <c r="K41" i="75"/>
  <c r="J41" i="75"/>
  <c r="B41" i="75"/>
  <c r="AH40" i="75"/>
  <c r="K40" i="75"/>
  <c r="J40" i="75"/>
  <c r="C40" i="75"/>
  <c r="B40" i="75"/>
  <c r="AH39" i="75"/>
  <c r="K39" i="75"/>
  <c r="J39" i="75"/>
  <c r="B39" i="75"/>
  <c r="AH38" i="75"/>
  <c r="K38" i="75"/>
  <c r="J38" i="75"/>
  <c r="B38" i="75"/>
  <c r="C38" i="75"/>
  <c r="AH37" i="75"/>
  <c r="K37" i="75"/>
  <c r="J37" i="75"/>
  <c r="B37" i="75"/>
  <c r="AH36" i="75"/>
  <c r="K36" i="75"/>
  <c r="J36" i="75"/>
  <c r="B36" i="75"/>
  <c r="AH35" i="75"/>
  <c r="K35" i="75"/>
  <c r="J35" i="75"/>
  <c r="B35" i="75"/>
  <c r="AH34" i="75"/>
  <c r="K34" i="75"/>
  <c r="J34" i="75"/>
  <c r="B34" i="75"/>
  <c r="AH33" i="75"/>
  <c r="K33" i="75"/>
  <c r="J33" i="75"/>
  <c r="B33" i="75"/>
  <c r="AH32" i="75"/>
  <c r="K32" i="75"/>
  <c r="J32" i="75"/>
  <c r="B32" i="75"/>
  <c r="AH31" i="75"/>
  <c r="K31" i="75"/>
  <c r="J31" i="75"/>
  <c r="B31" i="75"/>
  <c r="AH30" i="75"/>
  <c r="K30" i="75"/>
  <c r="J30" i="75"/>
  <c r="B30" i="75"/>
  <c r="AH29" i="75"/>
  <c r="K29" i="75"/>
  <c r="J29" i="75"/>
  <c r="B29" i="75"/>
  <c r="AH28" i="75"/>
  <c r="K28" i="75"/>
  <c r="J28" i="75"/>
  <c r="B28" i="75"/>
  <c r="AH27" i="75"/>
  <c r="K27" i="75"/>
  <c r="J27" i="75"/>
  <c r="B27" i="75"/>
  <c r="AH26" i="75"/>
  <c r="K26" i="75"/>
  <c r="J26" i="75"/>
  <c r="B26" i="75"/>
  <c r="AH25" i="75"/>
  <c r="K25" i="75"/>
  <c r="J25" i="75"/>
  <c r="B25" i="75"/>
  <c r="AH24" i="75"/>
  <c r="K24" i="75"/>
  <c r="J24" i="75"/>
  <c r="B24" i="75"/>
  <c r="AH23" i="75"/>
  <c r="K23" i="75"/>
  <c r="J23" i="75"/>
  <c r="B23" i="75"/>
  <c r="AH22" i="75"/>
  <c r="K22" i="75"/>
  <c r="J22" i="75"/>
  <c r="B22" i="75"/>
  <c r="AH21" i="75"/>
  <c r="K21" i="75"/>
  <c r="J21" i="75"/>
  <c r="B21" i="75"/>
  <c r="AH20" i="75"/>
  <c r="K20" i="75"/>
  <c r="J20" i="75"/>
  <c r="B20" i="75"/>
  <c r="AH19" i="75"/>
  <c r="K19" i="75"/>
  <c r="J19" i="75"/>
  <c r="B19" i="75"/>
  <c r="AH18" i="75"/>
  <c r="K18" i="75"/>
  <c r="J18" i="75"/>
  <c r="B18" i="75"/>
  <c r="AH17" i="75"/>
  <c r="K17" i="75"/>
  <c r="J17" i="75"/>
  <c r="B17" i="75"/>
  <c r="AH16" i="75"/>
  <c r="K16" i="75"/>
  <c r="J16" i="75"/>
  <c r="B16" i="75"/>
  <c r="AH15" i="75"/>
  <c r="K15" i="75"/>
  <c r="J15" i="75"/>
  <c r="B15" i="75"/>
  <c r="AH14" i="75"/>
  <c r="K14" i="75"/>
  <c r="J14" i="75"/>
  <c r="G14" i="75"/>
  <c r="B14" i="75"/>
  <c r="C14" i="75"/>
  <c r="H14" i="75"/>
  <c r="AH13" i="75"/>
  <c r="K13" i="75"/>
  <c r="J13" i="75"/>
  <c r="B13" i="75"/>
  <c r="AH12" i="75"/>
  <c r="K12" i="75"/>
  <c r="J12" i="75"/>
  <c r="B12" i="75"/>
  <c r="E12" i="75"/>
  <c r="BE11" i="75"/>
  <c r="AM11" i="75"/>
  <c r="H5" i="75"/>
  <c r="H4" i="75"/>
  <c r="BI31" i="75"/>
  <c r="AH33" i="74"/>
  <c r="K33" i="74"/>
  <c r="J33" i="74"/>
  <c r="B33" i="74"/>
  <c r="AH32" i="74"/>
  <c r="AX32" i="74"/>
  <c r="K32" i="74"/>
  <c r="J32" i="74"/>
  <c r="B32" i="74"/>
  <c r="AH31" i="74"/>
  <c r="K31" i="74"/>
  <c r="J31" i="74"/>
  <c r="B31" i="74"/>
  <c r="AH30" i="74"/>
  <c r="K30" i="74"/>
  <c r="J30" i="74"/>
  <c r="B30" i="74"/>
  <c r="AH29" i="74"/>
  <c r="K29" i="74"/>
  <c r="J29" i="74"/>
  <c r="H29" i="74"/>
  <c r="B29" i="74"/>
  <c r="C29" i="74"/>
  <c r="AH28" i="74"/>
  <c r="K28" i="74"/>
  <c r="J28" i="74"/>
  <c r="B28" i="74"/>
  <c r="AH27" i="74"/>
  <c r="K27" i="74"/>
  <c r="J27" i="74"/>
  <c r="B27" i="74"/>
  <c r="AH26" i="74"/>
  <c r="K26" i="74"/>
  <c r="J26" i="74"/>
  <c r="B26" i="74"/>
  <c r="AH25" i="74"/>
  <c r="K25" i="74"/>
  <c r="J25" i="74"/>
  <c r="B25" i="74"/>
  <c r="AH24" i="74"/>
  <c r="K24" i="74"/>
  <c r="J24" i="74"/>
  <c r="B24" i="74"/>
  <c r="AH23" i="74"/>
  <c r="K23" i="74"/>
  <c r="J23" i="74"/>
  <c r="C23" i="74"/>
  <c r="B23" i="74"/>
  <c r="AH22" i="74"/>
  <c r="K22" i="74"/>
  <c r="J22" i="74"/>
  <c r="B22" i="74"/>
  <c r="AH21" i="74"/>
  <c r="BA21" i="74"/>
  <c r="K21" i="74"/>
  <c r="J21" i="74"/>
  <c r="B21" i="74"/>
  <c r="AH20" i="74"/>
  <c r="K20" i="74"/>
  <c r="J20" i="74"/>
  <c r="B20" i="74"/>
  <c r="AH19" i="74"/>
  <c r="K19" i="74"/>
  <c r="J19" i="74"/>
  <c r="C19" i="74"/>
  <c r="B19" i="74"/>
  <c r="AH18" i="74"/>
  <c r="K18" i="74"/>
  <c r="J18" i="74"/>
  <c r="B18" i="74"/>
  <c r="AH17" i="74"/>
  <c r="K17" i="74"/>
  <c r="J17" i="74"/>
  <c r="B17" i="74"/>
  <c r="AH16" i="74"/>
  <c r="K16" i="74"/>
  <c r="J16" i="74"/>
  <c r="D16" i="74"/>
  <c r="B16" i="74"/>
  <c r="C16" i="74"/>
  <c r="H16" i="74"/>
  <c r="AH15" i="74"/>
  <c r="K15" i="74"/>
  <c r="J15" i="74"/>
  <c r="B15" i="74"/>
  <c r="C15" i="74"/>
  <c r="AH14" i="74"/>
  <c r="K14" i="74"/>
  <c r="J14" i="74"/>
  <c r="B14" i="74"/>
  <c r="AH13" i="74"/>
  <c r="K13" i="74"/>
  <c r="J13" i="74"/>
  <c r="B13" i="74"/>
  <c r="AH12" i="74"/>
  <c r="K12" i="74"/>
  <c r="J12" i="74"/>
  <c r="B12" i="74"/>
  <c r="E12" i="74"/>
  <c r="BE11" i="74"/>
  <c r="AM11" i="74"/>
  <c r="H5" i="74"/>
  <c r="H4" i="74"/>
  <c r="AH19" i="73"/>
  <c r="K19" i="73"/>
  <c r="J19" i="73"/>
  <c r="B19" i="73"/>
  <c r="C19" i="73"/>
  <c r="H19" i="73"/>
  <c r="AH18" i="73"/>
  <c r="K18" i="73"/>
  <c r="J18" i="73"/>
  <c r="B18" i="73"/>
  <c r="AH17" i="73"/>
  <c r="K17" i="73"/>
  <c r="J17" i="73"/>
  <c r="B17" i="73"/>
  <c r="AH16" i="73"/>
  <c r="K16" i="73"/>
  <c r="J16" i="73"/>
  <c r="B16" i="73"/>
  <c r="AH15" i="73"/>
  <c r="K15" i="73"/>
  <c r="J15" i="73"/>
  <c r="B15" i="73"/>
  <c r="C15" i="73"/>
  <c r="AH14" i="73"/>
  <c r="K14" i="73"/>
  <c r="J14" i="73"/>
  <c r="B14" i="73"/>
  <c r="AH13" i="73"/>
  <c r="K13" i="73"/>
  <c r="J13" i="73"/>
  <c r="B13" i="73"/>
  <c r="AH12" i="73"/>
  <c r="K12" i="73"/>
  <c r="J12" i="73"/>
  <c r="B12" i="73"/>
  <c r="BE11" i="73"/>
  <c r="AM11" i="73"/>
  <c r="L5" i="73"/>
  <c r="J5" i="73"/>
  <c r="I5" i="73"/>
  <c r="H5" i="73"/>
  <c r="L4" i="73"/>
  <c r="J4" i="73"/>
  <c r="I4" i="73"/>
  <c r="H4" i="73"/>
  <c r="AH67" i="72"/>
  <c r="K67" i="72"/>
  <c r="J67" i="72"/>
  <c r="B67" i="72"/>
  <c r="C67" i="72"/>
  <c r="D67" i="72"/>
  <c r="AH66" i="72"/>
  <c r="K66" i="72"/>
  <c r="J66" i="72"/>
  <c r="B66" i="72"/>
  <c r="C66" i="72"/>
  <c r="AH65" i="72"/>
  <c r="K65" i="72"/>
  <c r="J65" i="72"/>
  <c r="B65" i="72"/>
  <c r="C65" i="72"/>
  <c r="AH64" i="72"/>
  <c r="K64" i="72"/>
  <c r="J64" i="72"/>
  <c r="B64" i="72"/>
  <c r="AH63" i="72"/>
  <c r="K63" i="72"/>
  <c r="J63" i="72"/>
  <c r="G63" i="72"/>
  <c r="B63" i="72"/>
  <c r="C63" i="72"/>
  <c r="D63" i="72"/>
  <c r="AH62" i="72"/>
  <c r="K62" i="72"/>
  <c r="J62" i="72"/>
  <c r="B62" i="72"/>
  <c r="C62" i="72"/>
  <c r="AH61" i="72"/>
  <c r="K61" i="72"/>
  <c r="J61" i="72"/>
  <c r="B61" i="72"/>
  <c r="C61" i="72"/>
  <c r="D61" i="72"/>
  <c r="AH60" i="72"/>
  <c r="K60" i="72"/>
  <c r="J60" i="72"/>
  <c r="B60" i="72"/>
  <c r="C60" i="72"/>
  <c r="D60" i="72"/>
  <c r="AH59" i="72"/>
  <c r="K59" i="72"/>
  <c r="J59" i="72"/>
  <c r="B59" i="72"/>
  <c r="AH58" i="72"/>
  <c r="K58" i="72"/>
  <c r="J58" i="72"/>
  <c r="B58" i="72"/>
  <c r="C58" i="72"/>
  <c r="H58" i="72"/>
  <c r="AH57" i="72"/>
  <c r="K57" i="72"/>
  <c r="J57" i="72"/>
  <c r="B57" i="72"/>
  <c r="C57" i="72"/>
  <c r="G57" i="72"/>
  <c r="AH56" i="72"/>
  <c r="K56" i="72"/>
  <c r="J56" i="72"/>
  <c r="B56" i="72"/>
  <c r="C56" i="72"/>
  <c r="AH55" i="72"/>
  <c r="K55" i="72"/>
  <c r="J55" i="72"/>
  <c r="B55" i="72"/>
  <c r="C55" i="72"/>
  <c r="H55" i="72"/>
  <c r="AH54" i="72"/>
  <c r="K54" i="72"/>
  <c r="J54" i="72"/>
  <c r="B54" i="72"/>
  <c r="C54" i="72"/>
  <c r="H54" i="72"/>
  <c r="AH53" i="72"/>
  <c r="K53" i="72"/>
  <c r="J53" i="72"/>
  <c r="G53" i="72"/>
  <c r="B53" i="72"/>
  <c r="C53" i="72"/>
  <c r="H53" i="72"/>
  <c r="AH52" i="72"/>
  <c r="K52" i="72"/>
  <c r="J52" i="72"/>
  <c r="B52" i="72"/>
  <c r="AH51" i="72"/>
  <c r="K51" i="72"/>
  <c r="J51" i="72"/>
  <c r="B51" i="72"/>
  <c r="AH50" i="72"/>
  <c r="K50" i="72"/>
  <c r="J50" i="72"/>
  <c r="B50" i="72"/>
  <c r="AH49" i="72"/>
  <c r="K49" i="72"/>
  <c r="J49" i="72"/>
  <c r="B49" i="72"/>
  <c r="AH48" i="72"/>
  <c r="K48" i="72"/>
  <c r="J48" i="72"/>
  <c r="B48" i="72"/>
  <c r="AH47" i="72"/>
  <c r="K47" i="72"/>
  <c r="J47" i="72"/>
  <c r="B47" i="72"/>
  <c r="AH46" i="72"/>
  <c r="K46" i="72"/>
  <c r="J46" i="72"/>
  <c r="B46" i="72"/>
  <c r="AH45" i="72"/>
  <c r="K45" i="72"/>
  <c r="J45" i="72"/>
  <c r="B45" i="72"/>
  <c r="AH44" i="72"/>
  <c r="K44" i="72"/>
  <c r="J44" i="72"/>
  <c r="B44" i="72"/>
  <c r="AH43" i="72"/>
  <c r="K43" i="72"/>
  <c r="J43" i="72"/>
  <c r="B43" i="72"/>
  <c r="BP42" i="72"/>
  <c r="AH42" i="72"/>
  <c r="K42" i="72"/>
  <c r="J42" i="72"/>
  <c r="B42" i="72"/>
  <c r="AH41" i="72"/>
  <c r="K41" i="72"/>
  <c r="J41" i="72"/>
  <c r="B41" i="72"/>
  <c r="AH40" i="72"/>
  <c r="K40" i="72"/>
  <c r="J40" i="72"/>
  <c r="B40" i="72"/>
  <c r="C40" i="72"/>
  <c r="H40" i="72"/>
  <c r="AH39" i="72"/>
  <c r="K39" i="72"/>
  <c r="J39" i="72"/>
  <c r="B39" i="72"/>
  <c r="AH38" i="72"/>
  <c r="K38" i="72"/>
  <c r="J38" i="72"/>
  <c r="B38" i="72"/>
  <c r="AH37" i="72"/>
  <c r="K37" i="72"/>
  <c r="J37" i="72"/>
  <c r="B37" i="72"/>
  <c r="AH36" i="72"/>
  <c r="K36" i="72"/>
  <c r="J36" i="72"/>
  <c r="B36" i="72"/>
  <c r="AH35" i="72"/>
  <c r="K35" i="72"/>
  <c r="J35" i="72"/>
  <c r="G35" i="72"/>
  <c r="D35" i="72"/>
  <c r="B35" i="72"/>
  <c r="C35" i="72"/>
  <c r="H35" i="72"/>
  <c r="AH34" i="72"/>
  <c r="K34" i="72"/>
  <c r="J34" i="72"/>
  <c r="B34" i="72"/>
  <c r="AH33" i="72"/>
  <c r="K33" i="72"/>
  <c r="J33" i="72"/>
  <c r="B33" i="72"/>
  <c r="AH32" i="72"/>
  <c r="K32" i="72"/>
  <c r="J32" i="72"/>
  <c r="B32" i="72"/>
  <c r="AH31" i="72"/>
  <c r="K31" i="72"/>
  <c r="J31" i="72"/>
  <c r="B31" i="72"/>
  <c r="AH30" i="72"/>
  <c r="K30" i="72"/>
  <c r="J30" i="72"/>
  <c r="B30" i="72"/>
  <c r="BP29" i="72"/>
  <c r="AH29" i="72"/>
  <c r="K29" i="72"/>
  <c r="J29" i="72"/>
  <c r="B29" i="72"/>
  <c r="AH28" i="72"/>
  <c r="K28" i="72"/>
  <c r="J28" i="72"/>
  <c r="B28" i="72"/>
  <c r="AH27" i="72"/>
  <c r="K27" i="72"/>
  <c r="J27" i="72"/>
  <c r="B27" i="72"/>
  <c r="C27" i="72"/>
  <c r="H27" i="72"/>
  <c r="AH26" i="72"/>
  <c r="K26" i="72"/>
  <c r="J26" i="72"/>
  <c r="B26" i="72"/>
  <c r="AH25" i="72"/>
  <c r="K25" i="72"/>
  <c r="J25" i="72"/>
  <c r="B25" i="72"/>
  <c r="AH24" i="72"/>
  <c r="K24" i="72"/>
  <c r="J24" i="72"/>
  <c r="B24" i="72"/>
  <c r="AH23" i="72"/>
  <c r="K23" i="72"/>
  <c r="J23" i="72"/>
  <c r="B23" i="72"/>
  <c r="AH22" i="72"/>
  <c r="K22" i="72"/>
  <c r="J22" i="72"/>
  <c r="B22" i="72"/>
  <c r="AH21" i="72"/>
  <c r="K21" i="72"/>
  <c r="J21" i="72"/>
  <c r="B21" i="72"/>
  <c r="C21" i="72"/>
  <c r="AH20" i="72"/>
  <c r="K20" i="72"/>
  <c r="J20" i="72"/>
  <c r="B20" i="72"/>
  <c r="AH19" i="72"/>
  <c r="K19" i="72"/>
  <c r="J19" i="72"/>
  <c r="B19" i="72"/>
  <c r="C19" i="72"/>
  <c r="H19" i="72"/>
  <c r="AH18" i="72"/>
  <c r="K18" i="72"/>
  <c r="J18" i="72"/>
  <c r="B18" i="72"/>
  <c r="AH17" i="72"/>
  <c r="K17" i="72"/>
  <c r="J17" i="72"/>
  <c r="B17" i="72"/>
  <c r="C17" i="72"/>
  <c r="AH16" i="72"/>
  <c r="K16" i="72"/>
  <c r="J16" i="72"/>
  <c r="B16" i="72"/>
  <c r="C16" i="72"/>
  <c r="H16" i="72"/>
  <c r="AH15" i="72"/>
  <c r="K15" i="72"/>
  <c r="J15" i="72"/>
  <c r="B15" i="72"/>
  <c r="AH14" i="72"/>
  <c r="K14" i="72"/>
  <c r="J14" i="72"/>
  <c r="G14" i="72"/>
  <c r="B14" i="72"/>
  <c r="C14" i="72"/>
  <c r="H14" i="72"/>
  <c r="AH13" i="72"/>
  <c r="K13" i="72"/>
  <c r="J13" i="72"/>
  <c r="B13" i="72"/>
  <c r="C13" i="72"/>
  <c r="AH12" i="72"/>
  <c r="K12" i="72"/>
  <c r="J12" i="72"/>
  <c r="B12" i="72"/>
  <c r="E12" i="72"/>
  <c r="BE11" i="72"/>
  <c r="AM11" i="72"/>
  <c r="H5" i="72"/>
  <c r="G1" i="72"/>
  <c r="H4" i="72"/>
  <c r="AH45" i="71"/>
  <c r="K45" i="71"/>
  <c r="J45" i="71"/>
  <c r="B45" i="71"/>
  <c r="AH44" i="71"/>
  <c r="K44" i="71"/>
  <c r="J44" i="71"/>
  <c r="B44" i="71"/>
  <c r="AH43" i="71"/>
  <c r="K43" i="71"/>
  <c r="J43" i="71"/>
  <c r="B43" i="71"/>
  <c r="AH42" i="71"/>
  <c r="K42" i="71"/>
  <c r="J42" i="71"/>
  <c r="B42" i="71"/>
  <c r="AH41" i="71"/>
  <c r="K41" i="71"/>
  <c r="J41" i="71"/>
  <c r="B41" i="71"/>
  <c r="AH40" i="71"/>
  <c r="K40" i="71"/>
  <c r="J40" i="71"/>
  <c r="B40" i="71"/>
  <c r="AH39" i="71"/>
  <c r="K39" i="71"/>
  <c r="J39" i="71"/>
  <c r="B39" i="71"/>
  <c r="AH38" i="71"/>
  <c r="K38" i="71"/>
  <c r="J38" i="71"/>
  <c r="B38" i="71"/>
  <c r="AH37" i="71"/>
  <c r="BA37" i="71"/>
  <c r="K37" i="71"/>
  <c r="J37" i="71"/>
  <c r="B37" i="71"/>
  <c r="AH36" i="71"/>
  <c r="K36" i="71"/>
  <c r="J36" i="71"/>
  <c r="B36" i="71"/>
  <c r="AH35" i="71"/>
  <c r="K35" i="71"/>
  <c r="J35" i="71"/>
  <c r="B35" i="71"/>
  <c r="AH34" i="71"/>
  <c r="K34" i="71"/>
  <c r="J34" i="71"/>
  <c r="B34" i="71"/>
  <c r="AH33" i="71"/>
  <c r="K33" i="71"/>
  <c r="J33" i="71"/>
  <c r="B33" i="71"/>
  <c r="C33" i="71"/>
  <c r="AH32" i="71"/>
  <c r="K32" i="71"/>
  <c r="J32" i="71"/>
  <c r="B32" i="71"/>
  <c r="AH31" i="71"/>
  <c r="K31" i="71"/>
  <c r="J31" i="71"/>
  <c r="C31" i="71"/>
  <c r="H31" i="71"/>
  <c r="B31" i="71"/>
  <c r="AH30" i="71"/>
  <c r="K30" i="71"/>
  <c r="J30" i="71"/>
  <c r="B30" i="71"/>
  <c r="AH29" i="71"/>
  <c r="K29" i="71"/>
  <c r="J29" i="71"/>
  <c r="B29" i="71"/>
  <c r="C29" i="71"/>
  <c r="H29" i="71"/>
  <c r="AH28" i="71"/>
  <c r="K28" i="71"/>
  <c r="J28" i="71"/>
  <c r="B28" i="71"/>
  <c r="AH27" i="71"/>
  <c r="K27" i="71"/>
  <c r="J27" i="71"/>
  <c r="B27" i="71"/>
  <c r="C27" i="71"/>
  <c r="H27" i="71"/>
  <c r="AH26" i="71"/>
  <c r="K26" i="71"/>
  <c r="J26" i="71"/>
  <c r="B26" i="71"/>
  <c r="AH25" i="71"/>
  <c r="K25" i="71"/>
  <c r="J25" i="71"/>
  <c r="B25" i="71"/>
  <c r="C25" i="71"/>
  <c r="G25" i="71"/>
  <c r="AH24" i="71"/>
  <c r="K24" i="71"/>
  <c r="J24" i="71"/>
  <c r="B24" i="71"/>
  <c r="AH23" i="71"/>
  <c r="K23" i="71"/>
  <c r="J23" i="71"/>
  <c r="B23" i="71"/>
  <c r="C23" i="71"/>
  <c r="H23" i="71"/>
  <c r="AH22" i="71"/>
  <c r="K22" i="71"/>
  <c r="J22" i="71"/>
  <c r="B22" i="71"/>
  <c r="AH21" i="71"/>
  <c r="K21" i="71"/>
  <c r="J21" i="71"/>
  <c r="B21" i="71"/>
  <c r="AH20" i="71"/>
  <c r="K20" i="71"/>
  <c r="J20" i="71"/>
  <c r="B20" i="71"/>
  <c r="AX19" i="71"/>
  <c r="AH19" i="71"/>
  <c r="K19" i="71"/>
  <c r="J19" i="71"/>
  <c r="B19" i="71"/>
  <c r="AH18" i="71"/>
  <c r="K18" i="71"/>
  <c r="J18" i="71"/>
  <c r="C18" i="71"/>
  <c r="B18" i="71"/>
  <c r="AH17" i="71"/>
  <c r="BP17" i="71"/>
  <c r="K17" i="71"/>
  <c r="J17" i="71"/>
  <c r="B17" i="71"/>
  <c r="C17" i="71"/>
  <c r="AH16" i="71"/>
  <c r="K16" i="71"/>
  <c r="J16" i="71"/>
  <c r="B16" i="71"/>
  <c r="BI15" i="71"/>
  <c r="AH15" i="71"/>
  <c r="K15" i="71"/>
  <c r="J15" i="71"/>
  <c r="B15" i="71"/>
  <c r="C15" i="71"/>
  <c r="H15" i="71"/>
  <c r="AH14" i="71"/>
  <c r="K14" i="71"/>
  <c r="J14" i="71"/>
  <c r="B14" i="71"/>
  <c r="C14" i="71"/>
  <c r="H14" i="71"/>
  <c r="AH13" i="71"/>
  <c r="K13" i="71"/>
  <c r="J13" i="71"/>
  <c r="B13" i="71"/>
  <c r="C13" i="71"/>
  <c r="AH12" i="71"/>
  <c r="K12" i="71"/>
  <c r="J12" i="71"/>
  <c r="B12" i="71"/>
  <c r="BE11" i="71"/>
  <c r="AM11" i="71"/>
  <c r="H5" i="71"/>
  <c r="H4" i="71"/>
  <c r="G1" i="71"/>
  <c r="AH20" i="70"/>
  <c r="K20" i="70"/>
  <c r="J20" i="70"/>
  <c r="B20" i="70"/>
  <c r="AH19" i="70"/>
  <c r="K19" i="70"/>
  <c r="J19" i="70"/>
  <c r="B19" i="70"/>
  <c r="AH18" i="70"/>
  <c r="K18" i="70"/>
  <c r="J18" i="70"/>
  <c r="B18" i="70"/>
  <c r="AH17" i="70"/>
  <c r="K17" i="70"/>
  <c r="J17" i="70"/>
  <c r="B17" i="70"/>
  <c r="AH16" i="70"/>
  <c r="K16" i="70"/>
  <c r="J16" i="70"/>
  <c r="B16" i="70"/>
  <c r="AH15" i="70"/>
  <c r="K15" i="70"/>
  <c r="J15" i="70"/>
  <c r="C15" i="70"/>
  <c r="H15" i="70"/>
  <c r="B15" i="70"/>
  <c r="AH14" i="70"/>
  <c r="K14" i="70"/>
  <c r="J14" i="70"/>
  <c r="B14" i="70"/>
  <c r="C14" i="70"/>
  <c r="H14" i="70"/>
  <c r="AH13" i="70"/>
  <c r="K13" i="70"/>
  <c r="J13" i="70"/>
  <c r="B13" i="70"/>
  <c r="C13" i="70"/>
  <c r="H13" i="70"/>
  <c r="AH12" i="70"/>
  <c r="K12" i="70"/>
  <c r="J12" i="70"/>
  <c r="B12" i="70"/>
  <c r="E12" i="70"/>
  <c r="BE11" i="70"/>
  <c r="AM11" i="70"/>
  <c r="H5" i="70"/>
  <c r="G1" i="70"/>
  <c r="H4" i="70"/>
  <c r="BU3" i="70"/>
  <c r="AH47" i="69"/>
  <c r="K47" i="69"/>
  <c r="J47" i="69"/>
  <c r="B47" i="69"/>
  <c r="C47" i="69"/>
  <c r="AH46" i="69"/>
  <c r="K46" i="69"/>
  <c r="J46" i="69"/>
  <c r="B46" i="69"/>
  <c r="C46" i="69"/>
  <c r="H46" i="69"/>
  <c r="AH45" i="69"/>
  <c r="K45" i="69"/>
  <c r="J45" i="69"/>
  <c r="B45" i="69"/>
  <c r="C45" i="69"/>
  <c r="H45" i="69"/>
  <c r="AH44" i="69"/>
  <c r="AI44" i="69"/>
  <c r="K44" i="69"/>
  <c r="J44" i="69"/>
  <c r="B44" i="69"/>
  <c r="AH43" i="69"/>
  <c r="K43" i="69"/>
  <c r="J43" i="69"/>
  <c r="C43" i="69"/>
  <c r="H43" i="69"/>
  <c r="B43" i="69"/>
  <c r="AH42" i="69"/>
  <c r="K42" i="69"/>
  <c r="J42" i="69"/>
  <c r="B42" i="69"/>
  <c r="C42" i="69"/>
  <c r="AH41" i="69"/>
  <c r="K41" i="69"/>
  <c r="J41" i="69"/>
  <c r="B41" i="69"/>
  <c r="AH40" i="69"/>
  <c r="K40" i="69"/>
  <c r="J40" i="69"/>
  <c r="B40" i="69"/>
  <c r="C40" i="69"/>
  <c r="H40" i="69"/>
  <c r="AH39" i="69"/>
  <c r="K39" i="69"/>
  <c r="J39" i="69"/>
  <c r="B39" i="69"/>
  <c r="C39" i="69"/>
  <c r="AH38" i="69"/>
  <c r="K38" i="69"/>
  <c r="J38" i="69"/>
  <c r="B38" i="69"/>
  <c r="AH37" i="69"/>
  <c r="K37" i="69"/>
  <c r="J37" i="69"/>
  <c r="B37" i="69"/>
  <c r="C37" i="69"/>
  <c r="H37" i="69"/>
  <c r="AH36" i="69"/>
  <c r="K36" i="69"/>
  <c r="J36" i="69"/>
  <c r="B36" i="69"/>
  <c r="AH35" i="69"/>
  <c r="K35" i="69"/>
  <c r="J35" i="69"/>
  <c r="B35" i="69"/>
  <c r="C35" i="69"/>
  <c r="H35" i="69"/>
  <c r="AH34" i="69"/>
  <c r="K34" i="69"/>
  <c r="J34" i="69"/>
  <c r="B34" i="69"/>
  <c r="C34" i="69"/>
  <c r="AH33" i="69"/>
  <c r="K33" i="69"/>
  <c r="J33" i="69"/>
  <c r="B33" i="69"/>
  <c r="AH32" i="69"/>
  <c r="K32" i="69"/>
  <c r="J32" i="69"/>
  <c r="C32" i="69"/>
  <c r="H32" i="69"/>
  <c r="B32" i="69"/>
  <c r="AH31" i="69"/>
  <c r="K31" i="69"/>
  <c r="J31" i="69"/>
  <c r="B31" i="69"/>
  <c r="C31" i="69"/>
  <c r="AH30" i="69"/>
  <c r="K30" i="69"/>
  <c r="J30" i="69"/>
  <c r="B30" i="69"/>
  <c r="AH29" i="69"/>
  <c r="K29" i="69"/>
  <c r="J29" i="69"/>
  <c r="G29" i="69"/>
  <c r="D29" i="69"/>
  <c r="B29" i="69"/>
  <c r="C29" i="69"/>
  <c r="H29" i="69"/>
  <c r="AH28" i="69"/>
  <c r="K28" i="69"/>
  <c r="J28" i="69"/>
  <c r="B28" i="69"/>
  <c r="AH27" i="69"/>
  <c r="AX27" i="69"/>
  <c r="K27" i="69"/>
  <c r="J27" i="69"/>
  <c r="B27" i="69"/>
  <c r="AH26" i="69"/>
  <c r="K26" i="69"/>
  <c r="J26" i="69"/>
  <c r="B26" i="69"/>
  <c r="AH25" i="69"/>
  <c r="K25" i="69"/>
  <c r="J25" i="69"/>
  <c r="B25" i="69"/>
  <c r="AH24" i="69"/>
  <c r="K24" i="69"/>
  <c r="J24" i="69"/>
  <c r="B24" i="69"/>
  <c r="AH23" i="69"/>
  <c r="K23" i="69"/>
  <c r="J23" i="69"/>
  <c r="B23" i="69"/>
  <c r="C23" i="69"/>
  <c r="AH22" i="69"/>
  <c r="K22" i="69"/>
  <c r="J22" i="69"/>
  <c r="B22" i="69"/>
  <c r="C22" i="69"/>
  <c r="H22" i="69"/>
  <c r="AH21" i="69"/>
  <c r="K21" i="69"/>
  <c r="J21" i="69"/>
  <c r="B21" i="69"/>
  <c r="C21" i="69"/>
  <c r="H21" i="69"/>
  <c r="AH20" i="69"/>
  <c r="K20" i="69"/>
  <c r="J20" i="69"/>
  <c r="B20" i="69"/>
  <c r="AH19" i="69"/>
  <c r="K19" i="69"/>
  <c r="J19" i="69"/>
  <c r="B19" i="69"/>
  <c r="AH18" i="69"/>
  <c r="K18" i="69"/>
  <c r="J18" i="69"/>
  <c r="C18" i="69"/>
  <c r="B18" i="69"/>
  <c r="AH17" i="69"/>
  <c r="K17" i="69"/>
  <c r="J17" i="69"/>
  <c r="B17" i="69"/>
  <c r="AH16" i="69"/>
  <c r="K16" i="69"/>
  <c r="J16" i="69"/>
  <c r="B16" i="69"/>
  <c r="AH15" i="69"/>
  <c r="K15" i="69"/>
  <c r="J15" i="69"/>
  <c r="B15" i="69"/>
  <c r="C15" i="69"/>
  <c r="AH14" i="69"/>
  <c r="K14" i="69"/>
  <c r="J14" i="69"/>
  <c r="B14" i="69"/>
  <c r="C14" i="69"/>
  <c r="H14" i="69"/>
  <c r="AH13" i="69"/>
  <c r="K13" i="69"/>
  <c r="J13" i="69"/>
  <c r="B13" i="69"/>
  <c r="C13" i="69"/>
  <c r="H13" i="69"/>
  <c r="AH12" i="69"/>
  <c r="K12" i="69"/>
  <c r="J12" i="69"/>
  <c r="B12" i="69"/>
  <c r="E12" i="69"/>
  <c r="BE11" i="69"/>
  <c r="AM11" i="69"/>
  <c r="H5" i="69"/>
  <c r="G1" i="69"/>
  <c r="H4" i="69"/>
  <c r="AH47" i="68"/>
  <c r="K47" i="68"/>
  <c r="J47" i="68"/>
  <c r="B47" i="68"/>
  <c r="C47" i="68"/>
  <c r="AH46" i="68"/>
  <c r="K46" i="68"/>
  <c r="J46" i="68"/>
  <c r="B46" i="68"/>
  <c r="AH45" i="68"/>
  <c r="K45" i="68"/>
  <c r="J45" i="68"/>
  <c r="B45" i="68"/>
  <c r="AH44" i="68"/>
  <c r="K44" i="68"/>
  <c r="J44" i="68"/>
  <c r="B44" i="68"/>
  <c r="C44" i="68"/>
  <c r="AH43" i="68"/>
  <c r="K43" i="68"/>
  <c r="J43" i="68"/>
  <c r="B43" i="68"/>
  <c r="C43" i="68"/>
  <c r="AH42" i="68"/>
  <c r="K42" i="68"/>
  <c r="J42" i="68"/>
  <c r="C42" i="68"/>
  <c r="B42" i="68"/>
  <c r="AH41" i="68"/>
  <c r="K41" i="68"/>
  <c r="J41" i="68"/>
  <c r="B41" i="68"/>
  <c r="AH40" i="68"/>
  <c r="K40" i="68"/>
  <c r="J40" i="68"/>
  <c r="B40" i="68"/>
  <c r="AH39" i="68"/>
  <c r="K39" i="68"/>
  <c r="J39" i="68"/>
  <c r="B39" i="68"/>
  <c r="C39" i="68"/>
  <c r="AH38" i="68"/>
  <c r="K38" i="68"/>
  <c r="J38" i="68"/>
  <c r="B38" i="68"/>
  <c r="AH37" i="68"/>
  <c r="K37" i="68"/>
  <c r="J37" i="68"/>
  <c r="B37" i="68"/>
  <c r="C37" i="68"/>
  <c r="H37" i="68"/>
  <c r="AH36" i="68"/>
  <c r="K36" i="68"/>
  <c r="J36" i="68"/>
  <c r="B36" i="68"/>
  <c r="C36" i="68"/>
  <c r="AH35" i="68"/>
  <c r="K35" i="68"/>
  <c r="J35" i="68"/>
  <c r="C35" i="68"/>
  <c r="B35" i="68"/>
  <c r="AH34" i="68"/>
  <c r="K34" i="68"/>
  <c r="J34" i="68"/>
  <c r="B34" i="68"/>
  <c r="AH33" i="68"/>
  <c r="K33" i="68"/>
  <c r="J33" i="68"/>
  <c r="B33" i="68"/>
  <c r="C33" i="68"/>
  <c r="D33" i="68"/>
  <c r="AH32" i="68"/>
  <c r="K32" i="68"/>
  <c r="J32" i="68"/>
  <c r="B32" i="68"/>
  <c r="C32" i="68"/>
  <c r="AH31" i="68"/>
  <c r="K31" i="68"/>
  <c r="J31" i="68"/>
  <c r="B31" i="68"/>
  <c r="C31" i="68"/>
  <c r="AH30" i="68"/>
  <c r="K30" i="68"/>
  <c r="J30" i="68"/>
  <c r="B30" i="68"/>
  <c r="C30" i="68"/>
  <c r="AH29" i="68"/>
  <c r="K29" i="68"/>
  <c r="J29" i="68"/>
  <c r="B29" i="68"/>
  <c r="AH28" i="68"/>
  <c r="K28" i="68"/>
  <c r="J28" i="68"/>
  <c r="C28" i="68"/>
  <c r="B28" i="68"/>
  <c r="AH27" i="68"/>
  <c r="K27" i="68"/>
  <c r="J27" i="68"/>
  <c r="C27" i="68"/>
  <c r="H27" i="68"/>
  <c r="B27" i="68"/>
  <c r="AH26" i="68"/>
  <c r="K26" i="68"/>
  <c r="J26" i="68"/>
  <c r="B26" i="68"/>
  <c r="AH25" i="68"/>
  <c r="K25" i="68"/>
  <c r="J25" i="68"/>
  <c r="B25" i="68"/>
  <c r="AH24" i="68"/>
  <c r="K24" i="68"/>
  <c r="J24" i="68"/>
  <c r="D24" i="68"/>
  <c r="B24" i="68"/>
  <c r="C24" i="68"/>
  <c r="H24" i="68"/>
  <c r="AH23" i="68"/>
  <c r="K23" i="68"/>
  <c r="J23" i="68"/>
  <c r="B23" i="68"/>
  <c r="C23" i="68"/>
  <c r="H23" i="68"/>
  <c r="AH22" i="68"/>
  <c r="K22" i="68"/>
  <c r="J22" i="68"/>
  <c r="G22" i="68"/>
  <c r="D22" i="68"/>
  <c r="B22" i="68"/>
  <c r="C22" i="68"/>
  <c r="H22" i="68"/>
  <c r="AH21" i="68"/>
  <c r="K21" i="68"/>
  <c r="J21" i="68"/>
  <c r="B21" i="68"/>
  <c r="AH20" i="68"/>
  <c r="K20" i="68"/>
  <c r="J20" i="68"/>
  <c r="B20" i="68"/>
  <c r="C20" i="68"/>
  <c r="H20" i="68"/>
  <c r="AH19" i="68"/>
  <c r="K19" i="68"/>
  <c r="J19" i="68"/>
  <c r="B19" i="68"/>
  <c r="C19" i="68"/>
  <c r="H19" i="68"/>
  <c r="AH18" i="68"/>
  <c r="K18" i="68"/>
  <c r="J18" i="68"/>
  <c r="B18" i="68"/>
  <c r="C18" i="68"/>
  <c r="H18" i="68"/>
  <c r="AH17" i="68"/>
  <c r="K17" i="68"/>
  <c r="J17" i="68"/>
  <c r="D17" i="68"/>
  <c r="B17" i="68"/>
  <c r="C17" i="68"/>
  <c r="H17" i="68"/>
  <c r="AH16" i="68"/>
  <c r="K16" i="68"/>
  <c r="J16" i="68"/>
  <c r="G16" i="68"/>
  <c r="B16" i="68"/>
  <c r="C16" i="68"/>
  <c r="H16" i="68"/>
  <c r="AH15" i="68"/>
  <c r="K15" i="68"/>
  <c r="J15" i="68"/>
  <c r="B15" i="68"/>
  <c r="AH14" i="68"/>
  <c r="K14" i="68"/>
  <c r="J14" i="68"/>
  <c r="B14" i="68"/>
  <c r="AH13" i="68"/>
  <c r="K13" i="68"/>
  <c r="J13" i="68"/>
  <c r="B13" i="68"/>
  <c r="AH12" i="68"/>
  <c r="K12" i="68"/>
  <c r="J12" i="68"/>
  <c r="H12" i="68"/>
  <c r="G12" i="68"/>
  <c r="C12" i="68"/>
  <c r="B12" i="68"/>
  <c r="E12" i="68"/>
  <c r="BE11" i="68"/>
  <c r="AM11" i="68"/>
  <c r="H5" i="68"/>
  <c r="H4" i="68"/>
  <c r="AH46" i="67"/>
  <c r="K46" i="67"/>
  <c r="J46" i="67"/>
  <c r="B46" i="67"/>
  <c r="AH45" i="67"/>
  <c r="K45" i="67"/>
  <c r="J45" i="67"/>
  <c r="B45" i="67"/>
  <c r="C45" i="67"/>
  <c r="AH44" i="67"/>
  <c r="K44" i="67"/>
  <c r="J44" i="67"/>
  <c r="B44" i="67"/>
  <c r="C44" i="67"/>
  <c r="H44" i="67"/>
  <c r="AH43" i="67"/>
  <c r="K43" i="67"/>
  <c r="J43" i="67"/>
  <c r="B43" i="67"/>
  <c r="AH42" i="67"/>
  <c r="K42" i="67"/>
  <c r="J42" i="67"/>
  <c r="B42" i="67"/>
  <c r="AH41" i="67"/>
  <c r="K41" i="67"/>
  <c r="J41" i="67"/>
  <c r="B41" i="67"/>
  <c r="C41" i="67"/>
  <c r="AH40" i="67"/>
  <c r="K40" i="67"/>
  <c r="J40" i="67"/>
  <c r="C40" i="67"/>
  <c r="H40" i="67"/>
  <c r="B40" i="67"/>
  <c r="AH39" i="67"/>
  <c r="K39" i="67"/>
  <c r="J39" i="67"/>
  <c r="B39" i="67"/>
  <c r="C39" i="67"/>
  <c r="H39" i="67"/>
  <c r="AH38" i="67"/>
  <c r="K38" i="67"/>
  <c r="J38" i="67"/>
  <c r="B38" i="67"/>
  <c r="AH37" i="67"/>
  <c r="K37" i="67"/>
  <c r="J37" i="67"/>
  <c r="C37" i="67"/>
  <c r="B37" i="67"/>
  <c r="AH36" i="67"/>
  <c r="K36" i="67"/>
  <c r="J36" i="67"/>
  <c r="C36" i="67"/>
  <c r="H36" i="67"/>
  <c r="B36" i="67"/>
  <c r="AH35" i="67"/>
  <c r="K35" i="67"/>
  <c r="J35" i="67"/>
  <c r="B35" i="67"/>
  <c r="AH34" i="67"/>
  <c r="K34" i="67"/>
  <c r="J34" i="67"/>
  <c r="B34" i="67"/>
  <c r="AH33" i="67"/>
  <c r="K33" i="67"/>
  <c r="J33" i="67"/>
  <c r="B33" i="67"/>
  <c r="C33" i="67"/>
  <c r="BA32" i="67"/>
  <c r="AH32" i="67"/>
  <c r="K32" i="67"/>
  <c r="J32" i="67"/>
  <c r="B32" i="67"/>
  <c r="C32" i="67"/>
  <c r="H32" i="67"/>
  <c r="AH31" i="67"/>
  <c r="K31" i="67"/>
  <c r="J31" i="67"/>
  <c r="B31" i="67"/>
  <c r="C31" i="67"/>
  <c r="H31" i="67"/>
  <c r="AH30" i="67"/>
  <c r="K30" i="67"/>
  <c r="J30" i="67"/>
  <c r="B30" i="67"/>
  <c r="AH29" i="67"/>
  <c r="K29" i="67"/>
  <c r="J29" i="67"/>
  <c r="B29" i="67"/>
  <c r="C29" i="67"/>
  <c r="AH28" i="67"/>
  <c r="K28" i="67"/>
  <c r="J28" i="67"/>
  <c r="B28" i="67"/>
  <c r="C28" i="67"/>
  <c r="H28" i="67"/>
  <c r="AH27" i="67"/>
  <c r="K27" i="67"/>
  <c r="J27" i="67"/>
  <c r="B27" i="67"/>
  <c r="C27" i="67"/>
  <c r="H27" i="67"/>
  <c r="AH26" i="67"/>
  <c r="K26" i="67"/>
  <c r="J26" i="67"/>
  <c r="B26" i="67"/>
  <c r="AH25" i="67"/>
  <c r="K25" i="67"/>
  <c r="J25" i="67"/>
  <c r="B25" i="67"/>
  <c r="C25" i="67"/>
  <c r="AX24" i="67"/>
  <c r="AH24" i="67"/>
  <c r="K24" i="67"/>
  <c r="J24" i="67"/>
  <c r="C24" i="67"/>
  <c r="H24" i="67"/>
  <c r="B24" i="67"/>
  <c r="AH23" i="67"/>
  <c r="K23" i="67"/>
  <c r="J23" i="67"/>
  <c r="B23" i="67"/>
  <c r="AH22" i="67"/>
  <c r="K22" i="67"/>
  <c r="J22" i="67"/>
  <c r="B22" i="67"/>
  <c r="AH21" i="67"/>
  <c r="K21" i="67"/>
  <c r="J21" i="67"/>
  <c r="C21" i="67"/>
  <c r="B21" i="67"/>
  <c r="AH20" i="67"/>
  <c r="K20" i="67"/>
  <c r="J20" i="67"/>
  <c r="B20" i="67"/>
  <c r="C20" i="67"/>
  <c r="H20" i="67"/>
  <c r="AH19" i="67"/>
  <c r="K19" i="67"/>
  <c r="J19" i="67"/>
  <c r="B19" i="67"/>
  <c r="C19" i="67"/>
  <c r="H19" i="67"/>
  <c r="AH18" i="67"/>
  <c r="K18" i="67"/>
  <c r="J18" i="67"/>
  <c r="B18" i="67"/>
  <c r="AH17" i="67"/>
  <c r="K17" i="67"/>
  <c r="J17" i="67"/>
  <c r="B17" i="67"/>
  <c r="C17" i="67"/>
  <c r="AH16" i="67"/>
  <c r="K16" i="67"/>
  <c r="J16" i="67"/>
  <c r="B16" i="67"/>
  <c r="C16" i="67"/>
  <c r="H16" i="67"/>
  <c r="AH15" i="67"/>
  <c r="K15" i="67"/>
  <c r="J15" i="67"/>
  <c r="B15" i="67"/>
  <c r="C15" i="67"/>
  <c r="H15" i="67"/>
  <c r="AH14" i="67"/>
  <c r="K14" i="67"/>
  <c r="J14" i="67"/>
  <c r="B14" i="67"/>
  <c r="AH13" i="67"/>
  <c r="K13" i="67"/>
  <c r="J13" i="67"/>
  <c r="B13" i="67"/>
  <c r="C13" i="67"/>
  <c r="AH12" i="67"/>
  <c r="K12" i="67"/>
  <c r="J12" i="67"/>
  <c r="B12" i="67"/>
  <c r="E12" i="67"/>
  <c r="BE11" i="67"/>
  <c r="AM11" i="67"/>
  <c r="L5" i="67"/>
  <c r="J5" i="67"/>
  <c r="I5" i="67"/>
  <c r="H5" i="67"/>
  <c r="AI31" i="67"/>
  <c r="L4" i="67"/>
  <c r="J4" i="67"/>
  <c r="I4" i="67"/>
  <c r="H4" i="67"/>
  <c r="AH24" i="66"/>
  <c r="K24" i="66"/>
  <c r="J24" i="66"/>
  <c r="B24" i="66"/>
  <c r="C24" i="66"/>
  <c r="H24" i="66"/>
  <c r="AH23" i="66"/>
  <c r="K23" i="66"/>
  <c r="J23" i="66"/>
  <c r="B23" i="66"/>
  <c r="AH22" i="66"/>
  <c r="K22" i="66"/>
  <c r="J22" i="66"/>
  <c r="B22" i="66"/>
  <c r="C22" i="66"/>
  <c r="BA21" i="66"/>
  <c r="AH21" i="66"/>
  <c r="K21" i="66"/>
  <c r="J21" i="66"/>
  <c r="B21" i="66"/>
  <c r="AH20" i="66"/>
  <c r="AX20" i="66"/>
  <c r="K20" i="66"/>
  <c r="J20" i="66"/>
  <c r="B20" i="66"/>
  <c r="AH19" i="66"/>
  <c r="K19" i="66"/>
  <c r="J19" i="66"/>
  <c r="B19" i="66"/>
  <c r="C19" i="66"/>
  <c r="AH18" i="66"/>
  <c r="K18" i="66"/>
  <c r="J18" i="66"/>
  <c r="B18" i="66"/>
  <c r="C18" i="66"/>
  <c r="D18" i="66"/>
  <c r="AH17" i="66"/>
  <c r="K17" i="66"/>
  <c r="J17" i="66"/>
  <c r="B17" i="66"/>
  <c r="AH16" i="66"/>
  <c r="K16" i="66"/>
  <c r="J16" i="66"/>
  <c r="B16" i="66"/>
  <c r="C16" i="66"/>
  <c r="AX15" i="66"/>
  <c r="AH15" i="66"/>
  <c r="K15" i="66"/>
  <c r="J15" i="66"/>
  <c r="B15" i="66"/>
  <c r="AH14" i="66"/>
  <c r="K14" i="66"/>
  <c r="J14" i="66"/>
  <c r="B14" i="66"/>
  <c r="C14" i="66"/>
  <c r="AH13" i="66"/>
  <c r="K13" i="66"/>
  <c r="J13" i="66"/>
  <c r="B13" i="66"/>
  <c r="AH12" i="66"/>
  <c r="K12" i="66"/>
  <c r="J12" i="66"/>
  <c r="B12" i="66"/>
  <c r="E12" i="66"/>
  <c r="BE11" i="66"/>
  <c r="AM11" i="66"/>
  <c r="H5" i="66"/>
  <c r="G1" i="66"/>
  <c r="H4" i="66"/>
  <c r="AX14" i="66"/>
  <c r="AH23" i="65"/>
  <c r="K23" i="65"/>
  <c r="J23" i="65"/>
  <c r="B23" i="65"/>
  <c r="AH22" i="65"/>
  <c r="K22" i="65"/>
  <c r="J22" i="65"/>
  <c r="B22" i="65"/>
  <c r="C22" i="65"/>
  <c r="AH21" i="65"/>
  <c r="K21" i="65"/>
  <c r="J21" i="65"/>
  <c r="B21" i="65"/>
  <c r="AH20" i="65"/>
  <c r="K20" i="65"/>
  <c r="J20" i="65"/>
  <c r="B20" i="65"/>
  <c r="AH19" i="65"/>
  <c r="K19" i="65"/>
  <c r="J19" i="65"/>
  <c r="B19" i="65"/>
  <c r="AH18" i="65"/>
  <c r="K18" i="65"/>
  <c r="J18" i="65"/>
  <c r="G18" i="65"/>
  <c r="B18" i="65"/>
  <c r="C18" i="65"/>
  <c r="H18" i="65"/>
  <c r="AH17" i="65"/>
  <c r="K17" i="65"/>
  <c r="J17" i="65"/>
  <c r="B17" i="65"/>
  <c r="C17" i="65"/>
  <c r="AH16" i="65"/>
  <c r="K16" i="65"/>
  <c r="J16" i="65"/>
  <c r="B16" i="65"/>
  <c r="C16" i="65"/>
  <c r="H16" i="65"/>
  <c r="AH15" i="65"/>
  <c r="K15" i="65"/>
  <c r="J15" i="65"/>
  <c r="B15" i="65"/>
  <c r="AH14" i="65"/>
  <c r="K14" i="65"/>
  <c r="J14" i="65"/>
  <c r="B14" i="65"/>
  <c r="AH13" i="65"/>
  <c r="K13" i="65"/>
  <c r="J13" i="65"/>
  <c r="B13" i="65"/>
  <c r="AH12" i="65"/>
  <c r="K12" i="65"/>
  <c r="J12" i="65"/>
  <c r="B12" i="65"/>
  <c r="E12" i="65"/>
  <c r="BE11" i="65"/>
  <c r="AM11" i="65"/>
  <c r="L5" i="65"/>
  <c r="J5" i="65"/>
  <c r="I5" i="65"/>
  <c r="H5" i="65"/>
  <c r="G1" i="65"/>
  <c r="L4" i="65"/>
  <c r="J4" i="65"/>
  <c r="I4" i="65"/>
  <c r="H4" i="65"/>
  <c r="AQ21" i="65"/>
  <c r="D20" i="64"/>
  <c r="BH11" i="64"/>
  <c r="AP11" i="64"/>
  <c r="K5" i="64"/>
  <c r="I5" i="64"/>
  <c r="H5" i="64"/>
  <c r="K4" i="64"/>
  <c r="I4" i="64"/>
  <c r="H4" i="64"/>
  <c r="F1" i="64"/>
  <c r="AI25" i="63"/>
  <c r="K25" i="63"/>
  <c r="G25" i="63"/>
  <c r="B25" i="63"/>
  <c r="E25" i="63"/>
  <c r="AI24" i="63"/>
  <c r="K24" i="63"/>
  <c r="G24" i="63"/>
  <c r="B24" i="63"/>
  <c r="E24" i="63"/>
  <c r="AI23" i="63"/>
  <c r="K23" i="63"/>
  <c r="G23" i="63"/>
  <c r="B23" i="63"/>
  <c r="E23" i="63"/>
  <c r="AI22" i="63"/>
  <c r="K22" i="63"/>
  <c r="G22" i="63"/>
  <c r="B22" i="63"/>
  <c r="E22" i="63"/>
  <c r="AI21" i="63"/>
  <c r="K21" i="63"/>
  <c r="G21" i="63"/>
  <c r="B21" i="63"/>
  <c r="E21" i="63"/>
  <c r="AI20" i="63"/>
  <c r="K20" i="63"/>
  <c r="G20" i="63"/>
  <c r="B20" i="63"/>
  <c r="E20" i="63"/>
  <c r="AI19" i="63"/>
  <c r="K19" i="63"/>
  <c r="G19" i="63"/>
  <c r="B19" i="63"/>
  <c r="E19" i="63"/>
  <c r="AI18" i="63"/>
  <c r="K18" i="63"/>
  <c r="G18" i="63"/>
  <c r="C18" i="63"/>
  <c r="B18" i="63"/>
  <c r="AI17" i="63"/>
  <c r="K17" i="63"/>
  <c r="G17" i="63"/>
  <c r="B17" i="63"/>
  <c r="E17" i="63"/>
  <c r="AI16" i="63"/>
  <c r="K16" i="63"/>
  <c r="B16" i="63"/>
  <c r="AI15" i="63"/>
  <c r="K15" i="63"/>
  <c r="B15" i="63"/>
  <c r="E15" i="63"/>
  <c r="AI14" i="63"/>
  <c r="K14" i="63"/>
  <c r="B14" i="63"/>
  <c r="E14" i="63"/>
  <c r="AI13" i="63"/>
  <c r="K13" i="63"/>
  <c r="G13" i="63"/>
  <c r="B13" i="63"/>
  <c r="E13" i="63"/>
  <c r="AI12" i="63"/>
  <c r="K12" i="63"/>
  <c r="B12" i="63"/>
  <c r="E12" i="63"/>
  <c r="BF11" i="63"/>
  <c r="AN11" i="63"/>
  <c r="M5" i="63"/>
  <c r="K5" i="63"/>
  <c r="J5" i="63"/>
  <c r="I5" i="63"/>
  <c r="M4" i="63"/>
  <c r="K4" i="63"/>
  <c r="J4" i="63"/>
  <c r="I4" i="63"/>
  <c r="H1" i="63"/>
  <c r="AH22" i="62"/>
  <c r="K22" i="62"/>
  <c r="J22" i="62"/>
  <c r="B22" i="62"/>
  <c r="AH21" i="62"/>
  <c r="K21" i="62"/>
  <c r="J21" i="62"/>
  <c r="B21" i="62"/>
  <c r="AH20" i="62"/>
  <c r="K20" i="62"/>
  <c r="J20" i="62"/>
  <c r="B20" i="62"/>
  <c r="AH19" i="62"/>
  <c r="BP19" i="62"/>
  <c r="K19" i="62"/>
  <c r="J19" i="62"/>
  <c r="B19" i="62"/>
  <c r="AH18" i="62"/>
  <c r="K18" i="62"/>
  <c r="J18" i="62"/>
  <c r="B18" i="62"/>
  <c r="AH17" i="62"/>
  <c r="BI17" i="62"/>
  <c r="K17" i="62"/>
  <c r="J17" i="62"/>
  <c r="B17" i="62"/>
  <c r="AH16" i="62"/>
  <c r="K16" i="62"/>
  <c r="J16" i="62"/>
  <c r="B16" i="62"/>
  <c r="AH15" i="62"/>
  <c r="K15" i="62"/>
  <c r="J15" i="62"/>
  <c r="B15" i="62"/>
  <c r="AH14" i="62"/>
  <c r="K14" i="62"/>
  <c r="J14" i="62"/>
  <c r="B14" i="62"/>
  <c r="AH13" i="62"/>
  <c r="BP13" i="62"/>
  <c r="K13" i="62"/>
  <c r="J13" i="62"/>
  <c r="B13" i="62"/>
  <c r="AH12" i="62"/>
  <c r="K12" i="62"/>
  <c r="J12" i="62"/>
  <c r="B12" i="62"/>
  <c r="E12" i="62"/>
  <c r="BI11" i="62"/>
  <c r="BE11" i="62"/>
  <c r="AM11" i="62"/>
  <c r="L5" i="62"/>
  <c r="J5" i="62"/>
  <c r="I5" i="62"/>
  <c r="H5" i="62"/>
  <c r="L4" i="62"/>
  <c r="J4" i="62"/>
  <c r="I4" i="62"/>
  <c r="H4" i="62"/>
  <c r="BI14" i="62"/>
  <c r="BU3" i="62"/>
  <c r="AH23" i="61"/>
  <c r="K23" i="61"/>
  <c r="J23" i="61"/>
  <c r="C23" i="61"/>
  <c r="B23" i="61"/>
  <c r="AH22" i="61"/>
  <c r="K22" i="61"/>
  <c r="J22" i="61"/>
  <c r="C22" i="61"/>
  <c r="H22" i="61"/>
  <c r="B22" i="61"/>
  <c r="AH21" i="61"/>
  <c r="K21" i="61"/>
  <c r="J21" i="61"/>
  <c r="B21" i="61"/>
  <c r="AH20" i="61"/>
  <c r="K20" i="61"/>
  <c r="J20" i="61"/>
  <c r="H20" i="61"/>
  <c r="G20" i="61"/>
  <c r="B20" i="61"/>
  <c r="C20" i="61"/>
  <c r="BI19" i="61"/>
  <c r="AH19" i="61"/>
  <c r="K19" i="61"/>
  <c r="J19" i="61"/>
  <c r="B19" i="61"/>
  <c r="C19" i="61"/>
  <c r="G19" i="61"/>
  <c r="AH18" i="61"/>
  <c r="K18" i="61"/>
  <c r="J18" i="61"/>
  <c r="C18" i="61"/>
  <c r="H18" i="61"/>
  <c r="B18" i="61"/>
  <c r="AH17" i="61"/>
  <c r="K17" i="61"/>
  <c r="J17" i="61"/>
  <c r="B17" i="61"/>
  <c r="AH16" i="61"/>
  <c r="K16" i="61"/>
  <c r="J16" i="61"/>
  <c r="B16" i="61"/>
  <c r="AX15" i="61"/>
  <c r="AH15" i="61"/>
  <c r="K15" i="61"/>
  <c r="J15" i="61"/>
  <c r="B15" i="61"/>
  <c r="AH14" i="61"/>
  <c r="K14" i="61"/>
  <c r="J14" i="61"/>
  <c r="B14" i="61"/>
  <c r="AH13" i="61"/>
  <c r="K13" i="61"/>
  <c r="J13" i="61"/>
  <c r="B13" i="61"/>
  <c r="C13" i="61"/>
  <c r="H13" i="61"/>
  <c r="AH12" i="61"/>
  <c r="AX12" i="61"/>
  <c r="K12" i="61"/>
  <c r="J12" i="61"/>
  <c r="B12" i="61"/>
  <c r="E12" i="61"/>
  <c r="BE11" i="61"/>
  <c r="AM11" i="61"/>
  <c r="L5" i="61"/>
  <c r="J5" i="61"/>
  <c r="I5" i="61"/>
  <c r="H5" i="61"/>
  <c r="L4" i="61"/>
  <c r="J4" i="61"/>
  <c r="I4" i="61"/>
  <c r="H4" i="61"/>
  <c r="BU3" i="61"/>
  <c r="AH47" i="60"/>
  <c r="K47" i="60"/>
  <c r="J47" i="60"/>
  <c r="B47" i="60"/>
  <c r="AH46" i="60"/>
  <c r="K46" i="60"/>
  <c r="J46" i="60"/>
  <c r="B46" i="60"/>
  <c r="AH45" i="60"/>
  <c r="K45" i="60"/>
  <c r="J45" i="60"/>
  <c r="C45" i="60"/>
  <c r="H45" i="60"/>
  <c r="B45" i="60"/>
  <c r="AH44" i="60"/>
  <c r="K44" i="60"/>
  <c r="J44" i="60"/>
  <c r="H44" i="60"/>
  <c r="C44" i="60"/>
  <c r="D44" i="60"/>
  <c r="B44" i="60"/>
  <c r="AH43" i="60"/>
  <c r="K43" i="60"/>
  <c r="J43" i="60"/>
  <c r="B43" i="60"/>
  <c r="AH42" i="60"/>
  <c r="K42" i="60"/>
  <c r="J42" i="60"/>
  <c r="B42" i="60"/>
  <c r="AH41" i="60"/>
  <c r="K41" i="60"/>
  <c r="J41" i="60"/>
  <c r="C41" i="60"/>
  <c r="H41" i="60"/>
  <c r="B41" i="60"/>
  <c r="AH40" i="60"/>
  <c r="K40" i="60"/>
  <c r="J40" i="60"/>
  <c r="B40" i="60"/>
  <c r="C40" i="60"/>
  <c r="AH39" i="60"/>
  <c r="K39" i="60"/>
  <c r="J39" i="60"/>
  <c r="B39" i="60"/>
  <c r="C39" i="60"/>
  <c r="H39" i="60"/>
  <c r="AH38" i="60"/>
  <c r="K38" i="60"/>
  <c r="J38" i="60"/>
  <c r="B38" i="60"/>
  <c r="AH37" i="60"/>
  <c r="K37" i="60"/>
  <c r="J37" i="60"/>
  <c r="H37" i="60"/>
  <c r="B37" i="60"/>
  <c r="C37" i="60"/>
  <c r="AH36" i="60"/>
  <c r="K36" i="60"/>
  <c r="J36" i="60"/>
  <c r="B36" i="60"/>
  <c r="C36" i="60"/>
  <c r="H36" i="60"/>
  <c r="AH35" i="60"/>
  <c r="K35" i="60"/>
  <c r="J35" i="60"/>
  <c r="B35" i="60"/>
  <c r="C35" i="60"/>
  <c r="AH34" i="60"/>
  <c r="K34" i="60"/>
  <c r="J34" i="60"/>
  <c r="B34" i="60"/>
  <c r="AH33" i="60"/>
  <c r="K33" i="60"/>
  <c r="J33" i="60"/>
  <c r="B33" i="60"/>
  <c r="C33" i="60"/>
  <c r="H33" i="60"/>
  <c r="AH32" i="60"/>
  <c r="K32" i="60"/>
  <c r="J32" i="60"/>
  <c r="B32" i="60"/>
  <c r="C32" i="60"/>
  <c r="AH31" i="60"/>
  <c r="K31" i="60"/>
  <c r="J31" i="60"/>
  <c r="B31" i="60"/>
  <c r="AH30" i="60"/>
  <c r="K30" i="60"/>
  <c r="J30" i="60"/>
  <c r="B30" i="60"/>
  <c r="AH29" i="60"/>
  <c r="K29" i="60"/>
  <c r="J29" i="60"/>
  <c r="B29" i="60"/>
  <c r="C29" i="60"/>
  <c r="H29" i="60"/>
  <c r="AH28" i="60"/>
  <c r="K28" i="60"/>
  <c r="J28" i="60"/>
  <c r="B28" i="60"/>
  <c r="C28" i="60"/>
  <c r="H28" i="60"/>
  <c r="AH27" i="60"/>
  <c r="K27" i="60"/>
  <c r="J27" i="60"/>
  <c r="B27" i="60"/>
  <c r="AH26" i="60"/>
  <c r="K26" i="60"/>
  <c r="J26" i="60"/>
  <c r="B26" i="60"/>
  <c r="AH25" i="60"/>
  <c r="K25" i="60"/>
  <c r="J25" i="60"/>
  <c r="C25" i="60"/>
  <c r="B25" i="60"/>
  <c r="AH24" i="60"/>
  <c r="K24" i="60"/>
  <c r="J24" i="60"/>
  <c r="B24" i="60"/>
  <c r="C24" i="60"/>
  <c r="G24" i="60"/>
  <c r="AH23" i="60"/>
  <c r="K23" i="60"/>
  <c r="J23" i="60"/>
  <c r="C23" i="60"/>
  <c r="G23" i="60"/>
  <c r="B23" i="60"/>
  <c r="AH22" i="60"/>
  <c r="K22" i="60"/>
  <c r="J22" i="60"/>
  <c r="B22" i="60"/>
  <c r="AH21" i="60"/>
  <c r="K21" i="60"/>
  <c r="J21" i="60"/>
  <c r="B21" i="60"/>
  <c r="C21" i="60"/>
  <c r="AH20" i="60"/>
  <c r="K20" i="60"/>
  <c r="J20" i="60"/>
  <c r="B20" i="60"/>
  <c r="AH19" i="60"/>
  <c r="K19" i="60"/>
  <c r="J19" i="60"/>
  <c r="C19" i="60"/>
  <c r="H19" i="60"/>
  <c r="B19" i="60"/>
  <c r="AH18" i="60"/>
  <c r="K18" i="60"/>
  <c r="J18" i="60"/>
  <c r="B18" i="60"/>
  <c r="AH17" i="60"/>
  <c r="K17" i="60"/>
  <c r="J17" i="60"/>
  <c r="C17" i="60"/>
  <c r="H17" i="60"/>
  <c r="B17" i="60"/>
  <c r="AH16" i="60"/>
  <c r="K16" i="60"/>
  <c r="J16" i="60"/>
  <c r="B16" i="60"/>
  <c r="AH15" i="60"/>
  <c r="K15" i="60"/>
  <c r="J15" i="60"/>
  <c r="B15" i="60"/>
  <c r="AH14" i="60"/>
  <c r="K14" i="60"/>
  <c r="J14" i="60"/>
  <c r="B14" i="60"/>
  <c r="AH13" i="60"/>
  <c r="K13" i="60"/>
  <c r="J13" i="60"/>
  <c r="B13" i="60"/>
  <c r="AH12" i="60"/>
  <c r="K12" i="60"/>
  <c r="J12" i="60"/>
  <c r="C12" i="60"/>
  <c r="B12" i="60"/>
  <c r="BE11" i="60"/>
  <c r="AM11" i="60"/>
  <c r="L5" i="60"/>
  <c r="J5" i="60"/>
  <c r="I5" i="60"/>
  <c r="H5" i="60"/>
  <c r="G1" i="60"/>
  <c r="L4" i="60"/>
  <c r="J4" i="60"/>
  <c r="I4" i="60"/>
  <c r="H4" i="60"/>
  <c r="BU3" i="60"/>
  <c r="AH38" i="59"/>
  <c r="K38" i="59"/>
  <c r="J38" i="59"/>
  <c r="C38" i="59"/>
  <c r="B38" i="59"/>
  <c r="AH37" i="59"/>
  <c r="K37" i="59"/>
  <c r="J37" i="59"/>
  <c r="B37" i="59"/>
  <c r="AH36" i="59"/>
  <c r="K36" i="59"/>
  <c r="J36" i="59"/>
  <c r="B36" i="59"/>
  <c r="AH35" i="59"/>
  <c r="K35" i="59"/>
  <c r="J35" i="59"/>
  <c r="B35" i="59"/>
  <c r="AH34" i="59"/>
  <c r="K34" i="59"/>
  <c r="J34" i="59"/>
  <c r="C34" i="59"/>
  <c r="B34" i="59"/>
  <c r="AH33" i="59"/>
  <c r="K33" i="59"/>
  <c r="J33" i="59"/>
  <c r="B33" i="59"/>
  <c r="AH32" i="59"/>
  <c r="AI32" i="59"/>
  <c r="K32" i="59"/>
  <c r="J32" i="59"/>
  <c r="B32" i="59"/>
  <c r="C32" i="59"/>
  <c r="H32" i="59"/>
  <c r="AH31" i="59"/>
  <c r="K31" i="59"/>
  <c r="J31" i="59"/>
  <c r="B31" i="59"/>
  <c r="AH30" i="59"/>
  <c r="K30" i="59"/>
  <c r="J30" i="59"/>
  <c r="B30" i="59"/>
  <c r="AH29" i="59"/>
  <c r="K29" i="59"/>
  <c r="J29" i="59"/>
  <c r="B29" i="59"/>
  <c r="AH28" i="59"/>
  <c r="K28" i="59"/>
  <c r="J28" i="59"/>
  <c r="B28" i="59"/>
  <c r="AH27" i="59"/>
  <c r="K27" i="59"/>
  <c r="J27" i="59"/>
  <c r="B27" i="59"/>
  <c r="AH26" i="59"/>
  <c r="K26" i="59"/>
  <c r="J26" i="59"/>
  <c r="H26" i="59"/>
  <c r="G26" i="59"/>
  <c r="B26" i="59"/>
  <c r="C26" i="59"/>
  <c r="AH25" i="59"/>
  <c r="K25" i="59"/>
  <c r="J25" i="59"/>
  <c r="B25" i="59"/>
  <c r="AH24" i="59"/>
  <c r="K24" i="59"/>
  <c r="J24" i="59"/>
  <c r="B24" i="59"/>
  <c r="AH23" i="59"/>
  <c r="K23" i="59"/>
  <c r="J23" i="59"/>
  <c r="B23" i="59"/>
  <c r="AH22" i="59"/>
  <c r="K22" i="59"/>
  <c r="J22" i="59"/>
  <c r="B22" i="59"/>
  <c r="AH21" i="59"/>
  <c r="K21" i="59"/>
  <c r="J21" i="59"/>
  <c r="B21" i="59"/>
  <c r="AH20" i="59"/>
  <c r="K20" i="59"/>
  <c r="J20" i="59"/>
  <c r="B20" i="59"/>
  <c r="AH19" i="59"/>
  <c r="K19" i="59"/>
  <c r="J19" i="59"/>
  <c r="B19" i="59"/>
  <c r="AH18" i="59"/>
  <c r="K18" i="59"/>
  <c r="J18" i="59"/>
  <c r="B18" i="59"/>
  <c r="BA17" i="59"/>
  <c r="AH17" i="59"/>
  <c r="K17" i="59"/>
  <c r="J17" i="59"/>
  <c r="B17" i="59"/>
  <c r="C17" i="59"/>
  <c r="AH16" i="59"/>
  <c r="K16" i="59"/>
  <c r="J16" i="59"/>
  <c r="B16" i="59"/>
  <c r="C16" i="59"/>
  <c r="AH15" i="59"/>
  <c r="K15" i="59"/>
  <c r="J15" i="59"/>
  <c r="B15" i="59"/>
  <c r="C15" i="59"/>
  <c r="AH14" i="59"/>
  <c r="BA14" i="59"/>
  <c r="K14" i="59"/>
  <c r="J14" i="59"/>
  <c r="G14" i="59"/>
  <c r="AM14" i="59"/>
  <c r="C14" i="59"/>
  <c r="H14" i="59"/>
  <c r="B14" i="59"/>
  <c r="AH13" i="59"/>
  <c r="K13" i="59"/>
  <c r="J13" i="59"/>
  <c r="B13" i="59"/>
  <c r="C13" i="59"/>
  <c r="H13" i="59"/>
  <c r="AH12" i="59"/>
  <c r="AX12" i="59"/>
  <c r="K12" i="59"/>
  <c r="J12" i="59"/>
  <c r="B12" i="59"/>
  <c r="BE11" i="59"/>
  <c r="AM11" i="59"/>
  <c r="L5" i="59"/>
  <c r="J5" i="59"/>
  <c r="I5" i="59"/>
  <c r="H5" i="59"/>
  <c r="G1" i="59"/>
  <c r="L4" i="59"/>
  <c r="J4" i="59"/>
  <c r="I4" i="59"/>
  <c r="H4" i="59"/>
  <c r="BU3" i="59"/>
  <c r="AH94" i="58"/>
  <c r="K94" i="58"/>
  <c r="J94" i="58"/>
  <c r="C94" i="58"/>
  <c r="B94" i="58"/>
  <c r="AH93" i="58"/>
  <c r="K93" i="58"/>
  <c r="J93" i="58"/>
  <c r="D93" i="58"/>
  <c r="B93" i="58"/>
  <c r="C93" i="58"/>
  <c r="H93" i="58"/>
  <c r="AH92" i="58"/>
  <c r="K92" i="58"/>
  <c r="J92" i="58"/>
  <c r="C92" i="58"/>
  <c r="H92" i="58"/>
  <c r="B92" i="58"/>
  <c r="AH91" i="58"/>
  <c r="K91" i="58"/>
  <c r="J91" i="58"/>
  <c r="B91" i="58"/>
  <c r="BA90" i="58"/>
  <c r="AH90" i="58"/>
  <c r="K90" i="58"/>
  <c r="J90" i="58"/>
  <c r="B90" i="58"/>
  <c r="AH89" i="58"/>
  <c r="K89" i="58"/>
  <c r="J89" i="58"/>
  <c r="C89" i="58"/>
  <c r="H89" i="58"/>
  <c r="B89" i="58"/>
  <c r="AH88" i="58"/>
  <c r="K88" i="58"/>
  <c r="J88" i="58"/>
  <c r="B88" i="58"/>
  <c r="AH87" i="58"/>
  <c r="K87" i="58"/>
  <c r="J87" i="58"/>
  <c r="B87" i="58"/>
  <c r="C87" i="58"/>
  <c r="H87" i="58"/>
  <c r="AH86" i="58"/>
  <c r="K86" i="58"/>
  <c r="J86" i="58"/>
  <c r="B86" i="58"/>
  <c r="C86" i="58"/>
  <c r="H86" i="58"/>
  <c r="AH85" i="58"/>
  <c r="K85" i="58"/>
  <c r="J85" i="58"/>
  <c r="B85" i="58"/>
  <c r="C85" i="58"/>
  <c r="AH84" i="58"/>
  <c r="K84" i="58"/>
  <c r="J84" i="58"/>
  <c r="B84" i="58"/>
  <c r="AH83" i="58"/>
  <c r="K83" i="58"/>
  <c r="J83" i="58"/>
  <c r="B83" i="58"/>
  <c r="AH82" i="58"/>
  <c r="K82" i="58"/>
  <c r="J82" i="58"/>
  <c r="B82" i="58"/>
  <c r="C82" i="58"/>
  <c r="AH81" i="58"/>
  <c r="K81" i="58"/>
  <c r="J81" i="58"/>
  <c r="B81" i="58"/>
  <c r="AH80" i="58"/>
  <c r="K80" i="58"/>
  <c r="J80" i="58"/>
  <c r="B80" i="58"/>
  <c r="C80" i="58"/>
  <c r="H80" i="58"/>
  <c r="AH79" i="58"/>
  <c r="K79" i="58"/>
  <c r="J79" i="58"/>
  <c r="C79" i="58"/>
  <c r="H79" i="58"/>
  <c r="B79" i="58"/>
  <c r="AH78" i="58"/>
  <c r="K78" i="58"/>
  <c r="J78" i="58"/>
  <c r="B78" i="58"/>
  <c r="AH77" i="58"/>
  <c r="K77" i="58"/>
  <c r="J77" i="58"/>
  <c r="B77" i="58"/>
  <c r="AH76" i="58"/>
  <c r="K76" i="58"/>
  <c r="J76" i="58"/>
  <c r="B76" i="58"/>
  <c r="AH75" i="58"/>
  <c r="K75" i="58"/>
  <c r="J75" i="58"/>
  <c r="B75" i="58"/>
  <c r="AH74" i="58"/>
  <c r="K74" i="58"/>
  <c r="J74" i="58"/>
  <c r="B74" i="58"/>
  <c r="AH73" i="58"/>
  <c r="K73" i="58"/>
  <c r="J73" i="58"/>
  <c r="B73" i="58"/>
  <c r="AH72" i="58"/>
  <c r="K72" i="58"/>
  <c r="J72" i="58"/>
  <c r="B72" i="58"/>
  <c r="AH71" i="58"/>
  <c r="K71" i="58"/>
  <c r="J71" i="58"/>
  <c r="B71" i="58"/>
  <c r="AH70" i="58"/>
  <c r="K70" i="58"/>
  <c r="J70" i="58"/>
  <c r="B70" i="58"/>
  <c r="AH69" i="58"/>
  <c r="K69" i="58"/>
  <c r="J69" i="58"/>
  <c r="B69" i="58"/>
  <c r="AH68" i="58"/>
  <c r="K68" i="58"/>
  <c r="J68" i="58"/>
  <c r="B68" i="58"/>
  <c r="AH67" i="58"/>
  <c r="K67" i="58"/>
  <c r="J67" i="58"/>
  <c r="B67" i="58"/>
  <c r="AH66" i="58"/>
  <c r="K66" i="58"/>
  <c r="J66" i="58"/>
  <c r="B66" i="58"/>
  <c r="BP65" i="58"/>
  <c r="AH65" i="58"/>
  <c r="K65" i="58"/>
  <c r="J65" i="58"/>
  <c r="B65" i="58"/>
  <c r="AH64" i="58"/>
  <c r="K64" i="58"/>
  <c r="J64" i="58"/>
  <c r="B64" i="58"/>
  <c r="AH63" i="58"/>
  <c r="K63" i="58"/>
  <c r="J63" i="58"/>
  <c r="B63" i="58"/>
  <c r="AH62" i="58"/>
  <c r="K62" i="58"/>
  <c r="J62" i="58"/>
  <c r="B62" i="58"/>
  <c r="AH61" i="58"/>
  <c r="K61" i="58"/>
  <c r="J61" i="58"/>
  <c r="B61" i="58"/>
  <c r="AH60" i="58"/>
  <c r="AI60" i="58"/>
  <c r="K60" i="58"/>
  <c r="J60" i="58"/>
  <c r="D60" i="58"/>
  <c r="B60" i="58"/>
  <c r="C60" i="58"/>
  <c r="H60" i="58"/>
  <c r="AH59" i="58"/>
  <c r="AI59" i="58"/>
  <c r="K59" i="58"/>
  <c r="J59" i="58"/>
  <c r="B59" i="58"/>
  <c r="AH58" i="58"/>
  <c r="K58" i="58"/>
  <c r="J58" i="58"/>
  <c r="B58" i="58"/>
  <c r="BA57" i="58"/>
  <c r="AH57" i="58"/>
  <c r="AI57" i="58"/>
  <c r="K57" i="58"/>
  <c r="J57" i="58"/>
  <c r="B57" i="58"/>
  <c r="AH56" i="58"/>
  <c r="K56" i="58"/>
  <c r="J56" i="58"/>
  <c r="B56" i="58"/>
  <c r="AH55" i="58"/>
  <c r="K55" i="58"/>
  <c r="J55" i="58"/>
  <c r="B55" i="58"/>
  <c r="AH54" i="58"/>
  <c r="K54" i="58"/>
  <c r="J54" i="58"/>
  <c r="B54" i="58"/>
  <c r="AH53" i="58"/>
  <c r="K53" i="58"/>
  <c r="J53" i="58"/>
  <c r="B53" i="58"/>
  <c r="AH52" i="58"/>
  <c r="K52" i="58"/>
  <c r="J52" i="58"/>
  <c r="B52" i="58"/>
  <c r="AH51" i="58"/>
  <c r="K51" i="58"/>
  <c r="J51" i="58"/>
  <c r="B51" i="58"/>
  <c r="AH50" i="58"/>
  <c r="K50" i="58"/>
  <c r="J50" i="58"/>
  <c r="B50" i="58"/>
  <c r="AH49" i="58"/>
  <c r="K49" i="58"/>
  <c r="J49" i="58"/>
  <c r="B49" i="58"/>
  <c r="AH48" i="58"/>
  <c r="K48" i="58"/>
  <c r="J48" i="58"/>
  <c r="B48" i="58"/>
  <c r="AH47" i="58"/>
  <c r="K47" i="58"/>
  <c r="J47" i="58"/>
  <c r="B47" i="58"/>
  <c r="AH46" i="58"/>
  <c r="K46" i="58"/>
  <c r="J46" i="58"/>
  <c r="B46" i="58"/>
  <c r="AH45" i="58"/>
  <c r="K45" i="58"/>
  <c r="J45" i="58"/>
  <c r="B45" i="58"/>
  <c r="AH44" i="58"/>
  <c r="K44" i="58"/>
  <c r="J44" i="58"/>
  <c r="B44" i="58"/>
  <c r="AH43" i="58"/>
  <c r="K43" i="58"/>
  <c r="J43" i="58"/>
  <c r="B43" i="58"/>
  <c r="AH42" i="58"/>
  <c r="K42" i="58"/>
  <c r="J42" i="58"/>
  <c r="B42" i="58"/>
  <c r="AH41" i="58"/>
  <c r="K41" i="58"/>
  <c r="J41" i="58"/>
  <c r="B41" i="58"/>
  <c r="AH40" i="58"/>
  <c r="BP40" i="58"/>
  <c r="K40" i="58"/>
  <c r="J40" i="58"/>
  <c r="B40" i="58"/>
  <c r="AH39" i="58"/>
  <c r="K39" i="58"/>
  <c r="J39" i="58"/>
  <c r="B39" i="58"/>
  <c r="AH38" i="58"/>
  <c r="K38" i="58"/>
  <c r="J38" i="58"/>
  <c r="B38" i="58"/>
  <c r="AH37" i="58"/>
  <c r="K37" i="58"/>
  <c r="J37" i="58"/>
  <c r="B37" i="58"/>
  <c r="AH36" i="58"/>
  <c r="K36" i="58"/>
  <c r="J36" i="58"/>
  <c r="B36" i="58"/>
  <c r="AH35" i="58"/>
  <c r="K35" i="58"/>
  <c r="J35" i="58"/>
  <c r="B35" i="58"/>
  <c r="AH34" i="58"/>
  <c r="K34" i="58"/>
  <c r="J34" i="58"/>
  <c r="B34" i="58"/>
  <c r="AH33" i="58"/>
  <c r="K33" i="58"/>
  <c r="J33" i="58"/>
  <c r="B33" i="58"/>
  <c r="AH32" i="58"/>
  <c r="K32" i="58"/>
  <c r="J32" i="58"/>
  <c r="B32" i="58"/>
  <c r="AH31" i="58"/>
  <c r="K31" i="58"/>
  <c r="J31" i="58"/>
  <c r="B31" i="58"/>
  <c r="AH30" i="58"/>
  <c r="K30" i="58"/>
  <c r="J30" i="58"/>
  <c r="B30" i="58"/>
  <c r="AH29" i="58"/>
  <c r="K29" i="58"/>
  <c r="J29" i="58"/>
  <c r="B29" i="58"/>
  <c r="AH28" i="58"/>
  <c r="K28" i="58"/>
  <c r="J28" i="58"/>
  <c r="B28" i="58"/>
  <c r="AH27" i="58"/>
  <c r="K27" i="58"/>
  <c r="J27" i="58"/>
  <c r="B27" i="58"/>
  <c r="AH26" i="58"/>
  <c r="K26" i="58"/>
  <c r="J26" i="58"/>
  <c r="B26" i="58"/>
  <c r="AH25" i="58"/>
  <c r="K25" i="58"/>
  <c r="J25" i="58"/>
  <c r="B25" i="58"/>
  <c r="AH24" i="58"/>
  <c r="BP24" i="58"/>
  <c r="K24" i="58"/>
  <c r="J24" i="58"/>
  <c r="B24" i="58"/>
  <c r="AH23" i="58"/>
  <c r="K23" i="58"/>
  <c r="J23" i="58"/>
  <c r="B23" i="58"/>
  <c r="AH22" i="58"/>
  <c r="K22" i="58"/>
  <c r="J22" i="58"/>
  <c r="B22" i="58"/>
  <c r="AH21" i="58"/>
  <c r="K21" i="58"/>
  <c r="J21" i="58"/>
  <c r="B21" i="58"/>
  <c r="AH20" i="58"/>
  <c r="BA20" i="58"/>
  <c r="K20" i="58"/>
  <c r="J20" i="58"/>
  <c r="B20" i="58"/>
  <c r="AH19" i="58"/>
  <c r="K19" i="58"/>
  <c r="J19" i="58"/>
  <c r="B19" i="58"/>
  <c r="AH18" i="58"/>
  <c r="K18" i="58"/>
  <c r="J18" i="58"/>
  <c r="B18" i="58"/>
  <c r="C18" i="58"/>
  <c r="H18" i="58"/>
  <c r="AH17" i="58"/>
  <c r="K17" i="58"/>
  <c r="J17" i="58"/>
  <c r="B17" i="58"/>
  <c r="C17" i="58"/>
  <c r="H17" i="58"/>
  <c r="AH16" i="58"/>
  <c r="K16" i="58"/>
  <c r="J16" i="58"/>
  <c r="B16" i="58"/>
  <c r="C16" i="58"/>
  <c r="H16" i="58"/>
  <c r="AH15" i="58"/>
  <c r="K15" i="58"/>
  <c r="J15" i="58"/>
  <c r="B15" i="58"/>
  <c r="C15" i="58"/>
  <c r="H15" i="58"/>
  <c r="AH14" i="58"/>
  <c r="K14" i="58"/>
  <c r="J14" i="58"/>
  <c r="B14" i="58"/>
  <c r="C14" i="58"/>
  <c r="H14" i="58"/>
  <c r="AH13" i="58"/>
  <c r="K13" i="58"/>
  <c r="J13" i="58"/>
  <c r="B13" i="58"/>
  <c r="AH12" i="58"/>
  <c r="K12" i="58"/>
  <c r="J12" i="58"/>
  <c r="B12" i="58"/>
  <c r="E12" i="58"/>
  <c r="BE11" i="58"/>
  <c r="AM11" i="58"/>
  <c r="L5" i="58"/>
  <c r="J5" i="58"/>
  <c r="I5" i="58"/>
  <c r="H5" i="58"/>
  <c r="L4" i="58"/>
  <c r="J4" i="58"/>
  <c r="I4" i="58"/>
  <c r="H4" i="58"/>
  <c r="BI48" i="58"/>
  <c r="BU3" i="58"/>
  <c r="AH86" i="57"/>
  <c r="K86" i="57"/>
  <c r="J86" i="57"/>
  <c r="B86" i="57"/>
  <c r="C86" i="57"/>
  <c r="AH85" i="57"/>
  <c r="K85" i="57"/>
  <c r="J85" i="57"/>
  <c r="B85" i="57"/>
  <c r="C85" i="57"/>
  <c r="H85" i="57"/>
  <c r="AH84" i="57"/>
  <c r="K84" i="57"/>
  <c r="J84" i="57"/>
  <c r="B84" i="57"/>
  <c r="AH83" i="57"/>
  <c r="K83" i="57"/>
  <c r="J83" i="57"/>
  <c r="B83" i="57"/>
  <c r="AH82" i="57"/>
  <c r="K82" i="57"/>
  <c r="J82" i="57"/>
  <c r="B82" i="57"/>
  <c r="AH81" i="57"/>
  <c r="K81" i="57"/>
  <c r="J81" i="57"/>
  <c r="B81" i="57"/>
  <c r="AH80" i="57"/>
  <c r="AI80" i="57"/>
  <c r="K80" i="57"/>
  <c r="J80" i="57"/>
  <c r="B80" i="57"/>
  <c r="AH79" i="57"/>
  <c r="K79" i="57"/>
  <c r="J79" i="57"/>
  <c r="B79" i="57"/>
  <c r="AH78" i="57"/>
  <c r="K78" i="57"/>
  <c r="J78" i="57"/>
  <c r="B78" i="57"/>
  <c r="C78" i="57"/>
  <c r="H78" i="57"/>
  <c r="AH77" i="57"/>
  <c r="K77" i="57"/>
  <c r="J77" i="57"/>
  <c r="B77" i="57"/>
  <c r="AH76" i="57"/>
  <c r="K76" i="57"/>
  <c r="J76" i="57"/>
  <c r="B76" i="57"/>
  <c r="AH75" i="57"/>
  <c r="K75" i="57"/>
  <c r="J75" i="57"/>
  <c r="B75" i="57"/>
  <c r="AH74" i="57"/>
  <c r="K74" i="57"/>
  <c r="J74" i="57"/>
  <c r="B74" i="57"/>
  <c r="AH73" i="57"/>
  <c r="K73" i="57"/>
  <c r="J73" i="57"/>
  <c r="B73" i="57"/>
  <c r="AH72" i="57"/>
  <c r="K72" i="57"/>
  <c r="J72" i="57"/>
  <c r="B72" i="57"/>
  <c r="AH71" i="57"/>
  <c r="K71" i="57"/>
  <c r="J71" i="57"/>
  <c r="B71" i="57"/>
  <c r="AH70" i="57"/>
  <c r="K70" i="57"/>
  <c r="J70" i="57"/>
  <c r="B70" i="57"/>
  <c r="AH69" i="57"/>
  <c r="K69" i="57"/>
  <c r="J69" i="57"/>
  <c r="B69" i="57"/>
  <c r="AH68" i="57"/>
  <c r="BP68" i="57"/>
  <c r="K68" i="57"/>
  <c r="J68" i="57"/>
  <c r="B68" i="57"/>
  <c r="C68" i="57"/>
  <c r="H68" i="57"/>
  <c r="AH67" i="57"/>
  <c r="K67" i="57"/>
  <c r="J67" i="57"/>
  <c r="B67" i="57"/>
  <c r="C67" i="57"/>
  <c r="H67" i="57"/>
  <c r="AH66" i="57"/>
  <c r="K66" i="57"/>
  <c r="J66" i="57"/>
  <c r="B66" i="57"/>
  <c r="C66" i="57"/>
  <c r="H66" i="57"/>
  <c r="AH65" i="57"/>
  <c r="K65" i="57"/>
  <c r="J65" i="57"/>
  <c r="B65" i="57"/>
  <c r="AH64" i="57"/>
  <c r="AI64" i="57"/>
  <c r="K64" i="57"/>
  <c r="J64" i="57"/>
  <c r="B64" i="57"/>
  <c r="C64" i="57"/>
  <c r="H64" i="57"/>
  <c r="AH63" i="57"/>
  <c r="K63" i="57"/>
  <c r="J63" i="57"/>
  <c r="B63" i="57"/>
  <c r="AH62" i="57"/>
  <c r="K62" i="57"/>
  <c r="J62" i="57"/>
  <c r="B62" i="57"/>
  <c r="AH61" i="57"/>
  <c r="K61" i="57"/>
  <c r="J61" i="57"/>
  <c r="B61" i="57"/>
  <c r="C61" i="57"/>
  <c r="H61" i="57"/>
  <c r="AH60" i="57"/>
  <c r="K60" i="57"/>
  <c r="J60" i="57"/>
  <c r="B60" i="57"/>
  <c r="AH59" i="57"/>
  <c r="K59" i="57"/>
  <c r="J59" i="57"/>
  <c r="B59" i="57"/>
  <c r="AH58" i="57"/>
  <c r="K58" i="57"/>
  <c r="J58" i="57"/>
  <c r="B58" i="57"/>
  <c r="AH57" i="57"/>
  <c r="K57" i="57"/>
  <c r="J57" i="57"/>
  <c r="B57" i="57"/>
  <c r="C57" i="57"/>
  <c r="H57" i="57"/>
  <c r="AH56" i="57"/>
  <c r="K56" i="57"/>
  <c r="J56" i="57"/>
  <c r="C56" i="57"/>
  <c r="B56" i="57"/>
  <c r="AH55" i="57"/>
  <c r="K55" i="57"/>
  <c r="J55" i="57"/>
  <c r="B55" i="57"/>
  <c r="C55" i="57"/>
  <c r="H55" i="57"/>
  <c r="AH54" i="57"/>
  <c r="K54" i="57"/>
  <c r="J54" i="57"/>
  <c r="B54" i="57"/>
  <c r="C54" i="57"/>
  <c r="H54" i="57"/>
  <c r="AH53" i="57"/>
  <c r="K53" i="57"/>
  <c r="J53" i="57"/>
  <c r="B53" i="57"/>
  <c r="C53" i="57"/>
  <c r="H53" i="57"/>
  <c r="AH52" i="57"/>
  <c r="K52" i="57"/>
  <c r="J52" i="57"/>
  <c r="B52" i="57"/>
  <c r="C52" i="57"/>
  <c r="H52" i="57"/>
  <c r="AH51" i="57"/>
  <c r="K51" i="57"/>
  <c r="J51" i="57"/>
  <c r="B51" i="57"/>
  <c r="AH50" i="57"/>
  <c r="K50" i="57"/>
  <c r="J50" i="57"/>
  <c r="B50" i="57"/>
  <c r="C50" i="57"/>
  <c r="H50" i="57"/>
  <c r="AH49" i="57"/>
  <c r="K49" i="57"/>
  <c r="J49" i="57"/>
  <c r="B49" i="57"/>
  <c r="AH48" i="57"/>
  <c r="K48" i="57"/>
  <c r="J48" i="57"/>
  <c r="B48" i="57"/>
  <c r="C48" i="57"/>
  <c r="AH47" i="57"/>
  <c r="K47" i="57"/>
  <c r="J47" i="57"/>
  <c r="B47" i="57"/>
  <c r="AH46" i="57"/>
  <c r="K46" i="57"/>
  <c r="J46" i="57"/>
  <c r="B46" i="57"/>
  <c r="AH45" i="57"/>
  <c r="K45" i="57"/>
  <c r="J45" i="57"/>
  <c r="C45" i="57"/>
  <c r="H45" i="57"/>
  <c r="B45" i="57"/>
  <c r="AH44" i="57"/>
  <c r="K44" i="57"/>
  <c r="J44" i="57"/>
  <c r="B44" i="57"/>
  <c r="C44" i="57"/>
  <c r="H44" i="57"/>
  <c r="AH43" i="57"/>
  <c r="K43" i="57"/>
  <c r="J43" i="57"/>
  <c r="B43" i="57"/>
  <c r="AH42" i="57"/>
  <c r="K42" i="57"/>
  <c r="J42" i="57"/>
  <c r="B42" i="57"/>
  <c r="AH41" i="57"/>
  <c r="K41" i="57"/>
  <c r="J41" i="57"/>
  <c r="B41" i="57"/>
  <c r="C41" i="57"/>
  <c r="AH40" i="57"/>
  <c r="K40" i="57"/>
  <c r="J40" i="57"/>
  <c r="B40" i="57"/>
  <c r="AH39" i="57"/>
  <c r="K39" i="57"/>
  <c r="J39" i="57"/>
  <c r="B39" i="57"/>
  <c r="C39" i="57"/>
  <c r="AH38" i="57"/>
  <c r="K38" i="57"/>
  <c r="J38" i="57"/>
  <c r="B38" i="57"/>
  <c r="C38" i="57"/>
  <c r="H38" i="57"/>
  <c r="AH37" i="57"/>
  <c r="K37" i="57"/>
  <c r="J37" i="57"/>
  <c r="B37" i="57"/>
  <c r="AH36" i="57"/>
  <c r="K36" i="57"/>
  <c r="J36" i="57"/>
  <c r="C36" i="57"/>
  <c r="H36" i="57"/>
  <c r="B36" i="57"/>
  <c r="AH35" i="57"/>
  <c r="K35" i="57"/>
  <c r="J35" i="57"/>
  <c r="B35" i="57"/>
  <c r="AH34" i="57"/>
  <c r="K34" i="57"/>
  <c r="J34" i="57"/>
  <c r="B34" i="57"/>
  <c r="AH33" i="57"/>
  <c r="K33" i="57"/>
  <c r="J33" i="57"/>
  <c r="B33" i="57"/>
  <c r="AH32" i="57"/>
  <c r="K32" i="57"/>
  <c r="J32" i="57"/>
  <c r="C32" i="57"/>
  <c r="H32" i="57"/>
  <c r="B32" i="57"/>
  <c r="AH31" i="57"/>
  <c r="K31" i="57"/>
  <c r="J31" i="57"/>
  <c r="B31" i="57"/>
  <c r="AH30" i="57"/>
  <c r="K30" i="57"/>
  <c r="J30" i="57"/>
  <c r="B30" i="57"/>
  <c r="AH29" i="57"/>
  <c r="K29" i="57"/>
  <c r="J29" i="57"/>
  <c r="B29" i="57"/>
  <c r="AH28" i="57"/>
  <c r="K28" i="57"/>
  <c r="J28" i="57"/>
  <c r="B28" i="57"/>
  <c r="AH27" i="57"/>
  <c r="K27" i="57"/>
  <c r="J27" i="57"/>
  <c r="B27" i="57"/>
  <c r="AH26" i="57"/>
  <c r="K26" i="57"/>
  <c r="J26" i="57"/>
  <c r="B26" i="57"/>
  <c r="AH25" i="57"/>
  <c r="K25" i="57"/>
  <c r="J25" i="57"/>
  <c r="B25" i="57"/>
  <c r="AH24" i="57"/>
  <c r="K24" i="57"/>
  <c r="J24" i="57"/>
  <c r="B24" i="57"/>
  <c r="AH23" i="57"/>
  <c r="K23" i="57"/>
  <c r="J23" i="57"/>
  <c r="B23" i="57"/>
  <c r="C23" i="57"/>
  <c r="H23" i="57"/>
  <c r="AH22" i="57"/>
  <c r="K22" i="57"/>
  <c r="J22" i="57"/>
  <c r="B22" i="57"/>
  <c r="AH21" i="57"/>
  <c r="K21" i="57"/>
  <c r="J21" i="57"/>
  <c r="B21" i="57"/>
  <c r="AH20" i="57"/>
  <c r="K20" i="57"/>
  <c r="J20" i="57"/>
  <c r="B20" i="57"/>
  <c r="C20" i="57"/>
  <c r="H20" i="57"/>
  <c r="AH19" i="57"/>
  <c r="K19" i="57"/>
  <c r="J19" i="57"/>
  <c r="B19" i="57"/>
  <c r="C19" i="57"/>
  <c r="H19" i="57"/>
  <c r="AH18" i="57"/>
  <c r="K18" i="57"/>
  <c r="J18" i="57"/>
  <c r="B18" i="57"/>
  <c r="AH17" i="57"/>
  <c r="AI17" i="57"/>
  <c r="K17" i="57"/>
  <c r="J17" i="57"/>
  <c r="B17" i="57"/>
  <c r="AH16" i="57"/>
  <c r="K16" i="57"/>
  <c r="J16" i="57"/>
  <c r="B16" i="57"/>
  <c r="AH15" i="57"/>
  <c r="K15" i="57"/>
  <c r="J15" i="57"/>
  <c r="B15" i="57"/>
  <c r="AH14" i="57"/>
  <c r="K14" i="57"/>
  <c r="J14" i="57"/>
  <c r="B14" i="57"/>
  <c r="C14" i="57"/>
  <c r="H14" i="57"/>
  <c r="AH13" i="57"/>
  <c r="K13" i="57"/>
  <c r="J13" i="57"/>
  <c r="B13" i="57"/>
  <c r="C13" i="57"/>
  <c r="H13" i="57"/>
  <c r="AH12" i="57"/>
  <c r="K12" i="57"/>
  <c r="J12" i="57"/>
  <c r="B12" i="57"/>
  <c r="E12" i="57"/>
  <c r="BE11" i="57"/>
  <c r="AM11" i="57"/>
  <c r="L5" i="57"/>
  <c r="J5" i="57"/>
  <c r="I5" i="57"/>
  <c r="H5" i="57"/>
  <c r="G1" i="57"/>
  <c r="L4" i="57"/>
  <c r="J4" i="57"/>
  <c r="I4" i="57"/>
  <c r="H4" i="57"/>
  <c r="AI81" i="57"/>
  <c r="BU3" i="57"/>
  <c r="AH19" i="56"/>
  <c r="K19" i="56"/>
  <c r="J19" i="56"/>
  <c r="B19" i="56"/>
  <c r="AH18" i="56"/>
  <c r="K18" i="56"/>
  <c r="J18" i="56"/>
  <c r="B18" i="56"/>
  <c r="AH17" i="56"/>
  <c r="K17" i="56"/>
  <c r="J17" i="56"/>
  <c r="B17" i="56"/>
  <c r="C17" i="56"/>
  <c r="H17" i="56"/>
  <c r="AH16" i="56"/>
  <c r="K16" i="56"/>
  <c r="J16" i="56"/>
  <c r="B16" i="56"/>
  <c r="C16" i="56"/>
  <c r="H16" i="56"/>
  <c r="AH15" i="56"/>
  <c r="K15" i="56"/>
  <c r="J15" i="56"/>
  <c r="C15" i="56"/>
  <c r="H15" i="56"/>
  <c r="B15" i="56"/>
  <c r="AH14" i="56"/>
  <c r="K14" i="56"/>
  <c r="J14" i="56"/>
  <c r="B14" i="56"/>
  <c r="AH13" i="56"/>
  <c r="K13" i="56"/>
  <c r="J13" i="56"/>
  <c r="B13" i="56"/>
  <c r="AH12" i="56"/>
  <c r="K12" i="56"/>
  <c r="J12" i="56"/>
  <c r="B12" i="56"/>
  <c r="BE11" i="56"/>
  <c r="AM11" i="56"/>
  <c r="L5" i="56"/>
  <c r="J5" i="56"/>
  <c r="I5" i="56"/>
  <c r="H5" i="56"/>
  <c r="AQ12" i="56"/>
  <c r="L4" i="56"/>
  <c r="J4" i="56"/>
  <c r="I4" i="56"/>
  <c r="H4" i="56"/>
  <c r="BU3" i="56"/>
  <c r="AH16" i="55"/>
  <c r="K16" i="55"/>
  <c r="J16" i="55"/>
  <c r="D16" i="55"/>
  <c r="B16" i="55"/>
  <c r="C16" i="55"/>
  <c r="H16" i="55"/>
  <c r="AH15" i="55"/>
  <c r="K15" i="55"/>
  <c r="J15" i="55"/>
  <c r="B15" i="55"/>
  <c r="AX14" i="55"/>
  <c r="AH14" i="55"/>
  <c r="AI14" i="55"/>
  <c r="K14" i="55"/>
  <c r="J14" i="55"/>
  <c r="B14" i="55"/>
  <c r="AH13" i="55"/>
  <c r="K13" i="55"/>
  <c r="J13" i="55"/>
  <c r="B13" i="55"/>
  <c r="AH12" i="55"/>
  <c r="K12" i="55"/>
  <c r="J12" i="55"/>
  <c r="B12" i="55"/>
  <c r="BE11" i="55"/>
  <c r="AM11" i="55"/>
  <c r="L5" i="55"/>
  <c r="J5" i="55"/>
  <c r="I5" i="55"/>
  <c r="H5" i="55"/>
  <c r="L4" i="55"/>
  <c r="J4" i="55"/>
  <c r="I4" i="55"/>
  <c r="H4" i="55"/>
  <c r="AQ16" i="55"/>
  <c r="BU3" i="55"/>
  <c r="G1" i="55"/>
  <c r="AH24" i="54"/>
  <c r="K24" i="54"/>
  <c r="J24" i="54"/>
  <c r="B24" i="54"/>
  <c r="C24" i="54"/>
  <c r="H24" i="54"/>
  <c r="AH23" i="54"/>
  <c r="K23" i="54"/>
  <c r="J23" i="54"/>
  <c r="B23" i="54"/>
  <c r="C23" i="54"/>
  <c r="AH22" i="54"/>
  <c r="K22" i="54"/>
  <c r="J22" i="54"/>
  <c r="B22" i="54"/>
  <c r="C22" i="54"/>
  <c r="H22" i="54"/>
  <c r="AH21" i="54"/>
  <c r="K21" i="54"/>
  <c r="J21" i="54"/>
  <c r="B21" i="54"/>
  <c r="C21" i="54"/>
  <c r="AH20" i="54"/>
  <c r="K20" i="54"/>
  <c r="J20" i="54"/>
  <c r="B20" i="54"/>
  <c r="AH19" i="54"/>
  <c r="K19" i="54"/>
  <c r="J19" i="54"/>
  <c r="B19" i="54"/>
  <c r="C19" i="54"/>
  <c r="AH18" i="54"/>
  <c r="K18" i="54"/>
  <c r="J18" i="54"/>
  <c r="B18" i="54"/>
  <c r="C18" i="54"/>
  <c r="AH17" i="54"/>
  <c r="K17" i="54"/>
  <c r="J17" i="54"/>
  <c r="C17" i="54"/>
  <c r="B17" i="54"/>
  <c r="AH16" i="54"/>
  <c r="K16" i="54"/>
  <c r="J16" i="54"/>
  <c r="G16" i="54"/>
  <c r="B16" i="54"/>
  <c r="C16" i="54"/>
  <c r="H16" i="54"/>
  <c r="AH15" i="54"/>
  <c r="K15" i="54"/>
  <c r="J15" i="54"/>
  <c r="B15" i="54"/>
  <c r="C15" i="54"/>
  <c r="AH14" i="54"/>
  <c r="K14" i="54"/>
  <c r="J14" i="54"/>
  <c r="B14" i="54"/>
  <c r="AH13" i="54"/>
  <c r="K13" i="54"/>
  <c r="J13" i="54"/>
  <c r="B13" i="54"/>
  <c r="C13" i="54"/>
  <c r="AH12" i="54"/>
  <c r="K12" i="54"/>
  <c r="J12" i="54"/>
  <c r="D12" i="54"/>
  <c r="C12" i="54"/>
  <c r="H12" i="54"/>
  <c r="B12" i="54"/>
  <c r="E12" i="54"/>
  <c r="BE11" i="54"/>
  <c r="AM11" i="54"/>
  <c r="L5" i="54"/>
  <c r="J5" i="54"/>
  <c r="I5" i="54"/>
  <c r="H5" i="54"/>
  <c r="L4" i="54"/>
  <c r="J4" i="54"/>
  <c r="I4" i="54"/>
  <c r="H4" i="54"/>
  <c r="BU3" i="54"/>
  <c r="AH21" i="53"/>
  <c r="K21" i="53"/>
  <c r="J21" i="53"/>
  <c r="B21" i="53"/>
  <c r="AH20" i="53"/>
  <c r="K20" i="53"/>
  <c r="J20" i="53"/>
  <c r="C20" i="53"/>
  <c r="B20" i="53"/>
  <c r="AH19" i="53"/>
  <c r="K19" i="53"/>
  <c r="J19" i="53"/>
  <c r="B19" i="53"/>
  <c r="AH18" i="53"/>
  <c r="K18" i="53"/>
  <c r="J18" i="53"/>
  <c r="B18" i="53"/>
  <c r="AH17" i="53"/>
  <c r="K17" i="53"/>
  <c r="J17" i="53"/>
  <c r="B17" i="53"/>
  <c r="AH16" i="53"/>
  <c r="K16" i="53"/>
  <c r="J16" i="53"/>
  <c r="B16" i="53"/>
  <c r="AH15" i="53"/>
  <c r="K15" i="53"/>
  <c r="J15" i="53"/>
  <c r="C15" i="53"/>
  <c r="H15" i="53"/>
  <c r="B15" i="53"/>
  <c r="AH14" i="53"/>
  <c r="K14" i="53"/>
  <c r="J14" i="53"/>
  <c r="C14" i="53"/>
  <c r="B14" i="53"/>
  <c r="AH13" i="53"/>
  <c r="K13" i="53"/>
  <c r="J13" i="53"/>
  <c r="B13" i="53"/>
  <c r="C13" i="53"/>
  <c r="AH12" i="53"/>
  <c r="AX12" i="53"/>
  <c r="K12" i="53"/>
  <c r="J12" i="53"/>
  <c r="C12" i="53"/>
  <c r="H12" i="53"/>
  <c r="B12" i="53"/>
  <c r="E12" i="53"/>
  <c r="BE11" i="53"/>
  <c r="AM11" i="53"/>
  <c r="L5" i="53"/>
  <c r="J5" i="53"/>
  <c r="I5" i="53"/>
  <c r="H5" i="53"/>
  <c r="G1" i="53"/>
  <c r="L4" i="53"/>
  <c r="J4" i="53"/>
  <c r="I4" i="53"/>
  <c r="H4" i="53"/>
  <c r="AQ11" i="53"/>
  <c r="BU3" i="53"/>
  <c r="AH50" i="52"/>
  <c r="K50" i="52"/>
  <c r="J50" i="52"/>
  <c r="B50" i="52"/>
  <c r="AH49" i="52"/>
  <c r="K49" i="52"/>
  <c r="J49" i="52"/>
  <c r="C49" i="52"/>
  <c r="H49" i="52"/>
  <c r="B49" i="52"/>
  <c r="AH48" i="52"/>
  <c r="K48" i="52"/>
  <c r="J48" i="52"/>
  <c r="C48" i="52"/>
  <c r="H48" i="52"/>
  <c r="B48" i="52"/>
  <c r="AH47" i="52"/>
  <c r="K47" i="52"/>
  <c r="J47" i="52"/>
  <c r="B47" i="52"/>
  <c r="C47" i="52"/>
  <c r="AH46" i="52"/>
  <c r="K46" i="52"/>
  <c r="J46" i="52"/>
  <c r="B46" i="52"/>
  <c r="AH45" i="52"/>
  <c r="K45" i="52"/>
  <c r="J45" i="52"/>
  <c r="B45" i="52"/>
  <c r="AH44" i="52"/>
  <c r="K44" i="52"/>
  <c r="J44" i="52"/>
  <c r="B44" i="52"/>
  <c r="AH43" i="52"/>
  <c r="K43" i="52"/>
  <c r="J43" i="52"/>
  <c r="B43" i="52"/>
  <c r="C43" i="52"/>
  <c r="H43" i="52"/>
  <c r="AH42" i="52"/>
  <c r="K42" i="52"/>
  <c r="J42" i="52"/>
  <c r="G42" i="52"/>
  <c r="D42" i="52"/>
  <c r="B42" i="52"/>
  <c r="C42" i="52"/>
  <c r="H42" i="52"/>
  <c r="AH41" i="52"/>
  <c r="K41" i="52"/>
  <c r="J41" i="52"/>
  <c r="B41" i="52"/>
  <c r="C41" i="52"/>
  <c r="G41" i="52"/>
  <c r="AH40" i="52"/>
  <c r="K40" i="52"/>
  <c r="J40" i="52"/>
  <c r="B40" i="52"/>
  <c r="C40" i="52"/>
  <c r="D40" i="52"/>
  <c r="AH39" i="52"/>
  <c r="K39" i="52"/>
  <c r="J39" i="52"/>
  <c r="C39" i="52"/>
  <c r="H39" i="52"/>
  <c r="B39" i="52"/>
  <c r="AH38" i="52"/>
  <c r="K38" i="52"/>
  <c r="J38" i="52"/>
  <c r="B38" i="52"/>
  <c r="AH37" i="52"/>
  <c r="K37" i="52"/>
  <c r="J37" i="52"/>
  <c r="B37" i="52"/>
  <c r="AH36" i="52"/>
  <c r="K36" i="52"/>
  <c r="J36" i="52"/>
  <c r="B36" i="52"/>
  <c r="AH35" i="52"/>
  <c r="K35" i="52"/>
  <c r="J35" i="52"/>
  <c r="B35" i="52"/>
  <c r="C35" i="52"/>
  <c r="AH34" i="52"/>
  <c r="K34" i="52"/>
  <c r="J34" i="52"/>
  <c r="C34" i="52"/>
  <c r="B34" i="52"/>
  <c r="AH33" i="52"/>
  <c r="K33" i="52"/>
  <c r="J33" i="52"/>
  <c r="B33" i="52"/>
  <c r="AH32" i="52"/>
  <c r="K32" i="52"/>
  <c r="J32" i="52"/>
  <c r="B32" i="52"/>
  <c r="AH31" i="52"/>
  <c r="K31" i="52"/>
  <c r="J31" i="52"/>
  <c r="B31" i="52"/>
  <c r="C31" i="52"/>
  <c r="AH30" i="52"/>
  <c r="K30" i="52"/>
  <c r="J30" i="52"/>
  <c r="C30" i="52"/>
  <c r="B30" i="52"/>
  <c r="AH29" i="52"/>
  <c r="K29" i="52"/>
  <c r="J29" i="52"/>
  <c r="B29" i="52"/>
  <c r="C29" i="52"/>
  <c r="AH28" i="52"/>
  <c r="BP28" i="52"/>
  <c r="K28" i="52"/>
  <c r="J28" i="52"/>
  <c r="B28" i="52"/>
  <c r="C28" i="52"/>
  <c r="AH27" i="52"/>
  <c r="K27" i="52"/>
  <c r="J27" i="52"/>
  <c r="B27" i="52"/>
  <c r="BA26" i="52"/>
  <c r="AH26" i="52"/>
  <c r="K26" i="52"/>
  <c r="J26" i="52"/>
  <c r="B26" i="52"/>
  <c r="C26" i="52"/>
  <c r="D26" i="52"/>
  <c r="AH25" i="52"/>
  <c r="K25" i="52"/>
  <c r="J25" i="52"/>
  <c r="B25" i="52"/>
  <c r="AH24" i="52"/>
  <c r="K24" i="52"/>
  <c r="J24" i="52"/>
  <c r="B24" i="52"/>
  <c r="C24" i="52"/>
  <c r="AH23" i="52"/>
  <c r="K23" i="52"/>
  <c r="J23" i="52"/>
  <c r="B23" i="52"/>
  <c r="C23" i="52"/>
  <c r="AH22" i="52"/>
  <c r="K22" i="52"/>
  <c r="J22" i="52"/>
  <c r="B22" i="52"/>
  <c r="C22" i="52"/>
  <c r="H22" i="52"/>
  <c r="AH21" i="52"/>
  <c r="K21" i="52"/>
  <c r="J21" i="52"/>
  <c r="B21" i="52"/>
  <c r="AH20" i="52"/>
  <c r="K20" i="52"/>
  <c r="J20" i="52"/>
  <c r="B20" i="52"/>
  <c r="BP19" i="52"/>
  <c r="AH19" i="52"/>
  <c r="K19" i="52"/>
  <c r="J19" i="52"/>
  <c r="C19" i="52"/>
  <c r="H19" i="52"/>
  <c r="B19" i="52"/>
  <c r="AH18" i="52"/>
  <c r="K18" i="52"/>
  <c r="J18" i="52"/>
  <c r="B18" i="52"/>
  <c r="AH17" i="52"/>
  <c r="K17" i="52"/>
  <c r="J17" i="52"/>
  <c r="B17" i="52"/>
  <c r="AH16" i="52"/>
  <c r="AQ16" i="52"/>
  <c r="K16" i="52"/>
  <c r="J16" i="52"/>
  <c r="B16" i="52"/>
  <c r="C16" i="52"/>
  <c r="AH15" i="52"/>
  <c r="K15" i="52"/>
  <c r="J15" i="52"/>
  <c r="D15" i="52"/>
  <c r="B15" i="52"/>
  <c r="C15" i="52"/>
  <c r="H15" i="52"/>
  <c r="AH14" i="52"/>
  <c r="K14" i="52"/>
  <c r="J14" i="52"/>
  <c r="B14" i="52"/>
  <c r="C14" i="52"/>
  <c r="H14" i="52"/>
  <c r="AQ13" i="52"/>
  <c r="AH13" i="52"/>
  <c r="K13" i="52"/>
  <c r="J13" i="52"/>
  <c r="B13" i="52"/>
  <c r="AH12" i="52"/>
  <c r="BP12" i="52"/>
  <c r="K12" i="52"/>
  <c r="J12" i="52"/>
  <c r="B12" i="52"/>
  <c r="E12" i="52"/>
  <c r="BE11" i="52"/>
  <c r="AM11" i="52"/>
  <c r="L5" i="52"/>
  <c r="J5" i="52"/>
  <c r="I5" i="52"/>
  <c r="H5" i="52"/>
  <c r="L4" i="52"/>
  <c r="J4" i="52"/>
  <c r="I4" i="52"/>
  <c r="H4" i="52"/>
  <c r="BU3" i="52"/>
  <c r="G1" i="52"/>
  <c r="AH34" i="51"/>
  <c r="K34" i="51"/>
  <c r="J34" i="51"/>
  <c r="C34" i="51"/>
  <c r="B34" i="51"/>
  <c r="AH33" i="51"/>
  <c r="K33" i="51"/>
  <c r="J33" i="51"/>
  <c r="B33" i="51"/>
  <c r="AH32" i="51"/>
  <c r="K32" i="51"/>
  <c r="J32" i="51"/>
  <c r="B32" i="51"/>
  <c r="AH31" i="51"/>
  <c r="K31" i="51"/>
  <c r="J31" i="51"/>
  <c r="B31" i="51"/>
  <c r="AH30" i="51"/>
  <c r="K30" i="51"/>
  <c r="J30" i="51"/>
  <c r="B30" i="51"/>
  <c r="AH29" i="51"/>
  <c r="K29" i="51"/>
  <c r="J29" i="51"/>
  <c r="B29" i="51"/>
  <c r="AH28" i="51"/>
  <c r="K28" i="51"/>
  <c r="J28" i="51"/>
  <c r="B28" i="51"/>
  <c r="AH27" i="51"/>
  <c r="K27" i="51"/>
  <c r="J27" i="51"/>
  <c r="C27" i="51"/>
  <c r="H27" i="51"/>
  <c r="B27" i="51"/>
  <c r="AH26" i="51"/>
  <c r="K26" i="51"/>
  <c r="J26" i="51"/>
  <c r="B26" i="51"/>
  <c r="AH25" i="51"/>
  <c r="K25" i="51"/>
  <c r="J25" i="51"/>
  <c r="B25" i="51"/>
  <c r="C25" i="51"/>
  <c r="AH24" i="51"/>
  <c r="K24" i="51"/>
  <c r="J24" i="51"/>
  <c r="B24" i="51"/>
  <c r="C24" i="51"/>
  <c r="H24" i="51"/>
  <c r="AH23" i="51"/>
  <c r="K23" i="51"/>
  <c r="J23" i="51"/>
  <c r="B23" i="51"/>
  <c r="AH22" i="51"/>
  <c r="K22" i="51"/>
  <c r="J22" i="51"/>
  <c r="B22" i="51"/>
  <c r="AH21" i="51"/>
  <c r="K21" i="51"/>
  <c r="J21" i="51"/>
  <c r="B21" i="51"/>
  <c r="C21" i="51"/>
  <c r="H21" i="51"/>
  <c r="AH20" i="51"/>
  <c r="K20" i="51"/>
  <c r="J20" i="51"/>
  <c r="C20" i="51"/>
  <c r="H20" i="51"/>
  <c r="B20" i="51"/>
  <c r="AH19" i="51"/>
  <c r="K19" i="51"/>
  <c r="J19" i="51"/>
  <c r="B19" i="51"/>
  <c r="AH18" i="51"/>
  <c r="K18" i="51"/>
  <c r="J18" i="51"/>
  <c r="C18" i="51"/>
  <c r="H18" i="51"/>
  <c r="B18" i="51"/>
  <c r="AH17" i="51"/>
  <c r="K17" i="51"/>
  <c r="J17" i="51"/>
  <c r="B17" i="51"/>
  <c r="C17" i="51"/>
  <c r="AH16" i="51"/>
  <c r="K16" i="51"/>
  <c r="J16" i="51"/>
  <c r="B16" i="51"/>
  <c r="AH15" i="51"/>
  <c r="K15" i="51"/>
  <c r="J15" i="51"/>
  <c r="C15" i="51"/>
  <c r="H15" i="51"/>
  <c r="B15" i="51"/>
  <c r="AH14" i="51"/>
  <c r="K14" i="51"/>
  <c r="J14" i="51"/>
  <c r="B14" i="51"/>
  <c r="AH13" i="51"/>
  <c r="K13" i="51"/>
  <c r="J13" i="51"/>
  <c r="B13" i="51"/>
  <c r="AH12" i="51"/>
  <c r="K12" i="51"/>
  <c r="J12" i="51"/>
  <c r="B12" i="51"/>
  <c r="BE11" i="51"/>
  <c r="AM11" i="51"/>
  <c r="L5" i="51"/>
  <c r="J5" i="51"/>
  <c r="I5" i="51"/>
  <c r="H5" i="51"/>
  <c r="L4" i="51"/>
  <c r="J4" i="51"/>
  <c r="I4" i="51"/>
  <c r="H4" i="51"/>
  <c r="BU3" i="51"/>
  <c r="AH61" i="50"/>
  <c r="K61" i="50"/>
  <c r="J61" i="50"/>
  <c r="B61" i="50"/>
  <c r="C61" i="50"/>
  <c r="AH60" i="50"/>
  <c r="K60" i="50"/>
  <c r="J60" i="50"/>
  <c r="G60" i="50"/>
  <c r="D60" i="50"/>
  <c r="B60" i="50"/>
  <c r="C60" i="50"/>
  <c r="H60" i="50"/>
  <c r="AH59" i="50"/>
  <c r="K59" i="50"/>
  <c r="J59" i="50"/>
  <c r="B59" i="50"/>
  <c r="C59" i="50"/>
  <c r="AH58" i="50"/>
  <c r="K58" i="50"/>
  <c r="J58" i="50"/>
  <c r="B58" i="50"/>
  <c r="AH57" i="50"/>
  <c r="K57" i="50"/>
  <c r="J57" i="50"/>
  <c r="B57" i="50"/>
  <c r="C57" i="50"/>
  <c r="AH56" i="50"/>
  <c r="K56" i="50"/>
  <c r="J56" i="50"/>
  <c r="B56" i="50"/>
  <c r="AH55" i="50"/>
  <c r="K55" i="50"/>
  <c r="J55" i="50"/>
  <c r="B55" i="50"/>
  <c r="C55" i="50"/>
  <c r="AH54" i="50"/>
  <c r="K54" i="50"/>
  <c r="J54" i="50"/>
  <c r="B54" i="50"/>
  <c r="AH53" i="50"/>
  <c r="K53" i="50"/>
  <c r="J53" i="50"/>
  <c r="C53" i="50"/>
  <c r="B53" i="50"/>
  <c r="AH52" i="50"/>
  <c r="K52" i="50"/>
  <c r="J52" i="50"/>
  <c r="C52" i="50"/>
  <c r="D52" i="50"/>
  <c r="B52" i="50"/>
  <c r="AH51" i="50"/>
  <c r="K51" i="50"/>
  <c r="J51" i="50"/>
  <c r="B51" i="50"/>
  <c r="C51" i="50"/>
  <c r="AH50" i="50"/>
  <c r="K50" i="50"/>
  <c r="J50" i="50"/>
  <c r="B50" i="50"/>
  <c r="AH49" i="50"/>
  <c r="K49" i="50"/>
  <c r="J49" i="50"/>
  <c r="B49" i="50"/>
  <c r="C49" i="50"/>
  <c r="AH48" i="50"/>
  <c r="K48" i="50"/>
  <c r="J48" i="50"/>
  <c r="G48" i="50"/>
  <c r="D48" i="50"/>
  <c r="B48" i="50"/>
  <c r="C48" i="50"/>
  <c r="H48" i="50"/>
  <c r="AH47" i="50"/>
  <c r="K47" i="50"/>
  <c r="J47" i="50"/>
  <c r="C47" i="50"/>
  <c r="B47" i="50"/>
  <c r="AH46" i="50"/>
  <c r="K46" i="50"/>
  <c r="J46" i="50"/>
  <c r="B46" i="50"/>
  <c r="AH45" i="50"/>
  <c r="K45" i="50"/>
  <c r="J45" i="50"/>
  <c r="B45" i="50"/>
  <c r="C45" i="50"/>
  <c r="AH44" i="50"/>
  <c r="K44" i="50"/>
  <c r="J44" i="50"/>
  <c r="B44" i="50"/>
  <c r="AH43" i="50"/>
  <c r="K43" i="50"/>
  <c r="J43" i="50"/>
  <c r="B43" i="50"/>
  <c r="C43" i="50"/>
  <c r="AH42" i="50"/>
  <c r="K42" i="50"/>
  <c r="J42" i="50"/>
  <c r="B42" i="50"/>
  <c r="AH41" i="50"/>
  <c r="K41" i="50"/>
  <c r="J41" i="50"/>
  <c r="B41" i="50"/>
  <c r="C41" i="50"/>
  <c r="AH40" i="50"/>
  <c r="K40" i="50"/>
  <c r="J40" i="50"/>
  <c r="B40" i="50"/>
  <c r="AH39" i="50"/>
  <c r="K39" i="50"/>
  <c r="J39" i="50"/>
  <c r="B39" i="50"/>
  <c r="C39" i="50"/>
  <c r="AH38" i="50"/>
  <c r="K38" i="50"/>
  <c r="J38" i="50"/>
  <c r="B38" i="50"/>
  <c r="AH37" i="50"/>
  <c r="K37" i="50"/>
  <c r="J37" i="50"/>
  <c r="B37" i="50"/>
  <c r="C37" i="50"/>
  <c r="AH36" i="50"/>
  <c r="K36" i="50"/>
  <c r="J36" i="50"/>
  <c r="B36" i="50"/>
  <c r="AH35" i="50"/>
  <c r="K35" i="50"/>
  <c r="J35" i="50"/>
  <c r="B35" i="50"/>
  <c r="C35" i="50"/>
  <c r="AH34" i="50"/>
  <c r="K34" i="50"/>
  <c r="J34" i="50"/>
  <c r="B34" i="50"/>
  <c r="AH33" i="50"/>
  <c r="K33" i="50"/>
  <c r="J33" i="50"/>
  <c r="B33" i="50"/>
  <c r="C33" i="50"/>
  <c r="AH32" i="50"/>
  <c r="K32" i="50"/>
  <c r="J32" i="50"/>
  <c r="B32" i="50"/>
  <c r="AH31" i="50"/>
  <c r="K31" i="50"/>
  <c r="J31" i="50"/>
  <c r="C31" i="50"/>
  <c r="B31" i="50"/>
  <c r="AH30" i="50"/>
  <c r="K30" i="50"/>
  <c r="J30" i="50"/>
  <c r="H30" i="50"/>
  <c r="B30" i="50"/>
  <c r="C30" i="50"/>
  <c r="AH29" i="50"/>
  <c r="K29" i="50"/>
  <c r="J29" i="50"/>
  <c r="B29" i="50"/>
  <c r="C29" i="50"/>
  <c r="AH28" i="50"/>
  <c r="K28" i="50"/>
  <c r="J28" i="50"/>
  <c r="B28" i="50"/>
  <c r="C28" i="50"/>
  <c r="AH27" i="50"/>
  <c r="K27" i="50"/>
  <c r="J27" i="50"/>
  <c r="B27" i="50"/>
  <c r="C27" i="50"/>
  <c r="AH26" i="50"/>
  <c r="K26" i="50"/>
  <c r="J26" i="50"/>
  <c r="B26" i="50"/>
  <c r="AH25" i="50"/>
  <c r="K25" i="50"/>
  <c r="J25" i="50"/>
  <c r="B25" i="50"/>
  <c r="C25" i="50"/>
  <c r="AH24" i="50"/>
  <c r="K24" i="50"/>
  <c r="J24" i="50"/>
  <c r="B24" i="50"/>
  <c r="C24" i="50"/>
  <c r="AH23" i="50"/>
  <c r="K23" i="50"/>
  <c r="J23" i="50"/>
  <c r="B23" i="50"/>
  <c r="C23" i="50"/>
  <c r="AH22" i="50"/>
  <c r="K22" i="50"/>
  <c r="J22" i="50"/>
  <c r="B22" i="50"/>
  <c r="AH21" i="50"/>
  <c r="K21" i="50"/>
  <c r="J21" i="50"/>
  <c r="C21" i="50"/>
  <c r="B21" i="50"/>
  <c r="AH20" i="50"/>
  <c r="K20" i="50"/>
  <c r="J20" i="50"/>
  <c r="B20" i="50"/>
  <c r="AH19" i="50"/>
  <c r="K19" i="50"/>
  <c r="J19" i="50"/>
  <c r="B19" i="50"/>
  <c r="C19" i="50"/>
  <c r="AH18" i="50"/>
  <c r="K18" i="50"/>
  <c r="J18" i="50"/>
  <c r="H18" i="50"/>
  <c r="B18" i="50"/>
  <c r="C18" i="50"/>
  <c r="G18" i="50"/>
  <c r="AH17" i="50"/>
  <c r="K17" i="50"/>
  <c r="J17" i="50"/>
  <c r="B17" i="50"/>
  <c r="C17" i="50"/>
  <c r="AH16" i="50"/>
  <c r="K16" i="50"/>
  <c r="J16" i="50"/>
  <c r="C16" i="50"/>
  <c r="H16" i="50"/>
  <c r="B16" i="50"/>
  <c r="AH15" i="50"/>
  <c r="K15" i="50"/>
  <c r="J15" i="50"/>
  <c r="B15" i="50"/>
  <c r="C15" i="50"/>
  <c r="AH14" i="50"/>
  <c r="K14" i="50"/>
  <c r="J14" i="50"/>
  <c r="B14" i="50"/>
  <c r="AH13" i="50"/>
  <c r="K13" i="50"/>
  <c r="J13" i="50"/>
  <c r="C13" i="50"/>
  <c r="B13" i="50"/>
  <c r="AH12" i="50"/>
  <c r="K12" i="50"/>
  <c r="J12" i="50"/>
  <c r="G12" i="50"/>
  <c r="D12" i="50"/>
  <c r="C12" i="50"/>
  <c r="H12" i="50"/>
  <c r="B12" i="50"/>
  <c r="E12" i="50"/>
  <c r="BE11" i="50"/>
  <c r="AM11" i="50"/>
  <c r="L5" i="50"/>
  <c r="J5" i="50"/>
  <c r="I5" i="50"/>
  <c r="H5" i="50"/>
  <c r="G1" i="50"/>
  <c r="L4" i="50"/>
  <c r="J4" i="50"/>
  <c r="I4" i="50"/>
  <c r="H4" i="50"/>
  <c r="AX22" i="50"/>
  <c r="BU3" i="50"/>
  <c r="AH26" i="49"/>
  <c r="K26" i="49"/>
  <c r="J26" i="49"/>
  <c r="B26" i="49"/>
  <c r="AH25" i="49"/>
  <c r="K25" i="49"/>
  <c r="J25" i="49"/>
  <c r="B25" i="49"/>
  <c r="AH24" i="49"/>
  <c r="K24" i="49"/>
  <c r="J24" i="49"/>
  <c r="B24" i="49"/>
  <c r="AH23" i="49"/>
  <c r="K23" i="49"/>
  <c r="J23" i="49"/>
  <c r="B23" i="49"/>
  <c r="AH22" i="49"/>
  <c r="K22" i="49"/>
  <c r="J22" i="49"/>
  <c r="B22" i="49"/>
  <c r="AH21" i="49"/>
  <c r="K21" i="49"/>
  <c r="J21" i="49"/>
  <c r="B21" i="49"/>
  <c r="AH20" i="49"/>
  <c r="K20" i="49"/>
  <c r="J20" i="49"/>
  <c r="B20" i="49"/>
  <c r="AH19" i="49"/>
  <c r="K19" i="49"/>
  <c r="J19" i="49"/>
  <c r="B19" i="49"/>
  <c r="AH18" i="49"/>
  <c r="K18" i="49"/>
  <c r="J18" i="49"/>
  <c r="B18" i="49"/>
  <c r="AH17" i="49"/>
  <c r="K17" i="49"/>
  <c r="J17" i="49"/>
  <c r="B17" i="49"/>
  <c r="C17" i="49"/>
  <c r="AH16" i="49"/>
  <c r="K16" i="49"/>
  <c r="J16" i="49"/>
  <c r="C16" i="49"/>
  <c r="B16" i="49"/>
  <c r="AH15" i="49"/>
  <c r="BA15" i="49"/>
  <c r="K15" i="49"/>
  <c r="J15" i="49"/>
  <c r="B15" i="49"/>
  <c r="AH14" i="49"/>
  <c r="K14" i="49"/>
  <c r="J14" i="49"/>
  <c r="B14" i="49"/>
  <c r="C14" i="49"/>
  <c r="H14" i="49"/>
  <c r="AH13" i="49"/>
  <c r="K13" i="49"/>
  <c r="J13" i="49"/>
  <c r="B13" i="49"/>
  <c r="AH12" i="49"/>
  <c r="K12" i="49"/>
  <c r="J12" i="49"/>
  <c r="B12" i="49"/>
  <c r="E12" i="49"/>
  <c r="BE11" i="49"/>
  <c r="AM11" i="49"/>
  <c r="L5" i="49"/>
  <c r="J5" i="49"/>
  <c r="I5" i="49"/>
  <c r="H5" i="49"/>
  <c r="L4" i="49"/>
  <c r="J4" i="49"/>
  <c r="I4" i="49"/>
  <c r="H4" i="49"/>
  <c r="BU3" i="49"/>
  <c r="AH30" i="48"/>
  <c r="K30" i="48"/>
  <c r="J30" i="48"/>
  <c r="B30" i="48"/>
  <c r="AH29" i="48"/>
  <c r="K29" i="48"/>
  <c r="J29" i="48"/>
  <c r="B29" i="48"/>
  <c r="BI28" i="48"/>
  <c r="AH28" i="48"/>
  <c r="K28" i="48"/>
  <c r="J28" i="48"/>
  <c r="G28" i="48"/>
  <c r="D28" i="48"/>
  <c r="C28" i="48"/>
  <c r="H28" i="48"/>
  <c r="B28" i="48"/>
  <c r="AH27" i="48"/>
  <c r="K27" i="48"/>
  <c r="J27" i="48"/>
  <c r="B27" i="48"/>
  <c r="AH26" i="48"/>
  <c r="K26" i="48"/>
  <c r="J26" i="48"/>
  <c r="B26" i="48"/>
  <c r="C26" i="48"/>
  <c r="H26" i="48"/>
  <c r="AH25" i="48"/>
  <c r="K25" i="48"/>
  <c r="J25" i="48"/>
  <c r="G25" i="48"/>
  <c r="D25" i="48"/>
  <c r="B25" i="48"/>
  <c r="C25" i="48"/>
  <c r="H25" i="48"/>
  <c r="AH24" i="48"/>
  <c r="K24" i="48"/>
  <c r="J24" i="48"/>
  <c r="H24" i="48"/>
  <c r="C24" i="48"/>
  <c r="G24" i="48"/>
  <c r="B24" i="48"/>
  <c r="AH23" i="48"/>
  <c r="K23" i="48"/>
  <c r="J23" i="48"/>
  <c r="B23" i="48"/>
  <c r="C23" i="48"/>
  <c r="H23" i="48"/>
  <c r="AH22" i="48"/>
  <c r="K22" i="48"/>
  <c r="J22" i="48"/>
  <c r="B22" i="48"/>
  <c r="AH21" i="48"/>
  <c r="K21" i="48"/>
  <c r="J21" i="48"/>
  <c r="B21" i="48"/>
  <c r="AH20" i="48"/>
  <c r="K20" i="48"/>
  <c r="J20" i="48"/>
  <c r="B20" i="48"/>
  <c r="AH19" i="48"/>
  <c r="K19" i="48"/>
  <c r="J19" i="48"/>
  <c r="B19" i="48"/>
  <c r="AH18" i="48"/>
  <c r="K18" i="48"/>
  <c r="J18" i="48"/>
  <c r="B18" i="48"/>
  <c r="AH17" i="48"/>
  <c r="K17" i="48"/>
  <c r="J17" i="48"/>
  <c r="B17" i="48"/>
  <c r="AH16" i="48"/>
  <c r="K16" i="48"/>
  <c r="J16" i="48"/>
  <c r="H16" i="48"/>
  <c r="B16" i="48"/>
  <c r="C16" i="48"/>
  <c r="D16" i="48"/>
  <c r="AH15" i="48"/>
  <c r="K15" i="48"/>
  <c r="J15" i="48"/>
  <c r="B15" i="48"/>
  <c r="AH14" i="48"/>
  <c r="K14" i="48"/>
  <c r="J14" i="48"/>
  <c r="B14" i="48"/>
  <c r="AH13" i="48"/>
  <c r="K13" i="48"/>
  <c r="J13" i="48"/>
  <c r="B13" i="48"/>
  <c r="C13" i="48"/>
  <c r="D13" i="48"/>
  <c r="AH12" i="48"/>
  <c r="K12" i="48"/>
  <c r="J12" i="48"/>
  <c r="B12" i="48"/>
  <c r="BE11" i="48"/>
  <c r="AM11" i="48"/>
  <c r="L5" i="48"/>
  <c r="J5" i="48"/>
  <c r="I5" i="48"/>
  <c r="H5" i="48"/>
  <c r="AX17" i="48"/>
  <c r="L4" i="48"/>
  <c r="J4" i="48"/>
  <c r="I4" i="48"/>
  <c r="H4" i="48"/>
  <c r="BU3" i="48"/>
  <c r="BD32" i="47"/>
  <c r="K32" i="47"/>
  <c r="J32" i="47"/>
  <c r="B32" i="47"/>
  <c r="C32" i="47"/>
  <c r="H32" i="47"/>
  <c r="BD31" i="47"/>
  <c r="K31" i="47"/>
  <c r="J31" i="47"/>
  <c r="B31" i="47"/>
  <c r="BD30" i="47"/>
  <c r="K30" i="47"/>
  <c r="J30" i="47"/>
  <c r="C30" i="47"/>
  <c r="H30" i="47"/>
  <c r="B30" i="47"/>
  <c r="BD29" i="47"/>
  <c r="K29" i="47"/>
  <c r="J29" i="47"/>
  <c r="B29" i="47"/>
  <c r="BD28" i="47"/>
  <c r="K28" i="47"/>
  <c r="J28" i="47"/>
  <c r="H28" i="47"/>
  <c r="B28" i="47"/>
  <c r="C28" i="47"/>
  <c r="D28" i="47"/>
  <c r="BD27" i="47"/>
  <c r="K27" i="47"/>
  <c r="J27" i="47"/>
  <c r="C27" i="47"/>
  <c r="D27" i="47"/>
  <c r="B27" i="47"/>
  <c r="BD26" i="47"/>
  <c r="K26" i="47"/>
  <c r="J26" i="47"/>
  <c r="B26" i="47"/>
  <c r="C26" i="47"/>
  <c r="BD25" i="47"/>
  <c r="K25" i="47"/>
  <c r="J25" i="47"/>
  <c r="B25" i="47"/>
  <c r="BD24" i="47"/>
  <c r="K24" i="47"/>
  <c r="J24" i="47"/>
  <c r="B24" i="47"/>
  <c r="BD23" i="47"/>
  <c r="K23" i="47"/>
  <c r="J23" i="47"/>
  <c r="B23" i="47"/>
  <c r="BD22" i="47"/>
  <c r="K22" i="47"/>
  <c r="J22" i="47"/>
  <c r="B22" i="47"/>
  <c r="BD21" i="47"/>
  <c r="K21" i="47"/>
  <c r="J21" i="47"/>
  <c r="B21" i="47"/>
  <c r="BD20" i="47"/>
  <c r="K20" i="47"/>
  <c r="J20" i="47"/>
  <c r="B20" i="47"/>
  <c r="BD19" i="47"/>
  <c r="K19" i="47"/>
  <c r="J19" i="47"/>
  <c r="B19" i="47"/>
  <c r="BD18" i="47"/>
  <c r="K18" i="47"/>
  <c r="J18" i="47"/>
  <c r="B18" i="47"/>
  <c r="BD17" i="47"/>
  <c r="K17" i="47"/>
  <c r="J17" i="47"/>
  <c r="B17" i="47"/>
  <c r="BD16" i="47"/>
  <c r="K16" i="47"/>
  <c r="J16" i="47"/>
  <c r="B16" i="47"/>
  <c r="BD15" i="47"/>
  <c r="K15" i="47"/>
  <c r="J15" i="47"/>
  <c r="B15" i="47"/>
  <c r="BD14" i="47"/>
  <c r="K14" i="47"/>
  <c r="J14" i="47"/>
  <c r="B14" i="47"/>
  <c r="BD13" i="47"/>
  <c r="K13" i="47"/>
  <c r="J13" i="47"/>
  <c r="B13" i="47"/>
  <c r="BD12" i="47"/>
  <c r="K12" i="47"/>
  <c r="J12" i="47"/>
  <c r="C12" i="47"/>
  <c r="H12" i="47"/>
  <c r="B12" i="47"/>
  <c r="E12" i="47"/>
  <c r="CA11" i="47"/>
  <c r="BI11" i="47"/>
  <c r="L5" i="47"/>
  <c r="J5" i="47"/>
  <c r="I5" i="47"/>
  <c r="H5" i="47"/>
  <c r="BT29" i="47"/>
  <c r="L4" i="47"/>
  <c r="J4" i="47"/>
  <c r="I4" i="47"/>
  <c r="H4" i="47"/>
  <c r="CQ3" i="47"/>
  <c r="AH21" i="46"/>
  <c r="K21" i="46"/>
  <c r="J21" i="46"/>
  <c r="B21" i="46"/>
  <c r="AH20" i="46"/>
  <c r="K20" i="46"/>
  <c r="J20" i="46"/>
  <c r="B20" i="46"/>
  <c r="C20" i="46"/>
  <c r="H20" i="46"/>
  <c r="AH19" i="46"/>
  <c r="BP19" i="46"/>
  <c r="K19" i="46"/>
  <c r="J19" i="46"/>
  <c r="B19" i="46"/>
  <c r="C19" i="46"/>
  <c r="H19" i="46"/>
  <c r="AH18" i="46"/>
  <c r="K18" i="46"/>
  <c r="J18" i="46"/>
  <c r="B18" i="46"/>
  <c r="AH17" i="46"/>
  <c r="K17" i="46"/>
  <c r="J17" i="46"/>
  <c r="B17" i="46"/>
  <c r="C17" i="46"/>
  <c r="H17" i="46"/>
  <c r="AH16" i="46"/>
  <c r="K16" i="46"/>
  <c r="J16" i="46"/>
  <c r="B16" i="46"/>
  <c r="AH15" i="46"/>
  <c r="K15" i="46"/>
  <c r="J15" i="46"/>
  <c r="B15" i="46"/>
  <c r="AH14" i="46"/>
  <c r="K14" i="46"/>
  <c r="J14" i="46"/>
  <c r="B14" i="46"/>
  <c r="C14" i="46"/>
  <c r="H14" i="46"/>
  <c r="AH13" i="46"/>
  <c r="BI13" i="46"/>
  <c r="K13" i="46"/>
  <c r="J13" i="46"/>
  <c r="B13" i="46"/>
  <c r="AH12" i="46"/>
  <c r="K12" i="46"/>
  <c r="J12" i="46"/>
  <c r="B12" i="46"/>
  <c r="E12" i="46"/>
  <c r="BI11" i="46"/>
  <c r="BE11" i="46"/>
  <c r="AM11" i="46"/>
  <c r="L5" i="46"/>
  <c r="J5" i="46"/>
  <c r="I5" i="46"/>
  <c r="H5" i="46"/>
  <c r="G1" i="46"/>
  <c r="L4" i="46"/>
  <c r="J4" i="46"/>
  <c r="I4" i="46"/>
  <c r="H4" i="46"/>
  <c r="BU3" i="46"/>
  <c r="AH45" i="45"/>
  <c r="K45" i="45"/>
  <c r="J45" i="45"/>
  <c r="B45" i="45"/>
  <c r="C45" i="45"/>
  <c r="H45" i="45"/>
  <c r="AH44" i="45"/>
  <c r="K44" i="45"/>
  <c r="J44" i="45"/>
  <c r="B44" i="45"/>
  <c r="C44" i="45"/>
  <c r="AH43" i="45"/>
  <c r="K43" i="45"/>
  <c r="J43" i="45"/>
  <c r="B43" i="45"/>
  <c r="AH42" i="45"/>
  <c r="K42" i="45"/>
  <c r="J42" i="45"/>
  <c r="B42" i="45"/>
  <c r="AH41" i="45"/>
  <c r="K41" i="45"/>
  <c r="J41" i="45"/>
  <c r="B41" i="45"/>
  <c r="AH40" i="45"/>
  <c r="K40" i="45"/>
  <c r="J40" i="45"/>
  <c r="B40" i="45"/>
  <c r="C40" i="45"/>
  <c r="H40" i="45"/>
  <c r="AH39" i="45"/>
  <c r="K39" i="45"/>
  <c r="J39" i="45"/>
  <c r="B39" i="45"/>
  <c r="AH38" i="45"/>
  <c r="K38" i="45"/>
  <c r="J38" i="45"/>
  <c r="B38" i="45"/>
  <c r="AH37" i="45"/>
  <c r="K37" i="45"/>
  <c r="J37" i="45"/>
  <c r="B37" i="45"/>
  <c r="C37" i="45"/>
  <c r="H37" i="45"/>
  <c r="AH36" i="45"/>
  <c r="K36" i="45"/>
  <c r="J36" i="45"/>
  <c r="B36" i="45"/>
  <c r="C36" i="45"/>
  <c r="AH35" i="45"/>
  <c r="K35" i="45"/>
  <c r="J35" i="45"/>
  <c r="B35" i="45"/>
  <c r="AH34" i="45"/>
  <c r="K34" i="45"/>
  <c r="J34" i="45"/>
  <c r="B34" i="45"/>
  <c r="AH33" i="45"/>
  <c r="K33" i="45"/>
  <c r="J33" i="45"/>
  <c r="B33" i="45"/>
  <c r="C33" i="45"/>
  <c r="AH32" i="45"/>
  <c r="K32" i="45"/>
  <c r="J32" i="45"/>
  <c r="C32" i="45"/>
  <c r="H32" i="45"/>
  <c r="B32" i="45"/>
  <c r="AH31" i="45"/>
  <c r="K31" i="45"/>
  <c r="J31" i="45"/>
  <c r="B31" i="45"/>
  <c r="AH30" i="45"/>
  <c r="K30" i="45"/>
  <c r="J30" i="45"/>
  <c r="B30" i="45"/>
  <c r="AH29" i="45"/>
  <c r="K29" i="45"/>
  <c r="J29" i="45"/>
  <c r="B29" i="45"/>
  <c r="AH28" i="45"/>
  <c r="K28" i="45"/>
  <c r="J28" i="45"/>
  <c r="C28" i="45"/>
  <c r="B28" i="45"/>
  <c r="AH27" i="45"/>
  <c r="K27" i="45"/>
  <c r="J27" i="45"/>
  <c r="B27" i="45"/>
  <c r="AH26" i="45"/>
  <c r="AI26" i="45"/>
  <c r="K26" i="45"/>
  <c r="J26" i="45"/>
  <c r="B26" i="45"/>
  <c r="AH25" i="45"/>
  <c r="K25" i="45"/>
  <c r="J25" i="45"/>
  <c r="B25" i="45"/>
  <c r="C25" i="45"/>
  <c r="H25" i="45"/>
  <c r="AH24" i="45"/>
  <c r="K24" i="45"/>
  <c r="J24" i="45"/>
  <c r="C24" i="45"/>
  <c r="H24" i="45"/>
  <c r="B24" i="45"/>
  <c r="AH23" i="45"/>
  <c r="K23" i="45"/>
  <c r="J23" i="45"/>
  <c r="B23" i="45"/>
  <c r="AH22" i="45"/>
  <c r="K22" i="45"/>
  <c r="J22" i="45"/>
  <c r="B22" i="45"/>
  <c r="AH21" i="45"/>
  <c r="K21" i="45"/>
  <c r="J21" i="45"/>
  <c r="B21" i="45"/>
  <c r="AH20" i="45"/>
  <c r="K20" i="45"/>
  <c r="J20" i="45"/>
  <c r="B20" i="45"/>
  <c r="C20" i="45"/>
  <c r="AH19" i="45"/>
  <c r="K19" i="45"/>
  <c r="J19" i="45"/>
  <c r="B19" i="45"/>
  <c r="AH18" i="45"/>
  <c r="K18" i="45"/>
  <c r="J18" i="45"/>
  <c r="B18" i="45"/>
  <c r="AH17" i="45"/>
  <c r="K17" i="45"/>
  <c r="J17" i="45"/>
  <c r="B17" i="45"/>
  <c r="C17" i="45"/>
  <c r="H17" i="45"/>
  <c r="AH16" i="45"/>
  <c r="K16" i="45"/>
  <c r="J16" i="45"/>
  <c r="B16" i="45"/>
  <c r="AH15" i="45"/>
  <c r="K15" i="45"/>
  <c r="J15" i="45"/>
  <c r="B15" i="45"/>
  <c r="AH14" i="45"/>
  <c r="K14" i="45"/>
  <c r="J14" i="45"/>
  <c r="B14" i="45"/>
  <c r="AH13" i="45"/>
  <c r="K13" i="45"/>
  <c r="J13" i="45"/>
  <c r="B13" i="45"/>
  <c r="AH12" i="45"/>
  <c r="K12" i="45"/>
  <c r="J12" i="45"/>
  <c r="C12" i="45"/>
  <c r="B12" i="45"/>
  <c r="E12" i="45"/>
  <c r="AZ11" i="45"/>
  <c r="AL11" i="45"/>
  <c r="L5" i="45"/>
  <c r="J5" i="45"/>
  <c r="I5" i="45"/>
  <c r="H5" i="45"/>
  <c r="G1" i="45"/>
  <c r="L4" i="45"/>
  <c r="J4" i="45"/>
  <c r="I4" i="45"/>
  <c r="H4" i="45"/>
  <c r="BM3" i="45"/>
  <c r="AH22" i="44"/>
  <c r="K22" i="44"/>
  <c r="J22" i="44"/>
  <c r="B22" i="44"/>
  <c r="AH21" i="44"/>
  <c r="BI21" i="44"/>
  <c r="K21" i="44"/>
  <c r="J21" i="44"/>
  <c r="B21" i="44"/>
  <c r="C21" i="44"/>
  <c r="H21" i="44"/>
  <c r="AH20" i="44"/>
  <c r="K20" i="44"/>
  <c r="J20" i="44"/>
  <c r="B20" i="44"/>
  <c r="C20" i="44"/>
  <c r="AH19" i="44"/>
  <c r="K19" i="44"/>
  <c r="J19" i="44"/>
  <c r="B19" i="44"/>
  <c r="C19" i="44"/>
  <c r="H19" i="44"/>
  <c r="AH18" i="44"/>
  <c r="K18" i="44"/>
  <c r="J18" i="44"/>
  <c r="B18" i="44"/>
  <c r="AH17" i="44"/>
  <c r="K17" i="44"/>
  <c r="J17" i="44"/>
  <c r="B17" i="44"/>
  <c r="AU16" i="44"/>
  <c r="AH16" i="44"/>
  <c r="K16" i="44"/>
  <c r="J16" i="44"/>
  <c r="B16" i="44"/>
  <c r="AH15" i="44"/>
  <c r="K15" i="44"/>
  <c r="J15" i="44"/>
  <c r="B15" i="44"/>
  <c r="AH14" i="44"/>
  <c r="K14" i="44"/>
  <c r="J14" i="44"/>
  <c r="B14" i="44"/>
  <c r="AH13" i="44"/>
  <c r="K13" i="44"/>
  <c r="J13" i="44"/>
  <c r="B13" i="44"/>
  <c r="AU12" i="44"/>
  <c r="AI12" i="44"/>
  <c r="AH12" i="44"/>
  <c r="K12" i="44"/>
  <c r="J12" i="44"/>
  <c r="B12" i="44"/>
  <c r="E12" i="44"/>
  <c r="AZ11" i="44"/>
  <c r="AL11" i="44"/>
  <c r="L5" i="44"/>
  <c r="J5" i="44"/>
  <c r="I5" i="44"/>
  <c r="H5" i="44"/>
  <c r="L4" i="44"/>
  <c r="J4" i="44"/>
  <c r="I4" i="44"/>
  <c r="H4" i="44"/>
  <c r="AO16" i="44"/>
  <c r="BM3" i="44"/>
  <c r="G1" i="44"/>
  <c r="AH29" i="43"/>
  <c r="K29" i="43"/>
  <c r="J29" i="43"/>
  <c r="B29" i="43"/>
  <c r="AH28" i="43"/>
  <c r="K28" i="43"/>
  <c r="J28" i="43"/>
  <c r="C28" i="43"/>
  <c r="H28" i="43"/>
  <c r="B28" i="43"/>
  <c r="AH27" i="43"/>
  <c r="K27" i="43"/>
  <c r="J27" i="43"/>
  <c r="B27" i="43"/>
  <c r="AH26" i="43"/>
  <c r="K26" i="43"/>
  <c r="J26" i="43"/>
  <c r="B26" i="43"/>
  <c r="AH25" i="43"/>
  <c r="K25" i="43"/>
  <c r="J25" i="43"/>
  <c r="B25" i="43"/>
  <c r="AH24" i="43"/>
  <c r="K24" i="43"/>
  <c r="J24" i="43"/>
  <c r="B24" i="43"/>
  <c r="C24" i="43"/>
  <c r="G24" i="43"/>
  <c r="AH23" i="43"/>
  <c r="K23" i="43"/>
  <c r="J23" i="43"/>
  <c r="B23" i="43"/>
  <c r="AH22" i="43"/>
  <c r="K22" i="43"/>
  <c r="J22" i="43"/>
  <c r="B22" i="43"/>
  <c r="C22" i="43"/>
  <c r="H22" i="43"/>
  <c r="AH21" i="43"/>
  <c r="K21" i="43"/>
  <c r="J21" i="43"/>
  <c r="B21" i="43"/>
  <c r="AH20" i="43"/>
  <c r="K20" i="43"/>
  <c r="J20" i="43"/>
  <c r="B20" i="43"/>
  <c r="AH19" i="43"/>
  <c r="K19" i="43"/>
  <c r="J19" i="43"/>
  <c r="B19" i="43"/>
  <c r="AH18" i="43"/>
  <c r="K18" i="43"/>
  <c r="J18" i="43"/>
  <c r="B18" i="43"/>
  <c r="AH17" i="43"/>
  <c r="K17" i="43"/>
  <c r="J17" i="43"/>
  <c r="B17" i="43"/>
  <c r="AH16" i="43"/>
  <c r="K16" i="43"/>
  <c r="J16" i="43"/>
  <c r="C16" i="43"/>
  <c r="G16" i="43"/>
  <c r="B16" i="43"/>
  <c r="AH15" i="43"/>
  <c r="K15" i="43"/>
  <c r="J15" i="43"/>
  <c r="C15" i="43"/>
  <c r="H15" i="43"/>
  <c r="B15" i="43"/>
  <c r="AH14" i="43"/>
  <c r="K14" i="43"/>
  <c r="J14" i="43"/>
  <c r="B14" i="43"/>
  <c r="AH13" i="43"/>
  <c r="K13" i="43"/>
  <c r="J13" i="43"/>
  <c r="B13" i="43"/>
  <c r="AH12" i="43"/>
  <c r="K12" i="43"/>
  <c r="J12" i="43"/>
  <c r="B12" i="43"/>
  <c r="E12" i="43"/>
  <c r="AZ11" i="43"/>
  <c r="AL11" i="43"/>
  <c r="L5" i="43"/>
  <c r="J5" i="43"/>
  <c r="I5" i="43"/>
  <c r="H5" i="43"/>
  <c r="G1" i="43"/>
  <c r="L4" i="43"/>
  <c r="J4" i="43"/>
  <c r="I4" i="43"/>
  <c r="H4" i="43"/>
  <c r="BM3" i="43"/>
  <c r="AH22" i="42"/>
  <c r="K22" i="42"/>
  <c r="J22" i="42"/>
  <c r="B22" i="42"/>
  <c r="C22" i="42"/>
  <c r="AH21" i="42"/>
  <c r="K21" i="42"/>
  <c r="J21" i="42"/>
  <c r="H21" i="42"/>
  <c r="B21" i="42"/>
  <c r="C21" i="42"/>
  <c r="D21" i="42"/>
  <c r="AH20" i="42"/>
  <c r="K20" i="42"/>
  <c r="J20" i="42"/>
  <c r="C20" i="42"/>
  <c r="B20" i="42"/>
  <c r="AH19" i="42"/>
  <c r="K19" i="42"/>
  <c r="J19" i="42"/>
  <c r="B19" i="42"/>
  <c r="C19" i="42"/>
  <c r="AH18" i="42"/>
  <c r="K18" i="42"/>
  <c r="J18" i="42"/>
  <c r="B18" i="42"/>
  <c r="AH17" i="42"/>
  <c r="K17" i="42"/>
  <c r="J17" i="42"/>
  <c r="B17" i="42"/>
  <c r="C17" i="42"/>
  <c r="AH16" i="42"/>
  <c r="K16" i="42"/>
  <c r="J16" i="42"/>
  <c r="B16" i="42"/>
  <c r="C16" i="42"/>
  <c r="H16" i="42"/>
  <c r="AH15" i="42"/>
  <c r="K15" i="42"/>
  <c r="J15" i="42"/>
  <c r="B15" i="42"/>
  <c r="AH14" i="42"/>
  <c r="K14" i="42"/>
  <c r="J14" i="42"/>
  <c r="B14" i="42"/>
  <c r="C14" i="42"/>
  <c r="AH13" i="42"/>
  <c r="K13" i="42"/>
  <c r="J13" i="42"/>
  <c r="C13" i="42"/>
  <c r="H13" i="42"/>
  <c r="B13" i="42"/>
  <c r="AH12" i="42"/>
  <c r="K12" i="42"/>
  <c r="J12" i="42"/>
  <c r="B12" i="42"/>
  <c r="AZ11" i="42"/>
  <c r="AL11" i="42"/>
  <c r="L5" i="42"/>
  <c r="J5" i="42"/>
  <c r="I5" i="42"/>
  <c r="H5" i="42"/>
  <c r="G1" i="42"/>
  <c r="L4" i="42"/>
  <c r="J4" i="42"/>
  <c r="I4" i="42"/>
  <c r="H4" i="42"/>
  <c r="BM3" i="42"/>
  <c r="AH26" i="41"/>
  <c r="K26" i="41"/>
  <c r="J26" i="41"/>
  <c r="H26" i="41"/>
  <c r="G26" i="41"/>
  <c r="B26" i="41"/>
  <c r="C26" i="41"/>
  <c r="D26" i="41"/>
  <c r="AH25" i="41"/>
  <c r="K25" i="41"/>
  <c r="J25" i="41"/>
  <c r="B25" i="41"/>
  <c r="AH24" i="41"/>
  <c r="K24" i="41"/>
  <c r="J24" i="41"/>
  <c r="B24" i="41"/>
  <c r="C24" i="41"/>
  <c r="AH23" i="41"/>
  <c r="K23" i="41"/>
  <c r="J23" i="41"/>
  <c r="B23" i="41"/>
  <c r="C23" i="41"/>
  <c r="AH22" i="41"/>
  <c r="K22" i="41"/>
  <c r="J22" i="41"/>
  <c r="B22" i="41"/>
  <c r="C22" i="41"/>
  <c r="AH21" i="41"/>
  <c r="K21" i="41"/>
  <c r="J21" i="41"/>
  <c r="B21" i="41"/>
  <c r="AH20" i="41"/>
  <c r="K20" i="41"/>
  <c r="J20" i="41"/>
  <c r="B20" i="41"/>
  <c r="C20" i="41"/>
  <c r="AH19" i="41"/>
  <c r="K19" i="41"/>
  <c r="J19" i="41"/>
  <c r="B19" i="41"/>
  <c r="AH18" i="41"/>
  <c r="K18" i="41"/>
  <c r="J18" i="41"/>
  <c r="B18" i="41"/>
  <c r="AH17" i="41"/>
  <c r="K17" i="41"/>
  <c r="J17" i="41"/>
  <c r="B17" i="41"/>
  <c r="AH16" i="41"/>
  <c r="K16" i="41"/>
  <c r="J16" i="41"/>
  <c r="C16" i="41"/>
  <c r="H16" i="41"/>
  <c r="B16" i="41"/>
  <c r="AH15" i="41"/>
  <c r="AW15" i="41"/>
  <c r="K15" i="41"/>
  <c r="J15" i="41"/>
  <c r="B15" i="41"/>
  <c r="AH14" i="41"/>
  <c r="K14" i="41"/>
  <c r="J14" i="41"/>
  <c r="B14" i="41"/>
  <c r="AH13" i="41"/>
  <c r="K13" i="41"/>
  <c r="J13" i="41"/>
  <c r="C13" i="41"/>
  <c r="B13" i="41"/>
  <c r="AH12" i="41"/>
  <c r="K12" i="41"/>
  <c r="J12" i="41"/>
  <c r="C12" i="41"/>
  <c r="B12" i="41"/>
  <c r="E12" i="41"/>
  <c r="BC11" i="41"/>
  <c r="AZ11" i="41"/>
  <c r="AL11" i="41"/>
  <c r="L5" i="41"/>
  <c r="J5" i="41"/>
  <c r="I5" i="41"/>
  <c r="H5" i="41"/>
  <c r="L4" i="41"/>
  <c r="J4" i="41"/>
  <c r="I4" i="41"/>
  <c r="H4" i="41"/>
  <c r="BM3" i="41"/>
  <c r="AH18" i="40"/>
  <c r="K18" i="40"/>
  <c r="J18" i="40"/>
  <c r="B18" i="40"/>
  <c r="AH17" i="40"/>
  <c r="K17" i="40"/>
  <c r="J17" i="40"/>
  <c r="B17" i="40"/>
  <c r="C17" i="40"/>
  <c r="H17" i="40"/>
  <c r="AH16" i="40"/>
  <c r="K16" i="40"/>
  <c r="J16" i="40"/>
  <c r="C16" i="40"/>
  <c r="H16" i="40"/>
  <c r="B16" i="40"/>
  <c r="AH15" i="40"/>
  <c r="K15" i="40"/>
  <c r="J15" i="40"/>
  <c r="B15" i="40"/>
  <c r="C15" i="40"/>
  <c r="H15" i="40"/>
  <c r="AH14" i="40"/>
  <c r="K14" i="40"/>
  <c r="J14" i="40"/>
  <c r="B14" i="40"/>
  <c r="AH13" i="40"/>
  <c r="K13" i="40"/>
  <c r="J13" i="40"/>
  <c r="B13" i="40"/>
  <c r="AH12" i="40"/>
  <c r="K12" i="40"/>
  <c r="J12" i="40"/>
  <c r="B12" i="40"/>
  <c r="E12" i="40"/>
  <c r="AZ11" i="40"/>
  <c r="AL11" i="40"/>
  <c r="L5" i="40"/>
  <c r="J5" i="40"/>
  <c r="I5" i="40"/>
  <c r="H5" i="40"/>
  <c r="L4" i="40"/>
  <c r="J4" i="40"/>
  <c r="I4" i="40"/>
  <c r="H4" i="40"/>
  <c r="BM3" i="40"/>
  <c r="AH38" i="39"/>
  <c r="K38" i="39"/>
  <c r="J38" i="39"/>
  <c r="B38" i="39"/>
  <c r="C38" i="39"/>
  <c r="H38" i="39"/>
  <c r="AH37" i="39"/>
  <c r="K37" i="39"/>
  <c r="J37" i="39"/>
  <c r="B37" i="39"/>
  <c r="AH36" i="39"/>
  <c r="K36" i="39"/>
  <c r="J36" i="39"/>
  <c r="B36" i="39"/>
  <c r="C36" i="39"/>
  <c r="H36" i="39"/>
  <c r="AH35" i="39"/>
  <c r="K35" i="39"/>
  <c r="J35" i="39"/>
  <c r="H35" i="39"/>
  <c r="G35" i="39"/>
  <c r="B35" i="39"/>
  <c r="C35" i="39"/>
  <c r="AH34" i="39"/>
  <c r="K34" i="39"/>
  <c r="J34" i="39"/>
  <c r="B34" i="39"/>
  <c r="C34" i="39"/>
  <c r="H34" i="39"/>
  <c r="AH33" i="39"/>
  <c r="K33" i="39"/>
  <c r="J33" i="39"/>
  <c r="B33" i="39"/>
  <c r="C33" i="39"/>
  <c r="AH32" i="39"/>
  <c r="K32" i="39"/>
  <c r="J32" i="39"/>
  <c r="B32" i="39"/>
  <c r="AH31" i="39"/>
  <c r="K31" i="39"/>
  <c r="J31" i="39"/>
  <c r="C31" i="39"/>
  <c r="B31" i="39"/>
  <c r="AH30" i="39"/>
  <c r="K30" i="39"/>
  <c r="J30" i="39"/>
  <c r="B30" i="39"/>
  <c r="C30" i="39"/>
  <c r="H30" i="39"/>
  <c r="AH29" i="39"/>
  <c r="K29" i="39"/>
  <c r="J29" i="39"/>
  <c r="B29" i="39"/>
  <c r="AH28" i="39"/>
  <c r="AU28" i="39"/>
  <c r="K28" i="39"/>
  <c r="J28" i="39"/>
  <c r="B28" i="39"/>
  <c r="C28" i="39"/>
  <c r="H28" i="39"/>
  <c r="AH27" i="39"/>
  <c r="K27" i="39"/>
  <c r="J27" i="39"/>
  <c r="B27" i="39"/>
  <c r="C27" i="39"/>
  <c r="H27" i="39"/>
  <c r="AH26" i="39"/>
  <c r="K26" i="39"/>
  <c r="J26" i="39"/>
  <c r="B26" i="39"/>
  <c r="C26" i="39"/>
  <c r="H26" i="39"/>
  <c r="AH25" i="39"/>
  <c r="K25" i="39"/>
  <c r="J25" i="39"/>
  <c r="C25" i="39"/>
  <c r="D25" i="39"/>
  <c r="B25" i="39"/>
  <c r="AH24" i="39"/>
  <c r="K24" i="39"/>
  <c r="J24" i="39"/>
  <c r="B24" i="39"/>
  <c r="C24" i="39"/>
  <c r="H24" i="39"/>
  <c r="AH23" i="39"/>
  <c r="K23" i="39"/>
  <c r="J23" i="39"/>
  <c r="B23" i="39"/>
  <c r="AH22" i="39"/>
  <c r="AW22" i="39"/>
  <c r="K22" i="39"/>
  <c r="J22" i="39"/>
  <c r="B22" i="39"/>
  <c r="AH21" i="39"/>
  <c r="K21" i="39"/>
  <c r="J21" i="39"/>
  <c r="B21" i="39"/>
  <c r="C21" i="39"/>
  <c r="H21" i="39"/>
  <c r="AH20" i="39"/>
  <c r="K20" i="39"/>
  <c r="J20" i="39"/>
  <c r="B20" i="39"/>
  <c r="C20" i="39"/>
  <c r="H20" i="39"/>
  <c r="AH19" i="39"/>
  <c r="K19" i="39"/>
  <c r="J19" i="39"/>
  <c r="B19" i="39"/>
  <c r="AH18" i="39"/>
  <c r="K18" i="39"/>
  <c r="J18" i="39"/>
  <c r="B18" i="39"/>
  <c r="C18" i="39"/>
  <c r="H18" i="39"/>
  <c r="AH17" i="39"/>
  <c r="K17" i="39"/>
  <c r="J17" i="39"/>
  <c r="C17" i="39"/>
  <c r="D17" i="39"/>
  <c r="B17" i="39"/>
  <c r="AH16" i="39"/>
  <c r="K16" i="39"/>
  <c r="J16" i="39"/>
  <c r="B16" i="39"/>
  <c r="AH15" i="39"/>
  <c r="K15" i="39"/>
  <c r="J15" i="39"/>
  <c r="B15" i="39"/>
  <c r="C15" i="39"/>
  <c r="AH14" i="39"/>
  <c r="K14" i="39"/>
  <c r="J14" i="39"/>
  <c r="B14" i="39"/>
  <c r="C14" i="39"/>
  <c r="H14" i="39"/>
  <c r="AH13" i="39"/>
  <c r="K13" i="39"/>
  <c r="J13" i="39"/>
  <c r="B13" i="39"/>
  <c r="AH12" i="39"/>
  <c r="K12" i="39"/>
  <c r="J12" i="39"/>
  <c r="B12" i="39"/>
  <c r="E12" i="39"/>
  <c r="AZ11" i="39"/>
  <c r="AL11" i="39"/>
  <c r="L5" i="39"/>
  <c r="J5" i="39"/>
  <c r="I5" i="39"/>
  <c r="H5" i="39"/>
  <c r="G1" i="39"/>
  <c r="L4" i="39"/>
  <c r="J4" i="39"/>
  <c r="I4" i="39"/>
  <c r="H4" i="39"/>
  <c r="BM3" i="39"/>
  <c r="AH25" i="38"/>
  <c r="K25" i="38"/>
  <c r="J25" i="38"/>
  <c r="B25" i="38"/>
  <c r="C25" i="38"/>
  <c r="H25" i="38"/>
  <c r="AH24" i="38"/>
  <c r="K24" i="38"/>
  <c r="J24" i="38"/>
  <c r="B24" i="38"/>
  <c r="AH23" i="38"/>
  <c r="K23" i="38"/>
  <c r="J23" i="38"/>
  <c r="B23" i="38"/>
  <c r="C23" i="38"/>
  <c r="H23" i="38"/>
  <c r="AH22" i="38"/>
  <c r="K22" i="38"/>
  <c r="J22" i="38"/>
  <c r="B22" i="38"/>
  <c r="AH21" i="38"/>
  <c r="K21" i="38"/>
  <c r="J21" i="38"/>
  <c r="C21" i="38"/>
  <c r="H21" i="38"/>
  <c r="B21" i="38"/>
  <c r="AH20" i="38"/>
  <c r="K20" i="38"/>
  <c r="J20" i="38"/>
  <c r="C20" i="38"/>
  <c r="B20" i="38"/>
  <c r="AH19" i="38"/>
  <c r="K19" i="38"/>
  <c r="J19" i="38"/>
  <c r="B19" i="38"/>
  <c r="AH18" i="38"/>
  <c r="K18" i="38"/>
  <c r="J18" i="38"/>
  <c r="B18" i="38"/>
  <c r="C18" i="38"/>
  <c r="AH17" i="38"/>
  <c r="K17" i="38"/>
  <c r="J17" i="38"/>
  <c r="B17" i="38"/>
  <c r="C17" i="38"/>
  <c r="H17" i="38"/>
  <c r="AH16" i="38"/>
  <c r="K16" i="38"/>
  <c r="J16" i="38"/>
  <c r="B16" i="38"/>
  <c r="AH15" i="38"/>
  <c r="K15" i="38"/>
  <c r="J15" i="38"/>
  <c r="B15" i="38"/>
  <c r="AH14" i="38"/>
  <c r="K14" i="38"/>
  <c r="J14" i="38"/>
  <c r="B14" i="38"/>
  <c r="AH13" i="38"/>
  <c r="K13" i="38"/>
  <c r="J13" i="38"/>
  <c r="H13" i="38"/>
  <c r="C13" i="38"/>
  <c r="G13" i="38"/>
  <c r="B13" i="38"/>
  <c r="AH12" i="38"/>
  <c r="K12" i="38"/>
  <c r="J12" i="38"/>
  <c r="B12" i="38"/>
  <c r="AZ11" i="38"/>
  <c r="AL11" i="38"/>
  <c r="L5" i="38"/>
  <c r="J5" i="38"/>
  <c r="I5" i="38"/>
  <c r="H5" i="38"/>
  <c r="L4" i="38"/>
  <c r="J4" i="38"/>
  <c r="I4" i="38"/>
  <c r="H4" i="38"/>
  <c r="BM3" i="38"/>
  <c r="AH24" i="37"/>
  <c r="K24" i="37"/>
  <c r="J24" i="37"/>
  <c r="B24" i="37"/>
  <c r="C24" i="37"/>
  <c r="G24" i="37"/>
  <c r="AH23" i="37"/>
  <c r="K23" i="37"/>
  <c r="J23" i="37"/>
  <c r="B23" i="37"/>
  <c r="C23" i="37"/>
  <c r="D23" i="37"/>
  <c r="AH22" i="37"/>
  <c r="K22" i="37"/>
  <c r="J22" i="37"/>
  <c r="B22" i="37"/>
  <c r="AH21" i="37"/>
  <c r="K21" i="37"/>
  <c r="J21" i="37"/>
  <c r="B21" i="37"/>
  <c r="AH20" i="37"/>
  <c r="K20" i="37"/>
  <c r="J20" i="37"/>
  <c r="B20" i="37"/>
  <c r="AH19" i="37"/>
  <c r="K19" i="37"/>
  <c r="J19" i="37"/>
  <c r="B19" i="37"/>
  <c r="AH18" i="37"/>
  <c r="K18" i="37"/>
  <c r="J18" i="37"/>
  <c r="B18" i="37"/>
  <c r="AH17" i="37"/>
  <c r="K17" i="37"/>
  <c r="J17" i="37"/>
  <c r="B17" i="37"/>
  <c r="AH16" i="37"/>
  <c r="K16" i="37"/>
  <c r="J16" i="37"/>
  <c r="B16" i="37"/>
  <c r="AH15" i="37"/>
  <c r="K15" i="37"/>
  <c r="J15" i="37"/>
  <c r="B15" i="37"/>
  <c r="AH14" i="37"/>
  <c r="K14" i="37"/>
  <c r="J14" i="37"/>
  <c r="B14" i="37"/>
  <c r="AH13" i="37"/>
  <c r="K13" i="37"/>
  <c r="J13" i="37"/>
  <c r="B13" i="37"/>
  <c r="AH12" i="37"/>
  <c r="K12" i="37"/>
  <c r="J12" i="37"/>
  <c r="B12" i="37"/>
  <c r="E12" i="37"/>
  <c r="AZ11" i="37"/>
  <c r="AL11" i="37"/>
  <c r="L5" i="37"/>
  <c r="J5" i="37"/>
  <c r="I5" i="37"/>
  <c r="H5" i="37"/>
  <c r="L4" i="37"/>
  <c r="J4" i="37"/>
  <c r="I4" i="37"/>
  <c r="H4" i="37"/>
  <c r="AW13" i="37"/>
  <c r="BM3" i="37"/>
  <c r="AH29" i="36"/>
  <c r="K29" i="36"/>
  <c r="J29" i="36"/>
  <c r="B29" i="36"/>
  <c r="AH28" i="36"/>
  <c r="K28" i="36"/>
  <c r="J28" i="36"/>
  <c r="C28" i="36"/>
  <c r="G28" i="36"/>
  <c r="B28" i="36"/>
  <c r="AH27" i="36"/>
  <c r="K27" i="36"/>
  <c r="J27" i="36"/>
  <c r="B27" i="36"/>
  <c r="C27" i="36"/>
  <c r="AH26" i="36"/>
  <c r="K26" i="36"/>
  <c r="J26" i="36"/>
  <c r="B26" i="36"/>
  <c r="AH25" i="36"/>
  <c r="K25" i="36"/>
  <c r="J25" i="36"/>
  <c r="B25" i="36"/>
  <c r="AH24" i="36"/>
  <c r="K24" i="36"/>
  <c r="J24" i="36"/>
  <c r="B24" i="36"/>
  <c r="AH23" i="36"/>
  <c r="K23" i="36"/>
  <c r="J23" i="36"/>
  <c r="B23" i="36"/>
  <c r="AH22" i="36"/>
  <c r="K22" i="36"/>
  <c r="J22" i="36"/>
  <c r="B22" i="36"/>
  <c r="AH21" i="36"/>
  <c r="K21" i="36"/>
  <c r="J21" i="36"/>
  <c r="B21" i="36"/>
  <c r="C21" i="36"/>
  <c r="AH20" i="36"/>
  <c r="K20" i="36"/>
  <c r="J20" i="36"/>
  <c r="B20" i="36"/>
  <c r="C20" i="36"/>
  <c r="G20" i="36"/>
  <c r="AH19" i="36"/>
  <c r="K19" i="36"/>
  <c r="J19" i="36"/>
  <c r="C19" i="36"/>
  <c r="B19" i="36"/>
  <c r="AH18" i="36"/>
  <c r="K18" i="36"/>
  <c r="J18" i="36"/>
  <c r="C18" i="36"/>
  <c r="B18" i="36"/>
  <c r="AH17" i="36"/>
  <c r="K17" i="36"/>
  <c r="J17" i="36"/>
  <c r="B17" i="36"/>
  <c r="AH16" i="36"/>
  <c r="K16" i="36"/>
  <c r="J16" i="36"/>
  <c r="B16" i="36"/>
  <c r="C16" i="36"/>
  <c r="AH15" i="36"/>
  <c r="K15" i="36"/>
  <c r="J15" i="36"/>
  <c r="B15" i="36"/>
  <c r="C15" i="36"/>
  <c r="G15" i="36"/>
  <c r="AH14" i="36"/>
  <c r="K14" i="36"/>
  <c r="J14" i="36"/>
  <c r="B14" i="36"/>
  <c r="C14" i="36"/>
  <c r="G14" i="36"/>
  <c r="AH13" i="36"/>
  <c r="K13" i="36"/>
  <c r="J13" i="36"/>
  <c r="B13" i="36"/>
  <c r="C13" i="36"/>
  <c r="AH12" i="36"/>
  <c r="K12" i="36"/>
  <c r="J12" i="36"/>
  <c r="B12" i="36"/>
  <c r="E12" i="36"/>
  <c r="AZ11" i="36"/>
  <c r="AL11" i="36"/>
  <c r="L5" i="36"/>
  <c r="J5" i="36"/>
  <c r="I5" i="36"/>
  <c r="H5" i="36"/>
  <c r="G1" i="36"/>
  <c r="L4" i="36"/>
  <c r="J4" i="36"/>
  <c r="I4" i="36"/>
  <c r="H4" i="36"/>
  <c r="BM3" i="36"/>
  <c r="AH35" i="35"/>
  <c r="K35" i="35"/>
  <c r="J35" i="35"/>
  <c r="B35" i="35"/>
  <c r="AH34" i="35"/>
  <c r="K34" i="35"/>
  <c r="J34" i="35"/>
  <c r="B34" i="35"/>
  <c r="AH33" i="35"/>
  <c r="K33" i="35"/>
  <c r="J33" i="35"/>
  <c r="B33" i="35"/>
  <c r="AH32" i="35"/>
  <c r="K32" i="35"/>
  <c r="J32" i="35"/>
  <c r="B32" i="35"/>
  <c r="AH31" i="35"/>
  <c r="K31" i="35"/>
  <c r="J31" i="35"/>
  <c r="B31" i="35"/>
  <c r="AH30" i="35"/>
  <c r="K30" i="35"/>
  <c r="J30" i="35"/>
  <c r="B30" i="35"/>
  <c r="AH29" i="35"/>
  <c r="K29" i="35"/>
  <c r="J29" i="35"/>
  <c r="B29" i="35"/>
  <c r="AH28" i="35"/>
  <c r="K28" i="35"/>
  <c r="J28" i="35"/>
  <c r="B28" i="35"/>
  <c r="AH27" i="35"/>
  <c r="K27" i="35"/>
  <c r="J27" i="35"/>
  <c r="B27" i="35"/>
  <c r="AH26" i="35"/>
  <c r="K26" i="35"/>
  <c r="J26" i="35"/>
  <c r="B26" i="35"/>
  <c r="AH25" i="35"/>
  <c r="K25" i="35"/>
  <c r="J25" i="35"/>
  <c r="B25" i="35"/>
  <c r="AH24" i="35"/>
  <c r="K24" i="35"/>
  <c r="J24" i="35"/>
  <c r="B24" i="35"/>
  <c r="AH23" i="35"/>
  <c r="K23" i="35"/>
  <c r="J23" i="35"/>
  <c r="B23" i="35"/>
  <c r="AH22" i="35"/>
  <c r="K22" i="35"/>
  <c r="J22" i="35"/>
  <c r="B22" i="35"/>
  <c r="AH21" i="35"/>
  <c r="K21" i="35"/>
  <c r="J21" i="35"/>
  <c r="B21" i="35"/>
  <c r="AH20" i="35"/>
  <c r="K20" i="35"/>
  <c r="J20" i="35"/>
  <c r="B20" i="35"/>
  <c r="AH19" i="35"/>
  <c r="K19" i="35"/>
  <c r="J19" i="35"/>
  <c r="B19" i="35"/>
  <c r="AH18" i="35"/>
  <c r="K18" i="35"/>
  <c r="J18" i="35"/>
  <c r="B18" i="35"/>
  <c r="AH17" i="35"/>
  <c r="K17" i="35"/>
  <c r="J17" i="35"/>
  <c r="B17" i="35"/>
  <c r="AH16" i="35"/>
  <c r="K16" i="35"/>
  <c r="J16" i="35"/>
  <c r="B16" i="35"/>
  <c r="AH15" i="35"/>
  <c r="K15" i="35"/>
  <c r="J15" i="35"/>
  <c r="B15" i="35"/>
  <c r="AH14" i="35"/>
  <c r="K14" i="35"/>
  <c r="J14" i="35"/>
  <c r="B14" i="35"/>
  <c r="AH13" i="35"/>
  <c r="K13" i="35"/>
  <c r="J13" i="35"/>
  <c r="B13" i="35"/>
  <c r="AH12" i="35"/>
  <c r="K12" i="35"/>
  <c r="J12" i="35"/>
  <c r="B12" i="35"/>
  <c r="AZ11" i="35"/>
  <c r="AL11" i="35"/>
  <c r="L5" i="35"/>
  <c r="J5" i="35"/>
  <c r="I5" i="35"/>
  <c r="H5" i="35"/>
  <c r="L4" i="35"/>
  <c r="J4" i="35"/>
  <c r="I4" i="35"/>
  <c r="H4" i="35"/>
  <c r="BM3" i="35"/>
  <c r="AH22" i="34"/>
  <c r="K22" i="34"/>
  <c r="J22" i="34"/>
  <c r="B22" i="34"/>
  <c r="C22" i="34"/>
  <c r="H22" i="34"/>
  <c r="AH21" i="34"/>
  <c r="K21" i="34"/>
  <c r="J21" i="34"/>
  <c r="B21" i="34"/>
  <c r="C21" i="34"/>
  <c r="AH20" i="34"/>
  <c r="K20" i="34"/>
  <c r="J20" i="34"/>
  <c r="B20" i="34"/>
  <c r="C20" i="34"/>
  <c r="H20" i="34"/>
  <c r="AH19" i="34"/>
  <c r="K19" i="34"/>
  <c r="J19" i="34"/>
  <c r="B19" i="34"/>
  <c r="AH18" i="34"/>
  <c r="K18" i="34"/>
  <c r="J18" i="34"/>
  <c r="B18" i="34"/>
  <c r="C18" i="34"/>
  <c r="H18" i="34"/>
  <c r="AH17" i="34"/>
  <c r="K17" i="34"/>
  <c r="J17" i="34"/>
  <c r="B17" i="34"/>
  <c r="C17" i="34"/>
  <c r="H17" i="34"/>
  <c r="AH16" i="34"/>
  <c r="K16" i="34"/>
  <c r="J16" i="34"/>
  <c r="B16" i="34"/>
  <c r="C16" i="34"/>
  <c r="H16" i="34"/>
  <c r="AH15" i="34"/>
  <c r="K15" i="34"/>
  <c r="J15" i="34"/>
  <c r="B15" i="34"/>
  <c r="AH14" i="34"/>
  <c r="K14" i="34"/>
  <c r="J14" i="34"/>
  <c r="B14" i="34"/>
  <c r="C14" i="34"/>
  <c r="H14" i="34"/>
  <c r="AH13" i="34"/>
  <c r="K13" i="34"/>
  <c r="J13" i="34"/>
  <c r="B13" i="34"/>
  <c r="C13" i="34"/>
  <c r="H13" i="34"/>
  <c r="AH12" i="34"/>
  <c r="K12" i="34"/>
  <c r="J12" i="34"/>
  <c r="B12" i="34"/>
  <c r="E12" i="34"/>
  <c r="AZ11" i="34"/>
  <c r="AL11" i="34"/>
  <c r="L5" i="34"/>
  <c r="J5" i="34"/>
  <c r="I5" i="34"/>
  <c r="H5" i="34"/>
  <c r="L4" i="34"/>
  <c r="J4" i="34"/>
  <c r="I4" i="34"/>
  <c r="H4" i="34"/>
  <c r="BM3" i="34"/>
  <c r="AH26" i="33"/>
  <c r="K26" i="33"/>
  <c r="J26" i="33"/>
  <c r="B26" i="33"/>
  <c r="C26" i="33"/>
  <c r="AH25" i="33"/>
  <c r="K25" i="33"/>
  <c r="J25" i="33"/>
  <c r="B25" i="33"/>
  <c r="AH24" i="33"/>
  <c r="K24" i="33"/>
  <c r="J24" i="33"/>
  <c r="B24" i="33"/>
  <c r="AH23" i="33"/>
  <c r="K23" i="33"/>
  <c r="J23" i="33"/>
  <c r="B23" i="33"/>
  <c r="C23" i="33"/>
  <c r="H23" i="33"/>
  <c r="AH22" i="33"/>
  <c r="K22" i="33"/>
  <c r="J22" i="33"/>
  <c r="B22" i="33"/>
  <c r="C22" i="33"/>
  <c r="H22" i="33"/>
  <c r="AH21" i="33"/>
  <c r="K21" i="33"/>
  <c r="J21" i="33"/>
  <c r="B21" i="33"/>
  <c r="AH20" i="33"/>
  <c r="K20" i="33"/>
  <c r="J20" i="33"/>
  <c r="B20" i="33"/>
  <c r="AH19" i="33"/>
  <c r="K19" i="33"/>
  <c r="J19" i="33"/>
  <c r="B19" i="33"/>
  <c r="AH18" i="33"/>
  <c r="K18" i="33"/>
  <c r="J18" i="33"/>
  <c r="B18" i="33"/>
  <c r="C18" i="33"/>
  <c r="H18" i="33"/>
  <c r="AH17" i="33"/>
  <c r="K17" i="33"/>
  <c r="J17" i="33"/>
  <c r="B17" i="33"/>
  <c r="AH16" i="33"/>
  <c r="K16" i="33"/>
  <c r="J16" i="33"/>
  <c r="B16" i="33"/>
  <c r="AH15" i="33"/>
  <c r="K15" i="33"/>
  <c r="J15" i="33"/>
  <c r="B15" i="33"/>
  <c r="C15" i="33"/>
  <c r="H15" i="33"/>
  <c r="AH14" i="33"/>
  <c r="K14" i="33"/>
  <c r="J14" i="33"/>
  <c r="B14" i="33"/>
  <c r="AH13" i="33"/>
  <c r="K13" i="33"/>
  <c r="J13" i="33"/>
  <c r="B13" i="33"/>
  <c r="AH12" i="33"/>
  <c r="K12" i="33"/>
  <c r="J12" i="33"/>
  <c r="B12" i="33"/>
  <c r="E12" i="33"/>
  <c r="AZ11" i="33"/>
  <c r="AL11" i="33"/>
  <c r="L5" i="33"/>
  <c r="J5" i="33"/>
  <c r="I5" i="33"/>
  <c r="H5" i="33"/>
  <c r="L4" i="33"/>
  <c r="J4" i="33"/>
  <c r="I4" i="33"/>
  <c r="H4" i="33"/>
  <c r="BM3" i="33"/>
  <c r="AH30" i="32"/>
  <c r="K30" i="32"/>
  <c r="J30" i="32"/>
  <c r="B30" i="32"/>
  <c r="AH29" i="32"/>
  <c r="K29" i="32"/>
  <c r="J29" i="32"/>
  <c r="B29" i="32"/>
  <c r="AH28" i="32"/>
  <c r="K28" i="32"/>
  <c r="J28" i="32"/>
  <c r="B28" i="32"/>
  <c r="AH27" i="32"/>
  <c r="BI27" i="32"/>
  <c r="K27" i="32"/>
  <c r="J27" i="32"/>
  <c r="B27" i="32"/>
  <c r="AH26" i="32"/>
  <c r="K26" i="32"/>
  <c r="J26" i="32"/>
  <c r="B26" i="32"/>
  <c r="AH25" i="32"/>
  <c r="K25" i="32"/>
  <c r="J25" i="32"/>
  <c r="B25" i="32"/>
  <c r="AH24" i="32"/>
  <c r="K24" i="32"/>
  <c r="J24" i="32"/>
  <c r="B24" i="32"/>
  <c r="AH23" i="32"/>
  <c r="K23" i="32"/>
  <c r="J23" i="32"/>
  <c r="B23" i="32"/>
  <c r="AH22" i="32"/>
  <c r="K22" i="32"/>
  <c r="J22" i="32"/>
  <c r="B22" i="32"/>
  <c r="AH21" i="32"/>
  <c r="K21" i="32"/>
  <c r="J21" i="32"/>
  <c r="B21" i="32"/>
  <c r="AH20" i="32"/>
  <c r="K20" i="32"/>
  <c r="J20" i="32"/>
  <c r="B20" i="32"/>
  <c r="AH19" i="32"/>
  <c r="K19" i="32"/>
  <c r="J19" i="32"/>
  <c r="B19" i="32"/>
  <c r="AH18" i="32"/>
  <c r="K18" i="32"/>
  <c r="J18" i="32"/>
  <c r="B18" i="32"/>
  <c r="AH17" i="32"/>
  <c r="K17" i="32"/>
  <c r="J17" i="32"/>
  <c r="B17" i="32"/>
  <c r="AH16" i="32"/>
  <c r="K16" i="32"/>
  <c r="J16" i="32"/>
  <c r="B16" i="32"/>
  <c r="AH15" i="32"/>
  <c r="K15" i="32"/>
  <c r="J15" i="32"/>
  <c r="B15" i="32"/>
  <c r="AH14" i="32"/>
  <c r="AW14" i="32"/>
  <c r="K14" i="32"/>
  <c r="J14" i="32"/>
  <c r="B14" i="32"/>
  <c r="AH13" i="32"/>
  <c r="K13" i="32"/>
  <c r="J13" i="32"/>
  <c r="B13" i="32"/>
  <c r="AH12" i="32"/>
  <c r="K12" i="32"/>
  <c r="J12" i="32"/>
  <c r="B12" i="32"/>
  <c r="E12" i="32"/>
  <c r="AZ11" i="32"/>
  <c r="AL11" i="32"/>
  <c r="L5" i="32"/>
  <c r="J5" i="32"/>
  <c r="I5" i="32"/>
  <c r="H5" i="32"/>
  <c r="L4" i="32"/>
  <c r="J4" i="32"/>
  <c r="I4" i="32"/>
  <c r="H4" i="32"/>
  <c r="BM3" i="32"/>
  <c r="AH28" i="31"/>
  <c r="BI28" i="31"/>
  <c r="K28" i="31"/>
  <c r="J28" i="31"/>
  <c r="B28" i="31"/>
  <c r="AH27" i="31"/>
  <c r="K27" i="31"/>
  <c r="J27" i="31"/>
  <c r="B27" i="31"/>
  <c r="AH26" i="31"/>
  <c r="BI26" i="31"/>
  <c r="K26" i="31"/>
  <c r="J26" i="31"/>
  <c r="B26" i="31"/>
  <c r="AH25" i="31"/>
  <c r="K25" i="31"/>
  <c r="J25" i="31"/>
  <c r="B25" i="31"/>
  <c r="BI24" i="31"/>
  <c r="AH24" i="31"/>
  <c r="K24" i="31"/>
  <c r="J24" i="31"/>
  <c r="B24" i="31"/>
  <c r="AH23" i="31"/>
  <c r="BI23" i="31"/>
  <c r="K23" i="31"/>
  <c r="J23" i="31"/>
  <c r="B23" i="31"/>
  <c r="AH22" i="31"/>
  <c r="K22" i="31"/>
  <c r="J22" i="31"/>
  <c r="B22" i="31"/>
  <c r="AH21" i="31"/>
  <c r="K21" i="31"/>
  <c r="J21" i="31"/>
  <c r="B21" i="31"/>
  <c r="AH20" i="31"/>
  <c r="K20" i="31"/>
  <c r="J20" i="31"/>
  <c r="B20" i="31"/>
  <c r="AH19" i="31"/>
  <c r="BI19" i="31"/>
  <c r="K19" i="31"/>
  <c r="J19" i="31"/>
  <c r="B19" i="31"/>
  <c r="AH18" i="31"/>
  <c r="K18" i="31"/>
  <c r="J18" i="31"/>
  <c r="B18" i="31"/>
  <c r="AH17" i="31"/>
  <c r="K17" i="31"/>
  <c r="J17" i="31"/>
  <c r="B17" i="31"/>
  <c r="AH16" i="31"/>
  <c r="K16" i="31"/>
  <c r="J16" i="31"/>
  <c r="B16" i="31"/>
  <c r="AH15" i="31"/>
  <c r="BI15" i="31"/>
  <c r="K15" i="31"/>
  <c r="J15" i="31"/>
  <c r="B15" i="31"/>
  <c r="AH14" i="31"/>
  <c r="K14" i="31"/>
  <c r="J14" i="31"/>
  <c r="B14" i="31"/>
  <c r="AH13" i="31"/>
  <c r="K13" i="31"/>
  <c r="J13" i="31"/>
  <c r="B13" i="31"/>
  <c r="AH12" i="31"/>
  <c r="BI12" i="31"/>
  <c r="K12" i="31"/>
  <c r="J12" i="31"/>
  <c r="B12" i="31"/>
  <c r="AZ11" i="31"/>
  <c r="AL11" i="31"/>
  <c r="L5" i="31"/>
  <c r="J5" i="31"/>
  <c r="I5" i="31"/>
  <c r="H5" i="31"/>
  <c r="L4" i="31"/>
  <c r="J4" i="31"/>
  <c r="I4" i="31"/>
  <c r="H4" i="31"/>
  <c r="BM3" i="31"/>
  <c r="AH27" i="30"/>
  <c r="K27" i="30"/>
  <c r="J27" i="30"/>
  <c r="B27" i="30"/>
  <c r="BP26" i="30"/>
  <c r="BI26" i="30"/>
  <c r="AI26" i="30"/>
  <c r="AH26" i="30"/>
  <c r="K26" i="30"/>
  <c r="J26" i="30"/>
  <c r="B26" i="30"/>
  <c r="AH25" i="30"/>
  <c r="BP25" i="30"/>
  <c r="K25" i="30"/>
  <c r="J25" i="30"/>
  <c r="B25" i="30"/>
  <c r="AH24" i="30"/>
  <c r="BP24" i="30"/>
  <c r="K24" i="30"/>
  <c r="J24" i="30"/>
  <c r="B24" i="30"/>
  <c r="AH23" i="30"/>
  <c r="BP23" i="30"/>
  <c r="K23" i="30"/>
  <c r="J23" i="30"/>
  <c r="B23" i="30"/>
  <c r="C23" i="30"/>
  <c r="H23" i="30"/>
  <c r="AH22" i="30"/>
  <c r="K22" i="30"/>
  <c r="J22" i="30"/>
  <c r="B22" i="30"/>
  <c r="C22" i="30"/>
  <c r="H22" i="30"/>
  <c r="AH21" i="30"/>
  <c r="K21" i="30"/>
  <c r="J21" i="30"/>
  <c r="B21" i="30"/>
  <c r="C21" i="30"/>
  <c r="H21" i="30"/>
  <c r="AH20" i="30"/>
  <c r="BP20" i="30"/>
  <c r="K20" i="30"/>
  <c r="J20" i="30"/>
  <c r="B20" i="30"/>
  <c r="AH19" i="30"/>
  <c r="K19" i="30"/>
  <c r="J19" i="30"/>
  <c r="B19" i="30"/>
  <c r="AH18" i="30"/>
  <c r="BP18" i="30"/>
  <c r="K18" i="30"/>
  <c r="J18" i="30"/>
  <c r="B18" i="30"/>
  <c r="C18" i="30"/>
  <c r="H18" i="30"/>
  <c r="AH17" i="30"/>
  <c r="BP17" i="30"/>
  <c r="K17" i="30"/>
  <c r="J17" i="30"/>
  <c r="B17" i="30"/>
  <c r="C17" i="30"/>
  <c r="H17" i="30"/>
  <c r="BP16" i="30"/>
  <c r="BI16" i="30"/>
  <c r="AH16" i="30"/>
  <c r="K16" i="30"/>
  <c r="J16" i="30"/>
  <c r="B16" i="30"/>
  <c r="AH15" i="30"/>
  <c r="BP15" i="30"/>
  <c r="K15" i="30"/>
  <c r="J15" i="30"/>
  <c r="B15" i="30"/>
  <c r="AH14" i="30"/>
  <c r="K14" i="30"/>
  <c r="J14" i="30"/>
  <c r="B14" i="30"/>
  <c r="C14" i="30"/>
  <c r="H14" i="30"/>
  <c r="AH13" i="30"/>
  <c r="K13" i="30"/>
  <c r="J13" i="30"/>
  <c r="C13" i="30"/>
  <c r="H13" i="30"/>
  <c r="B13" i="30"/>
  <c r="AH12" i="30"/>
  <c r="K12" i="30"/>
  <c r="J12" i="30"/>
  <c r="B12" i="30"/>
  <c r="E12" i="30"/>
  <c r="BI11" i="30"/>
  <c r="BE11" i="30"/>
  <c r="AM11" i="30"/>
  <c r="H5" i="30"/>
  <c r="G1" i="30"/>
  <c r="H4" i="30"/>
  <c r="BI17" i="30"/>
  <c r="AH26" i="29"/>
  <c r="K26" i="29"/>
  <c r="J26" i="29"/>
  <c r="C26" i="29"/>
  <c r="D26" i="29"/>
  <c r="B26" i="29"/>
  <c r="AH25" i="29"/>
  <c r="BP25" i="29"/>
  <c r="K25" i="29"/>
  <c r="J25" i="29"/>
  <c r="B25" i="29"/>
  <c r="BA24" i="29"/>
  <c r="AH24" i="29"/>
  <c r="AX24" i="29"/>
  <c r="K24" i="29"/>
  <c r="J24" i="29"/>
  <c r="B24" i="29"/>
  <c r="C24" i="29"/>
  <c r="D24" i="29"/>
  <c r="AH23" i="29"/>
  <c r="BA23" i="29"/>
  <c r="K23" i="29"/>
  <c r="J23" i="29"/>
  <c r="B23" i="29"/>
  <c r="C23" i="29"/>
  <c r="AH22" i="29"/>
  <c r="BP22" i="29"/>
  <c r="K22" i="29"/>
  <c r="J22" i="29"/>
  <c r="C22" i="29"/>
  <c r="D22" i="29"/>
  <c r="B22" i="29"/>
  <c r="AH21" i="29"/>
  <c r="K21" i="29"/>
  <c r="J21" i="29"/>
  <c r="B21" i="29"/>
  <c r="C21" i="29"/>
  <c r="AH20" i="29"/>
  <c r="K20" i="29"/>
  <c r="J20" i="29"/>
  <c r="B20" i="29"/>
  <c r="C20" i="29"/>
  <c r="D20" i="29"/>
  <c r="AH19" i="29"/>
  <c r="AX19" i="29"/>
  <c r="K19" i="29"/>
  <c r="J19" i="29"/>
  <c r="B19" i="29"/>
  <c r="C19" i="29"/>
  <c r="BA18" i="29"/>
  <c r="AH18" i="29"/>
  <c r="K18" i="29"/>
  <c r="J18" i="29"/>
  <c r="B18" i="29"/>
  <c r="C18" i="29"/>
  <c r="H18" i="29"/>
  <c r="AH17" i="29"/>
  <c r="BA17" i="29"/>
  <c r="K17" i="29"/>
  <c r="J17" i="29"/>
  <c r="B17" i="29"/>
  <c r="C17" i="29"/>
  <c r="G17" i="29"/>
  <c r="AH16" i="29"/>
  <c r="K16" i="29"/>
  <c r="J16" i="29"/>
  <c r="B16" i="29"/>
  <c r="C16" i="29"/>
  <c r="H16" i="29"/>
  <c r="AH15" i="29"/>
  <c r="K15" i="29"/>
  <c r="J15" i="29"/>
  <c r="B15" i="29"/>
  <c r="AQ14" i="29"/>
  <c r="AH14" i="29"/>
  <c r="K14" i="29"/>
  <c r="J14" i="29"/>
  <c r="B14" i="29"/>
  <c r="C14" i="29"/>
  <c r="H14" i="29"/>
  <c r="AH13" i="29"/>
  <c r="K13" i="29"/>
  <c r="J13" i="29"/>
  <c r="B13" i="29"/>
  <c r="AH12" i="29"/>
  <c r="K12" i="29"/>
  <c r="J12" i="29"/>
  <c r="B12" i="29"/>
  <c r="BE11" i="29"/>
  <c r="AQ11" i="29"/>
  <c r="AM11" i="29"/>
  <c r="BL8" i="29"/>
  <c r="H5" i="29"/>
  <c r="H4" i="29"/>
  <c r="AH73" i="28"/>
  <c r="K73" i="28"/>
  <c r="J73" i="28"/>
  <c r="B73" i="28"/>
  <c r="AH72" i="28"/>
  <c r="K72" i="28"/>
  <c r="J72" i="28"/>
  <c r="B72" i="28"/>
  <c r="AH71" i="28"/>
  <c r="K71" i="28"/>
  <c r="J71" i="28"/>
  <c r="B71" i="28"/>
  <c r="AH70" i="28"/>
  <c r="K70" i="28"/>
  <c r="J70" i="28"/>
  <c r="B70" i="28"/>
  <c r="AH69" i="28"/>
  <c r="K69" i="28"/>
  <c r="J69" i="28"/>
  <c r="B69" i="28"/>
  <c r="AH68" i="28"/>
  <c r="K68" i="28"/>
  <c r="J68" i="28"/>
  <c r="B68" i="28"/>
  <c r="AH67" i="28"/>
  <c r="K67" i="28"/>
  <c r="J67" i="28"/>
  <c r="B67" i="28"/>
  <c r="AH66" i="28"/>
  <c r="K66" i="28"/>
  <c r="J66" i="28"/>
  <c r="B66" i="28"/>
  <c r="AH65" i="28"/>
  <c r="K65" i="28"/>
  <c r="J65" i="28"/>
  <c r="B65" i="28"/>
  <c r="AH64" i="28"/>
  <c r="K64" i="28"/>
  <c r="J64" i="28"/>
  <c r="B64" i="28"/>
  <c r="AH63" i="28"/>
  <c r="K63" i="28"/>
  <c r="J63" i="28"/>
  <c r="B63" i="28"/>
  <c r="AH62" i="28"/>
  <c r="K62" i="28"/>
  <c r="J62" i="28"/>
  <c r="B62" i="28"/>
  <c r="AH61" i="28"/>
  <c r="K61" i="28"/>
  <c r="J61" i="28"/>
  <c r="B61" i="28"/>
  <c r="AH60" i="28"/>
  <c r="K60" i="28"/>
  <c r="J60" i="28"/>
  <c r="B60" i="28"/>
  <c r="AH59" i="28"/>
  <c r="K59" i="28"/>
  <c r="J59" i="28"/>
  <c r="B59" i="28"/>
  <c r="AH58" i="28"/>
  <c r="K58" i="28"/>
  <c r="J58" i="28"/>
  <c r="B58" i="28"/>
  <c r="AH57" i="28"/>
  <c r="K57" i="28"/>
  <c r="J57" i="28"/>
  <c r="B57" i="28"/>
  <c r="AH56" i="28"/>
  <c r="K56" i="28"/>
  <c r="J56" i="28"/>
  <c r="B56" i="28"/>
  <c r="AH55" i="28"/>
  <c r="K55" i="28"/>
  <c r="J55" i="28"/>
  <c r="B55" i="28"/>
  <c r="AH54" i="28"/>
  <c r="K54" i="28"/>
  <c r="J54" i="28"/>
  <c r="B54" i="28"/>
  <c r="AH53" i="28"/>
  <c r="K53" i="28"/>
  <c r="J53" i="28"/>
  <c r="B53" i="28"/>
  <c r="AH52" i="28"/>
  <c r="K52" i="28"/>
  <c r="J52" i="28"/>
  <c r="B52" i="28"/>
  <c r="AH51" i="28"/>
  <c r="K51" i="28"/>
  <c r="J51" i="28"/>
  <c r="B51" i="28"/>
  <c r="AH50" i="28"/>
  <c r="K50" i="28"/>
  <c r="J50" i="28"/>
  <c r="B50" i="28"/>
  <c r="AH49" i="28"/>
  <c r="K49" i="28"/>
  <c r="J49" i="28"/>
  <c r="B49" i="28"/>
  <c r="AH48" i="28"/>
  <c r="K48" i="28"/>
  <c r="J48" i="28"/>
  <c r="B48" i="28"/>
  <c r="AH47" i="28"/>
  <c r="K47" i="28"/>
  <c r="J47" i="28"/>
  <c r="B47" i="28"/>
  <c r="AH46" i="28"/>
  <c r="K46" i="28"/>
  <c r="J46" i="28"/>
  <c r="B46" i="28"/>
  <c r="AH45" i="28"/>
  <c r="K45" i="28"/>
  <c r="J45" i="28"/>
  <c r="B45" i="28"/>
  <c r="AH44" i="28"/>
  <c r="K44" i="28"/>
  <c r="J44" i="28"/>
  <c r="B44" i="28"/>
  <c r="AH43" i="28"/>
  <c r="K43" i="28"/>
  <c r="J43" i="28"/>
  <c r="B43" i="28"/>
  <c r="AH42" i="28"/>
  <c r="K42" i="28"/>
  <c r="J42" i="28"/>
  <c r="B42" i="28"/>
  <c r="AH41" i="28"/>
  <c r="K41" i="28"/>
  <c r="J41" i="28"/>
  <c r="B41" i="28"/>
  <c r="AH40" i="28"/>
  <c r="K40" i="28"/>
  <c r="J40" i="28"/>
  <c r="B40" i="28"/>
  <c r="AH39" i="28"/>
  <c r="K39" i="28"/>
  <c r="J39" i="28"/>
  <c r="B39" i="28"/>
  <c r="AH38" i="28"/>
  <c r="K38" i="28"/>
  <c r="J38" i="28"/>
  <c r="B38" i="28"/>
  <c r="AH37" i="28"/>
  <c r="K37" i="28"/>
  <c r="J37" i="28"/>
  <c r="B37" i="28"/>
  <c r="AH36" i="28"/>
  <c r="K36" i="28"/>
  <c r="J36" i="28"/>
  <c r="B36" i="28"/>
  <c r="AH35" i="28"/>
  <c r="K35" i="28"/>
  <c r="J35" i="28"/>
  <c r="B35" i="28"/>
  <c r="AH34" i="28"/>
  <c r="K34" i="28"/>
  <c r="J34" i="28"/>
  <c r="B34" i="28"/>
  <c r="AH33" i="28"/>
  <c r="K33" i="28"/>
  <c r="J33" i="28"/>
  <c r="B33" i="28"/>
  <c r="AH32" i="28"/>
  <c r="K32" i="28"/>
  <c r="J32" i="28"/>
  <c r="B32" i="28"/>
  <c r="AH31" i="28"/>
  <c r="K31" i="28"/>
  <c r="J31" i="28"/>
  <c r="B31" i="28"/>
  <c r="AH30" i="28"/>
  <c r="K30" i="28"/>
  <c r="J30" i="28"/>
  <c r="B30" i="28"/>
  <c r="AH29" i="28"/>
  <c r="K29" i="28"/>
  <c r="J29" i="28"/>
  <c r="B29" i="28"/>
  <c r="AH28" i="28"/>
  <c r="K28" i="28"/>
  <c r="J28" i="28"/>
  <c r="B28" i="28"/>
  <c r="AH27" i="28"/>
  <c r="K27" i="28"/>
  <c r="J27" i="28"/>
  <c r="B27" i="28"/>
  <c r="AH26" i="28"/>
  <c r="K26" i="28"/>
  <c r="J26" i="28"/>
  <c r="B26" i="28"/>
  <c r="AH25" i="28"/>
  <c r="K25" i="28"/>
  <c r="J25" i="28"/>
  <c r="B25" i="28"/>
  <c r="AH24" i="28"/>
  <c r="K24" i="28"/>
  <c r="J24" i="28"/>
  <c r="B24" i="28"/>
  <c r="AH23" i="28"/>
  <c r="K23" i="28"/>
  <c r="J23" i="28"/>
  <c r="B23" i="28"/>
  <c r="AH22" i="28"/>
  <c r="K22" i="28"/>
  <c r="J22" i="28"/>
  <c r="B22" i="28"/>
  <c r="AH21" i="28"/>
  <c r="K21" i="28"/>
  <c r="J21" i="28"/>
  <c r="B21" i="28"/>
  <c r="AH20" i="28"/>
  <c r="K20" i="28"/>
  <c r="J20" i="28"/>
  <c r="B20" i="28"/>
  <c r="AH19" i="28"/>
  <c r="K19" i="28"/>
  <c r="J19" i="28"/>
  <c r="B19" i="28"/>
  <c r="AH18" i="28"/>
  <c r="K18" i="28"/>
  <c r="J18" i="28"/>
  <c r="B18" i="28"/>
  <c r="AH17" i="28"/>
  <c r="K17" i="28"/>
  <c r="J17" i="28"/>
  <c r="B17" i="28"/>
  <c r="AH16" i="28"/>
  <c r="K16" i="28"/>
  <c r="J16" i="28"/>
  <c r="B16" i="28"/>
  <c r="AH15" i="28"/>
  <c r="K15" i="28"/>
  <c r="J15" i="28"/>
  <c r="B15" i="28"/>
  <c r="AH14" i="28"/>
  <c r="K14" i="28"/>
  <c r="J14" i="28"/>
  <c r="B14" i="28"/>
  <c r="AH13" i="28"/>
  <c r="K13" i="28"/>
  <c r="J13" i="28"/>
  <c r="B13" i="28"/>
  <c r="AH12" i="28"/>
  <c r="K12" i="28"/>
  <c r="J12" i="28"/>
  <c r="B12" i="28"/>
  <c r="E12" i="28"/>
  <c r="BE11" i="28"/>
  <c r="AM11" i="28"/>
  <c r="H5" i="28"/>
  <c r="G1" i="28"/>
  <c r="H4" i="28"/>
  <c r="AL101" i="64"/>
  <c r="AT97" i="64"/>
  <c r="AL95" i="64"/>
  <c r="BL90" i="64"/>
  <c r="AL82" i="64"/>
  <c r="AP78" i="64"/>
  <c r="AP73" i="64"/>
  <c r="AT66" i="64"/>
  <c r="AL58" i="64"/>
  <c r="AL56" i="64"/>
  <c r="AT53" i="64"/>
  <c r="AT42" i="64"/>
  <c r="AP38" i="64"/>
  <c r="BS36" i="64"/>
  <c r="BL33" i="64"/>
  <c r="AP30" i="64"/>
  <c r="AL27" i="64"/>
  <c r="BX3" i="64"/>
  <c r="BL81" i="64"/>
  <c r="BL77" i="64"/>
  <c r="BL55" i="64"/>
  <c r="BL49" i="64"/>
  <c r="BL37" i="64"/>
  <c r="BL103" i="64"/>
  <c r="AT93" i="64"/>
  <c r="AT89" i="64"/>
  <c r="BL69" i="64"/>
  <c r="AT64" i="64"/>
  <c r="AT61" i="64"/>
  <c r="BL50" i="64"/>
  <c r="AT48" i="64"/>
  <c r="AT43" i="64"/>
  <c r="BL28" i="64"/>
  <c r="AT85" i="64"/>
  <c r="BL82" i="64"/>
  <c r="AT74" i="64"/>
  <c r="BL58" i="64"/>
  <c r="AT54" i="64"/>
  <c r="BL45" i="64"/>
  <c r="BL44" i="64"/>
  <c r="BA90" i="64"/>
  <c r="BD87" i="64"/>
  <c r="AP85" i="64"/>
  <c r="BD82" i="64"/>
  <c r="AL75" i="64"/>
  <c r="AT73" i="64"/>
  <c r="AL69" i="64"/>
  <c r="BA63" i="64"/>
  <c r="BA52" i="64"/>
  <c r="AL50" i="64"/>
  <c r="BL47" i="64"/>
  <c r="BA45" i="64"/>
  <c r="BS43" i="64"/>
  <c r="AT38" i="64"/>
  <c r="AP31" i="64"/>
  <c r="AL28" i="64"/>
  <c r="BS48" i="64"/>
  <c r="AT30" i="64"/>
  <c r="BD97" i="64"/>
  <c r="BD66" i="64"/>
  <c r="AP55" i="64"/>
  <c r="BA101" i="64"/>
  <c r="BL98" i="64"/>
  <c r="BL95" i="64"/>
  <c r="BL93" i="64"/>
  <c r="BA87" i="64"/>
  <c r="AL85" i="64"/>
  <c r="BA82" i="64"/>
  <c r="BL79" i="64"/>
  <c r="BA77" i="64"/>
  <c r="BD70" i="64"/>
  <c r="BL65" i="64"/>
  <c r="AP63" i="64"/>
  <c r="AL61" i="64"/>
  <c r="BD58" i="64"/>
  <c r="BA56" i="64"/>
  <c r="AP54" i="64"/>
  <c r="AP52" i="64"/>
  <c r="BD47" i="64"/>
  <c r="AT45" i="64"/>
  <c r="AL31" i="64"/>
  <c r="AT58" i="64"/>
  <c r="AL45" i="64"/>
  <c r="BS30" i="64"/>
  <c r="AT101" i="64"/>
  <c r="BD95" i="64"/>
  <c r="AT82" i="64"/>
  <c r="AT77" i="64"/>
  <c r="BL74" i="64"/>
  <c r="AT70" i="64"/>
  <c r="AT65" i="64"/>
  <c r="AL63" i="64"/>
  <c r="BA58" i="64"/>
  <c r="AT56" i="64"/>
  <c r="AT49" i="64"/>
  <c r="BA47" i="64"/>
  <c r="AP45" i="64"/>
  <c r="BL39" i="64"/>
  <c r="AT33" i="64"/>
  <c r="AT29" i="64"/>
  <c r="AP27" i="64"/>
  <c r="AP101" i="64"/>
  <c r="BA95" i="64"/>
  <c r="BS84" i="64"/>
  <c r="AP82" i="64"/>
  <c r="AP77" i="64"/>
  <c r="AT72" i="64"/>
  <c r="AP70" i="64"/>
  <c r="BS60" i="64"/>
  <c r="BL53" i="64"/>
  <c r="AP47" i="64"/>
  <c r="BL42" i="64"/>
  <c r="AP95" i="64"/>
  <c r="BL89" i="64"/>
  <c r="BA84" i="64"/>
  <c r="AL77" i="64"/>
  <c r="BL66" i="64"/>
  <c r="AT62" i="64"/>
  <c r="BL60" i="64"/>
  <c r="AP58" i="64"/>
  <c r="BD50" i="64"/>
  <c r="AL47" i="64"/>
  <c r="AT37" i="64"/>
  <c r="BL34" i="64"/>
  <c r="BL100" i="64"/>
  <c r="BL97" i="64"/>
  <c r="AT81" i="64"/>
  <c r="BD78" i="64"/>
  <c r="BL71" i="64"/>
  <c r="BA69" i="64"/>
  <c r="BA60" i="64"/>
  <c r="BA55" i="64"/>
  <c r="BA50" i="64"/>
  <c r="BS38" i="64"/>
  <c r="AT34" i="64"/>
  <c r="BD28" i="64"/>
  <c r="BD94" i="64"/>
  <c r="AT78" i="64"/>
  <c r="AT69" i="64"/>
  <c r="BL63" i="64"/>
  <c r="BL57" i="64"/>
  <c r="AT50" i="64"/>
  <c r="AP34" i="64"/>
  <c r="BL31" i="64"/>
  <c r="BA28" i="64"/>
  <c r="BL101" i="64"/>
  <c r="AP94" i="64"/>
  <c r="BL87" i="64"/>
  <c r="BL85" i="64"/>
  <c r="BD75" i="64"/>
  <c r="BL73" i="64"/>
  <c r="AP69" i="64"/>
  <c r="BA66" i="64"/>
  <c r="BD63" i="64"/>
  <c r="BL61" i="64"/>
  <c r="AP57" i="64"/>
  <c r="AL55" i="64"/>
  <c r="BD52" i="64"/>
  <c r="AP50" i="64"/>
  <c r="BD38" i="64"/>
  <c r="BL29" i="64"/>
  <c r="AL34" i="64"/>
  <c r="AP28" i="64"/>
  <c r="BS42" i="64"/>
  <c r="AL71" i="64"/>
  <c r="AL53" i="64"/>
  <c r="AP29" i="64"/>
  <c r="AT98" i="64"/>
  <c r="BD90" i="64"/>
  <c r="BD43" i="64"/>
  <c r="BA37" i="64"/>
  <c r="AP42" i="64"/>
  <c r="AP53" i="64"/>
  <c r="AL37" i="64"/>
  <c r="BD89" i="64"/>
  <c r="BD33" i="64"/>
  <c r="AL43" i="64"/>
  <c r="BS85" i="64"/>
  <c r="BD79" i="64"/>
  <c r="BS75" i="64"/>
  <c r="BD71" i="64"/>
  <c r="BS57" i="64"/>
  <c r="BS82" i="64"/>
  <c r="BS47" i="64"/>
  <c r="BD80" i="64"/>
  <c r="AT68" i="64"/>
  <c r="BA46" i="64"/>
  <c r="BL96" i="64"/>
  <c r="BL99" i="64"/>
  <c r="BD41" i="64"/>
  <c r="BS68" i="64"/>
  <c r="BD104" i="64"/>
  <c r="BD40" i="64"/>
  <c r="BD76" i="64"/>
  <c r="BL35" i="64"/>
  <c r="BS52" i="64"/>
  <c r="BD64" i="64"/>
  <c r="BL76" i="64"/>
  <c r="AT104" i="64"/>
  <c r="BS96" i="64"/>
  <c r="AL32" i="64"/>
  <c r="AT36" i="64"/>
  <c r="BS41" i="64"/>
  <c r="BL38" i="64"/>
  <c r="AL48" i="64"/>
  <c r="BD60" i="64"/>
  <c r="BA75" i="64"/>
  <c r="AP100" i="64"/>
  <c r="AT94" i="64"/>
  <c r="AT39" i="64"/>
  <c r="AT63" i="64"/>
  <c r="AT79" i="64"/>
  <c r="BA94" i="64"/>
  <c r="BS37" i="64"/>
  <c r="BL70" i="64"/>
  <c r="BA89" i="64"/>
  <c r="BD65" i="64"/>
  <c r="BS71" i="64"/>
  <c r="AP81" i="64"/>
  <c r="BS61" i="64"/>
  <c r="BD39" i="64"/>
  <c r="BD35" i="64"/>
  <c r="BA42" i="64"/>
  <c r="AL94" i="64"/>
  <c r="BS101" i="64"/>
  <c r="BL27" i="64"/>
  <c r="BD68" i="64"/>
  <c r="AL96" i="64"/>
  <c r="AL49" i="64"/>
  <c r="AP51" i="64"/>
  <c r="AT67" i="64"/>
  <c r="BA91" i="64"/>
  <c r="AT83" i="64"/>
  <c r="AP48" i="64"/>
  <c r="AP43" i="64"/>
  <c r="BS104" i="64"/>
  <c r="BA54" i="64"/>
  <c r="AT87" i="64"/>
  <c r="BL102" i="64"/>
  <c r="BS88" i="64"/>
  <c r="BA93" i="64"/>
  <c r="AL42" i="64"/>
  <c r="BS91" i="64"/>
  <c r="BS74" i="64"/>
  <c r="BD42" i="64"/>
  <c r="AP89" i="64"/>
  <c r="BS39" i="64"/>
  <c r="BS72" i="64"/>
  <c r="BD98" i="64"/>
  <c r="AL93" i="64"/>
  <c r="AL54" i="64"/>
  <c r="BA79" i="64"/>
  <c r="BS28" i="64"/>
  <c r="AP90" i="64"/>
  <c r="AL86" i="64"/>
  <c r="BS66" i="64"/>
  <c r="BS83" i="64"/>
  <c r="BS50" i="64"/>
  <c r="AP80" i="64"/>
  <c r="BL56" i="64"/>
  <c r="AP68" i="64"/>
  <c r="BA59" i="64"/>
  <c r="AT46" i="64"/>
  <c r="BS80" i="64"/>
  <c r="AP104" i="64"/>
  <c r="AP40" i="64"/>
  <c r="BA80" i="64"/>
  <c r="BA36" i="64"/>
  <c r="AP64" i="64"/>
  <c r="AT84" i="64"/>
  <c r="AT41" i="64"/>
  <c r="BS99" i="64"/>
  <c r="AT80" i="64"/>
  <c r="AL36" i="64"/>
  <c r="BD30" i="64"/>
  <c r="BA38" i="64"/>
  <c r="BD49" i="64"/>
  <c r="BA64" i="64"/>
  <c r="AT75" i="64"/>
  <c r="AL100" i="64"/>
  <c r="BS97" i="64"/>
  <c r="BD45" i="64"/>
  <c r="AL65" i="64"/>
  <c r="AL81" i="64"/>
  <c r="AT95" i="64"/>
  <c r="BL94" i="64"/>
  <c r="BS70" i="64"/>
  <c r="BD55" i="64"/>
  <c r="BS44" i="64"/>
  <c r="BS100" i="64"/>
  <c r="BD74" i="64"/>
  <c r="BD44" i="64"/>
  <c r="BA39" i="64"/>
  <c r="AP74" i="64"/>
  <c r="BA98" i="64"/>
  <c r="BS35" i="64"/>
  <c r="AL98" i="64"/>
  <c r="BS31" i="64"/>
  <c r="BA85" i="64"/>
  <c r="AL29" i="64"/>
  <c r="AP79" i="64"/>
  <c r="BA29" i="64"/>
  <c r="BA103" i="64"/>
  <c r="BL92" i="64"/>
  <c r="BS34" i="64"/>
  <c r="AL66" i="64"/>
  <c r="BS95" i="64"/>
  <c r="AT51" i="64"/>
  <c r="AL80" i="64"/>
  <c r="AL68" i="64"/>
  <c r="AT59" i="64"/>
  <c r="BD96" i="64"/>
  <c r="BD27" i="64"/>
  <c r="BA88" i="64"/>
  <c r="AL104" i="64"/>
  <c r="AL51" i="64"/>
  <c r="AT88" i="64"/>
  <c r="AT40" i="64"/>
  <c r="BD57" i="64"/>
  <c r="AL64" i="64"/>
  <c r="AP84" i="64"/>
  <c r="BA41" i="64"/>
  <c r="BS76" i="64"/>
  <c r="BA104" i="64"/>
  <c r="AL83" i="64"/>
  <c r="BL48" i="64"/>
  <c r="BS51" i="64"/>
  <c r="BD67" i="64"/>
  <c r="AP75" i="64"/>
  <c r="AT102" i="64"/>
  <c r="AT47" i="64"/>
  <c r="BD69" i="64"/>
  <c r="BD85" i="64"/>
  <c r="AL97" i="64"/>
  <c r="BA73" i="64"/>
  <c r="BD73" i="64"/>
  <c r="BS92" i="64"/>
  <c r="AL79" i="64"/>
  <c r="BA48" i="64"/>
  <c r="BA74" i="64"/>
  <c r="BA53" i="64"/>
  <c r="AL39" i="64"/>
  <c r="BD86" i="64"/>
  <c r="BS103" i="64"/>
  <c r="BS67" i="64"/>
  <c r="AL103" i="64"/>
  <c r="BD31" i="64"/>
  <c r="BD54" i="64"/>
  <c r="AL87" i="64"/>
  <c r="AP33" i="64"/>
  <c r="BS33" i="64"/>
  <c r="AP37" i="64"/>
  <c r="BA100" i="64"/>
  <c r="AP66" i="64"/>
  <c r="BD36" i="64"/>
  <c r="AP97" i="64"/>
  <c r="BS63" i="64"/>
  <c r="BA27" i="64"/>
  <c r="BD56" i="64"/>
  <c r="AP59" i="64"/>
  <c r="AP96" i="64"/>
  <c r="AL30" i="64"/>
  <c r="BA49" i="64"/>
  <c r="BD91" i="64"/>
  <c r="BA51" i="64"/>
  <c r="BL68" i="64"/>
  <c r="AL91" i="64"/>
  <c r="AT44" i="64"/>
  <c r="BA57" i="64"/>
  <c r="BA67" i="64"/>
  <c r="AL84" i="64"/>
  <c r="AL41" i="64"/>
  <c r="AT92" i="64"/>
  <c r="BA83" i="64"/>
  <c r="BL88" i="64"/>
  <c r="AP46" i="64"/>
  <c r="BD48" i="64"/>
  <c r="BA33" i="64"/>
  <c r="BA43" i="64"/>
  <c r="AT57" i="64"/>
  <c r="BL72" i="64"/>
  <c r="BL75" i="64"/>
  <c r="BD100" i="64"/>
  <c r="BS65" i="64"/>
  <c r="BD53" i="64"/>
  <c r="BA70" i="64"/>
  <c r="BA86" i="64"/>
  <c r="BS98" i="64"/>
  <c r="BL54" i="64"/>
  <c r="BL78" i="64"/>
  <c r="BA97" i="64"/>
  <c r="BS78" i="64"/>
  <c r="BS64" i="64"/>
  <c r="AP39" i="64"/>
  <c r="BS93" i="64"/>
  <c r="BD103" i="64"/>
  <c r="AL67" i="64"/>
  <c r="BA31" i="64"/>
  <c r="AL90" i="64"/>
  <c r="BA34" i="64"/>
  <c r="BS58" i="64"/>
  <c r="AL70" i="64"/>
  <c r="AP56" i="64"/>
  <c r="BL59" i="64"/>
  <c r="BL30" i="64"/>
  <c r="AT96" i="64"/>
  <c r="AT76" i="64"/>
  <c r="AL44" i="64"/>
  <c r="AL57" i="64"/>
  <c r="AP92" i="64"/>
  <c r="AL59" i="64"/>
  <c r="AL33" i="64"/>
  <c r="AT60" i="64"/>
  <c r="BS73" i="64"/>
  <c r="AT71" i="64"/>
  <c r="BD101" i="64"/>
  <c r="BD81" i="64"/>
  <c r="AP62" i="64"/>
  <c r="BA71" i="64"/>
  <c r="AP44" i="64"/>
  <c r="AL74" i="64"/>
  <c r="AP71" i="64"/>
  <c r="AP98" i="64"/>
  <c r="AL62" i="64"/>
  <c r="BS77" i="64"/>
  <c r="AP32" i="64"/>
  <c r="AT99" i="64"/>
  <c r="AL99" i="64"/>
  <c r="BL64" i="64"/>
  <c r="AP103" i="64"/>
  <c r="BD62" i="64"/>
  <c r="BD34" i="64"/>
  <c r="AP87" i="64"/>
  <c r="BL80" i="64"/>
  <c r="AP41" i="64"/>
  <c r="AP99" i="64"/>
  <c r="BL104" i="64"/>
  <c r="AP91" i="64"/>
  <c r="BD88" i="64"/>
  <c r="AT28" i="64"/>
  <c r="AL60" i="64"/>
  <c r="BS81" i="64"/>
  <c r="BA62" i="64"/>
  <c r="AT103" i="64"/>
  <c r="AL102" i="64"/>
  <c r="BS56" i="64"/>
  <c r="AP83" i="64"/>
  <c r="BA44" i="64"/>
  <c r="BS90" i="64"/>
  <c r="BS102" i="64"/>
  <c r="BS45" i="64"/>
  <c r="BA99" i="64"/>
  <c r="AL76" i="64"/>
  <c r="BD99" i="64"/>
  <c r="BA92" i="64"/>
  <c r="BL86" i="64"/>
  <c r="AP60" i="64"/>
  <c r="BA102" i="64"/>
  <c r="BS53" i="64"/>
  <c r="AL35" i="64"/>
  <c r="BL41" i="64"/>
  <c r="BD102" i="64"/>
  <c r="AL46" i="64"/>
  <c r="BA30" i="64"/>
  <c r="BA35" i="64"/>
  <c r="AP67" i="64"/>
  <c r="BL91" i="64"/>
  <c r="AP88" i="64"/>
  <c r="AT35" i="64"/>
  <c r="AT86" i="64"/>
  <c r="AL73" i="64"/>
  <c r="BS29" i="64"/>
  <c r="BS54" i="64"/>
  <c r="AP102" i="64"/>
  <c r="BS49" i="64"/>
  <c r="AT90" i="64"/>
  <c r="BS55" i="64"/>
  <c r="BA76" i="64"/>
  <c r="BS40" i="64"/>
  <c r="BL46" i="64"/>
  <c r="BA32" i="64"/>
  <c r="BL51" i="64"/>
  <c r="AP35" i="64"/>
  <c r="BL67" i="64"/>
  <c r="AL92" i="64"/>
  <c r="AL88" i="64"/>
  <c r="BL36" i="64"/>
  <c r="BD72" i="64"/>
  <c r="BS89" i="64"/>
  <c r="BD77" i="64"/>
  <c r="BL62" i="64"/>
  <c r="BS62" i="64"/>
  <c r="AP93" i="64"/>
  <c r="BA61" i="64"/>
  <c r="AP49" i="64"/>
  <c r="AL78" i="64"/>
  <c r="AT52" i="64"/>
  <c r="BA68" i="64"/>
  <c r="AP36" i="64"/>
  <c r="AT32" i="64"/>
  <c r="BS27" i="64"/>
  <c r="AL38" i="64"/>
  <c r="AP72" i="64"/>
  <c r="BD29" i="64"/>
  <c r="BA78" i="64"/>
  <c r="BS86" i="64"/>
  <c r="AP86" i="64"/>
  <c r="AP61" i="64"/>
  <c r="AP65" i="64"/>
  <c r="AL40" i="64"/>
  <c r="BS87" i="64"/>
  <c r="AL52" i="64"/>
  <c r="AT27" i="64"/>
  <c r="BL52" i="64"/>
  <c r="BL40" i="64"/>
  <c r="BD46" i="64"/>
  <c r="BD84" i="64"/>
  <c r="BD92" i="64"/>
  <c r="BS32" i="64"/>
  <c r="BL43" i="64"/>
  <c r="AL72" i="64"/>
  <c r="AT31" i="64"/>
  <c r="AL89" i="64"/>
  <c r="BA65" i="64"/>
  <c r="BS94" i="64"/>
  <c r="BA72" i="64"/>
  <c r="BS79" i="64"/>
  <c r="BS69" i="64"/>
  <c r="BL32" i="64"/>
  <c r="BD83" i="64"/>
  <c r="AP76" i="64"/>
  <c r="BD51" i="64"/>
  <c r="BA96" i="64"/>
  <c r="BA40" i="64"/>
  <c r="BL84" i="64"/>
  <c r="BD37" i="64"/>
  <c r="BA81" i="64"/>
  <c r="BD32" i="64"/>
  <c r="BD59" i="64"/>
  <c r="BL83" i="64"/>
  <c r="BS46" i="64"/>
  <c r="AT55" i="64"/>
  <c r="BD93" i="64"/>
  <c r="AT91" i="64"/>
  <c r="BS59" i="64"/>
  <c r="AT100" i="64"/>
  <c r="BD61" i="64"/>
  <c r="D26" i="47"/>
  <c r="H26" i="47"/>
  <c r="G26" i="47"/>
  <c r="AX13" i="29"/>
  <c r="AQ13" i="29"/>
  <c r="BA13" i="29"/>
  <c r="D34" i="52"/>
  <c r="H34" i="52"/>
  <c r="G34" i="52"/>
  <c r="C23" i="59"/>
  <c r="H23" i="59"/>
  <c r="D23" i="59"/>
  <c r="G17" i="66"/>
  <c r="C17" i="66"/>
  <c r="D19" i="66"/>
  <c r="H19" i="66"/>
  <c r="BC11" i="34"/>
  <c r="G1" i="34"/>
  <c r="D18" i="43"/>
  <c r="G18" i="43"/>
  <c r="AZ18" i="43"/>
  <c r="C18" i="43"/>
  <c r="H18" i="43"/>
  <c r="C19" i="49"/>
  <c r="H19" i="49"/>
  <c r="BP45" i="60"/>
  <c r="H23" i="61"/>
  <c r="G23" i="61"/>
  <c r="C18" i="72"/>
  <c r="H18" i="72"/>
  <c r="G18" i="72"/>
  <c r="C22" i="72"/>
  <c r="H22" i="72"/>
  <c r="D15" i="74"/>
  <c r="H15" i="74"/>
  <c r="G1" i="77"/>
  <c r="BI19" i="77"/>
  <c r="AQ18" i="77"/>
  <c r="BI12" i="34"/>
  <c r="D25" i="36"/>
  <c r="C12" i="38"/>
  <c r="E12" i="38"/>
  <c r="G12" i="38"/>
  <c r="AZ12" i="38"/>
  <c r="H12" i="45"/>
  <c r="D12" i="45"/>
  <c r="G19" i="49"/>
  <c r="AM19" i="49"/>
  <c r="BP26" i="29"/>
  <c r="AX26" i="29"/>
  <c r="AQ26" i="29"/>
  <c r="C16" i="39"/>
  <c r="D16" i="39"/>
  <c r="E12" i="48"/>
  <c r="C12" i="48"/>
  <c r="G12" i="48"/>
  <c r="D14" i="48"/>
  <c r="G14" i="48"/>
  <c r="C14" i="48"/>
  <c r="H14" i="48"/>
  <c r="C21" i="48"/>
  <c r="G21" i="48"/>
  <c r="D16" i="49"/>
  <c r="H16" i="49"/>
  <c r="G16" i="49"/>
  <c r="AM16" i="49"/>
  <c r="D20" i="50"/>
  <c r="C20" i="50"/>
  <c r="AX29" i="52"/>
  <c r="AQ29" i="52"/>
  <c r="G17" i="54"/>
  <c r="H17" i="54"/>
  <c r="C16" i="63"/>
  <c r="I16" i="63"/>
  <c r="E16" i="63"/>
  <c r="F16" i="63"/>
  <c r="G16" i="63"/>
  <c r="AX23" i="29"/>
  <c r="BI25" i="30"/>
  <c r="C12" i="31"/>
  <c r="H12" i="31"/>
  <c r="E12" i="31"/>
  <c r="BI17" i="34"/>
  <c r="C21" i="41"/>
  <c r="G21" i="41"/>
  <c r="AL21" i="41"/>
  <c r="C23" i="43"/>
  <c r="G27" i="47"/>
  <c r="G30" i="47"/>
  <c r="D14" i="53"/>
  <c r="H14" i="53"/>
  <c r="C20" i="65"/>
  <c r="H20" i="65"/>
  <c r="AQ14" i="69"/>
  <c r="AQ16" i="69"/>
  <c r="AQ32" i="69"/>
  <c r="AI46" i="69"/>
  <c r="AX29" i="69"/>
  <c r="AX13" i="69"/>
  <c r="AI25" i="69"/>
  <c r="AQ30" i="69"/>
  <c r="AQ22" i="69"/>
  <c r="AQ40" i="69"/>
  <c r="AQ35" i="69"/>
  <c r="AQ27" i="69"/>
  <c r="AI12" i="69"/>
  <c r="AX35" i="69"/>
  <c r="AX37" i="69"/>
  <c r="BC19" i="34"/>
  <c r="BI21" i="34"/>
  <c r="AI13" i="35"/>
  <c r="AI21" i="35"/>
  <c r="AI29" i="35"/>
  <c r="H27" i="47"/>
  <c r="D15" i="51"/>
  <c r="AI22" i="69"/>
  <c r="AX24" i="69"/>
  <c r="AX43" i="69"/>
  <c r="C21" i="71"/>
  <c r="H21" i="71"/>
  <c r="BA34" i="71"/>
  <c r="BI38" i="72"/>
  <c r="BP40" i="72"/>
  <c r="D20" i="38"/>
  <c r="H20" i="38"/>
  <c r="C21" i="59"/>
  <c r="G15" i="51"/>
  <c r="D94" i="58"/>
  <c r="H94" i="58"/>
  <c r="G31" i="59"/>
  <c r="BE31" i="59"/>
  <c r="D31" i="59"/>
  <c r="C31" i="59"/>
  <c r="H31" i="59"/>
  <c r="C25" i="36"/>
  <c r="G17" i="39"/>
  <c r="AZ17" i="39"/>
  <c r="G15" i="41"/>
  <c r="C15" i="41"/>
  <c r="E12" i="51"/>
  <c r="C12" i="51"/>
  <c r="C17" i="53"/>
  <c r="H17" i="53"/>
  <c r="D17" i="53"/>
  <c r="BA18" i="53"/>
  <c r="AX18" i="53"/>
  <c r="G15" i="54"/>
  <c r="AM15" i="54"/>
  <c r="H15" i="54"/>
  <c r="D35" i="59"/>
  <c r="C35" i="59"/>
  <c r="BA16" i="60"/>
  <c r="AQ19" i="65"/>
  <c r="AQ18" i="65"/>
  <c r="AQ11" i="65"/>
  <c r="AQ23" i="65"/>
  <c r="BA15" i="65"/>
  <c r="AQ15" i="65"/>
  <c r="BA21" i="65"/>
  <c r="C45" i="75"/>
  <c r="H45" i="75"/>
  <c r="D45" i="75"/>
  <c r="BA14" i="29"/>
  <c r="AX14" i="29"/>
  <c r="BI16" i="32"/>
  <c r="AW22" i="32"/>
  <c r="BC22" i="34"/>
  <c r="H14" i="36"/>
  <c r="H17" i="39"/>
  <c r="C12" i="42"/>
  <c r="D12" i="42"/>
  <c r="E12" i="42"/>
  <c r="D32" i="45"/>
  <c r="D30" i="47"/>
  <c r="C12" i="49"/>
  <c r="BA36" i="50"/>
  <c r="G17" i="53"/>
  <c r="G24" i="59"/>
  <c r="C24" i="59"/>
  <c r="H24" i="59"/>
  <c r="BI29" i="60"/>
  <c r="AI31" i="60"/>
  <c r="AQ46" i="69"/>
  <c r="BI39" i="71"/>
  <c r="AQ11" i="71"/>
  <c r="AI45" i="71"/>
  <c r="AX22" i="71"/>
  <c r="AI20" i="71"/>
  <c r="BI32" i="71"/>
  <c r="BI52" i="72"/>
  <c r="BA60" i="72"/>
  <c r="BA27" i="72"/>
  <c r="AQ13" i="72"/>
  <c r="AQ21" i="72"/>
  <c r="BI40" i="72"/>
  <c r="AQ33" i="72"/>
  <c r="AX53" i="72"/>
  <c r="AQ17" i="72"/>
  <c r="BA59" i="72"/>
  <c r="AI51" i="72"/>
  <c r="C27" i="74"/>
  <c r="G27" i="74"/>
  <c r="AM27" i="74"/>
  <c r="H47" i="75"/>
  <c r="D47" i="75"/>
  <c r="AI15" i="38"/>
  <c r="AI21" i="46"/>
  <c r="G54" i="50"/>
  <c r="AM54" i="50"/>
  <c r="C54" i="50"/>
  <c r="C14" i="65"/>
  <c r="H14" i="65"/>
  <c r="D14" i="65"/>
  <c r="BP28" i="68"/>
  <c r="BP33" i="69"/>
  <c r="C12" i="29"/>
  <c r="E12" i="29"/>
  <c r="BI27" i="31"/>
  <c r="AU12" i="39"/>
  <c r="C16" i="45"/>
  <c r="H16" i="45"/>
  <c r="AO41" i="45"/>
  <c r="C24" i="49"/>
  <c r="D24" i="49"/>
  <c r="AI17" i="51"/>
  <c r="G1" i="51"/>
  <c r="C33" i="52"/>
  <c r="G33" i="52"/>
  <c r="AM33" i="52"/>
  <c r="D41" i="52"/>
  <c r="BP46" i="60"/>
  <c r="BI25" i="60"/>
  <c r="BI14" i="60"/>
  <c r="BA20" i="65"/>
  <c r="G13" i="66"/>
  <c r="C13" i="66"/>
  <c r="BA20" i="66"/>
  <c r="AQ38" i="69"/>
  <c r="BA44" i="71"/>
  <c r="G67" i="72"/>
  <c r="C12" i="77"/>
  <c r="H12" i="77"/>
  <c r="AQ25" i="29"/>
  <c r="G17" i="34"/>
  <c r="AZ17" i="34"/>
  <c r="C16" i="38"/>
  <c r="H16" i="38"/>
  <c r="G25" i="39"/>
  <c r="AZ25" i="39"/>
  <c r="AU17" i="40"/>
  <c r="C14" i="41"/>
  <c r="H14" i="41"/>
  <c r="D19" i="48"/>
  <c r="C22" i="48"/>
  <c r="G22" i="48"/>
  <c r="BE22" i="48"/>
  <c r="AI26" i="48"/>
  <c r="C42" i="50"/>
  <c r="D42" i="50"/>
  <c r="C25" i="52"/>
  <c r="H41" i="52"/>
  <c r="D48" i="52"/>
  <c r="D13" i="53"/>
  <c r="H13" i="53"/>
  <c r="BI28" i="57"/>
  <c r="BP51" i="57"/>
  <c r="AI30" i="69"/>
  <c r="G37" i="69"/>
  <c r="AM37" i="69"/>
  <c r="AI13" i="71"/>
  <c r="AX13" i="71"/>
  <c r="AX54" i="72"/>
  <c r="G60" i="72"/>
  <c r="AM60" i="72"/>
  <c r="BP21" i="29"/>
  <c r="AX25" i="29"/>
  <c r="BI14" i="31"/>
  <c r="BI22" i="34"/>
  <c r="BI23" i="39"/>
  <c r="H25" i="39"/>
  <c r="BP18" i="46"/>
  <c r="H13" i="48"/>
  <c r="C19" i="48"/>
  <c r="H19" i="48"/>
  <c r="C18" i="52"/>
  <c r="H18" i="52"/>
  <c r="G40" i="52"/>
  <c r="D15" i="56"/>
  <c r="G34" i="59"/>
  <c r="H34" i="59"/>
  <c r="H24" i="60"/>
  <c r="C13" i="63"/>
  <c r="G18" i="66"/>
  <c r="D43" i="68"/>
  <c r="H43" i="68"/>
  <c r="BP47" i="69"/>
  <c r="C12" i="71"/>
  <c r="E12" i="71"/>
  <c r="BA13" i="71"/>
  <c r="G27" i="72"/>
  <c r="BP58" i="72"/>
  <c r="H60" i="72"/>
  <c r="AX63" i="72"/>
  <c r="C13" i="75"/>
  <c r="H13" i="75"/>
  <c r="G13" i="75"/>
  <c r="AU22" i="41"/>
  <c r="D16" i="42"/>
  <c r="D40" i="45"/>
  <c r="BI25" i="48"/>
  <c r="D21" i="49"/>
  <c r="C21" i="49"/>
  <c r="H21" i="49"/>
  <c r="C30" i="59"/>
  <c r="AI14" i="69"/>
  <c r="BU3" i="74"/>
  <c r="BI13" i="74"/>
  <c r="BA29" i="74"/>
  <c r="BI12" i="74"/>
  <c r="BP26" i="77"/>
  <c r="BC20" i="33"/>
  <c r="C12" i="35"/>
  <c r="E12" i="35"/>
  <c r="G21" i="49"/>
  <c r="AI13" i="55"/>
  <c r="AX16" i="55"/>
  <c r="C20" i="59"/>
  <c r="H20" i="59"/>
  <c r="G22" i="59"/>
  <c r="G14" i="65"/>
  <c r="BE14" i="65"/>
  <c r="D37" i="69"/>
  <c r="AX45" i="69"/>
  <c r="BI36" i="71"/>
  <c r="D53" i="75"/>
  <c r="C53" i="75"/>
  <c r="H53" i="75"/>
  <c r="C15" i="38"/>
  <c r="BI16" i="41"/>
  <c r="G16" i="42"/>
  <c r="AQ17" i="48"/>
  <c r="BA18" i="50"/>
  <c r="C58" i="50"/>
  <c r="H58" i="50"/>
  <c r="C22" i="59"/>
  <c r="H22" i="59"/>
  <c r="D32" i="59"/>
  <c r="AQ11" i="60"/>
  <c r="BA12" i="65"/>
  <c r="BA14" i="66"/>
  <c r="AI23" i="71"/>
  <c r="BI28" i="72"/>
  <c r="D12" i="77"/>
  <c r="AM17" i="29"/>
  <c r="BC21" i="33"/>
  <c r="AZ14" i="36"/>
  <c r="C14" i="38"/>
  <c r="H14" i="38"/>
  <c r="D16" i="38"/>
  <c r="AU13" i="40"/>
  <c r="D19" i="41"/>
  <c r="BI12" i="46"/>
  <c r="BE25" i="48"/>
  <c r="BI29" i="48"/>
  <c r="D20" i="49"/>
  <c r="C20" i="49"/>
  <c r="H20" i="49"/>
  <c r="G20" i="49"/>
  <c r="AM20" i="49"/>
  <c r="AX36" i="50"/>
  <c r="C50" i="52"/>
  <c r="BP15" i="57"/>
  <c r="AQ22" i="29"/>
  <c r="BP12" i="29"/>
  <c r="AU22" i="34"/>
  <c r="G14" i="38"/>
  <c r="AL14" i="38"/>
  <c r="BC18" i="41"/>
  <c r="C19" i="41"/>
  <c r="H19" i="41"/>
  <c r="G13" i="42"/>
  <c r="BI40" i="45"/>
  <c r="G28" i="47"/>
  <c r="CA28" i="47"/>
  <c r="AQ30" i="48"/>
  <c r="C18" i="48"/>
  <c r="G19" i="48"/>
  <c r="C23" i="49"/>
  <c r="G16" i="50"/>
  <c r="AM16" i="50"/>
  <c r="D16" i="50"/>
  <c r="G30" i="50"/>
  <c r="H40" i="52"/>
  <c r="C14" i="54"/>
  <c r="AQ15" i="55"/>
  <c r="C19" i="56"/>
  <c r="BP21" i="57"/>
  <c r="BP40" i="57"/>
  <c r="BP67" i="57"/>
  <c r="AQ37" i="59"/>
  <c r="AQ16" i="59"/>
  <c r="AQ33" i="59"/>
  <c r="D15" i="59"/>
  <c r="H15" i="59"/>
  <c r="G12" i="60"/>
  <c r="AM12" i="60"/>
  <c r="E12" i="60"/>
  <c r="G21" i="61"/>
  <c r="C21" i="61"/>
  <c r="H21" i="61"/>
  <c r="D13" i="63"/>
  <c r="C15" i="63"/>
  <c r="I15" i="63"/>
  <c r="C13" i="65"/>
  <c r="H13" i="65"/>
  <c r="D18" i="65"/>
  <c r="AX16" i="66"/>
  <c r="H18" i="66"/>
  <c r="BA19" i="66"/>
  <c r="BA22" i="66"/>
  <c r="D16" i="68"/>
  <c r="G19" i="68"/>
  <c r="BP15" i="69"/>
  <c r="C31" i="72"/>
  <c r="G31" i="72"/>
  <c r="BE31" i="72"/>
  <c r="H57" i="72"/>
  <c r="C59" i="72"/>
  <c r="D59" i="72"/>
  <c r="G59" i="72"/>
  <c r="BE59" i="72"/>
  <c r="AX28" i="74"/>
  <c r="E12" i="76"/>
  <c r="C12" i="76"/>
  <c r="BI16" i="77"/>
  <c r="G49" i="52"/>
  <c r="D49" i="52"/>
  <c r="AQ14" i="55"/>
  <c r="AX52" i="57"/>
  <c r="E12" i="59"/>
  <c r="C12" i="59"/>
  <c r="AI34" i="59"/>
  <c r="BA15" i="66"/>
  <c r="AX21" i="66"/>
  <c r="AI15" i="67"/>
  <c r="AI19" i="67"/>
  <c r="BP12" i="71"/>
  <c r="AI28" i="71"/>
  <c r="BI17" i="44"/>
  <c r="AQ35" i="50"/>
  <c r="AX35" i="52"/>
  <c r="C12" i="56"/>
  <c r="H12" i="56"/>
  <c r="E12" i="56"/>
  <c r="BA44" i="58"/>
  <c r="BP26" i="60"/>
  <c r="AX16" i="61"/>
  <c r="E18" i="63"/>
  <c r="D18" i="63"/>
  <c r="BP12" i="66"/>
  <c r="AX16" i="67"/>
  <c r="BI29" i="67"/>
  <c r="BI45" i="67"/>
  <c r="C13" i="68"/>
  <c r="AX21" i="69"/>
  <c r="BA53" i="72"/>
  <c r="D51" i="75"/>
  <c r="BP18" i="77"/>
  <c r="AO26" i="43"/>
  <c r="BI20" i="45"/>
  <c r="D18" i="49"/>
  <c r="C18" i="49"/>
  <c r="C22" i="49"/>
  <c r="BP41" i="50"/>
  <c r="G48" i="52"/>
  <c r="C12" i="55"/>
  <c r="E12" i="55"/>
  <c r="BP22" i="57"/>
  <c r="AX39" i="57"/>
  <c r="BA25" i="58"/>
  <c r="AI29" i="58"/>
  <c r="BA33" i="58"/>
  <c r="BP39" i="58"/>
  <c r="AX21" i="59"/>
  <c r="G17" i="60"/>
  <c r="G22" i="61"/>
  <c r="BE22" i="61"/>
  <c r="AX44" i="67"/>
  <c r="AX16" i="69"/>
  <c r="AQ17" i="70"/>
  <c r="BA20" i="70"/>
  <c r="BA16" i="71"/>
  <c r="BA30" i="72"/>
  <c r="C12" i="73"/>
  <c r="H12" i="73"/>
  <c r="E12" i="73"/>
  <c r="BP17" i="74"/>
  <c r="BA23" i="48"/>
  <c r="AX28" i="48"/>
  <c r="D30" i="48"/>
  <c r="AI18" i="52"/>
  <c r="BP12" i="56"/>
  <c r="BP24" i="59"/>
  <c r="AI44" i="60"/>
  <c r="BP14" i="66"/>
  <c r="BA27" i="74"/>
  <c r="AT8" i="76"/>
  <c r="BP25" i="77"/>
  <c r="G16" i="48"/>
  <c r="D24" i="48"/>
  <c r="BE28" i="48"/>
  <c r="C30" i="48"/>
  <c r="BA14" i="50"/>
  <c r="BP27" i="50"/>
  <c r="AQ55" i="50"/>
  <c r="AI32" i="51"/>
  <c r="G45" i="57"/>
  <c r="G61" i="57"/>
  <c r="BP85" i="58"/>
  <c r="BP43" i="60"/>
  <c r="BP21" i="62"/>
  <c r="C24" i="63"/>
  <c r="I24" i="63"/>
  <c r="BA45" i="71"/>
  <c r="G19" i="72"/>
  <c r="AI34" i="72"/>
  <c r="G58" i="72"/>
  <c r="AI62" i="75"/>
  <c r="BP15" i="29"/>
  <c r="BA15" i="29"/>
  <c r="AX15" i="29"/>
  <c r="AQ15" i="29"/>
  <c r="H23" i="29"/>
  <c r="D23" i="29"/>
  <c r="AU12" i="37"/>
  <c r="AW12" i="37"/>
  <c r="AW25" i="41"/>
  <c r="AU25" i="41"/>
  <c r="BI14" i="34"/>
  <c r="AI14" i="34"/>
  <c r="BI12" i="36"/>
  <c r="AW12" i="36"/>
  <c r="C13" i="40"/>
  <c r="H13" i="40"/>
  <c r="H20" i="41"/>
  <c r="D20" i="41"/>
  <c r="H24" i="41"/>
  <c r="D24" i="41"/>
  <c r="BI18" i="44"/>
  <c r="AU18" i="44"/>
  <c r="AI18" i="44"/>
  <c r="CL31" i="47"/>
  <c r="AI27" i="48"/>
  <c r="BA27" i="48"/>
  <c r="AX27" i="48"/>
  <c r="AQ27" i="48"/>
  <c r="C38" i="50"/>
  <c r="H38" i="50"/>
  <c r="C38" i="52"/>
  <c r="H38" i="52"/>
  <c r="AI21" i="53"/>
  <c r="AX21" i="53"/>
  <c r="G19" i="29"/>
  <c r="AM19" i="29"/>
  <c r="D18" i="33"/>
  <c r="G13" i="34"/>
  <c r="AZ13" i="34"/>
  <c r="C15" i="34"/>
  <c r="BI18" i="34"/>
  <c r="AU18" i="34"/>
  <c r="G13" i="36"/>
  <c r="H13" i="36"/>
  <c r="G18" i="36"/>
  <c r="H18" i="36"/>
  <c r="C24" i="38"/>
  <c r="H24" i="38"/>
  <c r="H16" i="39"/>
  <c r="G16" i="39"/>
  <c r="G31" i="39"/>
  <c r="AW14" i="40"/>
  <c r="G20" i="41"/>
  <c r="G12" i="42"/>
  <c r="BI28" i="45"/>
  <c r="AO22" i="45"/>
  <c r="BI12" i="45"/>
  <c r="BI44" i="45"/>
  <c r="AO38" i="45"/>
  <c r="BI21" i="45"/>
  <c r="AI18" i="45"/>
  <c r="BI37" i="45"/>
  <c r="BI29" i="45"/>
  <c r="AO14" i="45"/>
  <c r="AO37" i="45"/>
  <c r="AO29" i="45"/>
  <c r="BI24" i="45"/>
  <c r="AO17" i="45"/>
  <c r="AI14" i="45"/>
  <c r="AO30" i="45"/>
  <c r="AO33" i="45"/>
  <c r="AI30" i="45"/>
  <c r="BI13" i="45"/>
  <c r="AO13" i="45"/>
  <c r="CL26" i="47"/>
  <c r="H20" i="53"/>
  <c r="G20" i="53"/>
  <c r="BE20" i="53"/>
  <c r="D20" i="53"/>
  <c r="G12" i="29"/>
  <c r="AM12" i="29"/>
  <c r="D17" i="36"/>
  <c r="C17" i="36"/>
  <c r="C22" i="36"/>
  <c r="D22" i="36"/>
  <c r="G27" i="36"/>
  <c r="H27" i="36"/>
  <c r="G18" i="38"/>
  <c r="AZ18" i="38"/>
  <c r="D18" i="38"/>
  <c r="AU22" i="38"/>
  <c r="C23" i="39"/>
  <c r="H23" i="39"/>
  <c r="H23" i="41"/>
  <c r="D23" i="41"/>
  <c r="D22" i="42"/>
  <c r="G22" i="42"/>
  <c r="AL22" i="42"/>
  <c r="H22" i="42"/>
  <c r="H35" i="52"/>
  <c r="G35" i="52"/>
  <c r="AM35" i="52"/>
  <c r="C21" i="66"/>
  <c r="G21" i="66"/>
  <c r="C13" i="49"/>
  <c r="H28" i="50"/>
  <c r="D28" i="50"/>
  <c r="CE17" i="47"/>
  <c r="C22" i="50"/>
  <c r="G13" i="54"/>
  <c r="H13" i="54"/>
  <c r="BC28" i="32"/>
  <c r="BC20" i="32"/>
  <c r="BC11" i="32"/>
  <c r="BC12" i="32"/>
  <c r="AW30" i="32"/>
  <c r="H26" i="33"/>
  <c r="D26" i="33"/>
  <c r="H21" i="34"/>
  <c r="G21" i="34"/>
  <c r="BI21" i="37"/>
  <c r="AW21" i="37"/>
  <c r="AU21" i="37"/>
  <c r="H18" i="38"/>
  <c r="AW22" i="38"/>
  <c r="H15" i="39"/>
  <c r="D15" i="39"/>
  <c r="H33" i="39"/>
  <c r="D33" i="39"/>
  <c r="G1" i="41"/>
  <c r="AO22" i="41"/>
  <c r="AO25" i="41"/>
  <c r="AO24" i="41"/>
  <c r="BC15" i="41"/>
  <c r="AZ15" i="41"/>
  <c r="H12" i="41"/>
  <c r="D12" i="41"/>
  <c r="G18" i="41"/>
  <c r="AZ18" i="41"/>
  <c r="D18" i="41"/>
  <c r="C18" i="41"/>
  <c r="H18" i="41"/>
  <c r="H22" i="41"/>
  <c r="D22" i="41"/>
  <c r="H14" i="42"/>
  <c r="G14" i="42"/>
  <c r="AZ14" i="42"/>
  <c r="D14" i="42"/>
  <c r="H24" i="43"/>
  <c r="G26" i="43"/>
  <c r="C26" i="43"/>
  <c r="H26" i="43"/>
  <c r="CL12" i="47"/>
  <c r="C31" i="47"/>
  <c r="H31" i="47"/>
  <c r="D17" i="49"/>
  <c r="G17" i="49"/>
  <c r="H17" i="49"/>
  <c r="G26" i="49"/>
  <c r="C26" i="49"/>
  <c r="H26" i="49"/>
  <c r="H23" i="52"/>
  <c r="D23" i="52"/>
  <c r="D31" i="52"/>
  <c r="G31" i="52"/>
  <c r="BE31" i="52"/>
  <c r="H31" i="52"/>
  <c r="G23" i="54"/>
  <c r="H23" i="54"/>
  <c r="D16" i="66"/>
  <c r="H16" i="66"/>
  <c r="G16" i="66"/>
  <c r="G21" i="36"/>
  <c r="AZ21" i="36"/>
  <c r="H21" i="36"/>
  <c r="G23" i="29"/>
  <c r="AM23" i="29"/>
  <c r="H19" i="29"/>
  <c r="D19" i="29"/>
  <c r="H31" i="39"/>
  <c r="D31" i="39"/>
  <c r="BW31" i="47"/>
  <c r="G1" i="47"/>
  <c r="BW22" i="47"/>
  <c r="BW17" i="47"/>
  <c r="BT22" i="47"/>
  <c r="BT17" i="47"/>
  <c r="CL28" i="47"/>
  <c r="CE12" i="47"/>
  <c r="BM11" i="47"/>
  <c r="CE28" i="47"/>
  <c r="BW13" i="47"/>
  <c r="BW32" i="47"/>
  <c r="CE31" i="47"/>
  <c r="CL16" i="47"/>
  <c r="CL19" i="47"/>
  <c r="BW19" i="47"/>
  <c r="BC28" i="31"/>
  <c r="BC24" i="31"/>
  <c r="BC20" i="31"/>
  <c r="BC16" i="31"/>
  <c r="BC12" i="31"/>
  <c r="BI25" i="31"/>
  <c r="BI21" i="31"/>
  <c r="BI17" i="31"/>
  <c r="BI13" i="31"/>
  <c r="BC25" i="31"/>
  <c r="BC21" i="31"/>
  <c r="BC17" i="31"/>
  <c r="BC13" i="31"/>
  <c r="BC26" i="31"/>
  <c r="BC22" i="31"/>
  <c r="BC14" i="31"/>
  <c r="BC18" i="31"/>
  <c r="BC27" i="31"/>
  <c r="BC23" i="31"/>
  <c r="BC19" i="31"/>
  <c r="BC15" i="31"/>
  <c r="G21" i="29"/>
  <c r="AM21" i="29"/>
  <c r="D21" i="29"/>
  <c r="BI18" i="31"/>
  <c r="BA12" i="28"/>
  <c r="BA14" i="28"/>
  <c r="BP16" i="28"/>
  <c r="AX20" i="28"/>
  <c r="BP24" i="28"/>
  <c r="BA28" i="28"/>
  <c r="BP32" i="28"/>
  <c r="BA56" i="28"/>
  <c r="C13" i="29"/>
  <c r="G13" i="29"/>
  <c r="D17" i="29"/>
  <c r="BP19" i="29"/>
  <c r="BA19" i="29"/>
  <c r="AQ19" i="29"/>
  <c r="H21" i="29"/>
  <c r="BC11" i="31"/>
  <c r="AU14" i="38"/>
  <c r="AW14" i="38"/>
  <c r="G15" i="39"/>
  <c r="AL15" i="39"/>
  <c r="G33" i="39"/>
  <c r="AL33" i="39"/>
  <c r="BI18" i="40"/>
  <c r="G22" i="41"/>
  <c r="AZ22" i="41"/>
  <c r="G19" i="42"/>
  <c r="H19" i="42"/>
  <c r="BI19" i="44"/>
  <c r="AI19" i="44"/>
  <c r="CE16" i="47"/>
  <c r="BT32" i="47"/>
  <c r="BA12" i="48"/>
  <c r="AX12" i="48"/>
  <c r="AQ12" i="48"/>
  <c r="D26" i="49"/>
  <c r="G16" i="36"/>
  <c r="H16" i="36"/>
  <c r="D23" i="36"/>
  <c r="C23" i="36"/>
  <c r="H33" i="45"/>
  <c r="D33" i="45"/>
  <c r="C25" i="49"/>
  <c r="H25" i="49"/>
  <c r="C46" i="52"/>
  <c r="BP20" i="29"/>
  <c r="BA20" i="29"/>
  <c r="AQ20" i="29"/>
  <c r="C19" i="34"/>
  <c r="H19" i="34"/>
  <c r="BC23" i="37"/>
  <c r="AU20" i="37"/>
  <c r="BC16" i="37"/>
  <c r="BC24" i="37"/>
  <c r="C19" i="39"/>
  <c r="AO18" i="40"/>
  <c r="AO17" i="40"/>
  <c r="BC14" i="40"/>
  <c r="BC11" i="40"/>
  <c r="AO11" i="40"/>
  <c r="AW17" i="40"/>
  <c r="AO13" i="40"/>
  <c r="BI22" i="44"/>
  <c r="AU22" i="44"/>
  <c r="C56" i="50"/>
  <c r="BP16" i="29"/>
  <c r="BA16" i="29"/>
  <c r="AQ16" i="29"/>
  <c r="AX16" i="29"/>
  <c r="AX20" i="29"/>
  <c r="C25" i="29"/>
  <c r="H25" i="29"/>
  <c r="D25" i="29"/>
  <c r="BI16" i="31"/>
  <c r="H17" i="29"/>
  <c r="BI20" i="31"/>
  <c r="BI22" i="31"/>
  <c r="BI19" i="32"/>
  <c r="BI13" i="33"/>
  <c r="BC11" i="33"/>
  <c r="BC12" i="33"/>
  <c r="G19" i="36"/>
  <c r="H19" i="36"/>
  <c r="C26" i="36"/>
  <c r="D26" i="36"/>
  <c r="G17" i="38"/>
  <c r="D17" i="38"/>
  <c r="C32" i="39"/>
  <c r="G32" i="39"/>
  <c r="AW18" i="40"/>
  <c r="D21" i="41"/>
  <c r="BI14" i="44"/>
  <c r="AU14" i="44"/>
  <c r="AI14" i="44"/>
  <c r="H20" i="44"/>
  <c r="D20" i="44"/>
  <c r="G20" i="44"/>
  <c r="AL20" i="44"/>
  <c r="BI36" i="45"/>
  <c r="AX15" i="48"/>
  <c r="BA15" i="48"/>
  <c r="AQ29" i="48"/>
  <c r="C46" i="50"/>
  <c r="BP13" i="66"/>
  <c r="BA13" i="66"/>
  <c r="AX13" i="66"/>
  <c r="D47" i="52"/>
  <c r="G47" i="52"/>
  <c r="BE47" i="52"/>
  <c r="AQ18" i="54"/>
  <c r="G1" i="54"/>
  <c r="BA22" i="54"/>
  <c r="H38" i="59"/>
  <c r="G38" i="59"/>
  <c r="D38" i="59"/>
  <c r="BP20" i="60"/>
  <c r="C27" i="60"/>
  <c r="G27" i="60"/>
  <c r="BE27" i="60"/>
  <c r="BI71" i="28"/>
  <c r="AW23" i="32"/>
  <c r="BI25" i="32"/>
  <c r="BI19" i="34"/>
  <c r="BI16" i="36"/>
  <c r="D18" i="36"/>
  <c r="BI22" i="37"/>
  <c r="AO24" i="38"/>
  <c r="G12" i="41"/>
  <c r="AL12" i="41"/>
  <c r="G23" i="41"/>
  <c r="BI16" i="45"/>
  <c r="D24" i="45"/>
  <c r="C12" i="46"/>
  <c r="H12" i="46"/>
  <c r="CL30" i="47"/>
  <c r="CA30" i="47"/>
  <c r="BW30" i="47"/>
  <c r="BT30" i="47"/>
  <c r="BA30" i="48"/>
  <c r="AX30" i="48"/>
  <c r="BP16" i="49"/>
  <c r="G28" i="50"/>
  <c r="C50" i="50"/>
  <c r="H50" i="50"/>
  <c r="G50" i="50"/>
  <c r="D50" i="50"/>
  <c r="G44" i="52"/>
  <c r="C44" i="52"/>
  <c r="H47" i="52"/>
  <c r="BP13" i="55"/>
  <c r="AX13" i="55"/>
  <c r="AX52" i="58"/>
  <c r="AI52" i="58"/>
  <c r="G91" i="58"/>
  <c r="D91" i="58"/>
  <c r="C91" i="58"/>
  <c r="H91" i="58"/>
  <c r="BA33" i="59"/>
  <c r="AX33" i="59"/>
  <c r="BI25" i="33"/>
  <c r="AW15" i="36"/>
  <c r="G14" i="40"/>
  <c r="CL25" i="47"/>
  <c r="BW25" i="47"/>
  <c r="BT25" i="47"/>
  <c r="AX17" i="49"/>
  <c r="AQ16" i="49"/>
  <c r="AQ24" i="49"/>
  <c r="G13" i="67"/>
  <c r="BE13" i="67"/>
  <c r="H13" i="67"/>
  <c r="BA19" i="28"/>
  <c r="BP27" i="28"/>
  <c r="BP47" i="28"/>
  <c r="BP53" i="28"/>
  <c r="BP55" i="28"/>
  <c r="BP61" i="28"/>
  <c r="BA69" i="28"/>
  <c r="C15" i="29"/>
  <c r="H15" i="29"/>
  <c r="AQ21" i="29"/>
  <c r="BA25" i="29"/>
  <c r="BA26" i="29"/>
  <c r="BI19" i="30"/>
  <c r="BI24" i="30"/>
  <c r="AO11" i="31"/>
  <c r="C20" i="33"/>
  <c r="H20" i="33"/>
  <c r="C21" i="33"/>
  <c r="H21" i="33"/>
  <c r="AI12" i="34"/>
  <c r="BI16" i="34"/>
  <c r="BI14" i="35"/>
  <c r="AO12" i="38"/>
  <c r="AU18" i="38"/>
  <c r="AO20" i="38"/>
  <c r="C22" i="38"/>
  <c r="H22" i="38"/>
  <c r="D23" i="38"/>
  <c r="D25" i="38"/>
  <c r="AU37" i="39"/>
  <c r="AO34" i="39"/>
  <c r="AO18" i="39"/>
  <c r="C22" i="39"/>
  <c r="D22" i="39"/>
  <c r="D27" i="39"/>
  <c r="C14" i="40"/>
  <c r="H14" i="40"/>
  <c r="D15" i="40"/>
  <c r="D16" i="40"/>
  <c r="D17" i="40"/>
  <c r="C17" i="41"/>
  <c r="C15" i="42"/>
  <c r="H15" i="42"/>
  <c r="C12" i="43"/>
  <c r="H12" i="43"/>
  <c r="AI21" i="44"/>
  <c r="AO25" i="45"/>
  <c r="AI22" i="45"/>
  <c r="AI35" i="45"/>
  <c r="BP13" i="46"/>
  <c r="BW12" i="47"/>
  <c r="AX14" i="48"/>
  <c r="C17" i="48"/>
  <c r="H17" i="48"/>
  <c r="BA17" i="48"/>
  <c r="BP18" i="48"/>
  <c r="BA18" i="48"/>
  <c r="AX20" i="48"/>
  <c r="AI24" i="48"/>
  <c r="AX24" i="48"/>
  <c r="BI26" i="48"/>
  <c r="D15" i="49"/>
  <c r="AQ23" i="50"/>
  <c r="AX32" i="50"/>
  <c r="BA34" i="50"/>
  <c r="C36" i="50"/>
  <c r="H36" i="50"/>
  <c r="G52" i="50"/>
  <c r="BE52" i="50"/>
  <c r="D14" i="52"/>
  <c r="D43" i="52"/>
  <c r="C19" i="53"/>
  <c r="BA16" i="54"/>
  <c r="BP17" i="54"/>
  <c r="AX12" i="66"/>
  <c r="C15" i="66"/>
  <c r="G15" i="66"/>
  <c r="G20" i="66"/>
  <c r="C20" i="66"/>
  <c r="D21" i="36"/>
  <c r="BI45" i="45"/>
  <c r="BW15" i="47"/>
  <c r="BT15" i="47"/>
  <c r="C31" i="51"/>
  <c r="H31" i="51"/>
  <c r="BE17" i="60"/>
  <c r="BI17" i="60"/>
  <c r="BA17" i="60"/>
  <c r="D34" i="68"/>
  <c r="C34" i="68"/>
  <c r="H34" i="68"/>
  <c r="G29" i="71"/>
  <c r="BA39" i="72"/>
  <c r="AX39" i="72"/>
  <c r="BP23" i="76"/>
  <c r="BA23" i="76"/>
  <c r="BP15" i="77"/>
  <c r="BA39" i="28"/>
  <c r="BI26" i="29"/>
  <c r="AQ12" i="29"/>
  <c r="D15" i="29"/>
  <c r="BP17" i="29"/>
  <c r="BP18" i="29"/>
  <c r="AX21" i="29"/>
  <c r="AX22" i="29"/>
  <c r="BI21" i="30"/>
  <c r="AU12" i="34"/>
  <c r="AI16" i="34"/>
  <c r="D20" i="36"/>
  <c r="G25" i="36"/>
  <c r="H25" i="36"/>
  <c r="D28" i="36"/>
  <c r="C12" i="37"/>
  <c r="D12" i="37"/>
  <c r="AW20" i="37"/>
  <c r="C22" i="37"/>
  <c r="G22" i="37"/>
  <c r="AZ22" i="37"/>
  <c r="AO16" i="38"/>
  <c r="D13" i="38"/>
  <c r="AW18" i="38"/>
  <c r="G20" i="38"/>
  <c r="D21" i="38"/>
  <c r="G23" i="38"/>
  <c r="G25" i="38"/>
  <c r="AL25" i="38"/>
  <c r="C13" i="39"/>
  <c r="G13" i="39"/>
  <c r="D21" i="39"/>
  <c r="G27" i="39"/>
  <c r="D35" i="39"/>
  <c r="G15" i="40"/>
  <c r="AZ15" i="40"/>
  <c r="G16" i="40"/>
  <c r="AZ16" i="40"/>
  <c r="G17" i="40"/>
  <c r="C18" i="40"/>
  <c r="G18" i="40"/>
  <c r="AZ18" i="40"/>
  <c r="G16" i="41"/>
  <c r="G21" i="42"/>
  <c r="BI12" i="44"/>
  <c r="CL22" i="47"/>
  <c r="BA14" i="48"/>
  <c r="BI17" i="48"/>
  <c r="BA19" i="48"/>
  <c r="BA20" i="48"/>
  <c r="AX22" i="48"/>
  <c r="BI23" i="48"/>
  <c r="BA25" i="48"/>
  <c r="C27" i="48"/>
  <c r="C29" i="48"/>
  <c r="C15" i="49"/>
  <c r="H15" i="49"/>
  <c r="AX34" i="50"/>
  <c r="H42" i="50"/>
  <c r="G42" i="50"/>
  <c r="AX50" i="50"/>
  <c r="H52" i="50"/>
  <c r="D20" i="51"/>
  <c r="C23" i="51"/>
  <c r="H23" i="51"/>
  <c r="C26" i="51"/>
  <c r="H26" i="51"/>
  <c r="AI12" i="52"/>
  <c r="D30" i="52"/>
  <c r="G30" i="52"/>
  <c r="H30" i="52"/>
  <c r="G43" i="52"/>
  <c r="C18" i="53"/>
  <c r="H18" i="53"/>
  <c r="AQ16" i="54"/>
  <c r="AM17" i="54"/>
  <c r="BP19" i="54"/>
  <c r="AX24" i="54"/>
  <c r="BA24" i="54"/>
  <c r="G28" i="60"/>
  <c r="BE28" i="60"/>
  <c r="C21" i="65"/>
  <c r="H21" i="65"/>
  <c r="BA12" i="66"/>
  <c r="D29" i="36"/>
  <c r="C29" i="36"/>
  <c r="AI38" i="45"/>
  <c r="AI26" i="29"/>
  <c r="AX12" i="29"/>
  <c r="AQ17" i="29"/>
  <c r="AQ18" i="29"/>
  <c r="BA21" i="29"/>
  <c r="BA22" i="29"/>
  <c r="BP23" i="29"/>
  <c r="BP24" i="29"/>
  <c r="AI18" i="30"/>
  <c r="BC25" i="32"/>
  <c r="BI26" i="33"/>
  <c r="AU20" i="34"/>
  <c r="AW18" i="36"/>
  <c r="AO19" i="41"/>
  <c r="G18" i="42"/>
  <c r="C18" i="42"/>
  <c r="BI20" i="44"/>
  <c r="AU20" i="44"/>
  <c r="C41" i="45"/>
  <c r="H41" i="45"/>
  <c r="BI20" i="46"/>
  <c r="BP20" i="46"/>
  <c r="BI19" i="46"/>
  <c r="BI14" i="46"/>
  <c r="AI13" i="46"/>
  <c r="BP12" i="46"/>
  <c r="C29" i="47"/>
  <c r="H29" i="47"/>
  <c r="BA22" i="48"/>
  <c r="AX16" i="50"/>
  <c r="H24" i="50"/>
  <c r="G24" i="50"/>
  <c r="BE24" i="50"/>
  <c r="D24" i="50"/>
  <c r="G20" i="51"/>
  <c r="AM20" i="51"/>
  <c r="BP27" i="51"/>
  <c r="D39" i="52"/>
  <c r="G39" i="52"/>
  <c r="BE39" i="52"/>
  <c r="AQ20" i="53"/>
  <c r="BL8" i="53"/>
  <c r="AQ13" i="53"/>
  <c r="AQ17" i="53"/>
  <c r="AX15" i="53"/>
  <c r="BA14" i="53"/>
  <c r="AQ16" i="53"/>
  <c r="AQ15" i="53"/>
  <c r="AX14" i="53"/>
  <c r="AQ14" i="53"/>
  <c r="AQ18" i="53"/>
  <c r="AX17" i="53"/>
  <c r="AX20" i="53"/>
  <c r="AQ21" i="53"/>
  <c r="BA20" i="53"/>
  <c r="AQ19" i="53"/>
  <c r="AQ12" i="53"/>
  <c r="G12" i="54"/>
  <c r="AX16" i="54"/>
  <c r="G22" i="54"/>
  <c r="D22" i="54"/>
  <c r="BA25" i="59"/>
  <c r="AX25" i="59"/>
  <c r="AQ25" i="59"/>
  <c r="G32" i="47"/>
  <c r="D32" i="47"/>
  <c r="AT8" i="29"/>
  <c r="BA12" i="29"/>
  <c r="BP13" i="29"/>
  <c r="BP14" i="29"/>
  <c r="AX17" i="29"/>
  <c r="AX18" i="29"/>
  <c r="AQ23" i="29"/>
  <c r="AQ24" i="29"/>
  <c r="AT8" i="30"/>
  <c r="BI18" i="30"/>
  <c r="BI29" i="36"/>
  <c r="AL13" i="36"/>
  <c r="D15" i="36"/>
  <c r="D19" i="36"/>
  <c r="H20" i="36"/>
  <c r="C24" i="36"/>
  <c r="D24" i="36"/>
  <c r="D27" i="36"/>
  <c r="H28" i="36"/>
  <c r="AU13" i="37"/>
  <c r="C19" i="38"/>
  <c r="G19" i="38"/>
  <c r="AL19" i="38"/>
  <c r="G21" i="38"/>
  <c r="AZ21" i="38"/>
  <c r="C12" i="39"/>
  <c r="G21" i="39"/>
  <c r="AL21" i="39"/>
  <c r="G26" i="39"/>
  <c r="AZ26" i="39"/>
  <c r="C29" i="39"/>
  <c r="C37" i="39"/>
  <c r="G37" i="39"/>
  <c r="BI14" i="40"/>
  <c r="D16" i="41"/>
  <c r="BI19" i="41"/>
  <c r="G24" i="41"/>
  <c r="C25" i="41"/>
  <c r="D13" i="42"/>
  <c r="AO14" i="44"/>
  <c r="AO21" i="44"/>
  <c r="AO20" i="44"/>
  <c r="AO19" i="44"/>
  <c r="AO18" i="44"/>
  <c r="AI16" i="44"/>
  <c r="BE8" i="44"/>
  <c r="AO12" i="44"/>
  <c r="BI32" i="45"/>
  <c r="G12" i="47"/>
  <c r="CA12" i="47"/>
  <c r="G1" i="48"/>
  <c r="AQ22" i="48"/>
  <c r="AX19" i="48"/>
  <c r="BI16" i="48"/>
  <c r="AQ14" i="48"/>
  <c r="AQ11" i="48"/>
  <c r="G13" i="48"/>
  <c r="BE13" i="48"/>
  <c r="BE14" i="48"/>
  <c r="C15" i="48"/>
  <c r="G15" i="48"/>
  <c r="C20" i="48"/>
  <c r="G23" i="48"/>
  <c r="BE23" i="48"/>
  <c r="D23" i="48"/>
  <c r="G26" i="48"/>
  <c r="BE26" i="48"/>
  <c r="D26" i="48"/>
  <c r="G14" i="49"/>
  <c r="D14" i="49"/>
  <c r="BA23" i="49"/>
  <c r="AX25" i="49"/>
  <c r="BA50" i="50"/>
  <c r="AQ21" i="50"/>
  <c r="AQ19" i="50"/>
  <c r="AQ53" i="50"/>
  <c r="BA48" i="50"/>
  <c r="BA20" i="50"/>
  <c r="AX18" i="50"/>
  <c r="AQ39" i="50"/>
  <c r="BA30" i="50"/>
  <c r="AX20" i="50"/>
  <c r="AQ11" i="50"/>
  <c r="BA52" i="50"/>
  <c r="BA46" i="50"/>
  <c r="AX38" i="50"/>
  <c r="BL8" i="50"/>
  <c r="C14" i="50"/>
  <c r="G32" i="50"/>
  <c r="C32" i="50"/>
  <c r="AQ37" i="50"/>
  <c r="C28" i="51"/>
  <c r="AI33" i="51"/>
  <c r="G23" i="52"/>
  <c r="C21" i="53"/>
  <c r="H21" i="53"/>
  <c r="G89" i="58"/>
  <c r="AM89" i="58"/>
  <c r="D89" i="58"/>
  <c r="D92" i="58"/>
  <c r="F15" i="63"/>
  <c r="G15" i="63"/>
  <c r="H15" i="63"/>
  <c r="BF15" i="63"/>
  <c r="D15" i="63"/>
  <c r="AI28" i="43"/>
  <c r="AW23" i="43"/>
  <c r="AI34" i="45"/>
  <c r="AI16" i="46"/>
  <c r="BM32" i="47"/>
  <c r="CL14" i="47"/>
  <c r="CL17" i="47"/>
  <c r="CL24" i="47"/>
  <c r="BW28" i="47"/>
  <c r="CE30" i="47"/>
  <c r="BP17" i="48"/>
  <c r="AX25" i="48"/>
  <c r="BA28" i="48"/>
  <c r="BA16" i="50"/>
  <c r="D18" i="50"/>
  <c r="G26" i="50"/>
  <c r="C26" i="50"/>
  <c r="BA32" i="50"/>
  <c r="C12" i="52"/>
  <c r="H12" i="52"/>
  <c r="AQ20" i="52"/>
  <c r="AX23" i="52"/>
  <c r="G28" i="52"/>
  <c r="AM28" i="52"/>
  <c r="H28" i="52"/>
  <c r="BP29" i="52"/>
  <c r="D35" i="52"/>
  <c r="C36" i="52"/>
  <c r="BI46" i="52"/>
  <c r="BA12" i="53"/>
  <c r="D15" i="53"/>
  <c r="C12" i="57"/>
  <c r="AQ43" i="57"/>
  <c r="G66" i="57"/>
  <c r="BI79" i="58"/>
  <c r="C83" i="58"/>
  <c r="H83" i="58"/>
  <c r="D83" i="58"/>
  <c r="G92" i="58"/>
  <c r="H35" i="60"/>
  <c r="D35" i="60"/>
  <c r="G20" i="67"/>
  <c r="BC18" i="40"/>
  <c r="BE8" i="45"/>
  <c r="AO45" i="45"/>
  <c r="CE19" i="47"/>
  <c r="CE22" i="47"/>
  <c r="BI12" i="48"/>
  <c r="BP13" i="48"/>
  <c r="BI15" i="48"/>
  <c r="BP16" i="48"/>
  <c r="BI20" i="48"/>
  <c r="AI21" i="48"/>
  <c r="AQ24" i="48"/>
  <c r="AQ20" i="49"/>
  <c r="AX48" i="50"/>
  <c r="AX54" i="50"/>
  <c r="AX24" i="52"/>
  <c r="AQ32" i="52"/>
  <c r="C37" i="52"/>
  <c r="H37" i="52"/>
  <c r="BP39" i="52"/>
  <c r="AX39" i="52"/>
  <c r="BP12" i="55"/>
  <c r="AX12" i="55"/>
  <c r="AQ12" i="55"/>
  <c r="AI12" i="55"/>
  <c r="AQ13" i="56"/>
  <c r="BP14" i="57"/>
  <c r="BP23" i="57"/>
  <c r="BP27" i="57"/>
  <c r="AX44" i="57"/>
  <c r="C58" i="57"/>
  <c r="H58" i="57"/>
  <c r="BP63" i="57"/>
  <c r="C27" i="59"/>
  <c r="BA16" i="65"/>
  <c r="AQ33" i="68"/>
  <c r="AQ19" i="68"/>
  <c r="AQ11" i="68"/>
  <c r="AQ39" i="68"/>
  <c r="AQ13" i="68"/>
  <c r="BA19" i="68"/>
  <c r="AQ15" i="68"/>
  <c r="BA12" i="68"/>
  <c r="BI32" i="68"/>
  <c r="AQ20" i="68"/>
  <c r="AQ29" i="68"/>
  <c r="BU3" i="68"/>
  <c r="AX22" i="68"/>
  <c r="AQ17" i="68"/>
  <c r="AX33" i="68"/>
  <c r="BP15" i="68"/>
  <c r="AX15" i="68"/>
  <c r="BP41" i="69"/>
  <c r="AI41" i="69"/>
  <c r="BC25" i="41"/>
  <c r="BI13" i="41"/>
  <c r="AW14" i="41"/>
  <c r="BC20" i="41"/>
  <c r="BI21" i="41"/>
  <c r="BW14" i="47"/>
  <c r="AM28" i="48"/>
  <c r="BL8" i="48"/>
  <c r="AQ13" i="48"/>
  <c r="AQ16" i="48"/>
  <c r="BI18" i="48"/>
  <c r="BP19" i="48"/>
  <c r="AQ21" i="48"/>
  <c r="BP43" i="50"/>
  <c r="BP20" i="51"/>
  <c r="AX32" i="52"/>
  <c r="BI26" i="52"/>
  <c r="AQ24" i="52"/>
  <c r="BP20" i="52"/>
  <c r="BP16" i="52"/>
  <c r="BI31" i="52"/>
  <c r="BI28" i="52"/>
  <c r="BI27" i="52"/>
  <c r="AQ12" i="52"/>
  <c r="BI50" i="52"/>
  <c r="BI42" i="52"/>
  <c r="BI34" i="52"/>
  <c r="BP15" i="52"/>
  <c r="D19" i="52"/>
  <c r="D22" i="52"/>
  <c r="H26" i="52"/>
  <c r="BA35" i="52"/>
  <c r="BA39" i="52"/>
  <c r="AX43" i="52"/>
  <c r="C45" i="52"/>
  <c r="BP47" i="52"/>
  <c r="AX47" i="52"/>
  <c r="AX18" i="54"/>
  <c r="BP13" i="56"/>
  <c r="BA79" i="57"/>
  <c r="BI36" i="57"/>
  <c r="BI80" i="57"/>
  <c r="BI29" i="57"/>
  <c r="AQ47" i="57"/>
  <c r="AI41" i="57"/>
  <c r="BI15" i="57"/>
  <c r="BP24" i="57"/>
  <c r="BI16" i="57"/>
  <c r="BP64" i="57"/>
  <c r="BI17" i="57"/>
  <c r="AQ52" i="57"/>
  <c r="AQ41" i="57"/>
  <c r="AX31" i="57"/>
  <c r="BI14" i="57"/>
  <c r="BP16" i="57"/>
  <c r="AI16" i="57"/>
  <c r="AI27" i="57"/>
  <c r="D55" i="57"/>
  <c r="BP70" i="57"/>
  <c r="AQ81" i="57"/>
  <c r="G88" i="58"/>
  <c r="C88" i="58"/>
  <c r="H88" i="58"/>
  <c r="H12" i="59"/>
  <c r="G12" i="59"/>
  <c r="AM12" i="59"/>
  <c r="D12" i="59"/>
  <c r="AQ16" i="65"/>
  <c r="G21" i="67"/>
  <c r="H21" i="67"/>
  <c r="G33" i="67"/>
  <c r="BE33" i="67"/>
  <c r="H33" i="67"/>
  <c r="AI20" i="68"/>
  <c r="C16" i="69"/>
  <c r="H16" i="69"/>
  <c r="H34" i="69"/>
  <c r="G34" i="69"/>
  <c r="AZ24" i="37"/>
  <c r="G1" i="40"/>
  <c r="AO11" i="41"/>
  <c r="BC21" i="41"/>
  <c r="BI22" i="41"/>
  <c r="AO20" i="42"/>
  <c r="H16" i="43"/>
  <c r="BI16" i="44"/>
  <c r="AO21" i="45"/>
  <c r="CE14" i="47"/>
  <c r="CE24" i="47"/>
  <c r="CE25" i="47"/>
  <c r="BI13" i="48"/>
  <c r="BP14" i="48"/>
  <c r="AX16" i="48"/>
  <c r="AQ19" i="48"/>
  <c r="BI21" i="48"/>
  <c r="AI22" i="48"/>
  <c r="AQ25" i="48"/>
  <c r="AI24" i="49"/>
  <c r="BP25" i="50"/>
  <c r="D30" i="50"/>
  <c r="C34" i="50"/>
  <c r="C40" i="50"/>
  <c r="C44" i="50"/>
  <c r="AX52" i="50"/>
  <c r="BA27" i="52"/>
  <c r="C32" i="52"/>
  <c r="H32" i="52"/>
  <c r="D32" i="52"/>
  <c r="BI38" i="52"/>
  <c r="BA43" i="52"/>
  <c r="BA47" i="52"/>
  <c r="BP13" i="53"/>
  <c r="AX13" i="53"/>
  <c r="G19" i="54"/>
  <c r="AM19" i="54"/>
  <c r="H19" i="54"/>
  <c r="G21" i="54"/>
  <c r="BE21" i="54"/>
  <c r="H21" i="54"/>
  <c r="G16" i="55"/>
  <c r="G1" i="56"/>
  <c r="C28" i="57"/>
  <c r="AX41" i="57"/>
  <c r="D86" i="57"/>
  <c r="H86" i="57"/>
  <c r="D28" i="60"/>
  <c r="D22" i="66"/>
  <c r="H22" i="66"/>
  <c r="BP35" i="52"/>
  <c r="BP43" i="52"/>
  <c r="G13" i="53"/>
  <c r="G14" i="53"/>
  <c r="BE14" i="53"/>
  <c r="G15" i="53"/>
  <c r="D16" i="53"/>
  <c r="C16" i="53"/>
  <c r="AI19" i="53"/>
  <c r="AX19" i="53"/>
  <c r="C13" i="55"/>
  <c r="G13" i="55"/>
  <c r="D61" i="57"/>
  <c r="G64" i="57"/>
  <c r="BI40" i="58"/>
  <c r="BA58" i="58"/>
  <c r="BA63" i="58"/>
  <c r="C18" i="59"/>
  <c r="G18" i="59"/>
  <c r="BE18" i="59"/>
  <c r="C36" i="59"/>
  <c r="D36" i="59"/>
  <c r="BA21" i="60"/>
  <c r="C16" i="61"/>
  <c r="H16" i="61"/>
  <c r="H22" i="65"/>
  <c r="D22" i="65"/>
  <c r="G22" i="65"/>
  <c r="BE22" i="65"/>
  <c r="AX32" i="67"/>
  <c r="BP59" i="50"/>
  <c r="AQ34" i="51"/>
  <c r="BL8" i="51"/>
  <c r="BP32" i="52"/>
  <c r="G12" i="53"/>
  <c r="BE12" i="53"/>
  <c r="BP15" i="53"/>
  <c r="BA16" i="53"/>
  <c r="AX16" i="53"/>
  <c r="G68" i="57"/>
  <c r="BE68" i="57"/>
  <c r="BA56" i="58"/>
  <c r="AX86" i="58"/>
  <c r="BA15" i="59"/>
  <c r="C37" i="59"/>
  <c r="H32" i="60"/>
  <c r="D32" i="60"/>
  <c r="D17" i="61"/>
  <c r="C17" i="61"/>
  <c r="I12" i="63"/>
  <c r="C12" i="63"/>
  <c r="C23" i="65"/>
  <c r="G23" i="65"/>
  <c r="C23" i="66"/>
  <c r="C46" i="67"/>
  <c r="AX27" i="71"/>
  <c r="AI27" i="71"/>
  <c r="C16" i="75"/>
  <c r="H16" i="75"/>
  <c r="G16" i="75"/>
  <c r="BA14" i="54"/>
  <c r="G20" i="54"/>
  <c r="AI73" i="57"/>
  <c r="AI58" i="58"/>
  <c r="BA36" i="58"/>
  <c r="BP31" i="58"/>
  <c r="BA28" i="58"/>
  <c r="BP23" i="58"/>
  <c r="BP75" i="58"/>
  <c r="AI64" i="58"/>
  <c r="BI49" i="58"/>
  <c r="AI46" i="58"/>
  <c r="BI31" i="58"/>
  <c r="BI23" i="58"/>
  <c r="AI30" i="58"/>
  <c r="BP32" i="58"/>
  <c r="BA41" i="58"/>
  <c r="BP47" i="58"/>
  <c r="BI74" i="58"/>
  <c r="H82" i="58"/>
  <c r="G82" i="58"/>
  <c r="D82" i="58"/>
  <c r="BA86" i="58"/>
  <c r="G90" i="58"/>
  <c r="C28" i="59"/>
  <c r="H28" i="59"/>
  <c r="BA18" i="61"/>
  <c r="BA19" i="65"/>
  <c r="BA36" i="67"/>
  <c r="BI33" i="67"/>
  <c r="BA20" i="67"/>
  <c r="BI17" i="67"/>
  <c r="AI39" i="67"/>
  <c r="AX36" i="67"/>
  <c r="AI23" i="67"/>
  <c r="AX20" i="67"/>
  <c r="BA40" i="67"/>
  <c r="BI37" i="67"/>
  <c r="BA24" i="67"/>
  <c r="BI21" i="67"/>
  <c r="BA44" i="67"/>
  <c r="BI41" i="67"/>
  <c r="BA28" i="67"/>
  <c r="BI25" i="67"/>
  <c r="BA12" i="67"/>
  <c r="AX40" i="67"/>
  <c r="AI35" i="67"/>
  <c r="AI27" i="67"/>
  <c r="AX12" i="67"/>
  <c r="AX46" i="67"/>
  <c r="AI43" i="67"/>
  <c r="AX28" i="67"/>
  <c r="BA16" i="67"/>
  <c r="BI13" i="67"/>
  <c r="G36" i="67"/>
  <c r="G35" i="68"/>
  <c r="BE35" i="68"/>
  <c r="H35" i="68"/>
  <c r="C41" i="68"/>
  <c r="D41" i="68"/>
  <c r="AI38" i="69"/>
  <c r="C21" i="74"/>
  <c r="D21" i="74"/>
  <c r="C30" i="74"/>
  <c r="BP19" i="51"/>
  <c r="G21" i="51"/>
  <c r="AQ29" i="51"/>
  <c r="D12" i="53"/>
  <c r="C20" i="54"/>
  <c r="H20" i="54"/>
  <c r="BP29" i="57"/>
  <c r="D57" i="57"/>
  <c r="G67" i="57"/>
  <c r="BE67" i="57"/>
  <c r="D67" i="57"/>
  <c r="BI17" i="58"/>
  <c r="BI47" i="58"/>
  <c r="AI63" i="58"/>
  <c r="BI76" i="58"/>
  <c r="C84" i="58"/>
  <c r="H84" i="58"/>
  <c r="G87" i="58"/>
  <c r="AM87" i="58"/>
  <c r="D87" i="58"/>
  <c r="C90" i="58"/>
  <c r="H90" i="58"/>
  <c r="G93" i="58"/>
  <c r="AM93" i="58"/>
  <c r="D12" i="60"/>
  <c r="H12" i="60"/>
  <c r="C14" i="60"/>
  <c r="AX21" i="60"/>
  <c r="H23" i="60"/>
  <c r="C26" i="60"/>
  <c r="G26" i="60"/>
  <c r="G1" i="61"/>
  <c r="BA15" i="61"/>
  <c r="D22" i="63"/>
  <c r="C22" i="63"/>
  <c r="I22" i="63"/>
  <c r="G22" i="66"/>
  <c r="BE22" i="66"/>
  <c r="H30" i="68"/>
  <c r="G30" i="68"/>
  <c r="H18" i="69"/>
  <c r="G18" i="69"/>
  <c r="BE18" i="69"/>
  <c r="AQ22" i="54"/>
  <c r="BL8" i="54"/>
  <c r="AQ24" i="54"/>
  <c r="BP15" i="55"/>
  <c r="AX89" i="58"/>
  <c r="BI24" i="58"/>
  <c r="BI32" i="58"/>
  <c r="BI39" i="58"/>
  <c r="BI78" i="58"/>
  <c r="AQ21" i="59"/>
  <c r="BP22" i="59"/>
  <c r="AQ23" i="59"/>
  <c r="AX29" i="59"/>
  <c r="AX19" i="60"/>
  <c r="BA40" i="60"/>
  <c r="AI40" i="60"/>
  <c r="BA43" i="60"/>
  <c r="AI12" i="61"/>
  <c r="BI23" i="61"/>
  <c r="BI18" i="61"/>
  <c r="BP13" i="61"/>
  <c r="BI22" i="61"/>
  <c r="BP14" i="61"/>
  <c r="D14" i="66"/>
  <c r="H14" i="66"/>
  <c r="BP23" i="66"/>
  <c r="G45" i="67"/>
  <c r="BE45" i="67"/>
  <c r="H45" i="67"/>
  <c r="BA14" i="68"/>
  <c r="BP17" i="68"/>
  <c r="AX17" i="68"/>
  <c r="G36" i="68"/>
  <c r="H36" i="68"/>
  <c r="G23" i="74"/>
  <c r="BE23" i="74"/>
  <c r="H23" i="74"/>
  <c r="D23" i="74"/>
  <c r="C25" i="74"/>
  <c r="BP17" i="53"/>
  <c r="AI15" i="55"/>
  <c r="BP16" i="55"/>
  <c r="BI75" i="58"/>
  <c r="AQ19" i="59"/>
  <c r="BA21" i="59"/>
  <c r="C25" i="59"/>
  <c r="D26" i="59"/>
  <c r="AQ29" i="59"/>
  <c r="G32" i="59"/>
  <c r="BE32" i="59"/>
  <c r="C33" i="59"/>
  <c r="G33" i="59"/>
  <c r="AX37" i="59"/>
  <c r="BA19" i="60"/>
  <c r="D21" i="60"/>
  <c r="C22" i="60"/>
  <c r="AQ40" i="60"/>
  <c r="AQ11" i="61"/>
  <c r="AM23" i="61"/>
  <c r="AX23" i="61"/>
  <c r="C23" i="63"/>
  <c r="H23" i="63"/>
  <c r="BA13" i="65"/>
  <c r="C15" i="65"/>
  <c r="BA23" i="65"/>
  <c r="C12" i="66"/>
  <c r="D12" i="66"/>
  <c r="D13" i="66"/>
  <c r="H13" i="66"/>
  <c r="G19" i="66"/>
  <c r="BI31" i="67"/>
  <c r="G1" i="67"/>
  <c r="G17" i="67"/>
  <c r="H17" i="67"/>
  <c r="C15" i="68"/>
  <c r="H15" i="68"/>
  <c r="C12" i="69"/>
  <c r="D12" i="69"/>
  <c r="C24" i="69"/>
  <c r="H24" i="69"/>
  <c r="BP28" i="69"/>
  <c r="AI28" i="69"/>
  <c r="D27" i="74"/>
  <c r="H27" i="74"/>
  <c r="G78" i="57"/>
  <c r="AX58" i="58"/>
  <c r="BP13" i="59"/>
  <c r="G15" i="59"/>
  <c r="BE15" i="59"/>
  <c r="AQ17" i="59"/>
  <c r="BP18" i="59"/>
  <c r="D24" i="59"/>
  <c r="D34" i="59"/>
  <c r="BP12" i="60"/>
  <c r="BI19" i="60"/>
  <c r="G21" i="60"/>
  <c r="H21" i="60"/>
  <c r="BP39" i="60"/>
  <c r="D18" i="61"/>
  <c r="H17" i="65"/>
  <c r="G17" i="65"/>
  <c r="BE17" i="65"/>
  <c r="D17" i="65"/>
  <c r="BP12" i="67"/>
  <c r="G29" i="67"/>
  <c r="H29" i="67"/>
  <c r="G37" i="67"/>
  <c r="H37" i="67"/>
  <c r="G31" i="68"/>
  <c r="H31" i="68"/>
  <c r="C18" i="74"/>
  <c r="H18" i="74"/>
  <c r="BP19" i="74"/>
  <c r="BI19" i="74"/>
  <c r="AX53" i="58"/>
  <c r="G94" i="58"/>
  <c r="AX35" i="59"/>
  <c r="BA29" i="59"/>
  <c r="AQ11" i="59"/>
  <c r="BL8" i="59"/>
  <c r="D14" i="59"/>
  <c r="AX17" i="59"/>
  <c r="C19" i="59"/>
  <c r="C29" i="59"/>
  <c r="AQ47" i="60"/>
  <c r="AI35" i="60"/>
  <c r="AQ31" i="60"/>
  <c r="AX27" i="60"/>
  <c r="BA14" i="60"/>
  <c r="AI13" i="60"/>
  <c r="BI45" i="60"/>
  <c r="AQ33" i="60"/>
  <c r="C16" i="60"/>
  <c r="G19" i="60"/>
  <c r="BE19" i="60"/>
  <c r="C20" i="60"/>
  <c r="BA27" i="60"/>
  <c r="AQ36" i="60"/>
  <c r="BA39" i="60"/>
  <c r="BP19" i="61"/>
  <c r="AX20" i="61"/>
  <c r="AQ11" i="62"/>
  <c r="BI22" i="62"/>
  <c r="BI19" i="62"/>
  <c r="BI20" i="62"/>
  <c r="BA22" i="65"/>
  <c r="D17" i="66"/>
  <c r="H17" i="66"/>
  <c r="BP13" i="68"/>
  <c r="AX13" i="68"/>
  <c r="BA16" i="68"/>
  <c r="H28" i="68"/>
  <c r="D28" i="68"/>
  <c r="BP20" i="59"/>
  <c r="BP26" i="59"/>
  <c r="BP28" i="59"/>
  <c r="AI36" i="59"/>
  <c r="G16" i="65"/>
  <c r="AM16" i="65"/>
  <c r="D16" i="65"/>
  <c r="BA17" i="65"/>
  <c r="AM18" i="65"/>
  <c r="G14" i="66"/>
  <c r="G16" i="67"/>
  <c r="BE16" i="67"/>
  <c r="G32" i="67"/>
  <c r="AQ47" i="68"/>
  <c r="C14" i="68"/>
  <c r="D14" i="68"/>
  <c r="D30" i="68"/>
  <c r="G44" i="68"/>
  <c r="H44" i="68"/>
  <c r="C46" i="68"/>
  <c r="C15" i="75"/>
  <c r="BA26" i="76"/>
  <c r="BA17" i="76"/>
  <c r="C19" i="77"/>
  <c r="H19" i="77"/>
  <c r="BP13" i="60"/>
  <c r="D24" i="60"/>
  <c r="D22" i="61"/>
  <c r="C21" i="63"/>
  <c r="BU3" i="65"/>
  <c r="AQ12" i="65"/>
  <c r="AQ13" i="65"/>
  <c r="BA18" i="65"/>
  <c r="AQ23" i="66"/>
  <c r="AX18" i="66"/>
  <c r="AQ11" i="66"/>
  <c r="BP22" i="66"/>
  <c r="G28" i="67"/>
  <c r="AM28" i="67"/>
  <c r="G44" i="67"/>
  <c r="BA37" i="68"/>
  <c r="BI35" i="71"/>
  <c r="BI26" i="71"/>
  <c r="BA26" i="71"/>
  <c r="C23" i="72"/>
  <c r="BP13" i="73"/>
  <c r="C14" i="74"/>
  <c r="BE13" i="75"/>
  <c r="G58" i="75"/>
  <c r="AM58" i="75"/>
  <c r="C58" i="75"/>
  <c r="H58" i="75"/>
  <c r="C67" i="75"/>
  <c r="H67" i="75"/>
  <c r="G67" i="75"/>
  <c r="AI30" i="59"/>
  <c r="BP38" i="59"/>
  <c r="BP22" i="60"/>
  <c r="BP28" i="60"/>
  <c r="D20" i="61"/>
  <c r="D21" i="61"/>
  <c r="D23" i="61"/>
  <c r="H24" i="63"/>
  <c r="BI23" i="65"/>
  <c r="AQ17" i="65"/>
  <c r="AQ22" i="65"/>
  <c r="AQ14" i="65"/>
  <c r="AM14" i="65"/>
  <c r="BA14" i="65"/>
  <c r="BE18" i="65"/>
  <c r="AQ20" i="65"/>
  <c r="BP15" i="66"/>
  <c r="BP16" i="66"/>
  <c r="BA16" i="66"/>
  <c r="BP17" i="66"/>
  <c r="BA17" i="66"/>
  <c r="AX17" i="66"/>
  <c r="BA18" i="66"/>
  <c r="AX19" i="66"/>
  <c r="BP20" i="66"/>
  <c r="BP21" i="66"/>
  <c r="AX22" i="66"/>
  <c r="BI23" i="66"/>
  <c r="C29" i="68"/>
  <c r="H29" i="68"/>
  <c r="BP31" i="68"/>
  <c r="AX37" i="68"/>
  <c r="BP17" i="69"/>
  <c r="AI17" i="69"/>
  <c r="C12" i="70"/>
  <c r="D12" i="70"/>
  <c r="C20" i="72"/>
  <c r="D65" i="72"/>
  <c r="H65" i="72"/>
  <c r="C60" i="75"/>
  <c r="H60" i="75"/>
  <c r="G23" i="77"/>
  <c r="D23" i="77"/>
  <c r="G13" i="65"/>
  <c r="AM13" i="65"/>
  <c r="C19" i="65"/>
  <c r="G24" i="67"/>
  <c r="G25" i="67"/>
  <c r="BE25" i="67"/>
  <c r="H25" i="67"/>
  <c r="G40" i="67"/>
  <c r="G41" i="67"/>
  <c r="H41" i="67"/>
  <c r="BP18" i="68"/>
  <c r="BA22" i="68"/>
  <c r="G32" i="68"/>
  <c r="AM32" i="68"/>
  <c r="H32" i="68"/>
  <c r="D35" i="68"/>
  <c r="C38" i="68"/>
  <c r="D38" i="68"/>
  <c r="C45" i="68"/>
  <c r="H45" i="68"/>
  <c r="AX19" i="69"/>
  <c r="AQ19" i="69"/>
  <c r="G17" i="71"/>
  <c r="H17" i="71"/>
  <c r="C15" i="72"/>
  <c r="G15" i="72"/>
  <c r="BE15" i="72"/>
  <c r="AQ15" i="73"/>
  <c r="BP12" i="73"/>
  <c r="AM17" i="65"/>
  <c r="BP18" i="66"/>
  <c r="BA14" i="67"/>
  <c r="BA18" i="67"/>
  <c r="BA22" i="67"/>
  <c r="BA26" i="67"/>
  <c r="BA30" i="67"/>
  <c r="BA34" i="67"/>
  <c r="BA38" i="67"/>
  <c r="BA42" i="67"/>
  <c r="C64" i="72"/>
  <c r="AQ25" i="74"/>
  <c r="G1" i="74"/>
  <c r="C20" i="74"/>
  <c r="D22" i="74"/>
  <c r="C22" i="74"/>
  <c r="BP23" i="74"/>
  <c r="AI31" i="74"/>
  <c r="BP16" i="76"/>
  <c r="AQ14" i="77"/>
  <c r="BP17" i="77"/>
  <c r="BI21" i="77"/>
  <c r="BP24" i="77"/>
  <c r="BP19" i="66"/>
  <c r="C40" i="68"/>
  <c r="G43" i="68"/>
  <c r="BE43" i="68"/>
  <c r="D35" i="69"/>
  <c r="H42" i="69"/>
  <c r="G42" i="69"/>
  <c r="AI15" i="73"/>
  <c r="C17" i="73"/>
  <c r="G17" i="73"/>
  <c r="AM17" i="73"/>
  <c r="C13" i="74"/>
  <c r="D17" i="74"/>
  <c r="C17" i="74"/>
  <c r="H17" i="74"/>
  <c r="BI18" i="74"/>
  <c r="BA23" i="74"/>
  <c r="BA25" i="74"/>
  <c r="D14" i="75"/>
  <c r="AX48" i="75"/>
  <c r="C55" i="75"/>
  <c r="AT8" i="77"/>
  <c r="AQ13" i="77"/>
  <c r="AQ17" i="77"/>
  <c r="G22" i="77"/>
  <c r="AM22" i="77"/>
  <c r="D26" i="77"/>
  <c r="G33" i="71"/>
  <c r="BE33" i="71"/>
  <c r="H33" i="71"/>
  <c r="C39" i="72"/>
  <c r="D39" i="72"/>
  <c r="D24" i="74"/>
  <c r="C24" i="74"/>
  <c r="C26" i="74"/>
  <c r="BA56" i="75"/>
  <c r="AQ16" i="75"/>
  <c r="AQ14" i="75"/>
  <c r="AQ46" i="75"/>
  <c r="AQ34" i="75"/>
  <c r="BI23" i="75"/>
  <c r="BI18" i="75"/>
  <c r="BI14" i="75"/>
  <c r="BP13" i="75"/>
  <c r="AQ20" i="75"/>
  <c r="BP28" i="75"/>
  <c r="G57" i="75"/>
  <c r="AM57" i="75"/>
  <c r="H57" i="75"/>
  <c r="BA13" i="76"/>
  <c r="BL8" i="77"/>
  <c r="C18" i="77"/>
  <c r="BP19" i="77"/>
  <c r="AQ20" i="77"/>
  <c r="AQ27" i="77"/>
  <c r="BP16" i="67"/>
  <c r="BP20" i="67"/>
  <c r="BP24" i="67"/>
  <c r="BP28" i="67"/>
  <c r="BP32" i="67"/>
  <c r="AM33" i="67"/>
  <c r="BP36" i="67"/>
  <c r="BP40" i="67"/>
  <c r="BP44" i="67"/>
  <c r="D12" i="68"/>
  <c r="C21" i="68"/>
  <c r="G21" i="68"/>
  <c r="D31" i="68"/>
  <c r="BA38" i="68"/>
  <c r="AX38" i="68"/>
  <c r="AI33" i="69"/>
  <c r="BP36" i="69"/>
  <c r="AI36" i="69"/>
  <c r="D15" i="70"/>
  <c r="G16" i="72"/>
  <c r="BE16" i="72"/>
  <c r="D19" i="73"/>
  <c r="H19" i="74"/>
  <c r="D19" i="74"/>
  <c r="BP32" i="75"/>
  <c r="G1" i="75"/>
  <c r="D13" i="75"/>
  <c r="AI15" i="75"/>
  <c r="AQ28" i="75"/>
  <c r="AI13" i="76"/>
  <c r="BA15" i="76"/>
  <c r="AM12" i="77"/>
  <c r="BP16" i="77"/>
  <c r="AQ19" i="77"/>
  <c r="BI20" i="77"/>
  <c r="D25" i="77"/>
  <c r="BP63" i="72"/>
  <c r="BP12" i="72"/>
  <c r="BP16" i="72"/>
  <c r="BP20" i="72"/>
  <c r="BA29" i="72"/>
  <c r="BI30" i="72"/>
  <c r="AX41" i="72"/>
  <c r="G19" i="73"/>
  <c r="AI12" i="74"/>
  <c r="AQ30" i="74"/>
  <c r="BP14" i="76"/>
  <c r="AQ11" i="77"/>
  <c r="BP20" i="77"/>
  <c r="AQ21" i="77"/>
  <c r="BI22" i="77"/>
  <c r="BI23" i="77"/>
  <c r="G25" i="77"/>
  <c r="AM25" i="77"/>
  <c r="BP25" i="69"/>
  <c r="D34" i="69"/>
  <c r="D42" i="69"/>
  <c r="BP44" i="69"/>
  <c r="AQ14" i="72"/>
  <c r="AQ22" i="72"/>
  <c r="AQ32" i="72"/>
  <c r="BI39" i="72"/>
  <c r="AQ20" i="74"/>
  <c r="AQ24" i="74"/>
  <c r="AQ27" i="74"/>
  <c r="BP19" i="75"/>
  <c r="BP18" i="76"/>
  <c r="BP12" i="77"/>
  <c r="BP13" i="77"/>
  <c r="BP14" i="77"/>
  <c r="AQ15" i="77"/>
  <c r="AQ16" i="77"/>
  <c r="BI17" i="77"/>
  <c r="BI18" i="77"/>
  <c r="BP27" i="77"/>
  <c r="AQ47" i="69"/>
  <c r="BP20" i="69"/>
  <c r="AX32" i="69"/>
  <c r="AX40" i="69"/>
  <c r="BP14" i="71"/>
  <c r="BI18" i="71"/>
  <c r="BA22" i="71"/>
  <c r="BU3" i="72"/>
  <c r="AX13" i="72"/>
  <c r="AX17" i="72"/>
  <c r="AX21" i="72"/>
  <c r="BI27" i="72"/>
  <c r="AQ30" i="72"/>
  <c r="BI58" i="72"/>
  <c r="BP59" i="72"/>
  <c r="AX31" i="74"/>
  <c r="BP12" i="76"/>
  <c r="BI11" i="77"/>
  <c r="AQ12" i="77"/>
  <c r="BI13" i="77"/>
  <c r="BI14" i="77"/>
  <c r="BI15" i="77"/>
  <c r="BP22" i="77"/>
  <c r="BP23" i="77"/>
  <c r="AQ24" i="77"/>
  <c r="AQ25" i="77"/>
  <c r="AQ26" i="77"/>
  <c r="BI27" i="77"/>
  <c r="BP12" i="69"/>
  <c r="D18" i="69"/>
  <c r="AI20" i="69"/>
  <c r="BP23" i="69"/>
  <c r="AQ24" i="69"/>
  <c r="C26" i="69"/>
  <c r="BP31" i="69"/>
  <c r="BP39" i="69"/>
  <c r="AQ43" i="69"/>
  <c r="BP20" i="71"/>
  <c r="BP28" i="71"/>
  <c r="AQ12" i="72"/>
  <c r="AQ16" i="72"/>
  <c r="AQ20" i="72"/>
  <c r="D27" i="72"/>
  <c r="H61" i="72"/>
  <c r="BP30" i="74"/>
  <c r="BU3" i="77"/>
  <c r="G12" i="77"/>
  <c r="BE12" i="77"/>
  <c r="BI12" i="77"/>
  <c r="G15" i="77"/>
  <c r="AM15" i="77"/>
  <c r="BP21" i="77"/>
  <c r="AQ22" i="77"/>
  <c r="AQ23" i="77"/>
  <c r="BI24" i="77"/>
  <c r="BI25" i="77"/>
  <c r="BI26" i="77"/>
  <c r="D16" i="64"/>
  <c r="D24" i="64"/>
  <c r="D21" i="64"/>
  <c r="AP21" i="64"/>
  <c r="D13" i="64"/>
  <c r="AP13" i="64"/>
  <c r="AP16" i="64"/>
  <c r="D12" i="64"/>
  <c r="AP20" i="64"/>
  <c r="AP26" i="64"/>
  <c r="BJ25" i="63"/>
  <c r="AJ23" i="63"/>
  <c r="AR21" i="63"/>
  <c r="BJ17" i="63"/>
  <c r="BJ12" i="63"/>
  <c r="AR20" i="63"/>
  <c r="BB18" i="63"/>
  <c r="BJ16" i="63"/>
  <c r="AJ15" i="63"/>
  <c r="AR14" i="63"/>
  <c r="BB13" i="63"/>
  <c r="BJ24" i="63"/>
  <c r="AJ22" i="63"/>
  <c r="BJ23" i="63"/>
  <c r="AJ21" i="63"/>
  <c r="AR19" i="63"/>
  <c r="AY18" i="63"/>
  <c r="AY13" i="63"/>
  <c r="BJ22" i="63"/>
  <c r="AR18" i="63"/>
  <c r="BJ15" i="63"/>
  <c r="AR13" i="63"/>
  <c r="AR11" i="63"/>
  <c r="AR23" i="63"/>
  <c r="BB21" i="63"/>
  <c r="BJ19" i="63"/>
  <c r="AJ24" i="63"/>
  <c r="AR22" i="63"/>
  <c r="AY21" i="63"/>
  <c r="BJ18" i="63"/>
  <c r="AJ16" i="63"/>
  <c r="AR15" i="63"/>
  <c r="BJ13" i="63"/>
  <c r="BJ11" i="63"/>
  <c r="BB12" i="63"/>
  <c r="BQ14" i="63"/>
  <c r="BB17" i="63"/>
  <c r="AJ13" i="63"/>
  <c r="AN15" i="63"/>
  <c r="AR16" i="63"/>
  <c r="AJ18" i="63"/>
  <c r="BQ19" i="63"/>
  <c r="BJ21" i="63"/>
  <c r="BQ16" i="63"/>
  <c r="AJ19" i="63"/>
  <c r="AL26" i="64"/>
  <c r="AL25" i="64"/>
  <c r="AL24" i="64"/>
  <c r="AL23" i="64"/>
  <c r="AL22" i="64"/>
  <c r="AL21" i="64"/>
  <c r="AL20" i="64"/>
  <c r="AL19" i="64"/>
  <c r="AL18" i="64"/>
  <c r="AL17" i="64"/>
  <c r="AL16" i="64"/>
  <c r="AL15" i="64"/>
  <c r="AL14" i="64"/>
  <c r="AL13" i="64"/>
  <c r="BL26" i="64"/>
  <c r="BL25" i="64"/>
  <c r="BL24" i="64"/>
  <c r="BL23" i="64"/>
  <c r="BL22" i="64"/>
  <c r="BL21" i="64"/>
  <c r="BL20" i="64"/>
  <c r="BL19" i="64"/>
  <c r="BL18" i="64"/>
  <c r="BL17" i="64"/>
  <c r="BL16" i="64"/>
  <c r="BL15" i="64"/>
  <c r="BL14" i="64"/>
  <c r="BL13" i="64"/>
  <c r="BL11" i="64"/>
  <c r="BA26" i="64"/>
  <c r="BA25" i="64"/>
  <c r="BA24" i="64"/>
  <c r="BA23" i="64"/>
  <c r="BA22" i="64"/>
  <c r="BA21" i="64"/>
  <c r="BA20" i="64"/>
  <c r="BA19" i="64"/>
  <c r="BA18" i="64"/>
  <c r="BA17" i="64"/>
  <c r="BA16" i="64"/>
  <c r="AT26" i="64"/>
  <c r="AT25" i="64"/>
  <c r="AT24" i="64"/>
  <c r="AT23" i="64"/>
  <c r="AT22" i="64"/>
  <c r="AT21" i="64"/>
  <c r="AT20" i="64"/>
  <c r="AT19" i="64"/>
  <c r="AT18" i="64"/>
  <c r="AT17" i="64"/>
  <c r="AT16" i="64"/>
  <c r="AT15" i="64"/>
  <c r="AT14" i="64"/>
  <c r="AT13" i="64"/>
  <c r="AT11" i="64"/>
  <c r="AR12" i="63"/>
  <c r="BB15" i="63"/>
  <c r="AY16" i="63"/>
  <c r="AR17" i="63"/>
  <c r="C20" i="63"/>
  <c r="I20" i="63"/>
  <c r="BB22" i="63"/>
  <c r="AM13" i="67"/>
  <c r="BQ23" i="63"/>
  <c r="I13" i="63"/>
  <c r="H13" i="63"/>
  <c r="BF13" i="63"/>
  <c r="C14" i="63"/>
  <c r="I14" i="63"/>
  <c r="I18" i="63"/>
  <c r="H18" i="63"/>
  <c r="AN18" i="63"/>
  <c r="C19" i="63"/>
  <c r="I19" i="63"/>
  <c r="AY23" i="63"/>
  <c r="AR24" i="63"/>
  <c r="BA13" i="64"/>
  <c r="BS14" i="64"/>
  <c r="BQ24" i="63"/>
  <c r="BS13" i="64"/>
  <c r="AY20" i="63"/>
  <c r="AJ20" i="63"/>
  <c r="BB20" i="63"/>
  <c r="BB23" i="63"/>
  <c r="AY24" i="63"/>
  <c r="AR25" i="63"/>
  <c r="BD13" i="64"/>
  <c r="BA14" i="64"/>
  <c r="BS15" i="64"/>
  <c r="AY14" i="63"/>
  <c r="AJ14" i="63"/>
  <c r="BB14" i="63"/>
  <c r="BJ20" i="63"/>
  <c r="BD14" i="64"/>
  <c r="BA15" i="64"/>
  <c r="BS16" i="64"/>
  <c r="BS17" i="64"/>
  <c r="BS18" i="64"/>
  <c r="BS19" i="64"/>
  <c r="BS20" i="64"/>
  <c r="BS21" i="64"/>
  <c r="BS22" i="64"/>
  <c r="BS23" i="64"/>
  <c r="BS24" i="64"/>
  <c r="BS25" i="64"/>
  <c r="BS26" i="64"/>
  <c r="BV3" i="63"/>
  <c r="BJ14" i="63"/>
  <c r="BB19" i="63"/>
  <c r="AY19" i="63"/>
  <c r="BQ20" i="63"/>
  <c r="BQ21" i="63"/>
  <c r="BD15" i="64"/>
  <c r="BD16" i="64"/>
  <c r="BD17" i="64"/>
  <c r="BD18" i="64"/>
  <c r="BD19" i="64"/>
  <c r="BD20" i="64"/>
  <c r="BD21" i="64"/>
  <c r="BD22" i="64"/>
  <c r="BD23" i="64"/>
  <c r="BD24" i="64"/>
  <c r="BD25" i="64"/>
  <c r="BD26" i="64"/>
  <c r="BQ12" i="63"/>
  <c r="BQ17" i="63"/>
  <c r="BQ25" i="63"/>
  <c r="AM13" i="66"/>
  <c r="AM18" i="66"/>
  <c r="AM19" i="66"/>
  <c r="AM22" i="66"/>
  <c r="AX23" i="66"/>
  <c r="AI12" i="67"/>
  <c r="AX13" i="67"/>
  <c r="BP15" i="67"/>
  <c r="AI16" i="67"/>
  <c r="AX17" i="67"/>
  <c r="BP19" i="67"/>
  <c r="AI20" i="67"/>
  <c r="AX21" i="67"/>
  <c r="BP23" i="67"/>
  <c r="AI24" i="67"/>
  <c r="AX25" i="67"/>
  <c r="BP27" i="67"/>
  <c r="AI28" i="67"/>
  <c r="AX29" i="67"/>
  <c r="BP31" i="67"/>
  <c r="AI32" i="67"/>
  <c r="AX33" i="67"/>
  <c r="BP35" i="67"/>
  <c r="AI36" i="67"/>
  <c r="AX37" i="67"/>
  <c r="BP39" i="67"/>
  <c r="AI40" i="67"/>
  <c r="AX41" i="67"/>
  <c r="BP43" i="67"/>
  <c r="AI44" i="67"/>
  <c r="BA45" i="67"/>
  <c r="BA21" i="68"/>
  <c r="AI22" i="68"/>
  <c r="BP24" i="68"/>
  <c r="BP25" i="68"/>
  <c r="BP26" i="68"/>
  <c r="BI27" i="68"/>
  <c r="BI30" i="68"/>
  <c r="AX31" i="68"/>
  <c r="AI32" i="68"/>
  <c r="BE32" i="68"/>
  <c r="BA32" i="68"/>
  <c r="AX32" i="68"/>
  <c r="BP32" i="68"/>
  <c r="BI35" i="68"/>
  <c r="AI37" i="68"/>
  <c r="BP37" i="68"/>
  <c r="H42" i="68"/>
  <c r="G42" i="68"/>
  <c r="BE42" i="68"/>
  <c r="BP43" i="68"/>
  <c r="AX45" i="68"/>
  <c r="BA46" i="68"/>
  <c r="H31" i="69"/>
  <c r="D31" i="69"/>
  <c r="BA14" i="70"/>
  <c r="AI18" i="70"/>
  <c r="AJ12" i="63"/>
  <c r="BQ13" i="63"/>
  <c r="AY15" i="63"/>
  <c r="C17" i="63"/>
  <c r="H17" i="63"/>
  <c r="AJ17" i="63"/>
  <c r="BQ18" i="63"/>
  <c r="AY22" i="63"/>
  <c r="D24" i="63"/>
  <c r="C25" i="63"/>
  <c r="AJ25" i="63"/>
  <c r="AX12" i="65"/>
  <c r="AX13" i="65"/>
  <c r="AX14" i="65"/>
  <c r="AX15" i="65"/>
  <c r="AX16" i="65"/>
  <c r="AX17" i="65"/>
  <c r="AX18" i="65"/>
  <c r="AX19" i="65"/>
  <c r="AX20" i="65"/>
  <c r="AX21" i="65"/>
  <c r="AX22" i="65"/>
  <c r="AX23" i="65"/>
  <c r="AQ12" i="66"/>
  <c r="AQ13" i="66"/>
  <c r="AQ14" i="66"/>
  <c r="AQ15" i="66"/>
  <c r="AQ16" i="66"/>
  <c r="AQ17" i="66"/>
  <c r="AQ18" i="66"/>
  <c r="AQ19" i="66"/>
  <c r="AQ20" i="66"/>
  <c r="AQ21" i="66"/>
  <c r="AQ22" i="66"/>
  <c r="BA23" i="66"/>
  <c r="BI24" i="66"/>
  <c r="C12" i="67"/>
  <c r="BA13" i="67"/>
  <c r="BI14" i="67"/>
  <c r="D16" i="67"/>
  <c r="BA17" i="67"/>
  <c r="BI18" i="67"/>
  <c r="D20" i="67"/>
  <c r="BA21" i="67"/>
  <c r="BI22" i="67"/>
  <c r="D24" i="67"/>
  <c r="BA25" i="67"/>
  <c r="BI26" i="67"/>
  <c r="D28" i="67"/>
  <c r="BA29" i="67"/>
  <c r="BI30" i="67"/>
  <c r="D32" i="67"/>
  <c r="BA33" i="67"/>
  <c r="BI34" i="67"/>
  <c r="D36" i="67"/>
  <c r="AM36" i="67"/>
  <c r="BA37" i="67"/>
  <c r="BI38" i="67"/>
  <c r="D40" i="67"/>
  <c r="BA41" i="67"/>
  <c r="BI42" i="67"/>
  <c r="D44" i="67"/>
  <c r="AI46" i="67"/>
  <c r="AX46" i="68"/>
  <c r="AQ43" i="68"/>
  <c r="BI28" i="68"/>
  <c r="AQ25" i="68"/>
  <c r="G1" i="68"/>
  <c r="BI29" i="68"/>
  <c r="BA28" i="68"/>
  <c r="AQ26" i="68"/>
  <c r="BI21" i="68"/>
  <c r="BI20" i="68"/>
  <c r="BI19" i="68"/>
  <c r="BI18" i="68"/>
  <c r="BI17" i="68"/>
  <c r="BI16" i="68"/>
  <c r="BI15" i="68"/>
  <c r="BI14" i="68"/>
  <c r="BI13" i="68"/>
  <c r="BI12" i="68"/>
  <c r="BI11" i="68"/>
  <c r="BA42" i="68"/>
  <c r="AQ36" i="68"/>
  <c r="BP34" i="68"/>
  <c r="BA33" i="68"/>
  <c r="AQ32" i="68"/>
  <c r="BP30" i="68"/>
  <c r="AX28" i="68"/>
  <c r="AQ27" i="68"/>
  <c r="BP23" i="68"/>
  <c r="BI22" i="68"/>
  <c r="BE19" i="68"/>
  <c r="BE12" i="68"/>
  <c r="AI13" i="68"/>
  <c r="AI15" i="68"/>
  <c r="BE16" i="68"/>
  <c r="AI17" i="68"/>
  <c r="D19" i="68"/>
  <c r="AX19" i="68"/>
  <c r="BP20" i="68"/>
  <c r="AQ22" i="68"/>
  <c r="G26" i="68"/>
  <c r="AM26" i="68"/>
  <c r="C26" i="68"/>
  <c r="H26" i="68"/>
  <c r="G27" i="68"/>
  <c r="AM27" i="68"/>
  <c r="D27" i="68"/>
  <c r="G28" i="68"/>
  <c r="AM28" i="68"/>
  <c r="AQ28" i="68"/>
  <c r="BP29" i="68"/>
  <c r="BA29" i="68"/>
  <c r="AI29" i="68"/>
  <c r="BI31" i="68"/>
  <c r="BP35" i="68"/>
  <c r="BP36" i="68"/>
  <c r="AQ37" i="68"/>
  <c r="AI39" i="68"/>
  <c r="BP39" i="68"/>
  <c r="BA39" i="68"/>
  <c r="AX39" i="68"/>
  <c r="D42" i="68"/>
  <c r="BA45" i="68"/>
  <c r="BP46" i="68"/>
  <c r="C17" i="69"/>
  <c r="H17" i="69"/>
  <c r="C30" i="69"/>
  <c r="H30" i="69"/>
  <c r="G35" i="69"/>
  <c r="AM35" i="69"/>
  <c r="D43" i="69"/>
  <c r="AQ18" i="70"/>
  <c r="AQ14" i="70"/>
  <c r="AQ20" i="70"/>
  <c r="AQ16" i="70"/>
  <c r="AQ19" i="70"/>
  <c r="BI18" i="70"/>
  <c r="BI12" i="70"/>
  <c r="BI11" i="70"/>
  <c r="BI13" i="70"/>
  <c r="BI20" i="70"/>
  <c r="AI16" i="70"/>
  <c r="BI15" i="70"/>
  <c r="AQ11" i="70"/>
  <c r="BP17" i="70"/>
  <c r="BA19" i="70"/>
  <c r="AI20" i="70"/>
  <c r="AI13" i="70"/>
  <c r="AQ12" i="70"/>
  <c r="BI17" i="70"/>
  <c r="BA17" i="70"/>
  <c r="BI16" i="70"/>
  <c r="AQ15" i="70"/>
  <c r="BI14" i="70"/>
  <c r="AQ13" i="70"/>
  <c r="C19" i="70"/>
  <c r="H19" i="70"/>
  <c r="C19" i="71"/>
  <c r="H19" i="71"/>
  <c r="D12" i="72"/>
  <c r="C12" i="72"/>
  <c r="H12" i="72"/>
  <c r="BP24" i="66"/>
  <c r="BP14" i="67"/>
  <c r="BP18" i="67"/>
  <c r="BP22" i="67"/>
  <c r="BP26" i="67"/>
  <c r="BP30" i="67"/>
  <c r="BP34" i="67"/>
  <c r="BP38" i="67"/>
  <c r="BP42" i="67"/>
  <c r="G22" i="69"/>
  <c r="AM22" i="69"/>
  <c r="D22" i="69"/>
  <c r="H23" i="69"/>
  <c r="D23" i="69"/>
  <c r="BP12" i="70"/>
  <c r="G14" i="70"/>
  <c r="D14" i="70"/>
  <c r="C23" i="75"/>
  <c r="H23" i="75"/>
  <c r="D23" i="75"/>
  <c r="AY12" i="63"/>
  <c r="BB16" i="63"/>
  <c r="AY17" i="63"/>
  <c r="BB24" i="63"/>
  <c r="AY25" i="63"/>
  <c r="BI11" i="65"/>
  <c r="BI12" i="65"/>
  <c r="BI13" i="65"/>
  <c r="BI14" i="65"/>
  <c r="BI15" i="65"/>
  <c r="BI16" i="65"/>
  <c r="BI17" i="65"/>
  <c r="BI18" i="65"/>
  <c r="BI19" i="65"/>
  <c r="BI20" i="65"/>
  <c r="BI21" i="65"/>
  <c r="BI22" i="65"/>
  <c r="BE13" i="66"/>
  <c r="BE18" i="66"/>
  <c r="BE19" i="66"/>
  <c r="AI24" i="66"/>
  <c r="AQ46" i="67"/>
  <c r="AQ45" i="67"/>
  <c r="AQ44" i="67"/>
  <c r="AQ43" i="67"/>
  <c r="AQ42" i="67"/>
  <c r="AQ41" i="67"/>
  <c r="AQ40" i="67"/>
  <c r="AQ39" i="67"/>
  <c r="AQ38" i="67"/>
  <c r="AQ37" i="67"/>
  <c r="AQ36" i="67"/>
  <c r="AQ35" i="67"/>
  <c r="AQ34" i="67"/>
  <c r="AQ33" i="67"/>
  <c r="AQ32" i="67"/>
  <c r="AQ31" i="67"/>
  <c r="AQ30" i="67"/>
  <c r="AQ29" i="67"/>
  <c r="AQ28" i="67"/>
  <c r="AQ27" i="67"/>
  <c r="AQ26" i="67"/>
  <c r="AQ25" i="67"/>
  <c r="AQ24" i="67"/>
  <c r="AQ23" i="67"/>
  <c r="AQ22" i="67"/>
  <c r="AQ21" i="67"/>
  <c r="AQ20" i="67"/>
  <c r="AQ19" i="67"/>
  <c r="AQ18" i="67"/>
  <c r="AQ17" i="67"/>
  <c r="AQ16" i="67"/>
  <c r="AQ15" i="67"/>
  <c r="AQ14" i="67"/>
  <c r="AQ13" i="67"/>
  <c r="AQ12" i="67"/>
  <c r="BU3" i="67"/>
  <c r="BP13" i="67"/>
  <c r="AI14" i="67"/>
  <c r="AX15" i="67"/>
  <c r="BP17" i="67"/>
  <c r="AI18" i="67"/>
  <c r="AX19" i="67"/>
  <c r="BP21" i="67"/>
  <c r="AI22" i="67"/>
  <c r="C23" i="67"/>
  <c r="H23" i="67"/>
  <c r="AX23" i="67"/>
  <c r="BP25" i="67"/>
  <c r="AI26" i="67"/>
  <c r="AX27" i="67"/>
  <c r="BP29" i="67"/>
  <c r="AI30" i="67"/>
  <c r="AX31" i="67"/>
  <c r="BP33" i="67"/>
  <c r="AI34" i="67"/>
  <c r="C35" i="67"/>
  <c r="H35" i="67"/>
  <c r="AX35" i="67"/>
  <c r="BE36" i="67"/>
  <c r="BP37" i="67"/>
  <c r="AI38" i="67"/>
  <c r="AX39" i="67"/>
  <c r="BP41" i="67"/>
  <c r="AI42" i="67"/>
  <c r="C43" i="67"/>
  <c r="H43" i="67"/>
  <c r="AX43" i="67"/>
  <c r="BA46" i="67"/>
  <c r="BP12" i="68"/>
  <c r="G13" i="68"/>
  <c r="AM13" i="68"/>
  <c r="BA13" i="68"/>
  <c r="BP14" i="68"/>
  <c r="G15" i="68"/>
  <c r="BE15" i="68"/>
  <c r="BA15" i="68"/>
  <c r="BP16" i="68"/>
  <c r="G17" i="68"/>
  <c r="BE17" i="68"/>
  <c r="BA17" i="68"/>
  <c r="AI18" i="68"/>
  <c r="D20" i="68"/>
  <c r="AX20" i="68"/>
  <c r="BP21" i="68"/>
  <c r="D23" i="68"/>
  <c r="AX23" i="68"/>
  <c r="AX24" i="68"/>
  <c r="AX29" i="68"/>
  <c r="H33" i="68"/>
  <c r="G33" i="68"/>
  <c r="D37" i="68"/>
  <c r="BP38" i="68"/>
  <c r="G14" i="69"/>
  <c r="AM14" i="69"/>
  <c r="D14" i="69"/>
  <c r="H15" i="69"/>
  <c r="D15" i="69"/>
  <c r="D21" i="69"/>
  <c r="C27" i="69"/>
  <c r="H27" i="69"/>
  <c r="D40" i="69"/>
  <c r="G46" i="69"/>
  <c r="AM46" i="69"/>
  <c r="D46" i="69"/>
  <c r="H47" i="69"/>
  <c r="D47" i="69"/>
  <c r="D15" i="67"/>
  <c r="D19" i="67"/>
  <c r="D27" i="67"/>
  <c r="D31" i="67"/>
  <c r="D39" i="67"/>
  <c r="H47" i="68"/>
  <c r="G47" i="68"/>
  <c r="AM47" i="68"/>
  <c r="D47" i="68"/>
  <c r="C41" i="69"/>
  <c r="H41" i="69"/>
  <c r="G13" i="70"/>
  <c r="AM13" i="70"/>
  <c r="H18" i="71"/>
  <c r="G18" i="71"/>
  <c r="BQ15" i="63"/>
  <c r="BQ22" i="63"/>
  <c r="BB25" i="63"/>
  <c r="BP12" i="65"/>
  <c r="BP13" i="65"/>
  <c r="BP14" i="65"/>
  <c r="BP15" i="65"/>
  <c r="BP16" i="65"/>
  <c r="BP17" i="65"/>
  <c r="BP18" i="65"/>
  <c r="BP19" i="65"/>
  <c r="BP20" i="65"/>
  <c r="BP21" i="65"/>
  <c r="BP22" i="65"/>
  <c r="BP23" i="65"/>
  <c r="BI11" i="66"/>
  <c r="BI12" i="66"/>
  <c r="BI13" i="66"/>
  <c r="BI14" i="66"/>
  <c r="BI15" i="66"/>
  <c r="BI16" i="66"/>
  <c r="BI17" i="66"/>
  <c r="BI18" i="66"/>
  <c r="BI19" i="66"/>
  <c r="BI20" i="66"/>
  <c r="BI21" i="66"/>
  <c r="BI22" i="66"/>
  <c r="AQ24" i="66"/>
  <c r="AQ11" i="67"/>
  <c r="BI12" i="67"/>
  <c r="G15" i="67"/>
  <c r="AM15" i="67"/>
  <c r="BA15" i="67"/>
  <c r="BI16" i="67"/>
  <c r="G19" i="67"/>
  <c r="AM19" i="67"/>
  <c r="BA19" i="67"/>
  <c r="BI20" i="67"/>
  <c r="BA23" i="67"/>
  <c r="BI24" i="67"/>
  <c r="G27" i="67"/>
  <c r="AM27" i="67"/>
  <c r="BA27" i="67"/>
  <c r="BI28" i="67"/>
  <c r="G31" i="67"/>
  <c r="AM31" i="67"/>
  <c r="BA31" i="67"/>
  <c r="BI32" i="67"/>
  <c r="BA35" i="67"/>
  <c r="BI36" i="67"/>
  <c r="G39" i="67"/>
  <c r="AM39" i="67"/>
  <c r="BA39" i="67"/>
  <c r="BI40" i="67"/>
  <c r="BA43" i="67"/>
  <c r="BI44" i="67"/>
  <c r="AI45" i="67"/>
  <c r="BP45" i="67"/>
  <c r="AI12" i="68"/>
  <c r="AI14" i="68"/>
  <c r="AI16" i="68"/>
  <c r="AQ18" i="68"/>
  <c r="G20" i="68"/>
  <c r="BE20" i="68"/>
  <c r="BA20" i="68"/>
  <c r="AI21" i="68"/>
  <c r="BA23" i="68"/>
  <c r="AQ24" i="68"/>
  <c r="AI25" i="68"/>
  <c r="BA25" i="68"/>
  <c r="BE26" i="68"/>
  <c r="AX26" i="68"/>
  <c r="BA27" i="68"/>
  <c r="AX27" i="68"/>
  <c r="BP27" i="68"/>
  <c r="AX34" i="68"/>
  <c r="G37" i="68"/>
  <c r="AM37" i="68"/>
  <c r="AX40" i="68"/>
  <c r="AI41" i="68"/>
  <c r="AX41" i="68"/>
  <c r="BP41" i="68"/>
  <c r="AM42" i="68"/>
  <c r="G21" i="69"/>
  <c r="BE21" i="69"/>
  <c r="C33" i="69"/>
  <c r="D33" i="69"/>
  <c r="G40" i="69"/>
  <c r="BE40" i="69"/>
  <c r="D13" i="70"/>
  <c r="BI19" i="70"/>
  <c r="C12" i="65"/>
  <c r="AI12" i="65"/>
  <c r="AI13" i="65"/>
  <c r="AI14" i="65"/>
  <c r="AI15" i="65"/>
  <c r="AI16" i="65"/>
  <c r="AI17" i="65"/>
  <c r="AI18" i="65"/>
  <c r="AI19" i="65"/>
  <c r="AI20" i="65"/>
  <c r="AI21" i="65"/>
  <c r="AI22" i="65"/>
  <c r="AI23" i="65"/>
  <c r="AI23" i="66"/>
  <c r="D24" i="66"/>
  <c r="AX24" i="66"/>
  <c r="AI13" i="67"/>
  <c r="C14" i="67"/>
  <c r="H14" i="67"/>
  <c r="AX14" i="67"/>
  <c r="AI17" i="67"/>
  <c r="C18" i="67"/>
  <c r="G18" i="67"/>
  <c r="AM18" i="67"/>
  <c r="AX18" i="67"/>
  <c r="AI21" i="67"/>
  <c r="C22" i="67"/>
  <c r="H22" i="67"/>
  <c r="AX22" i="67"/>
  <c r="AI25" i="67"/>
  <c r="C26" i="67"/>
  <c r="H26" i="67"/>
  <c r="AX26" i="67"/>
  <c r="AI29" i="67"/>
  <c r="C30" i="67"/>
  <c r="H30" i="67"/>
  <c r="AX30" i="67"/>
  <c r="AI33" i="67"/>
  <c r="C34" i="67"/>
  <c r="H34" i="67"/>
  <c r="AX34" i="67"/>
  <c r="AI37" i="67"/>
  <c r="C38" i="67"/>
  <c r="AX38" i="67"/>
  <c r="AI41" i="67"/>
  <c r="C42" i="67"/>
  <c r="H42" i="67"/>
  <c r="AX42" i="67"/>
  <c r="AM45" i="67"/>
  <c r="BI46" i="67"/>
  <c r="AQ12" i="68"/>
  <c r="AQ14" i="68"/>
  <c r="AQ16" i="68"/>
  <c r="D18" i="68"/>
  <c r="AX18" i="68"/>
  <c r="BP19" i="68"/>
  <c r="AQ21" i="68"/>
  <c r="G23" i="68"/>
  <c r="AM23" i="68"/>
  <c r="BI23" i="68"/>
  <c r="BA24" i="68"/>
  <c r="AX25" i="68"/>
  <c r="AI26" i="68"/>
  <c r="AI27" i="68"/>
  <c r="G29" i="68"/>
  <c r="AM29" i="68"/>
  <c r="AX30" i="68"/>
  <c r="BA34" i="68"/>
  <c r="BA35" i="68"/>
  <c r="H39" i="68"/>
  <c r="G39" i="68"/>
  <c r="AM39" i="68"/>
  <c r="D39" i="68"/>
  <c r="BA40" i="68"/>
  <c r="BA41" i="68"/>
  <c r="AQ42" i="68"/>
  <c r="AX43" i="68"/>
  <c r="AI44" i="68"/>
  <c r="BE44" i="68"/>
  <c r="BP44" i="68"/>
  <c r="BA44" i="68"/>
  <c r="AX44" i="68"/>
  <c r="BP45" i="68"/>
  <c r="AI47" i="68"/>
  <c r="D13" i="69"/>
  <c r="C19" i="69"/>
  <c r="H19" i="69"/>
  <c r="D32" i="69"/>
  <c r="H39" i="69"/>
  <c r="D39" i="69"/>
  <c r="D45" i="69"/>
  <c r="BP19" i="70"/>
  <c r="BU3" i="66"/>
  <c r="AI12" i="66"/>
  <c r="AI13" i="66"/>
  <c r="AI14" i="66"/>
  <c r="AI15" i="66"/>
  <c r="AI16" i="66"/>
  <c r="AI17" i="66"/>
  <c r="AI18" i="66"/>
  <c r="AI19" i="66"/>
  <c r="AI20" i="66"/>
  <c r="AI21" i="66"/>
  <c r="AI22" i="66"/>
  <c r="G24" i="66"/>
  <c r="AM24" i="66"/>
  <c r="BA24" i="66"/>
  <c r="BI11" i="67"/>
  <c r="D13" i="67"/>
  <c r="BI15" i="67"/>
  <c r="D17" i="67"/>
  <c r="BI19" i="67"/>
  <c r="D21" i="67"/>
  <c r="BI23" i="67"/>
  <c r="D25" i="67"/>
  <c r="G26" i="67"/>
  <c r="AM26" i="67"/>
  <c r="BI27" i="67"/>
  <c r="D29" i="67"/>
  <c r="D33" i="67"/>
  <c r="G34" i="67"/>
  <c r="BI35" i="67"/>
  <c r="D37" i="67"/>
  <c r="BI39" i="67"/>
  <c r="D41" i="67"/>
  <c r="G42" i="67"/>
  <c r="BE42" i="67"/>
  <c r="BI43" i="67"/>
  <c r="D45" i="67"/>
  <c r="AX45" i="67"/>
  <c r="AX12" i="68"/>
  <c r="AX14" i="68"/>
  <c r="AX16" i="68"/>
  <c r="G18" i="68"/>
  <c r="AM18" i="68"/>
  <c r="BA18" i="68"/>
  <c r="AI19" i="68"/>
  <c r="AX21" i="68"/>
  <c r="BP22" i="68"/>
  <c r="BI24" i="68"/>
  <c r="BI25" i="68"/>
  <c r="BA26" i="68"/>
  <c r="AI28" i="68"/>
  <c r="BA30" i="68"/>
  <c r="BA31" i="68"/>
  <c r="BI34" i="68"/>
  <c r="AX35" i="68"/>
  <c r="AI36" i="68"/>
  <c r="BA36" i="68"/>
  <c r="AX36" i="68"/>
  <c r="BP40" i="68"/>
  <c r="AX42" i="68"/>
  <c r="BA43" i="68"/>
  <c r="AM44" i="68"/>
  <c r="AQ45" i="68"/>
  <c r="G13" i="69"/>
  <c r="BE13" i="69"/>
  <c r="C25" i="69"/>
  <c r="H25" i="69"/>
  <c r="G32" i="69"/>
  <c r="C38" i="69"/>
  <c r="H38" i="69"/>
  <c r="G43" i="69"/>
  <c r="AM43" i="69"/>
  <c r="G45" i="69"/>
  <c r="AM45" i="69"/>
  <c r="AX15" i="70"/>
  <c r="AI15" i="70"/>
  <c r="BP15" i="70"/>
  <c r="BA15" i="70"/>
  <c r="AX18" i="70"/>
  <c r="BP18" i="70"/>
  <c r="BA18" i="70"/>
  <c r="C20" i="70"/>
  <c r="H20" i="70"/>
  <c r="H21" i="72"/>
  <c r="G21" i="72"/>
  <c r="D21" i="72"/>
  <c r="BI47" i="68"/>
  <c r="BI46" i="68"/>
  <c r="BI45" i="68"/>
  <c r="BI44" i="68"/>
  <c r="BI43" i="68"/>
  <c r="BI42" i="68"/>
  <c r="BI41" i="68"/>
  <c r="BI40" i="68"/>
  <c r="BI39" i="68"/>
  <c r="BI38" i="68"/>
  <c r="BI37" i="68"/>
  <c r="BI36" i="68"/>
  <c r="AM12" i="68"/>
  <c r="AM15" i="68"/>
  <c r="AM16" i="68"/>
  <c r="AM19" i="68"/>
  <c r="AM20" i="68"/>
  <c r="AM22" i="68"/>
  <c r="AQ23" i="68"/>
  <c r="G24" i="68"/>
  <c r="BI26" i="68"/>
  <c r="AQ30" i="68"/>
  <c r="AI33" i="68"/>
  <c r="AQ34" i="68"/>
  <c r="AQ40" i="68"/>
  <c r="H41" i="68"/>
  <c r="AI42" i="68"/>
  <c r="AQ13" i="69"/>
  <c r="BP14" i="69"/>
  <c r="G15" i="69"/>
  <c r="BE15" i="69"/>
  <c r="AX18" i="69"/>
  <c r="AI19" i="69"/>
  <c r="AQ21" i="69"/>
  <c r="BP22" i="69"/>
  <c r="G23" i="69"/>
  <c r="BE23" i="69"/>
  <c r="AX26" i="69"/>
  <c r="AI27" i="69"/>
  <c r="AQ29" i="69"/>
  <c r="BP30" i="69"/>
  <c r="G31" i="69"/>
  <c r="AX34" i="69"/>
  <c r="AI35" i="69"/>
  <c r="AQ37" i="69"/>
  <c r="BP38" i="69"/>
  <c r="G39" i="69"/>
  <c r="BE39" i="69"/>
  <c r="AM40" i="69"/>
  <c r="AX42" i="69"/>
  <c r="AI43" i="69"/>
  <c r="AQ45" i="69"/>
  <c r="BP46" i="69"/>
  <c r="G47" i="69"/>
  <c r="BE47" i="69"/>
  <c r="H13" i="71"/>
  <c r="G13" i="71"/>
  <c r="BE13" i="71"/>
  <c r="H25" i="71"/>
  <c r="AI31" i="68"/>
  <c r="AI35" i="68"/>
  <c r="AI38" i="68"/>
  <c r="AQ44" i="68"/>
  <c r="AI46" i="68"/>
  <c r="AX47" i="68"/>
  <c r="AX14" i="69"/>
  <c r="AI15" i="69"/>
  <c r="AQ17" i="69"/>
  <c r="BP18" i="69"/>
  <c r="AX22" i="69"/>
  <c r="AI23" i="69"/>
  <c r="AQ25" i="69"/>
  <c r="BP26" i="69"/>
  <c r="AX30" i="69"/>
  <c r="AI31" i="69"/>
  <c r="AQ33" i="69"/>
  <c r="BP34" i="69"/>
  <c r="AX38" i="69"/>
  <c r="AI39" i="69"/>
  <c r="AQ41" i="69"/>
  <c r="BP42" i="69"/>
  <c r="AX46" i="69"/>
  <c r="AI47" i="69"/>
  <c r="BA12" i="70"/>
  <c r="AX12" i="70"/>
  <c r="C16" i="71"/>
  <c r="H16" i="71"/>
  <c r="AI18" i="72"/>
  <c r="BA18" i="72"/>
  <c r="BP18" i="72"/>
  <c r="AX18" i="72"/>
  <c r="BP46" i="67"/>
  <c r="AI24" i="68"/>
  <c r="C25" i="68"/>
  <c r="D25" i="68"/>
  <c r="D32" i="68"/>
  <c r="BI33" i="68"/>
  <c r="D36" i="68"/>
  <c r="AQ41" i="68"/>
  <c r="BP42" i="68"/>
  <c r="AI43" i="68"/>
  <c r="D44" i="68"/>
  <c r="BA47" i="68"/>
  <c r="AQ12" i="69"/>
  <c r="BP13" i="69"/>
  <c r="AX17" i="69"/>
  <c r="AI18" i="69"/>
  <c r="C20" i="69"/>
  <c r="AQ20" i="69"/>
  <c r="BP21" i="69"/>
  <c r="AX25" i="69"/>
  <c r="AI26" i="69"/>
  <c r="C28" i="69"/>
  <c r="D28" i="69"/>
  <c r="AQ28" i="69"/>
  <c r="BP29" i="69"/>
  <c r="AX33" i="69"/>
  <c r="AI34" i="69"/>
  <c r="C36" i="69"/>
  <c r="AQ36" i="69"/>
  <c r="BP37" i="69"/>
  <c r="AX41" i="69"/>
  <c r="AI42" i="69"/>
  <c r="C44" i="69"/>
  <c r="D44" i="69"/>
  <c r="AQ44" i="69"/>
  <c r="BP45" i="69"/>
  <c r="AI12" i="70"/>
  <c r="C26" i="71"/>
  <c r="H26" i="71"/>
  <c r="AQ18" i="72"/>
  <c r="C37" i="72"/>
  <c r="D37" i="72"/>
  <c r="BE22" i="68"/>
  <c r="AI23" i="68"/>
  <c r="AI30" i="68"/>
  <c r="AQ31" i="68"/>
  <c r="BP33" i="68"/>
  <c r="AI34" i="68"/>
  <c r="AQ35" i="68"/>
  <c r="AQ38" i="68"/>
  <c r="AI40" i="68"/>
  <c r="AQ46" i="68"/>
  <c r="BU3" i="69"/>
  <c r="AX12" i="69"/>
  <c r="AI13" i="69"/>
  <c r="AQ15" i="69"/>
  <c r="BP16" i="69"/>
  <c r="AX20" i="69"/>
  <c r="AI21" i="69"/>
  <c r="AQ23" i="69"/>
  <c r="BP24" i="69"/>
  <c r="AX28" i="69"/>
  <c r="AI29" i="69"/>
  <c r="AQ31" i="69"/>
  <c r="BP32" i="69"/>
  <c r="AM34" i="69"/>
  <c r="AX36" i="69"/>
  <c r="AI37" i="69"/>
  <c r="AQ39" i="69"/>
  <c r="BP40" i="69"/>
  <c r="AX44" i="69"/>
  <c r="AI45" i="69"/>
  <c r="BE13" i="70"/>
  <c r="BP13" i="70"/>
  <c r="BA13" i="70"/>
  <c r="AX13" i="70"/>
  <c r="C17" i="70"/>
  <c r="H17" i="70"/>
  <c r="D22" i="71"/>
  <c r="G22" i="71"/>
  <c r="BE22" i="71"/>
  <c r="C22" i="71"/>
  <c r="H22" i="71"/>
  <c r="BA32" i="72"/>
  <c r="AX32" i="72"/>
  <c r="AI32" i="72"/>
  <c r="BP32" i="72"/>
  <c r="AI65" i="72"/>
  <c r="BP65" i="72"/>
  <c r="BA65" i="72"/>
  <c r="AX65" i="72"/>
  <c r="AI45" i="68"/>
  <c r="BI47" i="69"/>
  <c r="BI46" i="69"/>
  <c r="BI45" i="69"/>
  <c r="BI44" i="69"/>
  <c r="BI43" i="69"/>
  <c r="BI42" i="69"/>
  <c r="BI41" i="69"/>
  <c r="BI40" i="69"/>
  <c r="BI39" i="69"/>
  <c r="BI38" i="69"/>
  <c r="BI37" i="69"/>
  <c r="BI36" i="69"/>
  <c r="BI35" i="69"/>
  <c r="BI34" i="69"/>
  <c r="BI33" i="69"/>
  <c r="BI32" i="69"/>
  <c r="BI31" i="69"/>
  <c r="BI30" i="69"/>
  <c r="BI29" i="69"/>
  <c r="BI28" i="69"/>
  <c r="BI27" i="69"/>
  <c r="BI26" i="69"/>
  <c r="BI25" i="69"/>
  <c r="BI24" i="69"/>
  <c r="BI23" i="69"/>
  <c r="BI22" i="69"/>
  <c r="BI21" i="69"/>
  <c r="BI20" i="69"/>
  <c r="BI19" i="69"/>
  <c r="BI18" i="69"/>
  <c r="BI17" i="69"/>
  <c r="BI16" i="69"/>
  <c r="BI15" i="69"/>
  <c r="BI14" i="69"/>
  <c r="BI13" i="69"/>
  <c r="BI12" i="69"/>
  <c r="BI11" i="69"/>
  <c r="BE43" i="69"/>
  <c r="BE37" i="69"/>
  <c r="BE35" i="69"/>
  <c r="BE34" i="69"/>
  <c r="BE29" i="69"/>
  <c r="BE22" i="69"/>
  <c r="BA47" i="69"/>
  <c r="BA46" i="69"/>
  <c r="BA45" i="69"/>
  <c r="BA44" i="69"/>
  <c r="BA43" i="69"/>
  <c r="BA42" i="69"/>
  <c r="BA41" i="69"/>
  <c r="BA40" i="69"/>
  <c r="AQ11" i="69"/>
  <c r="AM13" i="69"/>
  <c r="AX15" i="69"/>
  <c r="AI16" i="69"/>
  <c r="AQ18" i="69"/>
  <c r="BP19" i="69"/>
  <c r="AX23" i="69"/>
  <c r="AI24" i="69"/>
  <c r="AQ26" i="69"/>
  <c r="BP27" i="69"/>
  <c r="AM29" i="69"/>
  <c r="AX31" i="69"/>
  <c r="AI32" i="69"/>
  <c r="AQ34" i="69"/>
  <c r="BP35" i="69"/>
  <c r="AX39" i="69"/>
  <c r="AI40" i="69"/>
  <c r="AQ42" i="69"/>
  <c r="BP43" i="69"/>
  <c r="AX47" i="69"/>
  <c r="D30" i="71"/>
  <c r="G34" i="71"/>
  <c r="BE34" i="71"/>
  <c r="C34" i="71"/>
  <c r="H34" i="71"/>
  <c r="C29" i="72"/>
  <c r="H29" i="72"/>
  <c r="H56" i="72"/>
  <c r="G56" i="72"/>
  <c r="AM57" i="72"/>
  <c r="AI57" i="72"/>
  <c r="BE57" i="72"/>
  <c r="BP57" i="72"/>
  <c r="BA57" i="72"/>
  <c r="AX57" i="72"/>
  <c r="D66" i="72"/>
  <c r="H66" i="72"/>
  <c r="G66" i="72"/>
  <c r="AX20" i="70"/>
  <c r="BP20" i="70"/>
  <c r="AQ45" i="71"/>
  <c r="AQ44" i="71"/>
  <c r="AQ43" i="71"/>
  <c r="AQ42" i="71"/>
  <c r="AQ41" i="71"/>
  <c r="AQ40" i="71"/>
  <c r="AQ39" i="71"/>
  <c r="AQ38" i="71"/>
  <c r="AQ37" i="71"/>
  <c r="AQ36" i="71"/>
  <c r="AQ35" i="71"/>
  <c r="AQ34" i="71"/>
  <c r="AQ33" i="71"/>
  <c r="AQ32" i="71"/>
  <c r="AQ31" i="71"/>
  <c r="AQ30" i="71"/>
  <c r="AQ29" i="71"/>
  <c r="AQ28" i="71"/>
  <c r="AQ27" i="71"/>
  <c r="AQ26" i="71"/>
  <c r="AQ25" i="71"/>
  <c r="AQ24" i="71"/>
  <c r="AQ23" i="71"/>
  <c r="AQ22" i="71"/>
  <c r="AQ21" i="71"/>
  <c r="AQ20" i="71"/>
  <c r="AQ19" i="71"/>
  <c r="AQ18" i="71"/>
  <c r="AQ17" i="71"/>
  <c r="AQ16" i="71"/>
  <c r="AQ15" i="71"/>
  <c r="AQ14" i="71"/>
  <c r="AQ13" i="71"/>
  <c r="AQ12" i="71"/>
  <c r="AX45" i="71"/>
  <c r="BI44" i="71"/>
  <c r="AI42" i="71"/>
  <c r="AX39" i="71"/>
  <c r="BI38" i="71"/>
  <c r="BA36" i="71"/>
  <c r="AI34" i="71"/>
  <c r="BI33" i="71"/>
  <c r="AX32" i="71"/>
  <c r="AM29" i="71"/>
  <c r="BA27" i="71"/>
  <c r="AI26" i="71"/>
  <c r="BI25" i="71"/>
  <c r="AX24" i="71"/>
  <c r="BA19" i="71"/>
  <c r="AI18" i="71"/>
  <c r="BI17" i="71"/>
  <c r="AX16" i="71"/>
  <c r="AM13" i="71"/>
  <c r="BI11" i="71"/>
  <c r="AX44" i="71"/>
  <c r="BI43" i="71"/>
  <c r="AX41" i="71"/>
  <c r="BI40" i="71"/>
  <c r="BA38" i="71"/>
  <c r="AI36" i="71"/>
  <c r="BA33" i="71"/>
  <c r="AI32" i="71"/>
  <c r="BI31" i="71"/>
  <c r="AX30" i="71"/>
  <c r="BA25" i="71"/>
  <c r="AI24" i="71"/>
  <c r="BI23" i="71"/>
  <c r="AI44" i="71"/>
  <c r="BA43" i="71"/>
  <c r="AI41" i="71"/>
  <c r="AX38" i="71"/>
  <c r="BI37" i="71"/>
  <c r="BA35" i="71"/>
  <c r="AX33" i="71"/>
  <c r="AX43" i="71"/>
  <c r="BI42" i="71"/>
  <c r="BA40" i="71"/>
  <c r="AI38" i="71"/>
  <c r="AX35" i="71"/>
  <c r="BI34" i="71"/>
  <c r="AM33" i="71"/>
  <c r="BA31" i="71"/>
  <c r="AI30" i="71"/>
  <c r="BI29" i="71"/>
  <c r="AX28" i="71"/>
  <c r="AM25" i="71"/>
  <c r="BA23" i="71"/>
  <c r="AI22" i="71"/>
  <c r="BI21" i="71"/>
  <c r="AX20" i="71"/>
  <c r="BE18" i="71"/>
  <c r="BA15" i="71"/>
  <c r="AI14" i="71"/>
  <c r="BI13" i="71"/>
  <c r="BA12" i="71"/>
  <c r="BI12" i="71"/>
  <c r="BP13" i="71"/>
  <c r="AI16" i="71"/>
  <c r="D18" i="71"/>
  <c r="BA18" i="71"/>
  <c r="AI19" i="71"/>
  <c r="AX21" i="71"/>
  <c r="BP22" i="71"/>
  <c r="BI24" i="71"/>
  <c r="AX25" i="71"/>
  <c r="BA29" i="71"/>
  <c r="BI30" i="71"/>
  <c r="AX31" i="71"/>
  <c r="BA32" i="71"/>
  <c r="BP33" i="71"/>
  <c r="BP34" i="71"/>
  <c r="BP35" i="71"/>
  <c r="AI37" i="71"/>
  <c r="BA39" i="71"/>
  <c r="AX40" i="71"/>
  <c r="C42" i="71"/>
  <c r="D42" i="71"/>
  <c r="C30" i="72"/>
  <c r="BA52" i="72"/>
  <c r="AX52" i="72"/>
  <c r="AI52" i="72"/>
  <c r="BP52" i="72"/>
  <c r="BA12" i="75"/>
  <c r="BP12" i="75"/>
  <c r="AX12" i="75"/>
  <c r="AI12" i="75"/>
  <c r="BI12" i="75"/>
  <c r="BA21" i="71"/>
  <c r="BE25" i="71"/>
  <c r="AX26" i="71"/>
  <c r="BE29" i="71"/>
  <c r="D31" i="71"/>
  <c r="G31" i="71"/>
  <c r="BE31" i="71"/>
  <c r="D32" i="71"/>
  <c r="C32" i="71"/>
  <c r="AI33" i="71"/>
  <c r="AX34" i="71"/>
  <c r="AI35" i="71"/>
  <c r="AX36" i="71"/>
  <c r="AX37" i="71"/>
  <c r="C39" i="71"/>
  <c r="D39" i="71"/>
  <c r="C41" i="71"/>
  <c r="H41" i="71"/>
  <c r="H15" i="72"/>
  <c r="D15" i="72"/>
  <c r="BA17" i="73"/>
  <c r="AI17" i="73"/>
  <c r="BP17" i="73"/>
  <c r="AX17" i="73"/>
  <c r="AI20" i="74"/>
  <c r="AX20" i="74"/>
  <c r="BP20" i="74"/>
  <c r="BA20" i="74"/>
  <c r="AI22" i="74"/>
  <c r="AX22" i="74"/>
  <c r="BA22" i="74"/>
  <c r="BP22" i="74"/>
  <c r="AI24" i="74"/>
  <c r="AX24" i="74"/>
  <c r="BP24" i="74"/>
  <c r="BA24" i="74"/>
  <c r="AI26" i="74"/>
  <c r="AX26" i="74"/>
  <c r="BA26" i="74"/>
  <c r="BP26" i="74"/>
  <c r="G19" i="75"/>
  <c r="BE19" i="75"/>
  <c r="C19" i="75"/>
  <c r="H19" i="75"/>
  <c r="D19" i="75"/>
  <c r="BA12" i="69"/>
  <c r="BA13" i="69"/>
  <c r="BA14" i="69"/>
  <c r="BA15" i="69"/>
  <c r="BA16" i="69"/>
  <c r="BA17" i="69"/>
  <c r="BA18" i="69"/>
  <c r="BA19" i="69"/>
  <c r="BA20" i="69"/>
  <c r="BA21" i="69"/>
  <c r="BA22" i="69"/>
  <c r="BA23" i="69"/>
  <c r="BA24" i="69"/>
  <c r="BA25" i="69"/>
  <c r="BA26" i="69"/>
  <c r="BA27" i="69"/>
  <c r="BA28" i="69"/>
  <c r="BA29" i="69"/>
  <c r="BA30" i="69"/>
  <c r="BA31" i="69"/>
  <c r="BA32" i="69"/>
  <c r="BA33" i="69"/>
  <c r="BA34" i="69"/>
  <c r="BA35" i="69"/>
  <c r="BA36" i="69"/>
  <c r="BA37" i="69"/>
  <c r="BA38" i="69"/>
  <c r="BA39" i="69"/>
  <c r="G15" i="70"/>
  <c r="BE15" i="70"/>
  <c r="AX16" i="70"/>
  <c r="BP16" i="70"/>
  <c r="AI12" i="71"/>
  <c r="AX14" i="71"/>
  <c r="BI16" i="71"/>
  <c r="AI17" i="71"/>
  <c r="BI19" i="71"/>
  <c r="BI22" i="71"/>
  <c r="BP24" i="71"/>
  <c r="C37" i="71"/>
  <c r="BP42" i="71"/>
  <c r="BP43" i="71"/>
  <c r="C45" i="71"/>
  <c r="H45" i="71"/>
  <c r="BI45" i="71"/>
  <c r="H13" i="72"/>
  <c r="G13" i="72"/>
  <c r="BE13" i="72"/>
  <c r="D13" i="72"/>
  <c r="C28" i="72"/>
  <c r="H28" i="72"/>
  <c r="C18" i="70"/>
  <c r="AX19" i="70"/>
  <c r="AI19" i="70"/>
  <c r="D14" i="71"/>
  <c r="BA14" i="71"/>
  <c r="AI15" i="71"/>
  <c r="AX17" i="71"/>
  <c r="BP18" i="71"/>
  <c r="C20" i="71"/>
  <c r="D20" i="71"/>
  <c r="BA20" i="71"/>
  <c r="D23" i="71"/>
  <c r="G23" i="71"/>
  <c r="AX23" i="71"/>
  <c r="BI27" i="71"/>
  <c r="BA28" i="71"/>
  <c r="AX42" i="71"/>
  <c r="AI43" i="71"/>
  <c r="AI22" i="72"/>
  <c r="BA22" i="72"/>
  <c r="BP22" i="72"/>
  <c r="AX22" i="72"/>
  <c r="AM31" i="72"/>
  <c r="AI31" i="72"/>
  <c r="BP31" i="72"/>
  <c r="BA31" i="72"/>
  <c r="C36" i="72"/>
  <c r="AI64" i="72"/>
  <c r="BP64" i="72"/>
  <c r="AX64" i="72"/>
  <c r="BA64" i="72"/>
  <c r="BP47" i="68"/>
  <c r="AX14" i="70"/>
  <c r="BP14" i="70"/>
  <c r="AX12" i="71"/>
  <c r="BI14" i="71"/>
  <c r="BA17" i="71"/>
  <c r="AM18" i="71"/>
  <c r="BP21" i="71"/>
  <c r="BA24" i="71"/>
  <c r="BP25" i="71"/>
  <c r="C28" i="71"/>
  <c r="H28" i="71"/>
  <c r="BI28" i="71"/>
  <c r="AI29" i="71"/>
  <c r="BP30" i="71"/>
  <c r="AI31" i="71"/>
  <c r="BP40" i="71"/>
  <c r="BA41" i="71"/>
  <c r="BA42" i="71"/>
  <c r="C44" i="71"/>
  <c r="AX31" i="72"/>
  <c r="C13" i="73"/>
  <c r="H13" i="73"/>
  <c r="AI14" i="70"/>
  <c r="G16" i="70"/>
  <c r="AM16" i="70"/>
  <c r="C16" i="70"/>
  <c r="BA16" i="70"/>
  <c r="AX17" i="70"/>
  <c r="AI17" i="70"/>
  <c r="BU3" i="71"/>
  <c r="D12" i="71"/>
  <c r="G14" i="71"/>
  <c r="AM14" i="71"/>
  <c r="D15" i="71"/>
  <c r="G15" i="71"/>
  <c r="BE15" i="71"/>
  <c r="AX15" i="71"/>
  <c r="BP16" i="71"/>
  <c r="AX18" i="71"/>
  <c r="BI20" i="71"/>
  <c r="AI21" i="71"/>
  <c r="C24" i="71"/>
  <c r="D24" i="71"/>
  <c r="AI25" i="71"/>
  <c r="BP26" i="71"/>
  <c r="AX29" i="71"/>
  <c r="BA30" i="71"/>
  <c r="AM31" i="71"/>
  <c r="BP38" i="71"/>
  <c r="AI39" i="71"/>
  <c r="AI40" i="71"/>
  <c r="BI41" i="71"/>
  <c r="AM14" i="72"/>
  <c r="AI14" i="72"/>
  <c r="BA14" i="72"/>
  <c r="BP14" i="72"/>
  <c r="BE14" i="72"/>
  <c r="AX14" i="72"/>
  <c r="D16" i="72"/>
  <c r="H17" i="72"/>
  <c r="G17" i="72"/>
  <c r="D17" i="72"/>
  <c r="AX33" i="72"/>
  <c r="AI33" i="72"/>
  <c r="BP33" i="72"/>
  <c r="BA33" i="72"/>
  <c r="C38" i="72"/>
  <c r="D38" i="72"/>
  <c r="BA50" i="72"/>
  <c r="AX50" i="72"/>
  <c r="AI50" i="72"/>
  <c r="BP50" i="72"/>
  <c r="G55" i="72"/>
  <c r="AM55" i="72"/>
  <c r="D17" i="71"/>
  <c r="BP19" i="71"/>
  <c r="D25" i="71"/>
  <c r="BP27" i="71"/>
  <c r="D33" i="71"/>
  <c r="C40" i="71"/>
  <c r="D40" i="71"/>
  <c r="BP41" i="71"/>
  <c r="BP44" i="71"/>
  <c r="BP13" i="72"/>
  <c r="AI15" i="72"/>
  <c r="BA15" i="72"/>
  <c r="BP17" i="72"/>
  <c r="AI19" i="72"/>
  <c r="BA19" i="72"/>
  <c r="BP21" i="72"/>
  <c r="AI23" i="72"/>
  <c r="BP23" i="72"/>
  <c r="BA24" i="72"/>
  <c r="AX24" i="72"/>
  <c r="AI24" i="72"/>
  <c r="BP24" i="72"/>
  <c r="AX25" i="72"/>
  <c r="AI25" i="72"/>
  <c r="AQ34" i="72"/>
  <c r="BA48" i="72"/>
  <c r="AX48" i="72"/>
  <c r="AI48" i="72"/>
  <c r="AI49" i="72"/>
  <c r="BI50" i="72"/>
  <c r="AX51" i="72"/>
  <c r="BI53" i="72"/>
  <c r="AI56" i="72"/>
  <c r="BP56" i="72"/>
  <c r="BA56" i="72"/>
  <c r="BI62" i="72"/>
  <c r="BA63" i="72"/>
  <c r="BI14" i="73"/>
  <c r="BA17" i="75"/>
  <c r="AX17" i="75"/>
  <c r="BP17" i="75"/>
  <c r="AI17" i="75"/>
  <c r="BP32" i="71"/>
  <c r="C35" i="71"/>
  <c r="H35" i="71"/>
  <c r="BP36" i="71"/>
  <c r="C43" i="71"/>
  <c r="H43" i="71"/>
  <c r="BI65" i="72"/>
  <c r="AQ15" i="72"/>
  <c r="AQ19" i="72"/>
  <c r="AX23" i="72"/>
  <c r="AQ24" i="72"/>
  <c r="AQ25" i="72"/>
  <c r="AI26" i="72"/>
  <c r="BI31" i="72"/>
  <c r="BI32" i="72"/>
  <c r="BA34" i="72"/>
  <c r="AM35" i="72"/>
  <c r="AI35" i="72"/>
  <c r="BP35" i="72"/>
  <c r="BE35" i="72"/>
  <c r="BA36" i="72"/>
  <c r="AX36" i="72"/>
  <c r="AI36" i="72"/>
  <c r="BP36" i="72"/>
  <c r="AX37" i="72"/>
  <c r="AI37" i="72"/>
  <c r="BA46" i="72"/>
  <c r="AX46" i="72"/>
  <c r="AI46" i="72"/>
  <c r="AI47" i="72"/>
  <c r="BI48" i="72"/>
  <c r="AX49" i="72"/>
  <c r="AX56" i="72"/>
  <c r="BP62" i="72"/>
  <c r="G1" i="73"/>
  <c r="AQ19" i="73"/>
  <c r="BP18" i="73"/>
  <c r="AI14" i="73"/>
  <c r="AI19" i="73"/>
  <c r="BI18" i="73"/>
  <c r="AI12" i="73"/>
  <c r="AQ11" i="73"/>
  <c r="BI16" i="73"/>
  <c r="AQ16" i="73"/>
  <c r="AX15" i="73"/>
  <c r="BP14" i="73"/>
  <c r="C16" i="73"/>
  <c r="D27" i="71"/>
  <c r="BP29" i="71"/>
  <c r="C30" i="71"/>
  <c r="C38" i="71"/>
  <c r="BP39" i="71"/>
  <c r="BP45" i="71"/>
  <c r="BP51" i="72"/>
  <c r="BP49" i="72"/>
  <c r="BP47" i="72"/>
  <c r="BP45" i="72"/>
  <c r="BP43" i="72"/>
  <c r="BP41" i="72"/>
  <c r="AX38" i="72"/>
  <c r="AX34" i="72"/>
  <c r="AX30" i="72"/>
  <c r="AX26" i="72"/>
  <c r="AQ11" i="72"/>
  <c r="AI12" i="72"/>
  <c r="BA12" i="72"/>
  <c r="D14" i="72"/>
  <c r="AX15" i="72"/>
  <c r="AI16" i="72"/>
  <c r="BA16" i="72"/>
  <c r="AX19" i="72"/>
  <c r="AI20" i="72"/>
  <c r="BA20" i="72"/>
  <c r="D22" i="72"/>
  <c r="BA23" i="72"/>
  <c r="BA25" i="72"/>
  <c r="AQ26" i="72"/>
  <c r="C32" i="72"/>
  <c r="H32" i="72"/>
  <c r="C33" i="72"/>
  <c r="D33" i="72"/>
  <c r="C34" i="72"/>
  <c r="D34" i="72"/>
  <c r="BI34" i="72"/>
  <c r="AX35" i="72"/>
  <c r="AQ36" i="72"/>
  <c r="AQ37" i="72"/>
  <c r="AI38" i="72"/>
  <c r="BA44" i="72"/>
  <c r="AX44" i="72"/>
  <c r="AI44" i="72"/>
  <c r="AI45" i="72"/>
  <c r="BI46" i="72"/>
  <c r="AX47" i="72"/>
  <c r="BP48" i="72"/>
  <c r="BP55" i="72"/>
  <c r="AI61" i="72"/>
  <c r="BP61" i="72"/>
  <c r="BA61" i="72"/>
  <c r="AX61" i="72"/>
  <c r="AX67" i="72"/>
  <c r="AI18" i="73"/>
  <c r="H38" i="75"/>
  <c r="D38" i="75"/>
  <c r="BI23" i="72"/>
  <c r="BI24" i="72"/>
  <c r="BP25" i="72"/>
  <c r="BA26" i="72"/>
  <c r="AM27" i="72"/>
  <c r="AI27" i="72"/>
  <c r="BP27" i="72"/>
  <c r="BE27" i="72"/>
  <c r="BA28" i="72"/>
  <c r="AX28" i="72"/>
  <c r="AI28" i="72"/>
  <c r="BP28" i="72"/>
  <c r="AX29" i="72"/>
  <c r="AI29" i="72"/>
  <c r="BA35" i="72"/>
  <c r="BA37" i="72"/>
  <c r="AQ38" i="72"/>
  <c r="BA42" i="72"/>
  <c r="AX42" i="72"/>
  <c r="AI42" i="72"/>
  <c r="AI43" i="72"/>
  <c r="BI44" i="72"/>
  <c r="AX45" i="72"/>
  <c r="BP46" i="72"/>
  <c r="D62" i="72"/>
  <c r="H62" i="72"/>
  <c r="BI66" i="72"/>
  <c r="BA67" i="72"/>
  <c r="H15" i="73"/>
  <c r="D15" i="73"/>
  <c r="C31" i="75"/>
  <c r="H31" i="75"/>
  <c r="D13" i="71"/>
  <c r="BP15" i="71"/>
  <c r="D21" i="71"/>
  <c r="BP23" i="71"/>
  <c r="G27" i="71"/>
  <c r="BE27" i="71"/>
  <c r="D29" i="71"/>
  <c r="BP31" i="71"/>
  <c r="C36" i="71"/>
  <c r="BP37" i="71"/>
  <c r="AX12" i="72"/>
  <c r="AI13" i="72"/>
  <c r="BA13" i="72"/>
  <c r="BP15" i="72"/>
  <c r="AX16" i="72"/>
  <c r="AI17" i="72"/>
  <c r="BA17" i="72"/>
  <c r="D19" i="72"/>
  <c r="BP19" i="72"/>
  <c r="AX20" i="72"/>
  <c r="AI21" i="72"/>
  <c r="BA21" i="72"/>
  <c r="D23" i="72"/>
  <c r="C24" i="72"/>
  <c r="H24" i="72"/>
  <c r="C25" i="72"/>
  <c r="D25" i="72"/>
  <c r="C26" i="72"/>
  <c r="D26" i="72"/>
  <c r="BI26" i="72"/>
  <c r="AX27" i="72"/>
  <c r="AQ28" i="72"/>
  <c r="AQ29" i="72"/>
  <c r="AI30" i="72"/>
  <c r="BI35" i="72"/>
  <c r="BI36" i="72"/>
  <c r="BP37" i="72"/>
  <c r="BA38" i="72"/>
  <c r="AI39" i="72"/>
  <c r="BP39" i="72"/>
  <c r="BA40" i="72"/>
  <c r="AX40" i="72"/>
  <c r="AI40" i="72"/>
  <c r="AI41" i="72"/>
  <c r="BI42" i="72"/>
  <c r="AX43" i="72"/>
  <c r="BP44" i="72"/>
  <c r="BI55" i="72"/>
  <c r="AX59" i="72"/>
  <c r="AI60" i="72"/>
  <c r="BE60" i="72"/>
  <c r="BP60" i="72"/>
  <c r="AX60" i="72"/>
  <c r="G62" i="72"/>
  <c r="BE62" i="72"/>
  <c r="BP66" i="72"/>
  <c r="BP67" i="72"/>
  <c r="BP16" i="73"/>
  <c r="H42" i="75"/>
  <c r="D42" i="75"/>
  <c r="C41" i="72"/>
  <c r="D41" i="72"/>
  <c r="BA41" i="72"/>
  <c r="C43" i="72"/>
  <c r="D43" i="72"/>
  <c r="BA43" i="72"/>
  <c r="C45" i="72"/>
  <c r="D45" i="72"/>
  <c r="BA45" i="72"/>
  <c r="C47" i="72"/>
  <c r="D47" i="72"/>
  <c r="BA47" i="72"/>
  <c r="C49" i="72"/>
  <c r="D49" i="72"/>
  <c r="BA49" i="72"/>
  <c r="C51" i="72"/>
  <c r="BA51" i="72"/>
  <c r="BE53" i="72"/>
  <c r="AI54" i="72"/>
  <c r="BI59" i="72"/>
  <c r="BI63" i="72"/>
  <c r="BI67" i="72"/>
  <c r="C14" i="73"/>
  <c r="H14" i="73"/>
  <c r="G15" i="73"/>
  <c r="BE15" i="73"/>
  <c r="BI11" i="72"/>
  <c r="BI12" i="72"/>
  <c r="BI13" i="72"/>
  <c r="BI14" i="72"/>
  <c r="BI15" i="72"/>
  <c r="BI16" i="72"/>
  <c r="BI17" i="72"/>
  <c r="BI18" i="72"/>
  <c r="BI19" i="72"/>
  <c r="BI20" i="72"/>
  <c r="BI21" i="72"/>
  <c r="BI22" i="72"/>
  <c r="BI41" i="72"/>
  <c r="BI43" i="72"/>
  <c r="BI45" i="72"/>
  <c r="BI47" i="72"/>
  <c r="BI49" i="72"/>
  <c r="BI51" i="72"/>
  <c r="BP53" i="72"/>
  <c r="BA54" i="72"/>
  <c r="BI56" i="72"/>
  <c r="H59" i="72"/>
  <c r="BI60" i="72"/>
  <c r="H63" i="72"/>
  <c r="BI64" i="72"/>
  <c r="H67" i="72"/>
  <c r="BI19" i="73"/>
  <c r="AX12" i="73"/>
  <c r="BA19" i="73"/>
  <c r="BE19" i="73"/>
  <c r="AM19" i="73"/>
  <c r="BP19" i="73"/>
  <c r="AI13" i="74"/>
  <c r="AX13" i="74"/>
  <c r="BA13" i="74"/>
  <c r="AI14" i="74"/>
  <c r="AX14" i="74"/>
  <c r="BP14" i="74"/>
  <c r="BA14" i="74"/>
  <c r="D33" i="74"/>
  <c r="C33" i="74"/>
  <c r="H33" i="74"/>
  <c r="AI55" i="72"/>
  <c r="AM58" i="72"/>
  <c r="AI58" i="72"/>
  <c r="BE58" i="72"/>
  <c r="AM62" i="72"/>
  <c r="AI62" i="72"/>
  <c r="AM66" i="72"/>
  <c r="AI66" i="72"/>
  <c r="BE66" i="72"/>
  <c r="AX13" i="73"/>
  <c r="AI15" i="74"/>
  <c r="AX15" i="74"/>
  <c r="BA15" i="74"/>
  <c r="AI16" i="74"/>
  <c r="AX16" i="74"/>
  <c r="BP16" i="74"/>
  <c r="BA16" i="74"/>
  <c r="H50" i="75"/>
  <c r="D50" i="75"/>
  <c r="BP26" i="72"/>
  <c r="BP30" i="72"/>
  <c r="BP34" i="72"/>
  <c r="BP38" i="72"/>
  <c r="D40" i="72"/>
  <c r="C42" i="72"/>
  <c r="H42" i="72"/>
  <c r="C44" i="72"/>
  <c r="H44" i="72"/>
  <c r="C46" i="72"/>
  <c r="H46" i="72"/>
  <c r="C48" i="72"/>
  <c r="H48" i="72"/>
  <c r="C50" i="72"/>
  <c r="H50" i="72"/>
  <c r="C52" i="72"/>
  <c r="H52" i="72"/>
  <c r="G54" i="72"/>
  <c r="AM54" i="72"/>
  <c r="BI54" i="72"/>
  <c r="AX55" i="72"/>
  <c r="BI57" i="72"/>
  <c r="AX58" i="72"/>
  <c r="BI61" i="72"/>
  <c r="AX62" i="72"/>
  <c r="AX66" i="72"/>
  <c r="BA12" i="73"/>
  <c r="AI13" i="73"/>
  <c r="AX19" i="73"/>
  <c r="C12" i="74"/>
  <c r="H12" i="74"/>
  <c r="BP13" i="74"/>
  <c r="BI14" i="74"/>
  <c r="BI15" i="74"/>
  <c r="AI17" i="74"/>
  <c r="AX17" i="74"/>
  <c r="BA17" i="74"/>
  <c r="AI18" i="74"/>
  <c r="AX18" i="74"/>
  <c r="BP18" i="74"/>
  <c r="BA18" i="74"/>
  <c r="BA21" i="75"/>
  <c r="AX21" i="75"/>
  <c r="BP21" i="75"/>
  <c r="AI21" i="75"/>
  <c r="AQ67" i="72"/>
  <c r="AQ66" i="72"/>
  <c r="AQ65" i="72"/>
  <c r="AQ64" i="72"/>
  <c r="AQ63" i="72"/>
  <c r="AQ62" i="72"/>
  <c r="AQ61" i="72"/>
  <c r="AQ60" i="72"/>
  <c r="AQ59" i="72"/>
  <c r="AQ58" i="72"/>
  <c r="AQ57" i="72"/>
  <c r="AQ56" i="72"/>
  <c r="AQ55" i="72"/>
  <c r="AQ54" i="72"/>
  <c r="AQ53" i="72"/>
  <c r="AQ52" i="72"/>
  <c r="AQ51" i="72"/>
  <c r="AQ50" i="72"/>
  <c r="AQ49" i="72"/>
  <c r="AQ48" i="72"/>
  <c r="AQ47" i="72"/>
  <c r="AQ46" i="72"/>
  <c r="AQ45" i="72"/>
  <c r="AQ44" i="72"/>
  <c r="AQ43" i="72"/>
  <c r="AQ42" i="72"/>
  <c r="AQ41" i="72"/>
  <c r="AQ40" i="72"/>
  <c r="AQ23" i="72"/>
  <c r="BI25" i="72"/>
  <c r="AQ27" i="72"/>
  <c r="BI29" i="72"/>
  <c r="AQ31" i="72"/>
  <c r="BI33" i="72"/>
  <c r="AQ35" i="72"/>
  <c r="BI37" i="72"/>
  <c r="AQ39" i="72"/>
  <c r="G40" i="72"/>
  <c r="AM40" i="72"/>
  <c r="AM53" i="72"/>
  <c r="AI53" i="72"/>
  <c r="BP54" i="72"/>
  <c r="BA55" i="72"/>
  <c r="BA58" i="72"/>
  <c r="AM59" i="72"/>
  <c r="AI59" i="72"/>
  <c r="G61" i="72"/>
  <c r="AM61" i="72"/>
  <c r="BA62" i="72"/>
  <c r="AM63" i="72"/>
  <c r="AI63" i="72"/>
  <c r="BE63" i="72"/>
  <c r="G65" i="72"/>
  <c r="BA66" i="72"/>
  <c r="AM67" i="72"/>
  <c r="AI67" i="72"/>
  <c r="BE67" i="72"/>
  <c r="D12" i="73"/>
  <c r="G12" i="73"/>
  <c r="BE12" i="73"/>
  <c r="BA13" i="73"/>
  <c r="BA15" i="73"/>
  <c r="BP15" i="73"/>
  <c r="C18" i="73"/>
  <c r="H18" i="73"/>
  <c r="BP15" i="74"/>
  <c r="BI16" i="74"/>
  <c r="BI17" i="74"/>
  <c r="AI19" i="74"/>
  <c r="AX19" i="74"/>
  <c r="BA19" i="74"/>
  <c r="C59" i="75"/>
  <c r="H59" i="75"/>
  <c r="D53" i="72"/>
  <c r="D54" i="72"/>
  <c r="D55" i="72"/>
  <c r="D56" i="72"/>
  <c r="D57" i="72"/>
  <c r="D58" i="72"/>
  <c r="AI16" i="73"/>
  <c r="AQ17" i="73"/>
  <c r="BI11" i="74"/>
  <c r="AX12" i="74"/>
  <c r="AQ23" i="74"/>
  <c r="BP27" i="74"/>
  <c r="AI27" i="74"/>
  <c r="BE27" i="74"/>
  <c r="AX27" i="74"/>
  <c r="AI28" i="74"/>
  <c r="AI18" i="75"/>
  <c r="AI22" i="75"/>
  <c r="BA25" i="75"/>
  <c r="AX25" i="75"/>
  <c r="BP25" i="75"/>
  <c r="AI25" i="75"/>
  <c r="BA59" i="75"/>
  <c r="BI11" i="73"/>
  <c r="BI12" i="73"/>
  <c r="BI13" i="73"/>
  <c r="BA14" i="73"/>
  <c r="AX16" i="73"/>
  <c r="BI17" i="73"/>
  <c r="BA18" i="73"/>
  <c r="BA33" i="74"/>
  <c r="BA32" i="74"/>
  <c r="BA31" i="74"/>
  <c r="AX33" i="74"/>
  <c r="AI32" i="74"/>
  <c r="BI31" i="74"/>
  <c r="BA30" i="74"/>
  <c r="AX29" i="74"/>
  <c r="AQ28" i="74"/>
  <c r="AQ33" i="74"/>
  <c r="AX30" i="74"/>
  <c r="AQ29" i="74"/>
  <c r="AI33" i="74"/>
  <c r="BI32" i="74"/>
  <c r="AQ31" i="74"/>
  <c r="AI29" i="74"/>
  <c r="BI27" i="74"/>
  <c r="BI26" i="74"/>
  <c r="BI25" i="74"/>
  <c r="BI24" i="74"/>
  <c r="BI23" i="74"/>
  <c r="BI22" i="74"/>
  <c r="BI21" i="74"/>
  <c r="BI20" i="74"/>
  <c r="AI30" i="74"/>
  <c r="BI28" i="74"/>
  <c r="BI33" i="74"/>
  <c r="AQ32" i="74"/>
  <c r="BI30" i="74"/>
  <c r="BA28" i="74"/>
  <c r="AQ12" i="74"/>
  <c r="AQ14" i="74"/>
  <c r="G16" i="74"/>
  <c r="BE16" i="74"/>
  <c r="AQ16" i="74"/>
  <c r="G18" i="74"/>
  <c r="BE18" i="74"/>
  <c r="AQ18" i="74"/>
  <c r="AI21" i="74"/>
  <c r="AX21" i="74"/>
  <c r="AI25" i="74"/>
  <c r="AX25" i="74"/>
  <c r="C28" i="74"/>
  <c r="D28" i="74"/>
  <c r="G29" i="74"/>
  <c r="AM29" i="74"/>
  <c r="BI29" i="74"/>
  <c r="C32" i="74"/>
  <c r="AQ31" i="75"/>
  <c r="BI30" i="75"/>
  <c r="AQ27" i="75"/>
  <c r="BI26" i="75"/>
  <c r="AQ23" i="75"/>
  <c r="BI22" i="75"/>
  <c r="AQ12" i="75"/>
  <c r="AI13" i="75"/>
  <c r="BA14" i="75"/>
  <c r="AM14" i="75"/>
  <c r="BP14" i="75"/>
  <c r="BE14" i="75"/>
  <c r="AX14" i="75"/>
  <c r="AI14" i="75"/>
  <c r="AQ24" i="75"/>
  <c r="BI27" i="75"/>
  <c r="H49" i="75"/>
  <c r="D49" i="75"/>
  <c r="AQ54" i="75"/>
  <c r="BA12" i="74"/>
  <c r="AQ21" i="74"/>
  <c r="C31" i="74"/>
  <c r="D31" i="74"/>
  <c r="BA16" i="75"/>
  <c r="AX16" i="75"/>
  <c r="AI16" i="75"/>
  <c r="C18" i="75"/>
  <c r="H18" i="75"/>
  <c r="BP23" i="75"/>
  <c r="BP24" i="75"/>
  <c r="AI30" i="75"/>
  <c r="BA33" i="75"/>
  <c r="AX33" i="75"/>
  <c r="BP33" i="75"/>
  <c r="AI33" i="75"/>
  <c r="BA47" i="75"/>
  <c r="AQ14" i="73"/>
  <c r="AQ18" i="73"/>
  <c r="AQ11" i="74"/>
  <c r="BP12" i="74"/>
  <c r="BP21" i="74"/>
  <c r="AQ22" i="74"/>
  <c r="BP25" i="74"/>
  <c r="AQ26" i="74"/>
  <c r="C12" i="75"/>
  <c r="D12" i="75"/>
  <c r="BP15" i="75"/>
  <c r="BP16" i="75"/>
  <c r="AQ19" i="75"/>
  <c r="BP20" i="75"/>
  <c r="AI26" i="75"/>
  <c r="BA29" i="75"/>
  <c r="AX29" i="75"/>
  <c r="BP29" i="75"/>
  <c r="AI29" i="75"/>
  <c r="BP57" i="75"/>
  <c r="BU3" i="73"/>
  <c r="AQ12" i="73"/>
  <c r="AQ13" i="73"/>
  <c r="AX14" i="73"/>
  <c r="BI15" i="73"/>
  <c r="BA16" i="73"/>
  <c r="AX18" i="73"/>
  <c r="G13" i="74"/>
  <c r="AM13" i="74"/>
  <c r="AQ13" i="74"/>
  <c r="G15" i="74"/>
  <c r="AM15" i="74"/>
  <c r="AQ15" i="74"/>
  <c r="G17" i="74"/>
  <c r="BE17" i="74"/>
  <c r="AQ17" i="74"/>
  <c r="G19" i="74"/>
  <c r="BE19" i="74"/>
  <c r="AQ19" i="74"/>
  <c r="AI23" i="74"/>
  <c r="AX23" i="74"/>
  <c r="BI19" i="75"/>
  <c r="C27" i="75"/>
  <c r="AQ32" i="75"/>
  <c r="BA35" i="75"/>
  <c r="AX35" i="75"/>
  <c r="AI35" i="75"/>
  <c r="BP35" i="75"/>
  <c r="AQ49" i="75"/>
  <c r="BA69" i="75"/>
  <c r="BA20" i="75"/>
  <c r="AX20" i="75"/>
  <c r="G22" i="75"/>
  <c r="AM22" i="75"/>
  <c r="C22" i="75"/>
  <c r="BA24" i="75"/>
  <c r="AX24" i="75"/>
  <c r="C26" i="75"/>
  <c r="H26" i="75"/>
  <c r="BA28" i="75"/>
  <c r="AX28" i="75"/>
  <c r="C30" i="75"/>
  <c r="BA32" i="75"/>
  <c r="AX32" i="75"/>
  <c r="BP34" i="75"/>
  <c r="BI35" i="75"/>
  <c r="BP36" i="75"/>
  <c r="BA38" i="75"/>
  <c r="BP40" i="75"/>
  <c r="BA42" i="75"/>
  <c r="AX50" i="75"/>
  <c r="AQ51" i="75"/>
  <c r="BP66" i="75"/>
  <c r="AI67" i="75"/>
  <c r="H13" i="77"/>
  <c r="D13" i="77"/>
  <c r="BP31" i="74"/>
  <c r="BI11" i="75"/>
  <c r="BI13" i="75"/>
  <c r="BI15" i="75"/>
  <c r="BP18" i="75"/>
  <c r="AI20" i="75"/>
  <c r="BP22" i="75"/>
  <c r="AI24" i="75"/>
  <c r="BP26" i="75"/>
  <c r="AI28" i="75"/>
  <c r="BP30" i="75"/>
  <c r="AI32" i="75"/>
  <c r="C37" i="75"/>
  <c r="H37" i="75"/>
  <c r="BP38" i="75"/>
  <c r="BI39" i="75"/>
  <c r="C41" i="75"/>
  <c r="H41" i="75"/>
  <c r="BP42" i="75"/>
  <c r="BI43" i="75"/>
  <c r="H46" i="75"/>
  <c r="D46" i="75"/>
  <c r="AQ50" i="75"/>
  <c r="BA51" i="75"/>
  <c r="H54" i="75"/>
  <c r="D54" i="75"/>
  <c r="AX58" i="75"/>
  <c r="BP29" i="74"/>
  <c r="BP33" i="74"/>
  <c r="BU3" i="75"/>
  <c r="BP27" i="75"/>
  <c r="BP31" i="75"/>
  <c r="H40" i="75"/>
  <c r="D40" i="75"/>
  <c r="H44" i="75"/>
  <c r="D44" i="75"/>
  <c r="AQ48" i="75"/>
  <c r="BA49" i="75"/>
  <c r="H52" i="75"/>
  <c r="D52" i="75"/>
  <c r="C63" i="75"/>
  <c r="BP28" i="74"/>
  <c r="AQ73" i="75"/>
  <c r="AQ72" i="75"/>
  <c r="AQ71" i="75"/>
  <c r="AQ70" i="75"/>
  <c r="AQ69" i="75"/>
  <c r="AQ68" i="75"/>
  <c r="AQ67" i="75"/>
  <c r="AQ66" i="75"/>
  <c r="AQ65" i="75"/>
  <c r="AQ64" i="75"/>
  <c r="AQ63" i="75"/>
  <c r="AQ62" i="75"/>
  <c r="AQ61" i="75"/>
  <c r="AQ60" i="75"/>
  <c r="AQ59" i="75"/>
  <c r="AQ58" i="75"/>
  <c r="AQ57" i="75"/>
  <c r="AQ56" i="75"/>
  <c r="AQ55" i="75"/>
  <c r="BI73" i="75"/>
  <c r="BI64" i="75"/>
  <c r="BI60" i="75"/>
  <c r="BI56" i="75"/>
  <c r="BA73" i="75"/>
  <c r="AI73" i="75"/>
  <c r="BI72" i="75"/>
  <c r="BP69" i="75"/>
  <c r="BA67" i="75"/>
  <c r="BI65" i="75"/>
  <c r="AX64" i="75"/>
  <c r="AI63" i="75"/>
  <c r="BE61" i="75"/>
  <c r="AX60" i="75"/>
  <c r="BI69" i="75"/>
  <c r="AX67" i="75"/>
  <c r="BA65" i="75"/>
  <c r="AM64" i="75"/>
  <c r="BI62" i="75"/>
  <c r="BA61" i="75"/>
  <c r="BI58" i="75"/>
  <c r="BA57" i="75"/>
  <c r="BI71" i="75"/>
  <c r="BI66" i="75"/>
  <c r="BI63" i="75"/>
  <c r="BI59" i="75"/>
  <c r="BI55" i="75"/>
  <c r="BP73" i="75"/>
  <c r="AI66" i="75"/>
  <c r="AI65" i="75"/>
  <c r="BA64" i="75"/>
  <c r="AI60" i="75"/>
  <c r="BP59" i="75"/>
  <c r="AX57" i="75"/>
  <c r="BP56" i="75"/>
  <c r="AI55" i="75"/>
  <c r="BI54" i="75"/>
  <c r="AI53" i="75"/>
  <c r="BI52" i="75"/>
  <c r="AI51" i="75"/>
  <c r="BI50" i="75"/>
  <c r="AI49" i="75"/>
  <c r="BI48" i="75"/>
  <c r="AI47" i="75"/>
  <c r="BI46" i="75"/>
  <c r="AI45" i="75"/>
  <c r="BI44" i="75"/>
  <c r="AQ43" i="75"/>
  <c r="AQ39" i="75"/>
  <c r="AQ11" i="75"/>
  <c r="AX73" i="75"/>
  <c r="AI64" i="75"/>
  <c r="BP63" i="75"/>
  <c r="AI57" i="75"/>
  <c r="BA54" i="75"/>
  <c r="BA52" i="75"/>
  <c r="BA50" i="75"/>
  <c r="BA48" i="75"/>
  <c r="BA46" i="75"/>
  <c r="BA44" i="75"/>
  <c r="BI41" i="75"/>
  <c r="BI37" i="75"/>
  <c r="BI68" i="75"/>
  <c r="BP67" i="75"/>
  <c r="AX63" i="75"/>
  <c r="AX56" i="75"/>
  <c r="AM52" i="75"/>
  <c r="BI42" i="75"/>
  <c r="BI38" i="75"/>
  <c r="AT7" i="75"/>
  <c r="AX68" i="75"/>
  <c r="BI67" i="75"/>
  <c r="BP61" i="75"/>
  <c r="AI59" i="75"/>
  <c r="AI56" i="75"/>
  <c r="BP55" i="75"/>
  <c r="AI54" i="75"/>
  <c r="BI53" i="75"/>
  <c r="AI52" i="75"/>
  <c r="BI51" i="75"/>
  <c r="AI50" i="75"/>
  <c r="BI49" i="75"/>
  <c r="AI48" i="75"/>
  <c r="BI47" i="75"/>
  <c r="AI46" i="75"/>
  <c r="BI45" i="75"/>
  <c r="AI44" i="75"/>
  <c r="BP43" i="75"/>
  <c r="AQ41" i="75"/>
  <c r="BP39" i="75"/>
  <c r="AQ37" i="75"/>
  <c r="BP71" i="75"/>
  <c r="BI70" i="75"/>
  <c r="AI69" i="75"/>
  <c r="BA66" i="75"/>
  <c r="BP65" i="75"/>
  <c r="BP64" i="75"/>
  <c r="AX61" i="75"/>
  <c r="AI58" i="75"/>
  <c r="BI57" i="75"/>
  <c r="BP72" i="75"/>
  <c r="BA71" i="75"/>
  <c r="BA70" i="75"/>
  <c r="AX65" i="75"/>
  <c r="BE64" i="75"/>
  <c r="AI61" i="75"/>
  <c r="BA60" i="75"/>
  <c r="BA43" i="75"/>
  <c r="BI40" i="75"/>
  <c r="BA39" i="75"/>
  <c r="AM38" i="75"/>
  <c r="BI36" i="75"/>
  <c r="BA13" i="75"/>
  <c r="AM13" i="75"/>
  <c r="BA15" i="75"/>
  <c r="BI16" i="75"/>
  <c r="AQ17" i="75"/>
  <c r="BA18" i="75"/>
  <c r="AX18" i="75"/>
  <c r="C20" i="75"/>
  <c r="G20" i="75"/>
  <c r="BI20" i="75"/>
  <c r="AQ21" i="75"/>
  <c r="BA22" i="75"/>
  <c r="AX22" i="75"/>
  <c r="C24" i="75"/>
  <c r="G24" i="75"/>
  <c r="BI24" i="75"/>
  <c r="AQ25" i="75"/>
  <c r="BA26" i="75"/>
  <c r="AX26" i="75"/>
  <c r="C28" i="75"/>
  <c r="BI28" i="75"/>
  <c r="AQ29" i="75"/>
  <c r="BA30" i="75"/>
  <c r="AX30" i="75"/>
  <c r="C32" i="75"/>
  <c r="G32" i="75"/>
  <c r="BE32" i="75"/>
  <c r="BI32" i="75"/>
  <c r="AQ33" i="75"/>
  <c r="BA34" i="75"/>
  <c r="AX34" i="75"/>
  <c r="AI34" i="75"/>
  <c r="AX46" i="75"/>
  <c r="AQ47" i="75"/>
  <c r="AX54" i="75"/>
  <c r="AX55" i="75"/>
  <c r="BI61" i="75"/>
  <c r="C66" i="75"/>
  <c r="H66" i="75"/>
  <c r="D29" i="74"/>
  <c r="BP32" i="74"/>
  <c r="BL9" i="75"/>
  <c r="AQ13" i="75"/>
  <c r="AQ15" i="75"/>
  <c r="C17" i="75"/>
  <c r="BI17" i="75"/>
  <c r="AQ18" i="75"/>
  <c r="BA19" i="75"/>
  <c r="AX19" i="75"/>
  <c r="AM19" i="75"/>
  <c r="G21" i="75"/>
  <c r="C21" i="75"/>
  <c r="H21" i="75"/>
  <c r="BI21" i="75"/>
  <c r="AQ22" i="75"/>
  <c r="BA23" i="75"/>
  <c r="AX23" i="75"/>
  <c r="C25" i="75"/>
  <c r="BI25" i="75"/>
  <c r="AQ26" i="75"/>
  <c r="BA27" i="75"/>
  <c r="AX27" i="75"/>
  <c r="C29" i="75"/>
  <c r="H29" i="75"/>
  <c r="BI29" i="75"/>
  <c r="AQ30" i="75"/>
  <c r="BA31" i="75"/>
  <c r="AX31" i="75"/>
  <c r="C33" i="75"/>
  <c r="H33" i="75"/>
  <c r="BI33" i="75"/>
  <c r="AQ35" i="75"/>
  <c r="AX36" i="75"/>
  <c r="BA36" i="75"/>
  <c r="AI36" i="75"/>
  <c r="AI37" i="75"/>
  <c r="AX40" i="75"/>
  <c r="BA40" i="75"/>
  <c r="AI40" i="75"/>
  <c r="AI41" i="75"/>
  <c r="AX44" i="75"/>
  <c r="AQ45" i="75"/>
  <c r="AX52" i="75"/>
  <c r="AQ53" i="75"/>
  <c r="AX59" i="75"/>
  <c r="BP60" i="75"/>
  <c r="BA63" i="75"/>
  <c r="C69" i="75"/>
  <c r="H69" i="75"/>
  <c r="AX13" i="75"/>
  <c r="AX15" i="75"/>
  <c r="AI19" i="75"/>
  <c r="AI23" i="75"/>
  <c r="AI27" i="75"/>
  <c r="AI31" i="75"/>
  <c r="D33" i="75"/>
  <c r="BI34" i="75"/>
  <c r="AQ36" i="75"/>
  <c r="AQ38" i="75"/>
  <c r="AI39" i="75"/>
  <c r="AQ40" i="75"/>
  <c r="AQ42" i="75"/>
  <c r="AI43" i="75"/>
  <c r="AQ44" i="75"/>
  <c r="BA45" i="75"/>
  <c r="H48" i="75"/>
  <c r="D48" i="75"/>
  <c r="AQ52" i="75"/>
  <c r="BA53" i="75"/>
  <c r="H56" i="75"/>
  <c r="G56" i="75"/>
  <c r="BE56" i="75"/>
  <c r="C71" i="75"/>
  <c r="H71" i="75"/>
  <c r="C14" i="76"/>
  <c r="H14" i="76"/>
  <c r="AX37" i="75"/>
  <c r="G38" i="75"/>
  <c r="BE38" i="75"/>
  <c r="AX41" i="75"/>
  <c r="G42" i="75"/>
  <c r="AM42" i="75"/>
  <c r="G45" i="75"/>
  <c r="AM45" i="75"/>
  <c r="G47" i="75"/>
  <c r="BE47" i="75"/>
  <c r="G49" i="75"/>
  <c r="G51" i="75"/>
  <c r="BE51" i="75"/>
  <c r="G53" i="75"/>
  <c r="AM53" i="75"/>
  <c r="BA58" i="75"/>
  <c r="AX69" i="75"/>
  <c r="BP62" i="75"/>
  <c r="BA62" i="75"/>
  <c r="BP68" i="75"/>
  <c r="C18" i="76"/>
  <c r="H18" i="76"/>
  <c r="D23" i="76"/>
  <c r="C23" i="76"/>
  <c r="H23" i="76"/>
  <c r="H24" i="77"/>
  <c r="D24" i="77"/>
  <c r="AX62" i="75"/>
  <c r="H65" i="75"/>
  <c r="G65" i="75"/>
  <c r="AM65" i="75"/>
  <c r="C70" i="75"/>
  <c r="H70" i="75"/>
  <c r="C16" i="76"/>
  <c r="H16" i="76"/>
  <c r="C22" i="76"/>
  <c r="H22" i="76"/>
  <c r="H21" i="77"/>
  <c r="D21" i="77"/>
  <c r="C34" i="75"/>
  <c r="C35" i="75"/>
  <c r="G35" i="75"/>
  <c r="C36" i="75"/>
  <c r="G36" i="75"/>
  <c r="BE36" i="75"/>
  <c r="BA37" i="75"/>
  <c r="AX39" i="75"/>
  <c r="G40" i="75"/>
  <c r="AM40" i="75"/>
  <c r="BA41" i="75"/>
  <c r="AX43" i="75"/>
  <c r="G44" i="75"/>
  <c r="AM44" i="75"/>
  <c r="G46" i="75"/>
  <c r="G48" i="75"/>
  <c r="G50" i="75"/>
  <c r="G52" i="75"/>
  <c r="G54" i="75"/>
  <c r="AM54" i="75"/>
  <c r="BP58" i="75"/>
  <c r="H61" i="75"/>
  <c r="G61" i="75"/>
  <c r="AM61" i="75"/>
  <c r="G62" i="75"/>
  <c r="AM62" i="75"/>
  <c r="G70" i="75"/>
  <c r="BE70" i="75"/>
  <c r="H17" i="77"/>
  <c r="D17" i="77"/>
  <c r="AX38" i="75"/>
  <c r="AX42" i="75"/>
  <c r="AX45" i="75"/>
  <c r="AX47" i="75"/>
  <c r="AX49" i="75"/>
  <c r="AX51" i="75"/>
  <c r="AX53" i="75"/>
  <c r="BA55" i="75"/>
  <c r="AX71" i="75"/>
  <c r="BA72" i="75"/>
  <c r="AI72" i="75"/>
  <c r="BP37" i="75"/>
  <c r="AI38" i="75"/>
  <c r="C39" i="75"/>
  <c r="BP41" i="75"/>
  <c r="AI42" i="75"/>
  <c r="C43" i="75"/>
  <c r="G43" i="75"/>
  <c r="BP70" i="75"/>
  <c r="AX70" i="75"/>
  <c r="AI70" i="75"/>
  <c r="AI71" i="75"/>
  <c r="AX72" i="75"/>
  <c r="C20" i="76"/>
  <c r="BP20" i="76"/>
  <c r="BA21" i="76"/>
  <c r="BP22" i="76"/>
  <c r="BP26" i="76"/>
  <c r="BE44" i="75"/>
  <c r="BE52" i="75"/>
  <c r="D57" i="75"/>
  <c r="D61" i="75"/>
  <c r="D65" i="75"/>
  <c r="G1" i="76"/>
  <c r="AI12" i="76"/>
  <c r="AI14" i="76"/>
  <c r="AI16" i="76"/>
  <c r="AI18" i="76"/>
  <c r="AI20" i="76"/>
  <c r="AI22" i="76"/>
  <c r="D25" i="76"/>
  <c r="G25" i="76"/>
  <c r="BE25" i="76"/>
  <c r="BA25" i="76"/>
  <c r="AI26" i="76"/>
  <c r="G13" i="77"/>
  <c r="D16" i="77"/>
  <c r="G17" i="77"/>
  <c r="D20" i="77"/>
  <c r="G21" i="77"/>
  <c r="AM21" i="77"/>
  <c r="D27" i="77"/>
  <c r="BP44" i="75"/>
  <c r="BP45" i="75"/>
  <c r="BP46" i="75"/>
  <c r="BP47" i="75"/>
  <c r="BP48" i="75"/>
  <c r="BP49" i="75"/>
  <c r="BP50" i="75"/>
  <c r="BP51" i="75"/>
  <c r="BP52" i="75"/>
  <c r="BP53" i="75"/>
  <c r="BP54" i="75"/>
  <c r="D56" i="75"/>
  <c r="D60" i="75"/>
  <c r="D64" i="75"/>
  <c r="D67" i="75"/>
  <c r="C72" i="75"/>
  <c r="D72" i="75"/>
  <c r="AQ26" i="76"/>
  <c r="AX12" i="76"/>
  <c r="AX14" i="76"/>
  <c r="AX16" i="76"/>
  <c r="AX18" i="76"/>
  <c r="AX20" i="76"/>
  <c r="BA22" i="76"/>
  <c r="AI23" i="76"/>
  <c r="D26" i="76"/>
  <c r="G26" i="76"/>
  <c r="AM26" i="76"/>
  <c r="G14" i="77"/>
  <c r="BI15" i="76"/>
  <c r="BI14" i="76"/>
  <c r="BI13" i="76"/>
  <c r="BI12" i="76"/>
  <c r="BI11" i="76"/>
  <c r="AX26" i="76"/>
  <c r="AX25" i="76"/>
  <c r="AX24" i="76"/>
  <c r="AX23" i="76"/>
  <c r="AX22" i="76"/>
  <c r="BA12" i="76"/>
  <c r="BP13" i="76"/>
  <c r="BA14" i="76"/>
  <c r="BP15" i="76"/>
  <c r="BA16" i="76"/>
  <c r="BP17" i="76"/>
  <c r="BA18" i="76"/>
  <c r="BP19" i="76"/>
  <c r="BA20" i="76"/>
  <c r="BP21" i="76"/>
  <c r="BP24" i="76"/>
  <c r="BE26" i="76"/>
  <c r="D22" i="77"/>
  <c r="G24" i="77"/>
  <c r="D73" i="75"/>
  <c r="C73" i="75"/>
  <c r="H73" i="75"/>
  <c r="D21" i="76"/>
  <c r="BP25" i="76"/>
  <c r="G26" i="77"/>
  <c r="AM26" i="77"/>
  <c r="D58" i="75"/>
  <c r="D62" i="75"/>
  <c r="AX66" i="75"/>
  <c r="D68" i="75"/>
  <c r="C68" i="75"/>
  <c r="BA68" i="75"/>
  <c r="AQ11" i="76"/>
  <c r="C13" i="76"/>
  <c r="D13" i="76"/>
  <c r="AX13" i="76"/>
  <c r="C15" i="76"/>
  <c r="D15" i="76"/>
  <c r="AX15" i="76"/>
  <c r="C17" i="76"/>
  <c r="D17" i="76"/>
  <c r="AX17" i="76"/>
  <c r="C19" i="76"/>
  <c r="AX19" i="76"/>
  <c r="C21" i="76"/>
  <c r="H21" i="76"/>
  <c r="AX21" i="76"/>
  <c r="D24" i="76"/>
  <c r="G24" i="76"/>
  <c r="AM24" i="76"/>
  <c r="BA24" i="76"/>
  <c r="AI25" i="76"/>
  <c r="D15" i="77"/>
  <c r="G16" i="77"/>
  <c r="D19" i="77"/>
  <c r="G20" i="77"/>
  <c r="G27" i="77"/>
  <c r="AI12" i="77"/>
  <c r="AI13" i="77"/>
  <c r="AI14" i="77"/>
  <c r="AI15" i="77"/>
  <c r="AI16" i="77"/>
  <c r="AI17" i="77"/>
  <c r="AI18" i="77"/>
  <c r="AI19" i="77"/>
  <c r="AI20" i="77"/>
  <c r="AI21" i="77"/>
  <c r="AI22" i="77"/>
  <c r="AI23" i="77"/>
  <c r="AI24" i="77"/>
  <c r="AI25" i="77"/>
  <c r="AI26" i="77"/>
  <c r="AI27" i="77"/>
  <c r="BI16" i="76"/>
  <c r="BI17" i="76"/>
  <c r="BI18" i="76"/>
  <c r="BI19" i="76"/>
  <c r="BI20" i="76"/>
  <c r="BI21" i="76"/>
  <c r="BI22" i="76"/>
  <c r="BI23" i="76"/>
  <c r="BI24" i="76"/>
  <c r="BI25" i="76"/>
  <c r="BI26" i="76"/>
  <c r="AX12" i="77"/>
  <c r="AX13" i="77"/>
  <c r="AX14" i="77"/>
  <c r="AX15" i="77"/>
  <c r="AX16" i="77"/>
  <c r="AX17" i="77"/>
  <c r="AX18" i="77"/>
  <c r="AX19" i="77"/>
  <c r="AX20" i="77"/>
  <c r="AX21" i="77"/>
  <c r="AX22" i="77"/>
  <c r="AX23" i="77"/>
  <c r="AX24" i="77"/>
  <c r="AX25" i="77"/>
  <c r="AX26" i="77"/>
  <c r="AX27" i="77"/>
  <c r="BA12" i="77"/>
  <c r="BA13" i="77"/>
  <c r="BA14" i="77"/>
  <c r="BA15" i="77"/>
  <c r="BA16" i="77"/>
  <c r="BA17" i="77"/>
  <c r="BA18" i="77"/>
  <c r="BA19" i="77"/>
  <c r="BA20" i="77"/>
  <c r="BA21" i="77"/>
  <c r="BA22" i="77"/>
  <c r="BA23" i="77"/>
  <c r="BA24" i="77"/>
  <c r="BA25" i="77"/>
  <c r="BA26" i="77"/>
  <c r="BA27" i="77"/>
  <c r="BE22" i="77"/>
  <c r="BE25" i="77"/>
  <c r="BL8" i="76"/>
  <c r="AQ12" i="76"/>
  <c r="AQ13" i="76"/>
  <c r="AQ14" i="76"/>
  <c r="AQ15" i="76"/>
  <c r="AQ16" i="76"/>
  <c r="AQ17" i="76"/>
  <c r="AQ18" i="76"/>
  <c r="AQ19" i="76"/>
  <c r="AQ20" i="76"/>
  <c r="AQ21" i="76"/>
  <c r="AQ22" i="76"/>
  <c r="AQ23" i="76"/>
  <c r="AQ24" i="76"/>
  <c r="AQ25" i="76"/>
  <c r="D25" i="33"/>
  <c r="BA13" i="28"/>
  <c r="BP20" i="28"/>
  <c r="AX37" i="28"/>
  <c r="AI37" i="28"/>
  <c r="BI50" i="28"/>
  <c r="BA52" i="28"/>
  <c r="BI66" i="28"/>
  <c r="BP73" i="28"/>
  <c r="AU15" i="32"/>
  <c r="AI15" i="32"/>
  <c r="C19" i="33"/>
  <c r="AO11" i="35"/>
  <c r="AO35" i="35"/>
  <c r="BC34" i="35"/>
  <c r="AO31" i="35"/>
  <c r="BC30" i="35"/>
  <c r="AO27" i="35"/>
  <c r="BC26" i="35"/>
  <c r="AO23" i="35"/>
  <c r="BC22" i="35"/>
  <c r="AO19" i="35"/>
  <c r="BC18" i="35"/>
  <c r="AO15" i="35"/>
  <c r="BC14" i="35"/>
  <c r="AI35" i="35"/>
  <c r="AI31" i="35"/>
  <c r="AI27" i="35"/>
  <c r="AI23" i="35"/>
  <c r="AI19" i="35"/>
  <c r="AI15" i="35"/>
  <c r="BE8" i="35"/>
  <c r="AO34" i="35"/>
  <c r="BC33" i="35"/>
  <c r="AO30" i="35"/>
  <c r="BC29" i="35"/>
  <c r="AO26" i="35"/>
  <c r="BC25" i="35"/>
  <c r="AO22" i="35"/>
  <c r="BC21" i="35"/>
  <c r="AO18" i="35"/>
  <c r="BC17" i="35"/>
  <c r="AO14" i="35"/>
  <c r="BC13" i="35"/>
  <c r="G1" i="35"/>
  <c r="AI16" i="35"/>
  <c r="AI17" i="35"/>
  <c r="AI24" i="35"/>
  <c r="C35" i="35"/>
  <c r="H35" i="35"/>
  <c r="H33" i="50"/>
  <c r="G33" i="50"/>
  <c r="AM33" i="50"/>
  <c r="D33" i="50"/>
  <c r="D13" i="28"/>
  <c r="BA16" i="28"/>
  <c r="BI18" i="28"/>
  <c r="AI22" i="28"/>
  <c r="BA24" i="28"/>
  <c r="BA37" i="28"/>
  <c r="AX46" i="28"/>
  <c r="AI46" i="28"/>
  <c r="BA12" i="30"/>
  <c r="AX12" i="30"/>
  <c r="BC13" i="32"/>
  <c r="AW15" i="32"/>
  <c r="BI20" i="32"/>
  <c r="BC29" i="32"/>
  <c r="BI12" i="33"/>
  <c r="AU16" i="33"/>
  <c r="AW16" i="33"/>
  <c r="BI21" i="33"/>
  <c r="AO25" i="35"/>
  <c r="AO33" i="35"/>
  <c r="AU18" i="39"/>
  <c r="D28" i="39"/>
  <c r="AQ8" i="43"/>
  <c r="AO15" i="43"/>
  <c r="AO17" i="43"/>
  <c r="AU26" i="43"/>
  <c r="C18" i="44"/>
  <c r="C13" i="56"/>
  <c r="AX14" i="28"/>
  <c r="BP18" i="28"/>
  <c r="AX22" i="28"/>
  <c r="BP26" i="28"/>
  <c r="BI29" i="28"/>
  <c r="AI33" i="28"/>
  <c r="BP35" i="28"/>
  <c r="BP43" i="28"/>
  <c r="BP51" i="28"/>
  <c r="BA54" i="28"/>
  <c r="AI20" i="30"/>
  <c r="BI13" i="32"/>
  <c r="AU17" i="32"/>
  <c r="AI17" i="32"/>
  <c r="BI21" i="32"/>
  <c r="BI29" i="32"/>
  <c r="BC30" i="32"/>
  <c r="AW14" i="33"/>
  <c r="AI16" i="33"/>
  <c r="AW23" i="33"/>
  <c r="BC31" i="35"/>
  <c r="G28" i="39"/>
  <c r="AO30" i="39"/>
  <c r="D34" i="39"/>
  <c r="AW38" i="39"/>
  <c r="AU38" i="39"/>
  <c r="AI38" i="39"/>
  <c r="BI38" i="39"/>
  <c r="AW16" i="43"/>
  <c r="H36" i="45"/>
  <c r="D36" i="45"/>
  <c r="C18" i="46"/>
  <c r="H18" i="46"/>
  <c r="D63" i="57"/>
  <c r="C63" i="57"/>
  <c r="AQ11" i="28"/>
  <c r="AX17" i="28"/>
  <c r="BP21" i="28"/>
  <c r="BI32" i="28"/>
  <c r="BP44" i="28"/>
  <c r="BA47" i="28"/>
  <c r="BP60" i="28"/>
  <c r="AX64" i="28"/>
  <c r="AI64" i="28"/>
  <c r="BP68" i="28"/>
  <c r="D14" i="29"/>
  <c r="BA14" i="30"/>
  <c r="AX14" i="30"/>
  <c r="AI21" i="30"/>
  <c r="BI27" i="30"/>
  <c r="D16" i="31"/>
  <c r="C16" i="31"/>
  <c r="H16" i="31"/>
  <c r="C20" i="31"/>
  <c r="C24" i="31"/>
  <c r="G27" i="31"/>
  <c r="AZ27" i="31"/>
  <c r="C27" i="31"/>
  <c r="H27" i="31"/>
  <c r="BI14" i="32"/>
  <c r="AU18" i="32"/>
  <c r="AI18" i="32"/>
  <c r="BI22" i="32"/>
  <c r="BI30" i="32"/>
  <c r="AU19" i="33"/>
  <c r="BI19" i="33"/>
  <c r="AW19" i="33"/>
  <c r="BC23" i="33"/>
  <c r="AO25" i="33"/>
  <c r="AW13" i="34"/>
  <c r="AU13" i="34"/>
  <c r="AL13" i="34"/>
  <c r="AI13" i="34"/>
  <c r="BI12" i="35"/>
  <c r="BC16" i="35"/>
  <c r="BI23" i="35"/>
  <c r="BI31" i="35"/>
  <c r="AO24" i="37"/>
  <c r="AO23" i="37"/>
  <c r="AO22" i="37"/>
  <c r="AO21" i="37"/>
  <c r="AO20" i="37"/>
  <c r="AO19" i="37"/>
  <c r="AO18" i="37"/>
  <c r="AO17" i="37"/>
  <c r="AO16" i="37"/>
  <c r="AO15" i="37"/>
  <c r="AO14" i="37"/>
  <c r="AO13" i="37"/>
  <c r="AO12" i="37"/>
  <c r="BE8" i="37"/>
  <c r="AI24" i="37"/>
  <c r="AI23" i="37"/>
  <c r="AI22" i="37"/>
  <c r="AI21" i="37"/>
  <c r="AI20" i="37"/>
  <c r="AI19" i="37"/>
  <c r="AI18" i="37"/>
  <c r="AI17" i="37"/>
  <c r="AI16" i="37"/>
  <c r="AI15" i="37"/>
  <c r="AI14" i="37"/>
  <c r="AI13" i="37"/>
  <c r="AI12" i="37"/>
  <c r="G1" i="37"/>
  <c r="AW23" i="37"/>
  <c r="BC22" i="37"/>
  <c r="AW19" i="37"/>
  <c r="BC18" i="37"/>
  <c r="AW15" i="37"/>
  <c r="BC14" i="37"/>
  <c r="BC11" i="37"/>
  <c r="AU23" i="37"/>
  <c r="AU19" i="37"/>
  <c r="AU15" i="37"/>
  <c r="AW22" i="37"/>
  <c r="BC21" i="37"/>
  <c r="AW18" i="37"/>
  <c r="BC17" i="37"/>
  <c r="AW14" i="37"/>
  <c r="BC13" i="37"/>
  <c r="AO11" i="37"/>
  <c r="AU22" i="37"/>
  <c r="AU18" i="37"/>
  <c r="AU14" i="37"/>
  <c r="BC19" i="37"/>
  <c r="AU30" i="39"/>
  <c r="G34" i="39"/>
  <c r="AO36" i="39"/>
  <c r="AW13" i="43"/>
  <c r="C17" i="43"/>
  <c r="AI20" i="43"/>
  <c r="AW42" i="45"/>
  <c r="AU42" i="45"/>
  <c r="BI42" i="45"/>
  <c r="AO42" i="45"/>
  <c r="C49" i="57"/>
  <c r="H17" i="59"/>
  <c r="D17" i="59"/>
  <c r="G17" i="59"/>
  <c r="BE17" i="59"/>
  <c r="BI19" i="28"/>
  <c r="AI23" i="28"/>
  <c r="BA25" i="28"/>
  <c r="BI27" i="28"/>
  <c r="AI31" i="28"/>
  <c r="BA33" i="28"/>
  <c r="D37" i="28"/>
  <c r="BP37" i="28"/>
  <c r="BI38" i="28"/>
  <c r="BA40" i="28"/>
  <c r="AX41" i="28"/>
  <c r="AI41" i="28"/>
  <c r="BP45" i="28"/>
  <c r="BI46" i="28"/>
  <c r="BA48" i="28"/>
  <c r="AX49" i="28"/>
  <c r="AI49" i="28"/>
  <c r="D53" i="28"/>
  <c r="BI54" i="28"/>
  <c r="AX57" i="28"/>
  <c r="AI57" i="28"/>
  <c r="D61" i="28"/>
  <c r="BI62" i="28"/>
  <c r="BA64" i="28"/>
  <c r="AX65" i="28"/>
  <c r="AI65" i="28"/>
  <c r="D69" i="28"/>
  <c r="BP69" i="28"/>
  <c r="BI70" i="28"/>
  <c r="BA72" i="28"/>
  <c r="AX73" i="28"/>
  <c r="AI73" i="28"/>
  <c r="G14" i="29"/>
  <c r="AM14" i="29"/>
  <c r="G16" i="29"/>
  <c r="G18" i="29"/>
  <c r="AM18" i="29"/>
  <c r="G20" i="29"/>
  <c r="AM20" i="29"/>
  <c r="G22" i="29"/>
  <c r="AM22" i="29"/>
  <c r="G24" i="29"/>
  <c r="G26" i="29"/>
  <c r="AM26" i="29"/>
  <c r="BI12" i="30"/>
  <c r="AI14" i="30"/>
  <c r="BE15" i="30"/>
  <c r="BA15" i="30"/>
  <c r="AX15" i="30"/>
  <c r="BP19" i="30"/>
  <c r="BI20" i="30"/>
  <c r="AI22" i="30"/>
  <c r="BA23" i="30"/>
  <c r="AX23" i="30"/>
  <c r="C26" i="30"/>
  <c r="H26" i="30"/>
  <c r="BP27" i="30"/>
  <c r="BI15" i="32"/>
  <c r="BC16" i="32"/>
  <c r="AW18" i="32"/>
  <c r="AU19" i="32"/>
  <c r="AI19" i="32"/>
  <c r="BI23" i="32"/>
  <c r="BC24" i="32"/>
  <c r="AW26" i="32"/>
  <c r="AU27" i="32"/>
  <c r="AI27" i="32"/>
  <c r="BC15" i="33"/>
  <c r="AO17" i="33"/>
  <c r="AI19" i="33"/>
  <c r="D23" i="33"/>
  <c r="BI23" i="33"/>
  <c r="C25" i="33"/>
  <c r="H25" i="33"/>
  <c r="AW25" i="33"/>
  <c r="AW26" i="33"/>
  <c r="BC13" i="34"/>
  <c r="AW15" i="34"/>
  <c r="AU15" i="34"/>
  <c r="AI15" i="34"/>
  <c r="AI12" i="35"/>
  <c r="C15" i="35"/>
  <c r="G15" i="35"/>
  <c r="C16" i="35"/>
  <c r="H16" i="35"/>
  <c r="AI20" i="35"/>
  <c r="C23" i="35"/>
  <c r="G24" i="35"/>
  <c r="C24" i="35"/>
  <c r="AI28" i="35"/>
  <c r="C31" i="35"/>
  <c r="C32" i="35"/>
  <c r="BC11" i="36"/>
  <c r="BC14" i="36"/>
  <c r="BC17" i="36"/>
  <c r="AU19" i="36"/>
  <c r="AL19" i="36"/>
  <c r="AI19" i="36"/>
  <c r="BI19" i="36"/>
  <c r="AZ19" i="36"/>
  <c r="BI20" i="36"/>
  <c r="BC21" i="36"/>
  <c r="AW22" i="36"/>
  <c r="AU23" i="36"/>
  <c r="AI23" i="36"/>
  <c r="BI23" i="36"/>
  <c r="BI24" i="36"/>
  <c r="BC25" i="36"/>
  <c r="AW26" i="36"/>
  <c r="AU27" i="36"/>
  <c r="AI27" i="36"/>
  <c r="BI27" i="36"/>
  <c r="BI28" i="36"/>
  <c r="BC29" i="36"/>
  <c r="BC12" i="37"/>
  <c r="BI17" i="37"/>
  <c r="BC20" i="37"/>
  <c r="AU12" i="38"/>
  <c r="AU16" i="38"/>
  <c r="AU20" i="38"/>
  <c r="AU24" i="38"/>
  <c r="D14" i="39"/>
  <c r="AW14" i="39"/>
  <c r="BI15" i="39"/>
  <c r="AL16" i="39"/>
  <c r="AU20" i="39"/>
  <c r="G24" i="39"/>
  <c r="AO26" i="39"/>
  <c r="D30" i="39"/>
  <c r="AW30" i="39"/>
  <c r="BI31" i="39"/>
  <c r="AU36" i="39"/>
  <c r="BI37" i="39"/>
  <c r="AI12" i="40"/>
  <c r="BI12" i="40"/>
  <c r="AW12" i="40"/>
  <c r="AL15" i="40"/>
  <c r="AI15" i="40"/>
  <c r="AW15" i="40"/>
  <c r="AU15" i="40"/>
  <c r="BI15" i="40"/>
  <c r="H13" i="41"/>
  <c r="G13" i="41"/>
  <c r="D13" i="41"/>
  <c r="AW13" i="42"/>
  <c r="AU18" i="42"/>
  <c r="BI19" i="42"/>
  <c r="AU12" i="43"/>
  <c r="G15" i="43"/>
  <c r="AL15" i="43"/>
  <c r="C16" i="44"/>
  <c r="H16" i="44"/>
  <c r="C13" i="45"/>
  <c r="AW19" i="45"/>
  <c r="AU19" i="45"/>
  <c r="BI19" i="45"/>
  <c r="G21" i="45"/>
  <c r="C22" i="45"/>
  <c r="H22" i="45"/>
  <c r="AI42" i="45"/>
  <c r="H44" i="45"/>
  <c r="D44" i="45"/>
  <c r="H47" i="50"/>
  <c r="G47" i="50"/>
  <c r="D47" i="50"/>
  <c r="AI19" i="51"/>
  <c r="AI27" i="51"/>
  <c r="BP41" i="28"/>
  <c r="BA44" i="28"/>
  <c r="AX53" i="28"/>
  <c r="AI53" i="28"/>
  <c r="BP57" i="28"/>
  <c r="BA68" i="28"/>
  <c r="AU24" i="33"/>
  <c r="AW24" i="33"/>
  <c r="C28" i="35"/>
  <c r="AI32" i="35"/>
  <c r="AI22" i="42"/>
  <c r="AI21" i="42"/>
  <c r="AI20" i="42"/>
  <c r="AI19" i="42"/>
  <c r="AI18" i="42"/>
  <c r="AI17" i="42"/>
  <c r="AI16" i="42"/>
  <c r="AI15" i="42"/>
  <c r="AI14" i="42"/>
  <c r="AI13" i="42"/>
  <c r="AI12" i="42"/>
  <c r="BC22" i="42"/>
  <c r="BC21" i="42"/>
  <c r="BC20" i="42"/>
  <c r="BC19" i="42"/>
  <c r="BC18" i="42"/>
  <c r="BC17" i="42"/>
  <c r="BC16" i="42"/>
  <c r="BC15" i="42"/>
  <c r="BC14" i="42"/>
  <c r="BC13" i="42"/>
  <c r="BC12" i="42"/>
  <c r="BC11" i="42"/>
  <c r="AZ22" i="42"/>
  <c r="AO21" i="42"/>
  <c r="AW19" i="42"/>
  <c r="AL18" i="42"/>
  <c r="AU16" i="42"/>
  <c r="AO13" i="42"/>
  <c r="AW22" i="42"/>
  <c r="AL21" i="42"/>
  <c r="AU19" i="42"/>
  <c r="AO16" i="42"/>
  <c r="AW14" i="42"/>
  <c r="AL13" i="42"/>
  <c r="AO11" i="42"/>
  <c r="AU22" i="42"/>
  <c r="AO19" i="42"/>
  <c r="AW17" i="42"/>
  <c r="AL16" i="42"/>
  <c r="AU14" i="42"/>
  <c r="AO22" i="42"/>
  <c r="AW20" i="42"/>
  <c r="AL19" i="42"/>
  <c r="AU17" i="42"/>
  <c r="AO14" i="42"/>
  <c r="AW12" i="42"/>
  <c r="BE8" i="42"/>
  <c r="AO18" i="42"/>
  <c r="AZ16" i="42"/>
  <c r="AU13" i="42"/>
  <c r="AO17" i="42"/>
  <c r="AW16" i="42"/>
  <c r="AU12" i="42"/>
  <c r="AZ21" i="42"/>
  <c r="AW15" i="42"/>
  <c r="AO12" i="42"/>
  <c r="AW21" i="42"/>
  <c r="AU15" i="42"/>
  <c r="AX19" i="28"/>
  <c r="BP23" i="28"/>
  <c r="D29" i="28"/>
  <c r="BP31" i="28"/>
  <c r="BP34" i="28"/>
  <c r="AX38" i="28"/>
  <c r="AI38" i="28"/>
  <c r="BP42" i="28"/>
  <c r="BA45" i="28"/>
  <c r="BP58" i="28"/>
  <c r="AX62" i="28"/>
  <c r="AI62" i="28"/>
  <c r="BI67" i="28"/>
  <c r="AX70" i="28"/>
  <c r="AI70" i="28"/>
  <c r="AI19" i="30"/>
  <c r="BI12" i="32"/>
  <c r="AU24" i="32"/>
  <c r="AI24" i="32"/>
  <c r="BI28" i="32"/>
  <c r="AO14" i="33"/>
  <c r="BI17" i="33"/>
  <c r="AI24" i="33"/>
  <c r="D24" i="37"/>
  <c r="H24" i="37"/>
  <c r="AQ8" i="39"/>
  <c r="AL14" i="39"/>
  <c r="AU34" i="39"/>
  <c r="BC29" i="43"/>
  <c r="BC28" i="43"/>
  <c r="BC27" i="43"/>
  <c r="BC26" i="43"/>
  <c r="BC25" i="43"/>
  <c r="BC24" i="43"/>
  <c r="BC23" i="43"/>
  <c r="BC22" i="43"/>
  <c r="BC21" i="43"/>
  <c r="BC20" i="43"/>
  <c r="BC19" i="43"/>
  <c r="BC18" i="43"/>
  <c r="BC17" i="43"/>
  <c r="BC16" i="43"/>
  <c r="BC15" i="43"/>
  <c r="BC14" i="43"/>
  <c r="BC13" i="43"/>
  <c r="BC12" i="43"/>
  <c r="BC11" i="43"/>
  <c r="AO29" i="43"/>
  <c r="AW27" i="43"/>
  <c r="AL26" i="43"/>
  <c r="AU24" i="43"/>
  <c r="AI23" i="43"/>
  <c r="AO21" i="43"/>
  <c r="AW19" i="43"/>
  <c r="AL18" i="43"/>
  <c r="AU16" i="43"/>
  <c r="AI15" i="43"/>
  <c r="AO13" i="43"/>
  <c r="AU27" i="43"/>
  <c r="AI26" i="43"/>
  <c r="AO24" i="43"/>
  <c r="AW22" i="43"/>
  <c r="AU19" i="43"/>
  <c r="AI18" i="43"/>
  <c r="AO16" i="43"/>
  <c r="AW14" i="43"/>
  <c r="AI29" i="43"/>
  <c r="AO27" i="43"/>
  <c r="AW25" i="43"/>
  <c r="AL24" i="43"/>
  <c r="AU22" i="43"/>
  <c r="AI21" i="43"/>
  <c r="AO19" i="43"/>
  <c r="AW17" i="43"/>
  <c r="AL16" i="43"/>
  <c r="AU14" i="43"/>
  <c r="AI13" i="43"/>
  <c r="AO11" i="43"/>
  <c r="AW28" i="43"/>
  <c r="AU25" i="43"/>
  <c r="AI24" i="43"/>
  <c r="AO22" i="43"/>
  <c r="AW20" i="43"/>
  <c r="AU17" i="43"/>
  <c r="AI16" i="43"/>
  <c r="AO14" i="43"/>
  <c r="AW12" i="43"/>
  <c r="AI25" i="43"/>
  <c r="AO23" i="43"/>
  <c r="AU13" i="43"/>
  <c r="AO12" i="43"/>
  <c r="AW21" i="43"/>
  <c r="AU20" i="43"/>
  <c r="AW18" i="43"/>
  <c r="AI14" i="43"/>
  <c r="AU21" i="43"/>
  <c r="AO20" i="43"/>
  <c r="AU18" i="43"/>
  <c r="AI12" i="43"/>
  <c r="AW29" i="43"/>
  <c r="AU28" i="43"/>
  <c r="AW26" i="43"/>
  <c r="AI22" i="43"/>
  <c r="AO18" i="43"/>
  <c r="C25" i="43"/>
  <c r="H25" i="43"/>
  <c r="G45" i="45"/>
  <c r="AL45" i="45"/>
  <c r="BI13" i="28"/>
  <c r="BI52" i="28"/>
  <c r="BP59" i="28"/>
  <c r="AX63" i="28"/>
  <c r="AI63" i="28"/>
  <c r="AI12" i="30"/>
  <c r="C16" i="30"/>
  <c r="H16" i="30"/>
  <c r="BA21" i="30"/>
  <c r="AX21" i="30"/>
  <c r="AW24" i="32"/>
  <c r="C13" i="33"/>
  <c r="H13" i="33"/>
  <c r="AI17" i="33"/>
  <c r="AW22" i="35"/>
  <c r="AU22" i="35"/>
  <c r="AI22" i="35"/>
  <c r="AW30" i="35"/>
  <c r="AU30" i="35"/>
  <c r="AI30" i="35"/>
  <c r="AU15" i="36"/>
  <c r="AI15" i="36"/>
  <c r="BI15" i="36"/>
  <c r="G23" i="37"/>
  <c r="AZ23" i="37"/>
  <c r="AO14" i="39"/>
  <c r="AW18" i="39"/>
  <c r="BI19" i="39"/>
  <c r="AW34" i="39"/>
  <c r="C12" i="44"/>
  <c r="AW15" i="44"/>
  <c r="AU15" i="44"/>
  <c r="AO15" i="44"/>
  <c r="AI15" i="44"/>
  <c r="BI16" i="28"/>
  <c r="AI20" i="28"/>
  <c r="BA22" i="28"/>
  <c r="AX25" i="28"/>
  <c r="BP29" i="28"/>
  <c r="AX33" i="28"/>
  <c r="BP36" i="28"/>
  <c r="BP52" i="28"/>
  <c r="AX56" i="28"/>
  <c r="AI56" i="28"/>
  <c r="BI61" i="28"/>
  <c r="BA63" i="28"/>
  <c r="D16" i="29"/>
  <c r="D18" i="29"/>
  <c r="D15" i="31"/>
  <c r="C15" i="31"/>
  <c r="H15" i="31"/>
  <c r="C19" i="31"/>
  <c r="C22" i="31"/>
  <c r="G22" i="31"/>
  <c r="G26" i="31"/>
  <c r="D26" i="31"/>
  <c r="C26" i="31"/>
  <c r="H26" i="31"/>
  <c r="G1" i="32"/>
  <c r="BC23" i="32"/>
  <c r="AW25" i="32"/>
  <c r="AW21" i="35"/>
  <c r="AU21" i="35"/>
  <c r="BI21" i="35"/>
  <c r="BC24" i="35"/>
  <c r="BC32" i="35"/>
  <c r="AL15" i="36"/>
  <c r="AU18" i="36"/>
  <c r="AL18" i="36"/>
  <c r="AI18" i="36"/>
  <c r="BI18" i="36"/>
  <c r="BI18" i="37"/>
  <c r="H23" i="37"/>
  <c r="D24" i="39"/>
  <c r="BI12" i="42"/>
  <c r="D15" i="43"/>
  <c r="AW15" i="43"/>
  <c r="AU29" i="43"/>
  <c r="C14" i="45"/>
  <c r="D45" i="45"/>
  <c r="C13" i="47"/>
  <c r="H13" i="47"/>
  <c r="BI27" i="47"/>
  <c r="BE27" i="47"/>
  <c r="CL27" i="47"/>
  <c r="CA27" i="47"/>
  <c r="BW27" i="47"/>
  <c r="BT27" i="47"/>
  <c r="AX12" i="28"/>
  <c r="AI15" i="28"/>
  <c r="BA17" i="28"/>
  <c r="AX28" i="28"/>
  <c r="BI11" i="28"/>
  <c r="BI14" i="28"/>
  <c r="AX15" i="28"/>
  <c r="AI18" i="28"/>
  <c r="BP19" i="28"/>
  <c r="BA20" i="28"/>
  <c r="BI22" i="28"/>
  <c r="AX23" i="28"/>
  <c r="AI26" i="28"/>
  <c r="BI30" i="28"/>
  <c r="AX31" i="28"/>
  <c r="AX34" i="28"/>
  <c r="AI34" i="28"/>
  <c r="BP38" i="28"/>
  <c r="BI39" i="28"/>
  <c r="BA41" i="28"/>
  <c r="AX42" i="28"/>
  <c r="AI42" i="28"/>
  <c r="BP46" i="28"/>
  <c r="BI47" i="28"/>
  <c r="BA49" i="28"/>
  <c r="AX50" i="28"/>
  <c r="AI50" i="28"/>
  <c r="BP54" i="28"/>
  <c r="BI55" i="28"/>
  <c r="BA57" i="28"/>
  <c r="AX58" i="28"/>
  <c r="AI58" i="28"/>
  <c r="BP62" i="28"/>
  <c r="BI63" i="28"/>
  <c r="BA65" i="28"/>
  <c r="AX66" i="28"/>
  <c r="AI66" i="28"/>
  <c r="BP70" i="28"/>
  <c r="BA73" i="28"/>
  <c r="H20" i="29"/>
  <c r="H22" i="29"/>
  <c r="H24" i="29"/>
  <c r="H26" i="29"/>
  <c r="BU3" i="30"/>
  <c r="C12" i="30"/>
  <c r="H12" i="30"/>
  <c r="BP12" i="30"/>
  <c r="BI13" i="30"/>
  <c r="AI15" i="30"/>
  <c r="BA16" i="30"/>
  <c r="AX16" i="30"/>
  <c r="C19" i="30"/>
  <c r="H19" i="30"/>
  <c r="AI23" i="30"/>
  <c r="BA24" i="30"/>
  <c r="AX24" i="30"/>
  <c r="C27" i="30"/>
  <c r="G1" i="31"/>
  <c r="AQ8" i="32"/>
  <c r="AU12" i="32"/>
  <c r="AI12" i="32"/>
  <c r="BC17" i="32"/>
  <c r="AW19" i="32"/>
  <c r="AU20" i="32"/>
  <c r="AI20" i="32"/>
  <c r="BI24" i="32"/>
  <c r="AW27" i="32"/>
  <c r="AU28" i="32"/>
  <c r="AI28" i="32"/>
  <c r="AI23" i="33"/>
  <c r="AU13" i="33"/>
  <c r="AW13" i="33"/>
  <c r="D15" i="33"/>
  <c r="BI15" i="33"/>
  <c r="C17" i="33"/>
  <c r="H17" i="33"/>
  <c r="AW17" i="33"/>
  <c r="AW18" i="33"/>
  <c r="BC26" i="33"/>
  <c r="AI22" i="34"/>
  <c r="BC21" i="34"/>
  <c r="BC20" i="34"/>
  <c r="BC18" i="34"/>
  <c r="BC16" i="34"/>
  <c r="BC14" i="34"/>
  <c r="BC12" i="34"/>
  <c r="C12" i="34"/>
  <c r="G12" i="34"/>
  <c r="AL12" i="34"/>
  <c r="BI13" i="34"/>
  <c r="AU14" i="34"/>
  <c r="BC15" i="34"/>
  <c r="AW17" i="34"/>
  <c r="AU17" i="34"/>
  <c r="AL17" i="34"/>
  <c r="AI17" i="34"/>
  <c r="AI18" i="34"/>
  <c r="BI20" i="34"/>
  <c r="AO12" i="35"/>
  <c r="AO13" i="35"/>
  <c r="AO20" i="35"/>
  <c r="AO21" i="35"/>
  <c r="AO28" i="35"/>
  <c r="AO29" i="35"/>
  <c r="C12" i="36"/>
  <c r="G12" i="36"/>
  <c r="BC12" i="36"/>
  <c r="D14" i="36"/>
  <c r="BI14" i="36"/>
  <c r="AZ15" i="36"/>
  <c r="BI17" i="36"/>
  <c r="AZ18" i="36"/>
  <c r="AW19" i="36"/>
  <c r="BI21" i="36"/>
  <c r="AW23" i="36"/>
  <c r="BI25" i="36"/>
  <c r="AW27" i="36"/>
  <c r="AU16" i="37"/>
  <c r="AU17" i="37"/>
  <c r="D12" i="38"/>
  <c r="H12" i="38"/>
  <c r="AW12" i="38"/>
  <c r="AW16" i="38"/>
  <c r="AW20" i="38"/>
  <c r="AW24" i="38"/>
  <c r="G14" i="39"/>
  <c r="AO16" i="39"/>
  <c r="D20" i="39"/>
  <c r="AW20" i="39"/>
  <c r="BI21" i="39"/>
  <c r="AU26" i="39"/>
  <c r="G30" i="39"/>
  <c r="AL30" i="39"/>
  <c r="AO32" i="39"/>
  <c r="D36" i="39"/>
  <c r="AW36" i="39"/>
  <c r="AO12" i="40"/>
  <c r="BC15" i="40"/>
  <c r="AZ13" i="42"/>
  <c r="BI14" i="42"/>
  <c r="AW18" i="42"/>
  <c r="AZ19" i="42"/>
  <c r="AU20" i="42"/>
  <c r="C14" i="43"/>
  <c r="BI19" i="43"/>
  <c r="BI27" i="43"/>
  <c r="AW13" i="44"/>
  <c r="AU13" i="44"/>
  <c r="AO13" i="44"/>
  <c r="AI13" i="44"/>
  <c r="AI19" i="45"/>
  <c r="C21" i="45"/>
  <c r="H21" i="45"/>
  <c r="AW27" i="45"/>
  <c r="AU27" i="45"/>
  <c r="BI27" i="45"/>
  <c r="C30" i="45"/>
  <c r="G30" i="45"/>
  <c r="H17" i="50"/>
  <c r="G17" i="50"/>
  <c r="D17" i="50"/>
  <c r="AI16" i="51"/>
  <c r="BP25" i="51"/>
  <c r="AQ26" i="51"/>
  <c r="AM27" i="51"/>
  <c r="BP28" i="51"/>
  <c r="C13" i="52"/>
  <c r="BA33" i="57"/>
  <c r="AX33" i="57"/>
  <c r="AI33" i="57"/>
  <c r="BP33" i="57"/>
  <c r="AQ73" i="28"/>
  <c r="AQ72" i="28"/>
  <c r="AQ71" i="28"/>
  <c r="AQ70" i="28"/>
  <c r="AQ69" i="28"/>
  <c r="AQ68" i="28"/>
  <c r="AQ67" i="28"/>
  <c r="AQ66" i="28"/>
  <c r="AQ65" i="28"/>
  <c r="AQ64" i="28"/>
  <c r="AQ63" i="28"/>
  <c r="AQ62" i="28"/>
  <c r="AQ61" i="28"/>
  <c r="AQ60" i="28"/>
  <c r="AQ59" i="28"/>
  <c r="AQ58" i="28"/>
  <c r="AQ57" i="28"/>
  <c r="AQ56" i="28"/>
  <c r="AQ55" i="28"/>
  <c r="AQ54" i="28"/>
  <c r="AQ53" i="28"/>
  <c r="AQ52" i="28"/>
  <c r="AQ51" i="28"/>
  <c r="AQ50" i="28"/>
  <c r="AQ49" i="28"/>
  <c r="AQ48" i="28"/>
  <c r="AQ47" i="28"/>
  <c r="AQ46" i="28"/>
  <c r="AQ45" i="28"/>
  <c r="AQ44" i="28"/>
  <c r="AQ43" i="28"/>
  <c r="AQ42" i="28"/>
  <c r="AQ41" i="28"/>
  <c r="AQ40" i="28"/>
  <c r="AQ39" i="28"/>
  <c r="AQ38" i="28"/>
  <c r="AQ37" i="28"/>
  <c r="AQ36" i="28"/>
  <c r="AQ35" i="28"/>
  <c r="AQ34" i="28"/>
  <c r="AQ33" i="28"/>
  <c r="AQ32" i="28"/>
  <c r="AQ31" i="28"/>
  <c r="AQ30" i="28"/>
  <c r="AQ29" i="28"/>
  <c r="AQ28" i="28"/>
  <c r="AQ27" i="28"/>
  <c r="AQ26" i="28"/>
  <c r="AQ25" i="28"/>
  <c r="AQ24" i="28"/>
  <c r="AQ23" i="28"/>
  <c r="AQ22" i="28"/>
  <c r="AQ21" i="28"/>
  <c r="AQ20" i="28"/>
  <c r="AQ19" i="28"/>
  <c r="AQ18" i="28"/>
  <c r="AQ17" i="28"/>
  <c r="AQ16" i="28"/>
  <c r="AQ15" i="28"/>
  <c r="AQ14" i="28"/>
  <c r="AQ13" i="28"/>
  <c r="AQ12" i="28"/>
  <c r="BL9" i="28"/>
  <c r="AT7" i="28"/>
  <c r="AX16" i="28"/>
  <c r="BI23" i="28"/>
  <c r="AI27" i="28"/>
  <c r="BA29" i="28"/>
  <c r="AX32" i="28"/>
  <c r="BI42" i="28"/>
  <c r="BA60" i="28"/>
  <c r="G23" i="30"/>
  <c r="AM23" i="30"/>
  <c r="D23" i="30"/>
  <c r="D18" i="34"/>
  <c r="G18" i="34"/>
  <c r="AZ18" i="34"/>
  <c r="C19" i="35"/>
  <c r="C27" i="35"/>
  <c r="AI33" i="35"/>
  <c r="AQ8" i="42"/>
  <c r="H17" i="42"/>
  <c r="G17" i="42"/>
  <c r="AZ17" i="42"/>
  <c r="D17" i="42"/>
  <c r="H28" i="45"/>
  <c r="D28" i="45"/>
  <c r="H16" i="52"/>
  <c r="D16" i="52"/>
  <c r="AI14" i="28"/>
  <c r="BP15" i="28"/>
  <c r="BI26" i="28"/>
  <c r="AI30" i="28"/>
  <c r="BA32" i="28"/>
  <c r="BI35" i="28"/>
  <c r="BP50" i="28"/>
  <c r="BA53" i="28"/>
  <c r="BP66" i="28"/>
  <c r="AO30" i="32"/>
  <c r="AO29" i="32"/>
  <c r="AO28" i="32"/>
  <c r="AO27" i="32"/>
  <c r="AO26" i="32"/>
  <c r="AO25" i="32"/>
  <c r="AO24" i="32"/>
  <c r="AO23" i="32"/>
  <c r="AO22" i="32"/>
  <c r="AO21" i="32"/>
  <c r="AO20" i="32"/>
  <c r="AO19" i="32"/>
  <c r="AO18" i="32"/>
  <c r="AO17" i="32"/>
  <c r="AO16" i="32"/>
  <c r="AO15" i="32"/>
  <c r="AO14" i="32"/>
  <c r="AO13" i="32"/>
  <c r="AO12" i="32"/>
  <c r="BE8" i="32"/>
  <c r="AU16" i="32"/>
  <c r="AI16" i="32"/>
  <c r="BC21" i="32"/>
  <c r="AO22" i="33"/>
  <c r="AI25" i="33"/>
  <c r="D22" i="34"/>
  <c r="AO16" i="35"/>
  <c r="AO24" i="35"/>
  <c r="AO32" i="35"/>
  <c r="AO37" i="39"/>
  <c r="AI36" i="39"/>
  <c r="AI35" i="39"/>
  <c r="AI34" i="39"/>
  <c r="AI33" i="39"/>
  <c r="AI32" i="39"/>
  <c r="AI31" i="39"/>
  <c r="AI30" i="39"/>
  <c r="AI29" i="39"/>
  <c r="AI28" i="39"/>
  <c r="AI27" i="39"/>
  <c r="AI26" i="39"/>
  <c r="AI25" i="39"/>
  <c r="AI24" i="39"/>
  <c r="AI23" i="39"/>
  <c r="AI22" i="39"/>
  <c r="AI21" i="39"/>
  <c r="AI20" i="39"/>
  <c r="AI19" i="39"/>
  <c r="AI18" i="39"/>
  <c r="AI17" i="39"/>
  <c r="AI16" i="39"/>
  <c r="AI15" i="39"/>
  <c r="AI14" i="39"/>
  <c r="AI13" i="39"/>
  <c r="AI12" i="39"/>
  <c r="AO38" i="39"/>
  <c r="BC36" i="39"/>
  <c r="BC35" i="39"/>
  <c r="BC34" i="39"/>
  <c r="BC33" i="39"/>
  <c r="BC32" i="39"/>
  <c r="BC31" i="39"/>
  <c r="BC30" i="39"/>
  <c r="BC29" i="39"/>
  <c r="BC28" i="39"/>
  <c r="BC27" i="39"/>
  <c r="BC26" i="39"/>
  <c r="BC25" i="39"/>
  <c r="BC24" i="39"/>
  <c r="BC23" i="39"/>
  <c r="BC22" i="39"/>
  <c r="BC21" i="39"/>
  <c r="BC20" i="39"/>
  <c r="BC19" i="39"/>
  <c r="BC18" i="39"/>
  <c r="BC17" i="39"/>
  <c r="BC16" i="39"/>
  <c r="BC15" i="39"/>
  <c r="BC14" i="39"/>
  <c r="BC13" i="39"/>
  <c r="BC12" i="39"/>
  <c r="BC11" i="39"/>
  <c r="AW35" i="39"/>
  <c r="AW33" i="39"/>
  <c r="AW31" i="39"/>
  <c r="AW29" i="39"/>
  <c r="AW27" i="39"/>
  <c r="AW25" i="39"/>
  <c r="AW23" i="39"/>
  <c r="AW21" i="39"/>
  <c r="AW19" i="39"/>
  <c r="AW17" i="39"/>
  <c r="AW15" i="39"/>
  <c r="AW13" i="39"/>
  <c r="BC37" i="39"/>
  <c r="AU35" i="39"/>
  <c r="AU33" i="39"/>
  <c r="AU31" i="39"/>
  <c r="AU29" i="39"/>
  <c r="AU27" i="39"/>
  <c r="AU25" i="39"/>
  <c r="AU23" i="39"/>
  <c r="AU21" i="39"/>
  <c r="AU19" i="39"/>
  <c r="AU17" i="39"/>
  <c r="AU15" i="39"/>
  <c r="AU13" i="39"/>
  <c r="BC38" i="39"/>
  <c r="AZ37" i="39"/>
  <c r="AO35" i="39"/>
  <c r="AO33" i="39"/>
  <c r="AO31" i="39"/>
  <c r="AO29" i="39"/>
  <c r="AO27" i="39"/>
  <c r="AO25" i="39"/>
  <c r="AO23" i="39"/>
  <c r="AO21" i="39"/>
  <c r="AO19" i="39"/>
  <c r="AO17" i="39"/>
  <c r="AO15" i="39"/>
  <c r="AO13" i="39"/>
  <c r="AO11" i="39"/>
  <c r="AW37" i="39"/>
  <c r="AL35" i="39"/>
  <c r="AL31" i="39"/>
  <c r="AL27" i="39"/>
  <c r="AL25" i="39"/>
  <c r="AW12" i="39"/>
  <c r="BI13" i="39"/>
  <c r="AO24" i="39"/>
  <c r="AW28" i="39"/>
  <c r="D37" i="45"/>
  <c r="AW43" i="45"/>
  <c r="AU43" i="45"/>
  <c r="BI43" i="45"/>
  <c r="C15" i="47"/>
  <c r="G15" i="47"/>
  <c r="D12" i="56"/>
  <c r="AI17" i="28"/>
  <c r="BI21" i="28"/>
  <c r="AI25" i="28"/>
  <c r="BA27" i="28"/>
  <c r="BI36" i="28"/>
  <c r="AX39" i="28"/>
  <c r="AI39" i="28"/>
  <c r="BA46" i="28"/>
  <c r="BP67" i="28"/>
  <c r="AX71" i="28"/>
  <c r="AI71" i="28"/>
  <c r="BA13" i="30"/>
  <c r="AX13" i="30"/>
  <c r="C24" i="30"/>
  <c r="G24" i="30"/>
  <c r="BE24" i="30"/>
  <c r="G12" i="31"/>
  <c r="D12" i="31"/>
  <c r="BC22" i="32"/>
  <c r="AO15" i="33"/>
  <c r="BC23" i="35"/>
  <c r="BE8" i="39"/>
  <c r="D18" i="39"/>
  <c r="AL20" i="39"/>
  <c r="AU24" i="39"/>
  <c r="AI43" i="45"/>
  <c r="AI12" i="28"/>
  <c r="BP13" i="28"/>
  <c r="BI24" i="28"/>
  <c r="AI28" i="28"/>
  <c r="BA30" i="28"/>
  <c r="BI37" i="28"/>
  <c r="AX40" i="28"/>
  <c r="AI40" i="28"/>
  <c r="BI45" i="28"/>
  <c r="BI53" i="28"/>
  <c r="BA55" i="28"/>
  <c r="BA71" i="28"/>
  <c r="AX72" i="28"/>
  <c r="AI72" i="28"/>
  <c r="C14" i="31"/>
  <c r="C17" i="31"/>
  <c r="C21" i="31"/>
  <c r="C25" i="31"/>
  <c r="BC15" i="32"/>
  <c r="AW17" i="32"/>
  <c r="AU26" i="32"/>
  <c r="AI26" i="32"/>
  <c r="BI16" i="33"/>
  <c r="G25" i="33"/>
  <c r="G22" i="34"/>
  <c r="BI15" i="35"/>
  <c r="BI20" i="35"/>
  <c r="BI22" i="35"/>
  <c r="BI28" i="35"/>
  <c r="BI30" i="35"/>
  <c r="AU13" i="36"/>
  <c r="AI13" i="36"/>
  <c r="BI13" i="36"/>
  <c r="AZ13" i="36"/>
  <c r="AW13" i="36"/>
  <c r="AU26" i="36"/>
  <c r="AI26" i="36"/>
  <c r="BI26" i="36"/>
  <c r="BI15" i="44"/>
  <c r="H49" i="50"/>
  <c r="G49" i="50"/>
  <c r="AM49" i="50"/>
  <c r="D49" i="50"/>
  <c r="C12" i="28"/>
  <c r="AI13" i="28"/>
  <c r="BP14" i="28"/>
  <c r="BA15" i="28"/>
  <c r="BI17" i="28"/>
  <c r="AX18" i="28"/>
  <c r="AI21" i="28"/>
  <c r="BP22" i="28"/>
  <c r="BA23" i="28"/>
  <c r="BI25" i="28"/>
  <c r="AX26" i="28"/>
  <c r="AI29" i="28"/>
  <c r="BP30" i="28"/>
  <c r="BA31" i="28"/>
  <c r="BI33" i="28"/>
  <c r="BA34" i="28"/>
  <c r="AX35" i="28"/>
  <c r="AI35" i="28"/>
  <c r="D39" i="28"/>
  <c r="BP39" i="28"/>
  <c r="BI40" i="28"/>
  <c r="BA42" i="28"/>
  <c r="AX43" i="28"/>
  <c r="AI43" i="28"/>
  <c r="BI48" i="28"/>
  <c r="BA50" i="28"/>
  <c r="AX51" i="28"/>
  <c r="AI51" i="28"/>
  <c r="D55" i="28"/>
  <c r="BI56" i="28"/>
  <c r="BA58" i="28"/>
  <c r="AX59" i="28"/>
  <c r="AI59" i="28"/>
  <c r="BP63" i="28"/>
  <c r="BI64" i="28"/>
  <c r="BA66" i="28"/>
  <c r="AX67" i="28"/>
  <c r="AI67" i="28"/>
  <c r="BP71" i="28"/>
  <c r="BI72" i="28"/>
  <c r="AQ11" i="30"/>
  <c r="AQ27" i="30"/>
  <c r="AQ26" i="30"/>
  <c r="AQ25" i="30"/>
  <c r="AQ24" i="30"/>
  <c r="AQ23" i="30"/>
  <c r="AQ22" i="30"/>
  <c r="AQ21" i="30"/>
  <c r="AQ20" i="30"/>
  <c r="AQ19" i="30"/>
  <c r="AQ18" i="30"/>
  <c r="AQ17" i="30"/>
  <c r="AQ16" i="30"/>
  <c r="AQ15" i="30"/>
  <c r="AQ14" i="30"/>
  <c r="AQ13" i="30"/>
  <c r="AQ12" i="30"/>
  <c r="BL8" i="30"/>
  <c r="D12" i="30"/>
  <c r="G13" i="30"/>
  <c r="D13" i="30"/>
  <c r="BP13" i="30"/>
  <c r="BI14" i="30"/>
  <c r="AI16" i="30"/>
  <c r="BA17" i="30"/>
  <c r="AX17" i="30"/>
  <c r="C20" i="30"/>
  <c r="H20" i="30"/>
  <c r="G21" i="30"/>
  <c r="AM21" i="30"/>
  <c r="D21" i="30"/>
  <c r="BP21" i="30"/>
  <c r="BI22" i="30"/>
  <c r="AI24" i="30"/>
  <c r="BA25" i="30"/>
  <c r="AX25" i="30"/>
  <c r="AW12" i="31"/>
  <c r="AU12" i="31"/>
  <c r="AW13" i="31"/>
  <c r="AU13" i="31"/>
  <c r="AW14" i="31"/>
  <c r="AU14" i="31"/>
  <c r="AW15" i="31"/>
  <c r="AU15" i="31"/>
  <c r="AW16" i="31"/>
  <c r="AU16" i="31"/>
  <c r="AW17" i="31"/>
  <c r="AU17" i="31"/>
  <c r="AW18" i="31"/>
  <c r="AU18" i="31"/>
  <c r="AW19" i="31"/>
  <c r="AU19" i="31"/>
  <c r="AW20" i="31"/>
  <c r="AU20" i="31"/>
  <c r="AW21" i="31"/>
  <c r="AU21" i="31"/>
  <c r="AW22" i="31"/>
  <c r="AU22" i="31"/>
  <c r="AW23" i="31"/>
  <c r="AU23" i="31"/>
  <c r="AW24" i="31"/>
  <c r="AU24" i="31"/>
  <c r="AW25" i="31"/>
  <c r="AU25" i="31"/>
  <c r="AW26" i="31"/>
  <c r="AU26" i="31"/>
  <c r="AW27" i="31"/>
  <c r="AU27" i="31"/>
  <c r="AW28" i="31"/>
  <c r="AU28" i="31"/>
  <c r="AO11" i="32"/>
  <c r="AW12" i="32"/>
  <c r="AU13" i="32"/>
  <c r="AI13" i="32"/>
  <c r="BI17" i="32"/>
  <c r="BC18" i="32"/>
  <c r="AW20" i="32"/>
  <c r="AU21" i="32"/>
  <c r="AI21" i="32"/>
  <c r="D25" i="32"/>
  <c r="BC26" i="32"/>
  <c r="AW28" i="32"/>
  <c r="AU29" i="32"/>
  <c r="AI29" i="32"/>
  <c r="AO11" i="33"/>
  <c r="AU12" i="33"/>
  <c r="AW12" i="33"/>
  <c r="AI12" i="33"/>
  <c r="AI13" i="33"/>
  <c r="BI14" i="33"/>
  <c r="D17" i="33"/>
  <c r="BC18" i="33"/>
  <c r="G20" i="33"/>
  <c r="AO20" i="33"/>
  <c r="AU22" i="33"/>
  <c r="BI22" i="33"/>
  <c r="AW22" i="33"/>
  <c r="D14" i="34"/>
  <c r="G14" i="34"/>
  <c r="AL14" i="34"/>
  <c r="AZ14" i="34"/>
  <c r="BI15" i="34"/>
  <c r="AU16" i="34"/>
  <c r="BC17" i="34"/>
  <c r="AL18" i="34"/>
  <c r="AW19" i="34"/>
  <c r="AU19" i="34"/>
  <c r="AI19" i="34"/>
  <c r="AI20" i="34"/>
  <c r="BC11" i="35"/>
  <c r="AW18" i="35"/>
  <c r="AU18" i="35"/>
  <c r="AI18" i="35"/>
  <c r="BC19" i="35"/>
  <c r="AW26" i="35"/>
  <c r="AU26" i="35"/>
  <c r="AI26" i="35"/>
  <c r="BC27" i="35"/>
  <c r="AW34" i="35"/>
  <c r="AU34" i="35"/>
  <c r="AI34" i="35"/>
  <c r="BC35" i="35"/>
  <c r="AW29" i="36"/>
  <c r="BC28" i="36"/>
  <c r="AW25" i="36"/>
  <c r="BC24" i="36"/>
  <c r="AW21" i="36"/>
  <c r="BC20" i="36"/>
  <c r="AW17" i="36"/>
  <c r="BC16" i="36"/>
  <c r="AW14" i="36"/>
  <c r="AO11" i="36"/>
  <c r="AL14" i="36"/>
  <c r="BC13" i="36"/>
  <c r="BC15" i="36"/>
  <c r="BC18" i="36"/>
  <c r="BC22" i="36"/>
  <c r="BC26" i="36"/>
  <c r="AW16" i="37"/>
  <c r="AW17" i="37"/>
  <c r="AU24" i="37"/>
  <c r="AI13" i="38"/>
  <c r="AL17" i="38"/>
  <c r="AZ20" i="38"/>
  <c r="AL21" i="38"/>
  <c r="AU16" i="39"/>
  <c r="G20" i="39"/>
  <c r="AZ20" i="39"/>
  <c r="AO22" i="39"/>
  <c r="D26" i="39"/>
  <c r="AW26" i="39"/>
  <c r="BI27" i="39"/>
  <c r="AU32" i="39"/>
  <c r="G36" i="39"/>
  <c r="AL36" i="39"/>
  <c r="AU12" i="40"/>
  <c r="AL14" i="42"/>
  <c r="AO15" i="42"/>
  <c r="AZ18" i="42"/>
  <c r="AU21" i="42"/>
  <c r="BI17" i="43"/>
  <c r="AI19" i="43"/>
  <c r="BI22" i="43"/>
  <c r="AI27" i="43"/>
  <c r="AO28" i="43"/>
  <c r="BI13" i="44"/>
  <c r="AW18" i="45"/>
  <c r="AU18" i="45"/>
  <c r="BI18" i="45"/>
  <c r="AO18" i="45"/>
  <c r="AI27" i="45"/>
  <c r="C29" i="45"/>
  <c r="G29" i="45"/>
  <c r="C13" i="46"/>
  <c r="BA15" i="46"/>
  <c r="AX15" i="46"/>
  <c r="BP15" i="46"/>
  <c r="AI15" i="46"/>
  <c r="H15" i="50"/>
  <c r="G15" i="50"/>
  <c r="D15" i="50"/>
  <c r="BI34" i="51"/>
  <c r="BI33" i="51"/>
  <c r="BI32" i="51"/>
  <c r="BI31" i="51"/>
  <c r="BI30" i="51"/>
  <c r="BI29" i="51"/>
  <c r="BI28" i="51"/>
  <c r="BI27" i="51"/>
  <c r="BI26" i="51"/>
  <c r="BI25" i="51"/>
  <c r="BI24" i="51"/>
  <c r="BI23" i="51"/>
  <c r="BI22" i="51"/>
  <c r="BI21" i="51"/>
  <c r="BI20" i="51"/>
  <c r="BI19" i="51"/>
  <c r="BI18" i="51"/>
  <c r="BI17" i="51"/>
  <c r="BI16" i="51"/>
  <c r="BI15" i="51"/>
  <c r="BI14" i="51"/>
  <c r="BI13" i="51"/>
  <c r="BI12" i="51"/>
  <c r="BI11" i="51"/>
  <c r="AQ11" i="51"/>
  <c r="AQ31" i="51"/>
  <c r="AI29" i="51"/>
  <c r="AX28" i="51"/>
  <c r="AQ23" i="51"/>
  <c r="AI21" i="51"/>
  <c r="AX20" i="51"/>
  <c r="AQ15" i="51"/>
  <c r="AI13" i="51"/>
  <c r="AX12" i="51"/>
  <c r="AI34" i="51"/>
  <c r="AX33" i="51"/>
  <c r="AQ28" i="51"/>
  <c r="AI26" i="51"/>
  <c r="AX25" i="51"/>
  <c r="AQ20" i="51"/>
  <c r="AI18" i="51"/>
  <c r="AX17" i="51"/>
  <c r="AM15" i="51"/>
  <c r="AQ12" i="51"/>
  <c r="AQ33" i="51"/>
  <c r="AI31" i="51"/>
  <c r="AX30" i="51"/>
  <c r="AQ25" i="51"/>
  <c r="AI23" i="51"/>
  <c r="AX22" i="51"/>
  <c r="AQ17" i="51"/>
  <c r="AI15" i="51"/>
  <c r="AX14" i="51"/>
  <c r="AQ30" i="51"/>
  <c r="AI28" i="51"/>
  <c r="AX27" i="51"/>
  <c r="AQ22" i="51"/>
  <c r="AI20" i="51"/>
  <c r="AX19" i="51"/>
  <c r="AQ14" i="51"/>
  <c r="AI12" i="51"/>
  <c r="AX16" i="51"/>
  <c r="AX13" i="51"/>
  <c r="AX24" i="51"/>
  <c r="AX21" i="51"/>
  <c r="AQ16" i="51"/>
  <c r="AQ13" i="51"/>
  <c r="AX32" i="51"/>
  <c r="AX29" i="51"/>
  <c r="AQ24" i="51"/>
  <c r="AQ21" i="51"/>
  <c r="AQ19" i="51"/>
  <c r="AX18" i="51"/>
  <c r="AX15" i="51"/>
  <c r="AX23" i="51"/>
  <c r="AI14" i="51"/>
  <c r="AX31" i="51"/>
  <c r="AI22" i="51"/>
  <c r="AQ18" i="51"/>
  <c r="AQ32" i="51"/>
  <c r="AI30" i="51"/>
  <c r="AI24" i="51"/>
  <c r="AT8" i="51"/>
  <c r="AI25" i="51"/>
  <c r="AX26" i="51"/>
  <c r="AQ27" i="51"/>
  <c r="C29" i="51"/>
  <c r="BP33" i="51"/>
  <c r="AX34" i="51"/>
  <c r="C17" i="52"/>
  <c r="BA18" i="56"/>
  <c r="AX18" i="56"/>
  <c r="BP18" i="56"/>
  <c r="AI18" i="56"/>
  <c r="G23" i="57"/>
  <c r="BE23" i="57"/>
  <c r="D23" i="57"/>
  <c r="BP12" i="28"/>
  <c r="BI15" i="28"/>
  <c r="AI19" i="28"/>
  <c r="BA21" i="28"/>
  <c r="AX24" i="28"/>
  <c r="BP28" i="28"/>
  <c r="BI31" i="28"/>
  <c r="BI34" i="28"/>
  <c r="BA36" i="28"/>
  <c r="AX45" i="28"/>
  <c r="AI45" i="28"/>
  <c r="BP49" i="28"/>
  <c r="BI58" i="28"/>
  <c r="AX61" i="28"/>
  <c r="AI61" i="28"/>
  <c r="BP65" i="28"/>
  <c r="AX69" i="28"/>
  <c r="AI69" i="28"/>
  <c r="BA19" i="30"/>
  <c r="AX19" i="30"/>
  <c r="BA27" i="30"/>
  <c r="AX27" i="30"/>
  <c r="AU23" i="32"/>
  <c r="AI23" i="32"/>
  <c r="C20" i="35"/>
  <c r="AI25" i="35"/>
  <c r="AX27" i="28"/>
  <c r="BI43" i="28"/>
  <c r="BI51" i="28"/>
  <c r="AX54" i="28"/>
  <c r="AI54" i="28"/>
  <c r="BI59" i="28"/>
  <c r="BA61" i="28"/>
  <c r="C15" i="30"/>
  <c r="G15" i="30"/>
  <c r="AM15" i="30"/>
  <c r="BA20" i="30"/>
  <c r="AX20" i="30"/>
  <c r="AI27" i="30"/>
  <c r="G12" i="32"/>
  <c r="AZ12" i="32"/>
  <c r="C12" i="32"/>
  <c r="H12" i="32"/>
  <c r="AO26" i="33"/>
  <c r="BC24" i="33"/>
  <c r="AI20" i="33"/>
  <c r="AO18" i="33"/>
  <c r="BC16" i="33"/>
  <c r="BC13" i="33"/>
  <c r="BE8" i="33"/>
  <c r="G1" i="33"/>
  <c r="AO23" i="33"/>
  <c r="D20" i="34"/>
  <c r="G20" i="34"/>
  <c r="AO17" i="35"/>
  <c r="D35" i="35"/>
  <c r="BI29" i="39"/>
  <c r="BI16" i="43"/>
  <c r="AW34" i="45"/>
  <c r="AU34" i="45"/>
  <c r="BI34" i="45"/>
  <c r="AO34" i="45"/>
  <c r="H31" i="50"/>
  <c r="G31" i="50"/>
  <c r="BE31" i="50"/>
  <c r="D31" i="50"/>
  <c r="AX30" i="28"/>
  <c r="BA38" i="28"/>
  <c r="BI44" i="28"/>
  <c r="AX47" i="28"/>
  <c r="AI47" i="28"/>
  <c r="AX55" i="28"/>
  <c r="AI55" i="28"/>
  <c r="BI60" i="28"/>
  <c r="BA62" i="28"/>
  <c r="BI68" i="28"/>
  <c r="BA70" i="28"/>
  <c r="G17" i="30"/>
  <c r="D17" i="30"/>
  <c r="BC14" i="32"/>
  <c r="AW16" i="32"/>
  <c r="AU25" i="32"/>
  <c r="AI25" i="32"/>
  <c r="C14" i="33"/>
  <c r="H14" i="33"/>
  <c r="G22" i="33"/>
  <c r="AL22" i="33"/>
  <c r="D22" i="33"/>
  <c r="BI24" i="33"/>
  <c r="AW14" i="35"/>
  <c r="AU14" i="35"/>
  <c r="AI14" i="35"/>
  <c r="BC15" i="35"/>
  <c r="BI35" i="39"/>
  <c r="BE8" i="43"/>
  <c r="AU15" i="43"/>
  <c r="BA16" i="46"/>
  <c r="AX16" i="46"/>
  <c r="BP16" i="46"/>
  <c r="AX48" i="28"/>
  <c r="AI48" i="28"/>
  <c r="BI69" i="28"/>
  <c r="AI13" i="30"/>
  <c r="G18" i="30"/>
  <c r="AM18" i="30"/>
  <c r="D18" i="30"/>
  <c r="BA22" i="30"/>
  <c r="AX22" i="30"/>
  <c r="C25" i="30"/>
  <c r="H25" i="30"/>
  <c r="C13" i="31"/>
  <c r="C18" i="31"/>
  <c r="D18" i="31"/>
  <c r="C23" i="31"/>
  <c r="C28" i="31"/>
  <c r="AW15" i="33"/>
  <c r="AW13" i="35"/>
  <c r="AU13" i="35"/>
  <c r="BI13" i="35"/>
  <c r="AW29" i="35"/>
  <c r="AU29" i="35"/>
  <c r="BI29" i="35"/>
  <c r="AU16" i="36"/>
  <c r="AI16" i="36"/>
  <c r="AW16" i="36"/>
  <c r="AU22" i="36"/>
  <c r="AI22" i="36"/>
  <c r="BI22" i="36"/>
  <c r="AU14" i="39"/>
  <c r="G18" i="39"/>
  <c r="AZ18" i="39"/>
  <c r="AO20" i="39"/>
  <c r="AW24" i="39"/>
  <c r="BI25" i="39"/>
  <c r="BU3" i="28"/>
  <c r="BI12" i="28"/>
  <c r="AX13" i="28"/>
  <c r="AI16" i="28"/>
  <c r="BP17" i="28"/>
  <c r="BA18" i="28"/>
  <c r="BI20" i="28"/>
  <c r="AX21" i="28"/>
  <c r="AI24" i="28"/>
  <c r="BP25" i="28"/>
  <c r="BA26" i="28"/>
  <c r="BI28" i="28"/>
  <c r="AX29" i="28"/>
  <c r="AI32" i="28"/>
  <c r="BP33" i="28"/>
  <c r="BA35" i="28"/>
  <c r="AX36" i="28"/>
  <c r="AI36" i="28"/>
  <c r="BP40" i="28"/>
  <c r="BI41" i="28"/>
  <c r="BA43" i="28"/>
  <c r="AX44" i="28"/>
  <c r="AI44" i="28"/>
  <c r="BP48" i="28"/>
  <c r="BI49" i="28"/>
  <c r="BA51" i="28"/>
  <c r="AX52" i="28"/>
  <c r="AI52" i="28"/>
  <c r="D56" i="28"/>
  <c r="BP56" i="28"/>
  <c r="BI57" i="28"/>
  <c r="BA59" i="28"/>
  <c r="AX60" i="28"/>
  <c r="AI60" i="28"/>
  <c r="BP64" i="28"/>
  <c r="BI65" i="28"/>
  <c r="BA67" i="28"/>
  <c r="AX68" i="28"/>
  <c r="AI68" i="28"/>
  <c r="D72" i="28"/>
  <c r="BP72" i="28"/>
  <c r="BI73" i="28"/>
  <c r="G14" i="30"/>
  <c r="BE14" i="30"/>
  <c r="D14" i="30"/>
  <c r="BP14" i="30"/>
  <c r="BI15" i="30"/>
  <c r="AI17" i="30"/>
  <c r="BE18" i="30"/>
  <c r="BA18" i="30"/>
  <c r="AX18" i="30"/>
  <c r="G22" i="30"/>
  <c r="AM22" i="30"/>
  <c r="D22" i="30"/>
  <c r="BP22" i="30"/>
  <c r="BI23" i="30"/>
  <c r="AI25" i="30"/>
  <c r="BA26" i="30"/>
  <c r="AX26" i="30"/>
  <c r="AO28" i="31"/>
  <c r="AI12" i="31"/>
  <c r="AI13" i="31"/>
  <c r="AI14" i="31"/>
  <c r="AI15" i="31"/>
  <c r="AI16" i="31"/>
  <c r="AI17" i="31"/>
  <c r="AI18" i="31"/>
  <c r="AI19" i="31"/>
  <c r="AI20" i="31"/>
  <c r="AI21" i="31"/>
  <c r="AI22" i="31"/>
  <c r="AI23" i="31"/>
  <c r="AI24" i="31"/>
  <c r="AI25" i="31"/>
  <c r="AI26" i="31"/>
  <c r="AI27" i="31"/>
  <c r="AI28" i="31"/>
  <c r="AW13" i="32"/>
  <c r="AU14" i="32"/>
  <c r="AI14" i="32"/>
  <c r="BI18" i="32"/>
  <c r="BC19" i="32"/>
  <c r="AW21" i="32"/>
  <c r="AU22" i="32"/>
  <c r="AI22" i="32"/>
  <c r="BI26" i="32"/>
  <c r="BC27" i="32"/>
  <c r="AW29" i="32"/>
  <c r="AU30" i="32"/>
  <c r="AI30" i="32"/>
  <c r="AI14" i="33"/>
  <c r="BI18" i="33"/>
  <c r="AW20" i="33"/>
  <c r="AU21" i="33"/>
  <c r="AW21" i="33"/>
  <c r="AI21" i="33"/>
  <c r="AI22" i="33"/>
  <c r="D16" i="34"/>
  <c r="G16" i="34"/>
  <c r="AW21" i="34"/>
  <c r="AU21" i="34"/>
  <c r="AI21" i="34"/>
  <c r="D12" i="35"/>
  <c r="BC12" i="35"/>
  <c r="BI16" i="35"/>
  <c r="AW17" i="35"/>
  <c r="AU17" i="35"/>
  <c r="BI17" i="35"/>
  <c r="BI18" i="35"/>
  <c r="BI19" i="35"/>
  <c r="BC20" i="35"/>
  <c r="BI24" i="35"/>
  <c r="AW25" i="35"/>
  <c r="AU25" i="35"/>
  <c r="BI25" i="35"/>
  <c r="BI26" i="35"/>
  <c r="BI27" i="35"/>
  <c r="BC28" i="35"/>
  <c r="BI32" i="35"/>
  <c r="AW33" i="35"/>
  <c r="AU33" i="35"/>
  <c r="BI33" i="35"/>
  <c r="BI34" i="35"/>
  <c r="BI35" i="35"/>
  <c r="BC15" i="37"/>
  <c r="AW24" i="37"/>
  <c r="G1" i="38"/>
  <c r="AZ25" i="38"/>
  <c r="AZ19" i="38"/>
  <c r="AZ17" i="38"/>
  <c r="AZ13" i="38"/>
  <c r="AO11" i="38"/>
  <c r="AW25" i="38"/>
  <c r="AW23" i="38"/>
  <c r="AW21" i="38"/>
  <c r="AW19" i="38"/>
  <c r="AW17" i="38"/>
  <c r="AW15" i="38"/>
  <c r="AW13" i="38"/>
  <c r="AU25" i="38"/>
  <c r="AU23" i="38"/>
  <c r="AU21" i="38"/>
  <c r="AU19" i="38"/>
  <c r="AU17" i="38"/>
  <c r="AU15" i="38"/>
  <c r="AU13" i="38"/>
  <c r="BE8" i="38"/>
  <c r="AO25" i="38"/>
  <c r="AO23" i="38"/>
  <c r="AO21" i="38"/>
  <c r="AO19" i="38"/>
  <c r="AO17" i="38"/>
  <c r="AO15" i="38"/>
  <c r="AO13" i="38"/>
  <c r="AO14" i="38"/>
  <c r="AO18" i="38"/>
  <c r="AO22" i="38"/>
  <c r="AO12" i="39"/>
  <c r="AW16" i="39"/>
  <c r="BI17" i="39"/>
  <c r="AU22" i="39"/>
  <c r="AO28" i="39"/>
  <c r="AW32" i="39"/>
  <c r="BI33" i="39"/>
  <c r="H20" i="42"/>
  <c r="G20" i="42"/>
  <c r="D20" i="42"/>
  <c r="AI17" i="43"/>
  <c r="AU23" i="43"/>
  <c r="AW24" i="43"/>
  <c r="AO25" i="43"/>
  <c r="G28" i="43"/>
  <c r="D28" i="43"/>
  <c r="C14" i="44"/>
  <c r="G14" i="44"/>
  <c r="AW17" i="44"/>
  <c r="AU17" i="44"/>
  <c r="AO17" i="44"/>
  <c r="AI17" i="44"/>
  <c r="H20" i="45"/>
  <c r="D20" i="45"/>
  <c r="AW26" i="45"/>
  <c r="AU26" i="45"/>
  <c r="BI26" i="45"/>
  <c r="AO26" i="45"/>
  <c r="AW35" i="45"/>
  <c r="AU35" i="45"/>
  <c r="BI35" i="45"/>
  <c r="G37" i="45"/>
  <c r="C38" i="45"/>
  <c r="G1" i="29"/>
  <c r="BE12" i="29"/>
  <c r="BE14" i="29"/>
  <c r="BE17" i="29"/>
  <c r="BE18" i="29"/>
  <c r="BE19" i="29"/>
  <c r="BE21" i="29"/>
  <c r="BE23" i="29"/>
  <c r="BE26" i="29"/>
  <c r="AQ8" i="31"/>
  <c r="AO13" i="33"/>
  <c r="BC17" i="33"/>
  <c r="AU18" i="33"/>
  <c r="AO19" i="33"/>
  <c r="BI20" i="33"/>
  <c r="G24" i="33"/>
  <c r="BC25" i="33"/>
  <c r="AU26" i="33"/>
  <c r="AU20" i="36"/>
  <c r="AL20" i="36"/>
  <c r="AI20" i="36"/>
  <c r="AU24" i="36"/>
  <c r="AI24" i="36"/>
  <c r="AU28" i="36"/>
  <c r="AL28" i="36"/>
  <c r="AI28" i="36"/>
  <c r="AL24" i="37"/>
  <c r="AL16" i="40"/>
  <c r="AI16" i="40"/>
  <c r="BI16" i="40"/>
  <c r="AW16" i="40"/>
  <c r="BI12" i="41"/>
  <c r="AL13" i="41"/>
  <c r="AO16" i="41"/>
  <c r="AU19" i="41"/>
  <c r="AW22" i="41"/>
  <c r="BI17" i="42"/>
  <c r="AW15" i="45"/>
  <c r="AU15" i="45"/>
  <c r="BI15" i="45"/>
  <c r="AW23" i="45"/>
  <c r="AU23" i="45"/>
  <c r="BI23" i="45"/>
  <c r="AW31" i="45"/>
  <c r="AU31" i="45"/>
  <c r="BI31" i="45"/>
  <c r="AW39" i="45"/>
  <c r="AU39" i="45"/>
  <c r="BI39" i="45"/>
  <c r="BI15" i="46"/>
  <c r="BA14" i="46"/>
  <c r="AX14" i="46"/>
  <c r="BP14" i="46"/>
  <c r="BA19" i="49"/>
  <c r="H13" i="50"/>
  <c r="G13" i="50"/>
  <c r="D13" i="50"/>
  <c r="H29" i="50"/>
  <c r="G29" i="50"/>
  <c r="AM29" i="50"/>
  <c r="D29" i="50"/>
  <c r="H45" i="50"/>
  <c r="G45" i="50"/>
  <c r="AM45" i="50"/>
  <c r="D45" i="50"/>
  <c r="BP57" i="50"/>
  <c r="H61" i="50"/>
  <c r="G61" i="50"/>
  <c r="D61" i="50"/>
  <c r="BP30" i="51"/>
  <c r="H34" i="51"/>
  <c r="G34" i="51"/>
  <c r="BE34" i="51"/>
  <c r="D34" i="51"/>
  <c r="BA26" i="57"/>
  <c r="AX26" i="57"/>
  <c r="BP26" i="57"/>
  <c r="AI26" i="57"/>
  <c r="C13" i="28"/>
  <c r="C14" i="28"/>
  <c r="C15" i="28"/>
  <c r="D15" i="28"/>
  <c r="C16" i="28"/>
  <c r="C17" i="28"/>
  <c r="C18" i="28"/>
  <c r="C19" i="28"/>
  <c r="D19" i="28"/>
  <c r="C20" i="28"/>
  <c r="D20" i="28"/>
  <c r="C21" i="28"/>
  <c r="C22" i="28"/>
  <c r="C23" i="28"/>
  <c r="D23" i="28"/>
  <c r="C24" i="28"/>
  <c r="C25" i="28"/>
  <c r="C26" i="28"/>
  <c r="C27" i="28"/>
  <c r="D27" i="28"/>
  <c r="C28" i="28"/>
  <c r="D28" i="28"/>
  <c r="C29" i="28"/>
  <c r="C30" i="28"/>
  <c r="C31" i="28"/>
  <c r="D31" i="28"/>
  <c r="C32" i="28"/>
  <c r="C33" i="28"/>
  <c r="D33" i="28"/>
  <c r="C34" i="28"/>
  <c r="D34" i="28"/>
  <c r="C35" i="28"/>
  <c r="D35" i="28"/>
  <c r="C36" i="28"/>
  <c r="D36" i="28"/>
  <c r="C37" i="28"/>
  <c r="C38" i="28"/>
  <c r="C39" i="28"/>
  <c r="C40" i="28"/>
  <c r="C41" i="28"/>
  <c r="C42" i="28"/>
  <c r="C43" i="28"/>
  <c r="D43" i="28"/>
  <c r="C44" i="28"/>
  <c r="D44" i="28"/>
  <c r="C45" i="28"/>
  <c r="D45" i="28"/>
  <c r="C46" i="28"/>
  <c r="C47" i="28"/>
  <c r="D47" i="28"/>
  <c r="C48" i="28"/>
  <c r="D48" i="28"/>
  <c r="C49" i="28"/>
  <c r="C50" i="28"/>
  <c r="C51" i="28"/>
  <c r="D51" i="28"/>
  <c r="C52" i="28"/>
  <c r="C53" i="28"/>
  <c r="C54" i="28"/>
  <c r="C55" i="28"/>
  <c r="C56" i="28"/>
  <c r="C57" i="28"/>
  <c r="C58" i="28"/>
  <c r="C59" i="28"/>
  <c r="C60" i="28"/>
  <c r="D60" i="28"/>
  <c r="C61" i="28"/>
  <c r="C62" i="28"/>
  <c r="C63" i="28"/>
  <c r="C64" i="28"/>
  <c r="D64" i="28"/>
  <c r="C65" i="28"/>
  <c r="C66" i="28"/>
  <c r="C67" i="28"/>
  <c r="D67" i="28"/>
  <c r="C68" i="28"/>
  <c r="D68" i="28"/>
  <c r="C69" i="28"/>
  <c r="C70" i="28"/>
  <c r="C71" i="28"/>
  <c r="C72" i="28"/>
  <c r="C73" i="28"/>
  <c r="BU3" i="29"/>
  <c r="BI11" i="29"/>
  <c r="BI12" i="29"/>
  <c r="BI13" i="29"/>
  <c r="BI14" i="29"/>
  <c r="BI15" i="29"/>
  <c r="BI16" i="29"/>
  <c r="BI17" i="29"/>
  <c r="BI18" i="29"/>
  <c r="BI19" i="29"/>
  <c r="BI20" i="29"/>
  <c r="BI21" i="29"/>
  <c r="BI22" i="29"/>
  <c r="BI23" i="29"/>
  <c r="BI24" i="29"/>
  <c r="BI25" i="29"/>
  <c r="BE8" i="31"/>
  <c r="AO12" i="31"/>
  <c r="AO13" i="31"/>
  <c r="AO14" i="31"/>
  <c r="AO15" i="31"/>
  <c r="AO16" i="31"/>
  <c r="AO17" i="31"/>
  <c r="AO18" i="31"/>
  <c r="AO19" i="31"/>
  <c r="AO20" i="31"/>
  <c r="AO21" i="31"/>
  <c r="AO22" i="31"/>
  <c r="AO23" i="31"/>
  <c r="AO24" i="31"/>
  <c r="AO25" i="31"/>
  <c r="AO26" i="31"/>
  <c r="AO27" i="31"/>
  <c r="C13" i="32"/>
  <c r="C14" i="32"/>
  <c r="D14" i="32"/>
  <c r="C15" i="32"/>
  <c r="D15" i="32"/>
  <c r="C16" i="32"/>
  <c r="D16" i="32"/>
  <c r="C17" i="32"/>
  <c r="D17" i="32"/>
  <c r="C18" i="32"/>
  <c r="C19" i="32"/>
  <c r="C20" i="32"/>
  <c r="C21" i="32"/>
  <c r="D21" i="32"/>
  <c r="C22" i="32"/>
  <c r="D22" i="32"/>
  <c r="C23" i="32"/>
  <c r="D23" i="32"/>
  <c r="C24" i="32"/>
  <c r="C25" i="32"/>
  <c r="C26" i="32"/>
  <c r="C27" i="32"/>
  <c r="D27" i="32"/>
  <c r="C28" i="32"/>
  <c r="D28" i="32"/>
  <c r="C29" i="32"/>
  <c r="D29" i="32"/>
  <c r="C30" i="32"/>
  <c r="D30" i="32"/>
  <c r="C12" i="33"/>
  <c r="H12" i="33"/>
  <c r="BC14" i="33"/>
  <c r="AU15" i="33"/>
  <c r="C16" i="33"/>
  <c r="AO16" i="33"/>
  <c r="AI18" i="33"/>
  <c r="G21" i="33"/>
  <c r="BC22" i="33"/>
  <c r="AU23" i="33"/>
  <c r="C24" i="33"/>
  <c r="H24" i="33"/>
  <c r="AO24" i="33"/>
  <c r="AI26" i="33"/>
  <c r="AO11" i="34"/>
  <c r="AO22" i="34"/>
  <c r="AO21" i="34"/>
  <c r="AO20" i="34"/>
  <c r="AO19" i="34"/>
  <c r="AO18" i="34"/>
  <c r="AO17" i="34"/>
  <c r="AO16" i="34"/>
  <c r="AO15" i="34"/>
  <c r="AO14" i="34"/>
  <c r="AO13" i="34"/>
  <c r="AO12" i="34"/>
  <c r="BE8" i="34"/>
  <c r="AQ8" i="34"/>
  <c r="C13" i="35"/>
  <c r="AW15" i="35"/>
  <c r="AU15" i="35"/>
  <c r="C17" i="35"/>
  <c r="G17" i="35"/>
  <c r="AW19" i="35"/>
  <c r="AU19" i="35"/>
  <c r="C21" i="35"/>
  <c r="AW23" i="35"/>
  <c r="AU23" i="35"/>
  <c r="C25" i="35"/>
  <c r="G25" i="35"/>
  <c r="AW27" i="35"/>
  <c r="AU27" i="35"/>
  <c r="C29" i="35"/>
  <c r="AW31" i="35"/>
  <c r="AU31" i="35"/>
  <c r="C33" i="35"/>
  <c r="G33" i="35"/>
  <c r="AL33" i="35"/>
  <c r="AW35" i="35"/>
  <c r="AU35" i="35"/>
  <c r="AO29" i="36"/>
  <c r="AO28" i="36"/>
  <c r="AO27" i="36"/>
  <c r="AO26" i="36"/>
  <c r="AO25" i="36"/>
  <c r="AO24" i="36"/>
  <c r="AO23" i="36"/>
  <c r="AO22" i="36"/>
  <c r="AO21" i="36"/>
  <c r="AO20" i="36"/>
  <c r="AO19" i="36"/>
  <c r="AO18" i="36"/>
  <c r="AO17" i="36"/>
  <c r="AO16" i="36"/>
  <c r="AO15" i="36"/>
  <c r="AO14" i="36"/>
  <c r="AO13" i="36"/>
  <c r="AO12" i="36"/>
  <c r="BE8" i="36"/>
  <c r="AQ8" i="36"/>
  <c r="D13" i="36"/>
  <c r="AU14" i="36"/>
  <c r="AI14" i="36"/>
  <c r="H15" i="36"/>
  <c r="BC19" i="36"/>
  <c r="AW20" i="36"/>
  <c r="BC23" i="36"/>
  <c r="AW24" i="36"/>
  <c r="BC27" i="36"/>
  <c r="AW28" i="36"/>
  <c r="BI15" i="37"/>
  <c r="BI19" i="37"/>
  <c r="BI23" i="37"/>
  <c r="C12" i="40"/>
  <c r="AW13" i="40"/>
  <c r="AO16" i="40"/>
  <c r="AO13" i="41"/>
  <c r="AO17" i="41"/>
  <c r="AU20" i="41"/>
  <c r="AW23" i="41"/>
  <c r="AZ26" i="41"/>
  <c r="D15" i="42"/>
  <c r="BI22" i="42"/>
  <c r="BI14" i="43"/>
  <c r="C20" i="43"/>
  <c r="G20" i="43"/>
  <c r="AL20" i="43"/>
  <c r="G27" i="43"/>
  <c r="AL27" i="43"/>
  <c r="C27" i="43"/>
  <c r="H27" i="43"/>
  <c r="D13" i="44"/>
  <c r="G21" i="44"/>
  <c r="AL21" i="44"/>
  <c r="D21" i="44"/>
  <c r="BC45" i="45"/>
  <c r="BC44" i="45"/>
  <c r="BC43" i="45"/>
  <c r="BC42" i="45"/>
  <c r="BC41" i="45"/>
  <c r="BC40" i="45"/>
  <c r="BC39" i="45"/>
  <c r="BC38" i="45"/>
  <c r="BC37" i="45"/>
  <c r="BC36" i="45"/>
  <c r="BC35" i="45"/>
  <c r="BC34" i="45"/>
  <c r="BC33" i="45"/>
  <c r="BC32" i="45"/>
  <c r="BC31" i="45"/>
  <c r="BC30" i="45"/>
  <c r="BC29" i="45"/>
  <c r="BC28" i="45"/>
  <c r="BC27" i="45"/>
  <c r="BC26" i="45"/>
  <c r="BC25" i="45"/>
  <c r="BC24" i="45"/>
  <c r="BC23" i="45"/>
  <c r="BC22" i="45"/>
  <c r="BC21" i="45"/>
  <c r="BC20" i="45"/>
  <c r="BC19" i="45"/>
  <c r="BC18" i="45"/>
  <c r="BC17" i="45"/>
  <c r="BC16" i="45"/>
  <c r="BC15" i="45"/>
  <c r="BC14" i="45"/>
  <c r="BC13" i="45"/>
  <c r="BC12" i="45"/>
  <c r="BC11" i="45"/>
  <c r="AO11" i="45"/>
  <c r="AO44" i="45"/>
  <c r="AI41" i="45"/>
  <c r="AO40" i="45"/>
  <c r="AI37" i="45"/>
  <c r="AO36" i="45"/>
  <c r="AI33" i="45"/>
  <c r="AO32" i="45"/>
  <c r="AI29" i="45"/>
  <c r="AO28" i="45"/>
  <c r="AI25" i="45"/>
  <c r="AO24" i="45"/>
  <c r="AI21" i="45"/>
  <c r="AO20" i="45"/>
  <c r="AI17" i="45"/>
  <c r="AO16" i="45"/>
  <c r="AI13" i="45"/>
  <c r="AO12" i="45"/>
  <c r="AL44" i="45"/>
  <c r="AI44" i="45"/>
  <c r="AO43" i="45"/>
  <c r="AI40" i="45"/>
  <c r="AO39" i="45"/>
  <c r="AI36" i="45"/>
  <c r="AO35" i="45"/>
  <c r="AI32" i="45"/>
  <c r="AO31" i="45"/>
  <c r="AI28" i="45"/>
  <c r="AO27" i="45"/>
  <c r="AI24" i="45"/>
  <c r="AO23" i="45"/>
  <c r="AI20" i="45"/>
  <c r="AO19" i="45"/>
  <c r="AI16" i="45"/>
  <c r="AO15" i="45"/>
  <c r="AI12" i="45"/>
  <c r="AQ8" i="45"/>
  <c r="AW14" i="45"/>
  <c r="AU14" i="45"/>
  <c r="BI14" i="45"/>
  <c r="AI15" i="45"/>
  <c r="G17" i="45"/>
  <c r="AL17" i="45"/>
  <c r="BI17" i="45"/>
  <c r="AW22" i="45"/>
  <c r="AU22" i="45"/>
  <c r="BI22" i="45"/>
  <c r="AI23" i="45"/>
  <c r="G25" i="45"/>
  <c r="AL25" i="45"/>
  <c r="BI25" i="45"/>
  <c r="AW30" i="45"/>
  <c r="AU30" i="45"/>
  <c r="BI30" i="45"/>
  <c r="AI31" i="45"/>
  <c r="G33" i="45"/>
  <c r="AL33" i="45"/>
  <c r="BI33" i="45"/>
  <c r="AW38" i="45"/>
  <c r="AU38" i="45"/>
  <c r="BI38" i="45"/>
  <c r="AI39" i="45"/>
  <c r="G41" i="45"/>
  <c r="AL41" i="45"/>
  <c r="BI41" i="45"/>
  <c r="AI14" i="46"/>
  <c r="G20" i="46"/>
  <c r="AM20" i="46"/>
  <c r="D20" i="46"/>
  <c r="C21" i="46"/>
  <c r="H21" i="46"/>
  <c r="BP12" i="49"/>
  <c r="BE19" i="49"/>
  <c r="BP20" i="49"/>
  <c r="AI61" i="50"/>
  <c r="AI60" i="50"/>
  <c r="AI59" i="50"/>
  <c r="AI58" i="50"/>
  <c r="AI57" i="50"/>
  <c r="AI56" i="50"/>
  <c r="AI55" i="50"/>
  <c r="AI54" i="50"/>
  <c r="AI53" i="50"/>
  <c r="AI52" i="50"/>
  <c r="AI51" i="50"/>
  <c r="AI50" i="50"/>
  <c r="AI49" i="50"/>
  <c r="AI48" i="50"/>
  <c r="AI47" i="50"/>
  <c r="AI46" i="50"/>
  <c r="AI45" i="50"/>
  <c r="AI44" i="50"/>
  <c r="AI43" i="50"/>
  <c r="AI42" i="50"/>
  <c r="AI41" i="50"/>
  <c r="AI40" i="50"/>
  <c r="AI39" i="50"/>
  <c r="AI38" i="50"/>
  <c r="AI37" i="50"/>
  <c r="AI36" i="50"/>
  <c r="AI35" i="50"/>
  <c r="AI34" i="50"/>
  <c r="AI33" i="50"/>
  <c r="AI32" i="50"/>
  <c r="AI31" i="50"/>
  <c r="AI30" i="50"/>
  <c r="AI29" i="50"/>
  <c r="AI28" i="50"/>
  <c r="AI27" i="50"/>
  <c r="AI26" i="50"/>
  <c r="AI25" i="50"/>
  <c r="AI24" i="50"/>
  <c r="AI23" i="50"/>
  <c r="AI22" i="50"/>
  <c r="AI21" i="50"/>
  <c r="AI20" i="50"/>
  <c r="AI19" i="50"/>
  <c r="AI18" i="50"/>
  <c r="AI17" i="50"/>
  <c r="AI16" i="50"/>
  <c r="AI15" i="50"/>
  <c r="AI14" i="50"/>
  <c r="AI13" i="50"/>
  <c r="AI12" i="50"/>
  <c r="BI61" i="50"/>
  <c r="BI60" i="50"/>
  <c r="BI59" i="50"/>
  <c r="BI58" i="50"/>
  <c r="BI57" i="50"/>
  <c r="BI56" i="50"/>
  <c r="BI55" i="50"/>
  <c r="BI54" i="50"/>
  <c r="BI53" i="50"/>
  <c r="BI52" i="50"/>
  <c r="BI51" i="50"/>
  <c r="BI50" i="50"/>
  <c r="BI49" i="50"/>
  <c r="BI48" i="50"/>
  <c r="BI47" i="50"/>
  <c r="BI46" i="50"/>
  <c r="BI45" i="50"/>
  <c r="BI44" i="50"/>
  <c r="BI43" i="50"/>
  <c r="BI42" i="50"/>
  <c r="BI41" i="50"/>
  <c r="BI40" i="50"/>
  <c r="BI39" i="50"/>
  <c r="BI38" i="50"/>
  <c r="BI37" i="50"/>
  <c r="BI36" i="50"/>
  <c r="BI35" i="50"/>
  <c r="BI34" i="50"/>
  <c r="BI33" i="50"/>
  <c r="BI32" i="50"/>
  <c r="BI31" i="50"/>
  <c r="BI30" i="50"/>
  <c r="BI29" i="50"/>
  <c r="BI28" i="50"/>
  <c r="BI27" i="50"/>
  <c r="BI26" i="50"/>
  <c r="BI25" i="50"/>
  <c r="BI24" i="50"/>
  <c r="BI23" i="50"/>
  <c r="BI22" i="50"/>
  <c r="BI21" i="50"/>
  <c r="BI20" i="50"/>
  <c r="BI19" i="50"/>
  <c r="BI18" i="50"/>
  <c r="BI17" i="50"/>
  <c r="BI16" i="50"/>
  <c r="BI15" i="50"/>
  <c r="BI14" i="50"/>
  <c r="BI13" i="50"/>
  <c r="BI12" i="50"/>
  <c r="BI11" i="50"/>
  <c r="BE60" i="50"/>
  <c r="BE54" i="50"/>
  <c r="BE49" i="50"/>
  <c r="BE48" i="50"/>
  <c r="BE41" i="50"/>
  <c r="BE32" i="50"/>
  <c r="BE30" i="50"/>
  <c r="BE28" i="50"/>
  <c r="BE18" i="50"/>
  <c r="BE16" i="50"/>
  <c r="BE12" i="50"/>
  <c r="AQ60" i="50"/>
  <c r="AQ58" i="50"/>
  <c r="AQ56" i="50"/>
  <c r="AQ54" i="50"/>
  <c r="AQ52" i="50"/>
  <c r="AQ50" i="50"/>
  <c r="AQ48" i="50"/>
  <c r="AQ46" i="50"/>
  <c r="AQ44" i="50"/>
  <c r="AQ42" i="50"/>
  <c r="AQ40" i="50"/>
  <c r="AQ38" i="50"/>
  <c r="AQ36" i="50"/>
  <c r="AQ34" i="50"/>
  <c r="AQ32" i="50"/>
  <c r="AQ30" i="50"/>
  <c r="AQ28" i="50"/>
  <c r="AQ26" i="50"/>
  <c r="AQ24" i="50"/>
  <c r="AQ22" i="50"/>
  <c r="AQ20" i="50"/>
  <c r="AQ18" i="50"/>
  <c r="AQ16" i="50"/>
  <c r="AQ14" i="50"/>
  <c r="AQ12" i="50"/>
  <c r="AM60" i="50"/>
  <c r="AM48" i="50"/>
  <c r="AM32" i="50"/>
  <c r="AM30" i="50"/>
  <c r="AM28" i="50"/>
  <c r="AM18" i="50"/>
  <c r="AM12" i="50"/>
  <c r="BA61" i="50"/>
  <c r="BA59" i="50"/>
  <c r="BA57" i="50"/>
  <c r="BA55" i="50"/>
  <c r="BA53" i="50"/>
  <c r="BA51" i="50"/>
  <c r="BA49" i="50"/>
  <c r="BA47" i="50"/>
  <c r="BA45" i="50"/>
  <c r="BA43" i="50"/>
  <c r="BA41" i="50"/>
  <c r="BA39" i="50"/>
  <c r="BA37" i="50"/>
  <c r="BA35" i="50"/>
  <c r="BA33" i="50"/>
  <c r="BA31" i="50"/>
  <c r="BA29" i="50"/>
  <c r="BA27" i="50"/>
  <c r="BA25" i="50"/>
  <c r="BA23" i="50"/>
  <c r="BA21" i="50"/>
  <c r="BA19" i="50"/>
  <c r="BA17" i="50"/>
  <c r="BA15" i="50"/>
  <c r="BA13" i="50"/>
  <c r="AX61" i="50"/>
  <c r="AX59" i="50"/>
  <c r="AX57" i="50"/>
  <c r="AX55" i="50"/>
  <c r="AX53" i="50"/>
  <c r="AX51" i="50"/>
  <c r="AX49" i="50"/>
  <c r="AX47" i="50"/>
  <c r="AX45" i="50"/>
  <c r="AX43" i="50"/>
  <c r="AX41" i="50"/>
  <c r="AX39" i="50"/>
  <c r="AX37" i="50"/>
  <c r="AX35" i="50"/>
  <c r="AX33" i="50"/>
  <c r="AX31" i="50"/>
  <c r="AX29" i="50"/>
  <c r="AX27" i="50"/>
  <c r="AX25" i="50"/>
  <c r="AX23" i="50"/>
  <c r="AX21" i="50"/>
  <c r="AX19" i="50"/>
  <c r="AX17" i="50"/>
  <c r="AX15" i="50"/>
  <c r="AX13" i="50"/>
  <c r="BA60" i="50"/>
  <c r="AQ47" i="50"/>
  <c r="AX46" i="50"/>
  <c r="BA44" i="50"/>
  <c r="AQ31" i="50"/>
  <c r="AX30" i="50"/>
  <c r="BA28" i="50"/>
  <c r="AQ15" i="50"/>
  <c r="AX14" i="50"/>
  <c r="BA12" i="50"/>
  <c r="AQ61" i="50"/>
  <c r="AX60" i="50"/>
  <c r="BA58" i="50"/>
  <c r="AQ45" i="50"/>
  <c r="AX44" i="50"/>
  <c r="BA42" i="50"/>
  <c r="AQ29" i="50"/>
  <c r="AX28" i="50"/>
  <c r="BA26" i="50"/>
  <c r="AQ13" i="50"/>
  <c r="AX12" i="50"/>
  <c r="AQ59" i="50"/>
  <c r="AX58" i="50"/>
  <c r="BA56" i="50"/>
  <c r="AQ43" i="50"/>
  <c r="AX42" i="50"/>
  <c r="BA40" i="50"/>
  <c r="AQ27" i="50"/>
  <c r="AX26" i="50"/>
  <c r="BA24" i="50"/>
  <c r="AQ57" i="50"/>
  <c r="AX56" i="50"/>
  <c r="BA54" i="50"/>
  <c r="AQ41" i="50"/>
  <c r="AX40" i="50"/>
  <c r="BA38" i="50"/>
  <c r="AQ25" i="50"/>
  <c r="AX24" i="50"/>
  <c r="BA22" i="50"/>
  <c r="AT8" i="50"/>
  <c r="AQ17" i="50"/>
  <c r="BP21" i="50"/>
  <c r="BP23" i="50"/>
  <c r="AQ33" i="50"/>
  <c r="BP37" i="50"/>
  <c r="BP39" i="50"/>
  <c r="AQ49" i="50"/>
  <c r="BP53" i="50"/>
  <c r="BP55" i="50"/>
  <c r="BP22" i="51"/>
  <c r="BA17" i="52"/>
  <c r="AX17" i="52"/>
  <c r="BP17" i="52"/>
  <c r="AQ17" i="52"/>
  <c r="AI17" i="52"/>
  <c r="G14" i="55"/>
  <c r="D14" i="55"/>
  <c r="C14" i="55"/>
  <c r="H14" i="55"/>
  <c r="C22" i="57"/>
  <c r="H22" i="57"/>
  <c r="C31" i="57"/>
  <c r="H31" i="57"/>
  <c r="AQ8" i="33"/>
  <c r="D12" i="33"/>
  <c r="AO12" i="33"/>
  <c r="AI15" i="33"/>
  <c r="D16" i="33"/>
  <c r="G18" i="33"/>
  <c r="BC19" i="33"/>
  <c r="AU20" i="33"/>
  <c r="AO21" i="33"/>
  <c r="D24" i="33"/>
  <c r="G26" i="33"/>
  <c r="AZ26" i="33"/>
  <c r="AL26" i="33"/>
  <c r="D13" i="34"/>
  <c r="D17" i="34"/>
  <c r="D19" i="34"/>
  <c r="D21" i="34"/>
  <c r="AW22" i="34"/>
  <c r="AQ8" i="35"/>
  <c r="D16" i="36"/>
  <c r="AU17" i="36"/>
  <c r="AI17" i="36"/>
  <c r="AZ20" i="36"/>
  <c r="AU21" i="36"/>
  <c r="AL21" i="36"/>
  <c r="AI21" i="36"/>
  <c r="AU25" i="36"/>
  <c r="AI25" i="36"/>
  <c r="AZ28" i="36"/>
  <c r="AU29" i="36"/>
  <c r="AI29" i="36"/>
  <c r="AU16" i="40"/>
  <c r="BC12" i="41"/>
  <c r="AO14" i="41"/>
  <c r="AU17" i="41"/>
  <c r="AW20" i="41"/>
  <c r="BC26" i="41"/>
  <c r="BI25" i="43"/>
  <c r="C18" i="45"/>
  <c r="G18" i="45"/>
  <c r="C26" i="45"/>
  <c r="D26" i="45"/>
  <c r="C34" i="45"/>
  <c r="C42" i="45"/>
  <c r="D42" i="45"/>
  <c r="G19" i="46"/>
  <c r="BE19" i="46"/>
  <c r="D19" i="46"/>
  <c r="AQ12" i="49"/>
  <c r="AQ51" i="50"/>
  <c r="BP14" i="51"/>
  <c r="BA21" i="52"/>
  <c r="AX21" i="52"/>
  <c r="BP21" i="52"/>
  <c r="AQ21" i="52"/>
  <c r="BP22" i="52"/>
  <c r="BA22" i="52"/>
  <c r="AX22" i="52"/>
  <c r="H12" i="55"/>
  <c r="G12" i="55"/>
  <c r="AM12" i="55"/>
  <c r="D12" i="55"/>
  <c r="BA19" i="56"/>
  <c r="AX19" i="56"/>
  <c r="BP19" i="56"/>
  <c r="AI19" i="56"/>
  <c r="AI12" i="29"/>
  <c r="AI13" i="29"/>
  <c r="AI14" i="29"/>
  <c r="AI15" i="29"/>
  <c r="AI16" i="29"/>
  <c r="AI17" i="29"/>
  <c r="AI18" i="29"/>
  <c r="AI19" i="29"/>
  <c r="AI20" i="29"/>
  <c r="AI21" i="29"/>
  <c r="AI22" i="29"/>
  <c r="AI23" i="29"/>
  <c r="AI24" i="29"/>
  <c r="AI25" i="29"/>
  <c r="AU14" i="33"/>
  <c r="G15" i="33"/>
  <c r="AZ15" i="33"/>
  <c r="AU17" i="33"/>
  <c r="G23" i="33"/>
  <c r="AL23" i="33"/>
  <c r="AU25" i="33"/>
  <c r="AW12" i="34"/>
  <c r="AW14" i="34"/>
  <c r="AW16" i="34"/>
  <c r="AW18" i="34"/>
  <c r="AW20" i="34"/>
  <c r="AW12" i="35"/>
  <c r="AU12" i="35"/>
  <c r="C14" i="35"/>
  <c r="AW16" i="35"/>
  <c r="AU16" i="35"/>
  <c r="C18" i="35"/>
  <c r="G18" i="35"/>
  <c r="AZ18" i="35"/>
  <c r="AW20" i="35"/>
  <c r="AU20" i="35"/>
  <c r="C22" i="35"/>
  <c r="G22" i="35"/>
  <c r="AL22" i="35"/>
  <c r="AW24" i="35"/>
  <c r="AU24" i="35"/>
  <c r="C26" i="35"/>
  <c r="AW28" i="35"/>
  <c r="AU28" i="35"/>
  <c r="C30" i="35"/>
  <c r="G30" i="35"/>
  <c r="AZ30" i="35"/>
  <c r="AW32" i="35"/>
  <c r="AU32" i="35"/>
  <c r="C34" i="35"/>
  <c r="AU12" i="36"/>
  <c r="AI12" i="36"/>
  <c r="BI16" i="37"/>
  <c r="BI20" i="37"/>
  <c r="BI24" i="37"/>
  <c r="AI12" i="38"/>
  <c r="AI14" i="38"/>
  <c r="AL18" i="38"/>
  <c r="AL20" i="38"/>
  <c r="BI12" i="39"/>
  <c r="BI14" i="39"/>
  <c r="BI16" i="39"/>
  <c r="BI18" i="39"/>
  <c r="BI20" i="39"/>
  <c r="BI22" i="39"/>
  <c r="BI24" i="39"/>
  <c r="BI26" i="39"/>
  <c r="BI28" i="39"/>
  <c r="BI30" i="39"/>
  <c r="BI32" i="39"/>
  <c r="BI34" i="39"/>
  <c r="BI36" i="39"/>
  <c r="AU14" i="41"/>
  <c r="AW17" i="41"/>
  <c r="AZ20" i="41"/>
  <c r="BC23" i="41"/>
  <c r="BI24" i="41"/>
  <c r="BI20" i="42"/>
  <c r="D12" i="43"/>
  <c r="C19" i="43"/>
  <c r="H19" i="43"/>
  <c r="G22" i="43"/>
  <c r="AL22" i="43"/>
  <c r="D22" i="43"/>
  <c r="BI24" i="43"/>
  <c r="D17" i="45"/>
  <c r="D25" i="45"/>
  <c r="G12" i="46"/>
  <c r="AM12" i="46"/>
  <c r="BA17" i="46"/>
  <c r="AX17" i="46"/>
  <c r="BP17" i="46"/>
  <c r="AI17" i="46"/>
  <c r="G1" i="49"/>
  <c r="AQ25" i="49"/>
  <c r="AQ23" i="49"/>
  <c r="AQ21" i="49"/>
  <c r="AQ19" i="49"/>
  <c r="AQ17" i="49"/>
  <c r="AQ15" i="49"/>
  <c r="AQ13" i="49"/>
  <c r="AX23" i="49"/>
  <c r="AX19" i="49"/>
  <c r="AX15" i="49"/>
  <c r="AQ11" i="49"/>
  <c r="AQ26" i="49"/>
  <c r="AQ22" i="49"/>
  <c r="AQ18" i="49"/>
  <c r="AQ14" i="49"/>
  <c r="BE21" i="49"/>
  <c r="BE17" i="49"/>
  <c r="BA25" i="49"/>
  <c r="BA21" i="49"/>
  <c r="BA17" i="49"/>
  <c r="BA13" i="49"/>
  <c r="AX13" i="49"/>
  <c r="AX21" i="49"/>
  <c r="H27" i="50"/>
  <c r="G27" i="50"/>
  <c r="AM27" i="50"/>
  <c r="D27" i="50"/>
  <c r="H43" i="50"/>
  <c r="G43" i="50"/>
  <c r="D43" i="50"/>
  <c r="H59" i="50"/>
  <c r="G59" i="50"/>
  <c r="D59" i="50"/>
  <c r="BP17" i="51"/>
  <c r="D32" i="51"/>
  <c r="C32" i="51"/>
  <c r="AI21" i="52"/>
  <c r="AI22" i="52"/>
  <c r="D16" i="54"/>
  <c r="H18" i="54"/>
  <c r="G18" i="54"/>
  <c r="AM18" i="54"/>
  <c r="D18" i="54"/>
  <c r="BI12" i="37"/>
  <c r="BI13" i="37"/>
  <c r="BI14" i="37"/>
  <c r="BC11" i="38"/>
  <c r="BC12" i="38"/>
  <c r="BC13" i="38"/>
  <c r="BC14" i="38"/>
  <c r="BC15" i="38"/>
  <c r="BC16" i="38"/>
  <c r="BC17" i="38"/>
  <c r="BC18" i="38"/>
  <c r="BC19" i="38"/>
  <c r="BC20" i="38"/>
  <c r="BC21" i="38"/>
  <c r="BC22" i="38"/>
  <c r="BC23" i="38"/>
  <c r="BC24" i="38"/>
  <c r="BC25" i="38"/>
  <c r="AZ14" i="39"/>
  <c r="AZ15" i="39"/>
  <c r="AZ16" i="39"/>
  <c r="AZ21" i="39"/>
  <c r="AZ27" i="39"/>
  <c r="AZ30" i="39"/>
  <c r="AZ31" i="39"/>
  <c r="AZ35" i="39"/>
  <c r="AZ36" i="39"/>
  <c r="BC13" i="40"/>
  <c r="AO15" i="40"/>
  <c r="BC17" i="40"/>
  <c r="AU13" i="41"/>
  <c r="AU16" i="41"/>
  <c r="BC17" i="41"/>
  <c r="BI18" i="41"/>
  <c r="AW19" i="41"/>
  <c r="AO21" i="41"/>
  <c r="AU24" i="41"/>
  <c r="AI26" i="41"/>
  <c r="BI16" i="42"/>
  <c r="BI13" i="43"/>
  <c r="BI21" i="43"/>
  <c r="BI29" i="43"/>
  <c r="BC22" i="44"/>
  <c r="BC21" i="44"/>
  <c r="BC20" i="44"/>
  <c r="BC19" i="44"/>
  <c r="BC18" i="44"/>
  <c r="BC17" i="44"/>
  <c r="BC16" i="44"/>
  <c r="BC15" i="44"/>
  <c r="BC14" i="44"/>
  <c r="BC13" i="44"/>
  <c r="BC12" i="44"/>
  <c r="BC11" i="44"/>
  <c r="AO11" i="44"/>
  <c r="AQ8" i="44"/>
  <c r="AU21" i="44"/>
  <c r="AI22" i="44"/>
  <c r="AW12" i="45"/>
  <c r="AU12" i="45"/>
  <c r="AW16" i="45"/>
  <c r="AU16" i="45"/>
  <c r="AW20" i="45"/>
  <c r="AU20" i="45"/>
  <c r="AW24" i="45"/>
  <c r="AU24" i="45"/>
  <c r="AW28" i="45"/>
  <c r="AU28" i="45"/>
  <c r="AW32" i="45"/>
  <c r="AU32" i="45"/>
  <c r="AW36" i="45"/>
  <c r="AU36" i="45"/>
  <c r="AZ40" i="45"/>
  <c r="AW40" i="45"/>
  <c r="AU40" i="45"/>
  <c r="AW44" i="45"/>
  <c r="AU44" i="45"/>
  <c r="G14" i="46"/>
  <c r="BE14" i="46"/>
  <c r="D14" i="46"/>
  <c r="BA18" i="46"/>
  <c r="AX18" i="46"/>
  <c r="BP13" i="50"/>
  <c r="H19" i="50"/>
  <c r="G19" i="50"/>
  <c r="BE19" i="50"/>
  <c r="D19" i="50"/>
  <c r="BP29" i="50"/>
  <c r="H35" i="50"/>
  <c r="G35" i="50"/>
  <c r="AM35" i="50"/>
  <c r="D35" i="50"/>
  <c r="BP45" i="50"/>
  <c r="H51" i="50"/>
  <c r="G51" i="50"/>
  <c r="AM51" i="50"/>
  <c r="D51" i="50"/>
  <c r="BP61" i="50"/>
  <c r="BP12" i="51"/>
  <c r="G24" i="51"/>
  <c r="G27" i="51"/>
  <c r="D27" i="51"/>
  <c r="BA18" i="52"/>
  <c r="AX18" i="52"/>
  <c r="BP18" i="52"/>
  <c r="H13" i="55"/>
  <c r="D13" i="55"/>
  <c r="BA20" i="57"/>
  <c r="AX20" i="57"/>
  <c r="BP20" i="57"/>
  <c r="AI20" i="57"/>
  <c r="D37" i="57"/>
  <c r="BA42" i="57"/>
  <c r="AX42" i="57"/>
  <c r="AI42" i="57"/>
  <c r="BI12" i="38"/>
  <c r="BI13" i="38"/>
  <c r="BI14" i="38"/>
  <c r="BI15" i="38"/>
  <c r="BI16" i="38"/>
  <c r="BI17" i="38"/>
  <c r="BI18" i="38"/>
  <c r="BI19" i="38"/>
  <c r="BI20" i="38"/>
  <c r="BI21" i="38"/>
  <c r="BI22" i="38"/>
  <c r="BI23" i="38"/>
  <c r="BI24" i="38"/>
  <c r="BI25" i="38"/>
  <c r="AL37" i="39"/>
  <c r="AQ8" i="40"/>
  <c r="BI13" i="40"/>
  <c r="AI14" i="40"/>
  <c r="BI17" i="40"/>
  <c r="AL18" i="40"/>
  <c r="AI18" i="40"/>
  <c r="AL26" i="41"/>
  <c r="AL24" i="41"/>
  <c r="AL22" i="41"/>
  <c r="AL20" i="41"/>
  <c r="AL18" i="41"/>
  <c r="AL15" i="41"/>
  <c r="AI25" i="41"/>
  <c r="AI24" i="41"/>
  <c r="AI23" i="41"/>
  <c r="AI22" i="41"/>
  <c r="AI21" i="41"/>
  <c r="AI20" i="41"/>
  <c r="AI19" i="41"/>
  <c r="AI18" i="41"/>
  <c r="AI17" i="41"/>
  <c r="AI16" i="41"/>
  <c r="AI15" i="41"/>
  <c r="AI14" i="41"/>
  <c r="AI13" i="41"/>
  <c r="AI12" i="41"/>
  <c r="AQ8" i="41"/>
  <c r="AO12" i="41"/>
  <c r="AW13" i="41"/>
  <c r="BC14" i="41"/>
  <c r="BI15" i="41"/>
  <c r="AW16" i="41"/>
  <c r="AO18" i="41"/>
  <c r="AU21" i="41"/>
  <c r="BC22" i="41"/>
  <c r="BI23" i="41"/>
  <c r="AW24" i="41"/>
  <c r="AO26" i="41"/>
  <c r="BI13" i="42"/>
  <c r="BI21" i="42"/>
  <c r="BI18" i="43"/>
  <c r="BI26" i="43"/>
  <c r="AQ21" i="46"/>
  <c r="BI21" i="46"/>
  <c r="AQ11" i="46"/>
  <c r="AQ20" i="46"/>
  <c r="AQ19" i="46"/>
  <c r="AQ18" i="46"/>
  <c r="AQ17" i="46"/>
  <c r="AQ16" i="46"/>
  <c r="AQ15" i="46"/>
  <c r="AQ14" i="46"/>
  <c r="AQ13" i="46"/>
  <c r="AQ12" i="46"/>
  <c r="BL8" i="46"/>
  <c r="AT8" i="46"/>
  <c r="BI16" i="46"/>
  <c r="AI18" i="46"/>
  <c r="BA19" i="46"/>
  <c r="AX19" i="46"/>
  <c r="CL13" i="47"/>
  <c r="BE20" i="47"/>
  <c r="CL20" i="47"/>
  <c r="BE21" i="47"/>
  <c r="CE21" i="47"/>
  <c r="BW21" i="47"/>
  <c r="BT21" i="47"/>
  <c r="BE23" i="47"/>
  <c r="CL23" i="47"/>
  <c r="BP14" i="49"/>
  <c r="BP18" i="49"/>
  <c r="AI22" i="49"/>
  <c r="AI26" i="49"/>
  <c r="BP15" i="50"/>
  <c r="H21" i="50"/>
  <c r="G21" i="50"/>
  <c r="D21" i="50"/>
  <c r="BP31" i="50"/>
  <c r="H37" i="50"/>
  <c r="G37" i="50"/>
  <c r="AM37" i="50"/>
  <c r="D37" i="50"/>
  <c r="BP47" i="50"/>
  <c r="H53" i="50"/>
  <c r="G53" i="50"/>
  <c r="BE53" i="50"/>
  <c r="D53" i="50"/>
  <c r="G30" i="51"/>
  <c r="AM30" i="51"/>
  <c r="C30" i="51"/>
  <c r="H30" i="51"/>
  <c r="BA13" i="52"/>
  <c r="AX13" i="52"/>
  <c r="BP13" i="52"/>
  <c r="H24" i="52"/>
  <c r="G24" i="52"/>
  <c r="BA34" i="57"/>
  <c r="AX34" i="57"/>
  <c r="BP34" i="57"/>
  <c r="BI42" i="57"/>
  <c r="G54" i="57"/>
  <c r="AQ8" i="37"/>
  <c r="C13" i="37"/>
  <c r="D13" i="37"/>
  <c r="C14" i="37"/>
  <c r="C15" i="37"/>
  <c r="D15" i="37"/>
  <c r="C16" i="37"/>
  <c r="D16" i="37"/>
  <c r="C17" i="37"/>
  <c r="D17" i="37"/>
  <c r="C18" i="37"/>
  <c r="C19" i="37"/>
  <c r="C20" i="37"/>
  <c r="D20" i="37"/>
  <c r="C21" i="37"/>
  <c r="D21" i="37"/>
  <c r="AL22" i="37"/>
  <c r="AL23" i="37"/>
  <c r="AI16" i="38"/>
  <c r="AI17" i="38"/>
  <c r="AI18" i="38"/>
  <c r="AI19" i="38"/>
  <c r="AI20" i="38"/>
  <c r="AI21" i="38"/>
  <c r="AI22" i="38"/>
  <c r="AI23" i="38"/>
  <c r="AI24" i="38"/>
  <c r="AI25" i="38"/>
  <c r="AI37" i="39"/>
  <c r="D38" i="39"/>
  <c r="BE8" i="40"/>
  <c r="BC12" i="40"/>
  <c r="AO14" i="40"/>
  <c r="BC16" i="40"/>
  <c r="BE8" i="41"/>
  <c r="AU12" i="41"/>
  <c r="AZ13" i="41"/>
  <c r="AO15" i="41"/>
  <c r="AU18" i="41"/>
  <c r="BC19" i="41"/>
  <c r="BI20" i="41"/>
  <c r="AW21" i="41"/>
  <c r="AO23" i="41"/>
  <c r="AZ24" i="41"/>
  <c r="AU26" i="41"/>
  <c r="BI18" i="42"/>
  <c r="D19" i="42"/>
  <c r="C13" i="43"/>
  <c r="D13" i="43"/>
  <c r="BI15" i="43"/>
  <c r="D16" i="43"/>
  <c r="C21" i="43"/>
  <c r="BI23" i="43"/>
  <c r="D24" i="43"/>
  <c r="C29" i="43"/>
  <c r="D29" i="43"/>
  <c r="C13" i="44"/>
  <c r="C15" i="44"/>
  <c r="D15" i="44"/>
  <c r="C17" i="44"/>
  <c r="D17" i="44"/>
  <c r="D19" i="44"/>
  <c r="AU19" i="44"/>
  <c r="AI20" i="44"/>
  <c r="C22" i="44"/>
  <c r="AO22" i="44"/>
  <c r="G12" i="45"/>
  <c r="AZ12" i="45"/>
  <c r="AW13" i="45"/>
  <c r="AU13" i="45"/>
  <c r="C15" i="45"/>
  <c r="AW17" i="45"/>
  <c r="AU17" i="45"/>
  <c r="C19" i="45"/>
  <c r="H19" i="45"/>
  <c r="AW21" i="45"/>
  <c r="AU21" i="45"/>
  <c r="C23" i="45"/>
  <c r="AZ25" i="45"/>
  <c r="AW25" i="45"/>
  <c r="AU25" i="45"/>
  <c r="C27" i="45"/>
  <c r="H27" i="45"/>
  <c r="AW29" i="45"/>
  <c r="AU29" i="45"/>
  <c r="C31" i="45"/>
  <c r="G31" i="45"/>
  <c r="AZ33" i="45"/>
  <c r="AW33" i="45"/>
  <c r="AU33" i="45"/>
  <c r="C35" i="45"/>
  <c r="H35" i="45"/>
  <c r="AW37" i="45"/>
  <c r="AU37" i="45"/>
  <c r="C39" i="45"/>
  <c r="H39" i="45"/>
  <c r="AZ41" i="45"/>
  <c r="AW41" i="45"/>
  <c r="AU41" i="45"/>
  <c r="C43" i="45"/>
  <c r="AZ45" i="45"/>
  <c r="AW45" i="45"/>
  <c r="AU45" i="45"/>
  <c r="BE12" i="46"/>
  <c r="BA12" i="46"/>
  <c r="AX12" i="46"/>
  <c r="C15" i="46"/>
  <c r="H15" i="46"/>
  <c r="BI17" i="46"/>
  <c r="AI19" i="46"/>
  <c r="BA20" i="46"/>
  <c r="AX20" i="46"/>
  <c r="BE13" i="47"/>
  <c r="CL15" i="47"/>
  <c r="BE18" i="47"/>
  <c r="CL18" i="47"/>
  <c r="BW18" i="47"/>
  <c r="BT20" i="47"/>
  <c r="CL21" i="47"/>
  <c r="BT23" i="47"/>
  <c r="BI32" i="47"/>
  <c r="BE32" i="47"/>
  <c r="CL32" i="47"/>
  <c r="CA32" i="47"/>
  <c r="BA26" i="49"/>
  <c r="BP17" i="50"/>
  <c r="H23" i="50"/>
  <c r="G23" i="50"/>
  <c r="AM23" i="50"/>
  <c r="D23" i="50"/>
  <c r="BP33" i="50"/>
  <c r="H39" i="50"/>
  <c r="G39" i="50"/>
  <c r="AM39" i="50"/>
  <c r="D39" i="50"/>
  <c r="BP49" i="50"/>
  <c r="H55" i="50"/>
  <c r="G55" i="50"/>
  <c r="D55" i="50"/>
  <c r="C13" i="51"/>
  <c r="D13" i="51"/>
  <c r="C16" i="51"/>
  <c r="D18" i="51"/>
  <c r="C19" i="51"/>
  <c r="H19" i="51"/>
  <c r="D21" i="51"/>
  <c r="C22" i="51"/>
  <c r="G22" i="51"/>
  <c r="D24" i="51"/>
  <c r="H25" i="51"/>
  <c r="G25" i="51"/>
  <c r="D25" i="51"/>
  <c r="G26" i="51"/>
  <c r="AI13" i="52"/>
  <c r="BA14" i="52"/>
  <c r="AX14" i="52"/>
  <c r="BP14" i="52"/>
  <c r="C20" i="52"/>
  <c r="D20" i="52"/>
  <c r="C21" i="52"/>
  <c r="D24" i="52"/>
  <c r="D24" i="54"/>
  <c r="C24" i="57"/>
  <c r="G30" i="57"/>
  <c r="AM30" i="57"/>
  <c r="D30" i="57"/>
  <c r="C30" i="57"/>
  <c r="H30" i="57"/>
  <c r="AI34" i="57"/>
  <c r="D36" i="57"/>
  <c r="BP42" i="57"/>
  <c r="AX84" i="57"/>
  <c r="BA84" i="57"/>
  <c r="BP84" i="57"/>
  <c r="AI84" i="57"/>
  <c r="AQ8" i="38"/>
  <c r="AL12" i="38"/>
  <c r="AL13" i="38"/>
  <c r="G38" i="39"/>
  <c r="AL38" i="39"/>
  <c r="AI13" i="40"/>
  <c r="AU14" i="40"/>
  <c r="AI17" i="40"/>
  <c r="AU18" i="40"/>
  <c r="AW12" i="41"/>
  <c r="BC13" i="41"/>
  <c r="BI14" i="41"/>
  <c r="AU15" i="41"/>
  <c r="BC16" i="41"/>
  <c r="BI17" i="41"/>
  <c r="AW18" i="41"/>
  <c r="AO20" i="41"/>
  <c r="AZ21" i="41"/>
  <c r="AU23" i="41"/>
  <c r="BC24" i="41"/>
  <c r="BI25" i="41"/>
  <c r="AW26" i="41"/>
  <c r="BI15" i="42"/>
  <c r="BI12" i="43"/>
  <c r="BI20" i="43"/>
  <c r="BI28" i="43"/>
  <c r="AW12" i="44"/>
  <c r="AW14" i="44"/>
  <c r="AW16" i="44"/>
  <c r="G19" i="44"/>
  <c r="AL19" i="44"/>
  <c r="G16" i="45"/>
  <c r="AZ16" i="45"/>
  <c r="D19" i="45"/>
  <c r="G20" i="45"/>
  <c r="AL20" i="45"/>
  <c r="G24" i="45"/>
  <c r="AZ24" i="45"/>
  <c r="G28" i="45"/>
  <c r="AL28" i="45"/>
  <c r="G32" i="45"/>
  <c r="AZ32" i="45"/>
  <c r="G36" i="45"/>
  <c r="AL36" i="45"/>
  <c r="D39" i="45"/>
  <c r="G40" i="45"/>
  <c r="AL40" i="45"/>
  <c r="G44" i="45"/>
  <c r="AZ44" i="45"/>
  <c r="AI45" i="45"/>
  <c r="AI12" i="46"/>
  <c r="BA13" i="46"/>
  <c r="AX13" i="46"/>
  <c r="C16" i="46"/>
  <c r="G17" i="46"/>
  <c r="D17" i="46"/>
  <c r="BI18" i="46"/>
  <c r="AM19" i="46"/>
  <c r="AI20" i="46"/>
  <c r="AX21" i="46"/>
  <c r="BP21" i="46"/>
  <c r="BA21" i="46"/>
  <c r="BT13" i="47"/>
  <c r="BE15" i="47"/>
  <c r="BT18" i="47"/>
  <c r="BW20" i="47"/>
  <c r="BW23" i="47"/>
  <c r="BI26" i="47"/>
  <c r="BE26" i="47"/>
  <c r="CE26" i="47"/>
  <c r="CA26" i="47"/>
  <c r="BW26" i="47"/>
  <c r="BT26" i="47"/>
  <c r="BE29" i="47"/>
  <c r="CL29" i="47"/>
  <c r="BW29" i="47"/>
  <c r="BP19" i="50"/>
  <c r="H25" i="50"/>
  <c r="G25" i="50"/>
  <c r="AM25" i="50"/>
  <c r="D25" i="50"/>
  <c r="BP35" i="50"/>
  <c r="H41" i="50"/>
  <c r="G41" i="50"/>
  <c r="AM41" i="50"/>
  <c r="D41" i="50"/>
  <c r="BP51" i="50"/>
  <c r="H57" i="50"/>
  <c r="G57" i="50"/>
  <c r="AM57" i="50"/>
  <c r="D57" i="50"/>
  <c r="C14" i="51"/>
  <c r="H17" i="51"/>
  <c r="G17" i="51"/>
  <c r="D17" i="51"/>
  <c r="G18" i="51"/>
  <c r="BE18" i="51"/>
  <c r="G12" i="52"/>
  <c r="AI14" i="52"/>
  <c r="G16" i="52"/>
  <c r="AM16" i="52"/>
  <c r="G26" i="52"/>
  <c r="G24" i="54"/>
  <c r="AM17" i="56"/>
  <c r="D16" i="56"/>
  <c r="G36" i="57"/>
  <c r="AM36" i="57"/>
  <c r="C43" i="57"/>
  <c r="G52" i="57"/>
  <c r="AM52" i="57"/>
  <c r="D52" i="57"/>
  <c r="BI26" i="41"/>
  <c r="AZ15" i="43"/>
  <c r="AZ16" i="43"/>
  <c r="AZ22" i="43"/>
  <c r="AZ24" i="43"/>
  <c r="AZ26" i="43"/>
  <c r="AZ27" i="43"/>
  <c r="AW18" i="44"/>
  <c r="AW19" i="44"/>
  <c r="AW20" i="44"/>
  <c r="AW21" i="44"/>
  <c r="AW22" i="44"/>
  <c r="BI12" i="47"/>
  <c r="BE16" i="47"/>
  <c r="CE20" i="47"/>
  <c r="BE24" i="47"/>
  <c r="CE27" i="47"/>
  <c r="BE31" i="47"/>
  <c r="BI11" i="48"/>
  <c r="AX13" i="48"/>
  <c r="BI14" i="48"/>
  <c r="BP15" i="48"/>
  <c r="BA16" i="48"/>
  <c r="AQ18" i="48"/>
  <c r="BE19" i="48"/>
  <c r="AX21" i="48"/>
  <c r="BI22" i="48"/>
  <c r="AI23" i="48"/>
  <c r="BA24" i="48"/>
  <c r="AQ26" i="48"/>
  <c r="AX29" i="48"/>
  <c r="BI30" i="48"/>
  <c r="AX12" i="49"/>
  <c r="AX14" i="49"/>
  <c r="AX16" i="49"/>
  <c r="AX18" i="49"/>
  <c r="AX20" i="49"/>
  <c r="AX22" i="49"/>
  <c r="AX24" i="49"/>
  <c r="AX26" i="49"/>
  <c r="BP15" i="51"/>
  <c r="BP23" i="51"/>
  <c r="BP31" i="51"/>
  <c r="AQ50" i="52"/>
  <c r="AQ49" i="52"/>
  <c r="AQ48" i="52"/>
  <c r="AQ47" i="52"/>
  <c r="AQ46" i="52"/>
  <c r="AQ45" i="52"/>
  <c r="AQ44" i="52"/>
  <c r="AQ43" i="52"/>
  <c r="AQ42" i="52"/>
  <c r="AQ41" i="52"/>
  <c r="AQ40" i="52"/>
  <c r="AQ39" i="52"/>
  <c r="AQ38" i="52"/>
  <c r="AQ37" i="52"/>
  <c r="AQ36" i="52"/>
  <c r="AQ35" i="52"/>
  <c r="AM49" i="52"/>
  <c r="AM48" i="52"/>
  <c r="AM47" i="52"/>
  <c r="AM42" i="52"/>
  <c r="AM41" i="52"/>
  <c r="AM40" i="52"/>
  <c r="AM39" i="52"/>
  <c r="AM34" i="52"/>
  <c r="AM31" i="52"/>
  <c r="AI50" i="52"/>
  <c r="AI49" i="52"/>
  <c r="AI48" i="52"/>
  <c r="AI47" i="52"/>
  <c r="AI46" i="52"/>
  <c r="AI45" i="52"/>
  <c r="AI44" i="52"/>
  <c r="AI43" i="52"/>
  <c r="AI42" i="52"/>
  <c r="AI41" i="52"/>
  <c r="AI40" i="52"/>
  <c r="AI39" i="52"/>
  <c r="AI38" i="52"/>
  <c r="AI37" i="52"/>
  <c r="AI36" i="52"/>
  <c r="AI35" i="52"/>
  <c r="AI34" i="52"/>
  <c r="AI33" i="52"/>
  <c r="AI32" i="52"/>
  <c r="AI31" i="52"/>
  <c r="AI30" i="52"/>
  <c r="AI29" i="52"/>
  <c r="AI28" i="52"/>
  <c r="BE48" i="52"/>
  <c r="BE42" i="52"/>
  <c r="BE40" i="52"/>
  <c r="BE34" i="52"/>
  <c r="AQ33" i="52"/>
  <c r="BA31" i="52"/>
  <c r="AM30" i="52"/>
  <c r="AX27" i="52"/>
  <c r="AQ26" i="52"/>
  <c r="AI24" i="52"/>
  <c r="BI22" i="52"/>
  <c r="BI21" i="52"/>
  <c r="BI20" i="52"/>
  <c r="BI19" i="52"/>
  <c r="BI18" i="52"/>
  <c r="BI17" i="52"/>
  <c r="BI16" i="52"/>
  <c r="BI15" i="52"/>
  <c r="BI14" i="52"/>
  <c r="BI13" i="52"/>
  <c r="BI12" i="52"/>
  <c r="BI11" i="52"/>
  <c r="BA50" i="52"/>
  <c r="BA48" i="52"/>
  <c r="BA46" i="52"/>
  <c r="BA44" i="52"/>
  <c r="BA42" i="52"/>
  <c r="BA40" i="52"/>
  <c r="BA38" i="52"/>
  <c r="BA36" i="52"/>
  <c r="BA34" i="52"/>
  <c r="BI32" i="52"/>
  <c r="AX31" i="52"/>
  <c r="BI29" i="52"/>
  <c r="BA28" i="52"/>
  <c r="AQ27" i="52"/>
  <c r="AI25" i="52"/>
  <c r="BI23" i="52"/>
  <c r="AX50" i="52"/>
  <c r="AX48" i="52"/>
  <c r="AX46" i="52"/>
  <c r="AX44" i="52"/>
  <c r="AX42" i="52"/>
  <c r="AX40" i="52"/>
  <c r="AX38" i="52"/>
  <c r="AX36" i="52"/>
  <c r="AX34" i="52"/>
  <c r="AQ31" i="52"/>
  <c r="AX28" i="52"/>
  <c r="AI26" i="52"/>
  <c r="BI24" i="52"/>
  <c r="BE23" i="52"/>
  <c r="AQ11" i="52"/>
  <c r="BI49" i="52"/>
  <c r="BI47" i="52"/>
  <c r="BI45" i="52"/>
  <c r="BI43" i="52"/>
  <c r="BI41" i="52"/>
  <c r="BI39" i="52"/>
  <c r="BI37" i="52"/>
  <c r="BI35" i="52"/>
  <c r="AQ34" i="52"/>
  <c r="BA32" i="52"/>
  <c r="BI30" i="52"/>
  <c r="BA29" i="52"/>
  <c r="AQ28" i="52"/>
  <c r="AI27" i="52"/>
  <c r="BI25" i="52"/>
  <c r="BA23" i="52"/>
  <c r="AT8" i="52"/>
  <c r="BA15" i="52"/>
  <c r="AX15" i="52"/>
  <c r="BA19" i="52"/>
  <c r="AX19" i="52"/>
  <c r="BA24" i="52"/>
  <c r="H29" i="52"/>
  <c r="G29" i="52"/>
  <c r="AQ30" i="52"/>
  <c r="AX33" i="52"/>
  <c r="BI36" i="52"/>
  <c r="BP37" i="52"/>
  <c r="BI40" i="52"/>
  <c r="BP41" i="52"/>
  <c r="BI44" i="52"/>
  <c r="BP45" i="52"/>
  <c r="BI48" i="52"/>
  <c r="BP49" i="52"/>
  <c r="AQ12" i="54"/>
  <c r="BP13" i="54"/>
  <c r="BA18" i="54"/>
  <c r="AQ20" i="54"/>
  <c r="BP21" i="54"/>
  <c r="C15" i="55"/>
  <c r="H15" i="55"/>
  <c r="AI17" i="56"/>
  <c r="BP13" i="57"/>
  <c r="G15" i="57"/>
  <c r="C16" i="57"/>
  <c r="BA25" i="57"/>
  <c r="AX25" i="57"/>
  <c r="BP25" i="57"/>
  <c r="AQ38" i="57"/>
  <c r="AI50" i="57"/>
  <c r="BP60" i="57"/>
  <c r="G62" i="57"/>
  <c r="AM62" i="57"/>
  <c r="C62" i="57"/>
  <c r="H62" i="57"/>
  <c r="AZ20" i="44"/>
  <c r="AZ21" i="44"/>
  <c r="CE11" i="47"/>
  <c r="BE12" i="47"/>
  <c r="CE13" i="47"/>
  <c r="BE14" i="47"/>
  <c r="CE15" i="47"/>
  <c r="BT16" i="47"/>
  <c r="BE19" i="47"/>
  <c r="CE23" i="47"/>
  <c r="BT24" i="47"/>
  <c r="BI28" i="47"/>
  <c r="BE28" i="47"/>
  <c r="BT31" i="47"/>
  <c r="CE32" i="47"/>
  <c r="BP12" i="48"/>
  <c r="BA13" i="48"/>
  <c r="AQ15" i="48"/>
  <c r="BE16" i="48"/>
  <c r="AX18" i="48"/>
  <c r="BI19" i="48"/>
  <c r="AI20" i="48"/>
  <c r="BA21" i="48"/>
  <c r="AQ23" i="48"/>
  <c r="BE24" i="48"/>
  <c r="AX26" i="48"/>
  <c r="BI27" i="48"/>
  <c r="AI28" i="48"/>
  <c r="BA29" i="48"/>
  <c r="BA12" i="49"/>
  <c r="BA14" i="49"/>
  <c r="BA16" i="49"/>
  <c r="BA18" i="49"/>
  <c r="BA20" i="49"/>
  <c r="BA22" i="49"/>
  <c r="BA24" i="49"/>
  <c r="BP12" i="50"/>
  <c r="BP14" i="50"/>
  <c r="BP16" i="50"/>
  <c r="BP18" i="50"/>
  <c r="BP20" i="50"/>
  <c r="BP22" i="50"/>
  <c r="BP24" i="50"/>
  <c r="BP26" i="50"/>
  <c r="BP28" i="50"/>
  <c r="BP30" i="50"/>
  <c r="BP32" i="50"/>
  <c r="BP34" i="50"/>
  <c r="BP36" i="50"/>
  <c r="BP38" i="50"/>
  <c r="BP40" i="50"/>
  <c r="BP42" i="50"/>
  <c r="BP44" i="50"/>
  <c r="BP46" i="50"/>
  <c r="BP48" i="50"/>
  <c r="BP50" i="50"/>
  <c r="BP52" i="50"/>
  <c r="BP54" i="50"/>
  <c r="BP56" i="50"/>
  <c r="BP58" i="50"/>
  <c r="BP60" i="50"/>
  <c r="BP18" i="51"/>
  <c r="BP26" i="51"/>
  <c r="C33" i="51"/>
  <c r="BP34" i="51"/>
  <c r="BL8" i="52"/>
  <c r="G14" i="52"/>
  <c r="AM14" i="52"/>
  <c r="AQ14" i="52"/>
  <c r="AI15" i="52"/>
  <c r="AQ18" i="52"/>
  <c r="AI19" i="52"/>
  <c r="G22" i="52"/>
  <c r="AQ22" i="52"/>
  <c r="AI23" i="52"/>
  <c r="AQ25" i="52"/>
  <c r="D29" i="52"/>
  <c r="AX30" i="52"/>
  <c r="BA33" i="52"/>
  <c r="AX37" i="52"/>
  <c r="AX41" i="52"/>
  <c r="AX45" i="52"/>
  <c r="AX49" i="52"/>
  <c r="AX12" i="54"/>
  <c r="AM13" i="54"/>
  <c r="AX20" i="54"/>
  <c r="AM21" i="54"/>
  <c r="AQ16" i="56"/>
  <c r="G14" i="57"/>
  <c r="D14" i="57"/>
  <c r="C15" i="57"/>
  <c r="H15" i="57"/>
  <c r="BA19" i="57"/>
  <c r="AX19" i="57"/>
  <c r="BP19" i="57"/>
  <c r="C21" i="57"/>
  <c r="D21" i="57"/>
  <c r="AI24" i="57"/>
  <c r="AI25" i="57"/>
  <c r="BP39" i="57"/>
  <c r="H41" i="57"/>
  <c r="G41" i="57"/>
  <c r="BE41" i="57"/>
  <c r="D41" i="57"/>
  <c r="AQ49" i="57"/>
  <c r="C51" i="57"/>
  <c r="H51" i="57"/>
  <c r="AI60" i="57"/>
  <c r="BP74" i="57"/>
  <c r="G47" i="58"/>
  <c r="AM47" i="58"/>
  <c r="D47" i="58"/>
  <c r="C47" i="58"/>
  <c r="H47" i="58"/>
  <c r="D12" i="47"/>
  <c r="BT12" i="47"/>
  <c r="BT14" i="47"/>
  <c r="BW16" i="47"/>
  <c r="CE18" i="47"/>
  <c r="BT19" i="47"/>
  <c r="BE22" i="47"/>
  <c r="BW24" i="47"/>
  <c r="BT28" i="47"/>
  <c r="CE29" i="47"/>
  <c r="AQ20" i="48"/>
  <c r="BE21" i="48"/>
  <c r="AX23" i="48"/>
  <c r="BI24" i="48"/>
  <c r="AI25" i="48"/>
  <c r="BA26" i="48"/>
  <c r="AQ28" i="48"/>
  <c r="AM26" i="49"/>
  <c r="AM21" i="49"/>
  <c r="AM17" i="49"/>
  <c r="AM14" i="49"/>
  <c r="AT8" i="49"/>
  <c r="AI20" i="49"/>
  <c r="AI19" i="49"/>
  <c r="AI18" i="49"/>
  <c r="AI17" i="49"/>
  <c r="AI16" i="49"/>
  <c r="AI15" i="49"/>
  <c r="AI14" i="49"/>
  <c r="AI13" i="49"/>
  <c r="AI12" i="49"/>
  <c r="BI26" i="49"/>
  <c r="BI25" i="49"/>
  <c r="BI24" i="49"/>
  <c r="BI23" i="49"/>
  <c r="BI22" i="49"/>
  <c r="BI21" i="49"/>
  <c r="BI20" i="49"/>
  <c r="BI19" i="49"/>
  <c r="BI18" i="49"/>
  <c r="BI17" i="49"/>
  <c r="BI16" i="49"/>
  <c r="BI15" i="49"/>
  <c r="BI14" i="49"/>
  <c r="BI13" i="49"/>
  <c r="BI12" i="49"/>
  <c r="BI11" i="49"/>
  <c r="BL8" i="49"/>
  <c r="BP13" i="49"/>
  <c r="BE14" i="49"/>
  <c r="BP15" i="49"/>
  <c r="BE16" i="49"/>
  <c r="BP17" i="49"/>
  <c r="BP19" i="49"/>
  <c r="BE20" i="49"/>
  <c r="AI21" i="49"/>
  <c r="AI23" i="49"/>
  <c r="AI25" i="49"/>
  <c r="BE26" i="49"/>
  <c r="BP13" i="51"/>
  <c r="BP21" i="51"/>
  <c r="BP29" i="51"/>
  <c r="BA12" i="52"/>
  <c r="AX12" i="52"/>
  <c r="BE16" i="52"/>
  <c r="BA16" i="52"/>
  <c r="AX16" i="52"/>
  <c r="BA20" i="52"/>
  <c r="AX20" i="52"/>
  <c r="AM23" i="52"/>
  <c r="AX25" i="52"/>
  <c r="BA30" i="52"/>
  <c r="BE33" i="52"/>
  <c r="BA37" i="52"/>
  <c r="BA41" i="52"/>
  <c r="BA45" i="52"/>
  <c r="BA49" i="52"/>
  <c r="BA12" i="54"/>
  <c r="AQ14" i="54"/>
  <c r="BP15" i="54"/>
  <c r="BA20" i="54"/>
  <c r="BP23" i="54"/>
  <c r="BI19" i="56"/>
  <c r="BI18" i="56"/>
  <c r="BI17" i="56"/>
  <c r="BI16" i="56"/>
  <c r="BI15" i="56"/>
  <c r="BI14" i="56"/>
  <c r="BI13" i="56"/>
  <c r="BI12" i="56"/>
  <c r="BI11" i="56"/>
  <c r="AQ11" i="56"/>
  <c r="AM12" i="56"/>
  <c r="AQ19" i="56"/>
  <c r="AQ15" i="56"/>
  <c r="AI12" i="56"/>
  <c r="AQ18" i="56"/>
  <c r="AQ14" i="56"/>
  <c r="BL8" i="56"/>
  <c r="AT8" i="56"/>
  <c r="BA14" i="56"/>
  <c r="AX14" i="56"/>
  <c r="BP14" i="56"/>
  <c r="BA15" i="56"/>
  <c r="AX15" i="56"/>
  <c r="BP15" i="56"/>
  <c r="AI15" i="56"/>
  <c r="BP16" i="56"/>
  <c r="AQ17" i="56"/>
  <c r="AQ83" i="57"/>
  <c r="AQ79" i="57"/>
  <c r="AQ75" i="57"/>
  <c r="AQ71" i="57"/>
  <c r="BI68" i="57"/>
  <c r="BI67" i="57"/>
  <c r="BI66" i="57"/>
  <c r="BI65" i="57"/>
  <c r="BI64" i="57"/>
  <c r="BI63" i="57"/>
  <c r="BI62" i="57"/>
  <c r="BI61" i="57"/>
  <c r="BI60" i="57"/>
  <c r="BI59" i="57"/>
  <c r="BI58" i="57"/>
  <c r="BI57" i="57"/>
  <c r="BI56" i="57"/>
  <c r="BI55" i="57"/>
  <c r="BI54" i="57"/>
  <c r="BI53" i="57"/>
  <c r="BI52" i="57"/>
  <c r="BI51" i="57"/>
  <c r="BI50" i="57"/>
  <c r="BI49" i="57"/>
  <c r="BI48" i="57"/>
  <c r="BI47" i="57"/>
  <c r="BI46" i="57"/>
  <c r="BI85" i="57"/>
  <c r="BI81" i="57"/>
  <c r="BI77" i="57"/>
  <c r="BI73" i="57"/>
  <c r="BI69" i="57"/>
  <c r="AQ84" i="57"/>
  <c r="AQ80" i="57"/>
  <c r="AQ76" i="57"/>
  <c r="AQ72" i="57"/>
  <c r="BP86" i="57"/>
  <c r="BI82" i="57"/>
  <c r="BI78" i="57"/>
  <c r="BI74" i="57"/>
  <c r="AQ86" i="57"/>
  <c r="BP83" i="57"/>
  <c r="AQ78" i="57"/>
  <c r="AQ85" i="57"/>
  <c r="BI83" i="57"/>
  <c r="AM78" i="57"/>
  <c r="AQ77" i="57"/>
  <c r="BI75" i="57"/>
  <c r="BI70" i="57"/>
  <c r="AQ61" i="57"/>
  <c r="AQ53" i="57"/>
  <c r="BI84" i="57"/>
  <c r="BI76" i="57"/>
  <c r="BE74" i="57"/>
  <c r="AI72" i="57"/>
  <c r="BA71" i="57"/>
  <c r="AQ68" i="57"/>
  <c r="AQ66" i="57"/>
  <c r="AQ64" i="57"/>
  <c r="AI58" i="57"/>
  <c r="BA83" i="57"/>
  <c r="BA82" i="57"/>
  <c r="BA75" i="57"/>
  <c r="BA74" i="57"/>
  <c r="BA70" i="57"/>
  <c r="AQ59" i="57"/>
  <c r="AQ51" i="57"/>
  <c r="BI43" i="57"/>
  <c r="BI39" i="57"/>
  <c r="BI86" i="57"/>
  <c r="AI67" i="57"/>
  <c r="BP65" i="57"/>
  <c r="AQ62" i="57"/>
  <c r="AQ57" i="57"/>
  <c r="AQ54" i="57"/>
  <c r="BP50" i="57"/>
  <c r="AI49" i="57"/>
  <c r="AI46" i="57"/>
  <c r="BI45" i="57"/>
  <c r="BI40" i="57"/>
  <c r="AQ39" i="57"/>
  <c r="BI34" i="57"/>
  <c r="BI30" i="57"/>
  <c r="BI26" i="57"/>
  <c r="BA69" i="57"/>
  <c r="AI66" i="57"/>
  <c r="AX65" i="57"/>
  <c r="AQ48" i="57"/>
  <c r="AI44" i="57"/>
  <c r="AQ42" i="57"/>
  <c r="BP35" i="57"/>
  <c r="AQ33" i="57"/>
  <c r="AQ29" i="57"/>
  <c r="AQ11" i="57"/>
  <c r="AQ69" i="57"/>
  <c r="AQ65" i="57"/>
  <c r="AX60" i="57"/>
  <c r="AX50" i="57"/>
  <c r="AQ45" i="57"/>
  <c r="BP41" i="57"/>
  <c r="AX40" i="57"/>
  <c r="BP38" i="57"/>
  <c r="AQ37" i="57"/>
  <c r="BI35" i="57"/>
  <c r="BI31" i="57"/>
  <c r="BI27" i="57"/>
  <c r="BP79" i="57"/>
  <c r="BA73" i="57"/>
  <c r="BP71" i="57"/>
  <c r="AQ70" i="57"/>
  <c r="AQ60" i="57"/>
  <c r="AQ56" i="57"/>
  <c r="BP55" i="57"/>
  <c r="BE52" i="57"/>
  <c r="AQ50" i="57"/>
  <c r="BP44" i="57"/>
  <c r="BI41" i="57"/>
  <c r="AQ40" i="57"/>
  <c r="BI38" i="57"/>
  <c r="BP36" i="57"/>
  <c r="AQ34" i="57"/>
  <c r="BP32" i="57"/>
  <c r="AQ30" i="57"/>
  <c r="BP28" i="57"/>
  <c r="AQ26" i="57"/>
  <c r="AQ25" i="57"/>
  <c r="AQ24" i="57"/>
  <c r="AQ23" i="57"/>
  <c r="AQ22" i="57"/>
  <c r="AQ21" i="57"/>
  <c r="AQ20" i="57"/>
  <c r="AQ19" i="57"/>
  <c r="AQ18" i="57"/>
  <c r="AQ17" i="57"/>
  <c r="AQ16" i="57"/>
  <c r="AQ15" i="57"/>
  <c r="AQ14" i="57"/>
  <c r="AQ13" i="57"/>
  <c r="AQ12" i="57"/>
  <c r="BL8" i="57"/>
  <c r="BP75" i="57"/>
  <c r="BI71" i="57"/>
  <c r="AI68" i="57"/>
  <c r="AX67" i="57"/>
  <c r="AI65" i="57"/>
  <c r="AQ63" i="57"/>
  <c r="BP58" i="57"/>
  <c r="AX55" i="57"/>
  <c r="AI52" i="57"/>
  <c r="AI40" i="57"/>
  <c r="BI37" i="57"/>
  <c r="AX36" i="57"/>
  <c r="AI31" i="57"/>
  <c r="AX28" i="57"/>
  <c r="AI23" i="57"/>
  <c r="BI21" i="57"/>
  <c r="AI15" i="57"/>
  <c r="BI13" i="57"/>
  <c r="BE78" i="57"/>
  <c r="AQ67" i="57"/>
  <c r="BP59" i="57"/>
  <c r="AI56" i="57"/>
  <c r="AQ55" i="57"/>
  <c r="AI38" i="57"/>
  <c r="AQ36" i="57"/>
  <c r="AX35" i="57"/>
  <c r="AQ28" i="57"/>
  <c r="AX27" i="57"/>
  <c r="BI20" i="57"/>
  <c r="BI12" i="57"/>
  <c r="BI79" i="57"/>
  <c r="BA78" i="57"/>
  <c r="BP72" i="57"/>
  <c r="AI69" i="57"/>
  <c r="AM67" i="57"/>
  <c r="AX58" i="57"/>
  <c r="AX57" i="57"/>
  <c r="BI44" i="57"/>
  <c r="AQ35" i="57"/>
  <c r="BI32" i="57"/>
  <c r="AQ27" i="57"/>
  <c r="BI19" i="57"/>
  <c r="BI11" i="57"/>
  <c r="BP80" i="57"/>
  <c r="AQ73" i="57"/>
  <c r="BI72" i="57"/>
  <c r="AI59" i="57"/>
  <c r="AQ58" i="57"/>
  <c r="BP49" i="57"/>
  <c r="AQ46" i="57"/>
  <c r="BI33" i="57"/>
  <c r="BI18" i="57"/>
  <c r="AT8" i="57"/>
  <c r="BA12" i="57"/>
  <c r="AX12" i="57"/>
  <c r="BP12" i="57"/>
  <c r="AI12" i="57"/>
  <c r="BA18" i="57"/>
  <c r="AX18" i="57"/>
  <c r="BP18" i="57"/>
  <c r="AI19" i="57"/>
  <c r="AQ32" i="57"/>
  <c r="BP37" i="57"/>
  <c r="H39" i="57"/>
  <c r="G39" i="57"/>
  <c r="BE39" i="57"/>
  <c r="C40" i="57"/>
  <c r="BA45" i="57"/>
  <c r="AX45" i="57"/>
  <c r="AM45" i="57"/>
  <c r="BE45" i="57"/>
  <c r="AI45" i="57"/>
  <c r="BP45" i="57"/>
  <c r="AX49" i="57"/>
  <c r="AM74" i="57"/>
  <c r="G31" i="58"/>
  <c r="AM31" i="58"/>
  <c r="C31" i="58"/>
  <c r="C14" i="47"/>
  <c r="C16" i="47"/>
  <c r="D16" i="47"/>
  <c r="BE17" i="47"/>
  <c r="BE25" i="47"/>
  <c r="BI30" i="47"/>
  <c r="BE30" i="47"/>
  <c r="BP16" i="51"/>
  <c r="BP24" i="51"/>
  <c r="BP32" i="51"/>
  <c r="G15" i="52"/>
  <c r="BE15" i="52"/>
  <c r="AQ15" i="52"/>
  <c r="AI16" i="52"/>
  <c r="G19" i="52"/>
  <c r="AQ19" i="52"/>
  <c r="AI20" i="52"/>
  <c r="AQ23" i="52"/>
  <c r="BA25" i="52"/>
  <c r="AX26" i="52"/>
  <c r="BP27" i="52"/>
  <c r="BE30" i="52"/>
  <c r="BI33" i="52"/>
  <c r="BP34" i="52"/>
  <c r="BE41" i="52"/>
  <c r="BE49" i="52"/>
  <c r="AI24" i="54"/>
  <c r="AI23" i="54"/>
  <c r="AI22" i="54"/>
  <c r="AI21" i="54"/>
  <c r="AI20" i="54"/>
  <c r="AI19" i="54"/>
  <c r="AI18" i="54"/>
  <c r="AI17" i="54"/>
  <c r="AI16" i="54"/>
  <c r="AI15" i="54"/>
  <c r="AI14" i="54"/>
  <c r="AI13" i="54"/>
  <c r="AI12" i="54"/>
  <c r="BI24" i="54"/>
  <c r="BI23" i="54"/>
  <c r="BI22" i="54"/>
  <c r="BI21" i="54"/>
  <c r="BI20" i="54"/>
  <c r="BI19" i="54"/>
  <c r="BI18" i="54"/>
  <c r="BI17" i="54"/>
  <c r="BI16" i="54"/>
  <c r="BI15" i="54"/>
  <c r="BI14" i="54"/>
  <c r="BI13" i="54"/>
  <c r="BI12" i="54"/>
  <c r="BI11" i="54"/>
  <c r="AM24" i="54"/>
  <c r="AM22" i="54"/>
  <c r="AM20" i="54"/>
  <c r="AM16" i="54"/>
  <c r="BA23" i="54"/>
  <c r="BA21" i="54"/>
  <c r="BA19" i="54"/>
  <c r="BA17" i="54"/>
  <c r="BA15" i="54"/>
  <c r="BA13" i="54"/>
  <c r="AX23" i="54"/>
  <c r="AX21" i="54"/>
  <c r="AX19" i="54"/>
  <c r="AX17" i="54"/>
  <c r="AX15" i="54"/>
  <c r="AX13" i="54"/>
  <c r="AQ23" i="54"/>
  <c r="AQ21" i="54"/>
  <c r="AQ19" i="54"/>
  <c r="AQ17" i="54"/>
  <c r="AQ15" i="54"/>
  <c r="AQ13" i="54"/>
  <c r="AQ11" i="54"/>
  <c r="AT8" i="54"/>
  <c r="AX14" i="54"/>
  <c r="AX22" i="54"/>
  <c r="AI13" i="56"/>
  <c r="AI14" i="56"/>
  <c r="G16" i="56"/>
  <c r="G17" i="56"/>
  <c r="BE17" i="56"/>
  <c r="D17" i="56"/>
  <c r="BP17" i="56"/>
  <c r="G13" i="57"/>
  <c r="D13" i="57"/>
  <c r="BA17" i="57"/>
  <c r="AX17" i="57"/>
  <c r="BP17" i="57"/>
  <c r="AI18" i="57"/>
  <c r="BI22" i="57"/>
  <c r="BI23" i="57"/>
  <c r="BI24" i="57"/>
  <c r="BI25" i="57"/>
  <c r="BP30" i="57"/>
  <c r="AQ31" i="57"/>
  <c r="AX32" i="57"/>
  <c r="AI35" i="57"/>
  <c r="D38" i="57"/>
  <c r="G38" i="57"/>
  <c r="D39" i="57"/>
  <c r="AI43" i="57"/>
  <c r="AQ44" i="57"/>
  <c r="BA47" i="57"/>
  <c r="AI47" i="57"/>
  <c r="BP47" i="57"/>
  <c r="AX47" i="57"/>
  <c r="BP48" i="57"/>
  <c r="AX63" i="57"/>
  <c r="BA64" i="57"/>
  <c r="AX64" i="57"/>
  <c r="AQ74" i="57"/>
  <c r="AQ82" i="57"/>
  <c r="AX29" i="58"/>
  <c r="BP29" i="58"/>
  <c r="BA29" i="58"/>
  <c r="AX45" i="58"/>
  <c r="BP45" i="58"/>
  <c r="BA45" i="58"/>
  <c r="AI45" i="58"/>
  <c r="BP20" i="48"/>
  <c r="BP21" i="48"/>
  <c r="BP22" i="48"/>
  <c r="BP23" i="48"/>
  <c r="BP24" i="48"/>
  <c r="BP25" i="48"/>
  <c r="BP26" i="48"/>
  <c r="BP27" i="48"/>
  <c r="BP28" i="48"/>
  <c r="BP29" i="48"/>
  <c r="BP30" i="48"/>
  <c r="BA12" i="51"/>
  <c r="BA13" i="51"/>
  <c r="BA14" i="51"/>
  <c r="BA15" i="51"/>
  <c r="BA16" i="51"/>
  <c r="BA17" i="51"/>
  <c r="BA18" i="51"/>
  <c r="BA19" i="51"/>
  <c r="BA20" i="51"/>
  <c r="BA21" i="51"/>
  <c r="BA22" i="51"/>
  <c r="BA23" i="51"/>
  <c r="BA24" i="51"/>
  <c r="BA25" i="51"/>
  <c r="BA26" i="51"/>
  <c r="BA27" i="51"/>
  <c r="BA28" i="51"/>
  <c r="BA29" i="51"/>
  <c r="BA30" i="51"/>
  <c r="BA31" i="51"/>
  <c r="BA32" i="51"/>
  <c r="BA33" i="51"/>
  <c r="BA34" i="51"/>
  <c r="BP26" i="52"/>
  <c r="BP31" i="52"/>
  <c r="BP36" i="52"/>
  <c r="BP38" i="52"/>
  <c r="BP40" i="52"/>
  <c r="BP42" i="52"/>
  <c r="BP44" i="52"/>
  <c r="BP46" i="52"/>
  <c r="BP48" i="52"/>
  <c r="BP50" i="52"/>
  <c r="BA13" i="57"/>
  <c r="AX13" i="57"/>
  <c r="G17" i="57"/>
  <c r="AM17" i="57"/>
  <c r="BA21" i="57"/>
  <c r="AX21" i="57"/>
  <c r="C82" i="57"/>
  <c r="H82" i="57"/>
  <c r="C24" i="58"/>
  <c r="C70" i="58"/>
  <c r="D70" i="58"/>
  <c r="BP8" i="47"/>
  <c r="C17" i="47"/>
  <c r="D17" i="47"/>
  <c r="C18" i="47"/>
  <c r="D18" i="47"/>
  <c r="C19" i="47"/>
  <c r="D19" i="47"/>
  <c r="C20" i="47"/>
  <c r="C21" i="47"/>
  <c r="C22" i="47"/>
  <c r="C23" i="47"/>
  <c r="C24" i="47"/>
  <c r="D24" i="47"/>
  <c r="C25" i="47"/>
  <c r="D25" i="47"/>
  <c r="AI12" i="48"/>
  <c r="AI13" i="48"/>
  <c r="AI14" i="48"/>
  <c r="AI15" i="48"/>
  <c r="AI16" i="48"/>
  <c r="AI17" i="48"/>
  <c r="AI18" i="48"/>
  <c r="AI19" i="48"/>
  <c r="AI29" i="48"/>
  <c r="AI30" i="48"/>
  <c r="BP21" i="49"/>
  <c r="BP22" i="49"/>
  <c r="BP23" i="49"/>
  <c r="BP24" i="49"/>
  <c r="BP25" i="49"/>
  <c r="BP26" i="49"/>
  <c r="BE15" i="51"/>
  <c r="BE27" i="51"/>
  <c r="BP25" i="52"/>
  <c r="C27" i="52"/>
  <c r="D27" i="52"/>
  <c r="D28" i="52"/>
  <c r="BA13" i="53"/>
  <c r="BA15" i="53"/>
  <c r="BA17" i="53"/>
  <c r="BA19" i="53"/>
  <c r="BA21" i="53"/>
  <c r="D13" i="54"/>
  <c r="D15" i="54"/>
  <c r="D17" i="54"/>
  <c r="D19" i="54"/>
  <c r="D21" i="54"/>
  <c r="D23" i="54"/>
  <c r="BI16" i="55"/>
  <c r="BI15" i="55"/>
  <c r="BI14" i="55"/>
  <c r="BI13" i="55"/>
  <c r="BI12" i="55"/>
  <c r="BI11" i="55"/>
  <c r="AQ11" i="55"/>
  <c r="AT8" i="55"/>
  <c r="AM13" i="55"/>
  <c r="AX15" i="55"/>
  <c r="AI16" i="55"/>
  <c r="BA12" i="56"/>
  <c r="AX12" i="56"/>
  <c r="C14" i="56"/>
  <c r="BA16" i="56"/>
  <c r="AX16" i="56"/>
  <c r="C18" i="56"/>
  <c r="D18" i="56"/>
  <c r="AI13" i="57"/>
  <c r="BA14" i="57"/>
  <c r="AX14" i="57"/>
  <c r="C17" i="57"/>
  <c r="D18" i="57"/>
  <c r="AI21" i="57"/>
  <c r="BA22" i="57"/>
  <c r="AX22" i="57"/>
  <c r="C25" i="57"/>
  <c r="H25" i="57"/>
  <c r="BA30" i="57"/>
  <c r="AX30" i="57"/>
  <c r="D32" i="57"/>
  <c r="D44" i="57"/>
  <c r="H48" i="57"/>
  <c r="D48" i="57"/>
  <c r="BA56" i="57"/>
  <c r="AX56" i="57"/>
  <c r="AM56" i="57"/>
  <c r="BP56" i="57"/>
  <c r="BE56" i="57"/>
  <c r="AX14" i="58"/>
  <c r="BA14" i="58"/>
  <c r="BP14" i="58"/>
  <c r="AI14" i="58"/>
  <c r="AX22" i="58"/>
  <c r="BP22" i="58"/>
  <c r="BA22" i="58"/>
  <c r="AI22" i="58"/>
  <c r="CH8" i="47"/>
  <c r="BM12" i="47"/>
  <c r="BM13" i="47"/>
  <c r="BM14" i="47"/>
  <c r="BM15" i="47"/>
  <c r="BM16" i="47"/>
  <c r="BM17" i="47"/>
  <c r="BM18" i="47"/>
  <c r="BM19" i="47"/>
  <c r="BM20" i="47"/>
  <c r="BM21" i="47"/>
  <c r="BM22" i="47"/>
  <c r="BM23" i="47"/>
  <c r="BM24" i="47"/>
  <c r="BM25" i="47"/>
  <c r="BM26" i="47"/>
  <c r="BM27" i="47"/>
  <c r="BM28" i="47"/>
  <c r="BM29" i="47"/>
  <c r="BM30" i="47"/>
  <c r="BM31" i="47"/>
  <c r="AT8" i="48"/>
  <c r="AM13" i="48"/>
  <c r="AM14" i="48"/>
  <c r="AM16" i="48"/>
  <c r="AM19" i="48"/>
  <c r="AM21" i="48"/>
  <c r="AM22" i="48"/>
  <c r="AM23" i="48"/>
  <c r="AM24" i="48"/>
  <c r="AM25" i="48"/>
  <c r="AM26" i="48"/>
  <c r="BP24" i="52"/>
  <c r="BP30" i="52"/>
  <c r="BP33" i="52"/>
  <c r="BP12" i="53"/>
  <c r="BE13" i="53"/>
  <c r="BP14" i="53"/>
  <c r="BP16" i="53"/>
  <c r="BE17" i="53"/>
  <c r="BP18" i="53"/>
  <c r="BP20" i="53"/>
  <c r="BP12" i="54"/>
  <c r="BP14" i="54"/>
  <c r="BP16" i="54"/>
  <c r="BP18" i="54"/>
  <c r="BP20" i="54"/>
  <c r="BP22" i="54"/>
  <c r="BP24" i="54"/>
  <c r="BL8" i="55"/>
  <c r="AQ13" i="55"/>
  <c r="BP14" i="55"/>
  <c r="AM16" i="55"/>
  <c r="G15" i="56"/>
  <c r="AI16" i="56"/>
  <c r="G19" i="56"/>
  <c r="AM19" i="56"/>
  <c r="AI14" i="57"/>
  <c r="BA15" i="57"/>
  <c r="AX15" i="57"/>
  <c r="C18" i="57"/>
  <c r="G19" i="57"/>
  <c r="BE19" i="57"/>
  <c r="D19" i="57"/>
  <c r="AI22" i="57"/>
  <c r="BA23" i="57"/>
  <c r="AX23" i="57"/>
  <c r="C26" i="57"/>
  <c r="C27" i="57"/>
  <c r="G27" i="57"/>
  <c r="BA29" i="57"/>
  <c r="AX29" i="57"/>
  <c r="AI29" i="57"/>
  <c r="AI30" i="57"/>
  <c r="BP31" i="57"/>
  <c r="G32" i="57"/>
  <c r="C34" i="57"/>
  <c r="C35" i="57"/>
  <c r="G35" i="57"/>
  <c r="BA37" i="57"/>
  <c r="AX37" i="57"/>
  <c r="AI37" i="57"/>
  <c r="G44" i="57"/>
  <c r="BE44" i="57"/>
  <c r="C46" i="57"/>
  <c r="D46" i="57"/>
  <c r="C47" i="57"/>
  <c r="G48" i="57"/>
  <c r="BE48" i="57"/>
  <c r="BA53" i="57"/>
  <c r="AI53" i="57"/>
  <c r="BP53" i="57"/>
  <c r="AX53" i="57"/>
  <c r="BA68" i="57"/>
  <c r="AX68" i="57"/>
  <c r="AM68" i="57"/>
  <c r="G73" i="57"/>
  <c r="AM73" i="57"/>
  <c r="C73" i="57"/>
  <c r="C40" i="58"/>
  <c r="BP23" i="52"/>
  <c r="G12" i="56"/>
  <c r="BE12" i="56"/>
  <c r="BA13" i="56"/>
  <c r="AX13" i="56"/>
  <c r="BA17" i="56"/>
  <c r="AX17" i="56"/>
  <c r="BA16" i="57"/>
  <c r="AX16" i="57"/>
  <c r="G20" i="57"/>
  <c r="BE20" i="57"/>
  <c r="D20" i="57"/>
  <c r="BA24" i="57"/>
  <c r="AX24" i="57"/>
  <c r="BA43" i="57"/>
  <c r="BP43" i="57"/>
  <c r="AX43" i="57"/>
  <c r="G55" i="57"/>
  <c r="BE55" i="57"/>
  <c r="G58" i="57"/>
  <c r="BE58" i="57"/>
  <c r="C60" i="57"/>
  <c r="G60" i="57"/>
  <c r="AM60" i="57"/>
  <c r="AX77" i="57"/>
  <c r="BP77" i="57"/>
  <c r="BA77" i="57"/>
  <c r="AI77" i="57"/>
  <c r="AX38" i="58"/>
  <c r="BP38" i="58"/>
  <c r="BA38" i="58"/>
  <c r="AI38" i="58"/>
  <c r="BI11" i="53"/>
  <c r="BI12" i="53"/>
  <c r="BI13" i="53"/>
  <c r="BI14" i="53"/>
  <c r="BI15" i="53"/>
  <c r="BI16" i="53"/>
  <c r="BI17" i="53"/>
  <c r="BI18" i="53"/>
  <c r="BI19" i="53"/>
  <c r="BI20" i="53"/>
  <c r="BI21" i="53"/>
  <c r="BE13" i="54"/>
  <c r="BE15" i="54"/>
  <c r="BE16" i="54"/>
  <c r="BE17" i="54"/>
  <c r="BE18" i="54"/>
  <c r="BE19" i="54"/>
  <c r="BE20" i="54"/>
  <c r="BE22" i="54"/>
  <c r="BE24" i="54"/>
  <c r="BA12" i="55"/>
  <c r="BA13" i="55"/>
  <c r="BA14" i="55"/>
  <c r="BA15" i="55"/>
  <c r="BA16" i="55"/>
  <c r="BA39" i="57"/>
  <c r="BA48" i="57"/>
  <c r="AX48" i="57"/>
  <c r="BA51" i="57"/>
  <c r="BA54" i="57"/>
  <c r="BP54" i="57"/>
  <c r="AX54" i="57"/>
  <c r="BA57" i="57"/>
  <c r="BP57" i="57"/>
  <c r="BE57" i="57"/>
  <c r="C59" i="57"/>
  <c r="G59" i="57"/>
  <c r="AM59" i="57"/>
  <c r="BA61" i="57"/>
  <c r="AM61" i="57"/>
  <c r="AI61" i="57"/>
  <c r="BA62" i="57"/>
  <c r="BP62" i="57"/>
  <c r="AX62" i="57"/>
  <c r="C81" i="57"/>
  <c r="BP19" i="53"/>
  <c r="BP21" i="53"/>
  <c r="BE13" i="55"/>
  <c r="BE16" i="55"/>
  <c r="BA28" i="57"/>
  <c r="BA32" i="57"/>
  <c r="BA36" i="57"/>
  <c r="AI39" i="57"/>
  <c r="AI48" i="57"/>
  <c r="AI51" i="57"/>
  <c r="AI54" i="57"/>
  <c r="AI57" i="57"/>
  <c r="AX61" i="57"/>
  <c r="AI62" i="57"/>
  <c r="C65" i="57"/>
  <c r="BE66" i="57"/>
  <c r="BA66" i="57"/>
  <c r="AX66" i="57"/>
  <c r="AM66" i="57"/>
  <c r="C69" i="57"/>
  <c r="G72" i="57"/>
  <c r="C72" i="57"/>
  <c r="H72" i="57"/>
  <c r="G74" i="57"/>
  <c r="D74" i="57"/>
  <c r="C74" i="57"/>
  <c r="H74" i="57"/>
  <c r="AX76" i="57"/>
  <c r="BA76" i="57"/>
  <c r="BP76" i="57"/>
  <c r="AI76" i="57"/>
  <c r="D78" i="57"/>
  <c r="C23" i="58"/>
  <c r="C39" i="58"/>
  <c r="H39" i="58"/>
  <c r="H25" i="60"/>
  <c r="G25" i="60"/>
  <c r="BE25" i="60"/>
  <c r="AI12" i="53"/>
  <c r="AI13" i="53"/>
  <c r="AI14" i="53"/>
  <c r="AI15" i="53"/>
  <c r="AI16" i="53"/>
  <c r="AI17" i="53"/>
  <c r="AI18" i="53"/>
  <c r="AI20" i="53"/>
  <c r="AI28" i="57"/>
  <c r="C29" i="57"/>
  <c r="AI32" i="57"/>
  <c r="C33" i="57"/>
  <c r="D33" i="57"/>
  <c r="AI36" i="57"/>
  <c r="C37" i="57"/>
  <c r="BA46" i="57"/>
  <c r="BP46" i="57"/>
  <c r="AX46" i="57"/>
  <c r="BA49" i="57"/>
  <c r="D50" i="57"/>
  <c r="D53" i="57"/>
  <c r="H56" i="57"/>
  <c r="D56" i="57"/>
  <c r="AM57" i="57"/>
  <c r="BE61" i="57"/>
  <c r="D69" i="57"/>
  <c r="D77" i="57"/>
  <c r="BP82" i="57"/>
  <c r="AX85" i="57"/>
  <c r="BP85" i="57"/>
  <c r="BA85" i="57"/>
  <c r="AI85" i="57"/>
  <c r="AX12" i="58"/>
  <c r="BA12" i="58"/>
  <c r="BP12" i="58"/>
  <c r="AX21" i="58"/>
  <c r="BP21" i="58"/>
  <c r="BA21" i="58"/>
  <c r="AX37" i="58"/>
  <c r="BP37" i="58"/>
  <c r="BA37" i="58"/>
  <c r="C49" i="58"/>
  <c r="D49" i="58"/>
  <c r="C54" i="58"/>
  <c r="AT8" i="53"/>
  <c r="AM12" i="53"/>
  <c r="AM13" i="53"/>
  <c r="AM14" i="53"/>
  <c r="AM17" i="53"/>
  <c r="AM20" i="53"/>
  <c r="BA27" i="57"/>
  <c r="BA31" i="57"/>
  <c r="BA35" i="57"/>
  <c r="BA38" i="57"/>
  <c r="AX38" i="57"/>
  <c r="BA41" i="57"/>
  <c r="C42" i="57"/>
  <c r="D45" i="57"/>
  <c r="G50" i="57"/>
  <c r="AM50" i="57"/>
  <c r="AX51" i="57"/>
  <c r="BP52" i="57"/>
  <c r="G53" i="57"/>
  <c r="BE53" i="57"/>
  <c r="D54" i="57"/>
  <c r="BA55" i="57"/>
  <c r="AI55" i="57"/>
  <c r="G56" i="57"/>
  <c r="G57" i="57"/>
  <c r="BA59" i="57"/>
  <c r="AX59" i="57"/>
  <c r="BP61" i="57"/>
  <c r="BP66" i="57"/>
  <c r="G70" i="57"/>
  <c r="C70" i="57"/>
  <c r="H70" i="57"/>
  <c r="C77" i="57"/>
  <c r="H77" i="57"/>
  <c r="AI12" i="58"/>
  <c r="AI21" i="58"/>
  <c r="AX30" i="58"/>
  <c r="BP30" i="58"/>
  <c r="BA30" i="58"/>
  <c r="G32" i="58"/>
  <c r="BE32" i="58"/>
  <c r="D32" i="58"/>
  <c r="C32" i="58"/>
  <c r="H32" i="58"/>
  <c r="AI37" i="58"/>
  <c r="AX46" i="58"/>
  <c r="BP46" i="58"/>
  <c r="BA46" i="58"/>
  <c r="C48" i="58"/>
  <c r="G48" i="58"/>
  <c r="BE48" i="58"/>
  <c r="AX64" i="58"/>
  <c r="BP64" i="58"/>
  <c r="BA64" i="58"/>
  <c r="G66" i="58"/>
  <c r="D66" i="58"/>
  <c r="C66" i="58"/>
  <c r="H66" i="58"/>
  <c r="BA40" i="57"/>
  <c r="BA44" i="57"/>
  <c r="BA50" i="57"/>
  <c r="BA58" i="57"/>
  <c r="AX71" i="57"/>
  <c r="AI71" i="57"/>
  <c r="AX72" i="57"/>
  <c r="BA72" i="57"/>
  <c r="AQ11" i="58"/>
  <c r="BA13" i="58"/>
  <c r="AX16" i="58"/>
  <c r="BE16" i="58"/>
  <c r="BA16" i="58"/>
  <c r="BI19" i="58"/>
  <c r="BI27" i="58"/>
  <c r="BI35" i="58"/>
  <c r="BI43" i="58"/>
  <c r="AX51" i="58"/>
  <c r="BI62" i="58"/>
  <c r="BP71" i="58"/>
  <c r="BI90" i="58"/>
  <c r="BP91" i="58"/>
  <c r="AX34" i="60"/>
  <c r="BA34" i="60"/>
  <c r="BP34" i="60"/>
  <c r="C42" i="60"/>
  <c r="H42" i="60"/>
  <c r="BA63" i="57"/>
  <c r="BP78" i="57"/>
  <c r="BA15" i="58"/>
  <c r="AI16" i="58"/>
  <c r="AX18" i="58"/>
  <c r="BP18" i="58"/>
  <c r="BE18" i="58"/>
  <c r="BA18" i="58"/>
  <c r="BP19" i="58"/>
  <c r="BI20" i="58"/>
  <c r="AX26" i="58"/>
  <c r="BP26" i="58"/>
  <c r="BA26" i="58"/>
  <c r="BP27" i="58"/>
  <c r="BI28" i="58"/>
  <c r="AX34" i="58"/>
  <c r="BP34" i="58"/>
  <c r="BA34" i="58"/>
  <c r="BP35" i="58"/>
  <c r="BI36" i="58"/>
  <c r="AX42" i="58"/>
  <c r="BP42" i="58"/>
  <c r="BA42" i="58"/>
  <c r="BP43" i="58"/>
  <c r="BI44" i="58"/>
  <c r="AX50" i="58"/>
  <c r="AI51" i="58"/>
  <c r="BI55" i="58"/>
  <c r="BI56" i="58"/>
  <c r="BI57" i="58"/>
  <c r="AI61" i="58"/>
  <c r="BP62" i="58"/>
  <c r="BA67" i="58"/>
  <c r="BA77" i="58"/>
  <c r="BA92" i="58"/>
  <c r="AI34" i="60"/>
  <c r="AX38" i="60"/>
  <c r="BA38" i="60"/>
  <c r="BP38" i="60"/>
  <c r="BA52" i="57"/>
  <c r="BA60" i="57"/>
  <c r="AI63" i="57"/>
  <c r="D64" i="57"/>
  <c r="BA65" i="57"/>
  <c r="D66" i="57"/>
  <c r="BA67" i="57"/>
  <c r="D68" i="57"/>
  <c r="AX69" i="57"/>
  <c r="BP69" i="57"/>
  <c r="AX73" i="57"/>
  <c r="BP73" i="57"/>
  <c r="BI11" i="58"/>
  <c r="C13" i="58"/>
  <c r="D13" i="58"/>
  <c r="BI13" i="58"/>
  <c r="G15" i="58"/>
  <c r="D15" i="58"/>
  <c r="BP16" i="58"/>
  <c r="BA17" i="58"/>
  <c r="AI18" i="58"/>
  <c r="C20" i="58"/>
  <c r="H20" i="58"/>
  <c r="BP20" i="58"/>
  <c r="AX25" i="58"/>
  <c r="BP25" i="58"/>
  <c r="AI26" i="58"/>
  <c r="C28" i="58"/>
  <c r="BP28" i="58"/>
  <c r="AX33" i="58"/>
  <c r="BP33" i="58"/>
  <c r="AI34" i="58"/>
  <c r="C36" i="58"/>
  <c r="H36" i="58"/>
  <c r="BP36" i="58"/>
  <c r="AX41" i="58"/>
  <c r="BP41" i="58"/>
  <c r="AI42" i="58"/>
  <c r="C44" i="58"/>
  <c r="D44" i="58"/>
  <c r="BP44" i="58"/>
  <c r="AI49" i="58"/>
  <c r="AI50" i="58"/>
  <c r="BA51" i="58"/>
  <c r="BI54" i="58"/>
  <c r="D56" i="58"/>
  <c r="C56" i="58"/>
  <c r="C57" i="58"/>
  <c r="H57" i="58"/>
  <c r="BP61" i="58"/>
  <c r="BI66" i="58"/>
  <c r="BA76" i="58"/>
  <c r="AI38" i="60"/>
  <c r="C46" i="60"/>
  <c r="D46" i="60"/>
  <c r="AX80" i="57"/>
  <c r="BA80" i="57"/>
  <c r="AX81" i="57"/>
  <c r="BP81" i="57"/>
  <c r="BA81" i="57"/>
  <c r="G85" i="57"/>
  <c r="BE85" i="57"/>
  <c r="D85" i="57"/>
  <c r="G86" i="57"/>
  <c r="BI18" i="58"/>
  <c r="G1" i="58"/>
  <c r="BI41" i="58"/>
  <c r="BI37" i="58"/>
  <c r="BI33" i="58"/>
  <c r="BI29" i="58"/>
  <c r="BI25" i="58"/>
  <c r="BI21" i="58"/>
  <c r="BP17" i="58"/>
  <c r="BP15" i="58"/>
  <c r="BP13" i="58"/>
  <c r="BI15" i="58"/>
  <c r="G17" i="58"/>
  <c r="BE17" i="58"/>
  <c r="D17" i="58"/>
  <c r="C19" i="58"/>
  <c r="H19" i="58"/>
  <c r="BA24" i="58"/>
  <c r="AI25" i="58"/>
  <c r="C27" i="58"/>
  <c r="BA32" i="58"/>
  <c r="AI33" i="58"/>
  <c r="C35" i="58"/>
  <c r="BA40" i="58"/>
  <c r="AI41" i="58"/>
  <c r="C43" i="58"/>
  <c r="BA48" i="58"/>
  <c r="BA49" i="58"/>
  <c r="BA50" i="58"/>
  <c r="C55" i="58"/>
  <c r="D55" i="58"/>
  <c r="AX60" i="58"/>
  <c r="BP60" i="58"/>
  <c r="BA60" i="58"/>
  <c r="AI65" i="58"/>
  <c r="BP66" i="58"/>
  <c r="BP67" i="58"/>
  <c r="C78" i="58"/>
  <c r="C81" i="58"/>
  <c r="AX75" i="57"/>
  <c r="AX79" i="57"/>
  <c r="AX83" i="57"/>
  <c r="AX19" i="58"/>
  <c r="C21" i="58"/>
  <c r="AX23" i="58"/>
  <c r="C25" i="58"/>
  <c r="G25" i="58"/>
  <c r="AX27" i="58"/>
  <c r="C29" i="58"/>
  <c r="AX31" i="58"/>
  <c r="C33" i="58"/>
  <c r="H33" i="58"/>
  <c r="AX35" i="58"/>
  <c r="C37" i="58"/>
  <c r="G37" i="58"/>
  <c r="AX39" i="58"/>
  <c r="C41" i="58"/>
  <c r="AX43" i="58"/>
  <c r="G45" i="58"/>
  <c r="AM45" i="58"/>
  <c r="C45" i="58"/>
  <c r="H45" i="58"/>
  <c r="BI45" i="58"/>
  <c r="AX47" i="58"/>
  <c r="C50" i="58"/>
  <c r="H50" i="58"/>
  <c r="BI50" i="58"/>
  <c r="BA52" i="58"/>
  <c r="AI53" i="58"/>
  <c r="AX54" i="58"/>
  <c r="C58" i="58"/>
  <c r="H58" i="58"/>
  <c r="BI58" i="58"/>
  <c r="BI59" i="58"/>
  <c r="C62" i="58"/>
  <c r="H62" i="58"/>
  <c r="BP63" i="58"/>
  <c r="AX72" i="58"/>
  <c r="BP72" i="58"/>
  <c r="BA72" i="58"/>
  <c r="AI73" i="58"/>
  <c r="BP74" i="58"/>
  <c r="AQ82" i="58"/>
  <c r="AX83" i="58"/>
  <c r="AX87" i="58"/>
  <c r="BE93" i="58"/>
  <c r="AI75" i="57"/>
  <c r="C76" i="57"/>
  <c r="AI79" i="57"/>
  <c r="C80" i="57"/>
  <c r="AI83" i="57"/>
  <c r="C84" i="57"/>
  <c r="H84" i="57"/>
  <c r="C12" i="58"/>
  <c r="H12" i="58"/>
  <c r="G14" i="58"/>
  <c r="D14" i="58"/>
  <c r="G16" i="58"/>
  <c r="AM16" i="58"/>
  <c r="D16" i="58"/>
  <c r="G18" i="58"/>
  <c r="AM18" i="58"/>
  <c r="D18" i="58"/>
  <c r="AI19" i="58"/>
  <c r="AI23" i="58"/>
  <c r="AI27" i="58"/>
  <c r="AI31" i="58"/>
  <c r="AI35" i="58"/>
  <c r="AI39" i="58"/>
  <c r="AI43" i="58"/>
  <c r="AI47" i="58"/>
  <c r="C51" i="58"/>
  <c r="H51" i="58"/>
  <c r="BI51" i="58"/>
  <c r="BA53" i="58"/>
  <c r="AI54" i="58"/>
  <c r="AX55" i="58"/>
  <c r="C59" i="58"/>
  <c r="BP59" i="58"/>
  <c r="AI71" i="58"/>
  <c r="AI72" i="58"/>
  <c r="BP73" i="58"/>
  <c r="BP80" i="58"/>
  <c r="AX82" i="58"/>
  <c r="D86" i="58"/>
  <c r="BE87" i="58"/>
  <c r="AQ94" i="58"/>
  <c r="AX70" i="57"/>
  <c r="AX74" i="57"/>
  <c r="D76" i="57"/>
  <c r="AX78" i="57"/>
  <c r="AX82" i="57"/>
  <c r="BA86" i="57"/>
  <c r="AX86" i="57"/>
  <c r="D12" i="58"/>
  <c r="AX13" i="58"/>
  <c r="AX15" i="58"/>
  <c r="AX17" i="58"/>
  <c r="BA19" i="58"/>
  <c r="AX20" i="58"/>
  <c r="C22" i="58"/>
  <c r="BI22" i="58"/>
  <c r="BA23" i="58"/>
  <c r="AX24" i="58"/>
  <c r="C26" i="58"/>
  <c r="H26" i="58"/>
  <c r="BI26" i="58"/>
  <c r="BA27" i="58"/>
  <c r="AX28" i="58"/>
  <c r="C30" i="58"/>
  <c r="BI30" i="58"/>
  <c r="BA31" i="58"/>
  <c r="AX32" i="58"/>
  <c r="C34" i="58"/>
  <c r="BI34" i="58"/>
  <c r="BA35" i="58"/>
  <c r="AX36" i="58"/>
  <c r="C38" i="58"/>
  <c r="H38" i="58"/>
  <c r="BI38" i="58"/>
  <c r="BA39" i="58"/>
  <c r="AX40" i="58"/>
  <c r="C42" i="58"/>
  <c r="BI42" i="58"/>
  <c r="BA43" i="58"/>
  <c r="AX44" i="58"/>
  <c r="C46" i="58"/>
  <c r="BI46" i="58"/>
  <c r="BA47" i="58"/>
  <c r="AX48" i="58"/>
  <c r="G52" i="58"/>
  <c r="BE52" i="58"/>
  <c r="C52" i="58"/>
  <c r="H52" i="58"/>
  <c r="BI52" i="58"/>
  <c r="BA54" i="58"/>
  <c r="AI55" i="58"/>
  <c r="AX56" i="58"/>
  <c r="AX68" i="58"/>
  <c r="BP68" i="58"/>
  <c r="BA68" i="58"/>
  <c r="AI69" i="58"/>
  <c r="BI70" i="58"/>
  <c r="BA71" i="58"/>
  <c r="AI78" i="58"/>
  <c r="AI79" i="58"/>
  <c r="AI80" i="58"/>
  <c r="BA82" i="58"/>
  <c r="G86" i="58"/>
  <c r="C14" i="61"/>
  <c r="AI70" i="57"/>
  <c r="C71" i="57"/>
  <c r="AI74" i="57"/>
  <c r="C75" i="57"/>
  <c r="G75" i="57"/>
  <c r="AI78" i="57"/>
  <c r="C79" i="57"/>
  <c r="G79" i="57"/>
  <c r="BE79" i="57"/>
  <c r="AI82" i="57"/>
  <c r="C83" i="57"/>
  <c r="G83" i="57"/>
  <c r="AI86" i="57"/>
  <c r="AM94" i="58"/>
  <c r="AM91" i="58"/>
  <c r="AM90" i="58"/>
  <c r="AM88" i="58"/>
  <c r="AI93" i="58"/>
  <c r="AI92" i="58"/>
  <c r="AI91" i="58"/>
  <c r="AI90" i="58"/>
  <c r="AI89" i="58"/>
  <c r="AI88" i="58"/>
  <c r="AI87" i="58"/>
  <c r="AI86" i="58"/>
  <c r="AI85" i="58"/>
  <c r="AI84" i="58"/>
  <c r="AI83" i="58"/>
  <c r="BA93" i="58"/>
  <c r="BI91" i="58"/>
  <c r="AX90" i="58"/>
  <c r="BE88" i="58"/>
  <c r="AQ87" i="58"/>
  <c r="BI85" i="58"/>
  <c r="BA84" i="58"/>
  <c r="AQ83" i="58"/>
  <c r="AI82" i="58"/>
  <c r="BI80" i="58"/>
  <c r="BA78" i="58"/>
  <c r="BI94" i="58"/>
  <c r="AX93" i="58"/>
  <c r="BE91" i="58"/>
  <c r="AQ90" i="58"/>
  <c r="BA88" i="58"/>
  <c r="AX84" i="58"/>
  <c r="BI81" i="58"/>
  <c r="BA79" i="58"/>
  <c r="AX78" i="58"/>
  <c r="AQ77" i="58"/>
  <c r="AQ76" i="58"/>
  <c r="AQ75" i="58"/>
  <c r="AQ74" i="58"/>
  <c r="AQ73" i="58"/>
  <c r="AQ72" i="58"/>
  <c r="AQ71" i="58"/>
  <c r="AQ70" i="58"/>
  <c r="AQ69" i="58"/>
  <c r="AQ68" i="58"/>
  <c r="AQ67" i="58"/>
  <c r="AQ66" i="58"/>
  <c r="AQ65" i="58"/>
  <c r="AQ64" i="58"/>
  <c r="AQ63" i="58"/>
  <c r="AQ62" i="58"/>
  <c r="AQ61" i="58"/>
  <c r="AQ60" i="58"/>
  <c r="BE94" i="58"/>
  <c r="AQ93" i="58"/>
  <c r="BA91" i="58"/>
  <c r="BI89" i="58"/>
  <c r="AX88" i="58"/>
  <c r="BI86" i="58"/>
  <c r="BA85" i="58"/>
  <c r="AQ84" i="58"/>
  <c r="BI82" i="58"/>
  <c r="BA80" i="58"/>
  <c r="AX79" i="58"/>
  <c r="AQ78" i="58"/>
  <c r="BA94" i="58"/>
  <c r="BI92" i="58"/>
  <c r="AX91" i="58"/>
  <c r="AQ88" i="58"/>
  <c r="BE86" i="58"/>
  <c r="AX85" i="58"/>
  <c r="BA81" i="58"/>
  <c r="AX80" i="58"/>
  <c r="AQ79" i="58"/>
  <c r="AX92" i="58"/>
  <c r="AQ89" i="58"/>
  <c r="AQ86" i="58"/>
  <c r="BI84" i="58"/>
  <c r="BA75" i="58"/>
  <c r="BI73" i="58"/>
  <c r="BI69" i="58"/>
  <c r="BI65" i="58"/>
  <c r="BI61" i="58"/>
  <c r="AQ92" i="58"/>
  <c r="BI88" i="58"/>
  <c r="AM86" i="58"/>
  <c r="AQ85" i="58"/>
  <c r="AX81" i="58"/>
  <c r="AQ58" i="58"/>
  <c r="AQ57" i="58"/>
  <c r="AQ56" i="58"/>
  <c r="AQ55" i="58"/>
  <c r="AQ54" i="58"/>
  <c r="AQ53" i="58"/>
  <c r="AQ52" i="58"/>
  <c r="AQ51" i="58"/>
  <c r="AQ50" i="58"/>
  <c r="AQ49" i="58"/>
  <c r="AQ48" i="58"/>
  <c r="AQ47" i="58"/>
  <c r="AQ46" i="58"/>
  <c r="AQ45" i="58"/>
  <c r="AQ44" i="58"/>
  <c r="AQ43" i="58"/>
  <c r="AQ42" i="58"/>
  <c r="AQ41" i="58"/>
  <c r="AQ40" i="58"/>
  <c r="AQ39" i="58"/>
  <c r="AQ38" i="58"/>
  <c r="AQ37" i="58"/>
  <c r="AQ36" i="58"/>
  <c r="AQ35" i="58"/>
  <c r="AQ34" i="58"/>
  <c r="AQ33" i="58"/>
  <c r="AQ32" i="58"/>
  <c r="AQ31" i="58"/>
  <c r="AQ30" i="58"/>
  <c r="AQ29" i="58"/>
  <c r="AQ28" i="58"/>
  <c r="AQ27" i="58"/>
  <c r="AQ26" i="58"/>
  <c r="AQ25" i="58"/>
  <c r="AQ24" i="58"/>
  <c r="AQ23" i="58"/>
  <c r="AQ22" i="58"/>
  <c r="AQ21" i="58"/>
  <c r="AQ20" i="58"/>
  <c r="AQ19" i="58"/>
  <c r="AQ18" i="58"/>
  <c r="AQ17" i="58"/>
  <c r="AQ16" i="58"/>
  <c r="AQ15" i="58"/>
  <c r="AQ14" i="58"/>
  <c r="AQ13" i="58"/>
  <c r="AQ12" i="58"/>
  <c r="BL8" i="58"/>
  <c r="AX94" i="58"/>
  <c r="AQ91" i="58"/>
  <c r="BI87" i="58"/>
  <c r="BI83" i="58"/>
  <c r="AQ81" i="58"/>
  <c r="BI72" i="58"/>
  <c r="BI68" i="58"/>
  <c r="BI64" i="58"/>
  <c r="BI60" i="58"/>
  <c r="AQ59" i="58"/>
  <c r="BI93" i="58"/>
  <c r="BE90" i="58"/>
  <c r="BA87" i="58"/>
  <c r="BA83" i="58"/>
  <c r="AI81" i="58"/>
  <c r="AQ80" i="58"/>
  <c r="BI77" i="58"/>
  <c r="BP76" i="58"/>
  <c r="BI71" i="58"/>
  <c r="BI67" i="58"/>
  <c r="BI63" i="58"/>
  <c r="AT8" i="58"/>
  <c r="BI12" i="58"/>
  <c r="AI13" i="58"/>
  <c r="BI14" i="58"/>
  <c r="AI15" i="58"/>
  <c r="BI16" i="58"/>
  <c r="AI17" i="58"/>
  <c r="AI20" i="58"/>
  <c r="AI24" i="58"/>
  <c r="AI28" i="58"/>
  <c r="AI32" i="58"/>
  <c r="AI36" i="58"/>
  <c r="AI40" i="58"/>
  <c r="AI44" i="58"/>
  <c r="AI48" i="58"/>
  <c r="AX49" i="58"/>
  <c r="C53" i="58"/>
  <c r="H53" i="58"/>
  <c r="BI53" i="58"/>
  <c r="BA55" i="58"/>
  <c r="AI56" i="58"/>
  <c r="AX57" i="58"/>
  <c r="AI67" i="58"/>
  <c r="AI68" i="58"/>
  <c r="BP69" i="58"/>
  <c r="BP70" i="58"/>
  <c r="BP77" i="58"/>
  <c r="AX77" i="58"/>
  <c r="AI77" i="58"/>
  <c r="H85" i="58"/>
  <c r="G85" i="58"/>
  <c r="D85" i="58"/>
  <c r="BA89" i="58"/>
  <c r="D19" i="60"/>
  <c r="BP48" i="58"/>
  <c r="BP49" i="58"/>
  <c r="BP50" i="58"/>
  <c r="BP51" i="58"/>
  <c r="BP52" i="58"/>
  <c r="BP53" i="58"/>
  <c r="BP54" i="58"/>
  <c r="BP55" i="58"/>
  <c r="BP56" i="58"/>
  <c r="BP57" i="58"/>
  <c r="BP58" i="58"/>
  <c r="AX61" i="58"/>
  <c r="C63" i="58"/>
  <c r="H63" i="58"/>
  <c r="AX65" i="58"/>
  <c r="C67" i="58"/>
  <c r="G67" i="58"/>
  <c r="AM67" i="58"/>
  <c r="AX69" i="58"/>
  <c r="C71" i="58"/>
  <c r="AX73" i="58"/>
  <c r="G79" i="58"/>
  <c r="D79" i="58"/>
  <c r="G80" i="58"/>
  <c r="BE80" i="58"/>
  <c r="AI94" i="58"/>
  <c r="H16" i="59"/>
  <c r="G16" i="59"/>
  <c r="AM16" i="59"/>
  <c r="D16" i="59"/>
  <c r="BA37" i="59"/>
  <c r="C18" i="60"/>
  <c r="H18" i="60"/>
  <c r="C47" i="60"/>
  <c r="AM20" i="61"/>
  <c r="AI20" i="61"/>
  <c r="BP20" i="61"/>
  <c r="BE20" i="61"/>
  <c r="BA20" i="61"/>
  <c r="BA20" i="62"/>
  <c r="AX20" i="62"/>
  <c r="AI20" i="62"/>
  <c r="BP20" i="62"/>
  <c r="G60" i="58"/>
  <c r="AM60" i="58"/>
  <c r="BA61" i="58"/>
  <c r="AX62" i="58"/>
  <c r="C64" i="58"/>
  <c r="BA65" i="58"/>
  <c r="AX66" i="58"/>
  <c r="D68" i="58"/>
  <c r="C68" i="58"/>
  <c r="BA69" i="58"/>
  <c r="AX70" i="58"/>
  <c r="C72" i="58"/>
  <c r="G72" i="58"/>
  <c r="AM72" i="58"/>
  <c r="BA73" i="58"/>
  <c r="AX74" i="58"/>
  <c r="AI74" i="58"/>
  <c r="D80" i="58"/>
  <c r="G83" i="58"/>
  <c r="AM83" i="58"/>
  <c r="BP84" i="58"/>
  <c r="BP88" i="58"/>
  <c r="AQ27" i="59"/>
  <c r="AQ31" i="59"/>
  <c r="AQ35" i="59"/>
  <c r="H27" i="60"/>
  <c r="BA12" i="62"/>
  <c r="AX12" i="62"/>
  <c r="AI12" i="62"/>
  <c r="BP12" i="62"/>
  <c r="BA15" i="62"/>
  <c r="AX15" i="62"/>
  <c r="AI15" i="62"/>
  <c r="BP15" i="62"/>
  <c r="AX59" i="58"/>
  <c r="AI62" i="58"/>
  <c r="AI66" i="58"/>
  <c r="AI70" i="58"/>
  <c r="BA74" i="58"/>
  <c r="AX75" i="58"/>
  <c r="AI75" i="58"/>
  <c r="BP89" i="58"/>
  <c r="BA12" i="59"/>
  <c r="AQ14" i="59"/>
  <c r="BP16" i="59"/>
  <c r="AX19" i="59"/>
  <c r="AX23" i="59"/>
  <c r="AX27" i="59"/>
  <c r="AX31" i="59"/>
  <c r="C43" i="60"/>
  <c r="G18" i="61"/>
  <c r="BE18" i="61"/>
  <c r="BI12" i="62"/>
  <c r="BA59" i="58"/>
  <c r="G61" i="58"/>
  <c r="AM61" i="58"/>
  <c r="C61" i="58"/>
  <c r="BA62" i="58"/>
  <c r="AX63" i="58"/>
  <c r="C65" i="58"/>
  <c r="D65" i="58"/>
  <c r="BA66" i="58"/>
  <c r="AX67" i="58"/>
  <c r="C69" i="58"/>
  <c r="G69" i="58"/>
  <c r="BE69" i="58"/>
  <c r="BA70" i="58"/>
  <c r="AX71" i="58"/>
  <c r="C73" i="58"/>
  <c r="D73" i="58"/>
  <c r="AX76" i="58"/>
  <c r="AI76" i="58"/>
  <c r="BP78" i="58"/>
  <c r="BP79" i="58"/>
  <c r="AI29" i="59"/>
  <c r="AI28" i="59"/>
  <c r="AI27" i="59"/>
  <c r="AI26" i="59"/>
  <c r="AI25" i="59"/>
  <c r="AI24" i="59"/>
  <c r="AI23" i="59"/>
  <c r="AI22" i="59"/>
  <c r="AI21" i="59"/>
  <c r="AI20" i="59"/>
  <c r="AI19" i="59"/>
  <c r="AI18" i="59"/>
  <c r="AI17" i="59"/>
  <c r="AI16" i="59"/>
  <c r="AI15" i="59"/>
  <c r="AI14" i="59"/>
  <c r="AI13" i="59"/>
  <c r="AI12" i="59"/>
  <c r="BI37" i="59"/>
  <c r="BI36" i="59"/>
  <c r="BI35" i="59"/>
  <c r="BI34" i="59"/>
  <c r="BI33" i="59"/>
  <c r="BI32" i="59"/>
  <c r="BI31" i="59"/>
  <c r="BI30" i="59"/>
  <c r="BI29" i="59"/>
  <c r="BI28" i="59"/>
  <c r="BI27" i="59"/>
  <c r="BI26" i="59"/>
  <c r="BI25" i="59"/>
  <c r="BI24" i="59"/>
  <c r="BI23" i="59"/>
  <c r="BI22" i="59"/>
  <c r="BI21" i="59"/>
  <c r="BI20" i="59"/>
  <c r="BI19" i="59"/>
  <c r="BI18" i="59"/>
  <c r="BI17" i="59"/>
  <c r="BI16" i="59"/>
  <c r="BI15" i="59"/>
  <c r="BI14" i="59"/>
  <c r="BI13" i="59"/>
  <c r="BI12" i="59"/>
  <c r="BI11" i="59"/>
  <c r="AM34" i="59"/>
  <c r="AM32" i="59"/>
  <c r="AM31" i="59"/>
  <c r="AM26" i="59"/>
  <c r="AM24" i="59"/>
  <c r="AM22" i="59"/>
  <c r="AM18" i="59"/>
  <c r="BI38" i="59"/>
  <c r="BE34" i="59"/>
  <c r="BE26" i="59"/>
  <c r="BE24" i="59"/>
  <c r="BE22" i="59"/>
  <c r="AM17" i="59"/>
  <c r="AX15" i="59"/>
  <c r="AQ12" i="59"/>
  <c r="BA36" i="59"/>
  <c r="BA34" i="59"/>
  <c r="BA32" i="59"/>
  <c r="BA30" i="59"/>
  <c r="BA28" i="59"/>
  <c r="BA26" i="59"/>
  <c r="BA24" i="59"/>
  <c r="BA22" i="59"/>
  <c r="BA20" i="59"/>
  <c r="BA18" i="59"/>
  <c r="AQ15" i="59"/>
  <c r="BA13" i="59"/>
  <c r="BA38" i="59"/>
  <c r="AX36" i="59"/>
  <c r="AX34" i="59"/>
  <c r="AX32" i="59"/>
  <c r="AX30" i="59"/>
  <c r="AX28" i="59"/>
  <c r="AX26" i="59"/>
  <c r="AX24" i="59"/>
  <c r="AX22" i="59"/>
  <c r="AX20" i="59"/>
  <c r="AX18" i="59"/>
  <c r="BA16" i="59"/>
  <c r="AX13" i="59"/>
  <c r="AQ38" i="59"/>
  <c r="AQ36" i="59"/>
  <c r="AQ34" i="59"/>
  <c r="AQ32" i="59"/>
  <c r="AQ30" i="59"/>
  <c r="AQ28" i="59"/>
  <c r="AQ26" i="59"/>
  <c r="AQ24" i="59"/>
  <c r="AQ22" i="59"/>
  <c r="AQ20" i="59"/>
  <c r="AQ18" i="59"/>
  <c r="AX16" i="59"/>
  <c r="BE14" i="59"/>
  <c r="AQ13" i="59"/>
  <c r="AT8" i="59"/>
  <c r="BE12" i="59"/>
  <c r="AX14" i="59"/>
  <c r="BA19" i="59"/>
  <c r="BA23" i="59"/>
  <c r="BA27" i="59"/>
  <c r="BA31" i="59"/>
  <c r="BA35" i="59"/>
  <c r="AX41" i="60"/>
  <c r="BA41" i="60"/>
  <c r="AI41" i="60"/>
  <c r="BP41" i="60"/>
  <c r="C15" i="61"/>
  <c r="BP93" i="58"/>
  <c r="BP15" i="59"/>
  <c r="BI11" i="60"/>
  <c r="BE12" i="60"/>
  <c r="BP15" i="60"/>
  <c r="BE21" i="60"/>
  <c r="AX23" i="60"/>
  <c r="BI27" i="60"/>
  <c r="AM28" i="60"/>
  <c r="BP29" i="60"/>
  <c r="BP30" i="60"/>
  <c r="BI32" i="60"/>
  <c r="BI33" i="60"/>
  <c r="BA36" i="60"/>
  <c r="AX37" i="60"/>
  <c r="BA37" i="60"/>
  <c r="AI37" i="60"/>
  <c r="BP37" i="60"/>
  <c r="C74" i="58"/>
  <c r="H74" i="58"/>
  <c r="C75" i="58"/>
  <c r="D75" i="58"/>
  <c r="C76" i="58"/>
  <c r="D76" i="58"/>
  <c r="C77" i="58"/>
  <c r="BP83" i="58"/>
  <c r="BP87" i="58"/>
  <c r="BP90" i="58"/>
  <c r="BP12" i="59"/>
  <c r="D13" i="59"/>
  <c r="BI12" i="60"/>
  <c r="AX13" i="60"/>
  <c r="AX14" i="60"/>
  <c r="AI15" i="60"/>
  <c r="AI16" i="60"/>
  <c r="BI21" i="60"/>
  <c r="D23" i="60"/>
  <c r="BA23" i="60"/>
  <c r="BP24" i="60"/>
  <c r="C30" i="60"/>
  <c r="C31" i="60"/>
  <c r="H31" i="60"/>
  <c r="BP33" i="60"/>
  <c r="AQ37" i="60"/>
  <c r="H40" i="60"/>
  <c r="D40" i="60"/>
  <c r="C12" i="61"/>
  <c r="BP82" i="58"/>
  <c r="G13" i="59"/>
  <c r="BP17" i="59"/>
  <c r="BI15" i="60"/>
  <c r="BP18" i="60"/>
  <c r="BE23" i="60"/>
  <c r="AM24" i="60"/>
  <c r="AX25" i="60"/>
  <c r="D36" i="60"/>
  <c r="BI36" i="60"/>
  <c r="D39" i="60"/>
  <c r="AI47" i="60"/>
  <c r="AI19" i="61"/>
  <c r="BE19" i="61"/>
  <c r="AX19" i="61"/>
  <c r="AM19" i="61"/>
  <c r="BA16" i="62"/>
  <c r="AX16" i="62"/>
  <c r="AI16" i="62"/>
  <c r="BP16" i="62"/>
  <c r="BP81" i="58"/>
  <c r="BP86" i="58"/>
  <c r="BP92" i="58"/>
  <c r="BP14" i="59"/>
  <c r="BP19" i="59"/>
  <c r="BP21" i="59"/>
  <c r="BP23" i="59"/>
  <c r="BP25" i="59"/>
  <c r="BP27" i="59"/>
  <c r="BP29" i="59"/>
  <c r="AI31" i="59"/>
  <c r="AI33" i="59"/>
  <c r="AI35" i="59"/>
  <c r="AI37" i="59"/>
  <c r="C13" i="60"/>
  <c r="H13" i="60"/>
  <c r="AX16" i="60"/>
  <c r="AI18" i="60"/>
  <c r="BI23" i="60"/>
  <c r="D25" i="60"/>
  <c r="BA25" i="60"/>
  <c r="BP42" i="60"/>
  <c r="AQ43" i="60"/>
  <c r="BA19" i="61"/>
  <c r="BA18" i="62"/>
  <c r="AX18" i="62"/>
  <c r="AI18" i="62"/>
  <c r="BP18" i="62"/>
  <c r="BI18" i="62"/>
  <c r="BI46" i="60"/>
  <c r="BI42" i="60"/>
  <c r="BI38" i="60"/>
  <c r="BI34" i="60"/>
  <c r="BI30" i="60"/>
  <c r="AQ28" i="60"/>
  <c r="AQ27" i="60"/>
  <c r="AQ26" i="60"/>
  <c r="AQ25" i="60"/>
  <c r="AQ24" i="60"/>
  <c r="AQ23" i="60"/>
  <c r="AQ22" i="60"/>
  <c r="AQ21" i="60"/>
  <c r="AQ20" i="60"/>
  <c r="AQ19" i="60"/>
  <c r="AQ18" i="60"/>
  <c r="AQ17" i="60"/>
  <c r="AQ16" i="60"/>
  <c r="AQ15" i="60"/>
  <c r="AQ14" i="60"/>
  <c r="AQ13" i="60"/>
  <c r="AQ12" i="60"/>
  <c r="BL8" i="60"/>
  <c r="BI47" i="60"/>
  <c r="BI43" i="60"/>
  <c r="BI39" i="60"/>
  <c r="BI35" i="60"/>
  <c r="BI31" i="60"/>
  <c r="AI28" i="60"/>
  <c r="AI27" i="60"/>
  <c r="AI26" i="60"/>
  <c r="AI25" i="60"/>
  <c r="AI24" i="60"/>
  <c r="AI23" i="60"/>
  <c r="AI22" i="60"/>
  <c r="AI21" i="60"/>
  <c r="AI20" i="60"/>
  <c r="AI19" i="60"/>
  <c r="AQ46" i="60"/>
  <c r="BP44" i="60"/>
  <c r="AQ42" i="60"/>
  <c r="BP40" i="60"/>
  <c r="AQ38" i="60"/>
  <c r="BP36" i="60"/>
  <c r="AQ34" i="60"/>
  <c r="AQ30" i="60"/>
  <c r="AT8" i="60"/>
  <c r="BA12" i="60"/>
  <c r="BP16" i="60"/>
  <c r="AX17" i="60"/>
  <c r="BI18" i="60"/>
  <c r="AM19" i="60"/>
  <c r="BI20" i="60"/>
  <c r="AM21" i="60"/>
  <c r="BI22" i="60"/>
  <c r="AM23" i="60"/>
  <c r="BI24" i="60"/>
  <c r="BI26" i="60"/>
  <c r="BI28" i="60"/>
  <c r="AI30" i="60"/>
  <c r="BA32" i="60"/>
  <c r="AX33" i="60"/>
  <c r="BA33" i="60"/>
  <c r="AI33" i="60"/>
  <c r="BP35" i="60"/>
  <c r="AI36" i="60"/>
  <c r="G39" i="60"/>
  <c r="AM39" i="60"/>
  <c r="AQ39" i="60"/>
  <c r="AI43" i="60"/>
  <c r="BI44" i="60"/>
  <c r="AI46" i="60"/>
  <c r="AQ23" i="61"/>
  <c r="AQ22" i="61"/>
  <c r="AQ21" i="61"/>
  <c r="AQ20" i="61"/>
  <c r="AQ19" i="61"/>
  <c r="AQ18" i="61"/>
  <c r="AQ17" i="61"/>
  <c r="AQ16" i="61"/>
  <c r="AQ15" i="61"/>
  <c r="AQ14" i="61"/>
  <c r="AQ13" i="61"/>
  <c r="AQ12" i="61"/>
  <c r="BL8" i="61"/>
  <c r="BE21" i="61"/>
  <c r="BI14" i="61"/>
  <c r="BE23" i="61"/>
  <c r="AX21" i="61"/>
  <c r="BI11" i="61"/>
  <c r="BA23" i="61"/>
  <c r="BI20" i="61"/>
  <c r="BI15" i="61"/>
  <c r="BP12" i="61"/>
  <c r="AT8" i="61"/>
  <c r="BI13" i="61"/>
  <c r="BP15" i="61"/>
  <c r="BI17" i="61"/>
  <c r="AX18" i="61"/>
  <c r="BA22" i="61"/>
  <c r="C12" i="62"/>
  <c r="BP94" i="58"/>
  <c r="AI12" i="60"/>
  <c r="BA13" i="60"/>
  <c r="BP17" i="60"/>
  <c r="AX18" i="60"/>
  <c r="AX20" i="60"/>
  <c r="AX22" i="60"/>
  <c r="AX24" i="60"/>
  <c r="AX26" i="60"/>
  <c r="AX28" i="60"/>
  <c r="BA31" i="60"/>
  <c r="BP32" i="60"/>
  <c r="C34" i="60"/>
  <c r="H34" i="60"/>
  <c r="BI37" i="60"/>
  <c r="AQ41" i="60"/>
  <c r="AX42" i="60"/>
  <c r="BA42" i="60"/>
  <c r="AQ44" i="60"/>
  <c r="BA47" i="60"/>
  <c r="BA12" i="61"/>
  <c r="BA13" i="61"/>
  <c r="AI13" i="61"/>
  <c r="AI17" i="61"/>
  <c r="BP17" i="61"/>
  <c r="BA17" i="61"/>
  <c r="BP30" i="59"/>
  <c r="BP31" i="59"/>
  <c r="BP32" i="59"/>
  <c r="BP33" i="59"/>
  <c r="BP34" i="59"/>
  <c r="BP35" i="59"/>
  <c r="BP36" i="59"/>
  <c r="BP37" i="59"/>
  <c r="AX38" i="59"/>
  <c r="BP14" i="60"/>
  <c r="C15" i="60"/>
  <c r="H15" i="60"/>
  <c r="AX15" i="60"/>
  <c r="BI16" i="60"/>
  <c r="AI17" i="60"/>
  <c r="BA18" i="60"/>
  <c r="BA20" i="60"/>
  <c r="BA22" i="60"/>
  <c r="BA24" i="60"/>
  <c r="BA26" i="60"/>
  <c r="BA28" i="60"/>
  <c r="AX29" i="60"/>
  <c r="BA29" i="60"/>
  <c r="AI29" i="60"/>
  <c r="BP31" i="60"/>
  <c r="AI32" i="60"/>
  <c r="G35" i="60"/>
  <c r="AM35" i="60"/>
  <c r="AQ35" i="60"/>
  <c r="AI39" i="60"/>
  <c r="BI40" i="60"/>
  <c r="AI42" i="60"/>
  <c r="BA44" i="60"/>
  <c r="AX45" i="60"/>
  <c r="BA45" i="60"/>
  <c r="AI45" i="60"/>
  <c r="BP47" i="60"/>
  <c r="AX13" i="61"/>
  <c r="BA14" i="61"/>
  <c r="AX14" i="61"/>
  <c r="BI16" i="61"/>
  <c r="H19" i="61"/>
  <c r="BA21" i="61"/>
  <c r="BA17" i="62"/>
  <c r="AX17" i="62"/>
  <c r="AI17" i="62"/>
  <c r="BP17" i="62"/>
  <c r="AI38" i="59"/>
  <c r="AX12" i="60"/>
  <c r="BI13" i="60"/>
  <c r="AI14" i="60"/>
  <c r="BA15" i="60"/>
  <c r="D17" i="60"/>
  <c r="AM17" i="60"/>
  <c r="BP19" i="60"/>
  <c r="BP21" i="60"/>
  <c r="BP23" i="60"/>
  <c r="BE24" i="60"/>
  <c r="BP25" i="60"/>
  <c r="BP27" i="60"/>
  <c r="AQ29" i="60"/>
  <c r="AX30" i="60"/>
  <c r="BA30" i="60"/>
  <c r="AQ32" i="60"/>
  <c r="BA35" i="60"/>
  <c r="C38" i="60"/>
  <c r="G38" i="60"/>
  <c r="BE38" i="60"/>
  <c r="BI41" i="60"/>
  <c r="AQ45" i="60"/>
  <c r="AX46" i="60"/>
  <c r="BA46" i="60"/>
  <c r="BI12" i="61"/>
  <c r="AI14" i="61"/>
  <c r="BP16" i="61"/>
  <c r="AX17" i="61"/>
  <c r="AI18" i="61"/>
  <c r="BP18" i="61"/>
  <c r="BI21" i="61"/>
  <c r="AX22" i="61"/>
  <c r="AI16" i="61"/>
  <c r="AM21" i="61"/>
  <c r="AQ19" i="62"/>
  <c r="AQ18" i="62"/>
  <c r="AQ17" i="62"/>
  <c r="AQ16" i="62"/>
  <c r="AQ15" i="62"/>
  <c r="AQ14" i="62"/>
  <c r="AQ13" i="62"/>
  <c r="AQ12" i="62"/>
  <c r="G1" i="62"/>
  <c r="BA14" i="62"/>
  <c r="AX14" i="62"/>
  <c r="AI14" i="62"/>
  <c r="BI16" i="62"/>
  <c r="BA22" i="62"/>
  <c r="AX22" i="62"/>
  <c r="AI22" i="62"/>
  <c r="G29" i="60"/>
  <c r="AM29" i="60"/>
  <c r="AX32" i="60"/>
  <c r="G33" i="60"/>
  <c r="BE33" i="60"/>
  <c r="AX36" i="60"/>
  <c r="G37" i="60"/>
  <c r="BE37" i="60"/>
  <c r="AX40" i="60"/>
  <c r="G41" i="60"/>
  <c r="AM41" i="60"/>
  <c r="AX44" i="60"/>
  <c r="G45" i="60"/>
  <c r="D13" i="61"/>
  <c r="D19" i="61"/>
  <c r="BA13" i="62"/>
  <c r="AX13" i="62"/>
  <c r="AI13" i="62"/>
  <c r="BI15" i="62"/>
  <c r="BA21" i="62"/>
  <c r="AX21" i="62"/>
  <c r="AI21" i="62"/>
  <c r="D29" i="60"/>
  <c r="AX31" i="60"/>
  <c r="G32" i="60"/>
  <c r="BE32" i="60"/>
  <c r="D33" i="60"/>
  <c r="AX35" i="60"/>
  <c r="G36" i="60"/>
  <c r="AM36" i="60"/>
  <c r="D37" i="60"/>
  <c r="AX39" i="60"/>
  <c r="G40" i="60"/>
  <c r="BE40" i="60"/>
  <c r="D41" i="60"/>
  <c r="AX43" i="60"/>
  <c r="G44" i="60"/>
  <c r="AM44" i="60"/>
  <c r="D45" i="60"/>
  <c r="AX47" i="60"/>
  <c r="G13" i="61"/>
  <c r="AM13" i="61"/>
  <c r="AI15" i="61"/>
  <c r="BA16" i="61"/>
  <c r="AM22" i="61"/>
  <c r="BI13" i="62"/>
  <c r="BP14" i="62"/>
  <c r="BA19" i="62"/>
  <c r="AX19" i="62"/>
  <c r="AI19" i="62"/>
  <c r="BI21" i="62"/>
  <c r="BP22" i="62"/>
  <c r="BP21" i="61"/>
  <c r="BP22" i="61"/>
  <c r="BP23" i="61"/>
  <c r="AI21" i="61"/>
  <c r="AI22" i="61"/>
  <c r="AI23" i="61"/>
  <c r="C13" i="62"/>
  <c r="H13" i="62"/>
  <c r="C14" i="62"/>
  <c r="H14" i="62"/>
  <c r="C15" i="62"/>
  <c r="H15" i="62"/>
  <c r="C16" i="62"/>
  <c r="H16" i="62"/>
  <c r="C17" i="62"/>
  <c r="H17" i="62"/>
  <c r="C18" i="62"/>
  <c r="H18" i="62"/>
  <c r="C19" i="62"/>
  <c r="C20" i="62"/>
  <c r="H20" i="62"/>
  <c r="C21" i="62"/>
  <c r="H21" i="62"/>
  <c r="C22" i="62"/>
  <c r="H22" i="62"/>
  <c r="D20" i="62"/>
  <c r="AQ20" i="62"/>
  <c r="AQ21" i="62"/>
  <c r="AQ22" i="62"/>
  <c r="AM26" i="60"/>
  <c r="BE26" i="60"/>
  <c r="BE12" i="48"/>
  <c r="AM12" i="48"/>
  <c r="AZ22" i="31"/>
  <c r="AL22" i="31"/>
  <c r="BE62" i="57"/>
  <c r="H73" i="57"/>
  <c r="D73" i="57"/>
  <c r="BE25" i="50"/>
  <c r="H13" i="45"/>
  <c r="D13" i="45"/>
  <c r="AM48" i="75"/>
  <c r="BE48" i="75"/>
  <c r="H22" i="75"/>
  <c r="D22" i="75"/>
  <c r="H37" i="71"/>
  <c r="D37" i="71"/>
  <c r="G37" i="71"/>
  <c r="AM37" i="71"/>
  <c r="D17" i="70"/>
  <c r="BE36" i="68"/>
  <c r="AM36" i="68"/>
  <c r="H28" i="57"/>
  <c r="G28" i="57"/>
  <c r="D28" i="57"/>
  <c r="AZ23" i="38"/>
  <c r="AL23" i="38"/>
  <c r="H17" i="41"/>
  <c r="G17" i="41"/>
  <c r="AL17" i="41"/>
  <c r="BE38" i="59"/>
  <c r="AM38" i="59"/>
  <c r="H12" i="76"/>
  <c r="G12" i="76"/>
  <c r="D12" i="76"/>
  <c r="H15" i="38"/>
  <c r="G15" i="38"/>
  <c r="D15" i="38"/>
  <c r="D18" i="52"/>
  <c r="H12" i="29"/>
  <c r="D12" i="29"/>
  <c r="G74" i="58"/>
  <c r="BE74" i="58"/>
  <c r="H20" i="35"/>
  <c r="G20" i="35"/>
  <c r="D20" i="35"/>
  <c r="BE20" i="67"/>
  <c r="AM20" i="67"/>
  <c r="AM17" i="58"/>
  <c r="G35" i="71"/>
  <c r="H12" i="57"/>
  <c r="D12" i="57"/>
  <c r="AM23" i="54"/>
  <c r="BE23" i="54"/>
  <c r="H13" i="49"/>
  <c r="G13" i="49"/>
  <c r="D13" i="49"/>
  <c r="AM39" i="57"/>
  <c r="BE12" i="55"/>
  <c r="G12" i="57"/>
  <c r="BE30" i="51"/>
  <c r="D35" i="45"/>
  <c r="BE22" i="75"/>
  <c r="H27" i="75"/>
  <c r="D27" i="75"/>
  <c r="BE17" i="73"/>
  <c r="BE14" i="66"/>
  <c r="AM14" i="66"/>
  <c r="BE30" i="68"/>
  <c r="AM30" i="68"/>
  <c r="D16" i="69"/>
  <c r="D58" i="57"/>
  <c r="H25" i="41"/>
  <c r="G25" i="41"/>
  <c r="AL25" i="41"/>
  <c r="D25" i="41"/>
  <c r="BE43" i="52"/>
  <c r="AM43" i="52"/>
  <c r="AL25" i="36"/>
  <c r="AZ25" i="36"/>
  <c r="AZ21" i="34"/>
  <c r="AL21" i="34"/>
  <c r="AM21" i="66"/>
  <c r="BE21" i="66"/>
  <c r="D24" i="38"/>
  <c r="H13" i="68"/>
  <c r="D13" i="68"/>
  <c r="H23" i="43"/>
  <c r="D23" i="43"/>
  <c r="G23" i="43"/>
  <c r="H30" i="72"/>
  <c r="D30" i="72"/>
  <c r="BE56" i="72"/>
  <c r="AM56" i="72"/>
  <c r="BE44" i="67"/>
  <c r="AM44" i="67"/>
  <c r="BE19" i="72"/>
  <c r="AM19" i="72"/>
  <c r="G18" i="52"/>
  <c r="AL28" i="43"/>
  <c r="AZ28" i="43"/>
  <c r="D35" i="71"/>
  <c r="AM24" i="67"/>
  <c r="BE24" i="67"/>
  <c r="H12" i="69"/>
  <c r="G12" i="69"/>
  <c r="H26" i="60"/>
  <c r="D26" i="60"/>
  <c r="AM21" i="51"/>
  <c r="BE21" i="51"/>
  <c r="D16" i="62"/>
  <c r="H43" i="60"/>
  <c r="D43" i="60"/>
  <c r="BE36" i="57"/>
  <c r="AM17" i="51"/>
  <c r="BE17" i="51"/>
  <c r="AM43" i="50"/>
  <c r="BE43" i="50"/>
  <c r="AM31" i="50"/>
  <c r="AM18" i="51"/>
  <c r="BE57" i="75"/>
  <c r="D41" i="75"/>
  <c r="BE21" i="68"/>
  <c r="AM21" i="68"/>
  <c r="H23" i="72"/>
  <c r="G23" i="72"/>
  <c r="H50" i="52"/>
  <c r="D50" i="52"/>
  <c r="G50" i="52"/>
  <c r="H12" i="49"/>
  <c r="G12" i="49"/>
  <c r="D12" i="49"/>
  <c r="AM17" i="66"/>
  <c r="BE17" i="66"/>
  <c r="BE13" i="50"/>
  <c r="AM13" i="50"/>
  <c r="H23" i="31"/>
  <c r="G23" i="31"/>
  <c r="H49" i="57"/>
  <c r="G49" i="57"/>
  <c r="BE42" i="69"/>
  <c r="AM42" i="69"/>
  <c r="H29" i="48"/>
  <c r="D29" i="48"/>
  <c r="H24" i="49"/>
  <c r="G24" i="49"/>
  <c r="H12" i="48"/>
  <c r="D12" i="48"/>
  <c r="H12" i="62"/>
  <c r="D12" i="62"/>
  <c r="AM85" i="57"/>
  <c r="AM24" i="52"/>
  <c r="BE24" i="52"/>
  <c r="AM24" i="50"/>
  <c r="AM27" i="77"/>
  <c r="BE27" i="77"/>
  <c r="H30" i="75"/>
  <c r="G30" i="75"/>
  <c r="BE30" i="75"/>
  <c r="G25" i="69"/>
  <c r="AM25" i="69"/>
  <c r="H14" i="74"/>
  <c r="G14" i="74"/>
  <c r="BE29" i="67"/>
  <c r="AM29" i="67"/>
  <c r="H27" i="48"/>
  <c r="G27" i="48"/>
  <c r="D27" i="48"/>
  <c r="BE15" i="66"/>
  <c r="AM15" i="66"/>
  <c r="H22" i="49"/>
  <c r="G22" i="49"/>
  <c r="D22" i="49"/>
  <c r="H12" i="51"/>
  <c r="G12" i="51"/>
  <c r="D12" i="51"/>
  <c r="D18" i="62"/>
  <c r="G12" i="62"/>
  <c r="BE35" i="60"/>
  <c r="H76" i="57"/>
  <c r="G76" i="57"/>
  <c r="D58" i="58"/>
  <c r="H43" i="58"/>
  <c r="G43" i="58"/>
  <c r="BE43" i="58"/>
  <c r="G43" i="60"/>
  <c r="BE89" i="58"/>
  <c r="D52" i="58"/>
  <c r="G58" i="58"/>
  <c r="D43" i="58"/>
  <c r="AM24" i="51"/>
  <c r="BE24" i="51"/>
  <c r="H32" i="51"/>
  <c r="G32" i="51"/>
  <c r="AL26" i="39"/>
  <c r="BE55" i="72"/>
  <c r="D13" i="73"/>
  <c r="BE29" i="68"/>
  <c r="BE18" i="68"/>
  <c r="AN24" i="63"/>
  <c r="BF24" i="63"/>
  <c r="BE67" i="75"/>
  <c r="AM67" i="75"/>
  <c r="BE17" i="67"/>
  <c r="AM17" i="67"/>
  <c r="AM50" i="50"/>
  <c r="BE50" i="50"/>
  <c r="D27" i="60"/>
  <c r="H56" i="50"/>
  <c r="G56" i="50"/>
  <c r="D56" i="50"/>
  <c r="H30" i="48"/>
  <c r="G30" i="48"/>
  <c r="H12" i="71"/>
  <c r="G12" i="71"/>
  <c r="AM16" i="56"/>
  <c r="BE16" i="56"/>
  <c r="H14" i="51"/>
  <c r="G14" i="51"/>
  <c r="AZ25" i="33"/>
  <c r="AL25" i="33"/>
  <c r="H13" i="56"/>
  <c r="D13" i="56"/>
  <c r="H16" i="73"/>
  <c r="D16" i="73"/>
  <c r="AM31" i="68"/>
  <c r="BE31" i="68"/>
  <c r="H23" i="49"/>
  <c r="G23" i="49"/>
  <c r="D23" i="49"/>
  <c r="H12" i="35"/>
  <c r="G12" i="35"/>
  <c r="AL12" i="35"/>
  <c r="H30" i="59"/>
  <c r="D30" i="59"/>
  <c r="H21" i="59"/>
  <c r="G21" i="59"/>
  <c r="D21" i="59"/>
  <c r="AM18" i="72"/>
  <c r="BE18" i="72"/>
  <c r="H72" i="58"/>
  <c r="D72" i="58"/>
  <c r="H26" i="57"/>
  <c r="D26" i="57"/>
  <c r="G26" i="57"/>
  <c r="BE26" i="57"/>
  <c r="BE15" i="56"/>
  <c r="AM15" i="56"/>
  <c r="BE26" i="52"/>
  <c r="AM26" i="52"/>
  <c r="AL18" i="39"/>
  <c r="BE41" i="67"/>
  <c r="AM41" i="67"/>
  <c r="AM64" i="57"/>
  <c r="BE64" i="57"/>
  <c r="H14" i="50"/>
  <c r="D14" i="50"/>
  <c r="AL16" i="41"/>
  <c r="AZ16" i="41"/>
  <c r="AL13" i="39"/>
  <c r="AZ13" i="39"/>
  <c r="H19" i="53"/>
  <c r="D19" i="53"/>
  <c r="H22" i="39"/>
  <c r="G22" i="39"/>
  <c r="AM13" i="29"/>
  <c r="BE13" i="29"/>
  <c r="H22" i="50"/>
  <c r="G22" i="50"/>
  <c r="AM32" i="58"/>
  <c r="G19" i="58"/>
  <c r="AM48" i="57"/>
  <c r="H18" i="57"/>
  <c r="G18" i="57"/>
  <c r="AM18" i="57"/>
  <c r="BE30" i="57"/>
  <c r="D14" i="51"/>
  <c r="AM52" i="50"/>
  <c r="BE22" i="30"/>
  <c r="H14" i="43"/>
  <c r="D14" i="43"/>
  <c r="AM50" i="75"/>
  <c r="BE50" i="75"/>
  <c r="AM49" i="75"/>
  <c r="BE49" i="75"/>
  <c r="H17" i="75"/>
  <c r="D17" i="75"/>
  <c r="AM23" i="74"/>
  <c r="H44" i="71"/>
  <c r="D44" i="71"/>
  <c r="G44" i="71"/>
  <c r="AM44" i="71"/>
  <c r="D23" i="67"/>
  <c r="H17" i="73"/>
  <c r="D17" i="73"/>
  <c r="H12" i="63"/>
  <c r="D12" i="63"/>
  <c r="F12" i="63"/>
  <c r="G12" i="63"/>
  <c r="D16" i="61"/>
  <c r="BE15" i="48"/>
  <c r="AM15" i="48"/>
  <c r="AL32" i="39"/>
  <c r="AZ32" i="39"/>
  <c r="H19" i="39"/>
  <c r="D19" i="39"/>
  <c r="AZ16" i="36"/>
  <c r="AL16" i="36"/>
  <c r="H31" i="72"/>
  <c r="D31" i="72"/>
  <c r="H19" i="56"/>
  <c r="D19" i="56"/>
  <c r="G30" i="59"/>
  <c r="H25" i="52"/>
  <c r="D25" i="52"/>
  <c r="G25" i="52"/>
  <c r="D12" i="74"/>
  <c r="H16" i="63"/>
  <c r="BF16" i="63"/>
  <c r="D20" i="54"/>
  <c r="AZ14" i="38"/>
  <c r="G18" i="53"/>
  <c r="G15" i="29"/>
  <c r="D38" i="52"/>
  <c r="D13" i="65"/>
  <c r="D58" i="50"/>
  <c r="G35" i="59"/>
  <c r="H35" i="59"/>
  <c r="G21" i="71"/>
  <c r="G20" i="50"/>
  <c r="H20" i="50"/>
  <c r="G22" i="72"/>
  <c r="D19" i="49"/>
  <c r="G22" i="45"/>
  <c r="G17" i="33"/>
  <c r="AM51" i="75"/>
  <c r="G12" i="74"/>
  <c r="AM12" i="74"/>
  <c r="D54" i="50"/>
  <c r="H54" i="50"/>
  <c r="AZ36" i="45"/>
  <c r="D21" i="45"/>
  <c r="AL17" i="39"/>
  <c r="D25" i="43"/>
  <c r="D24" i="72"/>
  <c r="D32" i="72"/>
  <c r="G28" i="72"/>
  <c r="BE28" i="72"/>
  <c r="BE28" i="68"/>
  <c r="F14" i="63"/>
  <c r="G14" i="63"/>
  <c r="G32" i="52"/>
  <c r="D18" i="53"/>
  <c r="D17" i="48"/>
  <c r="H21" i="41"/>
  <c r="G17" i="48"/>
  <c r="H12" i="42"/>
  <c r="G19" i="41"/>
  <c r="D20" i="59"/>
  <c r="D33" i="52"/>
  <c r="H33" i="52"/>
  <c r="D15" i="41"/>
  <c r="H15" i="41"/>
  <c r="D20" i="65"/>
  <c r="G16" i="38"/>
  <c r="G23" i="59"/>
  <c r="BE54" i="75"/>
  <c r="D18" i="72"/>
  <c r="D16" i="63"/>
  <c r="H18" i="49"/>
  <c r="G18" i="49"/>
  <c r="H14" i="54"/>
  <c r="G14" i="54"/>
  <c r="G20" i="59"/>
  <c r="D14" i="38"/>
  <c r="D16" i="45"/>
  <c r="G20" i="65"/>
  <c r="H18" i="48"/>
  <c r="G18" i="48"/>
  <c r="D21" i="48"/>
  <c r="H21" i="48"/>
  <c r="D25" i="57"/>
  <c r="AM23" i="57"/>
  <c r="AZ17" i="45"/>
  <c r="BE33" i="50"/>
  <c r="AZ23" i="33"/>
  <c r="G15" i="31"/>
  <c r="BE21" i="77"/>
  <c r="G73" i="75"/>
  <c r="AM25" i="67"/>
  <c r="D15" i="68"/>
  <c r="D12" i="52"/>
  <c r="G34" i="68"/>
  <c r="G23" i="39"/>
  <c r="AL23" i="39"/>
  <c r="D13" i="40"/>
  <c r="D18" i="48"/>
  <c r="D14" i="54"/>
  <c r="D14" i="41"/>
  <c r="D22" i="48"/>
  <c r="H22" i="48"/>
  <c r="G58" i="50"/>
  <c r="G14" i="41"/>
  <c r="D22" i="59"/>
  <c r="H15" i="61"/>
  <c r="G15" i="61"/>
  <c r="AM15" i="61"/>
  <c r="D53" i="58"/>
  <c r="H30" i="60"/>
  <c r="D30" i="60"/>
  <c r="H64" i="58"/>
  <c r="D64" i="58"/>
  <c r="AZ19" i="44"/>
  <c r="H19" i="31"/>
  <c r="G19" i="31"/>
  <c r="AM44" i="52"/>
  <c r="BE44" i="52"/>
  <c r="G30" i="60"/>
  <c r="AM30" i="60"/>
  <c r="G64" i="58"/>
  <c r="BE85" i="58"/>
  <c r="AM85" i="58"/>
  <c r="BE72" i="58"/>
  <c r="BE75" i="57"/>
  <c r="AM75" i="57"/>
  <c r="H14" i="56"/>
  <c r="G14" i="56"/>
  <c r="D14" i="56"/>
  <c r="H31" i="58"/>
  <c r="D31" i="58"/>
  <c r="AM19" i="57"/>
  <c r="H43" i="45"/>
  <c r="D43" i="45"/>
  <c r="G43" i="45"/>
  <c r="AZ33" i="39"/>
  <c r="AZ23" i="39"/>
  <c r="BE19" i="56"/>
  <c r="AL24" i="33"/>
  <c r="AZ24" i="33"/>
  <c r="H28" i="31"/>
  <c r="D28" i="31"/>
  <c r="G28" i="31"/>
  <c r="AZ28" i="31"/>
  <c r="H21" i="31"/>
  <c r="G21" i="31"/>
  <c r="AZ21" i="31"/>
  <c r="D21" i="31"/>
  <c r="D19" i="31"/>
  <c r="AM43" i="68"/>
  <c r="H12" i="70"/>
  <c r="G12" i="70"/>
  <c r="BE12" i="70"/>
  <c r="BE16" i="75"/>
  <c r="AM16" i="75"/>
  <c r="BE15" i="53"/>
  <c r="AM15" i="53"/>
  <c r="BE35" i="52"/>
  <c r="AZ14" i="40"/>
  <c r="AL14" i="40"/>
  <c r="AM22" i="52"/>
  <c r="BE22" i="52"/>
  <c r="AZ24" i="35"/>
  <c r="AL24" i="35"/>
  <c r="G53" i="58"/>
  <c r="AM53" i="58"/>
  <c r="AM66" i="58"/>
  <c r="BE66" i="58"/>
  <c r="AL22" i="34"/>
  <c r="AZ22" i="34"/>
  <c r="H15" i="65"/>
  <c r="D15" i="65"/>
  <c r="G15" i="65"/>
  <c r="H12" i="61"/>
  <c r="G12" i="61"/>
  <c r="BE12" i="61"/>
  <c r="AM35" i="57"/>
  <c r="BE35" i="57"/>
  <c r="AM19" i="52"/>
  <c r="BE19" i="52"/>
  <c r="H16" i="57"/>
  <c r="G16" i="57"/>
  <c r="AM26" i="51"/>
  <c r="BE26" i="51"/>
  <c r="AM14" i="46"/>
  <c r="AL17" i="42"/>
  <c r="BE21" i="75"/>
  <c r="AM21" i="75"/>
  <c r="AM18" i="69"/>
  <c r="H18" i="77"/>
  <c r="G18" i="77"/>
  <c r="D18" i="77"/>
  <c r="BE32" i="67"/>
  <c r="AM32" i="67"/>
  <c r="BE37" i="67"/>
  <c r="AM37" i="67"/>
  <c r="AN23" i="63"/>
  <c r="BF23" i="63"/>
  <c r="AM26" i="50"/>
  <c r="BE26" i="50"/>
  <c r="AM12" i="54"/>
  <c r="BE12" i="54"/>
  <c r="H46" i="52"/>
  <c r="G46" i="52"/>
  <c r="D46" i="52"/>
  <c r="H15" i="34"/>
  <c r="D15" i="34"/>
  <c r="G15" i="34"/>
  <c r="H19" i="62"/>
  <c r="D19" i="62"/>
  <c r="H46" i="60"/>
  <c r="G46" i="60"/>
  <c r="BE13" i="57"/>
  <c r="AM13" i="57"/>
  <c r="BE21" i="67"/>
  <c r="AM21" i="67"/>
  <c r="H27" i="59"/>
  <c r="D27" i="59"/>
  <c r="G27" i="59"/>
  <c r="AL23" i="41"/>
  <c r="AZ23" i="41"/>
  <c r="H28" i="58"/>
  <c r="D28" i="58"/>
  <c r="D15" i="62"/>
  <c r="H22" i="58"/>
  <c r="D22" i="58"/>
  <c r="H54" i="58"/>
  <c r="G54" i="58"/>
  <c r="H34" i="57"/>
  <c r="G34" i="57"/>
  <c r="BE34" i="57"/>
  <c r="D34" i="57"/>
  <c r="AM15" i="52"/>
  <c r="AM14" i="51"/>
  <c r="BE14" i="51"/>
  <c r="H21" i="52"/>
  <c r="D21" i="52"/>
  <c r="AL20" i="42"/>
  <c r="AZ20" i="42"/>
  <c r="H14" i="31"/>
  <c r="D14" i="31"/>
  <c r="BE17" i="50"/>
  <c r="AM17" i="50"/>
  <c r="G26" i="30"/>
  <c r="AM26" i="30"/>
  <c r="H20" i="76"/>
  <c r="D20" i="76"/>
  <c r="BE58" i="75"/>
  <c r="BE65" i="72"/>
  <c r="AM65" i="72"/>
  <c r="BE21" i="72"/>
  <c r="AM21" i="72"/>
  <c r="BE33" i="68"/>
  <c r="AM33" i="68"/>
  <c r="H20" i="74"/>
  <c r="G20" i="74"/>
  <c r="G46" i="68"/>
  <c r="H46" i="68"/>
  <c r="D46" i="68"/>
  <c r="BE33" i="59"/>
  <c r="AM33" i="59"/>
  <c r="H30" i="74"/>
  <c r="D30" i="74"/>
  <c r="G30" i="74"/>
  <c r="BE82" i="58"/>
  <c r="AM82" i="58"/>
  <c r="H12" i="39"/>
  <c r="G12" i="39"/>
  <c r="D12" i="39"/>
  <c r="BE42" i="50"/>
  <c r="AM42" i="50"/>
  <c r="AZ17" i="40"/>
  <c r="AL17" i="40"/>
  <c r="AL12" i="42"/>
  <c r="AZ12" i="42"/>
  <c r="H67" i="58"/>
  <c r="D67" i="58"/>
  <c r="AM72" i="57"/>
  <c r="BE72" i="57"/>
  <c r="AM59" i="50"/>
  <c r="BE59" i="50"/>
  <c r="H12" i="44"/>
  <c r="G12" i="44"/>
  <c r="BE14" i="70"/>
  <c r="AM14" i="70"/>
  <c r="BE23" i="65"/>
  <c r="AM23" i="65"/>
  <c r="AM15" i="29"/>
  <c r="BE15" i="29"/>
  <c r="AM14" i="58"/>
  <c r="BE14" i="58"/>
  <c r="H24" i="57"/>
  <c r="G24" i="57"/>
  <c r="H29" i="51"/>
  <c r="G29" i="51"/>
  <c r="AL24" i="39"/>
  <c r="AZ24" i="39"/>
  <c r="AM46" i="75"/>
  <c r="BE46" i="75"/>
  <c r="BE31" i="69"/>
  <c r="AM31" i="69"/>
  <c r="AM32" i="69"/>
  <c r="BE32" i="69"/>
  <c r="AM17" i="71"/>
  <c r="BE17" i="71"/>
  <c r="H16" i="60"/>
  <c r="G16" i="60"/>
  <c r="H34" i="50"/>
  <c r="G34" i="50"/>
  <c r="D34" i="50"/>
  <c r="AM20" i="66"/>
  <c r="BE20" i="66"/>
  <c r="AM25" i="60"/>
  <c r="D62" i="58"/>
  <c r="G36" i="58"/>
  <c r="AM36" i="58"/>
  <c r="H38" i="60"/>
  <c r="D38" i="60"/>
  <c r="D16" i="60"/>
  <c r="H61" i="58"/>
  <c r="D61" i="58"/>
  <c r="G22" i="58"/>
  <c r="AM22" i="58"/>
  <c r="G62" i="58"/>
  <c r="H41" i="58"/>
  <c r="G41" i="58"/>
  <c r="BE41" i="58"/>
  <c r="D41" i="58"/>
  <c r="H44" i="58"/>
  <c r="G44" i="58"/>
  <c r="BE44" i="58"/>
  <c r="H65" i="57"/>
  <c r="D65" i="57"/>
  <c r="G65" i="57"/>
  <c r="BE65" i="57"/>
  <c r="H81" i="57"/>
  <c r="D81" i="57"/>
  <c r="BE32" i="57"/>
  <c r="AM32" i="57"/>
  <c r="BE20" i="51"/>
  <c r="BE60" i="57"/>
  <c r="G21" i="52"/>
  <c r="AM21" i="52"/>
  <c r="BE25" i="51"/>
  <c r="AM25" i="51"/>
  <c r="AZ28" i="45"/>
  <c r="AL37" i="45"/>
  <c r="AZ37" i="45"/>
  <c r="H13" i="52"/>
  <c r="G13" i="52"/>
  <c r="BE43" i="75"/>
  <c r="AM43" i="75"/>
  <c r="H25" i="75"/>
  <c r="D25" i="75"/>
  <c r="H63" i="75"/>
  <c r="D63" i="75"/>
  <c r="G63" i="75"/>
  <c r="D20" i="74"/>
  <c r="AM23" i="77"/>
  <c r="BE23" i="77"/>
  <c r="AM92" i="58"/>
  <c r="BE92" i="58"/>
  <c r="H15" i="48"/>
  <c r="D15" i="48"/>
  <c r="BE45" i="60"/>
  <c r="AM45" i="60"/>
  <c r="D13" i="60"/>
  <c r="H69" i="58"/>
  <c r="D69" i="58"/>
  <c r="H25" i="58"/>
  <c r="D25" i="58"/>
  <c r="H56" i="58"/>
  <c r="G56" i="58"/>
  <c r="H18" i="56"/>
  <c r="G18" i="56"/>
  <c r="AM18" i="56"/>
  <c r="H20" i="52"/>
  <c r="G20" i="52"/>
  <c r="AM21" i="50"/>
  <c r="BE21" i="50"/>
  <c r="AM53" i="50"/>
  <c r="H26" i="45"/>
  <c r="G26" i="45"/>
  <c r="AL26" i="45"/>
  <c r="AL21" i="33"/>
  <c r="AZ21" i="33"/>
  <c r="BE61" i="50"/>
  <c r="AM61" i="50"/>
  <c r="AZ34" i="39"/>
  <c r="AL34" i="39"/>
  <c r="H18" i="44"/>
  <c r="D18" i="44"/>
  <c r="AM24" i="77"/>
  <c r="BE24" i="77"/>
  <c r="BE24" i="75"/>
  <c r="AM24" i="75"/>
  <c r="BE17" i="72"/>
  <c r="AM17" i="72"/>
  <c r="H36" i="72"/>
  <c r="G36" i="72"/>
  <c r="BE24" i="68"/>
  <c r="AM24" i="68"/>
  <c r="BE34" i="67"/>
  <c r="AM34" i="67"/>
  <c r="H18" i="67"/>
  <c r="D18" i="67"/>
  <c r="H33" i="69"/>
  <c r="G33" i="69"/>
  <c r="AM33" i="69"/>
  <c r="BE40" i="67"/>
  <c r="AM40" i="67"/>
  <c r="H14" i="60"/>
  <c r="D14" i="60"/>
  <c r="G14" i="60"/>
  <c r="BE16" i="66"/>
  <c r="AM16" i="66"/>
  <c r="AZ27" i="36"/>
  <c r="AL27" i="36"/>
  <c r="H37" i="58"/>
  <c r="D37" i="58"/>
  <c r="AM38" i="57"/>
  <c r="BE38" i="57"/>
  <c r="AM29" i="52"/>
  <c r="BE29" i="52"/>
  <c r="BE55" i="50"/>
  <c r="AM55" i="50"/>
  <c r="AL28" i="39"/>
  <c r="AZ28" i="39"/>
  <c r="BE26" i="77"/>
  <c r="G43" i="71"/>
  <c r="AM23" i="71"/>
  <c r="BE23" i="71"/>
  <c r="H38" i="67"/>
  <c r="G38" i="67"/>
  <c r="AM38" i="67"/>
  <c r="D38" i="67"/>
  <c r="H39" i="72"/>
  <c r="G39" i="72"/>
  <c r="H55" i="75"/>
  <c r="G55" i="75"/>
  <c r="BE55" i="75"/>
  <c r="D55" i="75"/>
  <c r="H13" i="74"/>
  <c r="D13" i="74"/>
  <c r="G25" i="74"/>
  <c r="H25" i="74"/>
  <c r="D25" i="74"/>
  <c r="H23" i="66"/>
  <c r="D23" i="66"/>
  <c r="G23" i="66"/>
  <c r="H28" i="51"/>
  <c r="G28" i="51"/>
  <c r="D28" i="51"/>
  <c r="D59" i="75"/>
  <c r="BE61" i="72"/>
  <c r="AM16" i="72"/>
  <c r="BE14" i="69"/>
  <c r="AM17" i="68"/>
  <c r="AM42" i="67"/>
  <c r="BE28" i="67"/>
  <c r="AM16" i="67"/>
  <c r="BE24" i="66"/>
  <c r="AN16" i="63"/>
  <c r="D64" i="72"/>
  <c r="H64" i="72"/>
  <c r="H20" i="72"/>
  <c r="D20" i="72"/>
  <c r="H15" i="75"/>
  <c r="D15" i="75"/>
  <c r="D16" i="75"/>
  <c r="D40" i="50"/>
  <c r="H40" i="50"/>
  <c r="H26" i="50"/>
  <c r="D26" i="50"/>
  <c r="H20" i="48"/>
  <c r="D20" i="48"/>
  <c r="D23" i="51"/>
  <c r="H18" i="40"/>
  <c r="D18" i="40"/>
  <c r="H13" i="39"/>
  <c r="D13" i="39"/>
  <c r="D20" i="66"/>
  <c r="H20" i="66"/>
  <c r="D14" i="40"/>
  <c r="H44" i="52"/>
  <c r="D44" i="52"/>
  <c r="G26" i="36"/>
  <c r="H26" i="36"/>
  <c r="G12" i="43"/>
  <c r="AZ17" i="41"/>
  <c r="G24" i="38"/>
  <c r="H25" i="59"/>
  <c r="G25" i="59"/>
  <c r="D27" i="45"/>
  <c r="D19" i="51"/>
  <c r="D15" i="46"/>
  <c r="AM20" i="57"/>
  <c r="AZ20" i="45"/>
  <c r="AZ12" i="41"/>
  <c r="BE15" i="74"/>
  <c r="AM13" i="72"/>
  <c r="AM15" i="72"/>
  <c r="H19" i="63"/>
  <c r="AN19" i="63"/>
  <c r="H40" i="68"/>
  <c r="D40" i="68"/>
  <c r="H29" i="59"/>
  <c r="G29" i="59"/>
  <c r="G24" i="69"/>
  <c r="BE13" i="65"/>
  <c r="D25" i="59"/>
  <c r="D28" i="59"/>
  <c r="H37" i="59"/>
  <c r="G37" i="59"/>
  <c r="H45" i="52"/>
  <c r="D45" i="52"/>
  <c r="G40" i="50"/>
  <c r="G37" i="52"/>
  <c r="D21" i="53"/>
  <c r="H19" i="38"/>
  <c r="D19" i="38"/>
  <c r="D29" i="47"/>
  <c r="D21" i="65"/>
  <c r="D22" i="37"/>
  <c r="H22" i="37"/>
  <c r="G31" i="51"/>
  <c r="D22" i="38"/>
  <c r="H46" i="50"/>
  <c r="D46" i="50"/>
  <c r="D26" i="51"/>
  <c r="D31" i="47"/>
  <c r="D23" i="39"/>
  <c r="G38" i="50"/>
  <c r="G38" i="52"/>
  <c r="G22" i="36"/>
  <c r="H22" i="36"/>
  <c r="AM15" i="59"/>
  <c r="AM18" i="61"/>
  <c r="D38" i="58"/>
  <c r="BE83" i="58"/>
  <c r="G12" i="58"/>
  <c r="AM12" i="58"/>
  <c r="G39" i="58"/>
  <c r="AM39" i="58"/>
  <c r="D82" i="57"/>
  <c r="AM58" i="57"/>
  <c r="D51" i="57"/>
  <c r="D15" i="57"/>
  <c r="BE28" i="52"/>
  <c r="BE20" i="46"/>
  <c r="G19" i="51"/>
  <c r="BE19" i="51"/>
  <c r="G15" i="46"/>
  <c r="BE27" i="50"/>
  <c r="AL12" i="45"/>
  <c r="G13" i="47"/>
  <c r="BI13" i="47"/>
  <c r="D13" i="33"/>
  <c r="G13" i="56"/>
  <c r="G16" i="76"/>
  <c r="G23" i="76"/>
  <c r="G29" i="75"/>
  <c r="AM29" i="75"/>
  <c r="G27" i="75"/>
  <c r="G33" i="74"/>
  <c r="AM12" i="73"/>
  <c r="AM15" i="71"/>
  <c r="BE37" i="71"/>
  <c r="D20" i="70"/>
  <c r="D25" i="69"/>
  <c r="D27" i="69"/>
  <c r="G19" i="70"/>
  <c r="D14" i="63"/>
  <c r="H26" i="69"/>
  <c r="G26" i="69"/>
  <c r="D26" i="69"/>
  <c r="G40" i="68"/>
  <c r="D45" i="68"/>
  <c r="G60" i="75"/>
  <c r="D14" i="74"/>
  <c r="G19" i="77"/>
  <c r="AM22" i="65"/>
  <c r="D29" i="59"/>
  <c r="D18" i="74"/>
  <c r="G21" i="74"/>
  <c r="H21" i="74"/>
  <c r="D90" i="58"/>
  <c r="D37" i="59"/>
  <c r="H18" i="59"/>
  <c r="D18" i="59"/>
  <c r="G16" i="69"/>
  <c r="G45" i="52"/>
  <c r="G21" i="53"/>
  <c r="H32" i="50"/>
  <c r="D32" i="50"/>
  <c r="H37" i="39"/>
  <c r="D37" i="39"/>
  <c r="G29" i="47"/>
  <c r="D41" i="45"/>
  <c r="G21" i="65"/>
  <c r="G19" i="53"/>
  <c r="G22" i="38"/>
  <c r="G15" i="49"/>
  <c r="G46" i="50"/>
  <c r="H32" i="39"/>
  <c r="D32" i="39"/>
  <c r="D21" i="33"/>
  <c r="G19" i="39"/>
  <c r="G19" i="34"/>
  <c r="G25" i="49"/>
  <c r="H13" i="29"/>
  <c r="D13" i="29"/>
  <c r="G84" i="58"/>
  <c r="G31" i="47"/>
  <c r="G17" i="36"/>
  <c r="H17" i="36"/>
  <c r="D20" i="33"/>
  <c r="G23" i="51"/>
  <c r="D17" i="41"/>
  <c r="G22" i="60"/>
  <c r="H22" i="60"/>
  <c r="H23" i="65"/>
  <c r="D23" i="65"/>
  <c r="H36" i="59"/>
  <c r="G36" i="59"/>
  <c r="D15" i="66"/>
  <c r="H15" i="66"/>
  <c r="G38" i="58"/>
  <c r="AM38" i="58"/>
  <c r="G82" i="57"/>
  <c r="AM82" i="57"/>
  <c r="BE50" i="57"/>
  <c r="AL16" i="45"/>
  <c r="AM14" i="30"/>
  <c r="AM35" i="68"/>
  <c r="G26" i="74"/>
  <c r="H26" i="74"/>
  <c r="H19" i="65"/>
  <c r="G19" i="65"/>
  <c r="D24" i="69"/>
  <c r="I23" i="63"/>
  <c r="D23" i="63"/>
  <c r="G28" i="59"/>
  <c r="H46" i="67"/>
  <c r="G46" i="67"/>
  <c r="H36" i="52"/>
  <c r="D36" i="52"/>
  <c r="H29" i="39"/>
  <c r="D29" i="39"/>
  <c r="H12" i="37"/>
  <c r="G12" i="37"/>
  <c r="BE15" i="77"/>
  <c r="D31" i="51"/>
  <c r="G20" i="70"/>
  <c r="BE37" i="68"/>
  <c r="BE39" i="67"/>
  <c r="H21" i="68"/>
  <c r="D21" i="68"/>
  <c r="D26" i="74"/>
  <c r="G45" i="68"/>
  <c r="D19" i="65"/>
  <c r="H21" i="63"/>
  <c r="I21" i="63"/>
  <c r="G20" i="60"/>
  <c r="H20" i="60"/>
  <c r="D19" i="59"/>
  <c r="H19" i="59"/>
  <c r="H12" i="66"/>
  <c r="G12" i="66"/>
  <c r="H33" i="59"/>
  <c r="D33" i="59"/>
  <c r="D22" i="60"/>
  <c r="D46" i="67"/>
  <c r="G16" i="61"/>
  <c r="D44" i="50"/>
  <c r="H44" i="50"/>
  <c r="BE16" i="65"/>
  <c r="G36" i="52"/>
  <c r="G29" i="39"/>
  <c r="G36" i="50"/>
  <c r="G29" i="48"/>
  <c r="D12" i="46"/>
  <c r="D38" i="50"/>
  <c r="G12" i="33"/>
  <c r="AZ12" i="33"/>
  <c r="G16" i="31"/>
  <c r="AZ38" i="39"/>
  <c r="AM70" i="75"/>
  <c r="D21" i="75"/>
  <c r="G59" i="75"/>
  <c r="BE59" i="75"/>
  <c r="G13" i="73"/>
  <c r="BE46" i="69"/>
  <c r="G43" i="67"/>
  <c r="G23" i="75"/>
  <c r="G30" i="69"/>
  <c r="AM30" i="69"/>
  <c r="BE27" i="67"/>
  <c r="G24" i="74"/>
  <c r="H24" i="74"/>
  <c r="G22" i="74"/>
  <c r="H22" i="74"/>
  <c r="G64" i="72"/>
  <c r="G38" i="68"/>
  <c r="H38" i="68"/>
  <c r="G20" i="72"/>
  <c r="D29" i="68"/>
  <c r="D21" i="63"/>
  <c r="G15" i="75"/>
  <c r="H14" i="68"/>
  <c r="G14" i="68"/>
  <c r="D20" i="60"/>
  <c r="G19" i="59"/>
  <c r="H22" i="63"/>
  <c r="G41" i="68"/>
  <c r="D84" i="58"/>
  <c r="G17" i="61"/>
  <c r="H17" i="61"/>
  <c r="H16" i="53"/>
  <c r="G16" i="53"/>
  <c r="G44" i="50"/>
  <c r="D88" i="58"/>
  <c r="D37" i="52"/>
  <c r="G14" i="50"/>
  <c r="G24" i="36"/>
  <c r="H24" i="36"/>
  <c r="G20" i="48"/>
  <c r="D18" i="42"/>
  <c r="H18" i="42"/>
  <c r="G29" i="36"/>
  <c r="H29" i="36"/>
  <c r="D36" i="50"/>
  <c r="G25" i="29"/>
  <c r="G23" i="36"/>
  <c r="H23" i="36"/>
  <c r="D26" i="43"/>
  <c r="D22" i="50"/>
  <c r="D21" i="66"/>
  <c r="H21" i="66"/>
  <c r="G15" i="42"/>
  <c r="G13" i="40"/>
  <c r="D25" i="49"/>
  <c r="AP24" i="64"/>
  <c r="AP23" i="64"/>
  <c r="AP17" i="64"/>
  <c r="D18" i="64"/>
  <c r="D22" i="64"/>
  <c r="D15" i="64"/>
  <c r="D25" i="64"/>
  <c r="D14" i="64"/>
  <c r="D17" i="64"/>
  <c r="D19" i="64"/>
  <c r="D26" i="64"/>
  <c r="D23" i="64"/>
  <c r="AM20" i="75"/>
  <c r="BE20" i="75"/>
  <c r="AM35" i="75"/>
  <c r="BE35" i="75"/>
  <c r="AN17" i="63"/>
  <c r="BF17" i="63"/>
  <c r="AM32" i="75"/>
  <c r="BE54" i="72"/>
  <c r="H20" i="69"/>
  <c r="G20" i="69"/>
  <c r="H13" i="76"/>
  <c r="G13" i="76"/>
  <c r="BE53" i="75"/>
  <c r="BE45" i="75"/>
  <c r="G22" i="76"/>
  <c r="G18" i="76"/>
  <c r="D71" i="75"/>
  <c r="BE40" i="75"/>
  <c r="G17" i="75"/>
  <c r="G66" i="75"/>
  <c r="AM30" i="75"/>
  <c r="AM59" i="75"/>
  <c r="AM56" i="75"/>
  <c r="D37" i="75"/>
  <c r="G26" i="75"/>
  <c r="BE29" i="74"/>
  <c r="AM18" i="74"/>
  <c r="AM15" i="73"/>
  <c r="G46" i="72"/>
  <c r="AM16" i="74"/>
  <c r="D52" i="72"/>
  <c r="D44" i="72"/>
  <c r="BE13" i="74"/>
  <c r="H45" i="72"/>
  <c r="G45" i="72"/>
  <c r="G24" i="72"/>
  <c r="G32" i="72"/>
  <c r="H24" i="71"/>
  <c r="G24" i="71"/>
  <c r="D36" i="72"/>
  <c r="H20" i="71"/>
  <c r="G20" i="71"/>
  <c r="D28" i="72"/>
  <c r="D45" i="71"/>
  <c r="D41" i="71"/>
  <c r="G30" i="72"/>
  <c r="BE14" i="71"/>
  <c r="BE44" i="71"/>
  <c r="BE25" i="69"/>
  <c r="BE33" i="69"/>
  <c r="G17" i="70"/>
  <c r="AM39" i="69"/>
  <c r="D16" i="71"/>
  <c r="D19" i="69"/>
  <c r="G30" i="67"/>
  <c r="H12" i="65"/>
  <c r="G12" i="65"/>
  <c r="BE27" i="68"/>
  <c r="D41" i="69"/>
  <c r="AM15" i="70"/>
  <c r="BE38" i="67"/>
  <c r="BE31" i="67"/>
  <c r="H14" i="63"/>
  <c r="H20" i="63"/>
  <c r="AN13" i="63"/>
  <c r="G23" i="67"/>
  <c r="H51" i="72"/>
  <c r="G51" i="72"/>
  <c r="BE16" i="77"/>
  <c r="AM16" i="77"/>
  <c r="BE65" i="75"/>
  <c r="AM13" i="77"/>
  <c r="BE13" i="77"/>
  <c r="D39" i="75"/>
  <c r="H39" i="75"/>
  <c r="D22" i="76"/>
  <c r="D18" i="76"/>
  <c r="BE42" i="75"/>
  <c r="G37" i="75"/>
  <c r="H32" i="74"/>
  <c r="D32" i="74"/>
  <c r="AM22" i="71"/>
  <c r="AM27" i="71"/>
  <c r="H28" i="69"/>
  <c r="G28" i="69"/>
  <c r="BE13" i="68"/>
  <c r="D30" i="67"/>
  <c r="G41" i="69"/>
  <c r="I25" i="63"/>
  <c r="D25" i="63"/>
  <c r="BE20" i="77"/>
  <c r="AM20" i="77"/>
  <c r="AM17" i="77"/>
  <c r="BE17" i="77"/>
  <c r="H19" i="76"/>
  <c r="G19" i="76"/>
  <c r="D19" i="76"/>
  <c r="G72" i="75"/>
  <c r="H72" i="75"/>
  <c r="G20" i="76"/>
  <c r="BE62" i="75"/>
  <c r="H36" i="75"/>
  <c r="D36" i="75"/>
  <c r="G69" i="75"/>
  <c r="G25" i="75"/>
  <c r="D66" i="75"/>
  <c r="D26" i="75"/>
  <c r="BE29" i="75"/>
  <c r="D18" i="75"/>
  <c r="H31" i="74"/>
  <c r="G31" i="74"/>
  <c r="G32" i="74"/>
  <c r="G52" i="72"/>
  <c r="G44" i="72"/>
  <c r="D50" i="72"/>
  <c r="D42" i="72"/>
  <c r="H49" i="72"/>
  <c r="G49" i="72"/>
  <c r="G16" i="73"/>
  <c r="H38" i="72"/>
  <c r="G38" i="72"/>
  <c r="H16" i="70"/>
  <c r="D16" i="70"/>
  <c r="BE47" i="68"/>
  <c r="H39" i="71"/>
  <c r="G39" i="71"/>
  <c r="H32" i="71"/>
  <c r="G32" i="71"/>
  <c r="AM34" i="71"/>
  <c r="D34" i="71"/>
  <c r="AM12" i="70"/>
  <c r="AM47" i="69"/>
  <c r="AM15" i="69"/>
  <c r="D38" i="69"/>
  <c r="BE16" i="70"/>
  <c r="G19" i="69"/>
  <c r="D42" i="67"/>
  <c r="G35" i="67"/>
  <c r="D22" i="67"/>
  <c r="D19" i="70"/>
  <c r="BF19" i="63"/>
  <c r="BE19" i="67"/>
  <c r="D12" i="65"/>
  <c r="BE15" i="67"/>
  <c r="D20" i="63"/>
  <c r="BF18" i="63"/>
  <c r="H35" i="75"/>
  <c r="D35" i="75"/>
  <c r="H36" i="71"/>
  <c r="G36" i="71"/>
  <c r="H38" i="71"/>
  <c r="G38" i="71"/>
  <c r="H37" i="72"/>
  <c r="G37" i="72"/>
  <c r="H36" i="69"/>
  <c r="G36" i="69"/>
  <c r="H17" i="76"/>
  <c r="G17" i="76"/>
  <c r="AM25" i="76"/>
  <c r="G21" i="76"/>
  <c r="H34" i="75"/>
  <c r="D34" i="75"/>
  <c r="D16" i="76"/>
  <c r="G14" i="76"/>
  <c r="D69" i="75"/>
  <c r="AM36" i="75"/>
  <c r="G33" i="75"/>
  <c r="H24" i="75"/>
  <c r="D24" i="75"/>
  <c r="G41" i="75"/>
  <c r="G18" i="75"/>
  <c r="BE12" i="74"/>
  <c r="AM19" i="74"/>
  <c r="G18" i="73"/>
  <c r="G50" i="72"/>
  <c r="G42" i="72"/>
  <c r="AM17" i="74"/>
  <c r="D48" i="72"/>
  <c r="G14" i="73"/>
  <c r="BE40" i="72"/>
  <c r="H26" i="72"/>
  <c r="G26" i="72"/>
  <c r="D36" i="71"/>
  <c r="D31" i="75"/>
  <c r="H34" i="72"/>
  <c r="G34" i="72"/>
  <c r="D38" i="71"/>
  <c r="G28" i="71"/>
  <c r="D28" i="71"/>
  <c r="AM21" i="69"/>
  <c r="BE45" i="69"/>
  <c r="AM23" i="69"/>
  <c r="G14" i="67"/>
  <c r="D34" i="67"/>
  <c r="D14" i="67"/>
  <c r="G27" i="69"/>
  <c r="D17" i="69"/>
  <c r="BE39" i="68"/>
  <c r="BE26" i="67"/>
  <c r="BE18" i="67"/>
  <c r="H20" i="75"/>
  <c r="D20" i="75"/>
  <c r="H40" i="71"/>
  <c r="G40" i="71"/>
  <c r="H25" i="68"/>
  <c r="G25" i="68"/>
  <c r="G38" i="69"/>
  <c r="BE14" i="77"/>
  <c r="AM14" i="77"/>
  <c r="BE24" i="76"/>
  <c r="AM12" i="76"/>
  <c r="BE12" i="76"/>
  <c r="G39" i="75"/>
  <c r="D14" i="76"/>
  <c r="H28" i="75"/>
  <c r="D28" i="75"/>
  <c r="AM47" i="75"/>
  <c r="H47" i="72"/>
  <c r="G47" i="72"/>
  <c r="H18" i="70"/>
  <c r="D18" i="70"/>
  <c r="G29" i="72"/>
  <c r="BE30" i="69"/>
  <c r="H44" i="69"/>
  <c r="G44" i="69"/>
  <c r="BE23" i="68"/>
  <c r="G26" i="71"/>
  <c r="D20" i="69"/>
  <c r="D43" i="67"/>
  <c r="G12" i="72"/>
  <c r="G17" i="69"/>
  <c r="D26" i="68"/>
  <c r="G19" i="71"/>
  <c r="H25" i="63"/>
  <c r="D19" i="63"/>
  <c r="BE16" i="76"/>
  <c r="AM16" i="76"/>
  <c r="H43" i="72"/>
  <c r="G43" i="72"/>
  <c r="H42" i="71"/>
  <c r="G42" i="71"/>
  <c r="H15" i="76"/>
  <c r="G15" i="76"/>
  <c r="H68" i="75"/>
  <c r="G68" i="75"/>
  <c r="D43" i="75"/>
  <c r="H43" i="75"/>
  <c r="D70" i="75"/>
  <c r="G71" i="75"/>
  <c r="D29" i="75"/>
  <c r="H32" i="75"/>
  <c r="D32" i="75"/>
  <c r="G28" i="75"/>
  <c r="D30" i="75"/>
  <c r="G34" i="75"/>
  <c r="H12" i="75"/>
  <c r="G12" i="75"/>
  <c r="H28" i="74"/>
  <c r="G28" i="74"/>
  <c r="D18" i="73"/>
  <c r="G48" i="72"/>
  <c r="D46" i="72"/>
  <c r="D14" i="73"/>
  <c r="D51" i="72"/>
  <c r="H41" i="72"/>
  <c r="G41" i="72"/>
  <c r="H25" i="72"/>
  <c r="G25" i="72"/>
  <c r="G31" i="75"/>
  <c r="H33" i="72"/>
  <c r="G33" i="72"/>
  <c r="H30" i="71"/>
  <c r="G30" i="71"/>
  <c r="D43" i="71"/>
  <c r="G45" i="71"/>
  <c r="G18" i="70"/>
  <c r="G41" i="71"/>
  <c r="D29" i="72"/>
  <c r="G16" i="71"/>
  <c r="D26" i="71"/>
  <c r="G22" i="67"/>
  <c r="D26" i="67"/>
  <c r="D35" i="67"/>
  <c r="D36" i="69"/>
  <c r="H12" i="67"/>
  <c r="D12" i="67"/>
  <c r="G12" i="67"/>
  <c r="I17" i="63"/>
  <c r="D17" i="63"/>
  <c r="D19" i="71"/>
  <c r="D30" i="69"/>
  <c r="BE83" i="57"/>
  <c r="AM83" i="57"/>
  <c r="AL30" i="45"/>
  <c r="AZ30" i="45"/>
  <c r="BE27" i="57"/>
  <c r="AM27" i="57"/>
  <c r="AL31" i="45"/>
  <c r="AZ31" i="45"/>
  <c r="AZ15" i="35"/>
  <c r="AL15" i="35"/>
  <c r="AM22" i="51"/>
  <c r="BE22" i="51"/>
  <c r="AZ25" i="35"/>
  <c r="AL25" i="35"/>
  <c r="H71" i="58"/>
  <c r="D71" i="58"/>
  <c r="H14" i="61"/>
  <c r="D14" i="61"/>
  <c r="H42" i="58"/>
  <c r="G42" i="58"/>
  <c r="BE45" i="58"/>
  <c r="AM44" i="57"/>
  <c r="AM65" i="57"/>
  <c r="H31" i="35"/>
  <c r="G31" i="35"/>
  <c r="D31" i="35"/>
  <c r="AM74" i="58"/>
  <c r="H47" i="60"/>
  <c r="G47" i="60"/>
  <c r="G71" i="58"/>
  <c r="BE31" i="58"/>
  <c r="G14" i="61"/>
  <c r="D42" i="58"/>
  <c r="H30" i="58"/>
  <c r="G30" i="58"/>
  <c r="G26" i="58"/>
  <c r="D42" i="60"/>
  <c r="H33" i="57"/>
  <c r="G33" i="57"/>
  <c r="H23" i="58"/>
  <c r="G23" i="58"/>
  <c r="H40" i="57"/>
  <c r="D40" i="57"/>
  <c r="AM12" i="52"/>
  <c r="BE12" i="52"/>
  <c r="BE51" i="50"/>
  <c r="H12" i="40"/>
  <c r="G12" i="40"/>
  <c r="AL17" i="35"/>
  <c r="AZ17" i="35"/>
  <c r="AZ20" i="35"/>
  <c r="AL20" i="35"/>
  <c r="AL18" i="35"/>
  <c r="AL21" i="31"/>
  <c r="H17" i="31"/>
  <c r="D17" i="31"/>
  <c r="AL12" i="36"/>
  <c r="AZ12" i="36"/>
  <c r="AL12" i="44"/>
  <c r="AZ12" i="44"/>
  <c r="AL17" i="33"/>
  <c r="AZ17" i="33"/>
  <c r="AZ16" i="31"/>
  <c r="AL16" i="31"/>
  <c r="D17" i="62"/>
  <c r="AM40" i="60"/>
  <c r="AM32" i="60"/>
  <c r="G19" i="62"/>
  <c r="BE44" i="60"/>
  <c r="G34" i="60"/>
  <c r="BE29" i="60"/>
  <c r="BE39" i="60"/>
  <c r="H68" i="58"/>
  <c r="G68" i="58"/>
  <c r="AM52" i="58"/>
  <c r="D47" i="60"/>
  <c r="AM69" i="58"/>
  <c r="D63" i="58"/>
  <c r="D30" i="58"/>
  <c r="D50" i="58"/>
  <c r="BE25" i="58"/>
  <c r="AM25" i="58"/>
  <c r="H35" i="58"/>
  <c r="G35" i="58"/>
  <c r="D35" i="58"/>
  <c r="AM19" i="58"/>
  <c r="BE19" i="58"/>
  <c r="BE86" i="57"/>
  <c r="AM86" i="57"/>
  <c r="BE67" i="58"/>
  <c r="AM15" i="58"/>
  <c r="BE15" i="58"/>
  <c r="G42" i="60"/>
  <c r="H48" i="58"/>
  <c r="D48" i="58"/>
  <c r="D23" i="58"/>
  <c r="H60" i="57"/>
  <c r="D60" i="57"/>
  <c r="H17" i="57"/>
  <c r="D17" i="57"/>
  <c r="G40" i="57"/>
  <c r="H16" i="37"/>
  <c r="G16" i="37"/>
  <c r="H30" i="35"/>
  <c r="D30" i="35"/>
  <c r="H34" i="45"/>
  <c r="G34" i="45"/>
  <c r="D34" i="45"/>
  <c r="AM19" i="50"/>
  <c r="D12" i="40"/>
  <c r="AZ26" i="45"/>
  <c r="H14" i="44"/>
  <c r="D14" i="44"/>
  <c r="BE26" i="30"/>
  <c r="AL27" i="31"/>
  <c r="AM13" i="30"/>
  <c r="BE13" i="30"/>
  <c r="G17" i="31"/>
  <c r="AL12" i="32"/>
  <c r="D13" i="47"/>
  <c r="AZ22" i="35"/>
  <c r="AL22" i="45"/>
  <c r="AZ22" i="45"/>
  <c r="D16" i="44"/>
  <c r="H24" i="35"/>
  <c r="D24" i="35"/>
  <c r="AM16" i="29"/>
  <c r="BE16" i="29"/>
  <c r="BE36" i="58"/>
  <c r="H27" i="57"/>
  <c r="D27" i="57"/>
  <c r="AM34" i="57"/>
  <c r="BE24" i="57"/>
  <c r="AM24" i="57"/>
  <c r="H23" i="45"/>
  <c r="G23" i="45"/>
  <c r="AL18" i="45"/>
  <c r="AZ18" i="45"/>
  <c r="G24" i="32"/>
  <c r="H24" i="32"/>
  <c r="D24" i="32"/>
  <c r="G70" i="28"/>
  <c r="H70" i="28"/>
  <c r="D70" i="28"/>
  <c r="G54" i="28"/>
  <c r="H54" i="28"/>
  <c r="D54" i="28"/>
  <c r="G38" i="28"/>
  <c r="H38" i="28"/>
  <c r="D38" i="28"/>
  <c r="H22" i="28"/>
  <c r="G22" i="28"/>
  <c r="AL12" i="33"/>
  <c r="G12" i="28"/>
  <c r="H12" i="28"/>
  <c r="D12" i="28"/>
  <c r="H30" i="45"/>
  <c r="D30" i="45"/>
  <c r="BE61" i="58"/>
  <c r="D83" i="57"/>
  <c r="H83" i="57"/>
  <c r="AM37" i="58"/>
  <c r="BE37" i="58"/>
  <c r="BE59" i="57"/>
  <c r="AM20" i="52"/>
  <c r="BE20" i="52"/>
  <c r="H42" i="45"/>
  <c r="G42" i="45"/>
  <c r="H25" i="35"/>
  <c r="D25" i="35"/>
  <c r="D22" i="62"/>
  <c r="G18" i="62"/>
  <c r="G20" i="62"/>
  <c r="H34" i="58"/>
  <c r="D34" i="58"/>
  <c r="BE22" i="58"/>
  <c r="H24" i="47"/>
  <c r="G24" i="47"/>
  <c r="BE35" i="50"/>
  <c r="G28" i="32"/>
  <c r="H28" i="32"/>
  <c r="G50" i="28"/>
  <c r="H50" i="28"/>
  <c r="D50" i="28"/>
  <c r="H26" i="28"/>
  <c r="G26" i="28"/>
  <c r="D26" i="28"/>
  <c r="AL21" i="45"/>
  <c r="AZ21" i="45"/>
  <c r="G15" i="60"/>
  <c r="AM27" i="60"/>
  <c r="BE30" i="60"/>
  <c r="H76" i="58"/>
  <c r="G76" i="58"/>
  <c r="D15" i="61"/>
  <c r="G18" i="60"/>
  <c r="H75" i="57"/>
  <c r="D75" i="57"/>
  <c r="AM44" i="58"/>
  <c r="G34" i="58"/>
  <c r="AM79" i="57"/>
  <c r="BE60" i="58"/>
  <c r="D20" i="58"/>
  <c r="H13" i="58"/>
  <c r="G13" i="58"/>
  <c r="AM38" i="60"/>
  <c r="AM70" i="57"/>
  <c r="BE70" i="57"/>
  <c r="H49" i="58"/>
  <c r="G49" i="58"/>
  <c r="H23" i="47"/>
  <c r="G23" i="47"/>
  <c r="H70" i="58"/>
  <c r="G70" i="58"/>
  <c r="D23" i="47"/>
  <c r="AZ20" i="43"/>
  <c r="H16" i="51"/>
  <c r="D16" i="51"/>
  <c r="G16" i="51"/>
  <c r="AM15" i="46"/>
  <c r="BE15" i="46"/>
  <c r="G39" i="45"/>
  <c r="D19" i="43"/>
  <c r="BE45" i="50"/>
  <c r="H13" i="35"/>
  <c r="D13" i="35"/>
  <c r="G27" i="32"/>
  <c r="H27" i="32"/>
  <c r="G19" i="32"/>
  <c r="H19" i="32"/>
  <c r="D19" i="32"/>
  <c r="G73" i="28"/>
  <c r="H73" i="28"/>
  <c r="G65" i="28"/>
  <c r="H65" i="28"/>
  <c r="D65" i="28"/>
  <c r="G57" i="28"/>
  <c r="H57" i="28"/>
  <c r="D57" i="28"/>
  <c r="G49" i="28"/>
  <c r="H49" i="28"/>
  <c r="G41" i="28"/>
  <c r="H41" i="28"/>
  <c r="D41" i="28"/>
  <c r="H33" i="28"/>
  <c r="G33" i="28"/>
  <c r="H25" i="28"/>
  <c r="G25" i="28"/>
  <c r="D25" i="28"/>
  <c r="H17" i="28"/>
  <c r="G17" i="28"/>
  <c r="D17" i="28"/>
  <c r="BE22" i="29"/>
  <c r="AZ16" i="34"/>
  <c r="AL16" i="34"/>
  <c r="AM24" i="30"/>
  <c r="G17" i="62"/>
  <c r="AM17" i="30"/>
  <c r="BE17" i="30"/>
  <c r="H15" i="30"/>
  <c r="D15" i="30"/>
  <c r="BE18" i="56"/>
  <c r="H13" i="46"/>
  <c r="G13" i="46"/>
  <c r="D13" i="46"/>
  <c r="AZ12" i="35"/>
  <c r="H24" i="30"/>
  <c r="D24" i="30"/>
  <c r="D73" i="28"/>
  <c r="AZ12" i="34"/>
  <c r="H14" i="45"/>
  <c r="G14" i="45"/>
  <c r="D14" i="45"/>
  <c r="AZ26" i="31"/>
  <c r="AL26" i="31"/>
  <c r="AZ15" i="31"/>
  <c r="AL15" i="31"/>
  <c r="H28" i="35"/>
  <c r="G28" i="35"/>
  <c r="D28" i="35"/>
  <c r="BE47" i="50"/>
  <c r="AM47" i="50"/>
  <c r="H23" i="35"/>
  <c r="D23" i="35"/>
  <c r="G23" i="35"/>
  <c r="H17" i="43"/>
  <c r="G17" i="43"/>
  <c r="H24" i="31"/>
  <c r="G24" i="31"/>
  <c r="G14" i="62"/>
  <c r="AM15" i="57"/>
  <c r="BE15" i="57"/>
  <c r="H22" i="51"/>
  <c r="D22" i="51"/>
  <c r="H17" i="44"/>
  <c r="G17" i="44"/>
  <c r="G16" i="32"/>
  <c r="H16" i="32"/>
  <c r="G62" i="28"/>
  <c r="H62" i="28"/>
  <c r="D62" i="28"/>
  <c r="G46" i="28"/>
  <c r="H46" i="28"/>
  <c r="D46" i="28"/>
  <c r="H30" i="28"/>
  <c r="G30" i="28"/>
  <c r="H14" i="28"/>
  <c r="G14" i="28"/>
  <c r="H38" i="45"/>
  <c r="G38" i="45"/>
  <c r="D38" i="45"/>
  <c r="AZ20" i="33"/>
  <c r="AL20" i="33"/>
  <c r="H15" i="35"/>
  <c r="D15" i="35"/>
  <c r="D31" i="60"/>
  <c r="H40" i="58"/>
  <c r="G40" i="58"/>
  <c r="D40" i="58"/>
  <c r="AM14" i="55"/>
  <c r="BE14" i="55"/>
  <c r="D14" i="28"/>
  <c r="D34" i="60"/>
  <c r="AM13" i="59"/>
  <c r="BE13" i="59"/>
  <c r="G31" i="60"/>
  <c r="AM37" i="60"/>
  <c r="BE16" i="59"/>
  <c r="BE53" i="58"/>
  <c r="H22" i="44"/>
  <c r="G22" i="44"/>
  <c r="D22" i="44"/>
  <c r="H20" i="43"/>
  <c r="D20" i="43"/>
  <c r="G66" i="28"/>
  <c r="H66" i="28"/>
  <c r="G42" i="28"/>
  <c r="H42" i="28"/>
  <c r="D42" i="28"/>
  <c r="D30" i="28"/>
  <c r="D21" i="62"/>
  <c r="D14" i="62"/>
  <c r="G16" i="62"/>
  <c r="BE13" i="61"/>
  <c r="AM33" i="60"/>
  <c r="D74" i="58"/>
  <c r="BE36" i="60"/>
  <c r="H75" i="58"/>
  <c r="G75" i="58"/>
  <c r="AM12" i="61"/>
  <c r="H73" i="58"/>
  <c r="G73" i="58"/>
  <c r="AM48" i="58"/>
  <c r="D18" i="60"/>
  <c r="AM79" i="58"/>
  <c r="BE79" i="58"/>
  <c r="H80" i="57"/>
  <c r="D80" i="57"/>
  <c r="G80" i="57"/>
  <c r="H29" i="58"/>
  <c r="D29" i="58"/>
  <c r="H21" i="58"/>
  <c r="G21" i="58"/>
  <c r="D21" i="58"/>
  <c r="H81" i="58"/>
  <c r="G81" i="58"/>
  <c r="H27" i="58"/>
  <c r="G27" i="58"/>
  <c r="G20" i="58"/>
  <c r="H42" i="57"/>
  <c r="G42" i="57"/>
  <c r="D42" i="57"/>
  <c r="H47" i="57"/>
  <c r="G47" i="57"/>
  <c r="D47" i="57"/>
  <c r="BE12" i="57"/>
  <c r="AM12" i="57"/>
  <c r="G22" i="47"/>
  <c r="H22" i="47"/>
  <c r="D22" i="47"/>
  <c r="BE17" i="57"/>
  <c r="AM14" i="57"/>
  <c r="BE14" i="57"/>
  <c r="AM16" i="57"/>
  <c r="BE16" i="57"/>
  <c r="H43" i="57"/>
  <c r="G43" i="57"/>
  <c r="D43" i="57"/>
  <c r="BE17" i="46"/>
  <c r="AM17" i="46"/>
  <c r="H13" i="51"/>
  <c r="G13" i="51"/>
  <c r="H21" i="43"/>
  <c r="G21" i="43"/>
  <c r="D21" i="43"/>
  <c r="G14" i="37"/>
  <c r="H14" i="37"/>
  <c r="D14" i="37"/>
  <c r="G19" i="43"/>
  <c r="BE29" i="50"/>
  <c r="BE37" i="50"/>
  <c r="AL24" i="45"/>
  <c r="H29" i="35"/>
  <c r="D29" i="35"/>
  <c r="G29" i="35"/>
  <c r="G13" i="35"/>
  <c r="H16" i="33"/>
  <c r="G16" i="33"/>
  <c r="G26" i="32"/>
  <c r="H26" i="32"/>
  <c r="D26" i="32"/>
  <c r="G18" i="32"/>
  <c r="H18" i="32"/>
  <c r="D18" i="32"/>
  <c r="G72" i="28"/>
  <c r="H72" i="28"/>
  <c r="G64" i="28"/>
  <c r="H64" i="28"/>
  <c r="G56" i="28"/>
  <c r="H56" i="28"/>
  <c r="G48" i="28"/>
  <c r="H48" i="28"/>
  <c r="G40" i="28"/>
  <c r="H40" i="28"/>
  <c r="G32" i="28"/>
  <c r="H32" i="28"/>
  <c r="D32" i="28"/>
  <c r="H24" i="28"/>
  <c r="G24" i="28"/>
  <c r="D24" i="28"/>
  <c r="G16" i="28"/>
  <c r="H16" i="28"/>
  <c r="D16" i="28"/>
  <c r="AZ23" i="31"/>
  <c r="AL23" i="31"/>
  <c r="AL15" i="33"/>
  <c r="D12" i="32"/>
  <c r="D66" i="28"/>
  <c r="H17" i="52"/>
  <c r="G17" i="52"/>
  <c r="AL29" i="45"/>
  <c r="AZ29" i="45"/>
  <c r="H25" i="31"/>
  <c r="G25" i="31"/>
  <c r="D25" i="31"/>
  <c r="BI15" i="47"/>
  <c r="CA15" i="47"/>
  <c r="H12" i="34"/>
  <c r="D12" i="34"/>
  <c r="D22" i="28"/>
  <c r="H22" i="31"/>
  <c r="D22" i="31"/>
  <c r="BE21" i="30"/>
  <c r="G14" i="33"/>
  <c r="D17" i="43"/>
  <c r="D24" i="31"/>
  <c r="H63" i="57"/>
  <c r="G63" i="57"/>
  <c r="D18" i="46"/>
  <c r="H19" i="33"/>
  <c r="G19" i="33"/>
  <c r="D19" i="33"/>
  <c r="H78" i="58"/>
  <c r="G78" i="58"/>
  <c r="D78" i="58"/>
  <c r="H20" i="47"/>
  <c r="G20" i="47"/>
  <c r="D20" i="47"/>
  <c r="H34" i="35"/>
  <c r="D34" i="35"/>
  <c r="G34" i="35"/>
  <c r="H19" i="35"/>
  <c r="D19" i="35"/>
  <c r="G19" i="35"/>
  <c r="H32" i="35"/>
  <c r="G32" i="35"/>
  <c r="BE41" i="60"/>
  <c r="H65" i="58"/>
  <c r="G65" i="58"/>
  <c r="D26" i="58"/>
  <c r="AM43" i="58"/>
  <c r="H55" i="58"/>
  <c r="G55" i="58"/>
  <c r="H31" i="45"/>
  <c r="D31" i="45"/>
  <c r="BE54" i="57"/>
  <c r="AM54" i="57"/>
  <c r="H13" i="31"/>
  <c r="G13" i="31"/>
  <c r="D13" i="31"/>
  <c r="H77" i="58"/>
  <c r="G77" i="58"/>
  <c r="D77" i="58"/>
  <c r="G63" i="58"/>
  <c r="BE47" i="58"/>
  <c r="H46" i="58"/>
  <c r="G46" i="58"/>
  <c r="D46" i="58"/>
  <c r="G50" i="58"/>
  <c r="H29" i="57"/>
  <c r="G29" i="57"/>
  <c r="D29" i="57"/>
  <c r="H20" i="37"/>
  <c r="G20" i="37"/>
  <c r="G20" i="32"/>
  <c r="H20" i="32"/>
  <c r="G58" i="28"/>
  <c r="H58" i="28"/>
  <c r="D58" i="28"/>
  <c r="H34" i="28"/>
  <c r="G34" i="28"/>
  <c r="G18" i="28"/>
  <c r="H18" i="28"/>
  <c r="AL14" i="44"/>
  <c r="AZ14" i="44"/>
  <c r="D20" i="32"/>
  <c r="AM34" i="51"/>
  <c r="AZ12" i="31"/>
  <c r="AL12" i="31"/>
  <c r="G16" i="44"/>
  <c r="BE23" i="30"/>
  <c r="D18" i="28"/>
  <c r="D13" i="62"/>
  <c r="G13" i="62"/>
  <c r="G21" i="62"/>
  <c r="D15" i="60"/>
  <c r="G15" i="62"/>
  <c r="G13" i="60"/>
  <c r="D12" i="61"/>
  <c r="G22" i="62"/>
  <c r="AM80" i="58"/>
  <c r="BE39" i="58"/>
  <c r="H59" i="58"/>
  <c r="G59" i="58"/>
  <c r="D59" i="58"/>
  <c r="G29" i="58"/>
  <c r="D81" i="58"/>
  <c r="D27" i="58"/>
  <c r="D36" i="58"/>
  <c r="G28" i="58"/>
  <c r="BE73" i="57"/>
  <c r="AM41" i="57"/>
  <c r="H69" i="57"/>
  <c r="G69" i="57"/>
  <c r="G81" i="57"/>
  <c r="H59" i="57"/>
  <c r="D59" i="57"/>
  <c r="H24" i="58"/>
  <c r="G24" i="58"/>
  <c r="D24" i="58"/>
  <c r="BE18" i="57"/>
  <c r="BE82" i="57"/>
  <c r="H21" i="57"/>
  <c r="G21" i="57"/>
  <c r="H33" i="51"/>
  <c r="G33" i="51"/>
  <c r="D33" i="51"/>
  <c r="H16" i="46"/>
  <c r="G16" i="46"/>
  <c r="D16" i="46"/>
  <c r="D23" i="45"/>
  <c r="H15" i="45"/>
  <c r="D15" i="45"/>
  <c r="G15" i="45"/>
  <c r="H18" i="35"/>
  <c r="D18" i="35"/>
  <c r="H18" i="45"/>
  <c r="D18" i="45"/>
  <c r="AL18" i="33"/>
  <c r="AZ18" i="33"/>
  <c r="BE57" i="50"/>
  <c r="BE20" i="29"/>
  <c r="AZ33" i="35"/>
  <c r="D40" i="28"/>
  <c r="H18" i="31"/>
  <c r="G18" i="31"/>
  <c r="D17" i="52"/>
  <c r="BE15" i="50"/>
  <c r="AM15" i="50"/>
  <c r="H15" i="47"/>
  <c r="D15" i="47"/>
  <c r="H27" i="35"/>
  <c r="D27" i="35"/>
  <c r="G27" i="35"/>
  <c r="H27" i="30"/>
  <c r="G27" i="30"/>
  <c r="D27" i="30"/>
  <c r="AL30" i="35"/>
  <c r="G25" i="43"/>
  <c r="D32" i="35"/>
  <c r="AM24" i="29"/>
  <c r="BE24" i="29"/>
  <c r="BE49" i="57"/>
  <c r="AM49" i="57"/>
  <c r="H20" i="31"/>
  <c r="G20" i="31"/>
  <c r="D20" i="31"/>
  <c r="G18" i="46"/>
  <c r="D49" i="28"/>
  <c r="D14" i="33"/>
  <c r="H79" i="57"/>
  <c r="D79" i="57"/>
  <c r="D84" i="57"/>
  <c r="G84" i="57"/>
  <c r="G77" i="57"/>
  <c r="G21" i="47"/>
  <c r="H21" i="47"/>
  <c r="G25" i="57"/>
  <c r="H16" i="47"/>
  <c r="G16" i="47"/>
  <c r="BE14" i="52"/>
  <c r="H19" i="37"/>
  <c r="G19" i="37"/>
  <c r="H15" i="37"/>
  <c r="G15" i="37"/>
  <c r="G35" i="45"/>
  <c r="H22" i="35"/>
  <c r="D22" i="35"/>
  <c r="H17" i="35"/>
  <c r="D17" i="35"/>
  <c r="G25" i="32"/>
  <c r="H25" i="32"/>
  <c r="G17" i="32"/>
  <c r="H17" i="32"/>
  <c r="G71" i="28"/>
  <c r="H71" i="28"/>
  <c r="G63" i="28"/>
  <c r="H63" i="28"/>
  <c r="G55" i="28"/>
  <c r="H55" i="28"/>
  <c r="G47" i="28"/>
  <c r="H47" i="28"/>
  <c r="G39" i="28"/>
  <c r="H39" i="28"/>
  <c r="G31" i="28"/>
  <c r="H31" i="28"/>
  <c r="H23" i="28"/>
  <c r="G23" i="28"/>
  <c r="H15" i="28"/>
  <c r="G15" i="28"/>
  <c r="AL20" i="34"/>
  <c r="AZ20" i="34"/>
  <c r="D71" i="28"/>
  <c r="D63" i="28"/>
  <c r="D19" i="37"/>
  <c r="D26" i="30"/>
  <c r="H19" i="47"/>
  <c r="G19" i="47"/>
  <c r="H14" i="47"/>
  <c r="G14" i="47"/>
  <c r="AM53" i="57"/>
  <c r="H15" i="44"/>
  <c r="G15" i="44"/>
  <c r="H13" i="43"/>
  <c r="G13" i="43"/>
  <c r="G18" i="37"/>
  <c r="H18" i="37"/>
  <c r="H13" i="37"/>
  <c r="G13" i="37"/>
  <c r="G27" i="45"/>
  <c r="H14" i="35"/>
  <c r="D14" i="35"/>
  <c r="G23" i="32"/>
  <c r="H23" i="32"/>
  <c r="G15" i="32"/>
  <c r="H15" i="32"/>
  <c r="G69" i="28"/>
  <c r="H69" i="28"/>
  <c r="G61" i="28"/>
  <c r="H61" i="28"/>
  <c r="G53" i="28"/>
  <c r="H53" i="28"/>
  <c r="G45" i="28"/>
  <c r="H45" i="28"/>
  <c r="G37" i="28"/>
  <c r="H37" i="28"/>
  <c r="H29" i="28"/>
  <c r="G29" i="28"/>
  <c r="H21" i="28"/>
  <c r="G21" i="28"/>
  <c r="H13" i="28"/>
  <c r="G13" i="28"/>
  <c r="D21" i="28"/>
  <c r="D20" i="30"/>
  <c r="G13" i="33"/>
  <c r="G14" i="43"/>
  <c r="D16" i="35"/>
  <c r="G18" i="44"/>
  <c r="D16" i="30"/>
  <c r="D51" i="58"/>
  <c r="D33" i="58"/>
  <c r="D57" i="58"/>
  <c r="H37" i="57"/>
  <c r="G37" i="57"/>
  <c r="H35" i="57"/>
  <c r="D35" i="57"/>
  <c r="G27" i="52"/>
  <c r="H27" i="52"/>
  <c r="H18" i="47"/>
  <c r="G18" i="47"/>
  <c r="D14" i="47"/>
  <c r="G51" i="57"/>
  <c r="D15" i="55"/>
  <c r="H13" i="44"/>
  <c r="G13" i="44"/>
  <c r="H26" i="35"/>
  <c r="D26" i="35"/>
  <c r="G14" i="35"/>
  <c r="BE21" i="52"/>
  <c r="D18" i="37"/>
  <c r="BE23" i="50"/>
  <c r="BE39" i="50"/>
  <c r="D21" i="46"/>
  <c r="AL32" i="45"/>
  <c r="H21" i="35"/>
  <c r="D21" i="35"/>
  <c r="G30" i="32"/>
  <c r="H30" i="32"/>
  <c r="G22" i="32"/>
  <c r="H22" i="32"/>
  <c r="G14" i="32"/>
  <c r="H14" i="32"/>
  <c r="G68" i="28"/>
  <c r="H68" i="28"/>
  <c r="G60" i="28"/>
  <c r="H60" i="28"/>
  <c r="G52" i="28"/>
  <c r="H52" i="28"/>
  <c r="G44" i="28"/>
  <c r="H44" i="28"/>
  <c r="G36" i="28"/>
  <c r="H36" i="28"/>
  <c r="G28" i="28"/>
  <c r="H28" i="28"/>
  <c r="G20" i="28"/>
  <c r="H20" i="28"/>
  <c r="D31" i="57"/>
  <c r="D22" i="57"/>
  <c r="G20" i="30"/>
  <c r="D19" i="30"/>
  <c r="G12" i="30"/>
  <c r="D25" i="30"/>
  <c r="G16" i="30"/>
  <c r="H71" i="57"/>
  <c r="D71" i="57"/>
  <c r="G71" i="57"/>
  <c r="G51" i="58"/>
  <c r="D45" i="58"/>
  <c r="G33" i="58"/>
  <c r="D19" i="58"/>
  <c r="G57" i="58"/>
  <c r="D70" i="57"/>
  <c r="D54" i="58"/>
  <c r="D39" i="58"/>
  <c r="D72" i="57"/>
  <c r="H46" i="57"/>
  <c r="G46" i="57"/>
  <c r="H25" i="47"/>
  <c r="G25" i="47"/>
  <c r="H17" i="47"/>
  <c r="G17" i="47"/>
  <c r="AM55" i="57"/>
  <c r="D21" i="47"/>
  <c r="D62" i="57"/>
  <c r="D16" i="57"/>
  <c r="G15" i="55"/>
  <c r="D24" i="57"/>
  <c r="H29" i="43"/>
  <c r="G29" i="43"/>
  <c r="H21" i="37"/>
  <c r="G21" i="37"/>
  <c r="H17" i="37"/>
  <c r="G17" i="37"/>
  <c r="D30" i="51"/>
  <c r="G19" i="45"/>
  <c r="G26" i="35"/>
  <c r="G21" i="46"/>
  <c r="D27" i="43"/>
  <c r="H33" i="35"/>
  <c r="D33" i="35"/>
  <c r="G21" i="35"/>
  <c r="G29" i="32"/>
  <c r="H29" i="32"/>
  <c r="G21" i="32"/>
  <c r="H21" i="32"/>
  <c r="G13" i="32"/>
  <c r="H13" i="32"/>
  <c r="G67" i="28"/>
  <c r="H67" i="28"/>
  <c r="G59" i="28"/>
  <c r="H59" i="28"/>
  <c r="G51" i="28"/>
  <c r="H51" i="28"/>
  <c r="G43" i="28"/>
  <c r="H43" i="28"/>
  <c r="G35" i="28"/>
  <c r="H35" i="28"/>
  <c r="H27" i="28"/>
  <c r="G27" i="28"/>
  <c r="H19" i="28"/>
  <c r="G19" i="28"/>
  <c r="G31" i="57"/>
  <c r="G22" i="57"/>
  <c r="D23" i="31"/>
  <c r="D59" i="28"/>
  <c r="D29" i="51"/>
  <c r="H29" i="45"/>
  <c r="D29" i="45"/>
  <c r="AZ22" i="33"/>
  <c r="G14" i="31"/>
  <c r="D13" i="52"/>
  <c r="H12" i="36"/>
  <c r="D12" i="36"/>
  <c r="D13" i="32"/>
  <c r="D12" i="44"/>
  <c r="D22" i="45"/>
  <c r="G16" i="35"/>
  <c r="G19" i="30"/>
  <c r="D49" i="57"/>
  <c r="G13" i="45"/>
  <c r="D27" i="31"/>
  <c r="D52" i="28"/>
  <c r="G25" i="30"/>
  <c r="G35" i="35"/>
  <c r="W18" i="23"/>
  <c r="Y18" i="23"/>
  <c r="AB18" i="23"/>
  <c r="W19" i="23"/>
  <c r="Y19" i="23"/>
  <c r="AB19" i="23"/>
  <c r="W20" i="23"/>
  <c r="Y20" i="23"/>
  <c r="AB20" i="23"/>
  <c r="W21" i="23"/>
  <c r="Y21" i="23"/>
  <c r="AB21" i="23"/>
  <c r="W22" i="23"/>
  <c r="Y22" i="23"/>
  <c r="AB22" i="23"/>
  <c r="W23" i="23"/>
  <c r="Y23" i="23"/>
  <c r="AB23" i="23"/>
  <c r="W24" i="23"/>
  <c r="Y24" i="23"/>
  <c r="AB24" i="23"/>
  <c r="W25" i="23"/>
  <c r="Y25" i="23"/>
  <c r="AB25" i="23"/>
  <c r="W26" i="23"/>
  <c r="Y26" i="23"/>
  <c r="AB26" i="23"/>
  <c r="W27" i="23"/>
  <c r="Y27" i="23"/>
  <c r="AB27" i="23"/>
  <c r="W28" i="23"/>
  <c r="Y28" i="23"/>
  <c r="AB28" i="23"/>
  <c r="W29" i="23"/>
  <c r="Y29" i="23"/>
  <c r="AB29" i="23"/>
  <c r="W30" i="23"/>
  <c r="Y30" i="23"/>
  <c r="AB30" i="23"/>
  <c r="W31" i="23"/>
  <c r="Y31" i="23"/>
  <c r="AB31" i="23"/>
  <c r="W32" i="23"/>
  <c r="Y32" i="23"/>
  <c r="AB32" i="23"/>
  <c r="W33" i="23"/>
  <c r="Y33" i="23"/>
  <c r="AB33" i="23"/>
  <c r="W34" i="23"/>
  <c r="Y34" i="23"/>
  <c r="AB34" i="23"/>
  <c r="W35" i="23"/>
  <c r="Y35" i="23"/>
  <c r="AB35" i="23"/>
  <c r="W36" i="23"/>
  <c r="Y36" i="23"/>
  <c r="AB36" i="23"/>
  <c r="W37" i="23"/>
  <c r="Y37" i="23"/>
  <c r="AB37" i="23"/>
  <c r="W38" i="23"/>
  <c r="Y38" i="23"/>
  <c r="AB38" i="23"/>
  <c r="W39" i="23"/>
  <c r="Y39" i="23"/>
  <c r="AB39" i="23"/>
  <c r="W40" i="23"/>
  <c r="Y40" i="23"/>
  <c r="AB40" i="23"/>
  <c r="W41" i="23"/>
  <c r="Y41" i="23"/>
  <c r="AB41" i="23"/>
  <c r="W42" i="23"/>
  <c r="Y42" i="23"/>
  <c r="AB42" i="23"/>
  <c r="W43" i="23"/>
  <c r="Y43" i="23"/>
  <c r="AB43" i="23"/>
  <c r="W44" i="23"/>
  <c r="Y44" i="23"/>
  <c r="AB44" i="23"/>
  <c r="W45" i="23"/>
  <c r="Y45" i="23"/>
  <c r="AB45" i="23"/>
  <c r="W46" i="23"/>
  <c r="Y46" i="23"/>
  <c r="AB46" i="23"/>
  <c r="W47" i="23"/>
  <c r="Y47" i="23"/>
  <c r="AB47" i="23"/>
  <c r="W48" i="23"/>
  <c r="Y48" i="23"/>
  <c r="AB48" i="23"/>
  <c r="W49" i="23"/>
  <c r="Y49" i="23"/>
  <c r="AB49" i="23"/>
  <c r="W50" i="23"/>
  <c r="Y50" i="23"/>
  <c r="AB50" i="23"/>
  <c r="W51" i="23"/>
  <c r="Y51" i="23"/>
  <c r="AB51" i="23"/>
  <c r="W52" i="23"/>
  <c r="Y52" i="23"/>
  <c r="AB52" i="23"/>
  <c r="W53" i="23"/>
  <c r="Y53" i="23"/>
  <c r="AB53" i="23"/>
  <c r="W54" i="23"/>
  <c r="Y54" i="23"/>
  <c r="AB54" i="23"/>
  <c r="W55" i="23"/>
  <c r="Y55" i="23"/>
  <c r="AB55" i="23"/>
  <c r="W56" i="23"/>
  <c r="Y56" i="23"/>
  <c r="AB56" i="23"/>
  <c r="W57" i="23"/>
  <c r="Y57" i="23"/>
  <c r="AB57" i="23"/>
  <c r="W58" i="23"/>
  <c r="Y58" i="23"/>
  <c r="AB58" i="23"/>
  <c r="W59" i="23"/>
  <c r="Y59" i="23"/>
  <c r="AB59" i="23"/>
  <c r="W60" i="23"/>
  <c r="Y60" i="23"/>
  <c r="AB60" i="23"/>
  <c r="W61" i="23"/>
  <c r="Y61" i="23"/>
  <c r="AB61" i="23"/>
  <c r="W62" i="23"/>
  <c r="Y62" i="23"/>
  <c r="AB62" i="23"/>
  <c r="W63" i="23"/>
  <c r="Y63" i="23"/>
  <c r="AB63" i="23"/>
  <c r="W64" i="23"/>
  <c r="Y64" i="23"/>
  <c r="AB64" i="23"/>
  <c r="W65" i="23"/>
  <c r="Y65" i="23"/>
  <c r="AB65" i="23"/>
  <c r="W66" i="23"/>
  <c r="Y66" i="23"/>
  <c r="AB66" i="23"/>
  <c r="W67" i="23"/>
  <c r="Y67" i="23"/>
  <c r="AB67" i="23"/>
  <c r="W68" i="23"/>
  <c r="Y68" i="23"/>
  <c r="AB68" i="23"/>
  <c r="W69" i="23"/>
  <c r="Y69" i="23"/>
  <c r="AB69" i="23"/>
  <c r="W70" i="23"/>
  <c r="Y70" i="23"/>
  <c r="AB70" i="23"/>
  <c r="W71" i="23"/>
  <c r="Y71" i="23"/>
  <c r="AB71" i="23"/>
  <c r="W72" i="23"/>
  <c r="Y72" i="23"/>
  <c r="AB72" i="23"/>
  <c r="W73" i="23"/>
  <c r="Y73" i="23"/>
  <c r="AB73" i="23"/>
  <c r="AB17" i="23"/>
  <c r="Y17" i="23"/>
  <c r="W17" i="23"/>
  <c r="AB16" i="23"/>
  <c r="Y16" i="23"/>
  <c r="W16" i="23"/>
  <c r="AB15" i="23"/>
  <c r="Y15" i="23"/>
  <c r="W15" i="23"/>
  <c r="AB14" i="23"/>
  <c r="Y14" i="23"/>
  <c r="W14" i="23"/>
  <c r="AB13" i="23"/>
  <c r="Y13" i="23"/>
  <c r="W13" i="23"/>
  <c r="AB12" i="23"/>
  <c r="Y12" i="23"/>
  <c r="W12" i="23"/>
  <c r="AH13" i="19"/>
  <c r="AH14" i="19"/>
  <c r="AH15" i="19"/>
  <c r="AH16" i="19"/>
  <c r="AH17" i="19"/>
  <c r="AH18" i="19"/>
  <c r="AH19" i="19"/>
  <c r="AH20" i="19"/>
  <c r="AH21" i="19"/>
  <c r="AH22" i="19"/>
  <c r="AH23" i="19"/>
  <c r="AH24" i="19"/>
  <c r="AH25" i="19"/>
  <c r="AH26" i="19"/>
  <c r="AH27" i="19"/>
  <c r="AH28" i="19"/>
  <c r="AH29" i="19"/>
  <c r="AH30" i="19"/>
  <c r="AH31" i="19"/>
  <c r="AH32" i="19"/>
  <c r="AH33" i="19"/>
  <c r="AH34" i="19"/>
  <c r="AH35" i="19"/>
  <c r="AH36" i="19"/>
  <c r="AH37" i="19"/>
  <c r="AH38" i="19"/>
  <c r="AH39" i="19"/>
  <c r="AH40" i="19"/>
  <c r="AH41" i="19"/>
  <c r="AH42" i="19"/>
  <c r="AH43" i="19"/>
  <c r="AH44" i="19"/>
  <c r="AH45" i="19"/>
  <c r="AH46" i="19"/>
  <c r="C42" i="27"/>
  <c r="C65" i="27"/>
  <c r="C64" i="27"/>
  <c r="C63" i="27"/>
  <c r="C62" i="27"/>
  <c r="C61" i="27"/>
  <c r="C60" i="27"/>
  <c r="C59" i="27"/>
  <c r="C58" i="27"/>
  <c r="C57" i="27"/>
  <c r="C56" i="27"/>
  <c r="C55" i="27"/>
  <c r="C54" i="27"/>
  <c r="C53" i="27"/>
  <c r="C52" i="27"/>
  <c r="C51" i="27"/>
  <c r="C50" i="27"/>
  <c r="C49" i="27"/>
  <c r="C48" i="27"/>
  <c r="C47" i="27"/>
  <c r="C46" i="27"/>
  <c r="C45" i="27"/>
  <c r="C10" i="27"/>
  <c r="C11" i="27"/>
  <c r="C12" i="27"/>
  <c r="C13" i="27"/>
  <c r="C14" i="27"/>
  <c r="C15" i="27"/>
  <c r="C16" i="27"/>
  <c r="C17" i="27"/>
  <c r="C18" i="27"/>
  <c r="C19" i="27"/>
  <c r="C20" i="27"/>
  <c r="C21" i="27"/>
  <c r="C22" i="27"/>
  <c r="C23" i="27"/>
  <c r="C24" i="27"/>
  <c r="C25" i="27"/>
  <c r="C26" i="27"/>
  <c r="C27" i="27"/>
  <c r="C28" i="27"/>
  <c r="C29" i="27"/>
  <c r="C30" i="27"/>
  <c r="C31" i="27"/>
  <c r="C32" i="27"/>
  <c r="C33" i="27"/>
  <c r="C34" i="27"/>
  <c r="C35" i="27"/>
  <c r="C36" i="27"/>
  <c r="C37" i="27"/>
  <c r="C38" i="27"/>
  <c r="C39" i="27"/>
  <c r="C40" i="27"/>
  <c r="C41" i="27"/>
  <c r="C9" i="27"/>
  <c r="BT3" i="19"/>
  <c r="BD11" i="19"/>
  <c r="AL11" i="19"/>
  <c r="AG13" i="19"/>
  <c r="AG14" i="19"/>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12" i="19"/>
  <c r="B17" i="26"/>
  <c r="C17" i="26"/>
  <c r="B18" i="26"/>
  <c r="F18" i="26"/>
  <c r="C18" i="26"/>
  <c r="G18" i="26"/>
  <c r="D18" i="26"/>
  <c r="B19" i="26"/>
  <c r="C19" i="26"/>
  <c r="D19" i="26"/>
  <c r="F19" i="26"/>
  <c r="G19" i="26"/>
  <c r="B20" i="26"/>
  <c r="C20" i="26"/>
  <c r="G20" i="26"/>
  <c r="B21" i="26"/>
  <c r="C21" i="26"/>
  <c r="G21" i="26"/>
  <c r="D21" i="26"/>
  <c r="F21" i="26"/>
  <c r="B22" i="26"/>
  <c r="C22" i="26"/>
  <c r="B23" i="26"/>
  <c r="D23" i="26"/>
  <c r="C23" i="26"/>
  <c r="G23" i="26"/>
  <c r="B24" i="26"/>
  <c r="C24" i="26"/>
  <c r="D24" i="26"/>
  <c r="F24" i="26"/>
  <c r="G24" i="26"/>
  <c r="B25" i="26"/>
  <c r="C25" i="26"/>
  <c r="B26" i="26"/>
  <c r="F26" i="26"/>
  <c r="C26" i="26"/>
  <c r="G26" i="26"/>
  <c r="D26" i="26"/>
  <c r="B27" i="26"/>
  <c r="C27" i="26"/>
  <c r="D27" i="26"/>
  <c r="F27" i="26"/>
  <c r="G27" i="26"/>
  <c r="B28" i="26"/>
  <c r="C28" i="26"/>
  <c r="G28" i="26"/>
  <c r="B29" i="26"/>
  <c r="C29" i="26"/>
  <c r="G29" i="26"/>
  <c r="D29" i="26"/>
  <c r="F29" i="26"/>
  <c r="B30" i="26"/>
  <c r="C30" i="26"/>
  <c r="D30" i="26"/>
  <c r="F30" i="26"/>
  <c r="G30" i="26"/>
  <c r="B31" i="26"/>
  <c r="D31" i="26"/>
  <c r="C31" i="26"/>
  <c r="G31" i="26"/>
  <c r="B32" i="26"/>
  <c r="C32" i="26"/>
  <c r="D32" i="26"/>
  <c r="F32" i="26"/>
  <c r="G32" i="26"/>
  <c r="B33" i="26"/>
  <c r="C33" i="26"/>
  <c r="B34" i="26"/>
  <c r="F34" i="26"/>
  <c r="C34" i="26"/>
  <c r="G34" i="26"/>
  <c r="D34" i="26"/>
  <c r="B35" i="26"/>
  <c r="C35" i="26"/>
  <c r="D35" i="26"/>
  <c r="F35" i="26"/>
  <c r="G35" i="26"/>
  <c r="B36" i="26"/>
  <c r="C36" i="26"/>
  <c r="G36" i="26"/>
  <c r="B37" i="26"/>
  <c r="C37" i="26"/>
  <c r="G37" i="26"/>
  <c r="D37" i="26"/>
  <c r="F37" i="26"/>
  <c r="B38" i="26"/>
  <c r="C38" i="26"/>
  <c r="D38" i="26"/>
  <c r="F38" i="26"/>
  <c r="G38" i="26"/>
  <c r="B39" i="26"/>
  <c r="D39" i="26"/>
  <c r="C39" i="26"/>
  <c r="G39" i="26"/>
  <c r="B40" i="26"/>
  <c r="C40" i="26"/>
  <c r="D40" i="26"/>
  <c r="F40" i="26"/>
  <c r="G40" i="26"/>
  <c r="B41" i="26"/>
  <c r="C41" i="26"/>
  <c r="B42" i="26"/>
  <c r="F42" i="26"/>
  <c r="C42" i="26"/>
  <c r="G42" i="26"/>
  <c r="D42" i="26"/>
  <c r="B43" i="26"/>
  <c r="C43" i="26"/>
  <c r="D43" i="26"/>
  <c r="F43" i="26"/>
  <c r="G43" i="26"/>
  <c r="B44" i="26"/>
  <c r="C44" i="26"/>
  <c r="G44" i="26"/>
  <c r="B45" i="26"/>
  <c r="C45" i="26"/>
  <c r="G45" i="26"/>
  <c r="D45" i="26"/>
  <c r="F45" i="26"/>
  <c r="B46" i="26"/>
  <c r="C46" i="26"/>
  <c r="D46" i="26"/>
  <c r="F46" i="26"/>
  <c r="G46" i="26"/>
  <c r="B47" i="26"/>
  <c r="D47" i="26"/>
  <c r="C47" i="26"/>
  <c r="G47" i="26"/>
  <c r="B48" i="26"/>
  <c r="C48" i="26"/>
  <c r="D48" i="26"/>
  <c r="F48" i="26"/>
  <c r="G48" i="26"/>
  <c r="B49" i="26"/>
  <c r="C49" i="26"/>
  <c r="B50" i="26"/>
  <c r="F50" i="26"/>
  <c r="C50" i="26"/>
  <c r="G50" i="26"/>
  <c r="D50" i="26"/>
  <c r="B51" i="26"/>
  <c r="C51" i="26"/>
  <c r="D51" i="26"/>
  <c r="F51" i="26"/>
  <c r="G51" i="26"/>
  <c r="B52" i="26"/>
  <c r="C52" i="26"/>
  <c r="G52" i="26"/>
  <c r="B53" i="26"/>
  <c r="C53" i="26"/>
  <c r="G53" i="26"/>
  <c r="D53" i="26"/>
  <c r="F53" i="26"/>
  <c r="B54" i="26"/>
  <c r="C54" i="26"/>
  <c r="D54" i="26"/>
  <c r="F54" i="26"/>
  <c r="G54" i="26"/>
  <c r="B55" i="26"/>
  <c r="D55" i="26"/>
  <c r="C55" i="26"/>
  <c r="G55" i="26"/>
  <c r="B56" i="26"/>
  <c r="C56" i="26"/>
  <c r="D56" i="26"/>
  <c r="F56" i="26"/>
  <c r="G56" i="26"/>
  <c r="B57" i="26"/>
  <c r="C57" i="26"/>
  <c r="B58" i="26"/>
  <c r="F58" i="26"/>
  <c r="C58" i="26"/>
  <c r="G58" i="26"/>
  <c r="D58" i="26"/>
  <c r="B59" i="26"/>
  <c r="C59" i="26"/>
  <c r="D59" i="26"/>
  <c r="F59" i="26"/>
  <c r="G59" i="26"/>
  <c r="B60" i="26"/>
  <c r="C60" i="26"/>
  <c r="G60" i="26"/>
  <c r="B61" i="26"/>
  <c r="C61" i="26"/>
  <c r="G61" i="26"/>
  <c r="D61" i="26"/>
  <c r="F61" i="26"/>
  <c r="B62" i="26"/>
  <c r="C62" i="26"/>
  <c r="D62" i="26"/>
  <c r="F62" i="26"/>
  <c r="G62" i="26"/>
  <c r="B63" i="26"/>
  <c r="D63" i="26"/>
  <c r="C63" i="26"/>
  <c r="G63" i="26"/>
  <c r="B64" i="26"/>
  <c r="C64" i="26"/>
  <c r="D64" i="26"/>
  <c r="F64" i="26"/>
  <c r="G64" i="26"/>
  <c r="B65" i="26"/>
  <c r="C65" i="26"/>
  <c r="B66" i="26"/>
  <c r="F66" i="26"/>
  <c r="C66" i="26"/>
  <c r="G66" i="26"/>
  <c r="D66" i="26"/>
  <c r="B67" i="26"/>
  <c r="C67" i="26"/>
  <c r="D67" i="26"/>
  <c r="F67" i="26"/>
  <c r="G67" i="26"/>
  <c r="B68" i="26"/>
  <c r="C68" i="26"/>
  <c r="G68" i="26"/>
  <c r="B69" i="26"/>
  <c r="C69" i="26"/>
  <c r="G69" i="26"/>
  <c r="D69" i="26"/>
  <c r="F69" i="26"/>
  <c r="B70" i="26"/>
  <c r="C70" i="26"/>
  <c r="D70" i="26"/>
  <c r="F70" i="26"/>
  <c r="G70" i="26"/>
  <c r="B71" i="26"/>
  <c r="D71" i="26"/>
  <c r="C71" i="26"/>
  <c r="G71" i="26"/>
  <c r="B72" i="26"/>
  <c r="C72" i="26"/>
  <c r="D72" i="26"/>
  <c r="F72" i="26"/>
  <c r="G72" i="26"/>
  <c r="B73" i="26"/>
  <c r="C73" i="26"/>
  <c r="B74" i="26"/>
  <c r="F74" i="26"/>
  <c r="C74" i="26"/>
  <c r="G74" i="26"/>
  <c r="D74" i="26"/>
  <c r="B75" i="26"/>
  <c r="C75" i="26"/>
  <c r="D75" i="26"/>
  <c r="F75" i="26"/>
  <c r="G75" i="26"/>
  <c r="B76" i="26"/>
  <c r="C76" i="26"/>
  <c r="G76" i="26"/>
  <c r="B77" i="26"/>
  <c r="C77" i="26"/>
  <c r="G77" i="26"/>
  <c r="D77" i="26"/>
  <c r="F77" i="26"/>
  <c r="B78" i="26"/>
  <c r="C78" i="26"/>
  <c r="D78" i="26"/>
  <c r="F78" i="26"/>
  <c r="G78" i="26"/>
  <c r="B79" i="26"/>
  <c r="D79" i="26"/>
  <c r="C79" i="26"/>
  <c r="G79" i="26"/>
  <c r="B80" i="26"/>
  <c r="C80" i="26"/>
  <c r="D80" i="26"/>
  <c r="F80" i="26"/>
  <c r="G80" i="26"/>
  <c r="B81" i="26"/>
  <c r="C81" i="26"/>
  <c r="B82" i="26"/>
  <c r="F82" i="26"/>
  <c r="C82" i="26"/>
  <c r="G82" i="26"/>
  <c r="D82" i="26"/>
  <c r="B83" i="26"/>
  <c r="C83" i="26"/>
  <c r="D83" i="26"/>
  <c r="F83" i="26"/>
  <c r="G83" i="26"/>
  <c r="B84" i="26"/>
  <c r="C84" i="26"/>
  <c r="G84" i="26"/>
  <c r="B85" i="26"/>
  <c r="C85" i="26"/>
  <c r="G85" i="26"/>
  <c r="D85" i="26"/>
  <c r="F85" i="26"/>
  <c r="B86" i="26"/>
  <c r="C86" i="26"/>
  <c r="D86" i="26"/>
  <c r="F86" i="26"/>
  <c r="G86" i="26"/>
  <c r="B87" i="26"/>
  <c r="D87" i="26"/>
  <c r="C87" i="26"/>
  <c r="G87" i="26"/>
  <c r="B88" i="26"/>
  <c r="C88" i="26"/>
  <c r="D88" i="26"/>
  <c r="F88" i="26"/>
  <c r="G88" i="26"/>
  <c r="B89" i="26"/>
  <c r="C89" i="26"/>
  <c r="B90" i="26"/>
  <c r="F90" i="26"/>
  <c r="C90" i="26"/>
  <c r="G90" i="26"/>
  <c r="D90" i="26"/>
  <c r="B91" i="26"/>
  <c r="C91" i="26"/>
  <c r="D91" i="26"/>
  <c r="F91" i="26"/>
  <c r="G91" i="26"/>
  <c r="B92" i="26"/>
  <c r="C92" i="26"/>
  <c r="G92" i="26"/>
  <c r="B93" i="26"/>
  <c r="C93" i="26"/>
  <c r="G93" i="26"/>
  <c r="D93" i="26"/>
  <c r="F93" i="26"/>
  <c r="B94" i="26"/>
  <c r="C94" i="26"/>
  <c r="D94" i="26"/>
  <c r="F94" i="26"/>
  <c r="G94" i="26"/>
  <c r="B95" i="26"/>
  <c r="D95" i="26"/>
  <c r="C95" i="26"/>
  <c r="G95" i="26"/>
  <c r="B96" i="26"/>
  <c r="C96" i="26"/>
  <c r="D96" i="26"/>
  <c r="F96" i="26"/>
  <c r="G96" i="26"/>
  <c r="B97" i="26"/>
  <c r="C97" i="26"/>
  <c r="B98" i="26"/>
  <c r="F98" i="26"/>
  <c r="C98" i="26"/>
  <c r="G98" i="26"/>
  <c r="D98" i="26"/>
  <c r="B99" i="26"/>
  <c r="C99" i="26"/>
  <c r="D99" i="26"/>
  <c r="F99" i="26"/>
  <c r="G99" i="26"/>
  <c r="B100" i="26"/>
  <c r="C100" i="26"/>
  <c r="G100" i="26"/>
  <c r="B101" i="26"/>
  <c r="C101" i="26"/>
  <c r="G101" i="26"/>
  <c r="D101" i="26"/>
  <c r="F101" i="26"/>
  <c r="B102" i="26"/>
  <c r="C102" i="26"/>
  <c r="D102" i="26"/>
  <c r="F102" i="26"/>
  <c r="G102" i="26"/>
  <c r="B103" i="26"/>
  <c r="D103" i="26"/>
  <c r="C103" i="26"/>
  <c r="G103" i="26"/>
  <c r="B104" i="26"/>
  <c r="C104" i="26"/>
  <c r="D104" i="26"/>
  <c r="F104" i="26"/>
  <c r="G104" i="26"/>
  <c r="B105" i="26"/>
  <c r="C105" i="26"/>
  <c r="B106" i="26"/>
  <c r="F106" i="26"/>
  <c r="C106" i="26"/>
  <c r="G106" i="26"/>
  <c r="D106" i="26"/>
  <c r="B107" i="26"/>
  <c r="C107" i="26"/>
  <c r="D107" i="26"/>
  <c r="F107" i="26"/>
  <c r="G107" i="26"/>
  <c r="B108" i="26"/>
  <c r="C108" i="26"/>
  <c r="G108" i="26"/>
  <c r="B109" i="26"/>
  <c r="C109" i="26"/>
  <c r="G109" i="26"/>
  <c r="D109" i="26"/>
  <c r="F109" i="26"/>
  <c r="B110" i="26"/>
  <c r="C110" i="26"/>
  <c r="D110" i="26"/>
  <c r="F110" i="26"/>
  <c r="G110" i="26"/>
  <c r="B111" i="26"/>
  <c r="D111" i="26"/>
  <c r="C111" i="26"/>
  <c r="G111" i="26"/>
  <c r="B112" i="26"/>
  <c r="C112" i="26"/>
  <c r="D112" i="26"/>
  <c r="F112" i="26"/>
  <c r="G112" i="26"/>
  <c r="B113" i="26"/>
  <c r="C113" i="26"/>
  <c r="B114" i="26"/>
  <c r="F114" i="26"/>
  <c r="C114" i="26"/>
  <c r="G114" i="26"/>
  <c r="D114" i="26"/>
  <c r="B115" i="26"/>
  <c r="C115" i="26"/>
  <c r="D115" i="26"/>
  <c r="F115" i="26"/>
  <c r="G115" i="26"/>
  <c r="B116" i="26"/>
  <c r="C116" i="26"/>
  <c r="G116" i="26"/>
  <c r="B117" i="26"/>
  <c r="C117" i="26"/>
  <c r="G117" i="26"/>
  <c r="D117" i="26"/>
  <c r="F117" i="26"/>
  <c r="B118" i="26"/>
  <c r="C118" i="26"/>
  <c r="D118" i="26"/>
  <c r="F118" i="26"/>
  <c r="G118" i="26"/>
  <c r="B119" i="26"/>
  <c r="D119" i="26"/>
  <c r="C119" i="26"/>
  <c r="G119" i="26"/>
  <c r="B120" i="26"/>
  <c r="C120" i="26"/>
  <c r="D120" i="26"/>
  <c r="F120" i="26"/>
  <c r="G120" i="26"/>
  <c r="B121" i="26"/>
  <c r="C121" i="26"/>
  <c r="B16" i="26"/>
  <c r="B15" i="26"/>
  <c r="C15" i="26"/>
  <c r="B14" i="26"/>
  <c r="B13" i="26"/>
  <c r="B12" i="26"/>
  <c r="C12" i="26"/>
  <c r="G12" i="26"/>
  <c r="K5" i="26"/>
  <c r="I5" i="26"/>
  <c r="H5" i="26"/>
  <c r="G5" i="26"/>
  <c r="F1" i="26"/>
  <c r="K4" i="26"/>
  <c r="I4" i="26"/>
  <c r="H4" i="26"/>
  <c r="G4" i="26"/>
  <c r="B16" i="25"/>
  <c r="C16" i="25"/>
  <c r="B17" i="25"/>
  <c r="F17" i="25"/>
  <c r="C17" i="25"/>
  <c r="G17" i="25"/>
  <c r="B18" i="25"/>
  <c r="C18" i="25"/>
  <c r="D18" i="25"/>
  <c r="F18" i="25"/>
  <c r="G18" i="25"/>
  <c r="B19" i="25"/>
  <c r="C19" i="25"/>
  <c r="D19" i="25"/>
  <c r="F19" i="25"/>
  <c r="G19" i="25"/>
  <c r="B20" i="25"/>
  <c r="F20" i="25"/>
  <c r="C20" i="25"/>
  <c r="G20" i="25"/>
  <c r="D20" i="25"/>
  <c r="B21" i="25"/>
  <c r="C21" i="25"/>
  <c r="D21" i="25"/>
  <c r="F21" i="25"/>
  <c r="G21" i="25"/>
  <c r="B22" i="25"/>
  <c r="B23" i="25"/>
  <c r="C23" i="25"/>
  <c r="G23" i="25"/>
  <c r="D23" i="25"/>
  <c r="F23" i="25"/>
  <c r="B24" i="25"/>
  <c r="C24" i="25"/>
  <c r="B25" i="25"/>
  <c r="F25" i="25"/>
  <c r="C25" i="25"/>
  <c r="G25" i="25"/>
  <c r="B26" i="25"/>
  <c r="C26" i="25"/>
  <c r="D26" i="25"/>
  <c r="F26" i="25"/>
  <c r="G26" i="25"/>
  <c r="B27" i="25"/>
  <c r="C27" i="25"/>
  <c r="F27" i="25"/>
  <c r="G27" i="25"/>
  <c r="B28" i="25"/>
  <c r="F28" i="25"/>
  <c r="C28" i="25"/>
  <c r="G28" i="25"/>
  <c r="D28" i="25"/>
  <c r="B29" i="25"/>
  <c r="C29" i="25"/>
  <c r="D29" i="25"/>
  <c r="F29" i="25"/>
  <c r="G29" i="25"/>
  <c r="B30" i="25"/>
  <c r="B31" i="25"/>
  <c r="C31" i="25"/>
  <c r="G31" i="25"/>
  <c r="D31" i="25"/>
  <c r="F31" i="25"/>
  <c r="B32" i="25"/>
  <c r="C32" i="25"/>
  <c r="B33" i="25"/>
  <c r="F33" i="25"/>
  <c r="C33" i="25"/>
  <c r="G33" i="25"/>
  <c r="B34" i="25"/>
  <c r="C34" i="25"/>
  <c r="D34" i="25"/>
  <c r="F34" i="25"/>
  <c r="G34" i="25"/>
  <c r="B15" i="25"/>
  <c r="C14" i="25"/>
  <c r="G14" i="25"/>
  <c r="B14" i="25"/>
  <c r="B13" i="25"/>
  <c r="C13" i="25"/>
  <c r="F13" i="25"/>
  <c r="B12" i="25"/>
  <c r="K5" i="25"/>
  <c r="I5" i="25"/>
  <c r="H5" i="25"/>
  <c r="G5" i="25"/>
  <c r="F1" i="25"/>
  <c r="K4" i="25"/>
  <c r="I4" i="25"/>
  <c r="H4" i="25"/>
  <c r="G4" i="25"/>
  <c r="D113" i="26"/>
  <c r="G113" i="26"/>
  <c r="F113" i="26"/>
  <c r="F49" i="26"/>
  <c r="D49" i="26"/>
  <c r="G49" i="26"/>
  <c r="D105" i="26"/>
  <c r="G105" i="26"/>
  <c r="F105" i="26"/>
  <c r="D73" i="26"/>
  <c r="F73" i="26"/>
  <c r="G73" i="26"/>
  <c r="F41" i="26"/>
  <c r="G41" i="26"/>
  <c r="F65" i="26"/>
  <c r="D65" i="26"/>
  <c r="G65" i="26"/>
  <c r="F121" i="26"/>
  <c r="D121" i="26"/>
  <c r="G121" i="26"/>
  <c r="G89" i="26"/>
  <c r="D89" i="26"/>
  <c r="F89" i="26"/>
  <c r="F57" i="26"/>
  <c r="G57" i="26"/>
  <c r="D57" i="26"/>
  <c r="G25" i="26"/>
  <c r="F25" i="26"/>
  <c r="D22" i="26"/>
  <c r="F22" i="26"/>
  <c r="G22" i="26"/>
  <c r="G81" i="26"/>
  <c r="D81" i="26"/>
  <c r="F81" i="26"/>
  <c r="D97" i="26"/>
  <c r="F97" i="26"/>
  <c r="G97" i="26"/>
  <c r="F33" i="26"/>
  <c r="G33" i="26"/>
  <c r="F17" i="26"/>
  <c r="G17" i="26"/>
  <c r="F116" i="26"/>
  <c r="F92" i="26"/>
  <c r="F84" i="26"/>
  <c r="F76" i="26"/>
  <c r="F68" i="26"/>
  <c r="F60" i="26"/>
  <c r="F52" i="26"/>
  <c r="F44" i="26"/>
  <c r="D41" i="26"/>
  <c r="F36" i="26"/>
  <c r="D33" i="26"/>
  <c r="F28" i="26"/>
  <c r="D25" i="26"/>
  <c r="F20" i="26"/>
  <c r="D17" i="26"/>
  <c r="F108" i="26"/>
  <c r="F100" i="26"/>
  <c r="F119" i="26"/>
  <c r="D116" i="26"/>
  <c r="F111" i="26"/>
  <c r="D108" i="26"/>
  <c r="F103" i="26"/>
  <c r="D100" i="26"/>
  <c r="F95" i="26"/>
  <c r="D92" i="26"/>
  <c r="F87" i="26"/>
  <c r="D84" i="26"/>
  <c r="F79" i="26"/>
  <c r="D76" i="26"/>
  <c r="F71" i="26"/>
  <c r="D68" i="26"/>
  <c r="F63" i="26"/>
  <c r="D60" i="26"/>
  <c r="F55" i="26"/>
  <c r="D52" i="26"/>
  <c r="F47" i="26"/>
  <c r="D44" i="26"/>
  <c r="F39" i="26"/>
  <c r="D36" i="26"/>
  <c r="F31" i="26"/>
  <c r="D28" i="26"/>
  <c r="F23" i="26"/>
  <c r="D20" i="26"/>
  <c r="G15" i="26"/>
  <c r="F15" i="26"/>
  <c r="D15" i="26"/>
  <c r="D12" i="26"/>
  <c r="C16" i="26"/>
  <c r="G16" i="26"/>
  <c r="C13" i="26"/>
  <c r="G13" i="26"/>
  <c r="F12" i="26"/>
  <c r="C14" i="26"/>
  <c r="G14" i="26"/>
  <c r="F22" i="25"/>
  <c r="D32" i="25"/>
  <c r="G32" i="25"/>
  <c r="F32" i="25"/>
  <c r="D24" i="25"/>
  <c r="F24" i="25"/>
  <c r="G24" i="25"/>
  <c r="D16" i="25"/>
  <c r="G16" i="25"/>
  <c r="F16" i="25"/>
  <c r="D33" i="25"/>
  <c r="C30" i="25"/>
  <c r="G30" i="25"/>
  <c r="D25" i="25"/>
  <c r="C22" i="25"/>
  <c r="G22" i="25"/>
  <c r="D17" i="25"/>
  <c r="D27" i="25"/>
  <c r="D14" i="25"/>
  <c r="F14" i="25"/>
  <c r="C12" i="25"/>
  <c r="G13" i="25"/>
  <c r="D13" i="25"/>
  <c r="C15" i="25"/>
  <c r="G15" i="25"/>
  <c r="B18" i="24"/>
  <c r="C18" i="24"/>
  <c r="B19" i="24"/>
  <c r="F19" i="24"/>
  <c r="C19" i="24"/>
  <c r="G19" i="24"/>
  <c r="D19" i="24"/>
  <c r="B20" i="24"/>
  <c r="C20" i="24"/>
  <c r="B21" i="24"/>
  <c r="C21" i="24"/>
  <c r="G21" i="24"/>
  <c r="B22" i="24"/>
  <c r="C22" i="24"/>
  <c r="G22" i="24"/>
  <c r="D22" i="24"/>
  <c r="F22" i="24"/>
  <c r="B23" i="24"/>
  <c r="D23" i="24"/>
  <c r="C23" i="24"/>
  <c r="F23" i="24"/>
  <c r="G23" i="24"/>
  <c r="B24" i="24"/>
  <c r="D24" i="24"/>
  <c r="C24" i="24"/>
  <c r="G24" i="24"/>
  <c r="B25" i="24"/>
  <c r="C25" i="24"/>
  <c r="D25" i="24"/>
  <c r="F25" i="24"/>
  <c r="G25" i="24"/>
  <c r="B26" i="24"/>
  <c r="F26" i="24"/>
  <c r="C26" i="24"/>
  <c r="D26" i="24"/>
  <c r="G26" i="24"/>
  <c r="B27" i="24"/>
  <c r="F27" i="24"/>
  <c r="C27" i="24"/>
  <c r="G27" i="24"/>
  <c r="D27" i="24"/>
  <c r="B28" i="24"/>
  <c r="C28" i="24"/>
  <c r="B29" i="24"/>
  <c r="C29" i="24"/>
  <c r="G29" i="24"/>
  <c r="B30" i="24"/>
  <c r="C30" i="24"/>
  <c r="G30" i="24"/>
  <c r="D30" i="24"/>
  <c r="F30" i="24"/>
  <c r="B31" i="24"/>
  <c r="D31" i="24"/>
  <c r="C31" i="24"/>
  <c r="F31" i="24"/>
  <c r="G31" i="24"/>
  <c r="B32" i="24"/>
  <c r="D32" i="24"/>
  <c r="C32" i="24"/>
  <c r="G32" i="24"/>
  <c r="B33" i="24"/>
  <c r="C33" i="24"/>
  <c r="D33" i="24"/>
  <c r="F33" i="24"/>
  <c r="G33" i="24"/>
  <c r="B18" i="23"/>
  <c r="C18" i="23"/>
  <c r="B19" i="23"/>
  <c r="C19" i="23"/>
  <c r="F19" i="23"/>
  <c r="D19" i="23"/>
  <c r="B20" i="23"/>
  <c r="F20" i="23"/>
  <c r="C20" i="23"/>
  <c r="G20" i="23"/>
  <c r="D20" i="23"/>
  <c r="B21" i="23"/>
  <c r="C21" i="23"/>
  <c r="G21" i="23"/>
  <c r="B22" i="23"/>
  <c r="C22" i="23"/>
  <c r="G22" i="23"/>
  <c r="B23" i="23"/>
  <c r="C23" i="23"/>
  <c r="G23" i="23"/>
  <c r="D23" i="23"/>
  <c r="F23" i="23"/>
  <c r="B24" i="23"/>
  <c r="D24" i="23"/>
  <c r="C24" i="23"/>
  <c r="G24" i="23"/>
  <c r="B25" i="23"/>
  <c r="D25" i="23"/>
  <c r="C25" i="23"/>
  <c r="G25" i="23"/>
  <c r="B26" i="23"/>
  <c r="C26" i="23"/>
  <c r="B27" i="23"/>
  <c r="C27" i="23"/>
  <c r="F27" i="23"/>
  <c r="D27" i="23"/>
  <c r="B28" i="23"/>
  <c r="F28" i="23"/>
  <c r="C28" i="23"/>
  <c r="G28" i="23"/>
  <c r="D28" i="23"/>
  <c r="B29" i="23"/>
  <c r="C29" i="23"/>
  <c r="G29" i="23"/>
  <c r="B30" i="23"/>
  <c r="C30" i="23"/>
  <c r="G30" i="23"/>
  <c r="B31" i="23"/>
  <c r="C31" i="23"/>
  <c r="G31" i="23"/>
  <c r="D31" i="23"/>
  <c r="F31" i="23"/>
  <c r="B32" i="23"/>
  <c r="D32" i="23"/>
  <c r="C32" i="23"/>
  <c r="G32" i="23"/>
  <c r="B33" i="23"/>
  <c r="D33" i="23"/>
  <c r="C33" i="23"/>
  <c r="G33" i="23"/>
  <c r="B34" i="23"/>
  <c r="C34" i="23"/>
  <c r="B35" i="23"/>
  <c r="C35" i="23"/>
  <c r="F35" i="23"/>
  <c r="D35" i="23"/>
  <c r="B36" i="23"/>
  <c r="F36" i="23"/>
  <c r="C36" i="23"/>
  <c r="G36" i="23"/>
  <c r="D36" i="23"/>
  <c r="B37" i="23"/>
  <c r="C37" i="23"/>
  <c r="G37" i="23"/>
  <c r="B38" i="23"/>
  <c r="C38" i="23"/>
  <c r="G38" i="23"/>
  <c r="B39" i="23"/>
  <c r="C39" i="23"/>
  <c r="G39" i="23"/>
  <c r="D39" i="23"/>
  <c r="F39" i="23"/>
  <c r="B40" i="23"/>
  <c r="D40" i="23"/>
  <c r="C40" i="23"/>
  <c r="G40" i="23"/>
  <c r="B41" i="23"/>
  <c r="D41" i="23"/>
  <c r="C41" i="23"/>
  <c r="G41" i="23"/>
  <c r="B42" i="23"/>
  <c r="C42" i="23"/>
  <c r="B43" i="23"/>
  <c r="C43" i="23"/>
  <c r="F43" i="23"/>
  <c r="D43" i="23"/>
  <c r="B44" i="23"/>
  <c r="F44" i="23"/>
  <c r="C44" i="23"/>
  <c r="G44" i="23"/>
  <c r="D44" i="23"/>
  <c r="B45" i="23"/>
  <c r="C45" i="23"/>
  <c r="G45" i="23"/>
  <c r="B46" i="23"/>
  <c r="C46" i="23"/>
  <c r="G46" i="23"/>
  <c r="B47" i="23"/>
  <c r="C47" i="23"/>
  <c r="G47" i="23"/>
  <c r="D47" i="23"/>
  <c r="F47" i="23"/>
  <c r="B48" i="23"/>
  <c r="D48" i="23"/>
  <c r="C48" i="23"/>
  <c r="G48" i="23"/>
  <c r="B49" i="23"/>
  <c r="D49" i="23"/>
  <c r="C49" i="23"/>
  <c r="G49" i="23"/>
  <c r="B50" i="23"/>
  <c r="C50" i="23"/>
  <c r="B51" i="23"/>
  <c r="C51" i="23"/>
  <c r="F51" i="23"/>
  <c r="D51" i="23"/>
  <c r="B52" i="23"/>
  <c r="F52" i="23"/>
  <c r="C52" i="23"/>
  <c r="G52" i="23"/>
  <c r="D52" i="23"/>
  <c r="B53" i="23"/>
  <c r="C53" i="23"/>
  <c r="G53" i="23"/>
  <c r="B54" i="23"/>
  <c r="C54" i="23"/>
  <c r="G54" i="23"/>
  <c r="B55" i="23"/>
  <c r="C55" i="23"/>
  <c r="G55" i="23"/>
  <c r="D55" i="23"/>
  <c r="F55" i="23"/>
  <c r="B56" i="23"/>
  <c r="D56" i="23"/>
  <c r="C56" i="23"/>
  <c r="G56" i="23"/>
  <c r="B57" i="23"/>
  <c r="D57" i="23"/>
  <c r="C57" i="23"/>
  <c r="G57" i="23"/>
  <c r="B58" i="23"/>
  <c r="C58" i="23"/>
  <c r="B59" i="23"/>
  <c r="C59" i="23"/>
  <c r="F59" i="23"/>
  <c r="D59" i="23"/>
  <c r="B60" i="23"/>
  <c r="F60" i="23"/>
  <c r="C60" i="23"/>
  <c r="G60" i="23"/>
  <c r="D60" i="23"/>
  <c r="B61" i="23"/>
  <c r="C61" i="23"/>
  <c r="G61" i="23"/>
  <c r="B62" i="23"/>
  <c r="C62" i="23"/>
  <c r="G62" i="23"/>
  <c r="B63" i="23"/>
  <c r="C63" i="23"/>
  <c r="G63" i="23"/>
  <c r="D63" i="23"/>
  <c r="F63" i="23"/>
  <c r="B64" i="23"/>
  <c r="D64" i="23"/>
  <c r="C64" i="23"/>
  <c r="G64" i="23"/>
  <c r="B65" i="23"/>
  <c r="D65" i="23"/>
  <c r="C65" i="23"/>
  <c r="G65" i="23"/>
  <c r="B66" i="23"/>
  <c r="C66" i="23"/>
  <c r="B67" i="23"/>
  <c r="C67" i="23"/>
  <c r="F67" i="23"/>
  <c r="D67" i="23"/>
  <c r="B68" i="23"/>
  <c r="F68" i="23"/>
  <c r="C68" i="23"/>
  <c r="G68" i="23"/>
  <c r="D68" i="23"/>
  <c r="B69" i="23"/>
  <c r="C69" i="23"/>
  <c r="G69" i="23"/>
  <c r="B70" i="23"/>
  <c r="C70" i="23"/>
  <c r="G70" i="23"/>
  <c r="B71" i="23"/>
  <c r="C71" i="23"/>
  <c r="G71" i="23"/>
  <c r="D71" i="23"/>
  <c r="F71" i="23"/>
  <c r="B72" i="23"/>
  <c r="D72" i="23"/>
  <c r="C72" i="23"/>
  <c r="G72" i="23"/>
  <c r="B73" i="23"/>
  <c r="D73" i="23"/>
  <c r="C73" i="23"/>
  <c r="G73" i="23"/>
  <c r="B17" i="24"/>
  <c r="B16" i="24"/>
  <c r="C16" i="24"/>
  <c r="B15" i="24"/>
  <c r="B14" i="24"/>
  <c r="B13" i="24"/>
  <c r="C13" i="24"/>
  <c r="D13" i="24"/>
  <c r="B12" i="24"/>
  <c r="K5" i="24"/>
  <c r="I5" i="24"/>
  <c r="H5" i="24"/>
  <c r="G5" i="24"/>
  <c r="K4" i="24"/>
  <c r="I4" i="24"/>
  <c r="H4" i="24"/>
  <c r="G4" i="24"/>
  <c r="F1" i="24"/>
  <c r="C17" i="23"/>
  <c r="F17" i="23"/>
  <c r="B17" i="23"/>
  <c r="B16" i="23"/>
  <c r="B15" i="23"/>
  <c r="B14" i="23"/>
  <c r="B13" i="23"/>
  <c r="B12" i="23"/>
  <c r="C12" i="23"/>
  <c r="G12" i="23"/>
  <c r="K5" i="23"/>
  <c r="I5" i="23"/>
  <c r="H5" i="23"/>
  <c r="G5" i="23"/>
  <c r="F1" i="23"/>
  <c r="K4" i="23"/>
  <c r="I4" i="23"/>
  <c r="H4" i="23"/>
  <c r="G4" i="23"/>
  <c r="F14" i="26"/>
  <c r="F16" i="26"/>
  <c r="D13" i="26"/>
  <c r="D16" i="26"/>
  <c r="D14" i="26"/>
  <c r="F13" i="26"/>
  <c r="F30" i="25"/>
  <c r="D22" i="25"/>
  <c r="D30" i="25"/>
  <c r="F15" i="25"/>
  <c r="D15" i="25"/>
  <c r="G12" i="25"/>
  <c r="F12" i="25"/>
  <c r="D12" i="25"/>
  <c r="F28" i="24"/>
  <c r="G28" i="24"/>
  <c r="G20" i="24"/>
  <c r="F20" i="24"/>
  <c r="D18" i="24"/>
  <c r="G18" i="24"/>
  <c r="D28" i="24"/>
  <c r="D20" i="24"/>
  <c r="F18" i="24"/>
  <c r="F29" i="24"/>
  <c r="F21" i="24"/>
  <c r="F32" i="24"/>
  <c r="D29" i="24"/>
  <c r="F24" i="24"/>
  <c r="D21" i="24"/>
  <c r="C14" i="24"/>
  <c r="D42" i="23"/>
  <c r="F42" i="23"/>
  <c r="G42" i="23"/>
  <c r="G34" i="23"/>
  <c r="D34" i="23"/>
  <c r="F34" i="23"/>
  <c r="D26" i="23"/>
  <c r="G26" i="23"/>
  <c r="F26" i="23"/>
  <c r="G66" i="23"/>
  <c r="D66" i="23"/>
  <c r="F66" i="23"/>
  <c r="F58" i="23"/>
  <c r="G58" i="23"/>
  <c r="D58" i="23"/>
  <c r="D50" i="23"/>
  <c r="F50" i="23"/>
  <c r="G50" i="23"/>
  <c r="F18" i="23"/>
  <c r="G18" i="23"/>
  <c r="D18" i="23"/>
  <c r="F70" i="23"/>
  <c r="F62" i="23"/>
  <c r="F54" i="23"/>
  <c r="F46" i="23"/>
  <c r="F38" i="23"/>
  <c r="F30" i="23"/>
  <c r="F22" i="23"/>
  <c r="F73" i="23"/>
  <c r="D70" i="23"/>
  <c r="F65" i="23"/>
  <c r="D62" i="23"/>
  <c r="F57" i="23"/>
  <c r="D54" i="23"/>
  <c r="F49" i="23"/>
  <c r="D46" i="23"/>
  <c r="F41" i="23"/>
  <c r="D38" i="23"/>
  <c r="F33" i="23"/>
  <c r="D30" i="23"/>
  <c r="F25" i="23"/>
  <c r="D22" i="23"/>
  <c r="F37" i="23"/>
  <c r="F21" i="23"/>
  <c r="F72" i="23"/>
  <c r="D69" i="23"/>
  <c r="G67" i="23"/>
  <c r="F64" i="23"/>
  <c r="D61" i="23"/>
  <c r="G59" i="23"/>
  <c r="F56" i="23"/>
  <c r="D53" i="23"/>
  <c r="G51" i="23"/>
  <c r="F48" i="23"/>
  <c r="D45" i="23"/>
  <c r="G43" i="23"/>
  <c r="F40" i="23"/>
  <c r="D37" i="23"/>
  <c r="G35" i="23"/>
  <c r="F32" i="23"/>
  <c r="D29" i="23"/>
  <c r="G27" i="23"/>
  <c r="F24" i="23"/>
  <c r="D21" i="23"/>
  <c r="G19" i="23"/>
  <c r="F69" i="23"/>
  <c r="F61" i="23"/>
  <c r="F53" i="23"/>
  <c r="F45" i="23"/>
  <c r="F29" i="23"/>
  <c r="C15" i="23"/>
  <c r="G15" i="23"/>
  <c r="D16" i="24"/>
  <c r="G16" i="24"/>
  <c r="F16" i="24"/>
  <c r="F13" i="24"/>
  <c r="C15" i="24"/>
  <c r="G15" i="24"/>
  <c r="C12" i="24"/>
  <c r="G12" i="24"/>
  <c r="G13" i="24"/>
  <c r="C17" i="24"/>
  <c r="F17" i="24"/>
  <c r="D12" i="23"/>
  <c r="C16" i="23"/>
  <c r="G16" i="23"/>
  <c r="G17" i="23"/>
  <c r="C13" i="23"/>
  <c r="F12" i="23"/>
  <c r="C14" i="23"/>
  <c r="G14" i="23"/>
  <c r="D17" i="23"/>
  <c r="B17" i="22"/>
  <c r="C17" i="22"/>
  <c r="B18" i="22"/>
  <c r="C18" i="22"/>
  <c r="G18" i="22"/>
  <c r="D18" i="22"/>
  <c r="B19" i="22"/>
  <c r="C19" i="22"/>
  <c r="D19" i="22"/>
  <c r="G19" i="22"/>
  <c r="B20" i="22"/>
  <c r="C20" i="22"/>
  <c r="G20" i="22"/>
  <c r="B21" i="22"/>
  <c r="C21" i="22"/>
  <c r="G21" i="22"/>
  <c r="D21" i="22"/>
  <c r="B22" i="22"/>
  <c r="C22" i="22"/>
  <c r="B23" i="22"/>
  <c r="D23" i="22"/>
  <c r="C23" i="22"/>
  <c r="G23" i="22"/>
  <c r="B24" i="22"/>
  <c r="C24" i="22"/>
  <c r="D24" i="22"/>
  <c r="G24" i="22"/>
  <c r="B25" i="22"/>
  <c r="C25" i="22"/>
  <c r="B26" i="22"/>
  <c r="C26" i="22"/>
  <c r="G26" i="22"/>
  <c r="D26" i="22"/>
  <c r="B27" i="22"/>
  <c r="C27" i="22"/>
  <c r="D27" i="22"/>
  <c r="G27" i="22"/>
  <c r="B28" i="22"/>
  <c r="C28" i="22"/>
  <c r="G28" i="22"/>
  <c r="B29" i="22"/>
  <c r="C29" i="22"/>
  <c r="G29" i="22"/>
  <c r="D29" i="22"/>
  <c r="B30" i="22"/>
  <c r="C30" i="22"/>
  <c r="B31" i="22"/>
  <c r="D31" i="22"/>
  <c r="C31" i="22"/>
  <c r="G31" i="22"/>
  <c r="B32" i="22"/>
  <c r="C32" i="22"/>
  <c r="D32" i="22"/>
  <c r="G32" i="22"/>
  <c r="B33" i="22"/>
  <c r="C33" i="22"/>
  <c r="B34" i="22"/>
  <c r="C34" i="22"/>
  <c r="G34" i="22"/>
  <c r="D34" i="22"/>
  <c r="B35" i="22"/>
  <c r="C35" i="22"/>
  <c r="D35" i="22"/>
  <c r="G35" i="22"/>
  <c r="B36" i="22"/>
  <c r="C36" i="22"/>
  <c r="G36" i="22"/>
  <c r="B37" i="22"/>
  <c r="C37" i="22"/>
  <c r="G37" i="22"/>
  <c r="D37" i="22"/>
  <c r="B38" i="22"/>
  <c r="C38" i="22"/>
  <c r="B16" i="22"/>
  <c r="B15" i="22"/>
  <c r="B14" i="22"/>
  <c r="C14" i="22"/>
  <c r="B13" i="22"/>
  <c r="B12" i="22"/>
  <c r="K5" i="22"/>
  <c r="I5" i="22"/>
  <c r="H5" i="22"/>
  <c r="G5" i="22"/>
  <c r="K4" i="22"/>
  <c r="I4" i="22"/>
  <c r="H4" i="22"/>
  <c r="G4" i="22"/>
  <c r="F1" i="22"/>
  <c r="W13" i="21"/>
  <c r="Y13" i="21"/>
  <c r="AB13" i="21"/>
  <c r="W14" i="21"/>
  <c r="Y14" i="21"/>
  <c r="AB14" i="21"/>
  <c r="W15" i="21"/>
  <c r="Y15" i="21"/>
  <c r="AB15" i="21"/>
  <c r="W16" i="21"/>
  <c r="Y16" i="21"/>
  <c r="AB16" i="21"/>
  <c r="W17" i="21"/>
  <c r="Y17" i="21"/>
  <c r="AB17" i="21"/>
  <c r="W18" i="21"/>
  <c r="Y18" i="21"/>
  <c r="AB18" i="21"/>
  <c r="W19" i="21"/>
  <c r="Y19" i="21"/>
  <c r="AB19" i="21"/>
  <c r="W20" i="21"/>
  <c r="Y20" i="21"/>
  <c r="AB20" i="21"/>
  <c r="W21" i="21"/>
  <c r="Y21" i="21"/>
  <c r="AB21" i="21"/>
  <c r="W22" i="21"/>
  <c r="Y22" i="21"/>
  <c r="AB22" i="21"/>
  <c r="W23" i="21"/>
  <c r="Y23" i="21"/>
  <c r="AB23" i="21"/>
  <c r="W24" i="21"/>
  <c r="Y24" i="21"/>
  <c r="AB24" i="21"/>
  <c r="W25" i="21"/>
  <c r="Y25" i="21"/>
  <c r="AB25" i="21"/>
  <c r="W26" i="21"/>
  <c r="Y26" i="21"/>
  <c r="AB26" i="21"/>
  <c r="W27" i="21"/>
  <c r="Y27" i="21"/>
  <c r="AB27" i="21"/>
  <c r="W28" i="21"/>
  <c r="Y28" i="21"/>
  <c r="AB28" i="21"/>
  <c r="W29" i="21"/>
  <c r="Y29" i="21"/>
  <c r="AB29" i="21"/>
  <c r="W30" i="21"/>
  <c r="Y30" i="21"/>
  <c r="AB30" i="21"/>
  <c r="W31" i="21"/>
  <c r="Y31" i="21"/>
  <c r="AB31" i="21"/>
  <c r="W32" i="21"/>
  <c r="Y32" i="21"/>
  <c r="AB32" i="21"/>
  <c r="W33" i="21"/>
  <c r="Y33" i="21"/>
  <c r="AB33" i="21"/>
  <c r="W34" i="21"/>
  <c r="Y34" i="21"/>
  <c r="AB34" i="21"/>
  <c r="W35" i="21"/>
  <c r="Y35" i="21"/>
  <c r="AB35" i="21"/>
  <c r="W36" i="21"/>
  <c r="Y36" i="21"/>
  <c r="AB36" i="21"/>
  <c r="W37" i="21"/>
  <c r="Y37" i="21"/>
  <c r="AB37" i="21"/>
  <c r="W38" i="21"/>
  <c r="Y38" i="21"/>
  <c r="AB38" i="21"/>
  <c r="W39" i="21"/>
  <c r="Y39" i="21"/>
  <c r="AB39" i="21"/>
  <c r="W40" i="21"/>
  <c r="Y40" i="21"/>
  <c r="AB40" i="21"/>
  <c r="W41" i="21"/>
  <c r="Y41" i="21"/>
  <c r="AB41" i="21"/>
  <c r="W42" i="21"/>
  <c r="Y42" i="21"/>
  <c r="AB42" i="21"/>
  <c r="W43" i="21"/>
  <c r="Y43" i="21"/>
  <c r="AB43" i="21"/>
  <c r="W44" i="21"/>
  <c r="Y44" i="21"/>
  <c r="AB44" i="21"/>
  <c r="W45" i="21"/>
  <c r="Y45" i="21"/>
  <c r="AB45" i="21"/>
  <c r="W46" i="21"/>
  <c r="Y46" i="21"/>
  <c r="AB46" i="21"/>
  <c r="W47" i="21"/>
  <c r="Y47" i="21"/>
  <c r="AB47" i="21"/>
  <c r="W48" i="21"/>
  <c r="Y48" i="21"/>
  <c r="AB48" i="21"/>
  <c r="W49" i="21"/>
  <c r="Y49" i="21"/>
  <c r="AB49" i="21"/>
  <c r="W50" i="21"/>
  <c r="Y50" i="21"/>
  <c r="AB50" i="21"/>
  <c r="W51" i="21"/>
  <c r="Y51" i="21"/>
  <c r="AB51" i="21"/>
  <c r="W52" i="21"/>
  <c r="Y52" i="21"/>
  <c r="AB52" i="21"/>
  <c r="W53" i="21"/>
  <c r="Y53" i="21"/>
  <c r="AB53" i="21"/>
  <c r="W54" i="21"/>
  <c r="Y54" i="21"/>
  <c r="AB54" i="21"/>
  <c r="AB12" i="21"/>
  <c r="Y12" i="21"/>
  <c r="W12" i="21"/>
  <c r="B18" i="21"/>
  <c r="D18" i="21"/>
  <c r="C18" i="21"/>
  <c r="G18" i="21"/>
  <c r="B19" i="21"/>
  <c r="B20" i="21"/>
  <c r="C20" i="21"/>
  <c r="G20" i="21"/>
  <c r="D20" i="21"/>
  <c r="B21" i="21"/>
  <c r="C21" i="21"/>
  <c r="G21" i="21"/>
  <c r="B22" i="21"/>
  <c r="D22" i="21"/>
  <c r="C22" i="21"/>
  <c r="G22" i="21"/>
  <c r="B23" i="21"/>
  <c r="C23" i="21"/>
  <c r="B24" i="21"/>
  <c r="C24" i="21"/>
  <c r="D24" i="21"/>
  <c r="B25" i="21"/>
  <c r="C25" i="21"/>
  <c r="G25" i="21"/>
  <c r="D25" i="21"/>
  <c r="B26" i="21"/>
  <c r="D26" i="21"/>
  <c r="C26" i="21"/>
  <c r="G26" i="21"/>
  <c r="B27" i="21"/>
  <c r="B28" i="21"/>
  <c r="C28" i="21"/>
  <c r="G28" i="21"/>
  <c r="D28" i="21"/>
  <c r="B29" i="21"/>
  <c r="C29" i="21"/>
  <c r="G29" i="21"/>
  <c r="B30" i="21"/>
  <c r="D30" i="21"/>
  <c r="C30" i="21"/>
  <c r="G30" i="21"/>
  <c r="B31" i="21"/>
  <c r="C31" i="21"/>
  <c r="B32" i="21"/>
  <c r="C32" i="21"/>
  <c r="D32" i="21"/>
  <c r="B33" i="21"/>
  <c r="C33" i="21"/>
  <c r="G33" i="21"/>
  <c r="D33" i="21"/>
  <c r="B34" i="21"/>
  <c r="D34" i="21"/>
  <c r="C34" i="21"/>
  <c r="G34" i="21"/>
  <c r="B35" i="21"/>
  <c r="B36" i="21"/>
  <c r="C36" i="21"/>
  <c r="G36" i="21"/>
  <c r="D36" i="21"/>
  <c r="B37" i="21"/>
  <c r="C37" i="21"/>
  <c r="G37" i="21"/>
  <c r="B38" i="21"/>
  <c r="D38" i="21"/>
  <c r="C38" i="21"/>
  <c r="G38" i="21"/>
  <c r="B39" i="21"/>
  <c r="C39" i="21"/>
  <c r="B40" i="21"/>
  <c r="D40" i="21"/>
  <c r="C40" i="21"/>
  <c r="B41" i="21"/>
  <c r="C41" i="21"/>
  <c r="G41" i="21"/>
  <c r="D41" i="21"/>
  <c r="B42" i="21"/>
  <c r="D42" i="21"/>
  <c r="C42" i="21"/>
  <c r="G42" i="21"/>
  <c r="B43" i="21"/>
  <c r="B44" i="21"/>
  <c r="C44" i="21"/>
  <c r="G44" i="21"/>
  <c r="D44" i="21"/>
  <c r="B45" i="21"/>
  <c r="C45" i="21"/>
  <c r="G45" i="21"/>
  <c r="B46" i="21"/>
  <c r="D46" i="21"/>
  <c r="C46" i="21"/>
  <c r="G46" i="21"/>
  <c r="B47" i="21"/>
  <c r="C47" i="21"/>
  <c r="B48" i="21"/>
  <c r="D48" i="21"/>
  <c r="C48" i="21"/>
  <c r="B49" i="21"/>
  <c r="C49" i="21"/>
  <c r="G49" i="21"/>
  <c r="D49" i="21"/>
  <c r="B50" i="21"/>
  <c r="D50" i="21"/>
  <c r="C50" i="21"/>
  <c r="G50" i="21"/>
  <c r="B51" i="21"/>
  <c r="B52" i="21"/>
  <c r="C52" i="21"/>
  <c r="G52" i="21"/>
  <c r="D52" i="21"/>
  <c r="B53" i="21"/>
  <c r="C53" i="21"/>
  <c r="G53" i="21"/>
  <c r="B54" i="21"/>
  <c r="D54" i="21"/>
  <c r="C54" i="21"/>
  <c r="G54" i="21"/>
  <c r="B17" i="21"/>
  <c r="C17" i="21"/>
  <c r="B16" i="21"/>
  <c r="B15" i="21"/>
  <c r="B14" i="21"/>
  <c r="C14" i="21"/>
  <c r="B13" i="21"/>
  <c r="C13" i="21"/>
  <c r="B12" i="21"/>
  <c r="K5" i="21"/>
  <c r="I5" i="21"/>
  <c r="H5" i="21"/>
  <c r="G5" i="21"/>
  <c r="F1" i="21"/>
  <c r="K4" i="21"/>
  <c r="I4" i="21"/>
  <c r="H4" i="21"/>
  <c r="G4" i="21"/>
  <c r="F12" i="24"/>
  <c r="D12" i="24"/>
  <c r="D14" i="24"/>
  <c r="G14" i="24"/>
  <c r="F14" i="24"/>
  <c r="F16" i="23"/>
  <c r="F15" i="23"/>
  <c r="D16" i="23"/>
  <c r="D15" i="23"/>
  <c r="G17" i="24"/>
  <c r="D17" i="24"/>
  <c r="D15" i="24"/>
  <c r="F15" i="24"/>
  <c r="G13" i="23"/>
  <c r="F13" i="23"/>
  <c r="D14" i="23"/>
  <c r="F14" i="23"/>
  <c r="D13" i="23"/>
  <c r="G33" i="22"/>
  <c r="D38" i="22"/>
  <c r="G38" i="22"/>
  <c r="G25" i="22"/>
  <c r="D30" i="22"/>
  <c r="G30" i="22"/>
  <c r="D22" i="22"/>
  <c r="G22" i="22"/>
  <c r="G17" i="22"/>
  <c r="D33" i="22"/>
  <c r="D25" i="22"/>
  <c r="D17" i="22"/>
  <c r="D36" i="22"/>
  <c r="D28" i="22"/>
  <c r="D20" i="22"/>
  <c r="C13" i="22"/>
  <c r="C15" i="22"/>
  <c r="G14" i="22"/>
  <c r="D14" i="22"/>
  <c r="D16" i="22"/>
  <c r="C16" i="22"/>
  <c r="C12" i="22"/>
  <c r="G12" i="22"/>
  <c r="G47" i="21"/>
  <c r="G39" i="21"/>
  <c r="G31" i="21"/>
  <c r="G23" i="21"/>
  <c r="D27" i="21"/>
  <c r="D19" i="21"/>
  <c r="C51" i="21"/>
  <c r="G51" i="21"/>
  <c r="C43" i="21"/>
  <c r="G43" i="21"/>
  <c r="C35" i="21"/>
  <c r="G35" i="21"/>
  <c r="C27" i="21"/>
  <c r="G27" i="21"/>
  <c r="C19" i="21"/>
  <c r="G19" i="21"/>
  <c r="D47" i="21"/>
  <c r="D39" i="21"/>
  <c r="D31" i="21"/>
  <c r="D23" i="21"/>
  <c r="G48" i="21"/>
  <c r="G40" i="21"/>
  <c r="G32" i="21"/>
  <c r="G24" i="21"/>
  <c r="D53" i="21"/>
  <c r="D45" i="21"/>
  <c r="D37" i="21"/>
  <c r="D29" i="21"/>
  <c r="D21" i="21"/>
  <c r="D14" i="21"/>
  <c r="G14" i="21"/>
  <c r="C12" i="21"/>
  <c r="G12" i="21"/>
  <c r="C16" i="21"/>
  <c r="G16" i="21"/>
  <c r="C15" i="21"/>
  <c r="G15" i="21"/>
  <c r="D15" i="21"/>
  <c r="D13" i="21"/>
  <c r="G13" i="21"/>
  <c r="G17" i="21"/>
  <c r="D17" i="21"/>
  <c r="B16" i="20"/>
  <c r="C16" i="20"/>
  <c r="B17" i="20"/>
  <c r="C17" i="20"/>
  <c r="G17" i="20"/>
  <c r="D17" i="20"/>
  <c r="B18" i="20"/>
  <c r="F18" i="20"/>
  <c r="C18" i="20"/>
  <c r="D18" i="20"/>
  <c r="B19" i="20"/>
  <c r="C19" i="20"/>
  <c r="G19" i="20"/>
  <c r="B20" i="20"/>
  <c r="C20" i="20"/>
  <c r="G20" i="20"/>
  <c r="D20" i="20"/>
  <c r="F20" i="20"/>
  <c r="B15" i="20"/>
  <c r="B14" i="20"/>
  <c r="B13" i="20"/>
  <c r="C13" i="20"/>
  <c r="G13" i="20"/>
  <c r="B12" i="20"/>
  <c r="C12" i="20"/>
  <c r="G12" i="20"/>
  <c r="K5" i="20"/>
  <c r="I5" i="20"/>
  <c r="H5" i="20"/>
  <c r="G5" i="20"/>
  <c r="F1" i="20"/>
  <c r="K4" i="20"/>
  <c r="I4" i="20"/>
  <c r="H4" i="20"/>
  <c r="G4" i="20"/>
  <c r="J85" i="12"/>
  <c r="J84" i="12"/>
  <c r="J83" i="12"/>
  <c r="J81" i="12"/>
  <c r="J80" i="12"/>
  <c r="J79" i="12"/>
  <c r="J76" i="12"/>
  <c r="J74" i="12"/>
  <c r="J73" i="12"/>
  <c r="J72" i="12"/>
  <c r="J71" i="12"/>
  <c r="J69" i="12"/>
  <c r="J67" i="12"/>
  <c r="J66" i="12"/>
  <c r="J65" i="12"/>
  <c r="J64" i="12"/>
  <c r="J63" i="12"/>
  <c r="J62" i="12"/>
  <c r="J61" i="12"/>
  <c r="J59" i="12"/>
  <c r="J57" i="12"/>
  <c r="J56" i="12"/>
  <c r="J55" i="12"/>
  <c r="J54" i="12"/>
  <c r="J53" i="12"/>
  <c r="J52" i="12"/>
  <c r="J51" i="12"/>
  <c r="J50" i="12"/>
  <c r="J49" i="12"/>
  <c r="J48" i="12"/>
  <c r="J47" i="12"/>
  <c r="J45" i="12"/>
  <c r="J44" i="12"/>
  <c r="J42" i="12"/>
  <c r="J40" i="12"/>
  <c r="J39" i="12"/>
  <c r="J36" i="12"/>
  <c r="J34" i="12"/>
  <c r="J33" i="12"/>
  <c r="J32" i="12"/>
  <c r="J31" i="12"/>
  <c r="J30" i="12"/>
  <c r="J29" i="12"/>
  <c r="J28" i="12"/>
  <c r="J27" i="12"/>
  <c r="J26" i="12"/>
  <c r="J25" i="12"/>
  <c r="J24" i="12"/>
  <c r="J23" i="12"/>
  <c r="J22" i="12"/>
  <c r="J21" i="12"/>
  <c r="J18" i="12"/>
  <c r="J17" i="12"/>
  <c r="J16" i="12"/>
  <c r="J15" i="12"/>
  <c r="J14" i="12"/>
  <c r="AI80" i="12"/>
  <c r="AI79" i="12"/>
  <c r="AI78" i="12"/>
  <c r="AI77" i="12"/>
  <c r="AI76" i="12"/>
  <c r="AI75" i="12"/>
  <c r="AI74" i="12"/>
  <c r="AI73" i="12"/>
  <c r="J82" i="12"/>
  <c r="AI72" i="12"/>
  <c r="AI71" i="12"/>
  <c r="AI70" i="12"/>
  <c r="AI69" i="12"/>
  <c r="AI68" i="12"/>
  <c r="AI67" i="12"/>
  <c r="AI66" i="12"/>
  <c r="AI65" i="12"/>
  <c r="AI64" i="12"/>
  <c r="AI63" i="12"/>
  <c r="AI62" i="12"/>
  <c r="J78" i="12"/>
  <c r="AI61" i="12"/>
  <c r="AI60" i="12"/>
  <c r="AI59" i="12"/>
  <c r="J77" i="12"/>
  <c r="AI58" i="12"/>
  <c r="AI57" i="12"/>
  <c r="J75" i="12"/>
  <c r="AI56" i="12"/>
  <c r="AI55" i="12"/>
  <c r="AI54" i="12"/>
  <c r="AI53" i="12"/>
  <c r="J68" i="12"/>
  <c r="AI52" i="12"/>
  <c r="AI51" i="12"/>
  <c r="AI50" i="12"/>
  <c r="AI49" i="12"/>
  <c r="AI48" i="12"/>
  <c r="AI47" i="12"/>
  <c r="AI46" i="12"/>
  <c r="AI45" i="12"/>
  <c r="AI44" i="12"/>
  <c r="AI43" i="12"/>
  <c r="AI42" i="12"/>
  <c r="AI41" i="12"/>
  <c r="AI40" i="12"/>
  <c r="AI39" i="12"/>
  <c r="AI38" i="12"/>
  <c r="AI37" i="12"/>
  <c r="J60" i="12"/>
  <c r="AI36" i="12"/>
  <c r="J20" i="12"/>
  <c r="AI35" i="12"/>
  <c r="AI34" i="12"/>
  <c r="AI33" i="12"/>
  <c r="AI32" i="12"/>
  <c r="AI31" i="12"/>
  <c r="J58" i="12"/>
  <c r="AI30" i="12"/>
  <c r="AI29" i="12"/>
  <c r="J70" i="12"/>
  <c r="AI28" i="12"/>
  <c r="AI27" i="12"/>
  <c r="AI26" i="12"/>
  <c r="AI25" i="12"/>
  <c r="J46" i="12"/>
  <c r="AI24" i="12"/>
  <c r="AI23" i="12"/>
  <c r="AI22" i="12"/>
  <c r="J43" i="12"/>
  <c r="AI21" i="12"/>
  <c r="J41" i="12"/>
  <c r="AI20" i="12"/>
  <c r="AI19" i="12"/>
  <c r="J38" i="12"/>
  <c r="AI18" i="12"/>
  <c r="J37" i="12"/>
  <c r="AI17" i="12"/>
  <c r="J35" i="12"/>
  <c r="AI16" i="12"/>
  <c r="J19" i="12"/>
  <c r="AI15" i="12"/>
  <c r="AI14" i="12"/>
  <c r="AH80" i="12"/>
  <c r="AH79" i="12"/>
  <c r="AH78" i="12"/>
  <c r="AH77" i="12"/>
  <c r="AH76" i="12"/>
  <c r="AH75" i="12"/>
  <c r="AH74" i="12"/>
  <c r="AH73" i="12"/>
  <c r="AH72" i="12"/>
  <c r="AH71" i="12"/>
  <c r="AH70" i="12"/>
  <c r="AH69" i="12"/>
  <c r="AH68" i="12"/>
  <c r="AH67" i="12"/>
  <c r="AH66" i="12"/>
  <c r="AH65" i="12"/>
  <c r="AH64" i="12"/>
  <c r="AH63" i="12"/>
  <c r="AH62" i="12"/>
  <c r="AH61" i="12"/>
  <c r="AH60" i="12"/>
  <c r="AH59" i="12"/>
  <c r="AH58" i="12"/>
  <c r="AH57" i="12"/>
  <c r="AH56" i="12"/>
  <c r="AH55" i="12"/>
  <c r="AH54" i="12"/>
  <c r="AH53" i="12"/>
  <c r="AH52" i="12"/>
  <c r="AH51" i="12"/>
  <c r="AH50" i="12"/>
  <c r="AH49" i="12"/>
  <c r="AH48" i="12"/>
  <c r="AH47" i="12"/>
  <c r="AH46" i="12"/>
  <c r="AH45" i="12"/>
  <c r="AH44" i="12"/>
  <c r="AH43" i="12"/>
  <c r="AH42" i="12"/>
  <c r="AH41" i="12"/>
  <c r="AH40" i="12"/>
  <c r="AH39" i="12"/>
  <c r="AH38" i="12"/>
  <c r="AH37" i="12"/>
  <c r="AH36" i="12"/>
  <c r="AH35" i="12"/>
  <c r="AH34" i="12"/>
  <c r="AH33" i="12"/>
  <c r="AH32" i="12"/>
  <c r="AH31" i="12"/>
  <c r="AH30" i="12"/>
  <c r="AH29" i="12"/>
  <c r="AH28" i="12"/>
  <c r="AH27" i="12"/>
  <c r="AH26" i="12"/>
  <c r="AH25" i="12"/>
  <c r="AH24" i="12"/>
  <c r="AH23" i="12"/>
  <c r="AH22" i="12"/>
  <c r="AH21" i="12"/>
  <c r="AH20" i="12"/>
  <c r="AH19" i="12"/>
  <c r="AH18" i="12"/>
  <c r="AH17" i="12"/>
  <c r="AH16" i="12"/>
  <c r="AH15" i="12"/>
  <c r="AH14" i="12"/>
  <c r="AI13" i="12"/>
  <c r="J13" i="12"/>
  <c r="AH13" i="12"/>
  <c r="D15" i="22"/>
  <c r="G15" i="22"/>
  <c r="G13" i="22"/>
  <c r="W13" i="22"/>
  <c r="D12" i="22"/>
  <c r="D13" i="22"/>
  <c r="G16" i="22"/>
  <c r="AB14" i="22"/>
  <c r="Y14" i="22"/>
  <c r="W14" i="22"/>
  <c r="D51" i="21"/>
  <c r="D35" i="21"/>
  <c r="D43" i="21"/>
  <c r="D16" i="21"/>
  <c r="D12" i="21"/>
  <c r="F17" i="20"/>
  <c r="G18" i="20"/>
  <c r="G16" i="20"/>
  <c r="F16" i="20"/>
  <c r="F19" i="20"/>
  <c r="D16" i="20"/>
  <c r="D19" i="20"/>
  <c r="D13" i="20"/>
  <c r="F12" i="20"/>
  <c r="C14" i="20"/>
  <c r="G14" i="20"/>
  <c r="D14" i="20"/>
  <c r="D12" i="20"/>
  <c r="F13" i="20"/>
  <c r="C15" i="20"/>
  <c r="G15" i="20"/>
  <c r="AB13" i="22"/>
  <c r="Y13" i="22"/>
  <c r="Y15" i="22"/>
  <c r="W15" i="22"/>
  <c r="AB15" i="22"/>
  <c r="Y16" i="22"/>
  <c r="W16" i="22"/>
  <c r="AB16" i="22"/>
  <c r="AB12" i="22"/>
  <c r="W12" i="22"/>
  <c r="Y12" i="22"/>
  <c r="F15" i="20"/>
  <c r="D15" i="20"/>
  <c r="F14" i="20"/>
  <c r="B15" i="19"/>
  <c r="C15" i="19"/>
  <c r="B16" i="19"/>
  <c r="B17" i="19"/>
  <c r="C17" i="19"/>
  <c r="B18" i="19"/>
  <c r="C18" i="19"/>
  <c r="G18" i="19"/>
  <c r="B19" i="19"/>
  <c r="C19" i="19"/>
  <c r="B20" i="19"/>
  <c r="C20" i="19"/>
  <c r="B21" i="19"/>
  <c r="C21" i="19"/>
  <c r="G21" i="19"/>
  <c r="B22" i="19"/>
  <c r="C22" i="19"/>
  <c r="F22" i="19"/>
  <c r="D22" i="19"/>
  <c r="B23" i="19"/>
  <c r="C23" i="19"/>
  <c r="B24" i="19"/>
  <c r="C24" i="19"/>
  <c r="G24" i="19"/>
  <c r="B25" i="19"/>
  <c r="C25" i="19"/>
  <c r="B26" i="19"/>
  <c r="C26" i="19"/>
  <c r="G26" i="19"/>
  <c r="B27" i="19"/>
  <c r="C27" i="19"/>
  <c r="B28" i="19"/>
  <c r="C28" i="19"/>
  <c r="B29" i="19"/>
  <c r="B30" i="19"/>
  <c r="F30" i="19"/>
  <c r="C30" i="19"/>
  <c r="G30" i="19"/>
  <c r="D30" i="19"/>
  <c r="B31" i="19"/>
  <c r="C31" i="19"/>
  <c r="B32" i="19"/>
  <c r="B33" i="19"/>
  <c r="C33" i="19"/>
  <c r="B34" i="19"/>
  <c r="C34" i="19"/>
  <c r="G34" i="19"/>
  <c r="B35" i="19"/>
  <c r="C35" i="19"/>
  <c r="B36" i="19"/>
  <c r="C36" i="19"/>
  <c r="B37" i="19"/>
  <c r="C37" i="19"/>
  <c r="G37" i="19"/>
  <c r="B38" i="19"/>
  <c r="C38" i="19"/>
  <c r="F38" i="19"/>
  <c r="D38" i="19"/>
  <c r="B39" i="19"/>
  <c r="C39" i="19"/>
  <c r="B40" i="19"/>
  <c r="C40" i="19"/>
  <c r="G40" i="19"/>
  <c r="B41" i="19"/>
  <c r="C41" i="19"/>
  <c r="B42" i="19"/>
  <c r="C42" i="19"/>
  <c r="G42" i="19"/>
  <c r="B43" i="19"/>
  <c r="C43" i="19"/>
  <c r="B44" i="19"/>
  <c r="C44" i="19"/>
  <c r="G44" i="19"/>
  <c r="B45" i="19"/>
  <c r="C45" i="19"/>
  <c r="G45" i="19"/>
  <c r="B46" i="19"/>
  <c r="B14" i="19"/>
  <c r="C14" i="19"/>
  <c r="G14" i="19"/>
  <c r="B13" i="19"/>
  <c r="C13" i="19"/>
  <c r="G13" i="19"/>
  <c r="B12" i="19"/>
  <c r="K5" i="19"/>
  <c r="I5" i="19"/>
  <c r="H5" i="19"/>
  <c r="G5" i="19"/>
  <c r="F1" i="19"/>
  <c r="K4" i="19"/>
  <c r="I4" i="19"/>
  <c r="H4" i="19"/>
  <c r="G4" i="19"/>
  <c r="F46" i="19"/>
  <c r="BD46" i="19"/>
  <c r="D24" i="19"/>
  <c r="C46" i="19"/>
  <c r="G46" i="19"/>
  <c r="D40" i="19"/>
  <c r="G27" i="19"/>
  <c r="F27" i="19"/>
  <c r="D27" i="19"/>
  <c r="G43" i="19"/>
  <c r="D43" i="19"/>
  <c r="F43" i="19"/>
  <c r="AL43" i="19"/>
  <c r="F20" i="19"/>
  <c r="AL20" i="19"/>
  <c r="G20" i="19"/>
  <c r="F36" i="19"/>
  <c r="G36" i="19"/>
  <c r="G19" i="19"/>
  <c r="F19" i="19"/>
  <c r="F28" i="19"/>
  <c r="AL28" i="19"/>
  <c r="G28" i="19"/>
  <c r="G35" i="19"/>
  <c r="F35" i="19"/>
  <c r="BD35" i="19"/>
  <c r="F44" i="19"/>
  <c r="D35" i="19"/>
  <c r="D19" i="19"/>
  <c r="F16" i="19"/>
  <c r="BD16" i="19"/>
  <c r="D44" i="19"/>
  <c r="F40" i="19"/>
  <c r="BD40" i="19"/>
  <c r="D37" i="19"/>
  <c r="D28" i="19"/>
  <c r="F24" i="19"/>
  <c r="BH44" i="19"/>
  <c r="BH36" i="19"/>
  <c r="BH28" i="19"/>
  <c r="BH20" i="19"/>
  <c r="BH12" i="19"/>
  <c r="BH43" i="19"/>
  <c r="BH35" i="19"/>
  <c r="BH27" i="19"/>
  <c r="BH19" i="19"/>
  <c r="BH37" i="19"/>
  <c r="BH13" i="19"/>
  <c r="BH42" i="19"/>
  <c r="BH34" i="19"/>
  <c r="BH26" i="19"/>
  <c r="BH18" i="19"/>
  <c r="BH39" i="19"/>
  <c r="BH46" i="19"/>
  <c r="BH22" i="19"/>
  <c r="BH29" i="19"/>
  <c r="BH41" i="19"/>
  <c r="BH33" i="19"/>
  <c r="BH25" i="19"/>
  <c r="BH17" i="19"/>
  <c r="BH11" i="19"/>
  <c r="BH40" i="19"/>
  <c r="BH32" i="19"/>
  <c r="BH24" i="19"/>
  <c r="BH16" i="19"/>
  <c r="BH31" i="19"/>
  <c r="BH23" i="19"/>
  <c r="BH15" i="19"/>
  <c r="BH38" i="19"/>
  <c r="BH30" i="19"/>
  <c r="BH14" i="19"/>
  <c r="BH45" i="19"/>
  <c r="BH21" i="19"/>
  <c r="AP41" i="19"/>
  <c r="AP33" i="19"/>
  <c r="AP25" i="19"/>
  <c r="AP17" i="19"/>
  <c r="AP28" i="19"/>
  <c r="AP43" i="19"/>
  <c r="AP19" i="19"/>
  <c r="AP42" i="19"/>
  <c r="AP26" i="19"/>
  <c r="AP40" i="19"/>
  <c r="AP32" i="19"/>
  <c r="AP24" i="19"/>
  <c r="AP16" i="19"/>
  <c r="AP38" i="19"/>
  <c r="AP22" i="19"/>
  <c r="AP45" i="19"/>
  <c r="AP29" i="19"/>
  <c r="AP13" i="19"/>
  <c r="AP36" i="19"/>
  <c r="AP39" i="19"/>
  <c r="AP31" i="19"/>
  <c r="AP23" i="19"/>
  <c r="AP15" i="19"/>
  <c r="AP46" i="19"/>
  <c r="AP30" i="19"/>
  <c r="AP14" i="19"/>
  <c r="AP37" i="19"/>
  <c r="AP21" i="19"/>
  <c r="AP44" i="19"/>
  <c r="AP20" i="19"/>
  <c r="AP12" i="19"/>
  <c r="AP35" i="19"/>
  <c r="AP27" i="19"/>
  <c r="AP11" i="19"/>
  <c r="AP34" i="19"/>
  <c r="AP18" i="19"/>
  <c r="BO44" i="19"/>
  <c r="BO43" i="19"/>
  <c r="BD27" i="19"/>
  <c r="AZ42" i="19"/>
  <c r="AZ26" i="19"/>
  <c r="BO36" i="19"/>
  <c r="BO12" i="19"/>
  <c r="AZ25" i="19"/>
  <c r="BO38" i="19"/>
  <c r="BD22" i="19"/>
  <c r="AZ41" i="19"/>
  <c r="BO45" i="19"/>
  <c r="BO29" i="19"/>
  <c r="BO13" i="19"/>
  <c r="BD44" i="19"/>
  <c r="BD43" i="19"/>
  <c r="BO27" i="19"/>
  <c r="BO26" i="19"/>
  <c r="AZ36" i="19"/>
  <c r="BO31" i="19"/>
  <c r="AZ15" i="19"/>
  <c r="BO25" i="19"/>
  <c r="BO16" i="19"/>
  <c r="AZ22" i="19"/>
  <c r="BO41" i="19"/>
  <c r="AZ29" i="19"/>
  <c r="AZ13" i="19"/>
  <c r="AZ40" i="19"/>
  <c r="BD38" i="19"/>
  <c r="AZ45" i="19"/>
  <c r="AZ44" i="19"/>
  <c r="AZ43" i="19"/>
  <c r="AZ27" i="19"/>
  <c r="BO42" i="19"/>
  <c r="BD36" i="19"/>
  <c r="BO40" i="19"/>
  <c r="AZ12" i="19"/>
  <c r="AZ31" i="19"/>
  <c r="BO15" i="19"/>
  <c r="AZ16" i="19"/>
  <c r="AZ38" i="19"/>
  <c r="BO22" i="19"/>
  <c r="BD41" i="19"/>
  <c r="BD45" i="19"/>
  <c r="AW44" i="19"/>
  <c r="AW43" i="19"/>
  <c r="AW27" i="19"/>
  <c r="AW42" i="19"/>
  <c r="AW26" i="19"/>
  <c r="AW36" i="19"/>
  <c r="AW40" i="19"/>
  <c r="AW12" i="19"/>
  <c r="AW31" i="19"/>
  <c r="AW15" i="19"/>
  <c r="AW25" i="19"/>
  <c r="AW16" i="19"/>
  <c r="AW38" i="19"/>
  <c r="AW22" i="19"/>
  <c r="AW41" i="19"/>
  <c r="AW45" i="19"/>
  <c r="AW29" i="19"/>
  <c r="AW13" i="19"/>
  <c r="BD30" i="19"/>
  <c r="BO14" i="19"/>
  <c r="AZ17" i="19"/>
  <c r="BO37" i="19"/>
  <c r="BO21" i="19"/>
  <c r="AW32" i="19"/>
  <c r="BO20" i="19"/>
  <c r="BO35" i="19"/>
  <c r="AZ19" i="19"/>
  <c r="AZ34" i="19"/>
  <c r="AZ18" i="19"/>
  <c r="AZ33" i="19"/>
  <c r="BD24" i="19"/>
  <c r="BO28" i="19"/>
  <c r="BO19" i="19"/>
  <c r="BO34" i="19"/>
  <c r="AZ24" i="19"/>
  <c r="BO39" i="19"/>
  <c r="AZ23" i="19"/>
  <c r="BD28" i="19"/>
  <c r="AZ32" i="19"/>
  <c r="AZ46" i="19"/>
  <c r="BO30" i="19"/>
  <c r="BO17" i="19"/>
  <c r="AZ20" i="19"/>
  <c r="AZ35" i="19"/>
  <c r="BD19" i="19"/>
  <c r="BO18" i="19"/>
  <c r="BO33" i="19"/>
  <c r="BO24" i="19"/>
  <c r="AZ39" i="19"/>
  <c r="BO23" i="19"/>
  <c r="AZ28" i="19"/>
  <c r="BO32" i="19"/>
  <c r="BO46" i="19"/>
  <c r="AZ30" i="19"/>
  <c r="AZ14" i="19"/>
  <c r="AZ37" i="19"/>
  <c r="AZ21" i="19"/>
  <c r="AW20" i="19"/>
  <c r="AW35" i="19"/>
  <c r="AW19" i="19"/>
  <c r="AW34" i="19"/>
  <c r="AW18" i="19"/>
  <c r="AW33" i="19"/>
  <c r="AW24" i="19"/>
  <c r="AW39" i="19"/>
  <c r="AW23" i="19"/>
  <c r="AW28" i="19"/>
  <c r="AW46" i="19"/>
  <c r="AW30" i="19"/>
  <c r="AW14" i="19"/>
  <c r="AW17" i="19"/>
  <c r="AW37" i="19"/>
  <c r="AW21" i="19"/>
  <c r="G38" i="19"/>
  <c r="G22" i="19"/>
  <c r="D21" i="19"/>
  <c r="D45" i="19"/>
  <c r="D36" i="19"/>
  <c r="C32" i="19"/>
  <c r="G32" i="19"/>
  <c r="C29" i="19"/>
  <c r="G29" i="19"/>
  <c r="D20" i="19"/>
  <c r="C16" i="19"/>
  <c r="G16" i="19"/>
  <c r="AL46" i="19"/>
  <c r="AL38" i="19"/>
  <c r="AL30" i="19"/>
  <c r="AL22" i="19"/>
  <c r="AL14" i="19"/>
  <c r="AL19" i="19"/>
  <c r="AL44" i="19"/>
  <c r="AL36" i="19"/>
  <c r="AL27" i="19"/>
  <c r="AH12" i="19"/>
  <c r="AL24" i="19"/>
  <c r="AL16" i="19"/>
  <c r="D41" i="19"/>
  <c r="F41" i="19"/>
  <c r="AL41" i="19"/>
  <c r="G41" i="19"/>
  <c r="G25" i="19"/>
  <c r="F25" i="19"/>
  <c r="BD25" i="19"/>
  <c r="D39" i="19"/>
  <c r="G39" i="19"/>
  <c r="F17" i="19"/>
  <c r="AL17" i="19"/>
  <c r="G17" i="19"/>
  <c r="D33" i="19"/>
  <c r="F33" i="19"/>
  <c r="BD33" i="19"/>
  <c r="G33" i="19"/>
  <c r="D23" i="19"/>
  <c r="G23" i="19"/>
  <c r="D31" i="19"/>
  <c r="G31" i="19"/>
  <c r="D15" i="19"/>
  <c r="G15" i="19"/>
  <c r="D25" i="19"/>
  <c r="D17" i="19"/>
  <c r="F39" i="19"/>
  <c r="AL39" i="19"/>
  <c r="F31" i="19"/>
  <c r="AL31" i="19"/>
  <c r="F23" i="19"/>
  <c r="BD23" i="19"/>
  <c r="F15" i="19"/>
  <c r="BD15" i="19"/>
  <c r="F26" i="19"/>
  <c r="BD26" i="19"/>
  <c r="F45" i="19"/>
  <c r="AL45" i="19"/>
  <c r="D42" i="19"/>
  <c r="F37" i="19"/>
  <c r="AL37" i="19"/>
  <c r="D34" i="19"/>
  <c r="D26" i="19"/>
  <c r="F21" i="19"/>
  <c r="AL21" i="19"/>
  <c r="D18" i="19"/>
  <c r="F42" i="19"/>
  <c r="BD42" i="19"/>
  <c r="F34" i="19"/>
  <c r="AL34" i="19"/>
  <c r="F18" i="19"/>
  <c r="BD18" i="19"/>
  <c r="D13" i="19"/>
  <c r="F13" i="19"/>
  <c r="AL13" i="19"/>
  <c r="C12" i="19"/>
  <c r="D14" i="19"/>
  <c r="F14" i="19"/>
  <c r="BD14" i="19"/>
  <c r="K61" i="15"/>
  <c r="K60" i="15"/>
  <c r="K59" i="15"/>
  <c r="K58" i="15"/>
  <c r="K57" i="15"/>
  <c r="K56" i="15"/>
  <c r="K55" i="15"/>
  <c r="K54" i="15"/>
  <c r="K53" i="15"/>
  <c r="K52" i="15"/>
  <c r="K51" i="15"/>
  <c r="K50" i="15"/>
  <c r="K49" i="15"/>
  <c r="K48" i="15"/>
  <c r="K47" i="15"/>
  <c r="K46" i="15"/>
  <c r="K45" i="15"/>
  <c r="K44" i="15"/>
  <c r="K43" i="15"/>
  <c r="K42" i="15"/>
  <c r="K41" i="15"/>
  <c r="K40" i="15"/>
  <c r="K39" i="15"/>
  <c r="K38" i="15"/>
  <c r="K37" i="15"/>
  <c r="K36" i="15"/>
  <c r="K35" i="15"/>
  <c r="K34" i="15"/>
  <c r="K33" i="15"/>
  <c r="K32" i="15"/>
  <c r="K31" i="15"/>
  <c r="K30" i="15"/>
  <c r="K29" i="15"/>
  <c r="K28" i="15"/>
  <c r="K27" i="15"/>
  <c r="K26" i="15"/>
  <c r="K25" i="15"/>
  <c r="K24" i="15"/>
  <c r="K23" i="15"/>
  <c r="K22" i="15"/>
  <c r="K21" i="15"/>
  <c r="K20" i="15"/>
  <c r="K19" i="15"/>
  <c r="K18" i="15"/>
  <c r="K17" i="15"/>
  <c r="K16" i="15"/>
  <c r="K15" i="15"/>
  <c r="K14" i="15"/>
  <c r="K13" i="15"/>
  <c r="K12" i="15"/>
  <c r="AA61" i="15"/>
  <c r="Z61" i="15"/>
  <c r="AA60" i="15"/>
  <c r="Z60" i="15"/>
  <c r="AA59" i="15"/>
  <c r="Z59" i="15"/>
  <c r="AA58" i="15"/>
  <c r="Z58" i="15"/>
  <c r="AA57" i="15"/>
  <c r="Z57" i="15"/>
  <c r="AA56" i="15"/>
  <c r="Z56" i="15"/>
  <c r="AA55" i="15"/>
  <c r="Z55" i="15"/>
  <c r="AA54" i="15"/>
  <c r="Z54" i="15"/>
  <c r="AA53" i="15"/>
  <c r="Z53" i="15"/>
  <c r="AA52" i="15"/>
  <c r="Z52" i="15"/>
  <c r="AA51" i="15"/>
  <c r="Z51" i="15"/>
  <c r="AA50" i="15"/>
  <c r="Z50" i="15"/>
  <c r="AA49" i="15"/>
  <c r="Z49" i="15"/>
  <c r="AA48" i="15"/>
  <c r="Z48" i="15"/>
  <c r="AA47" i="15"/>
  <c r="Z47" i="15"/>
  <c r="AA46" i="15"/>
  <c r="Z46" i="15"/>
  <c r="AA45" i="15"/>
  <c r="Z45" i="15"/>
  <c r="AA44" i="15"/>
  <c r="Z44" i="15"/>
  <c r="AA43" i="15"/>
  <c r="Z43" i="15"/>
  <c r="AA42" i="15"/>
  <c r="Z42" i="15"/>
  <c r="AA41" i="15"/>
  <c r="Z41" i="15"/>
  <c r="AA40" i="15"/>
  <c r="Z40" i="15"/>
  <c r="AA39" i="15"/>
  <c r="Z39" i="15"/>
  <c r="AA38" i="15"/>
  <c r="Z38" i="15"/>
  <c r="AA37" i="15"/>
  <c r="Z37" i="15"/>
  <c r="AA36" i="15"/>
  <c r="Z36" i="15"/>
  <c r="AA35" i="15"/>
  <c r="Z35" i="15"/>
  <c r="AA34" i="15"/>
  <c r="Z34" i="15"/>
  <c r="AA33" i="15"/>
  <c r="Z33" i="15"/>
  <c r="AA32" i="15"/>
  <c r="Z32" i="15"/>
  <c r="AA31" i="15"/>
  <c r="Z31" i="15"/>
  <c r="AA30" i="15"/>
  <c r="Z30" i="15"/>
  <c r="AA29" i="15"/>
  <c r="Z29" i="15"/>
  <c r="AA28" i="15"/>
  <c r="Z28" i="15"/>
  <c r="AA27" i="15"/>
  <c r="Z27" i="15"/>
  <c r="AA26" i="15"/>
  <c r="Z26" i="15"/>
  <c r="AA25" i="15"/>
  <c r="Z25" i="15"/>
  <c r="AA24" i="15"/>
  <c r="Z24" i="15"/>
  <c r="AA23" i="15"/>
  <c r="Z23" i="15"/>
  <c r="AA22" i="15"/>
  <c r="Z22" i="15"/>
  <c r="AA21" i="15"/>
  <c r="Z21" i="15"/>
  <c r="AA20" i="15"/>
  <c r="Z20" i="15"/>
  <c r="AA19" i="15"/>
  <c r="Z19" i="15"/>
  <c r="AA18" i="15"/>
  <c r="Z18" i="15"/>
  <c r="AA17" i="15"/>
  <c r="Z17" i="15"/>
  <c r="AA16" i="15"/>
  <c r="Z16" i="15"/>
  <c r="AA15" i="15"/>
  <c r="Z15" i="15"/>
  <c r="AA14" i="15"/>
  <c r="Z14" i="15"/>
  <c r="AA13" i="15"/>
  <c r="Z13" i="15"/>
  <c r="AA12" i="15"/>
  <c r="Z12" i="15"/>
  <c r="AL42" i="19"/>
  <c r="BD34" i="19"/>
  <c r="BD39" i="19"/>
  <c r="BD13" i="19"/>
  <c r="D32" i="19"/>
  <c r="D46" i="19"/>
  <c r="F29" i="19"/>
  <c r="AL23" i="19"/>
  <c r="BD21" i="19"/>
  <c r="BD20" i="19"/>
  <c r="AL35" i="19"/>
  <c r="AL40" i="19"/>
  <c r="AL33" i="19"/>
  <c r="AL26" i="19"/>
  <c r="D29" i="19"/>
  <c r="BD31" i="19"/>
  <c r="AL15" i="19"/>
  <c r="AL25" i="19"/>
  <c r="AL18" i="19"/>
  <c r="BD17" i="19"/>
  <c r="BD37" i="19"/>
  <c r="F32" i="19"/>
  <c r="D16" i="19"/>
  <c r="G12" i="19"/>
  <c r="F12" i="19"/>
  <c r="D12" i="19"/>
  <c r="B19" i="18"/>
  <c r="C19" i="18"/>
  <c r="B20" i="18"/>
  <c r="B21" i="18"/>
  <c r="C21" i="18"/>
  <c r="B22" i="18"/>
  <c r="B23" i="18"/>
  <c r="C23" i="18"/>
  <c r="B24" i="18"/>
  <c r="B25" i="18"/>
  <c r="B26" i="18"/>
  <c r="C26" i="18"/>
  <c r="B27" i="18"/>
  <c r="C27" i="18"/>
  <c r="B28" i="18"/>
  <c r="B29" i="18"/>
  <c r="B30" i="18"/>
  <c r="B31" i="18"/>
  <c r="C31" i="18"/>
  <c r="D31" i="18"/>
  <c r="G31" i="18"/>
  <c r="B32" i="18"/>
  <c r="C32" i="18"/>
  <c r="B33" i="18"/>
  <c r="C33" i="18"/>
  <c r="D33" i="18"/>
  <c r="B34" i="18"/>
  <c r="D34" i="18"/>
  <c r="C34" i="18"/>
  <c r="G34" i="18"/>
  <c r="B35" i="18"/>
  <c r="C35" i="18"/>
  <c r="B36" i="18"/>
  <c r="C36" i="18"/>
  <c r="D36" i="18"/>
  <c r="G36" i="18"/>
  <c r="B37" i="18"/>
  <c r="B38" i="18"/>
  <c r="B39" i="18"/>
  <c r="C39" i="18"/>
  <c r="G39" i="18"/>
  <c r="B40" i="18"/>
  <c r="C40" i="18"/>
  <c r="D40" i="18"/>
  <c r="G40" i="18"/>
  <c r="B41" i="18"/>
  <c r="C41" i="18"/>
  <c r="B42" i="18"/>
  <c r="C42" i="18"/>
  <c r="F42" i="18"/>
  <c r="B43" i="18"/>
  <c r="C43" i="18"/>
  <c r="B44" i="18"/>
  <c r="C44" i="18"/>
  <c r="G44" i="18"/>
  <c r="B45" i="18"/>
  <c r="B46" i="18"/>
  <c r="B47" i="18"/>
  <c r="C47" i="18"/>
  <c r="B48" i="18"/>
  <c r="C48" i="18"/>
  <c r="G48" i="18"/>
  <c r="B49" i="18"/>
  <c r="C49" i="18"/>
  <c r="G49" i="18"/>
  <c r="B50" i="18"/>
  <c r="C50" i="18"/>
  <c r="G50" i="18"/>
  <c r="W50" i="18"/>
  <c r="D50" i="18"/>
  <c r="B51" i="18"/>
  <c r="C51" i="18"/>
  <c r="B52" i="18"/>
  <c r="D52" i="18"/>
  <c r="C52" i="18"/>
  <c r="G52" i="18"/>
  <c r="B53" i="18"/>
  <c r="B54" i="18"/>
  <c r="B55" i="18"/>
  <c r="C55" i="18"/>
  <c r="G55" i="18"/>
  <c r="B56" i="18"/>
  <c r="C56" i="18"/>
  <c r="D56" i="18"/>
  <c r="G56" i="18"/>
  <c r="B57" i="18"/>
  <c r="C57" i="18"/>
  <c r="B58" i="18"/>
  <c r="D58" i="18"/>
  <c r="C58" i="18"/>
  <c r="F58" i="18"/>
  <c r="B59" i="18"/>
  <c r="C59" i="18"/>
  <c r="B60" i="18"/>
  <c r="C60" i="18"/>
  <c r="G60" i="18"/>
  <c r="B61" i="18"/>
  <c r="B62" i="18"/>
  <c r="C62" i="18"/>
  <c r="G62" i="18"/>
  <c r="B63" i="18"/>
  <c r="C63" i="18"/>
  <c r="G63" i="18"/>
  <c r="B64" i="18"/>
  <c r="C64" i="18"/>
  <c r="B65" i="18"/>
  <c r="C65" i="18"/>
  <c r="B66" i="18"/>
  <c r="C66" i="18"/>
  <c r="G66" i="18"/>
  <c r="B67" i="18"/>
  <c r="C67" i="18"/>
  <c r="D67" i="18"/>
  <c r="B68" i="18"/>
  <c r="C68" i="18"/>
  <c r="D68" i="18"/>
  <c r="G68" i="18"/>
  <c r="B69" i="18"/>
  <c r="B70" i="18"/>
  <c r="B71" i="18"/>
  <c r="B72" i="18"/>
  <c r="B18" i="18"/>
  <c r="C18" i="18"/>
  <c r="G18" i="18"/>
  <c r="B17" i="18"/>
  <c r="B16" i="18"/>
  <c r="B15" i="18"/>
  <c r="B14" i="18"/>
  <c r="B13" i="18"/>
  <c r="C13" i="18"/>
  <c r="B12" i="18"/>
  <c r="K5" i="18"/>
  <c r="I5" i="18"/>
  <c r="H5" i="18"/>
  <c r="G5" i="18"/>
  <c r="F1" i="18"/>
  <c r="K4" i="18"/>
  <c r="I4" i="18"/>
  <c r="H4" i="18"/>
  <c r="G4" i="18"/>
  <c r="D39" i="18"/>
  <c r="D42" i="18"/>
  <c r="AL12" i="19"/>
  <c r="BD12" i="19"/>
  <c r="AL32" i="19"/>
  <c r="BD32" i="19"/>
  <c r="AL29" i="19"/>
  <c r="BD29" i="19"/>
  <c r="D60" i="18"/>
  <c r="D55" i="18"/>
  <c r="C46" i="18"/>
  <c r="G46" i="18"/>
  <c r="C17" i="18"/>
  <c r="F17" i="18"/>
  <c r="C70" i="18"/>
  <c r="G70" i="18"/>
  <c r="F67" i="18"/>
  <c r="Y67" i="18"/>
  <c r="D49" i="18"/>
  <c r="F49" i="18"/>
  <c r="W49" i="18"/>
  <c r="C45" i="18"/>
  <c r="D45" i="18"/>
  <c r="F31" i="18"/>
  <c r="Y31" i="18"/>
  <c r="C69" i="18"/>
  <c r="D69" i="18"/>
  <c r="C30" i="18"/>
  <c r="G30" i="18"/>
  <c r="F30" i="18"/>
  <c r="AB30" i="18"/>
  <c r="F39" i="18"/>
  <c r="AB39" i="18"/>
  <c r="C37" i="18"/>
  <c r="D37" i="18"/>
  <c r="F37" i="18"/>
  <c r="AB37" i="18"/>
  <c r="F60" i="18"/>
  <c r="F55" i="18"/>
  <c r="W55" i="18"/>
  <c r="C54" i="18"/>
  <c r="G54" i="18"/>
  <c r="C29" i="18"/>
  <c r="F29" i="18"/>
  <c r="G29" i="18"/>
  <c r="C53" i="18"/>
  <c r="G53" i="18"/>
  <c r="F53" i="18"/>
  <c r="AB53" i="18"/>
  <c r="C38" i="18"/>
  <c r="G38" i="18"/>
  <c r="C14" i="18"/>
  <c r="F14" i="18"/>
  <c r="G14" i="18"/>
  <c r="G67" i="18"/>
  <c r="C71" i="18"/>
  <c r="F71" i="18"/>
  <c r="C61" i="18"/>
  <c r="D61" i="18"/>
  <c r="F50" i="18"/>
  <c r="AB50" i="18"/>
  <c r="C22" i="18"/>
  <c r="F22" i="18"/>
  <c r="G22" i="18"/>
  <c r="G37" i="18"/>
  <c r="G61" i="18"/>
  <c r="D30" i="18"/>
  <c r="D38" i="18"/>
  <c r="G17" i="18"/>
  <c r="C15" i="18"/>
  <c r="G15" i="18"/>
  <c r="W15" i="18"/>
  <c r="C12" i="18"/>
  <c r="G12" i="18"/>
  <c r="D15" i="18"/>
  <c r="D14" i="18"/>
  <c r="C16" i="18"/>
  <c r="G16" i="18"/>
  <c r="W16" i="18"/>
  <c r="X13" i="13"/>
  <c r="X14" i="13"/>
  <c r="V13" i="13"/>
  <c r="V14" i="13"/>
  <c r="V12" i="13"/>
  <c r="T12" i="13"/>
  <c r="R12" i="13"/>
  <c r="T14" i="13"/>
  <c r="R14" i="13"/>
  <c r="T13" i="13"/>
  <c r="R13" i="13"/>
  <c r="X12" i="13"/>
  <c r="W37" i="18"/>
  <c r="Y50" i="18"/>
  <c r="AB49" i="18"/>
  <c r="Y49" i="18"/>
  <c r="D70" i="18"/>
  <c r="AB67" i="18"/>
  <c r="W67" i="18"/>
  <c r="AB55" i="18"/>
  <c r="Y55" i="18"/>
  <c r="AB60" i="18"/>
  <c r="Y60" i="18"/>
  <c r="W60" i="18"/>
  <c r="D12" i="18"/>
  <c r="D46" i="18"/>
  <c r="D17" i="18"/>
  <c r="D54" i="18"/>
  <c r="F15" i="18"/>
  <c r="F46" i="18"/>
  <c r="Y46" i="18"/>
  <c r="D29" i="18"/>
  <c r="D71" i="18"/>
  <c r="F38" i="18"/>
  <c r="W38" i="18"/>
  <c r="F70" i="18"/>
  <c r="F16" i="18"/>
  <c r="D16" i="18"/>
  <c r="B14" i="13"/>
  <c r="B13" i="13"/>
  <c r="C12" i="13"/>
  <c r="G12" i="13"/>
  <c r="B12" i="13"/>
  <c r="J5" i="13"/>
  <c r="I5" i="13"/>
  <c r="H5" i="13"/>
  <c r="G5" i="13"/>
  <c r="F1" i="13"/>
  <c r="J4" i="13"/>
  <c r="I4" i="13"/>
  <c r="H4" i="13"/>
  <c r="G4" i="13"/>
  <c r="AB16" i="18"/>
  <c r="Y16" i="18"/>
  <c r="Y38" i="18"/>
  <c r="AB38" i="18"/>
  <c r="AB46" i="18"/>
  <c r="W46" i="18"/>
  <c r="AB15" i="18"/>
  <c r="Y15" i="18"/>
  <c r="AB70" i="18"/>
  <c r="Y70" i="18"/>
  <c r="W70" i="18"/>
  <c r="D12" i="13"/>
  <c r="F12" i="13"/>
  <c r="C14" i="13"/>
  <c r="G14" i="13"/>
  <c r="D14" i="13"/>
  <c r="C13" i="13"/>
  <c r="G13" i="13"/>
  <c r="AE121" i="11"/>
  <c r="AD121" i="11"/>
  <c r="AE120" i="11"/>
  <c r="AD120" i="11"/>
  <c r="AE119" i="11"/>
  <c r="AD119" i="11"/>
  <c r="AE118" i="11"/>
  <c r="AD118" i="11"/>
  <c r="AE117" i="11"/>
  <c r="AD117" i="11"/>
  <c r="AE116" i="11"/>
  <c r="AD116" i="11"/>
  <c r="AE115" i="11"/>
  <c r="AD115" i="11"/>
  <c r="AE114" i="11"/>
  <c r="AD114" i="11"/>
  <c r="AE113" i="11"/>
  <c r="AD113" i="11"/>
  <c r="AE112" i="11"/>
  <c r="AD112" i="11"/>
  <c r="AE111" i="11"/>
  <c r="AD111" i="11"/>
  <c r="AE110" i="11"/>
  <c r="AD110" i="11"/>
  <c r="AE109" i="11"/>
  <c r="AD109" i="11"/>
  <c r="AE108" i="11"/>
  <c r="AD108" i="11"/>
  <c r="AE107" i="11"/>
  <c r="AD107" i="11"/>
  <c r="AE106" i="11"/>
  <c r="AD106" i="11"/>
  <c r="AE105" i="11"/>
  <c r="AD105" i="11"/>
  <c r="AE104" i="11"/>
  <c r="AD104" i="11"/>
  <c r="AE103" i="11"/>
  <c r="AD103" i="11"/>
  <c r="AE102" i="11"/>
  <c r="AD102" i="11"/>
  <c r="AE101" i="11"/>
  <c r="AD101" i="11"/>
  <c r="AE100" i="11"/>
  <c r="AD100" i="11"/>
  <c r="AE99" i="11"/>
  <c r="AD99" i="11"/>
  <c r="AE98" i="11"/>
  <c r="AD98" i="11"/>
  <c r="AE97" i="11"/>
  <c r="AD97" i="11"/>
  <c r="AE96" i="11"/>
  <c r="AD96" i="11"/>
  <c r="AE95" i="11"/>
  <c r="AD95" i="11"/>
  <c r="AE94" i="11"/>
  <c r="AD94" i="11"/>
  <c r="AE93" i="11"/>
  <c r="AD93" i="11"/>
  <c r="AE92" i="11"/>
  <c r="AD92" i="11"/>
  <c r="AE91" i="11"/>
  <c r="AD91" i="11"/>
  <c r="AE90" i="11"/>
  <c r="AD90" i="11"/>
  <c r="AE89" i="11"/>
  <c r="AD89" i="11"/>
  <c r="AE88" i="11"/>
  <c r="AD88" i="11"/>
  <c r="AE87" i="11"/>
  <c r="AD87" i="11"/>
  <c r="AE86" i="11"/>
  <c r="AD86" i="11"/>
  <c r="AE85" i="11"/>
  <c r="AD85" i="11"/>
  <c r="AE84" i="11"/>
  <c r="AD84" i="11"/>
  <c r="AE83" i="11"/>
  <c r="AD83" i="11"/>
  <c r="AE82" i="11"/>
  <c r="AD82" i="11"/>
  <c r="AE81" i="11"/>
  <c r="AD81" i="11"/>
  <c r="AE80" i="11"/>
  <c r="AD80" i="11"/>
  <c r="AE79" i="11"/>
  <c r="AD79" i="11"/>
  <c r="AE78" i="11"/>
  <c r="AD78" i="11"/>
  <c r="AE77" i="11"/>
  <c r="AD77" i="11"/>
  <c r="AE76" i="11"/>
  <c r="AD76" i="11"/>
  <c r="AE75" i="11"/>
  <c r="AD75" i="11"/>
  <c r="AE74" i="11"/>
  <c r="AD74" i="11"/>
  <c r="AE73" i="11"/>
  <c r="AD73" i="11"/>
  <c r="AE72" i="11"/>
  <c r="AD72" i="11"/>
  <c r="AE71" i="11"/>
  <c r="AD71" i="11"/>
  <c r="AE70" i="11"/>
  <c r="AD70" i="11"/>
  <c r="AE69" i="11"/>
  <c r="AD69" i="11"/>
  <c r="AE68" i="11"/>
  <c r="AD68" i="11"/>
  <c r="AE67" i="11"/>
  <c r="AD67" i="11"/>
  <c r="AE66" i="11"/>
  <c r="AD66" i="11"/>
  <c r="AE65" i="11"/>
  <c r="AD65" i="11"/>
  <c r="AE64" i="11"/>
  <c r="AD64" i="11"/>
  <c r="AE63" i="11"/>
  <c r="AD63" i="11"/>
  <c r="AE62" i="11"/>
  <c r="AD62" i="11"/>
  <c r="AE61" i="11"/>
  <c r="AD61" i="11"/>
  <c r="AE60" i="11"/>
  <c r="AD60" i="11"/>
  <c r="AE59" i="11"/>
  <c r="AD59" i="11"/>
  <c r="AE58" i="11"/>
  <c r="AD58" i="11"/>
  <c r="AE57" i="11"/>
  <c r="AD57" i="11"/>
  <c r="AE56" i="11"/>
  <c r="AD56" i="11"/>
  <c r="AE55" i="11"/>
  <c r="AD55" i="11"/>
  <c r="AE54" i="11"/>
  <c r="AD54" i="11"/>
  <c r="AE53" i="11"/>
  <c r="AD53" i="11"/>
  <c r="AE52" i="11"/>
  <c r="AD52" i="11"/>
  <c r="AE51" i="11"/>
  <c r="AD51" i="11"/>
  <c r="AE50" i="11"/>
  <c r="AD50" i="11"/>
  <c r="AE49" i="11"/>
  <c r="AD49" i="11"/>
  <c r="AE48" i="11"/>
  <c r="AD48" i="11"/>
  <c r="AE47" i="11"/>
  <c r="AD47" i="11"/>
  <c r="AE46" i="11"/>
  <c r="AD46" i="11"/>
  <c r="AE45" i="11"/>
  <c r="AD45" i="11"/>
  <c r="AE44" i="11"/>
  <c r="AD44" i="11"/>
  <c r="AE43" i="11"/>
  <c r="AD43" i="11"/>
  <c r="AE42" i="11"/>
  <c r="AD42" i="11"/>
  <c r="AE41" i="11"/>
  <c r="AD41" i="11"/>
  <c r="AE40" i="11"/>
  <c r="AD40" i="11"/>
  <c r="AE39" i="11"/>
  <c r="AD39" i="11"/>
  <c r="AE38" i="11"/>
  <c r="AD38" i="11"/>
  <c r="AE37" i="11"/>
  <c r="AD37" i="11"/>
  <c r="AE36" i="11"/>
  <c r="AD36" i="11"/>
  <c r="AE35" i="11"/>
  <c r="AD35" i="11"/>
  <c r="AE34" i="11"/>
  <c r="AD34" i="11"/>
  <c r="AE33" i="11"/>
  <c r="AD33" i="11"/>
  <c r="AE32" i="11"/>
  <c r="AD32" i="11"/>
  <c r="AE31" i="11"/>
  <c r="AD31" i="11"/>
  <c r="AE30" i="11"/>
  <c r="AD30" i="11"/>
  <c r="AE29" i="11"/>
  <c r="AD29" i="11"/>
  <c r="AE28" i="11"/>
  <c r="AD28" i="11"/>
  <c r="AE27" i="11"/>
  <c r="AD27" i="11"/>
  <c r="AE26" i="11"/>
  <c r="AD26" i="11"/>
  <c r="AE25" i="11"/>
  <c r="AD25" i="11"/>
  <c r="AE24" i="11"/>
  <c r="AD24" i="11"/>
  <c r="AE23" i="11"/>
  <c r="AD23" i="11"/>
  <c r="AE22" i="11"/>
  <c r="AD22" i="11"/>
  <c r="AE21" i="11"/>
  <c r="AD21" i="11"/>
  <c r="AE20" i="11"/>
  <c r="AD20" i="11"/>
  <c r="AE19" i="11"/>
  <c r="AD19" i="11"/>
  <c r="AE18" i="11"/>
  <c r="AD18" i="11"/>
  <c r="AE17" i="11"/>
  <c r="AD17" i="11"/>
  <c r="AE16" i="11"/>
  <c r="AD16" i="11"/>
  <c r="AE15" i="11"/>
  <c r="AD15" i="11"/>
  <c r="AE14" i="11"/>
  <c r="AD14" i="11"/>
  <c r="AE13" i="11"/>
  <c r="AD13" i="11"/>
  <c r="J86" i="8"/>
  <c r="J85" i="8"/>
  <c r="J84" i="8"/>
  <c r="J83" i="8"/>
  <c r="J82" i="8"/>
  <c r="J81" i="8"/>
  <c r="J80" i="8"/>
  <c r="J79" i="8"/>
  <c r="J78" i="8"/>
  <c r="J77" i="8"/>
  <c r="J76" i="8"/>
  <c r="J75" i="8"/>
  <c r="J74" i="8"/>
  <c r="J73" i="8"/>
  <c r="J72" i="8"/>
  <c r="J71" i="8"/>
  <c r="J70" i="8"/>
  <c r="J69" i="8"/>
  <c r="J68" i="8"/>
  <c r="J67" i="8"/>
  <c r="J66" i="8"/>
  <c r="J65" i="8"/>
  <c r="J64" i="8"/>
  <c r="J63" i="8"/>
  <c r="J62" i="8"/>
  <c r="J61" i="8"/>
  <c r="J60" i="8"/>
  <c r="J59" i="8"/>
  <c r="J58" i="8"/>
  <c r="J57" i="8"/>
  <c r="J56"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AY85" i="8"/>
  <c r="AX85" i="8"/>
  <c r="AY84" i="8"/>
  <c r="AX84" i="8"/>
  <c r="AY83" i="8"/>
  <c r="AX83" i="8"/>
  <c r="AY82" i="8"/>
  <c r="AX82" i="8"/>
  <c r="AY81" i="8"/>
  <c r="AX81" i="8"/>
  <c r="AY80" i="8"/>
  <c r="AX80" i="8"/>
  <c r="AY79" i="8"/>
  <c r="AX79" i="8"/>
  <c r="AY78" i="8"/>
  <c r="AX78" i="8"/>
  <c r="AY77" i="8"/>
  <c r="AX77" i="8"/>
  <c r="AY76" i="8"/>
  <c r="AX76" i="8"/>
  <c r="AY75" i="8"/>
  <c r="AX75" i="8"/>
  <c r="AY74" i="8"/>
  <c r="AX74" i="8"/>
  <c r="AY73" i="8"/>
  <c r="AX73" i="8"/>
  <c r="AY72" i="8"/>
  <c r="AX72" i="8"/>
  <c r="AY71" i="8"/>
  <c r="AX71" i="8"/>
  <c r="AY70" i="8"/>
  <c r="AX70" i="8"/>
  <c r="AY69" i="8"/>
  <c r="AX69" i="8"/>
  <c r="AY68" i="8"/>
  <c r="AX68" i="8"/>
  <c r="AY67" i="8"/>
  <c r="AX67" i="8"/>
  <c r="AY66" i="8"/>
  <c r="AX66" i="8"/>
  <c r="AY65" i="8"/>
  <c r="AX65" i="8"/>
  <c r="AY64" i="8"/>
  <c r="AX64" i="8"/>
  <c r="AY63" i="8"/>
  <c r="AX63" i="8"/>
  <c r="AY62" i="8"/>
  <c r="AX62" i="8"/>
  <c r="AY61" i="8"/>
  <c r="AX61" i="8"/>
  <c r="AY60" i="8"/>
  <c r="AX60" i="8"/>
  <c r="AY59" i="8"/>
  <c r="AX59" i="8"/>
  <c r="AY58" i="8"/>
  <c r="AX58" i="8"/>
  <c r="AY57" i="8"/>
  <c r="AX57" i="8"/>
  <c r="AY56" i="8"/>
  <c r="AX56" i="8"/>
  <c r="AY55" i="8"/>
  <c r="AX55" i="8"/>
  <c r="AY54" i="8"/>
  <c r="AX54" i="8"/>
  <c r="AY53" i="8"/>
  <c r="AX53" i="8"/>
  <c r="AY52" i="8"/>
  <c r="AX52" i="8"/>
  <c r="AY51" i="8"/>
  <c r="AX51" i="8"/>
  <c r="AY50" i="8"/>
  <c r="AX50" i="8"/>
  <c r="AY49" i="8"/>
  <c r="AX49" i="8"/>
  <c r="AY48" i="8"/>
  <c r="AX48" i="8"/>
  <c r="AY47" i="8"/>
  <c r="AX47" i="8"/>
  <c r="AY46" i="8"/>
  <c r="AX46" i="8"/>
  <c r="AY45" i="8"/>
  <c r="AX45" i="8"/>
  <c r="AY44" i="8"/>
  <c r="AX44" i="8"/>
  <c r="AY43" i="8"/>
  <c r="AX43" i="8"/>
  <c r="AY42" i="8"/>
  <c r="AX42" i="8"/>
  <c r="AY41" i="8"/>
  <c r="AX41" i="8"/>
  <c r="AY40" i="8"/>
  <c r="AX40" i="8"/>
  <c r="AY39" i="8"/>
  <c r="AX39" i="8"/>
  <c r="AY38" i="8"/>
  <c r="AX38" i="8"/>
  <c r="AY37" i="8"/>
  <c r="AX37" i="8"/>
  <c r="AY36" i="8"/>
  <c r="AX36" i="8"/>
  <c r="AY35" i="8"/>
  <c r="AX35" i="8"/>
  <c r="AY34" i="8"/>
  <c r="AX34" i="8"/>
  <c r="AY33" i="8"/>
  <c r="AX33" i="8"/>
  <c r="AY32" i="8"/>
  <c r="AX32" i="8"/>
  <c r="AY31" i="8"/>
  <c r="AX31" i="8"/>
  <c r="AY30" i="8"/>
  <c r="AX30" i="8"/>
  <c r="AY29" i="8"/>
  <c r="AX29" i="8"/>
  <c r="AY28" i="8"/>
  <c r="AX28" i="8"/>
  <c r="AY27" i="8"/>
  <c r="AX27" i="8"/>
  <c r="AY26" i="8"/>
  <c r="AX26" i="8"/>
  <c r="AY25" i="8"/>
  <c r="AX25" i="8"/>
  <c r="AY24" i="8"/>
  <c r="AX24" i="8"/>
  <c r="AY23" i="8"/>
  <c r="AX23" i="8"/>
  <c r="AY22" i="8"/>
  <c r="AX22" i="8"/>
  <c r="AY21" i="8"/>
  <c r="AX21" i="8"/>
  <c r="AY20" i="8"/>
  <c r="AX20" i="8"/>
  <c r="AY19" i="8"/>
  <c r="AX19" i="8"/>
  <c r="AY18" i="8"/>
  <c r="AX18" i="8"/>
  <c r="AY17" i="8"/>
  <c r="AX17" i="8"/>
  <c r="AY16" i="8"/>
  <c r="AX16" i="8"/>
  <c r="AY15" i="8"/>
  <c r="AX15" i="8"/>
  <c r="AY14" i="8"/>
  <c r="AX14" i="8"/>
  <c r="AY13" i="8"/>
  <c r="AX13" i="8"/>
  <c r="AY12" i="8"/>
  <c r="AX12" i="8"/>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J13" i="4"/>
  <c r="J12" i="4"/>
  <c r="AI86" i="4"/>
  <c r="AI85" i="4"/>
  <c r="AI84" i="4"/>
  <c r="AI83" i="4"/>
  <c r="AI82" i="4"/>
  <c r="AI81" i="4"/>
  <c r="AI80" i="4"/>
  <c r="AI79" i="4"/>
  <c r="AI78" i="4"/>
  <c r="AI77" i="4"/>
  <c r="AI76" i="4"/>
  <c r="AI75" i="4"/>
  <c r="AI74" i="4"/>
  <c r="AI73" i="4"/>
  <c r="AI72" i="4"/>
  <c r="AI71" i="4"/>
  <c r="AI70" i="4"/>
  <c r="AI69" i="4"/>
  <c r="AI68" i="4"/>
  <c r="AI67" i="4"/>
  <c r="AI66" i="4"/>
  <c r="AI65" i="4"/>
  <c r="AI64" i="4"/>
  <c r="AI63" i="4"/>
  <c r="AI62" i="4"/>
  <c r="AI61" i="4"/>
  <c r="AI60" i="4"/>
  <c r="AI59" i="4"/>
  <c r="AI58" i="4"/>
  <c r="AI57" i="4"/>
  <c r="AI56" i="4"/>
  <c r="AI55" i="4"/>
  <c r="AI54" i="4"/>
  <c r="AI53" i="4"/>
  <c r="AI52" i="4"/>
  <c r="AI51" i="4"/>
  <c r="AI50" i="4"/>
  <c r="AI49" i="4"/>
  <c r="AI48" i="4"/>
  <c r="AI47" i="4"/>
  <c r="AI46" i="4"/>
  <c r="AI45" i="4"/>
  <c r="AI44" i="4"/>
  <c r="AI43" i="4"/>
  <c r="AI42" i="4"/>
  <c r="AI41" i="4"/>
  <c r="AI40" i="4"/>
  <c r="AI39" i="4"/>
  <c r="AI38" i="4"/>
  <c r="AI37" i="4"/>
  <c r="AI36" i="4"/>
  <c r="AI35" i="4"/>
  <c r="AI34" i="4"/>
  <c r="AI33" i="4"/>
  <c r="AI32" i="4"/>
  <c r="AI31" i="4"/>
  <c r="AI30" i="4"/>
  <c r="AI29" i="4"/>
  <c r="AI28" i="4"/>
  <c r="AI27" i="4"/>
  <c r="AI26" i="4"/>
  <c r="AI25" i="4"/>
  <c r="AI24" i="4"/>
  <c r="AI23" i="4"/>
  <c r="AI22" i="4"/>
  <c r="AI21" i="4"/>
  <c r="AI20" i="4"/>
  <c r="AI19" i="4"/>
  <c r="AI18" i="4"/>
  <c r="AI17" i="4"/>
  <c r="AI16" i="4"/>
  <c r="AI15" i="4"/>
  <c r="AI14" i="4"/>
  <c r="AI13" i="4"/>
  <c r="AI12" i="4"/>
  <c r="AH86" i="4"/>
  <c r="AH85" i="4"/>
  <c r="AH84" i="4"/>
  <c r="AH83" i="4"/>
  <c r="AH82" i="4"/>
  <c r="AH81" i="4"/>
  <c r="AH80" i="4"/>
  <c r="AH79" i="4"/>
  <c r="AH78" i="4"/>
  <c r="AH77" i="4"/>
  <c r="AH76" i="4"/>
  <c r="AH75" i="4"/>
  <c r="AH74" i="4"/>
  <c r="AH73" i="4"/>
  <c r="AH72" i="4"/>
  <c r="AH71" i="4"/>
  <c r="AH70" i="4"/>
  <c r="AH69" i="4"/>
  <c r="AH68" i="4"/>
  <c r="AH67" i="4"/>
  <c r="AH66" i="4"/>
  <c r="AH65" i="4"/>
  <c r="AH64" i="4"/>
  <c r="AH63" i="4"/>
  <c r="AH62" i="4"/>
  <c r="AH61" i="4"/>
  <c r="AH60" i="4"/>
  <c r="AH59" i="4"/>
  <c r="AH58" i="4"/>
  <c r="AH57" i="4"/>
  <c r="AH56" i="4"/>
  <c r="AH55" i="4"/>
  <c r="AH54" i="4"/>
  <c r="AH53" i="4"/>
  <c r="AH52" i="4"/>
  <c r="AH51" i="4"/>
  <c r="AH50" i="4"/>
  <c r="AH49" i="4"/>
  <c r="AH48" i="4"/>
  <c r="AH47" i="4"/>
  <c r="AH46" i="4"/>
  <c r="AH45" i="4"/>
  <c r="AH44" i="4"/>
  <c r="AH43" i="4"/>
  <c r="AH42" i="4"/>
  <c r="AH41" i="4"/>
  <c r="AH40" i="4"/>
  <c r="AH39" i="4"/>
  <c r="AH38" i="4"/>
  <c r="AH37" i="4"/>
  <c r="AH36" i="4"/>
  <c r="AH35" i="4"/>
  <c r="AH34" i="4"/>
  <c r="AH33" i="4"/>
  <c r="AH32" i="4"/>
  <c r="AH31" i="4"/>
  <c r="AH30" i="4"/>
  <c r="AH29" i="4"/>
  <c r="AH28" i="4"/>
  <c r="AH27" i="4"/>
  <c r="AH26" i="4"/>
  <c r="AH25" i="4"/>
  <c r="AH24" i="4"/>
  <c r="AH23" i="4"/>
  <c r="AH22" i="4"/>
  <c r="AH21" i="4"/>
  <c r="AH20" i="4"/>
  <c r="AH19" i="4"/>
  <c r="AH18" i="4"/>
  <c r="AH17" i="4"/>
  <c r="AH16" i="4"/>
  <c r="AH15" i="4"/>
  <c r="AH14" i="4"/>
  <c r="AH13" i="4"/>
  <c r="AH12" i="4"/>
  <c r="F13" i="13"/>
  <c r="J13" i="13"/>
  <c r="D13" i="13"/>
  <c r="F14" i="13"/>
  <c r="J14" i="13"/>
  <c r="AA695" i="16"/>
  <c r="X695" i="16"/>
  <c r="U695" i="16"/>
  <c r="S695" i="16"/>
  <c r="AA694" i="16"/>
  <c r="X694" i="16"/>
  <c r="U694" i="16"/>
  <c r="S694" i="16"/>
  <c r="AA693" i="16"/>
  <c r="X693" i="16"/>
  <c r="U693" i="16"/>
  <c r="S693" i="16"/>
  <c r="AA692" i="16"/>
  <c r="X692" i="16"/>
  <c r="U692" i="16"/>
  <c r="S692" i="16"/>
  <c r="AA691" i="16"/>
  <c r="X691" i="16"/>
  <c r="U691" i="16"/>
  <c r="S691" i="16"/>
  <c r="AA690" i="16"/>
  <c r="X690" i="16"/>
  <c r="U690" i="16"/>
  <c r="S690" i="16"/>
  <c r="AA689" i="16"/>
  <c r="X689" i="16"/>
  <c r="U689" i="16"/>
  <c r="S689" i="16"/>
  <c r="AA688" i="16"/>
  <c r="X688" i="16"/>
  <c r="U688" i="16"/>
  <c r="S688" i="16"/>
  <c r="AA687" i="16"/>
  <c r="X687" i="16"/>
  <c r="U687" i="16"/>
  <c r="S687" i="16"/>
  <c r="AA686" i="16"/>
  <c r="X686" i="16"/>
  <c r="U686" i="16"/>
  <c r="S686" i="16"/>
  <c r="AA685" i="16"/>
  <c r="X685" i="16"/>
  <c r="U685" i="16"/>
  <c r="S685" i="16"/>
  <c r="AA684" i="16"/>
  <c r="X684" i="16"/>
  <c r="U684" i="16"/>
  <c r="S684" i="16"/>
  <c r="AA683" i="16"/>
  <c r="X683" i="16"/>
  <c r="U683" i="16"/>
  <c r="S683" i="16"/>
  <c r="AA682" i="16"/>
  <c r="X682" i="16"/>
  <c r="U682" i="16"/>
  <c r="S682" i="16"/>
  <c r="AA681" i="16"/>
  <c r="X681" i="16"/>
  <c r="U681" i="16"/>
  <c r="S681" i="16"/>
  <c r="AA680" i="16"/>
  <c r="X680" i="16"/>
  <c r="U680" i="16"/>
  <c r="S680" i="16"/>
  <c r="AA679" i="16"/>
  <c r="X679" i="16"/>
  <c r="U679" i="16"/>
  <c r="S679" i="16"/>
  <c r="AA678" i="16"/>
  <c r="X678" i="16"/>
  <c r="U678" i="16"/>
  <c r="S678" i="16"/>
  <c r="AA677" i="16"/>
  <c r="X677" i="16"/>
  <c r="U677" i="16"/>
  <c r="S677" i="16"/>
  <c r="AA676" i="16"/>
  <c r="X676" i="16"/>
  <c r="U676" i="16"/>
  <c r="S676" i="16"/>
  <c r="AA675" i="16"/>
  <c r="X675" i="16"/>
  <c r="U675" i="16"/>
  <c r="S675" i="16"/>
  <c r="AA674" i="16"/>
  <c r="X674" i="16"/>
  <c r="U674" i="16"/>
  <c r="S674" i="16"/>
  <c r="AA673" i="16"/>
  <c r="X673" i="16"/>
  <c r="U673" i="16"/>
  <c r="S673" i="16"/>
  <c r="AA672" i="16"/>
  <c r="X672" i="16"/>
  <c r="U672" i="16"/>
  <c r="S672" i="16"/>
  <c r="AA671" i="16"/>
  <c r="X671" i="16"/>
  <c r="U671" i="16"/>
  <c r="S671" i="16"/>
  <c r="AA670" i="16"/>
  <c r="X670" i="16"/>
  <c r="U670" i="16"/>
  <c r="S670" i="16"/>
  <c r="AA669" i="16"/>
  <c r="X669" i="16"/>
  <c r="U669" i="16"/>
  <c r="S669" i="16"/>
  <c r="AA668" i="16"/>
  <c r="X668" i="16"/>
  <c r="U668" i="16"/>
  <c r="S668" i="16"/>
  <c r="AA667" i="16"/>
  <c r="X667" i="16"/>
  <c r="U667" i="16"/>
  <c r="S667" i="16"/>
  <c r="AA666" i="16"/>
  <c r="X666" i="16"/>
  <c r="U666" i="16"/>
  <c r="S666" i="16"/>
  <c r="AA665" i="16"/>
  <c r="X665" i="16"/>
  <c r="U665" i="16"/>
  <c r="S665" i="16"/>
  <c r="AA664" i="16"/>
  <c r="X664" i="16"/>
  <c r="U664" i="16"/>
  <c r="S664" i="16"/>
  <c r="AA663" i="16"/>
  <c r="X663" i="16"/>
  <c r="U663" i="16"/>
  <c r="S663" i="16"/>
  <c r="AA662" i="16"/>
  <c r="X662" i="16"/>
  <c r="U662" i="16"/>
  <c r="S662" i="16"/>
  <c r="AA661" i="16"/>
  <c r="X661" i="16"/>
  <c r="U661" i="16"/>
  <c r="S661" i="16"/>
  <c r="AA660" i="16"/>
  <c r="X660" i="16"/>
  <c r="U660" i="16"/>
  <c r="S660" i="16"/>
  <c r="AA659" i="16"/>
  <c r="X659" i="16"/>
  <c r="U659" i="16"/>
  <c r="S659" i="16"/>
  <c r="AA658" i="16"/>
  <c r="X658" i="16"/>
  <c r="U658" i="16"/>
  <c r="S658" i="16"/>
  <c r="AA657" i="16"/>
  <c r="X657" i="16"/>
  <c r="U657" i="16"/>
  <c r="S657" i="16"/>
  <c r="AA656" i="16"/>
  <c r="X656" i="16"/>
  <c r="U656" i="16"/>
  <c r="S656" i="16"/>
  <c r="AA655" i="16"/>
  <c r="X655" i="16"/>
  <c r="U655" i="16"/>
  <c r="S655" i="16"/>
  <c r="AA654" i="16"/>
  <c r="X654" i="16"/>
  <c r="U654" i="16"/>
  <c r="S654" i="16"/>
  <c r="AA653" i="16"/>
  <c r="X653" i="16"/>
  <c r="U653" i="16"/>
  <c r="S653" i="16"/>
  <c r="AA652" i="16"/>
  <c r="X652" i="16"/>
  <c r="U652" i="16"/>
  <c r="S652" i="16"/>
  <c r="AA651" i="16"/>
  <c r="X651" i="16"/>
  <c r="U651" i="16"/>
  <c r="S651" i="16"/>
  <c r="AA650" i="16"/>
  <c r="X650" i="16"/>
  <c r="U650" i="16"/>
  <c r="S650" i="16"/>
  <c r="AA649" i="16"/>
  <c r="X649" i="16"/>
  <c r="U649" i="16"/>
  <c r="S649" i="16"/>
  <c r="AA648" i="16"/>
  <c r="X648" i="16"/>
  <c r="U648" i="16"/>
  <c r="S648" i="16"/>
  <c r="AA647" i="16"/>
  <c r="X647" i="16"/>
  <c r="U647" i="16"/>
  <c r="S647" i="16"/>
  <c r="AA646" i="16"/>
  <c r="X646" i="16"/>
  <c r="U646" i="16"/>
  <c r="S646" i="16"/>
  <c r="AA645" i="16"/>
  <c r="X645" i="16"/>
  <c r="U645" i="16"/>
  <c r="S645" i="16"/>
  <c r="AA644" i="16"/>
  <c r="X644" i="16"/>
  <c r="U644" i="16"/>
  <c r="S644" i="16"/>
  <c r="AA643" i="16"/>
  <c r="X643" i="16"/>
  <c r="U643" i="16"/>
  <c r="S643" i="16"/>
  <c r="AA642" i="16"/>
  <c r="X642" i="16"/>
  <c r="U642" i="16"/>
  <c r="S642" i="16"/>
  <c r="AA641" i="16"/>
  <c r="X641" i="16"/>
  <c r="U641" i="16"/>
  <c r="S641" i="16"/>
  <c r="AA640" i="16"/>
  <c r="X640" i="16"/>
  <c r="U640" i="16"/>
  <c r="S640" i="16"/>
  <c r="AA639" i="16"/>
  <c r="X639" i="16"/>
  <c r="U639" i="16"/>
  <c r="S639" i="16"/>
  <c r="AA638" i="16"/>
  <c r="X638" i="16"/>
  <c r="U638" i="16"/>
  <c r="S638" i="16"/>
  <c r="AA637" i="16"/>
  <c r="X637" i="16"/>
  <c r="U637" i="16"/>
  <c r="S637" i="16"/>
  <c r="AA636" i="16"/>
  <c r="X636" i="16"/>
  <c r="U636" i="16"/>
  <c r="S636" i="16"/>
  <c r="AA635" i="16"/>
  <c r="X635" i="16"/>
  <c r="U635" i="16"/>
  <c r="S635" i="16"/>
  <c r="AA634" i="16"/>
  <c r="X634" i="16"/>
  <c r="U634" i="16"/>
  <c r="S634" i="16"/>
  <c r="AA633" i="16"/>
  <c r="X633" i="16"/>
  <c r="U633" i="16"/>
  <c r="S633" i="16"/>
  <c r="AA632" i="16"/>
  <c r="X632" i="16"/>
  <c r="U632" i="16"/>
  <c r="S632" i="16"/>
  <c r="AA631" i="16"/>
  <c r="X631" i="16"/>
  <c r="U631" i="16"/>
  <c r="S631" i="16"/>
  <c r="AA630" i="16"/>
  <c r="X630" i="16"/>
  <c r="U630" i="16"/>
  <c r="S630" i="16"/>
  <c r="AA629" i="16"/>
  <c r="X629" i="16"/>
  <c r="U629" i="16"/>
  <c r="S629" i="16"/>
  <c r="AA628" i="16"/>
  <c r="X628" i="16"/>
  <c r="U628" i="16"/>
  <c r="S628" i="16"/>
  <c r="AA627" i="16"/>
  <c r="X627" i="16"/>
  <c r="U627" i="16"/>
  <c r="S627" i="16"/>
  <c r="AA626" i="16"/>
  <c r="X626" i="16"/>
  <c r="U626" i="16"/>
  <c r="S626" i="16"/>
  <c r="AA625" i="16"/>
  <c r="X625" i="16"/>
  <c r="U625" i="16"/>
  <c r="S625" i="16"/>
  <c r="AA624" i="16"/>
  <c r="X624" i="16"/>
  <c r="U624" i="16"/>
  <c r="S624" i="16"/>
  <c r="AA623" i="16"/>
  <c r="X623" i="16"/>
  <c r="U623" i="16"/>
  <c r="S623" i="16"/>
  <c r="AA622" i="16"/>
  <c r="X622" i="16"/>
  <c r="U622" i="16"/>
  <c r="S622" i="16"/>
  <c r="AA621" i="16"/>
  <c r="X621" i="16"/>
  <c r="U621" i="16"/>
  <c r="S621" i="16"/>
  <c r="AA620" i="16"/>
  <c r="X620" i="16"/>
  <c r="U620" i="16"/>
  <c r="S620" i="16"/>
  <c r="AA619" i="16"/>
  <c r="X619" i="16"/>
  <c r="U619" i="16"/>
  <c r="S619" i="16"/>
  <c r="AA618" i="16"/>
  <c r="X618" i="16"/>
  <c r="U618" i="16"/>
  <c r="S618" i="16"/>
  <c r="AA617" i="16"/>
  <c r="X617" i="16"/>
  <c r="U617" i="16"/>
  <c r="S617" i="16"/>
  <c r="AA616" i="16"/>
  <c r="X616" i="16"/>
  <c r="U616" i="16"/>
  <c r="S616" i="16"/>
  <c r="AA615" i="16"/>
  <c r="X615" i="16"/>
  <c r="U615" i="16"/>
  <c r="S615" i="16"/>
  <c r="AA614" i="16"/>
  <c r="X614" i="16"/>
  <c r="U614" i="16"/>
  <c r="S614" i="16"/>
  <c r="AA613" i="16"/>
  <c r="X613" i="16"/>
  <c r="U613" i="16"/>
  <c r="S613" i="16"/>
  <c r="AA612" i="16"/>
  <c r="X612" i="16"/>
  <c r="U612" i="16"/>
  <c r="S612" i="16"/>
  <c r="AA611" i="16"/>
  <c r="X611" i="16"/>
  <c r="U611" i="16"/>
  <c r="S611" i="16"/>
  <c r="AA610" i="16"/>
  <c r="X610" i="16"/>
  <c r="U610" i="16"/>
  <c r="S610" i="16"/>
  <c r="AA609" i="16"/>
  <c r="X609" i="16"/>
  <c r="U609" i="16"/>
  <c r="S609" i="16"/>
  <c r="AA608" i="16"/>
  <c r="X608" i="16"/>
  <c r="U608" i="16"/>
  <c r="S608" i="16"/>
  <c r="AA607" i="16"/>
  <c r="X607" i="16"/>
  <c r="U607" i="16"/>
  <c r="S607" i="16"/>
  <c r="AA606" i="16"/>
  <c r="X606" i="16"/>
  <c r="U606" i="16"/>
  <c r="S606" i="16"/>
  <c r="AA605" i="16"/>
  <c r="X605" i="16"/>
  <c r="U605" i="16"/>
  <c r="S605" i="16"/>
  <c r="AA604" i="16"/>
  <c r="X604" i="16"/>
  <c r="U604" i="16"/>
  <c r="S604" i="16"/>
  <c r="AA603" i="16"/>
  <c r="X603" i="16"/>
  <c r="U603" i="16"/>
  <c r="S603" i="16"/>
  <c r="AA602" i="16"/>
  <c r="X602" i="16"/>
  <c r="U602" i="16"/>
  <c r="S602" i="16"/>
  <c r="AA601" i="16"/>
  <c r="X601" i="16"/>
  <c r="U601" i="16"/>
  <c r="S601" i="16"/>
  <c r="AA600" i="16"/>
  <c r="X600" i="16"/>
  <c r="U600" i="16"/>
  <c r="S600" i="16"/>
  <c r="AA599" i="16"/>
  <c r="X599" i="16"/>
  <c r="U599" i="16"/>
  <c r="S599" i="16"/>
  <c r="AA598" i="16"/>
  <c r="X598" i="16"/>
  <c r="U598" i="16"/>
  <c r="S598" i="16"/>
  <c r="AA597" i="16"/>
  <c r="X597" i="16"/>
  <c r="U597" i="16"/>
  <c r="S597" i="16"/>
  <c r="AA596" i="16"/>
  <c r="X596" i="16"/>
  <c r="U596" i="16"/>
  <c r="S596" i="16"/>
  <c r="AA595" i="16"/>
  <c r="X595" i="16"/>
  <c r="U595" i="16"/>
  <c r="S595" i="16"/>
  <c r="AA594" i="16"/>
  <c r="X594" i="16"/>
  <c r="U594" i="16"/>
  <c r="S594" i="16"/>
  <c r="AA593" i="16"/>
  <c r="X593" i="16"/>
  <c r="U593" i="16"/>
  <c r="S593" i="16"/>
  <c r="AA592" i="16"/>
  <c r="X592" i="16"/>
  <c r="U592" i="16"/>
  <c r="S592" i="16"/>
  <c r="AA591" i="16"/>
  <c r="X591" i="16"/>
  <c r="U591" i="16"/>
  <c r="S591" i="16"/>
  <c r="AA590" i="16"/>
  <c r="X590" i="16"/>
  <c r="U590" i="16"/>
  <c r="S590" i="16"/>
  <c r="AA589" i="16"/>
  <c r="X589" i="16"/>
  <c r="U589" i="16"/>
  <c r="S589" i="16"/>
  <c r="AA588" i="16"/>
  <c r="X588" i="16"/>
  <c r="U588" i="16"/>
  <c r="S588" i="16"/>
  <c r="AA587" i="16"/>
  <c r="X587" i="16"/>
  <c r="U587" i="16"/>
  <c r="S587" i="16"/>
  <c r="AA586" i="16"/>
  <c r="X586" i="16"/>
  <c r="U586" i="16"/>
  <c r="S586" i="16"/>
  <c r="AA585" i="16"/>
  <c r="X585" i="16"/>
  <c r="U585" i="16"/>
  <c r="S585" i="16"/>
  <c r="AA584" i="16"/>
  <c r="X584" i="16"/>
  <c r="U584" i="16"/>
  <c r="S584" i="16"/>
  <c r="AA583" i="16"/>
  <c r="X583" i="16"/>
  <c r="U583" i="16"/>
  <c r="S583" i="16"/>
  <c r="AA582" i="16"/>
  <c r="X582" i="16"/>
  <c r="U582" i="16"/>
  <c r="S582" i="16"/>
  <c r="AA581" i="16"/>
  <c r="X581" i="16"/>
  <c r="U581" i="16"/>
  <c r="S581" i="16"/>
  <c r="AA580" i="16"/>
  <c r="X580" i="16"/>
  <c r="U580" i="16"/>
  <c r="S580" i="16"/>
  <c r="AA579" i="16"/>
  <c r="X579" i="16"/>
  <c r="U579" i="16"/>
  <c r="S579" i="16"/>
  <c r="AA578" i="16"/>
  <c r="X578" i="16"/>
  <c r="U578" i="16"/>
  <c r="S578" i="16"/>
  <c r="AA577" i="16"/>
  <c r="X577" i="16"/>
  <c r="U577" i="16"/>
  <c r="S577" i="16"/>
  <c r="AA576" i="16"/>
  <c r="X576" i="16"/>
  <c r="U576" i="16"/>
  <c r="S576" i="16"/>
  <c r="AA575" i="16"/>
  <c r="X575" i="16"/>
  <c r="U575" i="16"/>
  <c r="S575" i="16"/>
  <c r="AA574" i="16"/>
  <c r="X574" i="16"/>
  <c r="U574" i="16"/>
  <c r="S574" i="16"/>
  <c r="AA573" i="16"/>
  <c r="X573" i="16"/>
  <c r="U573" i="16"/>
  <c r="S573" i="16"/>
  <c r="AA572" i="16"/>
  <c r="X572" i="16"/>
  <c r="U572" i="16"/>
  <c r="S572" i="16"/>
  <c r="AA571" i="16"/>
  <c r="X571" i="16"/>
  <c r="U571" i="16"/>
  <c r="S571" i="16"/>
  <c r="AA570" i="16"/>
  <c r="X570" i="16"/>
  <c r="U570" i="16"/>
  <c r="S570" i="16"/>
  <c r="AA569" i="16"/>
  <c r="X569" i="16"/>
  <c r="U569" i="16"/>
  <c r="S569" i="16"/>
  <c r="AA568" i="16"/>
  <c r="X568" i="16"/>
  <c r="U568" i="16"/>
  <c r="S568" i="16"/>
  <c r="AA567" i="16"/>
  <c r="X567" i="16"/>
  <c r="U567" i="16"/>
  <c r="S567" i="16"/>
  <c r="AA566" i="16"/>
  <c r="X566" i="16"/>
  <c r="U566" i="16"/>
  <c r="S566" i="16"/>
  <c r="AA565" i="16"/>
  <c r="X565" i="16"/>
  <c r="U565" i="16"/>
  <c r="S565" i="16"/>
  <c r="AA564" i="16"/>
  <c r="X564" i="16"/>
  <c r="U564" i="16"/>
  <c r="S564" i="16"/>
  <c r="AA563" i="16"/>
  <c r="X563" i="16"/>
  <c r="U563" i="16"/>
  <c r="S563" i="16"/>
  <c r="AA562" i="16"/>
  <c r="X562" i="16"/>
  <c r="U562" i="16"/>
  <c r="S562" i="16"/>
  <c r="AA561" i="16"/>
  <c r="X561" i="16"/>
  <c r="U561" i="16"/>
  <c r="S561" i="16"/>
  <c r="AA560" i="16"/>
  <c r="X560" i="16"/>
  <c r="U560" i="16"/>
  <c r="S560" i="16"/>
  <c r="AA559" i="16"/>
  <c r="X559" i="16"/>
  <c r="U559" i="16"/>
  <c r="S559" i="16"/>
  <c r="AA558" i="16"/>
  <c r="X558" i="16"/>
  <c r="U558" i="16"/>
  <c r="S558" i="16"/>
  <c r="AA557" i="16"/>
  <c r="X557" i="16"/>
  <c r="U557" i="16"/>
  <c r="S557" i="16"/>
  <c r="AA556" i="16"/>
  <c r="X556" i="16"/>
  <c r="U556" i="16"/>
  <c r="S556" i="16"/>
  <c r="AA555" i="16"/>
  <c r="X555" i="16"/>
  <c r="U555" i="16"/>
  <c r="S555" i="16"/>
  <c r="AA554" i="16"/>
  <c r="X554" i="16"/>
  <c r="U554" i="16"/>
  <c r="S554" i="16"/>
  <c r="AA553" i="16"/>
  <c r="X553" i="16"/>
  <c r="U553" i="16"/>
  <c r="S553" i="16"/>
  <c r="AA552" i="16"/>
  <c r="X552" i="16"/>
  <c r="U552" i="16"/>
  <c r="S552" i="16"/>
  <c r="AA551" i="16"/>
  <c r="X551" i="16"/>
  <c r="U551" i="16"/>
  <c r="S551" i="16"/>
  <c r="AA550" i="16"/>
  <c r="X550" i="16"/>
  <c r="U550" i="16"/>
  <c r="S550" i="16"/>
  <c r="AA549" i="16"/>
  <c r="X549" i="16"/>
  <c r="U549" i="16"/>
  <c r="S549" i="16"/>
  <c r="AA548" i="16"/>
  <c r="X548" i="16"/>
  <c r="U548" i="16"/>
  <c r="S548" i="16"/>
  <c r="AA547" i="16"/>
  <c r="X547" i="16"/>
  <c r="U547" i="16"/>
  <c r="S547" i="16"/>
  <c r="AA546" i="16"/>
  <c r="X546" i="16"/>
  <c r="U546" i="16"/>
  <c r="S546" i="16"/>
  <c r="AA545" i="16"/>
  <c r="X545" i="16"/>
  <c r="U545" i="16"/>
  <c r="S545" i="16"/>
  <c r="AA544" i="16"/>
  <c r="X544" i="16"/>
  <c r="U544" i="16"/>
  <c r="S544" i="16"/>
  <c r="AA543" i="16"/>
  <c r="X543" i="16"/>
  <c r="U543" i="16"/>
  <c r="S543" i="16"/>
  <c r="AA542" i="16"/>
  <c r="X542" i="16"/>
  <c r="U542" i="16"/>
  <c r="S542" i="16"/>
  <c r="AA541" i="16"/>
  <c r="X541" i="16"/>
  <c r="U541" i="16"/>
  <c r="S541" i="16"/>
  <c r="AA540" i="16"/>
  <c r="X540" i="16"/>
  <c r="U540" i="16"/>
  <c r="S540" i="16"/>
  <c r="AA539" i="16"/>
  <c r="X539" i="16"/>
  <c r="U539" i="16"/>
  <c r="S539" i="16"/>
  <c r="AA538" i="16"/>
  <c r="X538" i="16"/>
  <c r="U538" i="16"/>
  <c r="S538" i="16"/>
  <c r="AA537" i="16"/>
  <c r="X537" i="16"/>
  <c r="U537" i="16"/>
  <c r="S537" i="16"/>
  <c r="AA536" i="16"/>
  <c r="X536" i="16"/>
  <c r="U536" i="16"/>
  <c r="S536" i="16"/>
  <c r="AA535" i="16"/>
  <c r="X535" i="16"/>
  <c r="U535" i="16"/>
  <c r="S535" i="16"/>
  <c r="AA534" i="16"/>
  <c r="X534" i="16"/>
  <c r="U534" i="16"/>
  <c r="S534" i="16"/>
  <c r="AA533" i="16"/>
  <c r="X533" i="16"/>
  <c r="U533" i="16"/>
  <c r="S533" i="16"/>
  <c r="AA532" i="16"/>
  <c r="X532" i="16"/>
  <c r="U532" i="16"/>
  <c r="S532" i="16"/>
  <c r="AA531" i="16"/>
  <c r="X531" i="16"/>
  <c r="U531" i="16"/>
  <c r="S531" i="16"/>
  <c r="AA530" i="16"/>
  <c r="X530" i="16"/>
  <c r="U530" i="16"/>
  <c r="S530" i="16"/>
  <c r="AA529" i="16"/>
  <c r="X529" i="16"/>
  <c r="U529" i="16"/>
  <c r="S529" i="16"/>
  <c r="AA528" i="16"/>
  <c r="X528" i="16"/>
  <c r="U528" i="16"/>
  <c r="S528" i="16"/>
  <c r="AA527" i="16"/>
  <c r="X527" i="16"/>
  <c r="U527" i="16"/>
  <c r="S527" i="16"/>
  <c r="AA526" i="16"/>
  <c r="X526" i="16"/>
  <c r="U526" i="16"/>
  <c r="S526" i="16"/>
  <c r="AA525" i="16"/>
  <c r="X525" i="16"/>
  <c r="U525" i="16"/>
  <c r="S525" i="16"/>
  <c r="AA524" i="16"/>
  <c r="X524" i="16"/>
  <c r="U524" i="16"/>
  <c r="S524" i="16"/>
  <c r="AA523" i="16"/>
  <c r="X523" i="16"/>
  <c r="U523" i="16"/>
  <c r="S523" i="16"/>
  <c r="AA522" i="16"/>
  <c r="X522" i="16"/>
  <c r="U522" i="16"/>
  <c r="S522" i="16"/>
  <c r="AA521" i="16"/>
  <c r="X521" i="16"/>
  <c r="U521" i="16"/>
  <c r="S521" i="16"/>
  <c r="AA520" i="16"/>
  <c r="X520" i="16"/>
  <c r="U520" i="16"/>
  <c r="S520" i="16"/>
  <c r="AA519" i="16"/>
  <c r="X519" i="16"/>
  <c r="U519" i="16"/>
  <c r="S519" i="16"/>
  <c r="AA518" i="16"/>
  <c r="X518" i="16"/>
  <c r="U518" i="16"/>
  <c r="S518" i="16"/>
  <c r="AA517" i="16"/>
  <c r="X517" i="16"/>
  <c r="U517" i="16"/>
  <c r="S517" i="16"/>
  <c r="AA516" i="16"/>
  <c r="X516" i="16"/>
  <c r="U516" i="16"/>
  <c r="S516" i="16"/>
  <c r="AA515" i="16"/>
  <c r="X515" i="16"/>
  <c r="U515" i="16"/>
  <c r="S515" i="16"/>
  <c r="AA514" i="16"/>
  <c r="X514" i="16"/>
  <c r="U514" i="16"/>
  <c r="S514" i="16"/>
  <c r="AA513" i="16"/>
  <c r="X513" i="16"/>
  <c r="U513" i="16"/>
  <c r="S513" i="16"/>
  <c r="AA512" i="16"/>
  <c r="X512" i="16"/>
  <c r="U512" i="16"/>
  <c r="S512" i="16"/>
  <c r="AA511" i="16"/>
  <c r="X511" i="16"/>
  <c r="U511" i="16"/>
  <c r="S511" i="16"/>
  <c r="AA510" i="16"/>
  <c r="X510" i="16"/>
  <c r="U510" i="16"/>
  <c r="S510" i="16"/>
  <c r="AA509" i="16"/>
  <c r="X509" i="16"/>
  <c r="U509" i="16"/>
  <c r="S509" i="16"/>
  <c r="AA508" i="16"/>
  <c r="X508" i="16"/>
  <c r="U508" i="16"/>
  <c r="S508" i="16"/>
  <c r="AA507" i="16"/>
  <c r="X507" i="16"/>
  <c r="U507" i="16"/>
  <c r="S507" i="16"/>
  <c r="AA506" i="16"/>
  <c r="X506" i="16"/>
  <c r="U506" i="16"/>
  <c r="S506" i="16"/>
  <c r="AA505" i="16"/>
  <c r="X505" i="16"/>
  <c r="U505" i="16"/>
  <c r="S505" i="16"/>
  <c r="AA504" i="16"/>
  <c r="X504" i="16"/>
  <c r="U504" i="16"/>
  <c r="S504" i="16"/>
  <c r="AA503" i="16"/>
  <c r="X503" i="16"/>
  <c r="U503" i="16"/>
  <c r="S503" i="16"/>
  <c r="AA502" i="16"/>
  <c r="X502" i="16"/>
  <c r="U502" i="16"/>
  <c r="S502" i="16"/>
  <c r="AA501" i="16"/>
  <c r="X501" i="16"/>
  <c r="U501" i="16"/>
  <c r="S501" i="16"/>
  <c r="AA500" i="16"/>
  <c r="X500" i="16"/>
  <c r="U500" i="16"/>
  <c r="S500" i="16"/>
  <c r="AA499" i="16"/>
  <c r="X499" i="16"/>
  <c r="U499" i="16"/>
  <c r="S499" i="16"/>
  <c r="AA498" i="16"/>
  <c r="X498" i="16"/>
  <c r="U498" i="16"/>
  <c r="S498" i="16"/>
  <c r="AA497" i="16"/>
  <c r="X497" i="16"/>
  <c r="U497" i="16"/>
  <c r="S497" i="16"/>
  <c r="AA496" i="16"/>
  <c r="X496" i="16"/>
  <c r="U496" i="16"/>
  <c r="S496" i="16"/>
  <c r="AA495" i="16"/>
  <c r="X495" i="16"/>
  <c r="U495" i="16"/>
  <c r="S495" i="16"/>
  <c r="AA494" i="16"/>
  <c r="X494" i="16"/>
  <c r="U494" i="16"/>
  <c r="S494" i="16"/>
  <c r="AA493" i="16"/>
  <c r="X493" i="16"/>
  <c r="U493" i="16"/>
  <c r="S493" i="16"/>
  <c r="AA492" i="16"/>
  <c r="X492" i="16"/>
  <c r="U492" i="16"/>
  <c r="S492" i="16"/>
  <c r="AA491" i="16"/>
  <c r="X491" i="16"/>
  <c r="U491" i="16"/>
  <c r="S491" i="16"/>
  <c r="AA490" i="16"/>
  <c r="X490" i="16"/>
  <c r="U490" i="16"/>
  <c r="S490" i="16"/>
  <c r="AA489" i="16"/>
  <c r="X489" i="16"/>
  <c r="U489" i="16"/>
  <c r="S489" i="16"/>
  <c r="AA488" i="16"/>
  <c r="X488" i="16"/>
  <c r="U488" i="16"/>
  <c r="S488" i="16"/>
  <c r="AA487" i="16"/>
  <c r="X487" i="16"/>
  <c r="U487" i="16"/>
  <c r="S487" i="16"/>
  <c r="AA486" i="16"/>
  <c r="X486" i="16"/>
  <c r="U486" i="16"/>
  <c r="S486" i="16"/>
  <c r="AA485" i="16"/>
  <c r="X485" i="16"/>
  <c r="U485" i="16"/>
  <c r="S485" i="16"/>
  <c r="AA484" i="16"/>
  <c r="X484" i="16"/>
  <c r="U484" i="16"/>
  <c r="S484" i="16"/>
  <c r="AA483" i="16"/>
  <c r="X483" i="16"/>
  <c r="U483" i="16"/>
  <c r="S483" i="16"/>
  <c r="AA482" i="16"/>
  <c r="X482" i="16"/>
  <c r="U482" i="16"/>
  <c r="S482" i="16"/>
  <c r="AA481" i="16"/>
  <c r="X481" i="16"/>
  <c r="U481" i="16"/>
  <c r="S481" i="16"/>
  <c r="AA480" i="16"/>
  <c r="X480" i="16"/>
  <c r="U480" i="16"/>
  <c r="S480" i="16"/>
  <c r="AA479" i="16"/>
  <c r="X479" i="16"/>
  <c r="U479" i="16"/>
  <c r="S479" i="16"/>
  <c r="AA478" i="16"/>
  <c r="X478" i="16"/>
  <c r="U478" i="16"/>
  <c r="S478" i="16"/>
  <c r="AA477" i="16"/>
  <c r="X477" i="16"/>
  <c r="U477" i="16"/>
  <c r="S477" i="16"/>
  <c r="AA476" i="16"/>
  <c r="X476" i="16"/>
  <c r="U476" i="16"/>
  <c r="S476" i="16"/>
  <c r="AA475" i="16"/>
  <c r="X475" i="16"/>
  <c r="U475" i="16"/>
  <c r="S475" i="16"/>
  <c r="AA474" i="16"/>
  <c r="X474" i="16"/>
  <c r="U474" i="16"/>
  <c r="S474" i="16"/>
  <c r="AA473" i="16"/>
  <c r="X473" i="16"/>
  <c r="U473" i="16"/>
  <c r="S473" i="16"/>
  <c r="AA472" i="16"/>
  <c r="X472" i="16"/>
  <c r="U472" i="16"/>
  <c r="S472" i="16"/>
  <c r="AA471" i="16"/>
  <c r="X471" i="16"/>
  <c r="U471" i="16"/>
  <c r="S471" i="16"/>
  <c r="AA470" i="16"/>
  <c r="X470" i="16"/>
  <c r="U470" i="16"/>
  <c r="S470" i="16"/>
  <c r="AA469" i="16"/>
  <c r="X469" i="16"/>
  <c r="U469" i="16"/>
  <c r="S469" i="16"/>
  <c r="AA468" i="16"/>
  <c r="X468" i="16"/>
  <c r="U468" i="16"/>
  <c r="S468" i="16"/>
  <c r="AA467" i="16"/>
  <c r="X467" i="16"/>
  <c r="U467" i="16"/>
  <c r="S467" i="16"/>
  <c r="AA466" i="16"/>
  <c r="X466" i="16"/>
  <c r="U466" i="16"/>
  <c r="S466" i="16"/>
  <c r="AA465" i="16"/>
  <c r="X465" i="16"/>
  <c r="U465" i="16"/>
  <c r="S465" i="16"/>
  <c r="AA464" i="16"/>
  <c r="X464" i="16"/>
  <c r="U464" i="16"/>
  <c r="S464" i="16"/>
  <c r="AA463" i="16"/>
  <c r="X463" i="16"/>
  <c r="U463" i="16"/>
  <c r="S463" i="16"/>
  <c r="AA462" i="16"/>
  <c r="X462" i="16"/>
  <c r="U462" i="16"/>
  <c r="S462" i="16"/>
  <c r="AA461" i="16"/>
  <c r="X461" i="16"/>
  <c r="U461" i="16"/>
  <c r="S461" i="16"/>
  <c r="AA460" i="16"/>
  <c r="X460" i="16"/>
  <c r="U460" i="16"/>
  <c r="S460" i="16"/>
  <c r="AA459" i="16"/>
  <c r="X459" i="16"/>
  <c r="U459" i="16"/>
  <c r="S459" i="16"/>
  <c r="AA458" i="16"/>
  <c r="X458" i="16"/>
  <c r="U458" i="16"/>
  <c r="S458" i="16"/>
  <c r="AA457" i="16"/>
  <c r="X457" i="16"/>
  <c r="U457" i="16"/>
  <c r="S457" i="16"/>
  <c r="AA456" i="16"/>
  <c r="X456" i="16"/>
  <c r="U456" i="16"/>
  <c r="S456" i="16"/>
  <c r="AA455" i="16"/>
  <c r="X455" i="16"/>
  <c r="U455" i="16"/>
  <c r="S455" i="16"/>
  <c r="AA454" i="16"/>
  <c r="X454" i="16"/>
  <c r="U454" i="16"/>
  <c r="S454" i="16"/>
  <c r="AA453" i="16"/>
  <c r="X453" i="16"/>
  <c r="U453" i="16"/>
  <c r="S453" i="16"/>
  <c r="AA452" i="16"/>
  <c r="X452" i="16"/>
  <c r="U452" i="16"/>
  <c r="S452" i="16"/>
  <c r="AA451" i="16"/>
  <c r="X451" i="16"/>
  <c r="U451" i="16"/>
  <c r="S451" i="16"/>
  <c r="AA450" i="16"/>
  <c r="X450" i="16"/>
  <c r="U450" i="16"/>
  <c r="S450" i="16"/>
  <c r="AA449" i="16"/>
  <c r="X449" i="16"/>
  <c r="U449" i="16"/>
  <c r="S449" i="16"/>
  <c r="AA448" i="16"/>
  <c r="X448" i="16"/>
  <c r="U448" i="16"/>
  <c r="S448" i="16"/>
  <c r="AA447" i="16"/>
  <c r="X447" i="16"/>
  <c r="U447" i="16"/>
  <c r="S447" i="16"/>
  <c r="AA446" i="16"/>
  <c r="X446" i="16"/>
  <c r="U446" i="16"/>
  <c r="S446" i="16"/>
  <c r="AA445" i="16"/>
  <c r="X445" i="16"/>
  <c r="U445" i="16"/>
  <c r="S445" i="16"/>
  <c r="AA444" i="16"/>
  <c r="X444" i="16"/>
  <c r="U444" i="16"/>
  <c r="S444" i="16"/>
  <c r="AA443" i="16"/>
  <c r="X443" i="16"/>
  <c r="U443" i="16"/>
  <c r="S443" i="16"/>
  <c r="AA442" i="16"/>
  <c r="X442" i="16"/>
  <c r="U442" i="16"/>
  <c r="S442" i="16"/>
  <c r="AA441" i="16"/>
  <c r="X441" i="16"/>
  <c r="U441" i="16"/>
  <c r="S441" i="16"/>
  <c r="AA440" i="16"/>
  <c r="X440" i="16"/>
  <c r="U440" i="16"/>
  <c r="S440" i="16"/>
  <c r="AA439" i="16"/>
  <c r="X439" i="16"/>
  <c r="U439" i="16"/>
  <c r="S439" i="16"/>
  <c r="AA438" i="16"/>
  <c r="X438" i="16"/>
  <c r="U438" i="16"/>
  <c r="S438" i="16"/>
  <c r="AA437" i="16"/>
  <c r="X437" i="16"/>
  <c r="U437" i="16"/>
  <c r="S437" i="16"/>
  <c r="AA436" i="16"/>
  <c r="X436" i="16"/>
  <c r="U436" i="16"/>
  <c r="S436" i="16"/>
  <c r="AA435" i="16"/>
  <c r="X435" i="16"/>
  <c r="U435" i="16"/>
  <c r="S435" i="16"/>
  <c r="AA434" i="16"/>
  <c r="X434" i="16"/>
  <c r="U434" i="16"/>
  <c r="S434" i="16"/>
  <c r="AA433" i="16"/>
  <c r="X433" i="16"/>
  <c r="U433" i="16"/>
  <c r="S433" i="16"/>
  <c r="AA432" i="16"/>
  <c r="X432" i="16"/>
  <c r="U432" i="16"/>
  <c r="S432" i="16"/>
  <c r="AA431" i="16"/>
  <c r="X431" i="16"/>
  <c r="U431" i="16"/>
  <c r="S431" i="16"/>
  <c r="AA430" i="16"/>
  <c r="X430" i="16"/>
  <c r="U430" i="16"/>
  <c r="S430" i="16"/>
  <c r="AA429" i="16"/>
  <c r="X429" i="16"/>
  <c r="U429" i="16"/>
  <c r="S429" i="16"/>
  <c r="AA428" i="16"/>
  <c r="X428" i="16"/>
  <c r="U428" i="16"/>
  <c r="S428" i="16"/>
  <c r="AA427" i="16"/>
  <c r="X427" i="16"/>
  <c r="U427" i="16"/>
  <c r="S427" i="16"/>
  <c r="AA426" i="16"/>
  <c r="X426" i="16"/>
  <c r="U426" i="16"/>
  <c r="S426" i="16"/>
  <c r="AA425" i="16"/>
  <c r="X425" i="16"/>
  <c r="U425" i="16"/>
  <c r="S425" i="16"/>
  <c r="AA424" i="16"/>
  <c r="X424" i="16"/>
  <c r="U424" i="16"/>
  <c r="S424" i="16"/>
  <c r="AA423" i="16"/>
  <c r="X423" i="16"/>
  <c r="U423" i="16"/>
  <c r="S423" i="16"/>
  <c r="AA422" i="16"/>
  <c r="X422" i="16"/>
  <c r="U422" i="16"/>
  <c r="S422" i="16"/>
  <c r="AA421" i="16"/>
  <c r="X421" i="16"/>
  <c r="U421" i="16"/>
  <c r="S421" i="16"/>
  <c r="AA420" i="16"/>
  <c r="X420" i="16"/>
  <c r="U420" i="16"/>
  <c r="S420" i="16"/>
  <c r="AA419" i="16"/>
  <c r="X419" i="16"/>
  <c r="U419" i="16"/>
  <c r="S419" i="16"/>
  <c r="AA418" i="16"/>
  <c r="X418" i="16"/>
  <c r="U418" i="16"/>
  <c r="S418" i="16"/>
  <c r="AA417" i="16"/>
  <c r="X417" i="16"/>
  <c r="U417" i="16"/>
  <c r="S417" i="16"/>
  <c r="AA416" i="16"/>
  <c r="X416" i="16"/>
  <c r="U416" i="16"/>
  <c r="S416" i="16"/>
  <c r="AA415" i="16"/>
  <c r="X415" i="16"/>
  <c r="U415" i="16"/>
  <c r="S415" i="16"/>
  <c r="AA414" i="16"/>
  <c r="X414" i="16"/>
  <c r="U414" i="16"/>
  <c r="S414" i="16"/>
  <c r="AA413" i="16"/>
  <c r="X413" i="16"/>
  <c r="U413" i="16"/>
  <c r="S413" i="16"/>
  <c r="AA412" i="16"/>
  <c r="X412" i="16"/>
  <c r="U412" i="16"/>
  <c r="S412" i="16"/>
  <c r="AA411" i="16"/>
  <c r="X411" i="16"/>
  <c r="U411" i="16"/>
  <c r="S411" i="16"/>
  <c r="AA410" i="16"/>
  <c r="X410" i="16"/>
  <c r="U410" i="16"/>
  <c r="S410" i="16"/>
  <c r="AA409" i="16"/>
  <c r="X409" i="16"/>
  <c r="U409" i="16"/>
  <c r="S409" i="16"/>
  <c r="AA408" i="16"/>
  <c r="X408" i="16"/>
  <c r="U408" i="16"/>
  <c r="S408" i="16"/>
  <c r="AA407" i="16"/>
  <c r="X407" i="16"/>
  <c r="U407" i="16"/>
  <c r="S407" i="16"/>
  <c r="AA406" i="16"/>
  <c r="X406" i="16"/>
  <c r="U406" i="16"/>
  <c r="S406" i="16"/>
  <c r="AA405" i="16"/>
  <c r="X405" i="16"/>
  <c r="U405" i="16"/>
  <c r="S405" i="16"/>
  <c r="AA404" i="16"/>
  <c r="X404" i="16"/>
  <c r="U404" i="16"/>
  <c r="S404" i="16"/>
  <c r="AA403" i="16"/>
  <c r="X403" i="16"/>
  <c r="U403" i="16"/>
  <c r="S403" i="16"/>
  <c r="AA402" i="16"/>
  <c r="X402" i="16"/>
  <c r="U402" i="16"/>
  <c r="S402" i="16"/>
  <c r="AA401" i="16"/>
  <c r="X401" i="16"/>
  <c r="U401" i="16"/>
  <c r="S401" i="16"/>
  <c r="AA400" i="16"/>
  <c r="X400" i="16"/>
  <c r="U400" i="16"/>
  <c r="S400" i="16"/>
  <c r="AA399" i="16"/>
  <c r="X399" i="16"/>
  <c r="U399" i="16"/>
  <c r="S399" i="16"/>
  <c r="AA398" i="16"/>
  <c r="X398" i="16"/>
  <c r="U398" i="16"/>
  <c r="S398" i="16"/>
  <c r="AA397" i="16"/>
  <c r="X397" i="16"/>
  <c r="U397" i="16"/>
  <c r="S397" i="16"/>
  <c r="AA396" i="16"/>
  <c r="X396" i="16"/>
  <c r="U396" i="16"/>
  <c r="S396" i="16"/>
  <c r="AA395" i="16"/>
  <c r="X395" i="16"/>
  <c r="U395" i="16"/>
  <c r="S395" i="16"/>
  <c r="AA394" i="16"/>
  <c r="X394" i="16"/>
  <c r="U394" i="16"/>
  <c r="S394" i="16"/>
  <c r="AA393" i="16"/>
  <c r="X393" i="16"/>
  <c r="U393" i="16"/>
  <c r="S393" i="16"/>
  <c r="AA392" i="16"/>
  <c r="X392" i="16"/>
  <c r="U392" i="16"/>
  <c r="S392" i="16"/>
  <c r="AA391" i="16"/>
  <c r="X391" i="16"/>
  <c r="U391" i="16"/>
  <c r="S391" i="16"/>
  <c r="AA390" i="16"/>
  <c r="X390" i="16"/>
  <c r="U390" i="16"/>
  <c r="S390" i="16"/>
  <c r="AA389" i="16"/>
  <c r="X389" i="16"/>
  <c r="U389" i="16"/>
  <c r="S389" i="16"/>
  <c r="AA388" i="16"/>
  <c r="X388" i="16"/>
  <c r="U388" i="16"/>
  <c r="S388" i="16"/>
  <c r="AA387" i="16"/>
  <c r="X387" i="16"/>
  <c r="U387" i="16"/>
  <c r="S387" i="16"/>
  <c r="AA386" i="16"/>
  <c r="X386" i="16"/>
  <c r="U386" i="16"/>
  <c r="S386" i="16"/>
  <c r="AA385" i="16"/>
  <c r="X385" i="16"/>
  <c r="U385" i="16"/>
  <c r="S385" i="16"/>
  <c r="AA384" i="16"/>
  <c r="X384" i="16"/>
  <c r="U384" i="16"/>
  <c r="S384" i="16"/>
  <c r="AA383" i="16"/>
  <c r="X383" i="16"/>
  <c r="U383" i="16"/>
  <c r="S383" i="16"/>
  <c r="AA382" i="16"/>
  <c r="X382" i="16"/>
  <c r="U382" i="16"/>
  <c r="S382" i="16"/>
  <c r="AA381" i="16"/>
  <c r="X381" i="16"/>
  <c r="U381" i="16"/>
  <c r="S381" i="16"/>
  <c r="AA380" i="16"/>
  <c r="X380" i="16"/>
  <c r="U380" i="16"/>
  <c r="S380" i="16"/>
  <c r="AA379" i="16"/>
  <c r="X379" i="16"/>
  <c r="U379" i="16"/>
  <c r="S379" i="16"/>
  <c r="AA378" i="16"/>
  <c r="X378" i="16"/>
  <c r="U378" i="16"/>
  <c r="S378" i="16"/>
  <c r="AA377" i="16"/>
  <c r="X377" i="16"/>
  <c r="U377" i="16"/>
  <c r="S377" i="16"/>
  <c r="AA376" i="16"/>
  <c r="X376" i="16"/>
  <c r="U376" i="16"/>
  <c r="S376" i="16"/>
  <c r="AA375" i="16"/>
  <c r="X375" i="16"/>
  <c r="U375" i="16"/>
  <c r="S375" i="16"/>
  <c r="AA374" i="16"/>
  <c r="X374" i="16"/>
  <c r="U374" i="16"/>
  <c r="S374" i="16"/>
  <c r="AA373" i="16"/>
  <c r="X373" i="16"/>
  <c r="U373" i="16"/>
  <c r="S373" i="16"/>
  <c r="AA372" i="16"/>
  <c r="X372" i="16"/>
  <c r="U372" i="16"/>
  <c r="S372" i="16"/>
  <c r="AA371" i="16"/>
  <c r="X371" i="16"/>
  <c r="U371" i="16"/>
  <c r="S371" i="16"/>
  <c r="AA370" i="16"/>
  <c r="X370" i="16"/>
  <c r="U370" i="16"/>
  <c r="S370" i="16"/>
  <c r="AA369" i="16"/>
  <c r="X369" i="16"/>
  <c r="U369" i="16"/>
  <c r="S369" i="16"/>
  <c r="AA368" i="16"/>
  <c r="X368" i="16"/>
  <c r="U368" i="16"/>
  <c r="S368" i="16"/>
  <c r="AA367" i="16"/>
  <c r="X367" i="16"/>
  <c r="U367" i="16"/>
  <c r="S367" i="16"/>
  <c r="AA366" i="16"/>
  <c r="X366" i="16"/>
  <c r="U366" i="16"/>
  <c r="S366" i="16"/>
  <c r="AA365" i="16"/>
  <c r="X365" i="16"/>
  <c r="U365" i="16"/>
  <c r="S365" i="16"/>
  <c r="AA364" i="16"/>
  <c r="X364" i="16"/>
  <c r="U364" i="16"/>
  <c r="S364" i="16"/>
  <c r="AA363" i="16"/>
  <c r="X363" i="16"/>
  <c r="U363" i="16"/>
  <c r="S363" i="16"/>
  <c r="AA362" i="16"/>
  <c r="X362" i="16"/>
  <c r="U362" i="16"/>
  <c r="S362" i="16"/>
  <c r="AA361" i="16"/>
  <c r="X361" i="16"/>
  <c r="U361" i="16"/>
  <c r="S361" i="16"/>
  <c r="AA360" i="16"/>
  <c r="X360" i="16"/>
  <c r="U360" i="16"/>
  <c r="S360" i="16"/>
  <c r="AA359" i="16"/>
  <c r="X359" i="16"/>
  <c r="U359" i="16"/>
  <c r="S359" i="16"/>
  <c r="AA358" i="16"/>
  <c r="X358" i="16"/>
  <c r="U358" i="16"/>
  <c r="S358" i="16"/>
  <c r="AA357" i="16"/>
  <c r="X357" i="16"/>
  <c r="U357" i="16"/>
  <c r="S357" i="16"/>
  <c r="AA356" i="16"/>
  <c r="X356" i="16"/>
  <c r="U356" i="16"/>
  <c r="S356" i="16"/>
  <c r="AA355" i="16"/>
  <c r="X355" i="16"/>
  <c r="U355" i="16"/>
  <c r="S355" i="16"/>
  <c r="AA354" i="16"/>
  <c r="X354" i="16"/>
  <c r="U354" i="16"/>
  <c r="S354" i="16"/>
  <c r="AA353" i="16"/>
  <c r="X353" i="16"/>
  <c r="U353" i="16"/>
  <c r="S353" i="16"/>
  <c r="AA352" i="16"/>
  <c r="X352" i="16"/>
  <c r="U352" i="16"/>
  <c r="S352" i="16"/>
  <c r="AA351" i="16"/>
  <c r="X351" i="16"/>
  <c r="U351" i="16"/>
  <c r="S351" i="16"/>
  <c r="AA350" i="16"/>
  <c r="X350" i="16"/>
  <c r="U350" i="16"/>
  <c r="S350" i="16"/>
  <c r="AA349" i="16"/>
  <c r="X349" i="16"/>
  <c r="U349" i="16"/>
  <c r="S349" i="16"/>
  <c r="AA348" i="16"/>
  <c r="X348" i="16"/>
  <c r="U348" i="16"/>
  <c r="S348" i="16"/>
  <c r="AA347" i="16"/>
  <c r="X347" i="16"/>
  <c r="U347" i="16"/>
  <c r="S347" i="16"/>
  <c r="AA346" i="16"/>
  <c r="X346" i="16"/>
  <c r="U346" i="16"/>
  <c r="S346" i="16"/>
  <c r="AA345" i="16"/>
  <c r="X345" i="16"/>
  <c r="U345" i="16"/>
  <c r="S345" i="16"/>
  <c r="AA344" i="16"/>
  <c r="X344" i="16"/>
  <c r="U344" i="16"/>
  <c r="S344" i="16"/>
  <c r="AA343" i="16"/>
  <c r="X343" i="16"/>
  <c r="U343" i="16"/>
  <c r="S343" i="16"/>
  <c r="AA342" i="16"/>
  <c r="X342" i="16"/>
  <c r="U342" i="16"/>
  <c r="S342" i="16"/>
  <c r="AA341" i="16"/>
  <c r="X341" i="16"/>
  <c r="U341" i="16"/>
  <c r="S341" i="16"/>
  <c r="AA340" i="16"/>
  <c r="X340" i="16"/>
  <c r="U340" i="16"/>
  <c r="S340" i="16"/>
  <c r="AA339" i="16"/>
  <c r="X339" i="16"/>
  <c r="U339" i="16"/>
  <c r="S339" i="16"/>
  <c r="AA338" i="16"/>
  <c r="X338" i="16"/>
  <c r="U338" i="16"/>
  <c r="S338" i="16"/>
  <c r="AA337" i="16"/>
  <c r="X337" i="16"/>
  <c r="U337" i="16"/>
  <c r="S337" i="16"/>
  <c r="AA336" i="16"/>
  <c r="X336" i="16"/>
  <c r="U336" i="16"/>
  <c r="S336" i="16"/>
  <c r="AA335" i="16"/>
  <c r="X335" i="16"/>
  <c r="U335" i="16"/>
  <c r="S335" i="16"/>
  <c r="AA334" i="16"/>
  <c r="X334" i="16"/>
  <c r="U334" i="16"/>
  <c r="S334" i="16"/>
  <c r="AA333" i="16"/>
  <c r="X333" i="16"/>
  <c r="U333" i="16"/>
  <c r="S333" i="16"/>
  <c r="AA332" i="16"/>
  <c r="X332" i="16"/>
  <c r="U332" i="16"/>
  <c r="S332" i="16"/>
  <c r="AA331" i="16"/>
  <c r="X331" i="16"/>
  <c r="U331" i="16"/>
  <c r="S331" i="16"/>
  <c r="AA330" i="16"/>
  <c r="X330" i="16"/>
  <c r="U330" i="16"/>
  <c r="S330" i="16"/>
  <c r="AA329" i="16"/>
  <c r="X329" i="16"/>
  <c r="U329" i="16"/>
  <c r="S329" i="16"/>
  <c r="AA328" i="16"/>
  <c r="X328" i="16"/>
  <c r="U328" i="16"/>
  <c r="S328" i="16"/>
  <c r="AA327" i="16"/>
  <c r="X327" i="16"/>
  <c r="U327" i="16"/>
  <c r="S327" i="16"/>
  <c r="AA326" i="16"/>
  <c r="X326" i="16"/>
  <c r="U326" i="16"/>
  <c r="S326" i="16"/>
  <c r="AA325" i="16"/>
  <c r="X325" i="16"/>
  <c r="U325" i="16"/>
  <c r="S325" i="16"/>
  <c r="AA324" i="16"/>
  <c r="X324" i="16"/>
  <c r="U324" i="16"/>
  <c r="S324" i="16"/>
  <c r="AA323" i="16"/>
  <c r="X323" i="16"/>
  <c r="U323" i="16"/>
  <c r="S323" i="16"/>
  <c r="AA322" i="16"/>
  <c r="X322" i="16"/>
  <c r="U322" i="16"/>
  <c r="S322" i="16"/>
  <c r="AA321" i="16"/>
  <c r="X321" i="16"/>
  <c r="U321" i="16"/>
  <c r="S321" i="16"/>
  <c r="AA320" i="16"/>
  <c r="X320" i="16"/>
  <c r="U320" i="16"/>
  <c r="S320" i="16"/>
  <c r="AA319" i="16"/>
  <c r="X319" i="16"/>
  <c r="U319" i="16"/>
  <c r="S319" i="16"/>
  <c r="AA318" i="16"/>
  <c r="X318" i="16"/>
  <c r="U318" i="16"/>
  <c r="S318" i="16"/>
  <c r="AA317" i="16"/>
  <c r="X317" i="16"/>
  <c r="U317" i="16"/>
  <c r="S317" i="16"/>
  <c r="AA316" i="16"/>
  <c r="X316" i="16"/>
  <c r="U316" i="16"/>
  <c r="S316" i="16"/>
  <c r="AA315" i="16"/>
  <c r="X315" i="16"/>
  <c r="U315" i="16"/>
  <c r="S315" i="16"/>
  <c r="AA314" i="16"/>
  <c r="X314" i="16"/>
  <c r="U314" i="16"/>
  <c r="S314" i="16"/>
  <c r="AA313" i="16"/>
  <c r="X313" i="16"/>
  <c r="U313" i="16"/>
  <c r="S313" i="16"/>
  <c r="AA312" i="16"/>
  <c r="X312" i="16"/>
  <c r="U312" i="16"/>
  <c r="S312" i="16"/>
  <c r="AA311" i="16"/>
  <c r="X311" i="16"/>
  <c r="U311" i="16"/>
  <c r="S311" i="16"/>
  <c r="AA310" i="16"/>
  <c r="X310" i="16"/>
  <c r="U310" i="16"/>
  <c r="S310" i="16"/>
  <c r="AA309" i="16"/>
  <c r="X309" i="16"/>
  <c r="U309" i="16"/>
  <c r="S309" i="16"/>
  <c r="AA308" i="16"/>
  <c r="X308" i="16"/>
  <c r="U308" i="16"/>
  <c r="S308" i="16"/>
  <c r="AA307" i="16"/>
  <c r="X307" i="16"/>
  <c r="U307" i="16"/>
  <c r="S307" i="16"/>
  <c r="AA306" i="16"/>
  <c r="X306" i="16"/>
  <c r="U306" i="16"/>
  <c r="S306" i="16"/>
  <c r="AA305" i="16"/>
  <c r="X305" i="16"/>
  <c r="U305" i="16"/>
  <c r="S305" i="16"/>
  <c r="AA304" i="16"/>
  <c r="X304" i="16"/>
  <c r="U304" i="16"/>
  <c r="S304" i="16"/>
  <c r="AA303" i="16"/>
  <c r="X303" i="16"/>
  <c r="U303" i="16"/>
  <c r="S303" i="16"/>
  <c r="AA302" i="16"/>
  <c r="X302" i="16"/>
  <c r="U302" i="16"/>
  <c r="S302" i="16"/>
  <c r="AA301" i="16"/>
  <c r="X301" i="16"/>
  <c r="U301" i="16"/>
  <c r="S301" i="16"/>
  <c r="AA300" i="16"/>
  <c r="X300" i="16"/>
  <c r="U300" i="16"/>
  <c r="S300" i="16"/>
  <c r="AA299" i="16"/>
  <c r="X299" i="16"/>
  <c r="U299" i="16"/>
  <c r="S299" i="16"/>
  <c r="AA298" i="16"/>
  <c r="X298" i="16"/>
  <c r="U298" i="16"/>
  <c r="S298" i="16"/>
  <c r="AA297" i="16"/>
  <c r="X297" i="16"/>
  <c r="U297" i="16"/>
  <c r="S297" i="16"/>
  <c r="AA296" i="16"/>
  <c r="X296" i="16"/>
  <c r="U296" i="16"/>
  <c r="S296" i="16"/>
  <c r="AA295" i="16"/>
  <c r="X295" i="16"/>
  <c r="U295" i="16"/>
  <c r="S295" i="16"/>
  <c r="AA294" i="16"/>
  <c r="X294" i="16"/>
  <c r="U294" i="16"/>
  <c r="S294" i="16"/>
  <c r="AA293" i="16"/>
  <c r="X293" i="16"/>
  <c r="U293" i="16"/>
  <c r="S293" i="16"/>
  <c r="AA292" i="16"/>
  <c r="X292" i="16"/>
  <c r="U292" i="16"/>
  <c r="S292" i="16"/>
  <c r="AA291" i="16"/>
  <c r="X291" i="16"/>
  <c r="U291" i="16"/>
  <c r="S291" i="16"/>
  <c r="AA290" i="16"/>
  <c r="X290" i="16"/>
  <c r="U290" i="16"/>
  <c r="S290" i="16"/>
  <c r="AA289" i="16"/>
  <c r="X289" i="16"/>
  <c r="U289" i="16"/>
  <c r="S289" i="16"/>
  <c r="AA288" i="16"/>
  <c r="X288" i="16"/>
  <c r="U288" i="16"/>
  <c r="S288" i="16"/>
  <c r="AA287" i="16"/>
  <c r="X287" i="16"/>
  <c r="U287" i="16"/>
  <c r="S287" i="16"/>
  <c r="AA286" i="16"/>
  <c r="X286" i="16"/>
  <c r="U286" i="16"/>
  <c r="S286" i="16"/>
  <c r="AA285" i="16"/>
  <c r="X285" i="16"/>
  <c r="U285" i="16"/>
  <c r="S285" i="16"/>
  <c r="AA284" i="16"/>
  <c r="X284" i="16"/>
  <c r="U284" i="16"/>
  <c r="S284" i="16"/>
  <c r="AA283" i="16"/>
  <c r="X283" i="16"/>
  <c r="U283" i="16"/>
  <c r="S283" i="16"/>
  <c r="AA282" i="16"/>
  <c r="X282" i="16"/>
  <c r="U282" i="16"/>
  <c r="S282" i="16"/>
  <c r="AA281" i="16"/>
  <c r="X281" i="16"/>
  <c r="U281" i="16"/>
  <c r="S281" i="16"/>
  <c r="AA280" i="16"/>
  <c r="X280" i="16"/>
  <c r="U280" i="16"/>
  <c r="S280" i="16"/>
  <c r="AA279" i="16"/>
  <c r="X279" i="16"/>
  <c r="U279" i="16"/>
  <c r="S279" i="16"/>
  <c r="AA278" i="16"/>
  <c r="X278" i="16"/>
  <c r="U278" i="16"/>
  <c r="S278" i="16"/>
  <c r="AA277" i="16"/>
  <c r="X277" i="16"/>
  <c r="U277" i="16"/>
  <c r="S277" i="16"/>
  <c r="AA276" i="16"/>
  <c r="X276" i="16"/>
  <c r="U276" i="16"/>
  <c r="S276" i="16"/>
  <c r="AA275" i="16"/>
  <c r="X275" i="16"/>
  <c r="U275" i="16"/>
  <c r="S275" i="16"/>
  <c r="AA274" i="16"/>
  <c r="X274" i="16"/>
  <c r="U274" i="16"/>
  <c r="S274" i="16"/>
  <c r="AA273" i="16"/>
  <c r="X273" i="16"/>
  <c r="U273" i="16"/>
  <c r="S273" i="16"/>
  <c r="AA272" i="16"/>
  <c r="X272" i="16"/>
  <c r="U272" i="16"/>
  <c r="S272" i="16"/>
  <c r="AA271" i="16"/>
  <c r="X271" i="16"/>
  <c r="U271" i="16"/>
  <c r="S271" i="16"/>
  <c r="AA270" i="16"/>
  <c r="X270" i="16"/>
  <c r="U270" i="16"/>
  <c r="S270" i="16"/>
  <c r="AA269" i="16"/>
  <c r="X269" i="16"/>
  <c r="U269" i="16"/>
  <c r="S269" i="16"/>
  <c r="AA268" i="16"/>
  <c r="X268" i="16"/>
  <c r="U268" i="16"/>
  <c r="S268" i="16"/>
  <c r="AA267" i="16"/>
  <c r="X267" i="16"/>
  <c r="U267" i="16"/>
  <c r="S267" i="16"/>
  <c r="AA266" i="16"/>
  <c r="X266" i="16"/>
  <c r="U266" i="16"/>
  <c r="S266" i="16"/>
  <c r="AA265" i="16"/>
  <c r="X265" i="16"/>
  <c r="U265" i="16"/>
  <c r="S265" i="16"/>
  <c r="AA264" i="16"/>
  <c r="X264" i="16"/>
  <c r="U264" i="16"/>
  <c r="S264" i="16"/>
  <c r="AA263" i="16"/>
  <c r="X263" i="16"/>
  <c r="U263" i="16"/>
  <c r="S263" i="16"/>
  <c r="AA262" i="16"/>
  <c r="X262" i="16"/>
  <c r="U262" i="16"/>
  <c r="S262" i="16"/>
  <c r="AA261" i="16"/>
  <c r="X261" i="16"/>
  <c r="U261" i="16"/>
  <c r="S261" i="16"/>
  <c r="AA260" i="16"/>
  <c r="X260" i="16"/>
  <c r="U260" i="16"/>
  <c r="S260" i="16"/>
  <c r="AA259" i="16"/>
  <c r="X259" i="16"/>
  <c r="U259" i="16"/>
  <c r="S259" i="16"/>
  <c r="AA258" i="16"/>
  <c r="X258" i="16"/>
  <c r="U258" i="16"/>
  <c r="S258" i="16"/>
  <c r="AA257" i="16"/>
  <c r="X257" i="16"/>
  <c r="U257" i="16"/>
  <c r="S257" i="16"/>
  <c r="AA256" i="16"/>
  <c r="X256" i="16"/>
  <c r="U256" i="16"/>
  <c r="S256" i="16"/>
  <c r="AA255" i="16"/>
  <c r="X255" i="16"/>
  <c r="U255" i="16"/>
  <c r="S255" i="16"/>
  <c r="AA254" i="16"/>
  <c r="X254" i="16"/>
  <c r="U254" i="16"/>
  <c r="S254" i="16"/>
  <c r="AA253" i="16"/>
  <c r="X253" i="16"/>
  <c r="U253" i="16"/>
  <c r="S253" i="16"/>
  <c r="AA252" i="16"/>
  <c r="X252" i="16"/>
  <c r="U252" i="16"/>
  <c r="S252" i="16"/>
  <c r="AA251" i="16"/>
  <c r="X251" i="16"/>
  <c r="U251" i="16"/>
  <c r="S251" i="16"/>
  <c r="AA250" i="16"/>
  <c r="X250" i="16"/>
  <c r="U250" i="16"/>
  <c r="S250" i="16"/>
  <c r="AA249" i="16"/>
  <c r="X249" i="16"/>
  <c r="U249" i="16"/>
  <c r="S249" i="16"/>
  <c r="AA248" i="16"/>
  <c r="X248" i="16"/>
  <c r="U248" i="16"/>
  <c r="S248" i="16"/>
  <c r="AA247" i="16"/>
  <c r="X247" i="16"/>
  <c r="U247" i="16"/>
  <c r="S247" i="16"/>
  <c r="AA246" i="16"/>
  <c r="X246" i="16"/>
  <c r="U246" i="16"/>
  <c r="S246" i="16"/>
  <c r="AA245" i="16"/>
  <c r="X245" i="16"/>
  <c r="U245" i="16"/>
  <c r="S245" i="16"/>
  <c r="AA244" i="16"/>
  <c r="X244" i="16"/>
  <c r="U244" i="16"/>
  <c r="S244" i="16"/>
  <c r="AA243" i="16"/>
  <c r="X243" i="16"/>
  <c r="U243" i="16"/>
  <c r="S243" i="16"/>
  <c r="AA242" i="16"/>
  <c r="X242" i="16"/>
  <c r="U242" i="16"/>
  <c r="S242" i="16"/>
  <c r="AA241" i="16"/>
  <c r="X241" i="16"/>
  <c r="U241" i="16"/>
  <c r="S241" i="16"/>
  <c r="AA240" i="16"/>
  <c r="X240" i="16"/>
  <c r="U240" i="16"/>
  <c r="S240" i="16"/>
  <c r="AA239" i="16"/>
  <c r="X239" i="16"/>
  <c r="U239" i="16"/>
  <c r="S239" i="16"/>
  <c r="AA238" i="16"/>
  <c r="X238" i="16"/>
  <c r="U238" i="16"/>
  <c r="S238" i="16"/>
  <c r="AA237" i="16"/>
  <c r="X237" i="16"/>
  <c r="U237" i="16"/>
  <c r="S237" i="16"/>
  <c r="AA236" i="16"/>
  <c r="X236" i="16"/>
  <c r="U236" i="16"/>
  <c r="S236" i="16"/>
  <c r="AA235" i="16"/>
  <c r="X235" i="16"/>
  <c r="U235" i="16"/>
  <c r="S235" i="16"/>
  <c r="AA234" i="16"/>
  <c r="X234" i="16"/>
  <c r="U234" i="16"/>
  <c r="S234" i="16"/>
  <c r="AA233" i="16"/>
  <c r="X233" i="16"/>
  <c r="U233" i="16"/>
  <c r="S233" i="16"/>
  <c r="AA232" i="16"/>
  <c r="X232" i="16"/>
  <c r="U232" i="16"/>
  <c r="S232" i="16"/>
  <c r="AA231" i="16"/>
  <c r="X231" i="16"/>
  <c r="U231" i="16"/>
  <c r="S231" i="16"/>
  <c r="AA230" i="16"/>
  <c r="X230" i="16"/>
  <c r="U230" i="16"/>
  <c r="S230" i="16"/>
  <c r="AA229" i="16"/>
  <c r="X229" i="16"/>
  <c r="U229" i="16"/>
  <c r="S229" i="16"/>
  <c r="AA228" i="16"/>
  <c r="X228" i="16"/>
  <c r="U228" i="16"/>
  <c r="S228" i="16"/>
  <c r="AA227" i="16"/>
  <c r="X227" i="16"/>
  <c r="U227" i="16"/>
  <c r="S227" i="16"/>
  <c r="AA226" i="16"/>
  <c r="X226" i="16"/>
  <c r="U226" i="16"/>
  <c r="S226" i="16"/>
  <c r="AA225" i="16"/>
  <c r="X225" i="16"/>
  <c r="U225" i="16"/>
  <c r="S225" i="16"/>
  <c r="AA224" i="16"/>
  <c r="X224" i="16"/>
  <c r="U224" i="16"/>
  <c r="S224" i="16"/>
  <c r="AA223" i="16"/>
  <c r="X223" i="16"/>
  <c r="U223" i="16"/>
  <c r="S223" i="16"/>
  <c r="AA222" i="16"/>
  <c r="X222" i="16"/>
  <c r="U222" i="16"/>
  <c r="S222" i="16"/>
  <c r="AA221" i="16"/>
  <c r="X221" i="16"/>
  <c r="U221" i="16"/>
  <c r="S221" i="16"/>
  <c r="AA220" i="16"/>
  <c r="X220" i="16"/>
  <c r="U220" i="16"/>
  <c r="S220" i="16"/>
  <c r="AA219" i="16"/>
  <c r="X219" i="16"/>
  <c r="U219" i="16"/>
  <c r="S219" i="16"/>
  <c r="AA218" i="16"/>
  <c r="X218" i="16"/>
  <c r="U218" i="16"/>
  <c r="S218" i="16"/>
  <c r="AA217" i="16"/>
  <c r="X217" i="16"/>
  <c r="U217" i="16"/>
  <c r="S217" i="16"/>
  <c r="AA216" i="16"/>
  <c r="X216" i="16"/>
  <c r="U216" i="16"/>
  <c r="S216" i="16"/>
  <c r="AA215" i="16"/>
  <c r="X215" i="16"/>
  <c r="U215" i="16"/>
  <c r="S215" i="16"/>
  <c r="AA214" i="16"/>
  <c r="X214" i="16"/>
  <c r="U214" i="16"/>
  <c r="S214" i="16"/>
  <c r="AA213" i="16"/>
  <c r="X213" i="16"/>
  <c r="U213" i="16"/>
  <c r="S213" i="16"/>
  <c r="AA212" i="16"/>
  <c r="X212" i="16"/>
  <c r="U212" i="16"/>
  <c r="S212" i="16"/>
  <c r="AA211" i="16"/>
  <c r="X211" i="16"/>
  <c r="U211" i="16"/>
  <c r="S211" i="16"/>
  <c r="AA210" i="16"/>
  <c r="X210" i="16"/>
  <c r="U210" i="16"/>
  <c r="S210" i="16"/>
  <c r="AA209" i="16"/>
  <c r="X209" i="16"/>
  <c r="U209" i="16"/>
  <c r="S209" i="16"/>
  <c r="AA208" i="16"/>
  <c r="X208" i="16"/>
  <c r="U208" i="16"/>
  <c r="S208" i="16"/>
  <c r="AA207" i="16"/>
  <c r="X207" i="16"/>
  <c r="U207" i="16"/>
  <c r="S207" i="16"/>
  <c r="AA206" i="16"/>
  <c r="X206" i="16"/>
  <c r="U206" i="16"/>
  <c r="S206" i="16"/>
  <c r="AA205" i="16"/>
  <c r="X205" i="16"/>
  <c r="U205" i="16"/>
  <c r="S205" i="16"/>
  <c r="AA204" i="16"/>
  <c r="X204" i="16"/>
  <c r="U204" i="16"/>
  <c r="S204" i="16"/>
  <c r="AA203" i="16"/>
  <c r="X203" i="16"/>
  <c r="U203" i="16"/>
  <c r="S203" i="16"/>
  <c r="AA202" i="16"/>
  <c r="X202" i="16"/>
  <c r="U202" i="16"/>
  <c r="S202" i="16"/>
  <c r="AA201" i="16"/>
  <c r="X201" i="16"/>
  <c r="U201" i="16"/>
  <c r="S201" i="16"/>
  <c r="AA200" i="16"/>
  <c r="X200" i="16"/>
  <c r="U200" i="16"/>
  <c r="S200" i="16"/>
  <c r="AA199" i="16"/>
  <c r="X199" i="16"/>
  <c r="U199" i="16"/>
  <c r="S199" i="16"/>
  <c r="AA198" i="16"/>
  <c r="X198" i="16"/>
  <c r="U198" i="16"/>
  <c r="S198" i="16"/>
  <c r="AA197" i="16"/>
  <c r="X197" i="16"/>
  <c r="U197" i="16"/>
  <c r="S197" i="16"/>
  <c r="AA196" i="16"/>
  <c r="X196" i="16"/>
  <c r="U196" i="16"/>
  <c r="S196" i="16"/>
  <c r="AA195" i="16"/>
  <c r="X195" i="16"/>
  <c r="U195" i="16"/>
  <c r="S195" i="16"/>
  <c r="AA194" i="16"/>
  <c r="X194" i="16"/>
  <c r="U194" i="16"/>
  <c r="S194" i="16"/>
  <c r="AA193" i="16"/>
  <c r="X193" i="16"/>
  <c r="U193" i="16"/>
  <c r="S193" i="16"/>
  <c r="AA192" i="16"/>
  <c r="X192" i="16"/>
  <c r="U192" i="16"/>
  <c r="S192" i="16"/>
  <c r="AA191" i="16"/>
  <c r="X191" i="16"/>
  <c r="U191" i="16"/>
  <c r="S191" i="16"/>
  <c r="AA190" i="16"/>
  <c r="X190" i="16"/>
  <c r="U190" i="16"/>
  <c r="S190" i="16"/>
  <c r="AA189" i="16"/>
  <c r="X189" i="16"/>
  <c r="U189" i="16"/>
  <c r="S189" i="16"/>
  <c r="AA188" i="16"/>
  <c r="X188" i="16"/>
  <c r="U188" i="16"/>
  <c r="S188" i="16"/>
  <c r="AA187" i="16"/>
  <c r="X187" i="16"/>
  <c r="U187" i="16"/>
  <c r="S187" i="16"/>
  <c r="AA186" i="16"/>
  <c r="X186" i="16"/>
  <c r="U186" i="16"/>
  <c r="S186" i="16"/>
  <c r="AA185" i="16"/>
  <c r="X185" i="16"/>
  <c r="U185" i="16"/>
  <c r="S185" i="16"/>
  <c r="AA184" i="16"/>
  <c r="X184" i="16"/>
  <c r="U184" i="16"/>
  <c r="S184" i="16"/>
  <c r="AA183" i="16"/>
  <c r="X183" i="16"/>
  <c r="U183" i="16"/>
  <c r="S183" i="16"/>
  <c r="AA182" i="16"/>
  <c r="X182" i="16"/>
  <c r="U182" i="16"/>
  <c r="S182" i="16"/>
  <c r="AA181" i="16"/>
  <c r="X181" i="16"/>
  <c r="U181" i="16"/>
  <c r="S181" i="16"/>
  <c r="AA180" i="16"/>
  <c r="X180" i="16"/>
  <c r="U180" i="16"/>
  <c r="S180" i="16"/>
  <c r="AA179" i="16"/>
  <c r="X179" i="16"/>
  <c r="U179" i="16"/>
  <c r="S179" i="16"/>
  <c r="AA178" i="16"/>
  <c r="X178" i="16"/>
  <c r="U178" i="16"/>
  <c r="S178" i="16"/>
  <c r="AA177" i="16"/>
  <c r="X177" i="16"/>
  <c r="U177" i="16"/>
  <c r="S177" i="16"/>
  <c r="AA176" i="16"/>
  <c r="X176" i="16"/>
  <c r="U176" i="16"/>
  <c r="S176" i="16"/>
  <c r="AA175" i="16"/>
  <c r="X175" i="16"/>
  <c r="U175" i="16"/>
  <c r="S175" i="16"/>
  <c r="AA174" i="16"/>
  <c r="X174" i="16"/>
  <c r="U174" i="16"/>
  <c r="S174" i="16"/>
  <c r="AA173" i="16"/>
  <c r="X173" i="16"/>
  <c r="U173" i="16"/>
  <c r="S173" i="16"/>
  <c r="AA172" i="16"/>
  <c r="X172" i="16"/>
  <c r="U172" i="16"/>
  <c r="S172" i="16"/>
  <c r="AA171" i="16"/>
  <c r="X171" i="16"/>
  <c r="U171" i="16"/>
  <c r="S171" i="16"/>
  <c r="AA170" i="16"/>
  <c r="X170" i="16"/>
  <c r="U170" i="16"/>
  <c r="S170" i="16"/>
  <c r="AA169" i="16"/>
  <c r="X169" i="16"/>
  <c r="U169" i="16"/>
  <c r="S169" i="16"/>
  <c r="AA168" i="16"/>
  <c r="X168" i="16"/>
  <c r="U168" i="16"/>
  <c r="S168" i="16"/>
  <c r="AA167" i="16"/>
  <c r="X167" i="16"/>
  <c r="U167" i="16"/>
  <c r="S167" i="16"/>
  <c r="AA166" i="16"/>
  <c r="X166" i="16"/>
  <c r="U166" i="16"/>
  <c r="S166" i="16"/>
  <c r="AA165" i="16"/>
  <c r="X165" i="16"/>
  <c r="U165" i="16"/>
  <c r="S165" i="16"/>
  <c r="AA164" i="16"/>
  <c r="X164" i="16"/>
  <c r="U164" i="16"/>
  <c r="S164" i="16"/>
  <c r="AA163" i="16"/>
  <c r="X163" i="16"/>
  <c r="U163" i="16"/>
  <c r="S163" i="16"/>
  <c r="AA162" i="16"/>
  <c r="X162" i="16"/>
  <c r="U162" i="16"/>
  <c r="S162" i="16"/>
  <c r="AA161" i="16"/>
  <c r="X161" i="16"/>
  <c r="U161" i="16"/>
  <c r="S161" i="16"/>
  <c r="AA160" i="16"/>
  <c r="X160" i="16"/>
  <c r="U160" i="16"/>
  <c r="S160" i="16"/>
  <c r="AA159" i="16"/>
  <c r="X159" i="16"/>
  <c r="U159" i="16"/>
  <c r="S159" i="16"/>
  <c r="AA158" i="16"/>
  <c r="X158" i="16"/>
  <c r="U158" i="16"/>
  <c r="S158" i="16"/>
  <c r="AA157" i="16"/>
  <c r="X157" i="16"/>
  <c r="U157" i="16"/>
  <c r="S157" i="16"/>
  <c r="AA156" i="16"/>
  <c r="X156" i="16"/>
  <c r="U156" i="16"/>
  <c r="S156" i="16"/>
  <c r="AA155" i="16"/>
  <c r="X155" i="16"/>
  <c r="U155" i="16"/>
  <c r="S155" i="16"/>
  <c r="AA154" i="16"/>
  <c r="X154" i="16"/>
  <c r="U154" i="16"/>
  <c r="S154" i="16"/>
  <c r="AA153" i="16"/>
  <c r="X153" i="16"/>
  <c r="U153" i="16"/>
  <c r="S153" i="16"/>
  <c r="AA152" i="16"/>
  <c r="X152" i="16"/>
  <c r="U152" i="16"/>
  <c r="S152" i="16"/>
  <c r="AA151" i="16"/>
  <c r="X151" i="16"/>
  <c r="U151" i="16"/>
  <c r="S151" i="16"/>
  <c r="AA150" i="16"/>
  <c r="X150" i="16"/>
  <c r="U150" i="16"/>
  <c r="S150" i="16"/>
  <c r="AA149" i="16"/>
  <c r="X149" i="16"/>
  <c r="U149" i="16"/>
  <c r="S149" i="16"/>
  <c r="AA148" i="16"/>
  <c r="X148" i="16"/>
  <c r="U148" i="16"/>
  <c r="S148" i="16"/>
  <c r="AA147" i="16"/>
  <c r="X147" i="16"/>
  <c r="U147" i="16"/>
  <c r="S147" i="16"/>
  <c r="AA146" i="16"/>
  <c r="X146" i="16"/>
  <c r="U146" i="16"/>
  <c r="S146" i="16"/>
  <c r="AA145" i="16"/>
  <c r="X145" i="16"/>
  <c r="U145" i="16"/>
  <c r="S145" i="16"/>
  <c r="AA144" i="16"/>
  <c r="X144" i="16"/>
  <c r="U144" i="16"/>
  <c r="S144" i="16"/>
  <c r="AA143" i="16"/>
  <c r="X143" i="16"/>
  <c r="U143" i="16"/>
  <c r="S143" i="16"/>
  <c r="AA142" i="16"/>
  <c r="X142" i="16"/>
  <c r="U142" i="16"/>
  <c r="S142" i="16"/>
  <c r="AA141" i="16"/>
  <c r="X141" i="16"/>
  <c r="U141" i="16"/>
  <c r="S141" i="16"/>
  <c r="AA140" i="16"/>
  <c r="X140" i="16"/>
  <c r="U140" i="16"/>
  <c r="S140" i="16"/>
  <c r="AA139" i="16"/>
  <c r="X139" i="16"/>
  <c r="U139" i="16"/>
  <c r="S139" i="16"/>
  <c r="AA138" i="16"/>
  <c r="X138" i="16"/>
  <c r="U138" i="16"/>
  <c r="S138" i="16"/>
  <c r="AA137" i="16"/>
  <c r="X137" i="16"/>
  <c r="U137" i="16"/>
  <c r="S137" i="16"/>
  <c r="AA136" i="16"/>
  <c r="X136" i="16"/>
  <c r="U136" i="16"/>
  <c r="S136" i="16"/>
  <c r="AA135" i="16"/>
  <c r="X135" i="16"/>
  <c r="U135" i="16"/>
  <c r="S135" i="16"/>
  <c r="AA134" i="16"/>
  <c r="X134" i="16"/>
  <c r="U134" i="16"/>
  <c r="S134" i="16"/>
  <c r="AA133" i="16"/>
  <c r="X133" i="16"/>
  <c r="U133" i="16"/>
  <c r="S133" i="16"/>
  <c r="AA132" i="16"/>
  <c r="X132" i="16"/>
  <c r="U132" i="16"/>
  <c r="S132" i="16"/>
  <c r="AA131" i="16"/>
  <c r="X131" i="16"/>
  <c r="U131" i="16"/>
  <c r="S131" i="16"/>
  <c r="AA130" i="16"/>
  <c r="X130" i="16"/>
  <c r="U130" i="16"/>
  <c r="S130" i="16"/>
  <c r="AA129" i="16"/>
  <c r="X129" i="16"/>
  <c r="U129" i="16"/>
  <c r="S129" i="16"/>
  <c r="AA128" i="16"/>
  <c r="X128" i="16"/>
  <c r="U128" i="16"/>
  <c r="S128" i="16"/>
  <c r="AA127" i="16"/>
  <c r="X127" i="16"/>
  <c r="U127" i="16"/>
  <c r="S127" i="16"/>
  <c r="AA126" i="16"/>
  <c r="X126" i="16"/>
  <c r="U126" i="16"/>
  <c r="S126" i="16"/>
  <c r="AA125" i="16"/>
  <c r="X125" i="16"/>
  <c r="U125" i="16"/>
  <c r="S125" i="16"/>
  <c r="AA124" i="16"/>
  <c r="X124" i="16"/>
  <c r="U124" i="16"/>
  <c r="S124" i="16"/>
  <c r="AA123" i="16"/>
  <c r="X123" i="16"/>
  <c r="U123" i="16"/>
  <c r="S123" i="16"/>
  <c r="AA122" i="16"/>
  <c r="X122" i="16"/>
  <c r="U122" i="16"/>
  <c r="S122" i="16"/>
  <c r="AA121" i="16"/>
  <c r="X121" i="16"/>
  <c r="U121" i="16"/>
  <c r="S121" i="16"/>
  <c r="AA120" i="16"/>
  <c r="X120" i="16"/>
  <c r="U120" i="16"/>
  <c r="S120" i="16"/>
  <c r="AA119" i="16"/>
  <c r="X119" i="16"/>
  <c r="U119" i="16"/>
  <c r="S119" i="16"/>
  <c r="AA118" i="16"/>
  <c r="X118" i="16"/>
  <c r="U118" i="16"/>
  <c r="S118" i="16"/>
  <c r="AA117" i="16"/>
  <c r="X117" i="16"/>
  <c r="U117" i="16"/>
  <c r="S117" i="16"/>
  <c r="AA116" i="16"/>
  <c r="X116" i="16"/>
  <c r="U116" i="16"/>
  <c r="S116" i="16"/>
  <c r="AA115" i="16"/>
  <c r="X115" i="16"/>
  <c r="U115" i="16"/>
  <c r="S115" i="16"/>
  <c r="AA114" i="16"/>
  <c r="X114" i="16"/>
  <c r="U114" i="16"/>
  <c r="S114" i="16"/>
  <c r="AA113" i="16"/>
  <c r="X113" i="16"/>
  <c r="U113" i="16"/>
  <c r="S113" i="16"/>
  <c r="AA112" i="16"/>
  <c r="X112" i="16"/>
  <c r="U112" i="16"/>
  <c r="S112" i="16"/>
  <c r="AA111" i="16"/>
  <c r="X111" i="16"/>
  <c r="U111" i="16"/>
  <c r="S111" i="16"/>
  <c r="AA110" i="16"/>
  <c r="X110" i="16"/>
  <c r="U110" i="16"/>
  <c r="S110" i="16"/>
  <c r="AA109" i="16"/>
  <c r="X109" i="16"/>
  <c r="U109" i="16"/>
  <c r="S109" i="16"/>
  <c r="AA108" i="16"/>
  <c r="X108" i="16"/>
  <c r="U108" i="16"/>
  <c r="S108" i="16"/>
  <c r="AA107" i="16"/>
  <c r="X107" i="16"/>
  <c r="U107" i="16"/>
  <c r="S107" i="16"/>
  <c r="AA106" i="16"/>
  <c r="X106" i="16"/>
  <c r="U106" i="16"/>
  <c r="S106" i="16"/>
  <c r="AA105" i="16"/>
  <c r="X105" i="16"/>
  <c r="U105" i="16"/>
  <c r="S105" i="16"/>
  <c r="AA104" i="16"/>
  <c r="X104" i="16"/>
  <c r="U104" i="16"/>
  <c r="S104" i="16"/>
  <c r="AA103" i="16"/>
  <c r="X103" i="16"/>
  <c r="U103" i="16"/>
  <c r="S103" i="16"/>
  <c r="AA102" i="16"/>
  <c r="X102" i="16"/>
  <c r="U102" i="16"/>
  <c r="S102" i="16"/>
  <c r="AA101" i="16"/>
  <c r="X101" i="16"/>
  <c r="U101" i="16"/>
  <c r="S101" i="16"/>
  <c r="AA100" i="16"/>
  <c r="X100" i="16"/>
  <c r="U100" i="16"/>
  <c r="S100" i="16"/>
  <c r="AA99" i="16"/>
  <c r="X99" i="16"/>
  <c r="U99" i="16"/>
  <c r="S99" i="16"/>
  <c r="AA98" i="16"/>
  <c r="X98" i="16"/>
  <c r="U98" i="16"/>
  <c r="S98" i="16"/>
  <c r="AA97" i="16"/>
  <c r="X97" i="16"/>
  <c r="U97" i="16"/>
  <c r="S97" i="16"/>
  <c r="AA96" i="16"/>
  <c r="X96" i="16"/>
  <c r="U96" i="16"/>
  <c r="S96" i="16"/>
  <c r="AA95" i="16"/>
  <c r="X95" i="16"/>
  <c r="U95" i="16"/>
  <c r="S95" i="16"/>
  <c r="AA94" i="16"/>
  <c r="X94" i="16"/>
  <c r="U94" i="16"/>
  <c r="S94" i="16"/>
  <c r="AA93" i="16"/>
  <c r="X93" i="16"/>
  <c r="U93" i="16"/>
  <c r="S93" i="16"/>
  <c r="AA92" i="16"/>
  <c r="X92" i="16"/>
  <c r="U92" i="16"/>
  <c r="S92" i="16"/>
  <c r="AA91" i="16"/>
  <c r="X91" i="16"/>
  <c r="U91" i="16"/>
  <c r="S91" i="16"/>
  <c r="AA90" i="16"/>
  <c r="X90" i="16"/>
  <c r="U90" i="16"/>
  <c r="S90" i="16"/>
  <c r="AA89" i="16"/>
  <c r="X89" i="16"/>
  <c r="U89" i="16"/>
  <c r="S89" i="16"/>
  <c r="AA88" i="16"/>
  <c r="X88" i="16"/>
  <c r="U88" i="16"/>
  <c r="S88" i="16"/>
  <c r="AA87" i="16"/>
  <c r="X87" i="16"/>
  <c r="U87" i="16"/>
  <c r="S87" i="16"/>
  <c r="AA86" i="16"/>
  <c r="X86" i="16"/>
  <c r="U86" i="16"/>
  <c r="S86" i="16"/>
  <c r="AA85" i="16"/>
  <c r="X85" i="16"/>
  <c r="U85" i="16"/>
  <c r="S85" i="16"/>
  <c r="AA84" i="16"/>
  <c r="X84" i="16"/>
  <c r="U84" i="16"/>
  <c r="S84" i="16"/>
  <c r="AA83" i="16"/>
  <c r="X83" i="16"/>
  <c r="U83" i="16"/>
  <c r="S83" i="16"/>
  <c r="AA82" i="16"/>
  <c r="X82" i="16"/>
  <c r="U82" i="16"/>
  <c r="S82" i="16"/>
  <c r="AA81" i="16"/>
  <c r="X81" i="16"/>
  <c r="U81" i="16"/>
  <c r="S81" i="16"/>
  <c r="AA80" i="16"/>
  <c r="X80" i="16"/>
  <c r="U80" i="16"/>
  <c r="S80" i="16"/>
  <c r="AA79" i="16"/>
  <c r="X79" i="16"/>
  <c r="U79" i="16"/>
  <c r="S79" i="16"/>
  <c r="AA78" i="16"/>
  <c r="X78" i="16"/>
  <c r="U78" i="16"/>
  <c r="S78" i="16"/>
  <c r="AA77" i="16"/>
  <c r="X77" i="16"/>
  <c r="U77" i="16"/>
  <c r="S77" i="16"/>
  <c r="AA76" i="16"/>
  <c r="X76" i="16"/>
  <c r="U76" i="16"/>
  <c r="S76" i="16"/>
  <c r="AA75" i="16"/>
  <c r="X75" i="16"/>
  <c r="U75" i="16"/>
  <c r="S75" i="16"/>
  <c r="AA74" i="16"/>
  <c r="X74" i="16"/>
  <c r="U74" i="16"/>
  <c r="S74" i="16"/>
  <c r="AA73" i="16"/>
  <c r="X73" i="16"/>
  <c r="U73" i="16"/>
  <c r="S73" i="16"/>
  <c r="AA72" i="16"/>
  <c r="X72" i="16"/>
  <c r="U72" i="16"/>
  <c r="S72" i="16"/>
  <c r="AA71" i="16"/>
  <c r="X71" i="16"/>
  <c r="U71" i="16"/>
  <c r="S71" i="16"/>
  <c r="AA70" i="16"/>
  <c r="X70" i="16"/>
  <c r="U70" i="16"/>
  <c r="S70" i="16"/>
  <c r="AA69" i="16"/>
  <c r="X69" i="16"/>
  <c r="U69" i="16"/>
  <c r="S69" i="16"/>
  <c r="AA68" i="16"/>
  <c r="X68" i="16"/>
  <c r="U68" i="16"/>
  <c r="S68" i="16"/>
  <c r="AA67" i="16"/>
  <c r="X67" i="16"/>
  <c r="U67" i="16"/>
  <c r="S67" i="16"/>
  <c r="AA66" i="16"/>
  <c r="X66" i="16"/>
  <c r="U66" i="16"/>
  <c r="S66" i="16"/>
  <c r="AA65" i="16"/>
  <c r="X65" i="16"/>
  <c r="U65" i="16"/>
  <c r="S65" i="16"/>
  <c r="AA64" i="16"/>
  <c r="X64" i="16"/>
  <c r="U64" i="16"/>
  <c r="S64" i="16"/>
  <c r="AA63" i="16"/>
  <c r="X63" i="16"/>
  <c r="U63" i="16"/>
  <c r="S63" i="16"/>
  <c r="AA62" i="16"/>
  <c r="X62" i="16"/>
  <c r="U62" i="16"/>
  <c r="S62" i="16"/>
  <c r="AA61" i="16"/>
  <c r="X61" i="16"/>
  <c r="U61" i="16"/>
  <c r="S61" i="16"/>
  <c r="AA60" i="16"/>
  <c r="X60" i="16"/>
  <c r="U60" i="16"/>
  <c r="S60" i="16"/>
  <c r="AA59" i="16"/>
  <c r="X59" i="16"/>
  <c r="U59" i="16"/>
  <c r="S59" i="16"/>
  <c r="AA58" i="16"/>
  <c r="X58" i="16"/>
  <c r="U58" i="16"/>
  <c r="S58" i="16"/>
  <c r="AA57" i="16"/>
  <c r="X57" i="16"/>
  <c r="U57" i="16"/>
  <c r="S57" i="16"/>
  <c r="AA56" i="16"/>
  <c r="X56" i="16"/>
  <c r="U56" i="16"/>
  <c r="S56" i="16"/>
  <c r="AA55" i="16"/>
  <c r="X55" i="16"/>
  <c r="U55" i="16"/>
  <c r="S55" i="16"/>
  <c r="AA54" i="16"/>
  <c r="X54" i="16"/>
  <c r="U54" i="16"/>
  <c r="S54" i="16"/>
  <c r="AA53" i="16"/>
  <c r="X53" i="16"/>
  <c r="U53" i="16"/>
  <c r="S53" i="16"/>
  <c r="AA52" i="16"/>
  <c r="X52" i="16"/>
  <c r="U52" i="16"/>
  <c r="S52" i="16"/>
  <c r="AA51" i="16"/>
  <c r="X51" i="16"/>
  <c r="U51" i="16"/>
  <c r="S51" i="16"/>
  <c r="AA50" i="16"/>
  <c r="X50" i="16"/>
  <c r="U50" i="16"/>
  <c r="S50" i="16"/>
  <c r="AA49" i="16"/>
  <c r="X49" i="16"/>
  <c r="U49" i="16"/>
  <c r="S49" i="16"/>
  <c r="AA48" i="16"/>
  <c r="X48" i="16"/>
  <c r="U48" i="16"/>
  <c r="S48" i="16"/>
  <c r="AA47" i="16"/>
  <c r="X47" i="16"/>
  <c r="U47" i="16"/>
  <c r="S47" i="16"/>
  <c r="AA46" i="16"/>
  <c r="X46" i="16"/>
  <c r="U46" i="16"/>
  <c r="S46" i="16"/>
  <c r="AA45" i="16"/>
  <c r="X45" i="16"/>
  <c r="U45" i="16"/>
  <c r="S45" i="16"/>
  <c r="AA44" i="16"/>
  <c r="X44" i="16"/>
  <c r="U44" i="16"/>
  <c r="S44" i="16"/>
  <c r="AA43" i="16"/>
  <c r="X43" i="16"/>
  <c r="U43" i="16"/>
  <c r="S43" i="16"/>
  <c r="AA42" i="16"/>
  <c r="X42" i="16"/>
  <c r="U42" i="16"/>
  <c r="S42" i="16"/>
  <c r="AA41" i="16"/>
  <c r="X41" i="16"/>
  <c r="U41" i="16"/>
  <c r="S41" i="16"/>
  <c r="AA40" i="16"/>
  <c r="X40" i="16"/>
  <c r="U40" i="16"/>
  <c r="S40" i="16"/>
  <c r="AA39" i="16"/>
  <c r="X39" i="16"/>
  <c r="U39" i="16"/>
  <c r="S39" i="16"/>
  <c r="AA38" i="16"/>
  <c r="X38" i="16"/>
  <c r="U38" i="16"/>
  <c r="S38" i="16"/>
  <c r="AA37" i="16"/>
  <c r="X37" i="16"/>
  <c r="U37" i="16"/>
  <c r="S37" i="16"/>
  <c r="AA36" i="16"/>
  <c r="X36" i="16"/>
  <c r="U36" i="16"/>
  <c r="S36" i="16"/>
  <c r="AA35" i="16"/>
  <c r="X35" i="16"/>
  <c r="U35" i="16"/>
  <c r="S35" i="16"/>
  <c r="AA34" i="16"/>
  <c r="X34" i="16"/>
  <c r="U34" i="16"/>
  <c r="S34" i="16"/>
  <c r="AA33" i="16"/>
  <c r="X33" i="16"/>
  <c r="U33" i="16"/>
  <c r="S33" i="16"/>
  <c r="AA32" i="16"/>
  <c r="X32" i="16"/>
  <c r="U32" i="16"/>
  <c r="S32" i="16"/>
  <c r="AA31" i="16"/>
  <c r="X31" i="16"/>
  <c r="U31" i="16"/>
  <c r="S31" i="16"/>
  <c r="AA30" i="16"/>
  <c r="X30" i="16"/>
  <c r="U30" i="16"/>
  <c r="S30" i="16"/>
  <c r="AA29" i="16"/>
  <c r="X29" i="16"/>
  <c r="U29" i="16"/>
  <c r="S29" i="16"/>
  <c r="AA28" i="16"/>
  <c r="X28" i="16"/>
  <c r="U28" i="16"/>
  <c r="S28" i="16"/>
  <c r="AA27" i="16"/>
  <c r="X27" i="16"/>
  <c r="U27" i="16"/>
  <c r="S27" i="16"/>
  <c r="AA26" i="16"/>
  <c r="X26" i="16"/>
  <c r="U26" i="16"/>
  <c r="S26" i="16"/>
  <c r="AA25" i="16"/>
  <c r="X25" i="16"/>
  <c r="U25" i="16"/>
  <c r="S25" i="16"/>
  <c r="AA24" i="16"/>
  <c r="X24" i="16"/>
  <c r="U24" i="16"/>
  <c r="S24" i="16"/>
  <c r="AA23" i="16"/>
  <c r="X23" i="16"/>
  <c r="U23" i="16"/>
  <c r="S23" i="16"/>
  <c r="AA22" i="16"/>
  <c r="X22" i="16"/>
  <c r="U22" i="16"/>
  <c r="S22" i="16"/>
  <c r="AA21" i="16"/>
  <c r="X21" i="16"/>
  <c r="U21" i="16"/>
  <c r="S21" i="16"/>
  <c r="AA20" i="16"/>
  <c r="X20" i="16"/>
  <c r="U20" i="16"/>
  <c r="S20" i="16"/>
  <c r="AA19" i="16"/>
  <c r="X19" i="16"/>
  <c r="U19" i="16"/>
  <c r="S19" i="16"/>
  <c r="AA18" i="16"/>
  <c r="X18" i="16"/>
  <c r="U18" i="16"/>
  <c r="S18" i="16"/>
  <c r="AA17" i="16"/>
  <c r="X17" i="16"/>
  <c r="U17" i="16"/>
  <c r="S17" i="16"/>
  <c r="AA16" i="16"/>
  <c r="X16" i="16"/>
  <c r="U16" i="16"/>
  <c r="S16" i="16"/>
  <c r="AA15" i="16"/>
  <c r="X15" i="16"/>
  <c r="U15" i="16"/>
  <c r="S15" i="16"/>
  <c r="AA14" i="16"/>
  <c r="X14" i="16"/>
  <c r="U14" i="16"/>
  <c r="S14" i="16"/>
  <c r="AA13" i="16"/>
  <c r="X13" i="16"/>
  <c r="U13" i="16"/>
  <c r="S13" i="16"/>
  <c r="AA12" i="16"/>
  <c r="X12" i="16"/>
  <c r="U12" i="16"/>
  <c r="S12" i="16"/>
  <c r="B18" i="16"/>
  <c r="C18" i="16"/>
  <c r="B19" i="16"/>
  <c r="B20" i="16"/>
  <c r="C20" i="16"/>
  <c r="G20" i="16"/>
  <c r="F20" i="16"/>
  <c r="B21" i="16"/>
  <c r="C21" i="16"/>
  <c r="D21" i="16"/>
  <c r="G21" i="16"/>
  <c r="B22" i="16"/>
  <c r="C22" i="16"/>
  <c r="F22" i="16"/>
  <c r="G22" i="16"/>
  <c r="B23" i="16"/>
  <c r="C23" i="16"/>
  <c r="G23" i="16"/>
  <c r="B24" i="16"/>
  <c r="C24" i="16"/>
  <c r="D24" i="16"/>
  <c r="F24" i="16"/>
  <c r="G24" i="16"/>
  <c r="B25" i="16"/>
  <c r="B26" i="16"/>
  <c r="C26" i="16"/>
  <c r="B27" i="16"/>
  <c r="B28" i="16"/>
  <c r="C28" i="16"/>
  <c r="G28" i="16"/>
  <c r="F28" i="16"/>
  <c r="B29" i="16"/>
  <c r="C29" i="16"/>
  <c r="G29" i="16"/>
  <c r="D29" i="16"/>
  <c r="B30" i="16"/>
  <c r="C30" i="16"/>
  <c r="F30" i="16"/>
  <c r="G30" i="16"/>
  <c r="B31" i="16"/>
  <c r="C31" i="16"/>
  <c r="G31" i="16"/>
  <c r="B32" i="16"/>
  <c r="C32" i="16"/>
  <c r="D32" i="16"/>
  <c r="F32" i="16"/>
  <c r="G32" i="16"/>
  <c r="B33" i="16"/>
  <c r="B34" i="16"/>
  <c r="C34" i="16"/>
  <c r="B35" i="16"/>
  <c r="B36" i="16"/>
  <c r="C36" i="16"/>
  <c r="G36" i="16"/>
  <c r="F36" i="16"/>
  <c r="B37" i="16"/>
  <c r="C37" i="16"/>
  <c r="B38" i="16"/>
  <c r="C38" i="16"/>
  <c r="F38" i="16"/>
  <c r="G38" i="16"/>
  <c r="B39" i="16"/>
  <c r="C39" i="16"/>
  <c r="G39" i="16"/>
  <c r="B40" i="16"/>
  <c r="C40" i="16"/>
  <c r="D40" i="16"/>
  <c r="F40" i="16"/>
  <c r="G40" i="16"/>
  <c r="B41" i="16"/>
  <c r="B42" i="16"/>
  <c r="C42" i="16"/>
  <c r="B43" i="16"/>
  <c r="B44" i="16"/>
  <c r="C44" i="16"/>
  <c r="G44" i="16"/>
  <c r="F44" i="16"/>
  <c r="B45" i="16"/>
  <c r="C45" i="16"/>
  <c r="D45" i="16"/>
  <c r="G45" i="16"/>
  <c r="B46" i="16"/>
  <c r="C46" i="16"/>
  <c r="F46" i="16"/>
  <c r="G46" i="16"/>
  <c r="B47" i="16"/>
  <c r="C47" i="16"/>
  <c r="G47" i="16"/>
  <c r="B48" i="16"/>
  <c r="C48" i="16"/>
  <c r="D48" i="16"/>
  <c r="F48" i="16"/>
  <c r="G48" i="16"/>
  <c r="B49" i="16"/>
  <c r="B50" i="16"/>
  <c r="C50" i="16"/>
  <c r="B51" i="16"/>
  <c r="B52" i="16"/>
  <c r="C52" i="16"/>
  <c r="G52" i="16"/>
  <c r="F52" i="16"/>
  <c r="B53" i="16"/>
  <c r="C53" i="16"/>
  <c r="D53" i="16"/>
  <c r="G53" i="16"/>
  <c r="B54" i="16"/>
  <c r="C54" i="16"/>
  <c r="B55" i="16"/>
  <c r="C55" i="16"/>
  <c r="G55" i="16"/>
  <c r="B56" i="16"/>
  <c r="C56" i="16"/>
  <c r="D56" i="16"/>
  <c r="F56" i="16"/>
  <c r="G56" i="16"/>
  <c r="B57" i="16"/>
  <c r="B58" i="16"/>
  <c r="C58" i="16"/>
  <c r="B59" i="16"/>
  <c r="B60" i="16"/>
  <c r="C60" i="16"/>
  <c r="B61" i="16"/>
  <c r="C61" i="16"/>
  <c r="D61" i="16"/>
  <c r="G61" i="16"/>
  <c r="B62" i="16"/>
  <c r="C62" i="16"/>
  <c r="G62" i="16"/>
  <c r="F62" i="16"/>
  <c r="B63" i="16"/>
  <c r="C63" i="16"/>
  <c r="G63" i="16"/>
  <c r="B64" i="16"/>
  <c r="C64" i="16"/>
  <c r="D64" i="16"/>
  <c r="F64" i="16"/>
  <c r="G64" i="16"/>
  <c r="B65" i="16"/>
  <c r="B66" i="16"/>
  <c r="C66" i="16"/>
  <c r="B67" i="16"/>
  <c r="B68" i="16"/>
  <c r="C68" i="16"/>
  <c r="G68" i="16"/>
  <c r="F68" i="16"/>
  <c r="B69" i="16"/>
  <c r="C69" i="16"/>
  <c r="B70" i="16"/>
  <c r="C70" i="16"/>
  <c r="F70" i="16"/>
  <c r="G70" i="16"/>
  <c r="B71" i="16"/>
  <c r="C71" i="16"/>
  <c r="G71" i="16"/>
  <c r="B72" i="16"/>
  <c r="C72" i="16"/>
  <c r="D72" i="16"/>
  <c r="F72" i="16"/>
  <c r="G72" i="16"/>
  <c r="B73" i="16"/>
  <c r="B74" i="16"/>
  <c r="C74" i="16"/>
  <c r="F74" i="16"/>
  <c r="B75" i="16"/>
  <c r="B76" i="16"/>
  <c r="C76" i="16"/>
  <c r="G76" i="16"/>
  <c r="F76" i="16"/>
  <c r="B77" i="16"/>
  <c r="C77" i="16"/>
  <c r="D77" i="16"/>
  <c r="G77" i="16"/>
  <c r="B78" i="16"/>
  <c r="C78" i="16"/>
  <c r="F78" i="16"/>
  <c r="G78" i="16"/>
  <c r="B79" i="16"/>
  <c r="C79" i="16"/>
  <c r="G79" i="16"/>
  <c r="B80" i="16"/>
  <c r="C80" i="16"/>
  <c r="D80" i="16"/>
  <c r="F80" i="16"/>
  <c r="G80" i="16"/>
  <c r="B81" i="16"/>
  <c r="B82" i="16"/>
  <c r="C82" i="16"/>
  <c r="B83" i="16"/>
  <c r="B84" i="16"/>
  <c r="C84" i="16"/>
  <c r="G84" i="16"/>
  <c r="F84" i="16"/>
  <c r="B85" i="16"/>
  <c r="C85" i="16"/>
  <c r="D85" i="16"/>
  <c r="G85" i="16"/>
  <c r="B86" i="16"/>
  <c r="C86" i="16"/>
  <c r="B87" i="16"/>
  <c r="C87" i="16"/>
  <c r="G87" i="16"/>
  <c r="B88" i="16"/>
  <c r="C88" i="16"/>
  <c r="D88" i="16"/>
  <c r="F88" i="16"/>
  <c r="G88" i="16"/>
  <c r="B89" i="16"/>
  <c r="B90" i="16"/>
  <c r="C90" i="16"/>
  <c r="B91" i="16"/>
  <c r="B92" i="16"/>
  <c r="C92" i="16"/>
  <c r="B93" i="16"/>
  <c r="C93" i="16"/>
  <c r="D93" i="16"/>
  <c r="G93" i="16"/>
  <c r="B94" i="16"/>
  <c r="C94" i="16"/>
  <c r="G94" i="16"/>
  <c r="F94" i="16"/>
  <c r="B95" i="16"/>
  <c r="C95" i="16"/>
  <c r="G95" i="16"/>
  <c r="B96" i="16"/>
  <c r="C96" i="16"/>
  <c r="D96" i="16"/>
  <c r="F96" i="16"/>
  <c r="G96" i="16"/>
  <c r="B97" i="16"/>
  <c r="B98" i="16"/>
  <c r="C98" i="16"/>
  <c r="B99" i="16"/>
  <c r="B100" i="16"/>
  <c r="C100" i="16"/>
  <c r="G100" i="16"/>
  <c r="F100" i="16"/>
  <c r="B101" i="16"/>
  <c r="C101" i="16"/>
  <c r="B102" i="16"/>
  <c r="C102" i="16"/>
  <c r="B103" i="16"/>
  <c r="C103" i="16"/>
  <c r="G103" i="16"/>
  <c r="B104" i="16"/>
  <c r="C104" i="16"/>
  <c r="D104" i="16"/>
  <c r="F104" i="16"/>
  <c r="G104" i="16"/>
  <c r="B105" i="16"/>
  <c r="B106" i="16"/>
  <c r="C106" i="16"/>
  <c r="F106" i="16"/>
  <c r="B107" i="16"/>
  <c r="B108" i="16"/>
  <c r="C108" i="16"/>
  <c r="G108" i="16"/>
  <c r="F108" i="16"/>
  <c r="B109" i="16"/>
  <c r="C109" i="16"/>
  <c r="D109" i="16"/>
  <c r="G109" i="16"/>
  <c r="B110" i="16"/>
  <c r="C110" i="16"/>
  <c r="F110" i="16"/>
  <c r="G110" i="16"/>
  <c r="B111" i="16"/>
  <c r="C111" i="16"/>
  <c r="G111" i="16"/>
  <c r="B112" i="16"/>
  <c r="C112" i="16"/>
  <c r="D112" i="16"/>
  <c r="F112" i="16"/>
  <c r="G112" i="16"/>
  <c r="B113" i="16"/>
  <c r="B114" i="16"/>
  <c r="C114" i="16"/>
  <c r="B115" i="16"/>
  <c r="B116" i="16"/>
  <c r="C116" i="16"/>
  <c r="G116" i="16"/>
  <c r="F116" i="16"/>
  <c r="B117" i="16"/>
  <c r="C117" i="16"/>
  <c r="D117" i="16"/>
  <c r="G117" i="16"/>
  <c r="B118" i="16"/>
  <c r="C118" i="16"/>
  <c r="F118" i="16"/>
  <c r="G118" i="16"/>
  <c r="B119" i="16"/>
  <c r="C119" i="16"/>
  <c r="G119" i="16"/>
  <c r="B120" i="16"/>
  <c r="C120" i="16"/>
  <c r="D120" i="16"/>
  <c r="F120" i="16"/>
  <c r="G120" i="16"/>
  <c r="B121" i="16"/>
  <c r="B122" i="16"/>
  <c r="C122" i="16"/>
  <c r="B123" i="16"/>
  <c r="B124" i="16"/>
  <c r="C124" i="16"/>
  <c r="G124" i="16"/>
  <c r="F124" i="16"/>
  <c r="B125" i="16"/>
  <c r="C125" i="16"/>
  <c r="G125" i="16"/>
  <c r="D125" i="16"/>
  <c r="B126" i="16"/>
  <c r="C126" i="16"/>
  <c r="F126" i="16"/>
  <c r="G126" i="16"/>
  <c r="B127" i="16"/>
  <c r="C127" i="16"/>
  <c r="G127" i="16"/>
  <c r="B128" i="16"/>
  <c r="C128" i="16"/>
  <c r="D128" i="16"/>
  <c r="F128" i="16"/>
  <c r="G128" i="16"/>
  <c r="B129" i="16"/>
  <c r="B130" i="16"/>
  <c r="C130" i="16"/>
  <c r="B131" i="16"/>
  <c r="B132" i="16"/>
  <c r="C132" i="16"/>
  <c r="G132" i="16"/>
  <c r="F132" i="16"/>
  <c r="B133" i="16"/>
  <c r="C133" i="16"/>
  <c r="B134" i="16"/>
  <c r="C134" i="16"/>
  <c r="F134" i="16"/>
  <c r="G134" i="16"/>
  <c r="B135" i="16"/>
  <c r="C135" i="16"/>
  <c r="G135" i="16"/>
  <c r="B136" i="16"/>
  <c r="C136" i="16"/>
  <c r="D136" i="16"/>
  <c r="F136" i="16"/>
  <c r="G136" i="16"/>
  <c r="B137" i="16"/>
  <c r="B138" i="16"/>
  <c r="C138" i="16"/>
  <c r="F138" i="16"/>
  <c r="B139" i="16"/>
  <c r="B140" i="16"/>
  <c r="C140" i="16"/>
  <c r="G140" i="16"/>
  <c r="B141" i="16"/>
  <c r="C141" i="16"/>
  <c r="D141" i="16"/>
  <c r="G141" i="16"/>
  <c r="B142" i="16"/>
  <c r="C142" i="16"/>
  <c r="F142" i="16"/>
  <c r="G142" i="16"/>
  <c r="B143" i="16"/>
  <c r="C143" i="16"/>
  <c r="G143" i="16"/>
  <c r="B144" i="16"/>
  <c r="C144" i="16"/>
  <c r="D144" i="16"/>
  <c r="F144" i="16"/>
  <c r="G144" i="16"/>
  <c r="B145" i="16"/>
  <c r="B146" i="16"/>
  <c r="C146" i="16"/>
  <c r="B147" i="16"/>
  <c r="B148" i="16"/>
  <c r="C148" i="16"/>
  <c r="G148" i="16"/>
  <c r="F148" i="16"/>
  <c r="B149" i="16"/>
  <c r="C149" i="16"/>
  <c r="D149" i="16"/>
  <c r="G149" i="16"/>
  <c r="B150" i="16"/>
  <c r="C150" i="16"/>
  <c r="F150" i="16"/>
  <c r="G150" i="16"/>
  <c r="B151" i="16"/>
  <c r="C151" i="16"/>
  <c r="G151" i="16"/>
  <c r="B152" i="16"/>
  <c r="C152" i="16"/>
  <c r="D152" i="16"/>
  <c r="F152" i="16"/>
  <c r="G152" i="16"/>
  <c r="B153" i="16"/>
  <c r="B154" i="16"/>
  <c r="C154" i="16"/>
  <c r="B155" i="16"/>
  <c r="B156" i="16"/>
  <c r="C156" i="16"/>
  <c r="G156" i="16"/>
  <c r="B157" i="16"/>
  <c r="C157" i="16"/>
  <c r="G157" i="16"/>
  <c r="D157" i="16"/>
  <c r="B158" i="16"/>
  <c r="C158" i="16"/>
  <c r="F158" i="16"/>
  <c r="G158" i="16"/>
  <c r="B159" i="16"/>
  <c r="C159" i="16"/>
  <c r="G159" i="16"/>
  <c r="B160" i="16"/>
  <c r="C160" i="16"/>
  <c r="D160" i="16"/>
  <c r="F160" i="16"/>
  <c r="G160" i="16"/>
  <c r="B161" i="16"/>
  <c r="B162" i="16"/>
  <c r="C162" i="16"/>
  <c r="B163" i="16"/>
  <c r="B164" i="16"/>
  <c r="C164" i="16"/>
  <c r="G164" i="16"/>
  <c r="F164" i="16"/>
  <c r="B165" i="16"/>
  <c r="C165" i="16"/>
  <c r="B166" i="16"/>
  <c r="C166" i="16"/>
  <c r="F166" i="16"/>
  <c r="G166" i="16"/>
  <c r="B167" i="16"/>
  <c r="C167" i="16"/>
  <c r="G167" i="16"/>
  <c r="B168" i="16"/>
  <c r="C168" i="16"/>
  <c r="D168" i="16"/>
  <c r="F168" i="16"/>
  <c r="G168" i="16"/>
  <c r="B169" i="16"/>
  <c r="B170" i="16"/>
  <c r="C170" i="16"/>
  <c r="B171" i="16"/>
  <c r="B172" i="16"/>
  <c r="C172" i="16"/>
  <c r="G172" i="16"/>
  <c r="F172" i="16"/>
  <c r="B173" i="16"/>
  <c r="C173" i="16"/>
  <c r="D173" i="16"/>
  <c r="G173" i="16"/>
  <c r="B174" i="16"/>
  <c r="C174" i="16"/>
  <c r="F174" i="16"/>
  <c r="G174" i="16"/>
  <c r="B175" i="16"/>
  <c r="C175" i="16"/>
  <c r="G175" i="16"/>
  <c r="B176" i="16"/>
  <c r="C176" i="16"/>
  <c r="D176" i="16"/>
  <c r="F176" i="16"/>
  <c r="G176" i="16"/>
  <c r="B177" i="16"/>
  <c r="B178" i="16"/>
  <c r="C178" i="16"/>
  <c r="B179" i="16"/>
  <c r="B180" i="16"/>
  <c r="C180" i="16"/>
  <c r="G180" i="16"/>
  <c r="F180" i="16"/>
  <c r="B181" i="16"/>
  <c r="C181" i="16"/>
  <c r="D181" i="16"/>
  <c r="G181" i="16"/>
  <c r="B182" i="16"/>
  <c r="C182" i="16"/>
  <c r="B183" i="16"/>
  <c r="C183" i="16"/>
  <c r="G183" i="16"/>
  <c r="B184" i="16"/>
  <c r="C184" i="16"/>
  <c r="D184" i="16"/>
  <c r="F184" i="16"/>
  <c r="G184" i="16"/>
  <c r="B185" i="16"/>
  <c r="B186" i="16"/>
  <c r="C186" i="16"/>
  <c r="B187" i="16"/>
  <c r="B188" i="16"/>
  <c r="C188" i="16"/>
  <c r="B189" i="16"/>
  <c r="B190" i="16"/>
  <c r="B191" i="16"/>
  <c r="B192" i="16"/>
  <c r="B193" i="16"/>
  <c r="C193" i="16"/>
  <c r="F193" i="16"/>
  <c r="B194" i="16"/>
  <c r="C194" i="16"/>
  <c r="B195" i="16"/>
  <c r="B196" i="16"/>
  <c r="C196" i="16"/>
  <c r="B197" i="16"/>
  <c r="B198" i="16"/>
  <c r="C198" i="16"/>
  <c r="G198" i="16"/>
  <c r="D198" i="16"/>
  <c r="B199" i="16"/>
  <c r="B200" i="16"/>
  <c r="B201" i="16"/>
  <c r="C201" i="16"/>
  <c r="D201" i="16"/>
  <c r="B202" i="16"/>
  <c r="C202" i="16"/>
  <c r="B203" i="16"/>
  <c r="C203" i="16"/>
  <c r="G203" i="16"/>
  <c r="D203" i="16"/>
  <c r="B204" i="16"/>
  <c r="C204" i="16"/>
  <c r="F204" i="16"/>
  <c r="D204" i="16"/>
  <c r="G204" i="16"/>
  <c r="B205" i="16"/>
  <c r="B206" i="16"/>
  <c r="B207" i="16"/>
  <c r="C207" i="16"/>
  <c r="G207" i="16"/>
  <c r="D207" i="16"/>
  <c r="F207" i="16"/>
  <c r="B208" i="16"/>
  <c r="B209" i="16"/>
  <c r="C209" i="16"/>
  <c r="F209" i="16"/>
  <c r="B210" i="16"/>
  <c r="C210" i="16"/>
  <c r="B211" i="16"/>
  <c r="C211" i="16"/>
  <c r="G211" i="16"/>
  <c r="D211" i="16"/>
  <c r="B212" i="16"/>
  <c r="C212" i="16"/>
  <c r="F212" i="16"/>
  <c r="D212" i="16"/>
  <c r="B213" i="16"/>
  <c r="B214" i="16"/>
  <c r="C214" i="16"/>
  <c r="G214" i="16"/>
  <c r="B215" i="16"/>
  <c r="B216" i="16"/>
  <c r="C216" i="16"/>
  <c r="G216" i="16"/>
  <c r="F216" i="16"/>
  <c r="B217" i="16"/>
  <c r="C217" i="16"/>
  <c r="G217" i="16"/>
  <c r="D217" i="16"/>
  <c r="F217" i="16"/>
  <c r="B218" i="16"/>
  <c r="C218" i="16"/>
  <c r="F218" i="16"/>
  <c r="B219" i="16"/>
  <c r="C219" i="16"/>
  <c r="G219" i="16"/>
  <c r="B220" i="16"/>
  <c r="C220" i="16"/>
  <c r="B221" i="16"/>
  <c r="B222" i="16"/>
  <c r="B223" i="16"/>
  <c r="B224" i="16"/>
  <c r="B225" i="16"/>
  <c r="C225" i="16"/>
  <c r="G225" i="16"/>
  <c r="B226" i="16"/>
  <c r="C226" i="16"/>
  <c r="B227" i="16"/>
  <c r="B228" i="16"/>
  <c r="C228" i="16"/>
  <c r="G228" i="16"/>
  <c r="B229" i="16"/>
  <c r="B230" i="16"/>
  <c r="C230" i="16"/>
  <c r="B231" i="16"/>
  <c r="B232" i="16"/>
  <c r="C232" i="16"/>
  <c r="G232" i="16"/>
  <c r="B233" i="16"/>
  <c r="C233" i="16"/>
  <c r="D233" i="16"/>
  <c r="B234" i="16"/>
  <c r="C234" i="16"/>
  <c r="B235" i="16"/>
  <c r="C235" i="16"/>
  <c r="G235" i="16"/>
  <c r="D235" i="16"/>
  <c r="B236" i="16"/>
  <c r="C236" i="16"/>
  <c r="F236" i="16"/>
  <c r="D236" i="16"/>
  <c r="G236" i="16"/>
  <c r="B237" i="16"/>
  <c r="B238" i="16"/>
  <c r="C238" i="16"/>
  <c r="G238" i="16"/>
  <c r="D238" i="16"/>
  <c r="B239" i="16"/>
  <c r="C239" i="16"/>
  <c r="G239" i="16"/>
  <c r="D239" i="16"/>
  <c r="F239" i="16"/>
  <c r="B240" i="16"/>
  <c r="B241" i="16"/>
  <c r="C241" i="16"/>
  <c r="F241" i="16"/>
  <c r="B242" i="16"/>
  <c r="C242" i="16"/>
  <c r="B243" i="16"/>
  <c r="C243" i="16"/>
  <c r="B244" i="16"/>
  <c r="C244" i="16"/>
  <c r="D244" i="16"/>
  <c r="B245" i="16"/>
  <c r="B246" i="16"/>
  <c r="C246" i="16"/>
  <c r="G246" i="16"/>
  <c r="B247" i="16"/>
  <c r="B248" i="16"/>
  <c r="C248" i="16"/>
  <c r="B249" i="16"/>
  <c r="C249" i="16"/>
  <c r="G249" i="16"/>
  <c r="D249" i="16"/>
  <c r="F249" i="16"/>
  <c r="B250" i="16"/>
  <c r="C250" i="16"/>
  <c r="F250" i="16"/>
  <c r="B251" i="16"/>
  <c r="C251" i="16"/>
  <c r="G251" i="16"/>
  <c r="B252" i="16"/>
  <c r="C252" i="16"/>
  <c r="B253" i="16"/>
  <c r="B254" i="16"/>
  <c r="C254" i="16"/>
  <c r="B255" i="16"/>
  <c r="C255" i="16"/>
  <c r="D255" i="16"/>
  <c r="F255" i="16"/>
  <c r="G255" i="16"/>
  <c r="B256" i="16"/>
  <c r="C256" i="16"/>
  <c r="G256" i="16"/>
  <c r="F256" i="16"/>
  <c r="B257" i="16"/>
  <c r="C257" i="16"/>
  <c r="D257" i="16"/>
  <c r="F257" i="16"/>
  <c r="G257" i="16"/>
  <c r="B258" i="16"/>
  <c r="C258" i="16"/>
  <c r="F258" i="16"/>
  <c r="B259" i="16"/>
  <c r="B260" i="16"/>
  <c r="C260" i="16"/>
  <c r="F260" i="16"/>
  <c r="D260" i="16"/>
  <c r="G260" i="16"/>
  <c r="B261" i="16"/>
  <c r="B262" i="16"/>
  <c r="B263" i="16"/>
  <c r="B264" i="16"/>
  <c r="C264" i="16"/>
  <c r="G264" i="16"/>
  <c r="F264" i="16"/>
  <c r="B265" i="16"/>
  <c r="C265" i="16"/>
  <c r="D265" i="16"/>
  <c r="B266" i="16"/>
  <c r="C266" i="16"/>
  <c r="F266" i="16"/>
  <c r="B267" i="16"/>
  <c r="C267" i="16"/>
  <c r="D267" i="16"/>
  <c r="G267" i="16"/>
  <c r="B268" i="16"/>
  <c r="C268" i="16"/>
  <c r="G268" i="16"/>
  <c r="B269" i="16"/>
  <c r="B270" i="16"/>
  <c r="B271" i="16"/>
  <c r="B272" i="16"/>
  <c r="C272" i="16"/>
  <c r="G272" i="16"/>
  <c r="B273" i="16"/>
  <c r="C273" i="16"/>
  <c r="G273" i="16"/>
  <c r="B274" i="16"/>
  <c r="C274" i="16"/>
  <c r="B275" i="16"/>
  <c r="C275" i="16"/>
  <c r="G275" i="16"/>
  <c r="B276" i="16"/>
  <c r="C276" i="16"/>
  <c r="G276" i="16"/>
  <c r="B277" i="16"/>
  <c r="B278" i="16"/>
  <c r="B279" i="16"/>
  <c r="C279" i="16"/>
  <c r="G279" i="16"/>
  <c r="B280" i="16"/>
  <c r="C280" i="16"/>
  <c r="F280" i="16"/>
  <c r="G280" i="16"/>
  <c r="B281" i="16"/>
  <c r="B282" i="16"/>
  <c r="C282" i="16"/>
  <c r="F282" i="16"/>
  <c r="B283" i="16"/>
  <c r="B284" i="16"/>
  <c r="C284" i="16"/>
  <c r="G284" i="16"/>
  <c r="B285" i="16"/>
  <c r="B286" i="16"/>
  <c r="C286" i="16"/>
  <c r="G286" i="16"/>
  <c r="B287" i="16"/>
  <c r="B288" i="16"/>
  <c r="C288" i="16"/>
  <c r="G288" i="16"/>
  <c r="B289" i="16"/>
  <c r="C289" i="16"/>
  <c r="D289" i="16"/>
  <c r="F289" i="16"/>
  <c r="B290" i="16"/>
  <c r="C290" i="16"/>
  <c r="F290" i="16"/>
  <c r="D290" i="16"/>
  <c r="G290" i="16"/>
  <c r="B291" i="16"/>
  <c r="B292" i="16"/>
  <c r="B293" i="16"/>
  <c r="B294" i="16"/>
  <c r="B295" i="16"/>
  <c r="C295" i="16"/>
  <c r="G295" i="16"/>
  <c r="F295" i="16"/>
  <c r="B296" i="16"/>
  <c r="C296" i="16"/>
  <c r="F296" i="16"/>
  <c r="G296" i="16"/>
  <c r="B297" i="16"/>
  <c r="C297" i="16"/>
  <c r="G297" i="16"/>
  <c r="D297" i="16"/>
  <c r="F297" i="16"/>
  <c r="B298" i="16"/>
  <c r="C298" i="16"/>
  <c r="D298" i="16"/>
  <c r="F298" i="16"/>
  <c r="G298" i="16"/>
  <c r="B299" i="16"/>
  <c r="C299" i="16"/>
  <c r="G299" i="16"/>
  <c r="B300" i="16"/>
  <c r="C300" i="16"/>
  <c r="G300" i="16"/>
  <c r="D300" i="16"/>
  <c r="F300" i="16"/>
  <c r="B301" i="16"/>
  <c r="B302" i="16"/>
  <c r="C302" i="16"/>
  <c r="G302" i="16"/>
  <c r="D302" i="16"/>
  <c r="F302" i="16"/>
  <c r="B303" i="16"/>
  <c r="B304" i="16"/>
  <c r="B305" i="16"/>
  <c r="C305" i="16"/>
  <c r="D305" i="16"/>
  <c r="F305" i="16"/>
  <c r="G305" i="16"/>
  <c r="B306" i="16"/>
  <c r="C306" i="16"/>
  <c r="D306" i="16"/>
  <c r="B307" i="16"/>
  <c r="C307" i="16"/>
  <c r="B308" i="16"/>
  <c r="C308" i="16"/>
  <c r="F308" i="16"/>
  <c r="G308" i="16"/>
  <c r="B309" i="16"/>
  <c r="C309" i="16"/>
  <c r="D309" i="16"/>
  <c r="F309" i="16"/>
  <c r="G309" i="16"/>
  <c r="B310" i="16"/>
  <c r="C310" i="16"/>
  <c r="G310" i="16"/>
  <c r="D310" i="16"/>
  <c r="F310" i="16"/>
  <c r="B311" i="16"/>
  <c r="B312" i="16"/>
  <c r="C312" i="16"/>
  <c r="F312" i="16"/>
  <c r="G312" i="16"/>
  <c r="B313" i="16"/>
  <c r="C313" i="16"/>
  <c r="B314" i="16"/>
  <c r="C314" i="16"/>
  <c r="G314" i="16"/>
  <c r="D314" i="16"/>
  <c r="F314" i="16"/>
  <c r="B315" i="16"/>
  <c r="C315" i="16"/>
  <c r="G315" i="16"/>
  <c r="B316" i="16"/>
  <c r="C316" i="16"/>
  <c r="F316" i="16"/>
  <c r="B317" i="16"/>
  <c r="B318" i="16"/>
  <c r="C318" i="16"/>
  <c r="G318" i="16"/>
  <c r="D318" i="16"/>
  <c r="B319" i="16"/>
  <c r="C319" i="16"/>
  <c r="D319" i="16"/>
  <c r="F319" i="16"/>
  <c r="G319" i="16"/>
  <c r="B320" i="16"/>
  <c r="C320" i="16"/>
  <c r="G320" i="16"/>
  <c r="F320" i="16"/>
  <c r="B321" i="16"/>
  <c r="C321" i="16"/>
  <c r="D321" i="16"/>
  <c r="B322" i="16"/>
  <c r="C322" i="16"/>
  <c r="D322" i="16"/>
  <c r="B323" i="16"/>
  <c r="C323" i="16"/>
  <c r="G323" i="16"/>
  <c r="D323" i="16"/>
  <c r="B324" i="16"/>
  <c r="B325" i="16"/>
  <c r="C325" i="16"/>
  <c r="G325" i="16"/>
  <c r="D325" i="16"/>
  <c r="B326" i="16"/>
  <c r="B327" i="16"/>
  <c r="C327" i="16"/>
  <c r="F327" i="16"/>
  <c r="B328" i="16"/>
  <c r="C328" i="16"/>
  <c r="G328" i="16"/>
  <c r="F328" i="16"/>
  <c r="B329" i="16"/>
  <c r="C329" i="16"/>
  <c r="G329" i="16"/>
  <c r="B330" i="16"/>
  <c r="C330" i="16"/>
  <c r="G330" i="16"/>
  <c r="B331" i="16"/>
  <c r="C331" i="16"/>
  <c r="G331" i="16"/>
  <c r="B332" i="16"/>
  <c r="C332" i="16"/>
  <c r="G332" i="16"/>
  <c r="B333" i="16"/>
  <c r="B334" i="16"/>
  <c r="C334" i="16"/>
  <c r="G334" i="16"/>
  <c r="D334" i="16"/>
  <c r="B335" i="16"/>
  <c r="B336" i="16"/>
  <c r="C336" i="16"/>
  <c r="G336" i="16"/>
  <c r="F336" i="16"/>
  <c r="B337" i="16"/>
  <c r="C337" i="16"/>
  <c r="D337" i="16"/>
  <c r="B338" i="16"/>
  <c r="C338" i="16"/>
  <c r="G338" i="16"/>
  <c r="B339" i="16"/>
  <c r="C339" i="16"/>
  <c r="F339" i="16"/>
  <c r="G339" i="16"/>
  <c r="B340" i="16"/>
  <c r="B341" i="16"/>
  <c r="B342" i="16"/>
  <c r="B343" i="16"/>
  <c r="C343" i="16"/>
  <c r="F343" i="16"/>
  <c r="G343" i="16"/>
  <c r="B344" i="16"/>
  <c r="C344" i="16"/>
  <c r="F344" i="16"/>
  <c r="B345" i="16"/>
  <c r="C345" i="16"/>
  <c r="F345" i="16"/>
  <c r="D345" i="16"/>
  <c r="G345" i="16"/>
  <c r="B346" i="16"/>
  <c r="B347" i="16"/>
  <c r="B348" i="16"/>
  <c r="B349" i="16"/>
  <c r="C349" i="16"/>
  <c r="G349" i="16"/>
  <c r="D349" i="16"/>
  <c r="B350" i="16"/>
  <c r="C350" i="16"/>
  <c r="D350" i="16"/>
  <c r="F350" i="16"/>
  <c r="G350" i="16"/>
  <c r="B351" i="16"/>
  <c r="C351" i="16"/>
  <c r="G351" i="16"/>
  <c r="F351" i="16"/>
  <c r="B352" i="16"/>
  <c r="C352" i="16"/>
  <c r="G352" i="16"/>
  <c r="D352" i="16"/>
  <c r="F352" i="16"/>
  <c r="B353" i="16"/>
  <c r="C353" i="16"/>
  <c r="F353" i="16"/>
  <c r="D353" i="16"/>
  <c r="B354" i="16"/>
  <c r="B355" i="16"/>
  <c r="F355" i="16"/>
  <c r="C355" i="16"/>
  <c r="G355" i="16"/>
  <c r="B356" i="16"/>
  <c r="B357" i="16"/>
  <c r="C357" i="16"/>
  <c r="G357" i="16"/>
  <c r="F357" i="16"/>
  <c r="B358" i="16"/>
  <c r="C358" i="16"/>
  <c r="D358" i="16"/>
  <c r="F358" i="16"/>
  <c r="G358" i="16"/>
  <c r="B359" i="16"/>
  <c r="B360" i="16"/>
  <c r="C360" i="16"/>
  <c r="G360" i="16"/>
  <c r="D360" i="16"/>
  <c r="F360" i="16"/>
  <c r="B361" i="16"/>
  <c r="C361" i="16"/>
  <c r="F361" i="16"/>
  <c r="D361" i="16"/>
  <c r="B362" i="16"/>
  <c r="C362" i="16"/>
  <c r="D362" i="16"/>
  <c r="G362" i="16"/>
  <c r="B363" i="16"/>
  <c r="B364" i="16"/>
  <c r="C364" i="16"/>
  <c r="D364" i="16"/>
  <c r="F364" i="16"/>
  <c r="G364" i="16"/>
  <c r="B365" i="16"/>
  <c r="B366" i="16"/>
  <c r="C366" i="16"/>
  <c r="B367" i="16"/>
  <c r="C367" i="16"/>
  <c r="G367" i="16"/>
  <c r="F367" i="16"/>
  <c r="B368" i="16"/>
  <c r="C368" i="16"/>
  <c r="G368" i="16"/>
  <c r="B369" i="16"/>
  <c r="C369" i="16"/>
  <c r="F369" i="16"/>
  <c r="D369" i="16"/>
  <c r="G369" i="16"/>
  <c r="B370" i="16"/>
  <c r="C370" i="16"/>
  <c r="G370" i="16"/>
  <c r="B371" i="16"/>
  <c r="B372" i="16"/>
  <c r="B373" i="16"/>
  <c r="B374" i="16"/>
  <c r="C374" i="16"/>
  <c r="D374" i="16"/>
  <c r="F374" i="16"/>
  <c r="G374" i="16"/>
  <c r="B375" i="16"/>
  <c r="B376" i="16"/>
  <c r="C376" i="16"/>
  <c r="D376" i="16"/>
  <c r="F376" i="16"/>
  <c r="G376" i="16"/>
  <c r="B377" i="16"/>
  <c r="C377" i="16"/>
  <c r="B378" i="16"/>
  <c r="B379" i="16"/>
  <c r="C379" i="16"/>
  <c r="G379" i="16"/>
  <c r="B380" i="16"/>
  <c r="B381" i="16"/>
  <c r="C381" i="16"/>
  <c r="G381" i="16"/>
  <c r="D381" i="16"/>
  <c r="B382" i="16"/>
  <c r="C382" i="16"/>
  <c r="G382" i="16"/>
  <c r="D382" i="16"/>
  <c r="F382" i="16"/>
  <c r="B383" i="16"/>
  <c r="C383" i="16"/>
  <c r="F383" i="16"/>
  <c r="B384" i="16"/>
  <c r="C384" i="16"/>
  <c r="G384" i="16"/>
  <c r="D384" i="16"/>
  <c r="F384" i="16"/>
  <c r="B385" i="16"/>
  <c r="C385" i="16"/>
  <c r="D385" i="16"/>
  <c r="F385" i="16"/>
  <c r="G385" i="16"/>
  <c r="B386" i="16"/>
  <c r="C386" i="16"/>
  <c r="G386" i="16"/>
  <c r="B387" i="16"/>
  <c r="D387" i="16"/>
  <c r="C387" i="16"/>
  <c r="F387" i="16"/>
  <c r="G387" i="16"/>
  <c r="B388" i="16"/>
  <c r="B389" i="16"/>
  <c r="C389" i="16"/>
  <c r="B390" i="16"/>
  <c r="C390" i="16"/>
  <c r="D390" i="16"/>
  <c r="F390" i="16"/>
  <c r="G390" i="16"/>
  <c r="B391" i="16"/>
  <c r="C391" i="16"/>
  <c r="G391" i="16"/>
  <c r="B392" i="16"/>
  <c r="C392" i="16"/>
  <c r="G392" i="16"/>
  <c r="D392" i="16"/>
  <c r="F392" i="16"/>
  <c r="B393" i="16"/>
  <c r="C393" i="16"/>
  <c r="F393" i="16"/>
  <c r="D393" i="16"/>
  <c r="G393" i="16"/>
  <c r="B394" i="16"/>
  <c r="C394" i="16"/>
  <c r="G394" i="16"/>
  <c r="D394" i="16"/>
  <c r="B395" i="16"/>
  <c r="B396" i="16"/>
  <c r="B397" i="16"/>
  <c r="B398" i="16"/>
  <c r="C398" i="16"/>
  <c r="G398" i="16"/>
  <c r="F398" i="16"/>
  <c r="B399" i="16"/>
  <c r="C399" i="16"/>
  <c r="F399" i="16"/>
  <c r="G399" i="16"/>
  <c r="B400" i="16"/>
  <c r="C400" i="16"/>
  <c r="G400" i="16"/>
  <c r="B401" i="16"/>
  <c r="C401" i="16"/>
  <c r="D401" i="16"/>
  <c r="F401" i="16"/>
  <c r="G401" i="16"/>
  <c r="B402" i="16"/>
  <c r="C402" i="16"/>
  <c r="G402" i="16"/>
  <c r="B403" i="16"/>
  <c r="C403" i="16"/>
  <c r="G403" i="16"/>
  <c r="B404" i="16"/>
  <c r="B405" i="16"/>
  <c r="C405" i="16"/>
  <c r="G405" i="16"/>
  <c r="B406" i="16"/>
  <c r="B407" i="16"/>
  <c r="F407" i="16"/>
  <c r="C407" i="16"/>
  <c r="G407" i="16"/>
  <c r="B408" i="16"/>
  <c r="C408" i="16"/>
  <c r="F408" i="16"/>
  <c r="G408" i="16"/>
  <c r="B409" i="16"/>
  <c r="C409" i="16"/>
  <c r="F409" i="16"/>
  <c r="B410" i="16"/>
  <c r="C410" i="16"/>
  <c r="D410" i="16"/>
  <c r="G410" i="16"/>
  <c r="B411" i="16"/>
  <c r="F411" i="16"/>
  <c r="C411" i="16"/>
  <c r="G411" i="16"/>
  <c r="B412" i="16"/>
  <c r="B413" i="16"/>
  <c r="B414" i="16"/>
  <c r="C414" i="16"/>
  <c r="G414" i="16"/>
  <c r="D414" i="16"/>
  <c r="B415" i="16"/>
  <c r="C415" i="16"/>
  <c r="G415" i="16"/>
  <c r="B416" i="16"/>
  <c r="C416" i="16"/>
  <c r="G416" i="16"/>
  <c r="D416" i="16"/>
  <c r="B417" i="16"/>
  <c r="C417" i="16"/>
  <c r="D417" i="16"/>
  <c r="F417" i="16"/>
  <c r="G417" i="16"/>
  <c r="B418" i="16"/>
  <c r="C418" i="16"/>
  <c r="G418" i="16"/>
  <c r="B419" i="16"/>
  <c r="C419" i="16"/>
  <c r="F419" i="16"/>
  <c r="D419" i="16"/>
  <c r="B420" i="16"/>
  <c r="B421" i="16"/>
  <c r="C421" i="16"/>
  <c r="G421" i="16"/>
  <c r="D421" i="16"/>
  <c r="F421" i="16"/>
  <c r="B422" i="16"/>
  <c r="B423" i="16"/>
  <c r="B424" i="16"/>
  <c r="C424" i="16"/>
  <c r="G424" i="16"/>
  <c r="F424" i="16"/>
  <c r="B425" i="16"/>
  <c r="C425" i="16"/>
  <c r="F425" i="16"/>
  <c r="D425" i="16"/>
  <c r="G425" i="16"/>
  <c r="B426" i="16"/>
  <c r="C426" i="16"/>
  <c r="G426" i="16"/>
  <c r="D426" i="16"/>
  <c r="B427" i="16"/>
  <c r="B428" i="16"/>
  <c r="C428" i="16"/>
  <c r="D428" i="16"/>
  <c r="F428" i="16"/>
  <c r="G428" i="16"/>
  <c r="B429" i="16"/>
  <c r="B430" i="16"/>
  <c r="C430" i="16"/>
  <c r="D430" i="16"/>
  <c r="F430" i="16"/>
  <c r="G430" i="16"/>
  <c r="B431" i="16"/>
  <c r="C431" i="16"/>
  <c r="G431" i="16"/>
  <c r="B432" i="16"/>
  <c r="C432" i="16"/>
  <c r="G432" i="16"/>
  <c r="D432" i="16"/>
  <c r="F432" i="16"/>
  <c r="B433" i="16"/>
  <c r="C433" i="16"/>
  <c r="D433" i="16"/>
  <c r="F433" i="16"/>
  <c r="G433" i="16"/>
  <c r="B434" i="16"/>
  <c r="C434" i="16"/>
  <c r="G434" i="16"/>
  <c r="B435" i="16"/>
  <c r="C435" i="16"/>
  <c r="G435" i="16"/>
  <c r="D435" i="16"/>
  <c r="F435" i="16"/>
  <c r="B436" i="16"/>
  <c r="B437" i="16"/>
  <c r="C437" i="16"/>
  <c r="G437" i="16"/>
  <c r="D437" i="16"/>
  <c r="F437" i="16"/>
  <c r="B438" i="16"/>
  <c r="B439" i="16"/>
  <c r="C439" i="16"/>
  <c r="G439" i="16"/>
  <c r="B440" i="16"/>
  <c r="C440" i="16"/>
  <c r="B441" i="16"/>
  <c r="C441" i="16"/>
  <c r="F441" i="16"/>
  <c r="D441" i="16"/>
  <c r="B442" i="16"/>
  <c r="C442" i="16"/>
  <c r="B443" i="16"/>
  <c r="C443" i="16"/>
  <c r="G443" i="16"/>
  <c r="F443" i="16"/>
  <c r="B444" i="16"/>
  <c r="C444" i="16"/>
  <c r="G444" i="16"/>
  <c r="D444" i="16"/>
  <c r="B445" i="16"/>
  <c r="B446" i="16"/>
  <c r="C446" i="16"/>
  <c r="D446" i="16"/>
  <c r="F446" i="16"/>
  <c r="G446" i="16"/>
  <c r="B447" i="16"/>
  <c r="C447" i="16"/>
  <c r="G447" i="16"/>
  <c r="B448" i="16"/>
  <c r="C448" i="16"/>
  <c r="G448" i="16"/>
  <c r="D448" i="16"/>
  <c r="F448" i="16"/>
  <c r="B449" i="16"/>
  <c r="C449" i="16"/>
  <c r="D449" i="16"/>
  <c r="F449" i="16"/>
  <c r="G449" i="16"/>
  <c r="B450" i="16"/>
  <c r="C450" i="16"/>
  <c r="G450" i="16"/>
  <c r="B451" i="16"/>
  <c r="C451" i="16"/>
  <c r="D451" i="16"/>
  <c r="F451" i="16"/>
  <c r="G451" i="16"/>
  <c r="B452" i="16"/>
  <c r="B453" i="16"/>
  <c r="C453" i="16"/>
  <c r="G453" i="16"/>
  <c r="B454" i="16"/>
  <c r="B455" i="16"/>
  <c r="C455" i="16"/>
  <c r="G455" i="16"/>
  <c r="F455" i="16"/>
  <c r="B456" i="16"/>
  <c r="C456" i="16"/>
  <c r="F456" i="16"/>
  <c r="B457" i="16"/>
  <c r="C457" i="16"/>
  <c r="D457" i="16"/>
  <c r="B458" i="16"/>
  <c r="C458" i="16"/>
  <c r="G458" i="16"/>
  <c r="D458" i="16"/>
  <c r="B459" i="16"/>
  <c r="B460" i="16"/>
  <c r="C460" i="16"/>
  <c r="D460" i="16"/>
  <c r="F460" i="16"/>
  <c r="G460" i="16"/>
  <c r="B461" i="16"/>
  <c r="B462" i="16"/>
  <c r="C462" i="16"/>
  <c r="G462" i="16"/>
  <c r="B463" i="16"/>
  <c r="C463" i="16"/>
  <c r="G463" i="16"/>
  <c r="B464" i="16"/>
  <c r="C464" i="16"/>
  <c r="G464" i="16"/>
  <c r="B465" i="16"/>
  <c r="C465" i="16"/>
  <c r="D465" i="16"/>
  <c r="F465" i="16"/>
  <c r="G465" i="16"/>
  <c r="B466" i="16"/>
  <c r="B467" i="16"/>
  <c r="C467" i="16"/>
  <c r="D467" i="16"/>
  <c r="F467" i="16"/>
  <c r="G467" i="16"/>
  <c r="B468" i="16"/>
  <c r="B469" i="16"/>
  <c r="C469" i="16"/>
  <c r="G469" i="16"/>
  <c r="B470" i="16"/>
  <c r="B471" i="16"/>
  <c r="C471" i="16"/>
  <c r="F471" i="16"/>
  <c r="G471" i="16"/>
  <c r="B472" i="16"/>
  <c r="D472" i="16"/>
  <c r="C472" i="16"/>
  <c r="F472" i="16"/>
  <c r="G472" i="16"/>
  <c r="B473" i="16"/>
  <c r="C473" i="16"/>
  <c r="D473" i="16"/>
  <c r="G473" i="16"/>
  <c r="B474" i="16"/>
  <c r="C474" i="16"/>
  <c r="G474" i="16"/>
  <c r="D474" i="16"/>
  <c r="F474" i="16"/>
  <c r="B475" i="16"/>
  <c r="B476" i="16"/>
  <c r="C476" i="16"/>
  <c r="G476" i="16"/>
  <c r="F476" i="16"/>
  <c r="B477" i="16"/>
  <c r="C477" i="16"/>
  <c r="D477" i="16"/>
  <c r="F477" i="16"/>
  <c r="G477" i="16"/>
  <c r="B478" i="16"/>
  <c r="C478" i="16"/>
  <c r="G478" i="16"/>
  <c r="B479" i="16"/>
  <c r="B480" i="16"/>
  <c r="C480" i="16"/>
  <c r="F480" i="16"/>
  <c r="B481" i="16"/>
  <c r="C481" i="16"/>
  <c r="D481" i="16"/>
  <c r="G481" i="16"/>
  <c r="B482" i="16"/>
  <c r="C482" i="16"/>
  <c r="G482" i="16"/>
  <c r="B483" i="16"/>
  <c r="B484" i="16"/>
  <c r="F484" i="16"/>
  <c r="C484" i="16"/>
  <c r="G484" i="16"/>
  <c r="D484" i="16"/>
  <c r="B485" i="16"/>
  <c r="C485" i="16"/>
  <c r="D485" i="16"/>
  <c r="F485" i="16"/>
  <c r="G485" i="16"/>
  <c r="B486" i="16"/>
  <c r="C486" i="16"/>
  <c r="G486" i="16"/>
  <c r="F486" i="16"/>
  <c r="B487" i="16"/>
  <c r="B488" i="16"/>
  <c r="C488" i="16"/>
  <c r="F488" i="16"/>
  <c r="G488" i="16"/>
  <c r="B489" i="16"/>
  <c r="C489" i="16"/>
  <c r="D489" i="16"/>
  <c r="G489" i="16"/>
  <c r="B490" i="16"/>
  <c r="C490" i="16"/>
  <c r="G490" i="16"/>
  <c r="D490" i="16"/>
  <c r="F490" i="16"/>
  <c r="B491" i="16"/>
  <c r="B492" i="16"/>
  <c r="C492" i="16"/>
  <c r="G492" i="16"/>
  <c r="D492" i="16"/>
  <c r="F492" i="16"/>
  <c r="B493" i="16"/>
  <c r="C493" i="16"/>
  <c r="D493" i="16"/>
  <c r="F493" i="16"/>
  <c r="G493" i="16"/>
  <c r="B494" i="16"/>
  <c r="C494" i="16"/>
  <c r="G494" i="16"/>
  <c r="F494" i="16"/>
  <c r="B495" i="16"/>
  <c r="C495" i="16"/>
  <c r="G495" i="16"/>
  <c r="D495" i="16"/>
  <c r="F495" i="16"/>
  <c r="B496" i="16"/>
  <c r="B497" i="16"/>
  <c r="C497" i="16"/>
  <c r="F497" i="16"/>
  <c r="D497" i="16"/>
  <c r="B498" i="16"/>
  <c r="C498" i="16"/>
  <c r="F498" i="16"/>
  <c r="D498" i="16"/>
  <c r="G498" i="16"/>
  <c r="B499" i="16"/>
  <c r="D499" i="16"/>
  <c r="C499" i="16"/>
  <c r="G499" i="16"/>
  <c r="B500" i="16"/>
  <c r="C500" i="16"/>
  <c r="F500" i="16"/>
  <c r="G500" i="16"/>
  <c r="B501" i="16"/>
  <c r="C501" i="16"/>
  <c r="G501" i="16"/>
  <c r="D501" i="16"/>
  <c r="B502" i="16"/>
  <c r="C502" i="16"/>
  <c r="G502" i="16"/>
  <c r="D502" i="16"/>
  <c r="F502" i="16"/>
  <c r="B503" i="16"/>
  <c r="F503" i="16"/>
  <c r="C503" i="16"/>
  <c r="G503" i="16"/>
  <c r="D503" i="16"/>
  <c r="B504" i="16"/>
  <c r="C504" i="16"/>
  <c r="F504" i="16"/>
  <c r="G504" i="16"/>
  <c r="B505" i="16"/>
  <c r="D505" i="16"/>
  <c r="C505" i="16"/>
  <c r="G505" i="16"/>
  <c r="B506" i="16"/>
  <c r="C506" i="16"/>
  <c r="D506" i="16"/>
  <c r="F506" i="16"/>
  <c r="G506" i="16"/>
  <c r="B507" i="16"/>
  <c r="B508" i="16"/>
  <c r="C508" i="16"/>
  <c r="D508" i="16"/>
  <c r="F508" i="16"/>
  <c r="G508" i="16"/>
  <c r="B509" i="16"/>
  <c r="B510" i="16"/>
  <c r="C510" i="16"/>
  <c r="G510" i="16"/>
  <c r="D510" i="16"/>
  <c r="F510" i="16"/>
  <c r="B511" i="16"/>
  <c r="C511" i="16"/>
  <c r="G511" i="16"/>
  <c r="D511" i="16"/>
  <c r="B512" i="16"/>
  <c r="C512" i="16"/>
  <c r="F512" i="16"/>
  <c r="G512" i="16"/>
  <c r="B513" i="16"/>
  <c r="C513" i="16"/>
  <c r="G513" i="16"/>
  <c r="B514" i="16"/>
  <c r="C514" i="16"/>
  <c r="F514" i="16"/>
  <c r="D514" i="16"/>
  <c r="G514" i="16"/>
  <c r="B515" i="16"/>
  <c r="C515" i="16"/>
  <c r="G515" i="16"/>
  <c r="B516" i="16"/>
  <c r="C516" i="16"/>
  <c r="F516" i="16"/>
  <c r="G516" i="16"/>
  <c r="B517" i="16"/>
  <c r="C517" i="16"/>
  <c r="G517" i="16"/>
  <c r="B518" i="16"/>
  <c r="C518" i="16"/>
  <c r="G518" i="16"/>
  <c r="D518" i="16"/>
  <c r="F518" i="16"/>
  <c r="B519" i="16"/>
  <c r="D519" i="16"/>
  <c r="C519" i="16"/>
  <c r="G519" i="16"/>
  <c r="B520" i="16"/>
  <c r="C520" i="16"/>
  <c r="F520" i="16"/>
  <c r="G520" i="16"/>
  <c r="B521" i="16"/>
  <c r="B522" i="16"/>
  <c r="C522" i="16"/>
  <c r="D522" i="16"/>
  <c r="F522" i="16"/>
  <c r="G522" i="16"/>
  <c r="B523" i="16"/>
  <c r="C523" i="16"/>
  <c r="G523" i="16"/>
  <c r="B524" i="16"/>
  <c r="C524" i="16"/>
  <c r="D524" i="16"/>
  <c r="F524" i="16"/>
  <c r="G524" i="16"/>
  <c r="B525" i="16"/>
  <c r="B526" i="16"/>
  <c r="C526" i="16"/>
  <c r="G526" i="16"/>
  <c r="D526" i="16"/>
  <c r="F526" i="16"/>
  <c r="B527" i="16"/>
  <c r="C527" i="16"/>
  <c r="G527" i="16"/>
  <c r="B528" i="16"/>
  <c r="C528" i="16"/>
  <c r="F528" i="16"/>
  <c r="G528" i="16"/>
  <c r="B529" i="16"/>
  <c r="C529" i="16"/>
  <c r="D529" i="16"/>
  <c r="F529" i="16"/>
  <c r="G529" i="16"/>
  <c r="B530" i="16"/>
  <c r="C530" i="16"/>
  <c r="F530" i="16"/>
  <c r="D530" i="16"/>
  <c r="G530" i="16"/>
  <c r="B531" i="16"/>
  <c r="C531" i="16"/>
  <c r="D531" i="16"/>
  <c r="G531" i="16"/>
  <c r="B532" i="16"/>
  <c r="C532" i="16"/>
  <c r="F532" i="16"/>
  <c r="G532" i="16"/>
  <c r="B533" i="16"/>
  <c r="C533" i="16"/>
  <c r="D533" i="16"/>
  <c r="F533" i="16"/>
  <c r="G533" i="16"/>
  <c r="B534" i="16"/>
  <c r="C534" i="16"/>
  <c r="G534" i="16"/>
  <c r="D534" i="16"/>
  <c r="F534" i="16"/>
  <c r="B535" i="16"/>
  <c r="B536" i="16"/>
  <c r="C536" i="16"/>
  <c r="F536" i="16"/>
  <c r="G536" i="16"/>
  <c r="B537" i="16"/>
  <c r="C537" i="16"/>
  <c r="G537" i="16"/>
  <c r="F537" i="16"/>
  <c r="B538" i="16"/>
  <c r="C538" i="16"/>
  <c r="G538" i="16"/>
  <c r="D538" i="16"/>
  <c r="F538" i="16"/>
  <c r="B539" i="16"/>
  <c r="B540" i="16"/>
  <c r="C540" i="16"/>
  <c r="G540" i="16"/>
  <c r="D540" i="16"/>
  <c r="F540" i="16"/>
  <c r="B541" i="16"/>
  <c r="B542" i="16"/>
  <c r="C542" i="16"/>
  <c r="G542" i="16"/>
  <c r="D542" i="16"/>
  <c r="F542" i="16"/>
  <c r="B543" i="16"/>
  <c r="C543" i="16"/>
  <c r="D543" i="16"/>
  <c r="F543" i="16"/>
  <c r="G543" i="16"/>
  <c r="B544" i="16"/>
  <c r="C544" i="16"/>
  <c r="F544" i="16"/>
  <c r="G544" i="16"/>
  <c r="B545" i="16"/>
  <c r="C545" i="16"/>
  <c r="D545" i="16"/>
  <c r="F545" i="16"/>
  <c r="G545" i="16"/>
  <c r="B546" i="16"/>
  <c r="C546" i="16"/>
  <c r="F546" i="16"/>
  <c r="D546" i="16"/>
  <c r="B547" i="16"/>
  <c r="B548" i="16"/>
  <c r="C548" i="16"/>
  <c r="G548" i="16"/>
  <c r="F548" i="16"/>
  <c r="B549" i="16"/>
  <c r="C549" i="16"/>
  <c r="F549" i="16"/>
  <c r="G549" i="16"/>
  <c r="B550" i="16"/>
  <c r="C550" i="16"/>
  <c r="G550" i="16"/>
  <c r="D550" i="16"/>
  <c r="F550" i="16"/>
  <c r="B551" i="16"/>
  <c r="C551" i="16"/>
  <c r="D551" i="16"/>
  <c r="F551" i="16"/>
  <c r="G551" i="16"/>
  <c r="B552" i="16"/>
  <c r="C552" i="16"/>
  <c r="G552" i="16"/>
  <c r="F552" i="16"/>
  <c r="B553" i="16"/>
  <c r="C553" i="16"/>
  <c r="B554" i="16"/>
  <c r="C554" i="16"/>
  <c r="F554" i="16"/>
  <c r="B555" i="16"/>
  <c r="C555" i="16"/>
  <c r="G555" i="16"/>
  <c r="B556" i="16"/>
  <c r="F556" i="16"/>
  <c r="C556" i="16"/>
  <c r="G556" i="16"/>
  <c r="B557" i="16"/>
  <c r="B558" i="16"/>
  <c r="F558" i="16"/>
  <c r="C558" i="16"/>
  <c r="G558" i="16"/>
  <c r="B559" i="16"/>
  <c r="C559" i="16"/>
  <c r="F559" i="16"/>
  <c r="G559" i="16"/>
  <c r="B560" i="16"/>
  <c r="C560" i="16"/>
  <c r="G560" i="16"/>
  <c r="B561" i="16"/>
  <c r="C561" i="16"/>
  <c r="D561" i="16"/>
  <c r="F561" i="16"/>
  <c r="G561" i="16"/>
  <c r="B562" i="16"/>
  <c r="C562" i="16"/>
  <c r="F562" i="16"/>
  <c r="B563" i="16"/>
  <c r="C563" i="16"/>
  <c r="D563" i="16"/>
  <c r="G563" i="16"/>
  <c r="B564" i="16"/>
  <c r="C564" i="16"/>
  <c r="G564" i="16"/>
  <c r="B565" i="16"/>
  <c r="C565" i="16"/>
  <c r="D565" i="16"/>
  <c r="F565" i="16"/>
  <c r="G565" i="16"/>
  <c r="B566" i="16"/>
  <c r="C566" i="16"/>
  <c r="G566" i="16"/>
  <c r="D566" i="16"/>
  <c r="B567" i="16"/>
  <c r="C567" i="16"/>
  <c r="B568" i="16"/>
  <c r="C568" i="16"/>
  <c r="F568" i="16"/>
  <c r="B569" i="16"/>
  <c r="C569" i="16"/>
  <c r="G569" i="16"/>
  <c r="D569" i="16"/>
  <c r="F569" i="16"/>
  <c r="B570" i="16"/>
  <c r="C570" i="16"/>
  <c r="G570" i="16"/>
  <c r="B571" i="16"/>
  <c r="C571" i="16"/>
  <c r="G571" i="16"/>
  <c r="B572" i="16"/>
  <c r="D572" i="16"/>
  <c r="C572" i="16"/>
  <c r="G572" i="16"/>
  <c r="B573" i="16"/>
  <c r="B574" i="16"/>
  <c r="D574" i="16"/>
  <c r="C574" i="16"/>
  <c r="G574" i="16"/>
  <c r="B575" i="16"/>
  <c r="C575" i="16"/>
  <c r="D575" i="16"/>
  <c r="F575" i="16"/>
  <c r="G575" i="16"/>
  <c r="B576" i="16"/>
  <c r="C576" i="16"/>
  <c r="G576" i="16"/>
  <c r="B577" i="16"/>
  <c r="C577" i="16"/>
  <c r="D577" i="16"/>
  <c r="F577" i="16"/>
  <c r="G577" i="16"/>
  <c r="B578" i="16"/>
  <c r="C578" i="16"/>
  <c r="F578" i="16"/>
  <c r="D578" i="16"/>
  <c r="G578" i="16"/>
  <c r="B579" i="16"/>
  <c r="C579" i="16"/>
  <c r="D579" i="16"/>
  <c r="G579" i="16"/>
  <c r="B580" i="16"/>
  <c r="B581" i="16"/>
  <c r="C581" i="16"/>
  <c r="D581" i="16"/>
  <c r="F581" i="16"/>
  <c r="G581" i="16"/>
  <c r="B582" i="16"/>
  <c r="C582" i="16"/>
  <c r="G582" i="16"/>
  <c r="B583" i="16"/>
  <c r="C583" i="16"/>
  <c r="D583" i="16"/>
  <c r="F583" i="16"/>
  <c r="G583" i="16"/>
  <c r="B584" i="16"/>
  <c r="C584" i="16"/>
  <c r="F584" i="16"/>
  <c r="G584" i="16"/>
  <c r="B585" i="16"/>
  <c r="C585" i="16"/>
  <c r="G585" i="16"/>
  <c r="D585" i="16"/>
  <c r="F585" i="16"/>
  <c r="B586" i="16"/>
  <c r="C586" i="16"/>
  <c r="D586" i="16"/>
  <c r="F586" i="16"/>
  <c r="G586" i="16"/>
  <c r="B587" i="16"/>
  <c r="C587" i="16"/>
  <c r="G587" i="16"/>
  <c r="B588" i="16"/>
  <c r="B589" i="16"/>
  <c r="B590" i="16"/>
  <c r="B591" i="16"/>
  <c r="C591" i="16"/>
  <c r="D591" i="16"/>
  <c r="F591" i="16"/>
  <c r="G591" i="16"/>
  <c r="B592" i="16"/>
  <c r="B593" i="16"/>
  <c r="C593" i="16"/>
  <c r="D593" i="16"/>
  <c r="F593" i="16"/>
  <c r="G593" i="16"/>
  <c r="B594" i="16"/>
  <c r="C594" i="16"/>
  <c r="F594" i="16"/>
  <c r="G594" i="16"/>
  <c r="B595" i="16"/>
  <c r="C595" i="16"/>
  <c r="D595" i="16"/>
  <c r="G595" i="16"/>
  <c r="B596" i="16"/>
  <c r="C596" i="16"/>
  <c r="F596" i="16"/>
  <c r="G596" i="16"/>
  <c r="B597" i="16"/>
  <c r="C597" i="16"/>
  <c r="D597" i="16"/>
  <c r="F597" i="16"/>
  <c r="G597" i="16"/>
  <c r="B598" i="16"/>
  <c r="C598" i="16"/>
  <c r="G598" i="16"/>
  <c r="D598" i="16"/>
  <c r="F598" i="16"/>
  <c r="B599" i="16"/>
  <c r="C599" i="16"/>
  <c r="D599" i="16"/>
  <c r="F599" i="16"/>
  <c r="G599" i="16"/>
  <c r="B600" i="16"/>
  <c r="C600" i="16"/>
  <c r="F600" i="16"/>
  <c r="G600" i="16"/>
  <c r="B601" i="16"/>
  <c r="C601" i="16"/>
  <c r="G601" i="16"/>
  <c r="D601" i="16"/>
  <c r="F601" i="16"/>
  <c r="B602" i="16"/>
  <c r="C602" i="16"/>
  <c r="D602" i="16"/>
  <c r="F602" i="16"/>
  <c r="G602" i="16"/>
  <c r="B603" i="16"/>
  <c r="C603" i="16"/>
  <c r="G603" i="16"/>
  <c r="B604" i="16"/>
  <c r="C604" i="16"/>
  <c r="D604" i="16"/>
  <c r="F604" i="16"/>
  <c r="G604" i="16"/>
  <c r="B605" i="16"/>
  <c r="B606" i="16"/>
  <c r="C606" i="16"/>
  <c r="G606" i="16"/>
  <c r="F606" i="16"/>
  <c r="B607" i="16"/>
  <c r="C607" i="16"/>
  <c r="D607" i="16"/>
  <c r="F607" i="16"/>
  <c r="G607" i="16"/>
  <c r="B608" i="16"/>
  <c r="C608" i="16"/>
  <c r="F608" i="16"/>
  <c r="G608" i="16"/>
  <c r="B609" i="16"/>
  <c r="C609" i="16"/>
  <c r="G609" i="16"/>
  <c r="D609" i="16"/>
  <c r="F609" i="16"/>
  <c r="B610" i="16"/>
  <c r="C610" i="16"/>
  <c r="F610" i="16"/>
  <c r="D610" i="16"/>
  <c r="G610" i="16"/>
  <c r="B611" i="16"/>
  <c r="C611" i="16"/>
  <c r="G611" i="16"/>
  <c r="D611" i="16"/>
  <c r="B612" i="16"/>
  <c r="B613" i="16"/>
  <c r="F613" i="16"/>
  <c r="C613" i="16"/>
  <c r="G613" i="16"/>
  <c r="D613" i="16"/>
  <c r="B614" i="16"/>
  <c r="C614" i="16"/>
  <c r="D614" i="16"/>
  <c r="F614" i="16"/>
  <c r="G614" i="16"/>
  <c r="B615" i="16"/>
  <c r="B616" i="16"/>
  <c r="C616" i="16"/>
  <c r="D616" i="16"/>
  <c r="F616" i="16"/>
  <c r="G616" i="16"/>
  <c r="B617" i="16"/>
  <c r="C617" i="16"/>
  <c r="D617" i="16"/>
  <c r="F617" i="16"/>
  <c r="G617" i="16"/>
  <c r="B618" i="16"/>
  <c r="C618" i="16"/>
  <c r="G618" i="16"/>
  <c r="D618" i="16"/>
  <c r="F618" i="16"/>
  <c r="B619" i="16"/>
  <c r="C619" i="16"/>
  <c r="D619" i="16"/>
  <c r="F619" i="16"/>
  <c r="G619" i="16"/>
  <c r="B620" i="16"/>
  <c r="C620" i="16"/>
  <c r="G620" i="16"/>
  <c r="F620" i="16"/>
  <c r="B621" i="16"/>
  <c r="C621" i="16"/>
  <c r="B622" i="16"/>
  <c r="C622" i="16"/>
  <c r="G622" i="16"/>
  <c r="B623" i="16"/>
  <c r="C623" i="16"/>
  <c r="D623" i="16"/>
  <c r="G623" i="16"/>
  <c r="B624" i="16"/>
  <c r="B625" i="16"/>
  <c r="C625" i="16"/>
  <c r="D625" i="16"/>
  <c r="F625" i="16"/>
  <c r="G625" i="16"/>
  <c r="B626" i="16"/>
  <c r="C626" i="16"/>
  <c r="G626" i="16"/>
  <c r="F626" i="16"/>
  <c r="B627" i="16"/>
  <c r="C627" i="16"/>
  <c r="G627" i="16"/>
  <c r="D627" i="16"/>
  <c r="F627" i="16"/>
  <c r="B628" i="16"/>
  <c r="B629" i="16"/>
  <c r="F629" i="16"/>
  <c r="C629" i="16"/>
  <c r="G629" i="16"/>
  <c r="D629" i="16"/>
  <c r="B630" i="16"/>
  <c r="C630" i="16"/>
  <c r="D630" i="16"/>
  <c r="F630" i="16"/>
  <c r="G630" i="16"/>
  <c r="B631" i="16"/>
  <c r="B632" i="16"/>
  <c r="C632" i="16"/>
  <c r="D632" i="16"/>
  <c r="F632" i="16"/>
  <c r="G632" i="16"/>
  <c r="B633" i="16"/>
  <c r="C633" i="16"/>
  <c r="D633" i="16"/>
  <c r="F633" i="16"/>
  <c r="G633" i="16"/>
  <c r="B634" i="16"/>
  <c r="C634" i="16"/>
  <c r="G634" i="16"/>
  <c r="D634" i="16"/>
  <c r="F634" i="16"/>
  <c r="B635" i="16"/>
  <c r="C635" i="16"/>
  <c r="D635" i="16"/>
  <c r="F635" i="16"/>
  <c r="G635" i="16"/>
  <c r="B636" i="16"/>
  <c r="C636" i="16"/>
  <c r="G636" i="16"/>
  <c r="F636" i="16"/>
  <c r="B637" i="16"/>
  <c r="C637" i="16"/>
  <c r="B638" i="16"/>
  <c r="C638" i="16"/>
  <c r="G638" i="16"/>
  <c r="B639" i="16"/>
  <c r="C639" i="16"/>
  <c r="D639" i="16"/>
  <c r="G639" i="16"/>
  <c r="B640" i="16"/>
  <c r="B641" i="16"/>
  <c r="C641" i="16"/>
  <c r="D641" i="16"/>
  <c r="F641" i="16"/>
  <c r="G641" i="16"/>
  <c r="B642" i="16"/>
  <c r="C642" i="16"/>
  <c r="G642" i="16"/>
  <c r="F642" i="16"/>
  <c r="B643" i="16"/>
  <c r="C643" i="16"/>
  <c r="G643" i="16"/>
  <c r="D643" i="16"/>
  <c r="F643" i="16"/>
  <c r="B644" i="16"/>
  <c r="B645" i="16"/>
  <c r="F645" i="16"/>
  <c r="C645" i="16"/>
  <c r="G645" i="16"/>
  <c r="D645" i="16"/>
  <c r="B646" i="16"/>
  <c r="C646" i="16"/>
  <c r="D646" i="16"/>
  <c r="F646" i="16"/>
  <c r="G646" i="16"/>
  <c r="B647" i="16"/>
  <c r="B648" i="16"/>
  <c r="C648" i="16"/>
  <c r="D648" i="16"/>
  <c r="F648" i="16"/>
  <c r="G648" i="16"/>
  <c r="B649" i="16"/>
  <c r="C649" i="16"/>
  <c r="D649" i="16"/>
  <c r="F649" i="16"/>
  <c r="G649" i="16"/>
  <c r="B650" i="16"/>
  <c r="C650" i="16"/>
  <c r="G650" i="16"/>
  <c r="D650" i="16"/>
  <c r="F650" i="16"/>
  <c r="B651" i="16"/>
  <c r="C651" i="16"/>
  <c r="D651" i="16"/>
  <c r="F651" i="16"/>
  <c r="G651" i="16"/>
  <c r="B652" i="16"/>
  <c r="C652" i="16"/>
  <c r="G652" i="16"/>
  <c r="F652" i="16"/>
  <c r="B653" i="16"/>
  <c r="C653" i="16"/>
  <c r="B654" i="16"/>
  <c r="C654" i="16"/>
  <c r="G654" i="16"/>
  <c r="B655" i="16"/>
  <c r="C655" i="16"/>
  <c r="D655" i="16"/>
  <c r="G655" i="16"/>
  <c r="B656" i="16"/>
  <c r="B657" i="16"/>
  <c r="C657" i="16"/>
  <c r="D657" i="16"/>
  <c r="F657" i="16"/>
  <c r="G657" i="16"/>
  <c r="B658" i="16"/>
  <c r="C658" i="16"/>
  <c r="G658" i="16"/>
  <c r="F658" i="16"/>
  <c r="B659" i="16"/>
  <c r="C659" i="16"/>
  <c r="G659" i="16"/>
  <c r="D659" i="16"/>
  <c r="F659" i="16"/>
  <c r="B660" i="16"/>
  <c r="B661" i="16"/>
  <c r="F661" i="16"/>
  <c r="C661" i="16"/>
  <c r="G661" i="16"/>
  <c r="D661" i="16"/>
  <c r="B662" i="16"/>
  <c r="C662" i="16"/>
  <c r="D662" i="16"/>
  <c r="F662" i="16"/>
  <c r="G662" i="16"/>
  <c r="B663" i="16"/>
  <c r="B664" i="16"/>
  <c r="C664" i="16"/>
  <c r="D664" i="16"/>
  <c r="F664" i="16"/>
  <c r="G664" i="16"/>
  <c r="B665" i="16"/>
  <c r="C665" i="16"/>
  <c r="D665" i="16"/>
  <c r="F665" i="16"/>
  <c r="G665" i="16"/>
  <c r="B666" i="16"/>
  <c r="C666" i="16"/>
  <c r="G666" i="16"/>
  <c r="D666" i="16"/>
  <c r="F666" i="16"/>
  <c r="B667" i="16"/>
  <c r="C667" i="16"/>
  <c r="D667" i="16"/>
  <c r="F667" i="16"/>
  <c r="G667" i="16"/>
  <c r="B668" i="16"/>
  <c r="C668" i="16"/>
  <c r="G668" i="16"/>
  <c r="F668" i="16"/>
  <c r="B669" i="16"/>
  <c r="C669" i="16"/>
  <c r="B670" i="16"/>
  <c r="C670" i="16"/>
  <c r="G670" i="16"/>
  <c r="B671" i="16"/>
  <c r="C671" i="16"/>
  <c r="D671" i="16"/>
  <c r="G671" i="16"/>
  <c r="B672" i="16"/>
  <c r="B673" i="16"/>
  <c r="C673" i="16"/>
  <c r="D673" i="16"/>
  <c r="F673" i="16"/>
  <c r="G673" i="16"/>
  <c r="B674" i="16"/>
  <c r="C674" i="16"/>
  <c r="G674" i="16"/>
  <c r="F674" i="16"/>
  <c r="B675" i="16"/>
  <c r="C675" i="16"/>
  <c r="G675" i="16"/>
  <c r="D675" i="16"/>
  <c r="F675" i="16"/>
  <c r="B676" i="16"/>
  <c r="B677" i="16"/>
  <c r="F677" i="16"/>
  <c r="C677" i="16"/>
  <c r="G677" i="16"/>
  <c r="D677" i="16"/>
  <c r="B678" i="16"/>
  <c r="C678" i="16"/>
  <c r="D678" i="16"/>
  <c r="F678" i="16"/>
  <c r="G678" i="16"/>
  <c r="B679" i="16"/>
  <c r="B680" i="16"/>
  <c r="C680" i="16"/>
  <c r="D680" i="16"/>
  <c r="F680" i="16"/>
  <c r="G680" i="16"/>
  <c r="B681" i="16"/>
  <c r="C681" i="16"/>
  <c r="D681" i="16"/>
  <c r="F681" i="16"/>
  <c r="G681" i="16"/>
  <c r="B682" i="16"/>
  <c r="C682" i="16"/>
  <c r="G682" i="16"/>
  <c r="D682" i="16"/>
  <c r="F682" i="16"/>
  <c r="B683" i="16"/>
  <c r="C683" i="16"/>
  <c r="D683" i="16"/>
  <c r="F683" i="16"/>
  <c r="G683" i="16"/>
  <c r="B684" i="16"/>
  <c r="F684" i="16"/>
  <c r="C684" i="16"/>
  <c r="G684" i="16"/>
  <c r="D684" i="16"/>
  <c r="B685" i="16"/>
  <c r="C685" i="16"/>
  <c r="D685" i="16"/>
  <c r="F685" i="16"/>
  <c r="G685" i="16"/>
  <c r="B686" i="16"/>
  <c r="B687" i="16"/>
  <c r="C687" i="16"/>
  <c r="G687" i="16"/>
  <c r="D687" i="16"/>
  <c r="F687" i="16"/>
  <c r="B688" i="16"/>
  <c r="C688" i="16"/>
  <c r="B689" i="16"/>
  <c r="D689" i="16"/>
  <c r="C689" i="16"/>
  <c r="G689" i="16"/>
  <c r="B690" i="16"/>
  <c r="C690" i="16"/>
  <c r="D690" i="16"/>
  <c r="F690" i="16"/>
  <c r="G690" i="16"/>
  <c r="B691" i="16"/>
  <c r="C691" i="16"/>
  <c r="D691" i="16"/>
  <c r="F691" i="16"/>
  <c r="G691" i="16"/>
  <c r="B692" i="16"/>
  <c r="F692" i="16"/>
  <c r="C692" i="16"/>
  <c r="G692" i="16"/>
  <c r="D692" i="16"/>
  <c r="B693" i="16"/>
  <c r="C693" i="16"/>
  <c r="D693" i="16"/>
  <c r="F693" i="16"/>
  <c r="G693" i="16"/>
  <c r="B694" i="16"/>
  <c r="B695" i="16"/>
  <c r="C695" i="16"/>
  <c r="G695" i="16"/>
  <c r="D695" i="16"/>
  <c r="F695" i="16"/>
  <c r="B17" i="16"/>
  <c r="B16" i="16"/>
  <c r="C16" i="16"/>
  <c r="B15" i="16"/>
  <c r="B14" i="16"/>
  <c r="C13" i="16"/>
  <c r="G13" i="16"/>
  <c r="B13" i="16"/>
  <c r="B12" i="16"/>
  <c r="K5" i="16"/>
  <c r="I5" i="16"/>
  <c r="H5" i="16"/>
  <c r="G5" i="16"/>
  <c r="F1" i="16"/>
  <c r="K4" i="16"/>
  <c r="I4" i="16"/>
  <c r="H4" i="16"/>
  <c r="G4" i="16"/>
  <c r="D653" i="16"/>
  <c r="F653" i="16"/>
  <c r="G653" i="16"/>
  <c r="F656" i="16"/>
  <c r="F624" i="16"/>
  <c r="G553" i="16"/>
  <c r="D553" i="16"/>
  <c r="F553" i="16"/>
  <c r="D669" i="16"/>
  <c r="F669" i="16"/>
  <c r="G669" i="16"/>
  <c r="F686" i="16"/>
  <c r="D637" i="16"/>
  <c r="F637" i="16"/>
  <c r="G637" i="16"/>
  <c r="D621" i="16"/>
  <c r="F621" i="16"/>
  <c r="G621" i="16"/>
  <c r="D567" i="16"/>
  <c r="F567" i="16"/>
  <c r="G567" i="16"/>
  <c r="F535" i="16"/>
  <c r="G688" i="16"/>
  <c r="D688" i="16"/>
  <c r="F688" i="16"/>
  <c r="F663" i="16"/>
  <c r="F647" i="16"/>
  <c r="F615" i="16"/>
  <c r="F560" i="16"/>
  <c r="D556" i="16"/>
  <c r="D554" i="16"/>
  <c r="C509" i="16"/>
  <c r="G509" i="16"/>
  <c r="D509" i="16"/>
  <c r="F507" i="16"/>
  <c r="F274" i="16"/>
  <c r="D274" i="16"/>
  <c r="G170" i="16"/>
  <c r="D170" i="16"/>
  <c r="G50" i="16"/>
  <c r="D50" i="16"/>
  <c r="F50" i="16"/>
  <c r="D576" i="16"/>
  <c r="D564" i="16"/>
  <c r="D480" i="16"/>
  <c r="D453" i="16"/>
  <c r="F453" i="16"/>
  <c r="C429" i="16"/>
  <c r="F429" i="16"/>
  <c r="C404" i="16"/>
  <c r="D368" i="16"/>
  <c r="F368" i="16"/>
  <c r="C346" i="16"/>
  <c r="G346" i="16"/>
  <c r="D69" i="16"/>
  <c r="G69" i="16"/>
  <c r="D652" i="16"/>
  <c r="D620" i="16"/>
  <c r="F611" i="16"/>
  <c r="F603" i="16"/>
  <c r="D603" i="16"/>
  <c r="D560" i="16"/>
  <c r="D548" i="16"/>
  <c r="C468" i="16"/>
  <c r="G468" i="16"/>
  <c r="F463" i="16"/>
  <c r="C354" i="16"/>
  <c r="G354" i="16"/>
  <c r="C335" i="16"/>
  <c r="D335" i="16"/>
  <c r="C224" i="16"/>
  <c r="G224" i="16"/>
  <c r="D210" i="16"/>
  <c r="G210" i="16"/>
  <c r="F210" i="16"/>
  <c r="G193" i="16"/>
  <c r="D193" i="16"/>
  <c r="C75" i="16"/>
  <c r="G75" i="16"/>
  <c r="F75" i="16"/>
  <c r="F595" i="16"/>
  <c r="C589" i="16"/>
  <c r="D589" i="16"/>
  <c r="F587" i="16"/>
  <c r="D587" i="16"/>
  <c r="C396" i="16"/>
  <c r="F396" i="16"/>
  <c r="F370" i="16"/>
  <c r="D370" i="16"/>
  <c r="C311" i="16"/>
  <c r="D311" i="16"/>
  <c r="G241" i="16"/>
  <c r="D241" i="16"/>
  <c r="C227" i="16"/>
  <c r="G227" i="16"/>
  <c r="F219" i="16"/>
  <c r="D219" i="16"/>
  <c r="F102" i="16"/>
  <c r="G102" i="16"/>
  <c r="F655" i="16"/>
  <c r="F639" i="16"/>
  <c r="F689" i="16"/>
  <c r="D676" i="16"/>
  <c r="F670" i="16"/>
  <c r="F654" i="16"/>
  <c r="D640" i="16"/>
  <c r="F638" i="16"/>
  <c r="F622" i="16"/>
  <c r="D615" i="16"/>
  <c r="D612" i="16"/>
  <c r="F592" i="16"/>
  <c r="D590" i="16"/>
  <c r="F582" i="16"/>
  <c r="F574" i="16"/>
  <c r="F572" i="16"/>
  <c r="F570" i="16"/>
  <c r="G568" i="16"/>
  <c r="G562" i="16"/>
  <c r="G554" i="16"/>
  <c r="C541" i="16"/>
  <c r="G541" i="16"/>
  <c r="D541" i="16"/>
  <c r="D535" i="16"/>
  <c r="F527" i="16"/>
  <c r="F519" i="16"/>
  <c r="F517" i="16"/>
  <c r="D515" i="16"/>
  <c r="F513" i="16"/>
  <c r="F505" i="16"/>
  <c r="G497" i="16"/>
  <c r="D496" i="16"/>
  <c r="F482" i="16"/>
  <c r="G480" i="16"/>
  <c r="F469" i="16"/>
  <c r="G456" i="16"/>
  <c r="F439" i="16"/>
  <c r="C427" i="16"/>
  <c r="G427" i="16"/>
  <c r="G419" i="16"/>
  <c r="C412" i="16"/>
  <c r="G412" i="16"/>
  <c r="D412" i="16"/>
  <c r="F412" i="16"/>
  <c r="G409" i="16"/>
  <c r="C395" i="16"/>
  <c r="G395" i="16"/>
  <c r="F377" i="16"/>
  <c r="D377" i="16"/>
  <c r="C375" i="16"/>
  <c r="G375" i="16"/>
  <c r="C372" i="16"/>
  <c r="G372" i="16"/>
  <c r="D372" i="16"/>
  <c r="D366" i="16"/>
  <c r="F366" i="16"/>
  <c r="C356" i="16"/>
  <c r="G356" i="16"/>
  <c r="D356" i="16"/>
  <c r="C285" i="16"/>
  <c r="G285" i="16"/>
  <c r="D285" i="16"/>
  <c r="F285" i="16"/>
  <c r="F262" i="16"/>
  <c r="D262" i="16"/>
  <c r="G254" i="16"/>
  <c r="D254" i="16"/>
  <c r="G243" i="16"/>
  <c r="D243" i="16"/>
  <c r="F225" i="16"/>
  <c r="C222" i="16"/>
  <c r="G222" i="16"/>
  <c r="D202" i="16"/>
  <c r="G202" i="16"/>
  <c r="G122" i="16"/>
  <c r="D122" i="16"/>
  <c r="F122" i="16"/>
  <c r="G92" i="16"/>
  <c r="F92" i="16"/>
  <c r="C67" i="16"/>
  <c r="G67" i="16"/>
  <c r="F67" i="16"/>
  <c r="D67" i="16"/>
  <c r="F54" i="16"/>
  <c r="G54" i="16"/>
  <c r="G42" i="16"/>
  <c r="D42" i="16"/>
  <c r="C694" i="16"/>
  <c r="G694" i="16"/>
  <c r="C686" i="16"/>
  <c r="G686" i="16"/>
  <c r="C679" i="16"/>
  <c r="G679" i="16"/>
  <c r="C672" i="16"/>
  <c r="G672" i="16"/>
  <c r="D670" i="16"/>
  <c r="C663" i="16"/>
  <c r="G663" i="16"/>
  <c r="C656" i="16"/>
  <c r="G656" i="16"/>
  <c r="D654" i="16"/>
  <c r="C647" i="16"/>
  <c r="G647" i="16"/>
  <c r="C640" i="16"/>
  <c r="G640" i="16"/>
  <c r="D638" i="16"/>
  <c r="C631" i="16"/>
  <c r="G631" i="16"/>
  <c r="C624" i="16"/>
  <c r="G624" i="16"/>
  <c r="D622" i="16"/>
  <c r="C615" i="16"/>
  <c r="G615" i="16"/>
  <c r="D608" i="16"/>
  <c r="D596" i="16"/>
  <c r="C592" i="16"/>
  <c r="G592" i="16"/>
  <c r="C590" i="16"/>
  <c r="G590" i="16"/>
  <c r="C588" i="16"/>
  <c r="G588" i="16"/>
  <c r="D582" i="16"/>
  <c r="C580" i="16"/>
  <c r="G580" i="16"/>
  <c r="F576" i="16"/>
  <c r="D570" i="16"/>
  <c r="F566" i="16"/>
  <c r="F564" i="16"/>
  <c r="D562" i="16"/>
  <c r="G546" i="16"/>
  <c r="C535" i="16"/>
  <c r="G535" i="16"/>
  <c r="F531" i="16"/>
  <c r="D527" i="16"/>
  <c r="C525" i="16"/>
  <c r="D525" i="16"/>
  <c r="F523" i="16"/>
  <c r="D523" i="16"/>
  <c r="C521" i="16"/>
  <c r="G521" i="16"/>
  <c r="D517" i="16"/>
  <c r="D513" i="16"/>
  <c r="F511" i="16"/>
  <c r="C507" i="16"/>
  <c r="G507" i="16"/>
  <c r="F501" i="16"/>
  <c r="C487" i="16"/>
  <c r="D487" i="16"/>
  <c r="D482" i="16"/>
  <c r="D478" i="16"/>
  <c r="D469" i="16"/>
  <c r="D464" i="16"/>
  <c r="F464" i="16"/>
  <c r="C461" i="16"/>
  <c r="F461" i="16"/>
  <c r="C454" i="16"/>
  <c r="F444" i="16"/>
  <c r="G441" i="16"/>
  <c r="C422" i="16"/>
  <c r="F422" i="16"/>
  <c r="F415" i="16"/>
  <c r="D409" i="16"/>
  <c r="F405" i="16"/>
  <c r="F402" i="16"/>
  <c r="D402" i="16"/>
  <c r="F400" i="16"/>
  <c r="C380" i="16"/>
  <c r="F380" i="16"/>
  <c r="C363" i="16"/>
  <c r="D363" i="16"/>
  <c r="D329" i="16"/>
  <c r="F315" i="16"/>
  <c r="D315" i="16"/>
  <c r="D307" i="16"/>
  <c r="G307" i="16"/>
  <c r="C291" i="16"/>
  <c r="G291" i="16"/>
  <c r="D291" i="16"/>
  <c r="G274" i="16"/>
  <c r="G265" i="16"/>
  <c r="F265" i="16"/>
  <c r="C261" i="16"/>
  <c r="G261" i="16"/>
  <c r="D261" i="16"/>
  <c r="C247" i="16"/>
  <c r="G247" i="16"/>
  <c r="D247" i="16"/>
  <c r="F247" i="16"/>
  <c r="C229" i="16"/>
  <c r="D225" i="16"/>
  <c r="C221" i="16"/>
  <c r="G221" i="16"/>
  <c r="D221" i="16"/>
  <c r="C215" i="16"/>
  <c r="D215" i="16"/>
  <c r="F182" i="16"/>
  <c r="G182" i="16"/>
  <c r="F170" i="16"/>
  <c r="F140" i="16"/>
  <c r="C131" i="16"/>
  <c r="F131" i="16"/>
  <c r="C107" i="16"/>
  <c r="G107" i="16"/>
  <c r="F107" i="16"/>
  <c r="G66" i="16"/>
  <c r="D66" i="16"/>
  <c r="F66" i="16"/>
  <c r="G26" i="16"/>
  <c r="D26" i="16"/>
  <c r="F26" i="16"/>
  <c r="D558" i="16"/>
  <c r="F515" i="16"/>
  <c r="F466" i="16"/>
  <c r="C466" i="16"/>
  <c r="G466" i="16"/>
  <c r="D439" i="16"/>
  <c r="C271" i="16"/>
  <c r="G271" i="16"/>
  <c r="F271" i="16"/>
  <c r="D271" i="16"/>
  <c r="C190" i="16"/>
  <c r="G190" i="16"/>
  <c r="C35" i="16"/>
  <c r="G35" i="16"/>
  <c r="F35" i="16"/>
  <c r="D35" i="16"/>
  <c r="F499" i="16"/>
  <c r="C438" i="16"/>
  <c r="G438" i="16"/>
  <c r="F438" i="16"/>
  <c r="D411" i="16"/>
  <c r="D407" i="16"/>
  <c r="G389" i="16"/>
  <c r="F389" i="16"/>
  <c r="C365" i="16"/>
  <c r="D365" i="16"/>
  <c r="D355" i="16"/>
  <c r="C341" i="16"/>
  <c r="F341" i="16"/>
  <c r="C326" i="16"/>
  <c r="D326" i="16"/>
  <c r="C189" i="16"/>
  <c r="G189" i="16"/>
  <c r="D189" i="16"/>
  <c r="G178" i="16"/>
  <c r="D178" i="16"/>
  <c r="F178" i="16"/>
  <c r="G154" i="16"/>
  <c r="D154" i="16"/>
  <c r="F154" i="16"/>
  <c r="D133" i="16"/>
  <c r="G133" i="16"/>
  <c r="G90" i="16"/>
  <c r="D90" i="16"/>
  <c r="F90" i="16"/>
  <c r="G60" i="16"/>
  <c r="F60" i="16"/>
  <c r="D668" i="16"/>
  <c r="D636" i="16"/>
  <c r="C605" i="16"/>
  <c r="D605" i="16"/>
  <c r="D486" i="16"/>
  <c r="F431" i="16"/>
  <c r="D424" i="16"/>
  <c r="F414" i="16"/>
  <c r="D389" i="16"/>
  <c r="F379" i="16"/>
  <c r="F306" i="16"/>
  <c r="G306" i="16"/>
  <c r="C287" i="16"/>
  <c r="G287" i="16"/>
  <c r="F287" i="16"/>
  <c r="F252" i="16"/>
  <c r="D252" i="16"/>
  <c r="G252" i="16"/>
  <c r="F188" i="16"/>
  <c r="G188" i="16"/>
  <c r="D188" i="16"/>
  <c r="C163" i="16"/>
  <c r="G163" i="16"/>
  <c r="C115" i="16"/>
  <c r="F115" i="16"/>
  <c r="D544" i="16"/>
  <c r="D532" i="16"/>
  <c r="C452" i="16"/>
  <c r="D452" i="16"/>
  <c r="F450" i="16"/>
  <c r="D450" i="16"/>
  <c r="F440" i="16"/>
  <c r="G440" i="16"/>
  <c r="D403" i="16"/>
  <c r="F403" i="16"/>
  <c r="C373" i="16"/>
  <c r="G373" i="16"/>
  <c r="F373" i="16"/>
  <c r="F362" i="16"/>
  <c r="F331" i="16"/>
  <c r="D331" i="16"/>
  <c r="G316" i="16"/>
  <c r="D316" i="16"/>
  <c r="F283" i="16"/>
  <c r="D283" i="16"/>
  <c r="C283" i="16"/>
  <c r="G283" i="16"/>
  <c r="F273" i="16"/>
  <c r="D273" i="16"/>
  <c r="C231" i="16"/>
  <c r="G231" i="16"/>
  <c r="D231" i="16"/>
  <c r="F231" i="16"/>
  <c r="F196" i="16"/>
  <c r="D196" i="16"/>
  <c r="G196" i="16"/>
  <c r="C99" i="16"/>
  <c r="F99" i="16"/>
  <c r="F86" i="16"/>
  <c r="G86" i="16"/>
  <c r="D37" i="16"/>
  <c r="G37" i="16"/>
  <c r="F671" i="16"/>
  <c r="F623" i="16"/>
  <c r="F579" i="16"/>
  <c r="C573" i="16"/>
  <c r="D573" i="16"/>
  <c r="F571" i="16"/>
  <c r="D571" i="16"/>
  <c r="D528" i="16"/>
  <c r="D516" i="16"/>
  <c r="D488" i="16"/>
  <c r="C479" i="16"/>
  <c r="D479" i="16"/>
  <c r="F457" i="16"/>
  <c r="G457" i="16"/>
  <c r="D455" i="16"/>
  <c r="D443" i="16"/>
  <c r="D440" i="16"/>
  <c r="C423" i="16"/>
  <c r="G423" i="16"/>
  <c r="F423" i="16"/>
  <c r="F418" i="16"/>
  <c r="D418" i="16"/>
  <c r="F416" i="16"/>
  <c r="C413" i="16"/>
  <c r="F413" i="16"/>
  <c r="F391" i="16"/>
  <c r="F386" i="16"/>
  <c r="D386" i="16"/>
  <c r="C378" i="16"/>
  <c r="G378" i="16"/>
  <c r="D378" i="16"/>
  <c r="D359" i="16"/>
  <c r="F359" i="16"/>
  <c r="C359" i="16"/>
  <c r="G359" i="16"/>
  <c r="F337" i="16"/>
  <c r="G337" i="16"/>
  <c r="C324" i="16"/>
  <c r="G324" i="16"/>
  <c r="F324" i="16"/>
  <c r="G321" i="16"/>
  <c r="F321" i="16"/>
  <c r="G313" i="16"/>
  <c r="F313" i="16"/>
  <c r="D313" i="16"/>
  <c r="F244" i="16"/>
  <c r="G244" i="16"/>
  <c r="D234" i="16"/>
  <c r="G234" i="16"/>
  <c r="F234" i="16"/>
  <c r="G230" i="16"/>
  <c r="D230" i="16"/>
  <c r="D226" i="16"/>
  <c r="G226" i="16"/>
  <c r="F226" i="16"/>
  <c r="F206" i="16"/>
  <c r="C206" i="16"/>
  <c r="G206" i="16"/>
  <c r="D206" i="16"/>
  <c r="C83" i="16"/>
  <c r="F83" i="16"/>
  <c r="G74" i="16"/>
  <c r="D74" i="16"/>
  <c r="G58" i="16"/>
  <c r="D58" i="16"/>
  <c r="F58" i="16"/>
  <c r="C676" i="16"/>
  <c r="D674" i="16"/>
  <c r="C660" i="16"/>
  <c r="D658" i="16"/>
  <c r="C644" i="16"/>
  <c r="D642" i="16"/>
  <c r="C628" i="16"/>
  <c r="D626" i="16"/>
  <c r="C612" i="16"/>
  <c r="D606" i="16"/>
  <c r="D594" i="16"/>
  <c r="F563" i="16"/>
  <c r="D559" i="16"/>
  <c r="C557" i="16"/>
  <c r="D557" i="16"/>
  <c r="F555" i="16"/>
  <c r="D555" i="16"/>
  <c r="D549" i="16"/>
  <c r="C547" i="16"/>
  <c r="F541" i="16"/>
  <c r="C539" i="16"/>
  <c r="G539" i="16"/>
  <c r="D537" i="16"/>
  <c r="D512" i="16"/>
  <c r="D500" i="16"/>
  <c r="C496" i="16"/>
  <c r="D494" i="16"/>
  <c r="F478" i="16"/>
  <c r="D476" i="16"/>
  <c r="C470" i="16"/>
  <c r="F470" i="16"/>
  <c r="D462" i="16"/>
  <c r="F462" i="16"/>
  <c r="C459" i="16"/>
  <c r="D459" i="16"/>
  <c r="D442" i="16"/>
  <c r="G442" i="16"/>
  <c r="C420" i="16"/>
  <c r="D420" i="16"/>
  <c r="D405" i="16"/>
  <c r="D400" i="16"/>
  <c r="D398" i="16"/>
  <c r="C388" i="16"/>
  <c r="D388" i="16"/>
  <c r="G383" i="16"/>
  <c r="G377" i="16"/>
  <c r="F375" i="16"/>
  <c r="F372" i="16"/>
  <c r="G366" i="16"/>
  <c r="F356" i="16"/>
  <c r="C348" i="16"/>
  <c r="D348" i="16"/>
  <c r="F334" i="16"/>
  <c r="D282" i="16"/>
  <c r="G282" i="16"/>
  <c r="D279" i="16"/>
  <c r="C262" i="16"/>
  <c r="G262" i="16"/>
  <c r="G248" i="16"/>
  <c r="F248" i="16"/>
  <c r="C240" i="16"/>
  <c r="G240" i="16"/>
  <c r="F240" i="16"/>
  <c r="D222" i="16"/>
  <c r="F205" i="16"/>
  <c r="C205" i="16"/>
  <c r="G205" i="16"/>
  <c r="D205" i="16"/>
  <c r="F202" i="16"/>
  <c r="C199" i="16"/>
  <c r="D199" i="16"/>
  <c r="G186" i="16"/>
  <c r="D186" i="16"/>
  <c r="F186" i="16"/>
  <c r="D165" i="16"/>
  <c r="G165" i="16"/>
  <c r="F156" i="16"/>
  <c r="D101" i="16"/>
  <c r="G101" i="16"/>
  <c r="G82" i="16"/>
  <c r="D82" i="16"/>
  <c r="F82" i="16"/>
  <c r="F42" i="16"/>
  <c r="F332" i="16"/>
  <c r="D332" i="16"/>
  <c r="F329" i="16"/>
  <c r="D286" i="16"/>
  <c r="F286" i="16"/>
  <c r="C277" i="16"/>
  <c r="F277" i="16"/>
  <c r="C270" i="16"/>
  <c r="G270" i="16"/>
  <c r="C259" i="16"/>
  <c r="F259" i="16"/>
  <c r="F246" i="16"/>
  <c r="D246" i="16"/>
  <c r="D242" i="16"/>
  <c r="G242" i="16"/>
  <c r="F242" i="16"/>
  <c r="C223" i="16"/>
  <c r="F223" i="16"/>
  <c r="C200" i="16"/>
  <c r="G200" i="16"/>
  <c r="G98" i="16"/>
  <c r="D98" i="16"/>
  <c r="F98" i="16"/>
  <c r="C491" i="16"/>
  <c r="F491" i="16"/>
  <c r="C483" i="16"/>
  <c r="F483" i="16"/>
  <c r="C475" i="16"/>
  <c r="F475" i="16"/>
  <c r="D456" i="16"/>
  <c r="C445" i="16"/>
  <c r="F445" i="16"/>
  <c r="C436" i="16"/>
  <c r="D436" i="16"/>
  <c r="F434" i="16"/>
  <c r="D434" i="16"/>
  <c r="C406" i="16"/>
  <c r="C397" i="16"/>
  <c r="D397" i="16"/>
  <c r="C371" i="16"/>
  <c r="F371" i="16"/>
  <c r="C347" i="16"/>
  <c r="D347" i="16"/>
  <c r="G344" i="16"/>
  <c r="D344" i="16"/>
  <c r="C342" i="16"/>
  <c r="F342" i="16"/>
  <c r="F330" i="16"/>
  <c r="D330" i="16"/>
  <c r="D288" i="16"/>
  <c r="F288" i="16"/>
  <c r="F238" i="16"/>
  <c r="D232" i="16"/>
  <c r="F232" i="16"/>
  <c r="F228" i="16"/>
  <c r="D228" i="16"/>
  <c r="F220" i="16"/>
  <c r="G220" i="16"/>
  <c r="D220" i="16"/>
  <c r="D208" i="16"/>
  <c r="C208" i="16"/>
  <c r="F195" i="16"/>
  <c r="C195" i="16"/>
  <c r="C192" i="16"/>
  <c r="C187" i="16"/>
  <c r="G187" i="16"/>
  <c r="F187" i="16"/>
  <c r="D187" i="16"/>
  <c r="G146" i="16"/>
  <c r="D146" i="16"/>
  <c r="F146" i="16"/>
  <c r="G114" i="16"/>
  <c r="D114" i="16"/>
  <c r="F114" i="16"/>
  <c r="C91" i="16"/>
  <c r="G91" i="16"/>
  <c r="F91" i="16"/>
  <c r="C59" i="16"/>
  <c r="G59" i="16"/>
  <c r="G18" i="16"/>
  <c r="D18" i="16"/>
  <c r="F18" i="16"/>
  <c r="D600" i="16"/>
  <c r="D584" i="16"/>
  <c r="D568" i="16"/>
  <c r="D552" i="16"/>
  <c r="D536" i="16"/>
  <c r="D520" i="16"/>
  <c r="D504" i="16"/>
  <c r="F489" i="16"/>
  <c r="F481" i="16"/>
  <c r="F473" i="16"/>
  <c r="D471" i="16"/>
  <c r="F447" i="16"/>
  <c r="D408" i="16"/>
  <c r="F394" i="16"/>
  <c r="D357" i="16"/>
  <c r="D339" i="16"/>
  <c r="G327" i="16"/>
  <c r="D327" i="16"/>
  <c r="C317" i="16"/>
  <c r="D317" i="16"/>
  <c r="C303" i="16"/>
  <c r="G303" i="16"/>
  <c r="D303" i="16"/>
  <c r="F303" i="16"/>
  <c r="C293" i="16"/>
  <c r="D293" i="16"/>
  <c r="F284" i="16"/>
  <c r="D281" i="16"/>
  <c r="C281" i="16"/>
  <c r="C278" i="16"/>
  <c r="F278" i="16"/>
  <c r="F275" i="16"/>
  <c r="D275" i="16"/>
  <c r="D272" i="16"/>
  <c r="F272" i="16"/>
  <c r="F268" i="16"/>
  <c r="D268" i="16"/>
  <c r="C263" i="16"/>
  <c r="D263" i="16"/>
  <c r="C237" i="16"/>
  <c r="G237" i="16"/>
  <c r="D237" i="16"/>
  <c r="F214" i="16"/>
  <c r="D214" i="16"/>
  <c r="F211" i="16"/>
  <c r="D194" i="16"/>
  <c r="G194" i="16"/>
  <c r="F194" i="16"/>
  <c r="C191" i="16"/>
  <c r="G191" i="16"/>
  <c r="F191" i="16"/>
  <c r="C155" i="16"/>
  <c r="G155" i="16"/>
  <c r="C123" i="16"/>
  <c r="G123" i="16"/>
  <c r="F123" i="16"/>
  <c r="D123" i="16"/>
  <c r="C27" i="16"/>
  <c r="G27" i="16"/>
  <c r="F458" i="16"/>
  <c r="F442" i="16"/>
  <c r="F426" i="16"/>
  <c r="F410" i="16"/>
  <c r="F381" i="16"/>
  <c r="G361" i="16"/>
  <c r="G353" i="16"/>
  <c r="F349" i="16"/>
  <c r="F338" i="16"/>
  <c r="D338" i="16"/>
  <c r="D336" i="16"/>
  <c r="C333" i="16"/>
  <c r="D333" i="16"/>
  <c r="F325" i="16"/>
  <c r="F323" i="16"/>
  <c r="F318" i="16"/>
  <c r="C304" i="16"/>
  <c r="D295" i="16"/>
  <c r="C292" i="16"/>
  <c r="G289" i="16"/>
  <c r="D266" i="16"/>
  <c r="G266" i="16"/>
  <c r="D264" i="16"/>
  <c r="D258" i="16"/>
  <c r="G258" i="16"/>
  <c r="F254" i="16"/>
  <c r="F251" i="16"/>
  <c r="D251" i="16"/>
  <c r="F243" i="16"/>
  <c r="G212" i="16"/>
  <c r="G201" i="16"/>
  <c r="F201" i="16"/>
  <c r="C147" i="16"/>
  <c r="F147" i="16"/>
  <c r="C139" i="16"/>
  <c r="G139" i="16"/>
  <c r="F139" i="16"/>
  <c r="G130" i="16"/>
  <c r="D130" i="16"/>
  <c r="F130" i="16"/>
  <c r="G106" i="16"/>
  <c r="D106" i="16"/>
  <c r="C19" i="16"/>
  <c r="F19" i="16"/>
  <c r="D463" i="16"/>
  <c r="D447" i="16"/>
  <c r="D431" i="16"/>
  <c r="D415" i="16"/>
  <c r="D391" i="16"/>
  <c r="D379" i="16"/>
  <c r="C340" i="16"/>
  <c r="D340" i="16"/>
  <c r="F322" i="16"/>
  <c r="G322" i="16"/>
  <c r="C294" i="16"/>
  <c r="D294" i="16"/>
  <c r="D284" i="16"/>
  <c r="F279" i="16"/>
  <c r="D276" i="16"/>
  <c r="F276" i="16"/>
  <c r="C253" i="16"/>
  <c r="G233" i="16"/>
  <c r="F233" i="16"/>
  <c r="G209" i="16"/>
  <c r="D209" i="16"/>
  <c r="C197" i="16"/>
  <c r="C179" i="16"/>
  <c r="F179" i="16"/>
  <c r="C171" i="16"/>
  <c r="G171" i="16"/>
  <c r="F171" i="16"/>
  <c r="D171" i="16"/>
  <c r="G162" i="16"/>
  <c r="D162" i="16"/>
  <c r="F162" i="16"/>
  <c r="G138" i="16"/>
  <c r="D138" i="16"/>
  <c r="C51" i="16"/>
  <c r="F51" i="16"/>
  <c r="C43" i="16"/>
  <c r="G43" i="16"/>
  <c r="F43" i="16"/>
  <c r="D43" i="16"/>
  <c r="G34" i="16"/>
  <c r="D34" i="16"/>
  <c r="F34" i="16"/>
  <c r="D399" i="16"/>
  <c r="D383" i="16"/>
  <c r="D367" i="16"/>
  <c r="D351" i="16"/>
  <c r="F307" i="16"/>
  <c r="C301" i="16"/>
  <c r="F299" i="16"/>
  <c r="D299" i="16"/>
  <c r="C269" i="16"/>
  <c r="F267" i="16"/>
  <c r="D256" i="16"/>
  <c r="D218" i="16"/>
  <c r="G218" i="16"/>
  <c r="D216" i="16"/>
  <c r="C213" i="16"/>
  <c r="F203" i="16"/>
  <c r="F198" i="16"/>
  <c r="D343" i="16"/>
  <c r="D320" i="16"/>
  <c r="D308" i="16"/>
  <c r="D250" i="16"/>
  <c r="G250" i="16"/>
  <c r="D248" i="16"/>
  <c r="C245" i="16"/>
  <c r="F235" i="16"/>
  <c r="F230" i="16"/>
  <c r="D328" i="16"/>
  <c r="D312" i="16"/>
  <c r="D296" i="16"/>
  <c r="D280" i="16"/>
  <c r="C177" i="16"/>
  <c r="G177" i="16"/>
  <c r="F177" i="16"/>
  <c r="D177" i="16"/>
  <c r="F175" i="16"/>
  <c r="D175" i="16"/>
  <c r="F173" i="16"/>
  <c r="C161" i="16"/>
  <c r="G161" i="16"/>
  <c r="F161" i="16"/>
  <c r="D161" i="16"/>
  <c r="F159" i="16"/>
  <c r="D159" i="16"/>
  <c r="F157" i="16"/>
  <c r="C145" i="16"/>
  <c r="G145" i="16"/>
  <c r="F145" i="16"/>
  <c r="F143" i="16"/>
  <c r="D143" i="16"/>
  <c r="F141" i="16"/>
  <c r="C129" i="16"/>
  <c r="G129" i="16"/>
  <c r="F129" i="16"/>
  <c r="F127" i="16"/>
  <c r="D127" i="16"/>
  <c r="F125" i="16"/>
  <c r="C113" i="16"/>
  <c r="G113" i="16"/>
  <c r="F113" i="16"/>
  <c r="D113" i="16"/>
  <c r="F111" i="16"/>
  <c r="D111" i="16"/>
  <c r="F109" i="16"/>
  <c r="C97" i="16"/>
  <c r="G97" i="16"/>
  <c r="F97" i="16"/>
  <c r="D97" i="16"/>
  <c r="F95" i="16"/>
  <c r="D95" i="16"/>
  <c r="F93" i="16"/>
  <c r="C81" i="16"/>
  <c r="G81" i="16"/>
  <c r="F81" i="16"/>
  <c r="F79" i="16"/>
  <c r="D79" i="16"/>
  <c r="F77" i="16"/>
  <c r="C65" i="16"/>
  <c r="G65" i="16"/>
  <c r="F65" i="16"/>
  <c r="F63" i="16"/>
  <c r="D63" i="16"/>
  <c r="F61" i="16"/>
  <c r="C49" i="16"/>
  <c r="G49" i="16"/>
  <c r="F49" i="16"/>
  <c r="D49" i="16"/>
  <c r="F47" i="16"/>
  <c r="D47" i="16"/>
  <c r="F45" i="16"/>
  <c r="C33" i="16"/>
  <c r="G33" i="16"/>
  <c r="D33" i="16"/>
  <c r="F31" i="16"/>
  <c r="D31" i="16"/>
  <c r="F29" i="16"/>
  <c r="C185" i="16"/>
  <c r="G185" i="16"/>
  <c r="F185" i="16"/>
  <c r="D185" i="16"/>
  <c r="F183" i="16"/>
  <c r="D183" i="16"/>
  <c r="F181" i="16"/>
  <c r="C169" i="16"/>
  <c r="G169" i="16"/>
  <c r="F169" i="16"/>
  <c r="F167" i="16"/>
  <c r="D167" i="16"/>
  <c r="F165" i="16"/>
  <c r="C153" i="16"/>
  <c r="G153" i="16"/>
  <c r="F153" i="16"/>
  <c r="D153" i="16"/>
  <c r="F151" i="16"/>
  <c r="D151" i="16"/>
  <c r="F149" i="16"/>
  <c r="C137" i="16"/>
  <c r="G137" i="16"/>
  <c r="D137" i="16"/>
  <c r="F135" i="16"/>
  <c r="D135" i="16"/>
  <c r="F133" i="16"/>
  <c r="C121" i="16"/>
  <c r="G121" i="16"/>
  <c r="F121" i="16"/>
  <c r="D121" i="16"/>
  <c r="F119" i="16"/>
  <c r="D119" i="16"/>
  <c r="F117" i="16"/>
  <c r="C105" i="16"/>
  <c r="G105" i="16"/>
  <c r="F105" i="16"/>
  <c r="F103" i="16"/>
  <c r="D103" i="16"/>
  <c r="F101" i="16"/>
  <c r="C89" i="16"/>
  <c r="G89" i="16"/>
  <c r="F89" i="16"/>
  <c r="D89" i="16"/>
  <c r="F87" i="16"/>
  <c r="D87" i="16"/>
  <c r="F85" i="16"/>
  <c r="C73" i="16"/>
  <c r="G73" i="16"/>
  <c r="D73" i="16"/>
  <c r="F71" i="16"/>
  <c r="D71" i="16"/>
  <c r="F69" i="16"/>
  <c r="C57" i="16"/>
  <c r="G57" i="16"/>
  <c r="F57" i="16"/>
  <c r="D57" i="16"/>
  <c r="F55" i="16"/>
  <c r="D55" i="16"/>
  <c r="F53" i="16"/>
  <c r="C41" i="16"/>
  <c r="G41" i="16"/>
  <c r="F41" i="16"/>
  <c r="F39" i="16"/>
  <c r="D39" i="16"/>
  <c r="F37" i="16"/>
  <c r="C25" i="16"/>
  <c r="G25" i="16"/>
  <c r="F25" i="16"/>
  <c r="D25" i="16"/>
  <c r="F23" i="16"/>
  <c r="D23" i="16"/>
  <c r="F21" i="16"/>
  <c r="D182" i="16"/>
  <c r="D180" i="16"/>
  <c r="D174" i="16"/>
  <c r="D172" i="16"/>
  <c r="D166" i="16"/>
  <c r="D164" i="16"/>
  <c r="D158" i="16"/>
  <c r="D156" i="16"/>
  <c r="D150" i="16"/>
  <c r="D148" i="16"/>
  <c r="D142" i="16"/>
  <c r="D140" i="16"/>
  <c r="D134" i="16"/>
  <c r="D132" i="16"/>
  <c r="D126" i="16"/>
  <c r="D124" i="16"/>
  <c r="D118" i="16"/>
  <c r="D116" i="16"/>
  <c r="D110" i="16"/>
  <c r="D108" i="16"/>
  <c r="D102" i="16"/>
  <c r="D100" i="16"/>
  <c r="D94" i="16"/>
  <c r="D92" i="16"/>
  <c r="D86" i="16"/>
  <c r="D84" i="16"/>
  <c r="D78" i="16"/>
  <c r="D76" i="16"/>
  <c r="D70" i="16"/>
  <c r="D68" i="16"/>
  <c r="D62" i="16"/>
  <c r="D60" i="16"/>
  <c r="D54" i="16"/>
  <c r="D52" i="16"/>
  <c r="D46" i="16"/>
  <c r="D44" i="16"/>
  <c r="D38" i="16"/>
  <c r="D36" i="16"/>
  <c r="D30" i="16"/>
  <c r="D28" i="16"/>
  <c r="D22" i="16"/>
  <c r="D20" i="16"/>
  <c r="F16" i="16"/>
  <c r="G16" i="16"/>
  <c r="D16" i="16"/>
  <c r="F17" i="16"/>
  <c r="D13" i="16"/>
  <c r="F13" i="16"/>
  <c r="C15" i="16"/>
  <c r="G15" i="16"/>
  <c r="C12" i="16"/>
  <c r="G12" i="16"/>
  <c r="D15" i="16"/>
  <c r="D12" i="16"/>
  <c r="C17" i="16"/>
  <c r="G17" i="16"/>
  <c r="C14" i="16"/>
  <c r="D17" i="16"/>
  <c r="B16" i="15"/>
  <c r="C16" i="15"/>
  <c r="B17" i="15"/>
  <c r="B18" i="15"/>
  <c r="C18" i="15"/>
  <c r="G18" i="15"/>
  <c r="B19" i="15"/>
  <c r="C19" i="15"/>
  <c r="G19" i="15"/>
  <c r="B20" i="15"/>
  <c r="B21" i="15"/>
  <c r="C21" i="15"/>
  <c r="B22" i="15"/>
  <c r="C22" i="15"/>
  <c r="G22" i="15"/>
  <c r="B23" i="15"/>
  <c r="F23" i="15"/>
  <c r="C23" i="15"/>
  <c r="G23" i="15"/>
  <c r="B24" i="15"/>
  <c r="C24" i="15"/>
  <c r="B25" i="15"/>
  <c r="C25" i="15"/>
  <c r="G25" i="15"/>
  <c r="B26" i="15"/>
  <c r="C26" i="15"/>
  <c r="G26" i="15"/>
  <c r="B27" i="15"/>
  <c r="C27" i="15"/>
  <c r="G27" i="15"/>
  <c r="B28" i="15"/>
  <c r="B29" i="15"/>
  <c r="C29" i="15"/>
  <c r="B30" i="15"/>
  <c r="C30" i="15"/>
  <c r="G30" i="15"/>
  <c r="B31" i="15"/>
  <c r="C31" i="15"/>
  <c r="G31" i="15"/>
  <c r="F31" i="15"/>
  <c r="B32" i="15"/>
  <c r="C32" i="15"/>
  <c r="B33" i="15"/>
  <c r="B34" i="15"/>
  <c r="C34" i="15"/>
  <c r="G34" i="15"/>
  <c r="B35" i="15"/>
  <c r="C35" i="15"/>
  <c r="G35" i="15"/>
  <c r="B36" i="15"/>
  <c r="B37" i="15"/>
  <c r="C37" i="15"/>
  <c r="B38" i="15"/>
  <c r="C38" i="15"/>
  <c r="G38" i="15"/>
  <c r="B39" i="15"/>
  <c r="C39" i="15"/>
  <c r="G39" i="15"/>
  <c r="B40" i="15"/>
  <c r="C40" i="15"/>
  <c r="B41" i="15"/>
  <c r="C41" i="15"/>
  <c r="G41" i="15"/>
  <c r="B42" i="15"/>
  <c r="C42" i="15"/>
  <c r="G42" i="15"/>
  <c r="B43" i="15"/>
  <c r="C43" i="15"/>
  <c r="G43" i="15"/>
  <c r="B44" i="15"/>
  <c r="B45" i="15"/>
  <c r="C45" i="15"/>
  <c r="B46" i="15"/>
  <c r="C46" i="15"/>
  <c r="G46" i="15"/>
  <c r="B47" i="15"/>
  <c r="C47" i="15"/>
  <c r="B48" i="15"/>
  <c r="C48" i="15"/>
  <c r="B49" i="15"/>
  <c r="C49" i="15"/>
  <c r="G49" i="15"/>
  <c r="B50" i="15"/>
  <c r="C50" i="15"/>
  <c r="G50" i="15"/>
  <c r="B51" i="15"/>
  <c r="C51" i="15"/>
  <c r="G51" i="15"/>
  <c r="B52" i="15"/>
  <c r="B53" i="15"/>
  <c r="C53" i="15"/>
  <c r="B54" i="15"/>
  <c r="C54" i="15"/>
  <c r="G54" i="15"/>
  <c r="B55" i="15"/>
  <c r="C55" i="15"/>
  <c r="G55" i="15"/>
  <c r="F55" i="15"/>
  <c r="B56" i="15"/>
  <c r="C56" i="15"/>
  <c r="B57" i="15"/>
  <c r="C57" i="15"/>
  <c r="G57" i="15"/>
  <c r="B58" i="15"/>
  <c r="C58" i="15"/>
  <c r="G58" i="15"/>
  <c r="B59" i="15"/>
  <c r="C59" i="15"/>
  <c r="G59" i="15"/>
  <c r="B60" i="15"/>
  <c r="B61" i="15"/>
  <c r="C61" i="15"/>
  <c r="B15" i="15"/>
  <c r="B14" i="15"/>
  <c r="C14" i="15"/>
  <c r="G14" i="15"/>
  <c r="B13" i="15"/>
  <c r="B12" i="15"/>
  <c r="K5" i="15"/>
  <c r="I5" i="15"/>
  <c r="H5" i="15"/>
  <c r="G5" i="15"/>
  <c r="F1" i="15"/>
  <c r="K4" i="15"/>
  <c r="I4" i="15"/>
  <c r="H4" i="15"/>
  <c r="G4" i="15"/>
  <c r="G47" i="15"/>
  <c r="F47" i="15"/>
  <c r="D55" i="15"/>
  <c r="D25" i="15"/>
  <c r="D41" i="15"/>
  <c r="D39" i="15"/>
  <c r="D49" i="15"/>
  <c r="D31" i="15"/>
  <c r="D47" i="15"/>
  <c r="D57" i="15"/>
  <c r="F39" i="15"/>
  <c r="C33" i="15"/>
  <c r="G33" i="15"/>
  <c r="D23" i="15"/>
  <c r="F32" i="15"/>
  <c r="G32" i="15"/>
  <c r="F20" i="15"/>
  <c r="F48" i="15"/>
  <c r="G48" i="15"/>
  <c r="F24" i="15"/>
  <c r="G24" i="15"/>
  <c r="F40" i="15"/>
  <c r="G40" i="15"/>
  <c r="F16" i="15"/>
  <c r="G16" i="15"/>
  <c r="F56" i="15"/>
  <c r="G56" i="15"/>
  <c r="C60" i="15"/>
  <c r="F60" i="15"/>
  <c r="C52" i="15"/>
  <c r="C44" i="15"/>
  <c r="F44" i="15"/>
  <c r="C36" i="15"/>
  <c r="C28" i="15"/>
  <c r="C20" i="15"/>
  <c r="C17" i="15"/>
  <c r="G17" i="15"/>
  <c r="F57" i="15"/>
  <c r="F49" i="15"/>
  <c r="F41" i="15"/>
  <c r="F33" i="15"/>
  <c r="F25" i="15"/>
  <c r="F58" i="15"/>
  <c r="D54" i="15"/>
  <c r="F50" i="15"/>
  <c r="D46" i="15"/>
  <c r="F42" i="15"/>
  <c r="D38" i="15"/>
  <c r="F34" i="15"/>
  <c r="D30" i="15"/>
  <c r="F26" i="15"/>
  <c r="D22" i="15"/>
  <c r="F18" i="15"/>
  <c r="D16" i="15"/>
  <c r="D58" i="15"/>
  <c r="D56" i="15"/>
  <c r="D50" i="15"/>
  <c r="D48" i="15"/>
  <c r="D42" i="15"/>
  <c r="D40" i="15"/>
  <c r="D34" i="15"/>
  <c r="D32" i="15"/>
  <c r="D26" i="15"/>
  <c r="D24" i="15"/>
  <c r="D18" i="15"/>
  <c r="D406" i="16"/>
  <c r="G406" i="16"/>
  <c r="F628" i="16"/>
  <c r="G628" i="16"/>
  <c r="G340" i="16"/>
  <c r="F340" i="16"/>
  <c r="G19" i="16"/>
  <c r="D19" i="16"/>
  <c r="F293" i="16"/>
  <c r="G293" i="16"/>
  <c r="F557" i="16"/>
  <c r="G557" i="16"/>
  <c r="F605" i="16"/>
  <c r="G605" i="16"/>
  <c r="G487" i="16"/>
  <c r="F487" i="16"/>
  <c r="D395" i="16"/>
  <c r="D427" i="16"/>
  <c r="D672" i="16"/>
  <c r="G335" i="16"/>
  <c r="F335" i="16"/>
  <c r="G245" i="16"/>
  <c r="D245" i="16"/>
  <c r="G333" i="16"/>
  <c r="F333" i="16"/>
  <c r="F200" i="16"/>
  <c r="G644" i="16"/>
  <c r="F644" i="16"/>
  <c r="D324" i="16"/>
  <c r="F378" i="16"/>
  <c r="G365" i="16"/>
  <c r="F365" i="16"/>
  <c r="D539" i="16"/>
  <c r="D644" i="16"/>
  <c r="F672" i="16"/>
  <c r="F245" i="16"/>
  <c r="D269" i="16"/>
  <c r="G269" i="16"/>
  <c r="G192" i="16"/>
  <c r="F192" i="16"/>
  <c r="D200" i="16"/>
  <c r="G115" i="16"/>
  <c r="D115" i="16"/>
  <c r="F189" i="16"/>
  <c r="G131" i="16"/>
  <c r="D131" i="16"/>
  <c r="F291" i="16"/>
  <c r="F222" i="16"/>
  <c r="F539" i="16"/>
  <c r="D647" i="16"/>
  <c r="D679" i="16"/>
  <c r="G311" i="16"/>
  <c r="F311" i="16"/>
  <c r="F589" i="16"/>
  <c r="G589" i="16"/>
  <c r="D354" i="16"/>
  <c r="D346" i="16"/>
  <c r="F640" i="16"/>
  <c r="F73" i="16"/>
  <c r="F137" i="16"/>
  <c r="F33" i="16"/>
  <c r="G213" i="16"/>
  <c r="D213" i="16"/>
  <c r="F269" i="16"/>
  <c r="F304" i="16"/>
  <c r="G304" i="16"/>
  <c r="D155" i="16"/>
  <c r="G263" i="16"/>
  <c r="F263" i="16"/>
  <c r="G278" i="16"/>
  <c r="D278" i="16"/>
  <c r="D59" i="16"/>
  <c r="D192" i="16"/>
  <c r="G371" i="16"/>
  <c r="D371" i="16"/>
  <c r="G436" i="16"/>
  <c r="F436" i="16"/>
  <c r="G199" i="16"/>
  <c r="F199" i="16"/>
  <c r="D240" i="16"/>
  <c r="D547" i="16"/>
  <c r="G547" i="16"/>
  <c r="F660" i="16"/>
  <c r="G660" i="16"/>
  <c r="F479" i="16"/>
  <c r="G479" i="16"/>
  <c r="G99" i="16"/>
  <c r="D99" i="16"/>
  <c r="D163" i="16"/>
  <c r="F221" i="16"/>
  <c r="G380" i="16"/>
  <c r="D380" i="16"/>
  <c r="G422" i="16"/>
  <c r="D422" i="16"/>
  <c r="F509" i="16"/>
  <c r="G525" i="16"/>
  <c r="F525" i="16"/>
  <c r="D686" i="16"/>
  <c r="F354" i="16"/>
  <c r="F346" i="16"/>
  <c r="F679" i="16"/>
  <c r="D190" i="16"/>
  <c r="F521" i="16"/>
  <c r="D81" i="16"/>
  <c r="D145" i="16"/>
  <c r="F213" i="16"/>
  <c r="G51" i="16"/>
  <c r="D51" i="16"/>
  <c r="G294" i="16"/>
  <c r="F294" i="16"/>
  <c r="D304" i="16"/>
  <c r="F155" i="16"/>
  <c r="G281" i="16"/>
  <c r="F281" i="16"/>
  <c r="F59" i="16"/>
  <c r="G195" i="16"/>
  <c r="D195" i="16"/>
  <c r="D491" i="16"/>
  <c r="G491" i="16"/>
  <c r="G223" i="16"/>
  <c r="D223" i="16"/>
  <c r="D270" i="16"/>
  <c r="F348" i="16"/>
  <c r="G348" i="16"/>
  <c r="F388" i="16"/>
  <c r="G388" i="16"/>
  <c r="G83" i="16"/>
  <c r="D83" i="16"/>
  <c r="D423" i="16"/>
  <c r="D373" i="16"/>
  <c r="F163" i="16"/>
  <c r="D287" i="16"/>
  <c r="G326" i="16"/>
  <c r="F326" i="16"/>
  <c r="D466" i="16"/>
  <c r="F261" i="16"/>
  <c r="D375" i="16"/>
  <c r="F580" i="16"/>
  <c r="D624" i="16"/>
  <c r="D656" i="16"/>
  <c r="D227" i="16"/>
  <c r="D75" i="16"/>
  <c r="F224" i="16"/>
  <c r="F590" i="16"/>
  <c r="F301" i="16"/>
  <c r="G301" i="16"/>
  <c r="G197" i="16"/>
  <c r="D197" i="16"/>
  <c r="G454" i="16"/>
  <c r="D454" i="16"/>
  <c r="G404" i="16"/>
  <c r="F404" i="16"/>
  <c r="F197" i="16"/>
  <c r="F292" i="16"/>
  <c r="G292" i="16"/>
  <c r="F347" i="16"/>
  <c r="G347" i="16"/>
  <c r="D475" i="16"/>
  <c r="G475" i="16"/>
  <c r="D277" i="16"/>
  <c r="G277" i="16"/>
  <c r="G215" i="16"/>
  <c r="F215" i="16"/>
  <c r="G363" i="16"/>
  <c r="F363" i="16"/>
  <c r="F631" i="16"/>
  <c r="F588" i="16"/>
  <c r="D292" i="16"/>
  <c r="F237" i="16"/>
  <c r="D470" i="16"/>
  <c r="G470" i="16"/>
  <c r="G461" i="16"/>
  <c r="D461" i="16"/>
  <c r="G429" i="16"/>
  <c r="D429" i="16"/>
  <c r="G147" i="16"/>
  <c r="D147" i="16"/>
  <c r="D483" i="16"/>
  <c r="G483" i="16"/>
  <c r="D259" i="16"/>
  <c r="G259" i="16"/>
  <c r="G420" i="16"/>
  <c r="F420" i="16"/>
  <c r="F573" i="16"/>
  <c r="G573" i="16"/>
  <c r="G253" i="16"/>
  <c r="D253" i="16"/>
  <c r="D27" i="16"/>
  <c r="F317" i="16"/>
  <c r="G317" i="16"/>
  <c r="G342" i="16"/>
  <c r="D342" i="16"/>
  <c r="G397" i="16"/>
  <c r="F397" i="16"/>
  <c r="G445" i="16"/>
  <c r="D445" i="16"/>
  <c r="F395" i="16"/>
  <c r="G459" i="16"/>
  <c r="F459" i="16"/>
  <c r="F496" i="16"/>
  <c r="G496" i="16"/>
  <c r="F612" i="16"/>
  <c r="G612" i="16"/>
  <c r="F676" i="16"/>
  <c r="G676" i="16"/>
  <c r="G229" i="16"/>
  <c r="D229" i="16"/>
  <c r="F547" i="16"/>
  <c r="D628" i="16"/>
  <c r="D660" i="16"/>
  <c r="D694" i="16"/>
  <c r="F468" i="16"/>
  <c r="D580" i="16"/>
  <c r="D41" i="16"/>
  <c r="D105" i="16"/>
  <c r="D169" i="16"/>
  <c r="D65" i="16"/>
  <c r="D129" i="16"/>
  <c r="D301" i="16"/>
  <c r="G179" i="16"/>
  <c r="D179" i="16"/>
  <c r="F253" i="16"/>
  <c r="D139" i="16"/>
  <c r="F27" i="16"/>
  <c r="D191" i="16"/>
  <c r="D91" i="16"/>
  <c r="G208" i="16"/>
  <c r="F208" i="16"/>
  <c r="F406" i="16"/>
  <c r="F270" i="16"/>
  <c r="G413" i="16"/>
  <c r="D413" i="16"/>
  <c r="G452" i="16"/>
  <c r="F452" i="16"/>
  <c r="G341" i="16"/>
  <c r="D341" i="16"/>
  <c r="D438" i="16"/>
  <c r="F190" i="16"/>
  <c r="D107" i="16"/>
  <c r="F229" i="16"/>
  <c r="F454" i="16"/>
  <c r="F427" i="16"/>
  <c r="D521" i="16"/>
  <c r="D588" i="16"/>
  <c r="D631" i="16"/>
  <c r="D663" i="16"/>
  <c r="F227" i="16"/>
  <c r="G396" i="16"/>
  <c r="D396" i="16"/>
  <c r="D224" i="16"/>
  <c r="D468" i="16"/>
  <c r="D404" i="16"/>
  <c r="D507" i="16"/>
  <c r="D592" i="16"/>
  <c r="F694" i="16"/>
  <c r="F15" i="16"/>
  <c r="D14" i="16"/>
  <c r="G14" i="16"/>
  <c r="F12" i="16"/>
  <c r="F14" i="16"/>
  <c r="F53" i="15"/>
  <c r="G53" i="15"/>
  <c r="F21" i="15"/>
  <c r="G21" i="15"/>
  <c r="F61" i="15"/>
  <c r="G61" i="15"/>
  <c r="F45" i="15"/>
  <c r="G45" i="15"/>
  <c r="F37" i="15"/>
  <c r="G37" i="15"/>
  <c r="F29" i="15"/>
  <c r="G29" i="15"/>
  <c r="D61" i="15"/>
  <c r="D53" i="15"/>
  <c r="D45" i="15"/>
  <c r="D37" i="15"/>
  <c r="D29" i="15"/>
  <c r="D21" i="15"/>
  <c r="F59" i="15"/>
  <c r="F51" i="15"/>
  <c r="F43" i="15"/>
  <c r="F35" i="15"/>
  <c r="F27" i="15"/>
  <c r="F19" i="15"/>
  <c r="D59" i="15"/>
  <c r="F54" i="15"/>
  <c r="D51" i="15"/>
  <c r="F46" i="15"/>
  <c r="D43" i="15"/>
  <c r="F38" i="15"/>
  <c r="D35" i="15"/>
  <c r="F30" i="15"/>
  <c r="D27" i="15"/>
  <c r="F22" i="15"/>
  <c r="D19" i="15"/>
  <c r="D14" i="15"/>
  <c r="F14" i="15"/>
  <c r="C15" i="15"/>
  <c r="G15" i="15"/>
  <c r="C13" i="15"/>
  <c r="G13" i="15"/>
  <c r="C12" i="15"/>
  <c r="G12" i="15"/>
  <c r="T36" i="12"/>
  <c r="B19" i="12"/>
  <c r="C19" i="12"/>
  <c r="B20" i="12"/>
  <c r="C20" i="12"/>
  <c r="B21" i="12"/>
  <c r="C21" i="12"/>
  <c r="G21" i="12"/>
  <c r="B22" i="12"/>
  <c r="C22" i="12"/>
  <c r="G22" i="12"/>
  <c r="B23" i="12"/>
  <c r="C23" i="12"/>
  <c r="B24" i="12"/>
  <c r="C24" i="12"/>
  <c r="B25" i="12"/>
  <c r="C25" i="12"/>
  <c r="B26" i="12"/>
  <c r="B27" i="12"/>
  <c r="C27" i="12"/>
  <c r="B28" i="12"/>
  <c r="C28" i="12"/>
  <c r="B29" i="12"/>
  <c r="C29" i="12"/>
  <c r="B30" i="12"/>
  <c r="C30" i="12"/>
  <c r="G30" i="12"/>
  <c r="B31" i="12"/>
  <c r="C31" i="12"/>
  <c r="B32" i="12"/>
  <c r="C32" i="12"/>
  <c r="B33" i="12"/>
  <c r="C33" i="12"/>
  <c r="T33" i="12"/>
  <c r="B34" i="12"/>
  <c r="C34" i="12"/>
  <c r="B35" i="12"/>
  <c r="C35" i="12"/>
  <c r="D35" i="12"/>
  <c r="G35" i="12"/>
  <c r="B36" i="12"/>
  <c r="C36" i="12"/>
  <c r="W36" i="12"/>
  <c r="D36" i="12"/>
  <c r="B37" i="12"/>
  <c r="C37" i="12"/>
  <c r="G37" i="12"/>
  <c r="B38" i="12"/>
  <c r="C38" i="12"/>
  <c r="G38" i="12"/>
  <c r="B39" i="12"/>
  <c r="C39" i="12"/>
  <c r="B40" i="12"/>
  <c r="C40" i="12"/>
  <c r="B41" i="12"/>
  <c r="C41" i="12"/>
  <c r="G41" i="12"/>
  <c r="B42" i="12"/>
  <c r="C42" i="12"/>
  <c r="B43" i="12"/>
  <c r="C43" i="12"/>
  <c r="B44" i="12"/>
  <c r="C44" i="12"/>
  <c r="B45" i="12"/>
  <c r="C45" i="12"/>
  <c r="G45" i="12"/>
  <c r="D45" i="12"/>
  <c r="B46" i="12"/>
  <c r="C46" i="12"/>
  <c r="G46" i="12"/>
  <c r="B47" i="12"/>
  <c r="C47" i="12"/>
  <c r="B48" i="12"/>
  <c r="C48" i="12"/>
  <c r="B49" i="12"/>
  <c r="C49" i="12"/>
  <c r="G49" i="12"/>
  <c r="B50" i="12"/>
  <c r="C50" i="12"/>
  <c r="W50" i="12"/>
  <c r="B51" i="12"/>
  <c r="C51" i="12"/>
  <c r="D51" i="12"/>
  <c r="B52" i="12"/>
  <c r="C52" i="12"/>
  <c r="G52" i="12"/>
  <c r="B53" i="12"/>
  <c r="C53" i="12"/>
  <c r="G53" i="12"/>
  <c r="B54" i="12"/>
  <c r="C54" i="12"/>
  <c r="G54" i="12"/>
  <c r="B55" i="12"/>
  <c r="C55" i="12"/>
  <c r="B56" i="12"/>
  <c r="C56" i="12"/>
  <c r="B57" i="12"/>
  <c r="C57" i="12"/>
  <c r="G57" i="12"/>
  <c r="B58" i="12"/>
  <c r="B59" i="12"/>
  <c r="C59" i="12"/>
  <c r="D59" i="12"/>
  <c r="B60" i="12"/>
  <c r="C60" i="12"/>
  <c r="G60" i="12"/>
  <c r="D60" i="12"/>
  <c r="B61" i="12"/>
  <c r="C61" i="12"/>
  <c r="G61" i="12"/>
  <c r="B62" i="12"/>
  <c r="C62" i="12"/>
  <c r="G62" i="12"/>
  <c r="B63" i="12"/>
  <c r="C63" i="12"/>
  <c r="B64" i="12"/>
  <c r="C64" i="12"/>
  <c r="B65" i="12"/>
  <c r="B66" i="12"/>
  <c r="C66" i="12"/>
  <c r="B67" i="12"/>
  <c r="C67" i="12"/>
  <c r="D67" i="12"/>
  <c r="G67" i="12"/>
  <c r="B68" i="12"/>
  <c r="B69" i="12"/>
  <c r="C69" i="12"/>
  <c r="B70" i="12"/>
  <c r="C70" i="12"/>
  <c r="G70" i="12"/>
  <c r="B71" i="12"/>
  <c r="C71" i="12"/>
  <c r="B72" i="12"/>
  <c r="C72" i="12"/>
  <c r="B73" i="12"/>
  <c r="C73" i="12"/>
  <c r="G73" i="12"/>
  <c r="B74" i="12"/>
  <c r="C74" i="12"/>
  <c r="B75" i="12"/>
  <c r="C75" i="12"/>
  <c r="B76" i="12"/>
  <c r="C76" i="12"/>
  <c r="B77" i="12"/>
  <c r="D77" i="12"/>
  <c r="C77" i="12"/>
  <c r="G77" i="12"/>
  <c r="B78" i="12"/>
  <c r="C78" i="12"/>
  <c r="G78" i="12"/>
  <c r="B79" i="12"/>
  <c r="C79" i="12"/>
  <c r="B80" i="12"/>
  <c r="C80" i="12"/>
  <c r="B81" i="12"/>
  <c r="C81" i="12"/>
  <c r="G81" i="12"/>
  <c r="B82" i="12"/>
  <c r="C82" i="12"/>
  <c r="B83" i="12"/>
  <c r="C83" i="12"/>
  <c r="T83" i="12"/>
  <c r="B84" i="12"/>
  <c r="C84" i="12"/>
  <c r="W84" i="12"/>
  <c r="D84" i="12"/>
  <c r="B85" i="12"/>
  <c r="C85" i="12"/>
  <c r="G85" i="12"/>
  <c r="B18" i="12"/>
  <c r="C18" i="12"/>
  <c r="B17" i="12"/>
  <c r="C17" i="12"/>
  <c r="B16" i="12"/>
  <c r="B15" i="12"/>
  <c r="C15" i="12"/>
  <c r="B14" i="12"/>
  <c r="C14" i="12"/>
  <c r="D14" i="12"/>
  <c r="B13" i="12"/>
  <c r="B12" i="12"/>
  <c r="J5" i="12"/>
  <c r="I5" i="12"/>
  <c r="H5" i="12"/>
  <c r="G5" i="12"/>
  <c r="F1" i="12"/>
  <c r="J4" i="12"/>
  <c r="I4" i="12"/>
  <c r="H4" i="12"/>
  <c r="G4" i="12"/>
  <c r="B16" i="11"/>
  <c r="C16" i="11"/>
  <c r="B17" i="11"/>
  <c r="C17" i="11"/>
  <c r="B18" i="11"/>
  <c r="C18" i="11"/>
  <c r="G18" i="11"/>
  <c r="B19" i="11"/>
  <c r="C19" i="11"/>
  <c r="G19" i="11"/>
  <c r="B20" i="11"/>
  <c r="C20" i="11"/>
  <c r="B21" i="11"/>
  <c r="C21" i="11"/>
  <c r="B22" i="11"/>
  <c r="F22" i="11"/>
  <c r="J22" i="11"/>
  <c r="C22" i="11"/>
  <c r="G22" i="11"/>
  <c r="B23" i="11"/>
  <c r="C23" i="11"/>
  <c r="F23" i="11"/>
  <c r="J23" i="11"/>
  <c r="B24" i="11"/>
  <c r="C24" i="11"/>
  <c r="F24" i="11"/>
  <c r="B25" i="11"/>
  <c r="C25" i="11"/>
  <c r="B26" i="11"/>
  <c r="C26" i="11"/>
  <c r="G26" i="11"/>
  <c r="B27" i="11"/>
  <c r="F27" i="11"/>
  <c r="C27" i="11"/>
  <c r="G27" i="11"/>
  <c r="B28" i="11"/>
  <c r="C28" i="11"/>
  <c r="F28" i="11"/>
  <c r="J28" i="11"/>
  <c r="B29" i="11"/>
  <c r="C29" i="11"/>
  <c r="B30" i="11"/>
  <c r="C30" i="11"/>
  <c r="F30" i="11"/>
  <c r="J30" i="11"/>
  <c r="B31" i="11"/>
  <c r="C31" i="11"/>
  <c r="G31" i="11"/>
  <c r="B32" i="11"/>
  <c r="C32" i="11"/>
  <c r="G32" i="11"/>
  <c r="B33" i="11"/>
  <c r="C33" i="11"/>
  <c r="G33" i="11"/>
  <c r="B34" i="11"/>
  <c r="C34" i="11"/>
  <c r="B35" i="11"/>
  <c r="C35" i="11"/>
  <c r="G35" i="11"/>
  <c r="B36" i="11"/>
  <c r="C36" i="11"/>
  <c r="G36" i="11"/>
  <c r="B37" i="11"/>
  <c r="B38" i="11"/>
  <c r="C38" i="11"/>
  <c r="G38" i="11"/>
  <c r="B39" i="11"/>
  <c r="C39" i="11"/>
  <c r="F39" i="11"/>
  <c r="J39" i="11"/>
  <c r="B40" i="11"/>
  <c r="C40" i="11"/>
  <c r="G40" i="11"/>
  <c r="B41" i="11"/>
  <c r="C41" i="11"/>
  <c r="G41" i="11"/>
  <c r="B42" i="11"/>
  <c r="C42" i="11"/>
  <c r="G42" i="11"/>
  <c r="B43" i="11"/>
  <c r="B44" i="11"/>
  <c r="C44" i="11"/>
  <c r="G44" i="11"/>
  <c r="B45" i="11"/>
  <c r="C45" i="11"/>
  <c r="G45" i="11"/>
  <c r="B46" i="11"/>
  <c r="C46" i="11"/>
  <c r="G46" i="11"/>
  <c r="B47" i="11"/>
  <c r="C47" i="11"/>
  <c r="G47" i="11"/>
  <c r="B48" i="11"/>
  <c r="B49" i="11"/>
  <c r="C49" i="11"/>
  <c r="G49" i="11"/>
  <c r="B50" i="11"/>
  <c r="C50" i="11"/>
  <c r="B51" i="11"/>
  <c r="B52" i="11"/>
  <c r="C52" i="11"/>
  <c r="G52" i="11"/>
  <c r="B53" i="11"/>
  <c r="B54" i="11"/>
  <c r="B55" i="11"/>
  <c r="C55" i="11"/>
  <c r="F55" i="11"/>
  <c r="J55" i="11"/>
  <c r="B56" i="11"/>
  <c r="C56" i="11"/>
  <c r="G56" i="11"/>
  <c r="B57" i="11"/>
  <c r="C57" i="11"/>
  <c r="G57" i="11"/>
  <c r="B58" i="11"/>
  <c r="C58" i="11"/>
  <c r="G58" i="11"/>
  <c r="B59" i="11"/>
  <c r="C59" i="11"/>
  <c r="G59" i="11"/>
  <c r="B60" i="11"/>
  <c r="C60" i="11"/>
  <c r="G60" i="11"/>
  <c r="B61" i="11"/>
  <c r="C61" i="11"/>
  <c r="G61" i="11"/>
  <c r="B62" i="11"/>
  <c r="C62" i="11"/>
  <c r="G62" i="11"/>
  <c r="B63" i="11"/>
  <c r="B64" i="11"/>
  <c r="C64" i="11"/>
  <c r="G64" i="11"/>
  <c r="B65" i="11"/>
  <c r="C65" i="11"/>
  <c r="G65" i="11"/>
  <c r="B66" i="11"/>
  <c r="C66" i="11"/>
  <c r="B67" i="11"/>
  <c r="C67" i="11"/>
  <c r="G67" i="11"/>
  <c r="B68" i="11"/>
  <c r="C68" i="11"/>
  <c r="G68" i="11"/>
  <c r="B69" i="11"/>
  <c r="B70" i="11"/>
  <c r="C70" i="11"/>
  <c r="B71" i="11"/>
  <c r="C71" i="11"/>
  <c r="F71" i="11"/>
  <c r="J71" i="11"/>
  <c r="B72" i="11"/>
  <c r="C72" i="11"/>
  <c r="G72" i="11"/>
  <c r="B73" i="11"/>
  <c r="C73" i="11"/>
  <c r="G73" i="11"/>
  <c r="B74" i="11"/>
  <c r="C74" i="11"/>
  <c r="G74" i="11"/>
  <c r="B75" i="11"/>
  <c r="C75" i="11"/>
  <c r="G75" i="11"/>
  <c r="B76" i="11"/>
  <c r="C76" i="11"/>
  <c r="G76" i="11"/>
  <c r="B77" i="11"/>
  <c r="C77" i="11"/>
  <c r="G77" i="11"/>
  <c r="B78" i="11"/>
  <c r="C78" i="11"/>
  <c r="G78" i="11"/>
  <c r="B79" i="11"/>
  <c r="C79" i="11"/>
  <c r="B80" i="11"/>
  <c r="C80" i="11"/>
  <c r="G80" i="11"/>
  <c r="B81" i="11"/>
  <c r="C81" i="11"/>
  <c r="G81" i="11"/>
  <c r="B82" i="11"/>
  <c r="C82" i="11"/>
  <c r="B83" i="11"/>
  <c r="C83" i="11"/>
  <c r="G83" i="11"/>
  <c r="B84" i="11"/>
  <c r="C84" i="11"/>
  <c r="G84" i="11"/>
  <c r="B85" i="11"/>
  <c r="B86" i="11"/>
  <c r="C86" i="11"/>
  <c r="B87" i="11"/>
  <c r="C87" i="11"/>
  <c r="F87" i="11"/>
  <c r="J87" i="11"/>
  <c r="B88" i="11"/>
  <c r="C88" i="11"/>
  <c r="G88" i="11"/>
  <c r="B89" i="11"/>
  <c r="C89" i="11"/>
  <c r="G89" i="11"/>
  <c r="B90" i="11"/>
  <c r="C90" i="11"/>
  <c r="G90" i="11"/>
  <c r="B91" i="11"/>
  <c r="C91" i="11"/>
  <c r="G91" i="11"/>
  <c r="B92" i="11"/>
  <c r="C92" i="11"/>
  <c r="G92" i="11"/>
  <c r="B93" i="11"/>
  <c r="C93" i="11"/>
  <c r="G93" i="11"/>
  <c r="B94" i="11"/>
  <c r="C94" i="11"/>
  <c r="B95" i="11"/>
  <c r="C95" i="11"/>
  <c r="B96" i="11"/>
  <c r="C96" i="11"/>
  <c r="G96" i="11"/>
  <c r="B97" i="11"/>
  <c r="C97" i="11"/>
  <c r="G97" i="11"/>
  <c r="B98" i="11"/>
  <c r="C98" i="11"/>
  <c r="G98" i="11"/>
  <c r="B99" i="11"/>
  <c r="B100" i="11"/>
  <c r="C100" i="11"/>
  <c r="B101" i="11"/>
  <c r="C101" i="11"/>
  <c r="G101" i="11"/>
  <c r="D101" i="11"/>
  <c r="B102" i="11"/>
  <c r="C102" i="11"/>
  <c r="G102" i="11"/>
  <c r="B103" i="11"/>
  <c r="C103" i="11"/>
  <c r="G103" i="11"/>
  <c r="B104" i="11"/>
  <c r="C104" i="11"/>
  <c r="G104" i="11"/>
  <c r="B105" i="11"/>
  <c r="C105" i="11"/>
  <c r="G105" i="11"/>
  <c r="D105" i="11"/>
  <c r="B106" i="11"/>
  <c r="C106" i="11"/>
  <c r="G106" i="11"/>
  <c r="B107" i="11"/>
  <c r="C107" i="11"/>
  <c r="G107" i="11"/>
  <c r="B108" i="11"/>
  <c r="C108" i="11"/>
  <c r="G108" i="11"/>
  <c r="B109" i="11"/>
  <c r="C109" i="11"/>
  <c r="G109" i="11"/>
  <c r="B110" i="11"/>
  <c r="C110" i="11"/>
  <c r="G110" i="11"/>
  <c r="B111" i="11"/>
  <c r="C111" i="11"/>
  <c r="G111" i="11"/>
  <c r="B112" i="11"/>
  <c r="C112" i="11"/>
  <c r="G112" i="11"/>
  <c r="B113" i="11"/>
  <c r="C113" i="11"/>
  <c r="G113" i="11"/>
  <c r="B114" i="11"/>
  <c r="C114" i="11"/>
  <c r="G114" i="11"/>
  <c r="B115" i="11"/>
  <c r="C115" i="11"/>
  <c r="G115" i="11"/>
  <c r="B116" i="11"/>
  <c r="C116" i="11"/>
  <c r="G116" i="11"/>
  <c r="B117" i="11"/>
  <c r="C117" i="11"/>
  <c r="D117" i="11"/>
  <c r="G117" i="11"/>
  <c r="B118" i="11"/>
  <c r="C118" i="11"/>
  <c r="G118" i="11"/>
  <c r="D118" i="11"/>
  <c r="B119" i="11"/>
  <c r="C119" i="11"/>
  <c r="G119" i="11"/>
  <c r="B120" i="11"/>
  <c r="C120" i="11"/>
  <c r="G120" i="11"/>
  <c r="B121" i="11"/>
  <c r="C121" i="11"/>
  <c r="G121" i="11"/>
  <c r="B15" i="11"/>
  <c r="B14" i="11"/>
  <c r="B13" i="11"/>
  <c r="B12" i="11"/>
  <c r="J5" i="11"/>
  <c r="I5" i="11"/>
  <c r="H5" i="11"/>
  <c r="G5" i="11"/>
  <c r="F1" i="11"/>
  <c r="J4" i="11"/>
  <c r="I4" i="11"/>
  <c r="H4" i="11"/>
  <c r="G4" i="11"/>
  <c r="G82" i="12"/>
  <c r="W42" i="12"/>
  <c r="G42" i="12"/>
  <c r="W74" i="12"/>
  <c r="G74" i="12"/>
  <c r="D29" i="12"/>
  <c r="G29" i="12"/>
  <c r="D69" i="12"/>
  <c r="G69" i="12"/>
  <c r="D52" i="12"/>
  <c r="D61" i="12"/>
  <c r="W33" i="12"/>
  <c r="D37" i="12"/>
  <c r="W83" i="12"/>
  <c r="G59" i="12"/>
  <c r="G50" i="12"/>
  <c r="G15" i="12"/>
  <c r="C68" i="12"/>
  <c r="G68" i="12"/>
  <c r="D68" i="12"/>
  <c r="D27" i="12"/>
  <c r="G27" i="12"/>
  <c r="D20" i="12"/>
  <c r="G20" i="12"/>
  <c r="G76" i="12"/>
  <c r="D76" i="12"/>
  <c r="C58" i="12"/>
  <c r="D58" i="12"/>
  <c r="D19" i="12"/>
  <c r="G19" i="12"/>
  <c r="G75" i="12"/>
  <c r="D44" i="12"/>
  <c r="W25" i="12"/>
  <c r="T25" i="12"/>
  <c r="G66" i="12"/>
  <c r="D43" i="12"/>
  <c r="G43" i="12"/>
  <c r="G28" i="12"/>
  <c r="D28" i="12"/>
  <c r="C65" i="12"/>
  <c r="G65" i="12"/>
  <c r="W82" i="12"/>
  <c r="R82" i="12"/>
  <c r="T82" i="12"/>
  <c r="G34" i="12"/>
  <c r="R84" i="12"/>
  <c r="D75" i="12"/>
  <c r="D50" i="12"/>
  <c r="D25" i="12"/>
  <c r="T84" i="12"/>
  <c r="D81" i="12"/>
  <c r="R42" i="12"/>
  <c r="R50" i="12"/>
  <c r="R74" i="12"/>
  <c r="G83" i="12"/>
  <c r="R83" i="12"/>
  <c r="G51" i="12"/>
  <c r="T42" i="12"/>
  <c r="T50" i="12"/>
  <c r="T74" i="12"/>
  <c r="D82" i="12"/>
  <c r="D49" i="12"/>
  <c r="D73" i="12"/>
  <c r="D66" i="12"/>
  <c r="D41" i="12"/>
  <c r="D34" i="12"/>
  <c r="D57" i="12"/>
  <c r="D74" i="12"/>
  <c r="D42" i="12"/>
  <c r="D85" i="12"/>
  <c r="D83" i="12"/>
  <c r="D53" i="12"/>
  <c r="D33" i="12"/>
  <c r="C26" i="12"/>
  <c r="D21" i="12"/>
  <c r="D33" i="15"/>
  <c r="G36" i="15"/>
  <c r="D36" i="15"/>
  <c r="G44" i="15"/>
  <c r="D44" i="15"/>
  <c r="G52" i="15"/>
  <c r="D52" i="15"/>
  <c r="G60" i="15"/>
  <c r="D60" i="15"/>
  <c r="F36" i="15"/>
  <c r="F17" i="15"/>
  <c r="D17" i="15"/>
  <c r="G28" i="15"/>
  <c r="D28" i="15"/>
  <c r="F28" i="15"/>
  <c r="G20" i="15"/>
  <c r="D20" i="15"/>
  <c r="F52" i="15"/>
  <c r="F101" i="11"/>
  <c r="F19" i="11"/>
  <c r="J19" i="11"/>
  <c r="F59" i="11"/>
  <c r="D113" i="11"/>
  <c r="F67" i="11"/>
  <c r="J67" i="11"/>
  <c r="F31" i="11"/>
  <c r="V31" i="11"/>
  <c r="V59" i="11"/>
  <c r="J59" i="11"/>
  <c r="S24" i="11"/>
  <c r="J24" i="11"/>
  <c r="V101" i="11"/>
  <c r="J101" i="11"/>
  <c r="V27" i="11"/>
  <c r="J27" i="11"/>
  <c r="D109" i="11"/>
  <c r="D103" i="11"/>
  <c r="G86" i="11"/>
  <c r="F86" i="11"/>
  <c r="J86" i="11"/>
  <c r="G79" i="11"/>
  <c r="F79" i="11"/>
  <c r="Q79" i="11"/>
  <c r="D100" i="11"/>
  <c r="F100" i="11"/>
  <c r="V100" i="11"/>
  <c r="G95" i="11"/>
  <c r="F95" i="11"/>
  <c r="F91" i="11"/>
  <c r="Q91" i="11"/>
  <c r="F83" i="11"/>
  <c r="J83" i="11"/>
  <c r="F75" i="11"/>
  <c r="F35" i="11"/>
  <c r="J35" i="11"/>
  <c r="F111" i="11"/>
  <c r="F107" i="11"/>
  <c r="Q107" i="11"/>
  <c r="S59" i="11"/>
  <c r="F38" i="11"/>
  <c r="D114" i="11"/>
  <c r="D111" i="11"/>
  <c r="D107" i="11"/>
  <c r="D102" i="11"/>
  <c r="V24" i="11"/>
  <c r="G70" i="11"/>
  <c r="F70" i="11"/>
  <c r="F20" i="11"/>
  <c r="G20" i="11"/>
  <c r="F16" i="11"/>
  <c r="J16" i="11"/>
  <c r="G16" i="11"/>
  <c r="F117" i="11"/>
  <c r="F113" i="11"/>
  <c r="D110" i="11"/>
  <c r="G100" i="11"/>
  <c r="G24" i="11"/>
  <c r="Q24" i="11"/>
  <c r="F47" i="11"/>
  <c r="F26" i="11"/>
  <c r="J26" i="11"/>
  <c r="F18" i="11"/>
  <c r="F119" i="11"/>
  <c r="D119" i="11"/>
  <c r="F105" i="11"/>
  <c r="S105" i="11"/>
  <c r="G28" i="11"/>
  <c r="Q28" i="11"/>
  <c r="F68" i="11"/>
  <c r="F80" i="11"/>
  <c r="F92" i="11"/>
  <c r="S92" i="11"/>
  <c r="F56" i="11"/>
  <c r="V56" i="11"/>
  <c r="F44" i="11"/>
  <c r="F32" i="11"/>
  <c r="J32" i="11"/>
  <c r="D21" i="11"/>
  <c r="F88" i="11"/>
  <c r="F64" i="11"/>
  <c r="J64" i="11"/>
  <c r="F121" i="11"/>
  <c r="D121" i="11"/>
  <c r="D115" i="11"/>
  <c r="F109" i="11"/>
  <c r="D106" i="11"/>
  <c r="F103" i="11"/>
  <c r="C99" i="11"/>
  <c r="G99" i="11"/>
  <c r="C63" i="11"/>
  <c r="G63" i="11"/>
  <c r="C54" i="11"/>
  <c r="G54" i="11"/>
  <c r="C51" i="11"/>
  <c r="G51" i="11"/>
  <c r="C48" i="11"/>
  <c r="G48" i="11"/>
  <c r="C43" i="11"/>
  <c r="G43" i="11"/>
  <c r="F36" i="11"/>
  <c r="F72" i="11"/>
  <c r="S72" i="11"/>
  <c r="F60" i="11"/>
  <c r="J60" i="11"/>
  <c r="F52" i="11"/>
  <c r="F76" i="11"/>
  <c r="F115" i="11"/>
  <c r="F84" i="11"/>
  <c r="F40" i="11"/>
  <c r="S27" i="11"/>
  <c r="D26" i="11"/>
  <c r="F13" i="15"/>
  <c r="D13" i="15"/>
  <c r="D12" i="15"/>
  <c r="F12" i="15"/>
  <c r="D15" i="15"/>
  <c r="F15" i="15"/>
  <c r="G48" i="12"/>
  <c r="G79" i="12"/>
  <c r="G63" i="12"/>
  <c r="G31" i="12"/>
  <c r="G56" i="12"/>
  <c r="G55" i="12"/>
  <c r="G24" i="12"/>
  <c r="G80" i="12"/>
  <c r="G23" i="12"/>
  <c r="G40" i="12"/>
  <c r="G71" i="12"/>
  <c r="G39" i="12"/>
  <c r="G47" i="12"/>
  <c r="G72" i="12"/>
  <c r="G64" i="12"/>
  <c r="G32" i="12"/>
  <c r="D79" i="12"/>
  <c r="D71" i="12"/>
  <c r="D63" i="12"/>
  <c r="D55" i="12"/>
  <c r="D47" i="12"/>
  <c r="D39" i="12"/>
  <c r="D31" i="12"/>
  <c r="D23" i="12"/>
  <c r="D80" i="12"/>
  <c r="D72" i="12"/>
  <c r="D64" i="12"/>
  <c r="D56" i="12"/>
  <c r="D48" i="12"/>
  <c r="D40" i="12"/>
  <c r="D32" i="12"/>
  <c r="D24" i="12"/>
  <c r="G33" i="12"/>
  <c r="R33" i="12"/>
  <c r="G25" i="12"/>
  <c r="R25" i="12"/>
  <c r="G84" i="12"/>
  <c r="D78" i="12"/>
  <c r="D70" i="12"/>
  <c r="D62" i="12"/>
  <c r="D54" i="12"/>
  <c r="D46" i="12"/>
  <c r="G44" i="12"/>
  <c r="D38" i="12"/>
  <c r="G36" i="12"/>
  <c r="R36" i="12"/>
  <c r="D30" i="12"/>
  <c r="D22" i="12"/>
  <c r="G17" i="12"/>
  <c r="D17" i="12"/>
  <c r="G18" i="12"/>
  <c r="D18" i="12"/>
  <c r="C12" i="12"/>
  <c r="D15" i="12"/>
  <c r="C13" i="12"/>
  <c r="G14" i="12"/>
  <c r="C16" i="12"/>
  <c r="G16" i="12"/>
  <c r="S39" i="11"/>
  <c r="V39" i="11"/>
  <c r="S30" i="11"/>
  <c r="V30" i="11"/>
  <c r="F94" i="11"/>
  <c r="J94" i="11"/>
  <c r="G94" i="11"/>
  <c r="S71" i="11"/>
  <c r="V71" i="11"/>
  <c r="F50" i="11"/>
  <c r="J50" i="11"/>
  <c r="G50" i="11"/>
  <c r="G34" i="11"/>
  <c r="F34" i="11"/>
  <c r="J34" i="11"/>
  <c r="F82" i="11"/>
  <c r="J82" i="11"/>
  <c r="G82" i="11"/>
  <c r="S55" i="11"/>
  <c r="V55" i="11"/>
  <c r="V87" i="11"/>
  <c r="S87" i="11"/>
  <c r="F66" i="11"/>
  <c r="J66" i="11"/>
  <c r="G66" i="11"/>
  <c r="S23" i="11"/>
  <c r="V23" i="11"/>
  <c r="F98" i="11"/>
  <c r="J98" i="11"/>
  <c r="D98" i="11"/>
  <c r="F90" i="11"/>
  <c r="J90" i="11"/>
  <c r="D78" i="11"/>
  <c r="F74" i="11"/>
  <c r="J74" i="11"/>
  <c r="D62" i="11"/>
  <c r="F58" i="11"/>
  <c r="J58" i="11"/>
  <c r="D46" i="11"/>
  <c r="F42" i="11"/>
  <c r="J42" i="11"/>
  <c r="D30" i="11"/>
  <c r="Q19" i="11"/>
  <c r="F17" i="11"/>
  <c r="J17" i="11"/>
  <c r="G17" i="11"/>
  <c r="F118" i="11"/>
  <c r="J118" i="11"/>
  <c r="F114" i="11"/>
  <c r="J114" i="11"/>
  <c r="F110" i="11"/>
  <c r="J110" i="11"/>
  <c r="F106" i="11"/>
  <c r="J106" i="11"/>
  <c r="F102" i="11"/>
  <c r="J102" i="11"/>
  <c r="D81" i="11"/>
  <c r="F81" i="11"/>
  <c r="J81" i="11"/>
  <c r="D65" i="11"/>
  <c r="F65" i="11"/>
  <c r="J65" i="11"/>
  <c r="D49" i="11"/>
  <c r="F49" i="11"/>
  <c r="J49" i="11"/>
  <c r="D33" i="11"/>
  <c r="F33" i="11"/>
  <c r="J33" i="11"/>
  <c r="D17" i="11"/>
  <c r="D90" i="11"/>
  <c r="D74" i="11"/>
  <c r="D58" i="11"/>
  <c r="D42" i="11"/>
  <c r="D77" i="11"/>
  <c r="F77" i="11"/>
  <c r="J77" i="11"/>
  <c r="D29" i="11"/>
  <c r="S101" i="11"/>
  <c r="D86" i="11"/>
  <c r="D70" i="11"/>
  <c r="Q59" i="11"/>
  <c r="D38" i="11"/>
  <c r="Q27" i="11"/>
  <c r="F116" i="11"/>
  <c r="J116" i="11"/>
  <c r="F112" i="11"/>
  <c r="J112" i="11"/>
  <c r="F108" i="11"/>
  <c r="J108" i="11"/>
  <c r="F104" i="11"/>
  <c r="J104" i="11"/>
  <c r="Q101" i="11"/>
  <c r="D89" i="11"/>
  <c r="F89" i="11"/>
  <c r="J89" i="11"/>
  <c r="G87" i="11"/>
  <c r="Q87" i="11"/>
  <c r="D73" i="11"/>
  <c r="F73" i="11"/>
  <c r="J73" i="11"/>
  <c r="G71" i="11"/>
  <c r="Q71" i="11"/>
  <c r="D57" i="11"/>
  <c r="F57" i="11"/>
  <c r="J57" i="11"/>
  <c r="G55" i="11"/>
  <c r="Q55" i="11"/>
  <c r="D41" i="11"/>
  <c r="F41" i="11"/>
  <c r="J41" i="11"/>
  <c r="G39" i="11"/>
  <c r="Q39" i="11"/>
  <c r="G30" i="11"/>
  <c r="Q30" i="11"/>
  <c r="S28" i="11"/>
  <c r="D25" i="11"/>
  <c r="G23" i="11"/>
  <c r="Q23" i="11"/>
  <c r="V19" i="11"/>
  <c r="D93" i="11"/>
  <c r="F93" i="11"/>
  <c r="J93" i="11"/>
  <c r="Q86" i="11"/>
  <c r="F29" i="11"/>
  <c r="J29" i="11"/>
  <c r="G29" i="11"/>
  <c r="Q22" i="11"/>
  <c r="S22" i="11"/>
  <c r="V22" i="11"/>
  <c r="F96" i="11"/>
  <c r="J96" i="11"/>
  <c r="D61" i="11"/>
  <c r="F61" i="11"/>
  <c r="J61" i="11"/>
  <c r="D45" i="11"/>
  <c r="F45" i="11"/>
  <c r="J45" i="11"/>
  <c r="Q36" i="11"/>
  <c r="V28" i="11"/>
  <c r="F25" i="11"/>
  <c r="J25" i="11"/>
  <c r="G25" i="11"/>
  <c r="D22" i="11"/>
  <c r="F120" i="11"/>
  <c r="J120" i="11"/>
  <c r="D120" i="11"/>
  <c r="D116" i="11"/>
  <c r="D112" i="11"/>
  <c r="D108" i="11"/>
  <c r="D104" i="11"/>
  <c r="D97" i="11"/>
  <c r="F97" i="11"/>
  <c r="J97" i="11"/>
  <c r="D94" i="11"/>
  <c r="C85" i="11"/>
  <c r="G85" i="11"/>
  <c r="D82" i="11"/>
  <c r="F78" i="11"/>
  <c r="J78" i="11"/>
  <c r="C69" i="11"/>
  <c r="G69" i="11"/>
  <c r="S67" i="11"/>
  <c r="D66" i="11"/>
  <c r="F62" i="11"/>
  <c r="J62" i="11"/>
  <c r="C53" i="11"/>
  <c r="G53" i="11"/>
  <c r="D50" i="11"/>
  <c r="F46" i="11"/>
  <c r="J46" i="11"/>
  <c r="C37" i="11"/>
  <c r="G37" i="11"/>
  <c r="D34" i="11"/>
  <c r="Q32" i="11"/>
  <c r="F21" i="11"/>
  <c r="J21" i="11"/>
  <c r="G21" i="11"/>
  <c r="S19" i="11"/>
  <c r="D18" i="11"/>
  <c r="D95" i="11"/>
  <c r="D91" i="11"/>
  <c r="D87" i="11"/>
  <c r="D83" i="11"/>
  <c r="D79" i="11"/>
  <c r="D75" i="11"/>
  <c r="D71" i="11"/>
  <c r="D67" i="11"/>
  <c r="D59" i="11"/>
  <c r="D55" i="11"/>
  <c r="D47" i="11"/>
  <c r="D43" i="11"/>
  <c r="D39" i="11"/>
  <c r="D35" i="11"/>
  <c r="D31" i="11"/>
  <c r="D27" i="11"/>
  <c r="D23" i="11"/>
  <c r="D19" i="11"/>
  <c r="D96" i="11"/>
  <c r="D92" i="11"/>
  <c r="D88" i="11"/>
  <c r="D84" i="11"/>
  <c r="D80" i="11"/>
  <c r="D76" i="11"/>
  <c r="D72" i="11"/>
  <c r="D68" i="11"/>
  <c r="D64" i="11"/>
  <c r="D60" i="11"/>
  <c r="D56" i="11"/>
  <c r="D52" i="11"/>
  <c r="D44" i="11"/>
  <c r="D40" i="11"/>
  <c r="D36" i="11"/>
  <c r="D32" i="11"/>
  <c r="D28" i="11"/>
  <c r="D24" i="11"/>
  <c r="D20" i="11"/>
  <c r="D16" i="11"/>
  <c r="C13" i="11"/>
  <c r="G13" i="11"/>
  <c r="C12" i="11"/>
  <c r="G12" i="11"/>
  <c r="C14" i="11"/>
  <c r="G14" i="11"/>
  <c r="C15" i="11"/>
  <c r="G15" i="11"/>
  <c r="K5" i="2"/>
  <c r="I5" i="2"/>
  <c r="H5" i="2"/>
  <c r="G5" i="2"/>
  <c r="K4" i="2"/>
  <c r="I4" i="2"/>
  <c r="H4" i="2"/>
  <c r="G4" i="2"/>
  <c r="J5" i="8"/>
  <c r="I5" i="8"/>
  <c r="H5" i="8"/>
  <c r="G5" i="8"/>
  <c r="J4" i="8"/>
  <c r="I4" i="8"/>
  <c r="H4" i="8"/>
  <c r="G4" i="8"/>
  <c r="J5" i="4"/>
  <c r="I5" i="4"/>
  <c r="H5" i="4"/>
  <c r="G5" i="4"/>
  <c r="J4" i="4"/>
  <c r="I4" i="4"/>
  <c r="H4" i="4"/>
  <c r="G4" i="4"/>
  <c r="K4" i="1"/>
  <c r="I4" i="1"/>
  <c r="H4" i="1"/>
  <c r="G4" i="1"/>
  <c r="G5" i="1"/>
  <c r="K5" i="1"/>
  <c r="I5" i="1"/>
  <c r="H5" i="1"/>
  <c r="R22" i="12"/>
  <c r="T22" i="12"/>
  <c r="W22" i="12"/>
  <c r="G26" i="12"/>
  <c r="R18" i="12"/>
  <c r="W18" i="12"/>
  <c r="T18" i="12"/>
  <c r="T52" i="12"/>
  <c r="W52" i="12"/>
  <c r="R52" i="12"/>
  <c r="D65" i="12"/>
  <c r="R30" i="12"/>
  <c r="T30" i="12"/>
  <c r="W30" i="12"/>
  <c r="W21" i="12"/>
  <c r="T21" i="12"/>
  <c r="R21" i="12"/>
  <c r="W41" i="12"/>
  <c r="R41" i="12"/>
  <c r="T41" i="12"/>
  <c r="T71" i="12"/>
  <c r="W71" i="12"/>
  <c r="R71" i="12"/>
  <c r="W63" i="12"/>
  <c r="T63" i="12"/>
  <c r="R63" i="12"/>
  <c r="W29" i="12"/>
  <c r="T29" i="12"/>
  <c r="R29" i="12"/>
  <c r="W28" i="12"/>
  <c r="T28" i="12"/>
  <c r="R28" i="12"/>
  <c r="W76" i="12"/>
  <c r="T76" i="12"/>
  <c r="R76" i="12"/>
  <c r="W37" i="12"/>
  <c r="T37" i="12"/>
  <c r="R37" i="12"/>
  <c r="W73" i="12"/>
  <c r="R73" i="12"/>
  <c r="T73" i="12"/>
  <c r="R38" i="12"/>
  <c r="T38" i="12"/>
  <c r="W38" i="12"/>
  <c r="T27" i="12"/>
  <c r="R27" i="12"/>
  <c r="W27" i="12"/>
  <c r="T59" i="12"/>
  <c r="R59" i="12"/>
  <c r="W59" i="12"/>
  <c r="W64" i="12"/>
  <c r="T64" i="12"/>
  <c r="R64" i="12"/>
  <c r="W24" i="12"/>
  <c r="T24" i="12"/>
  <c r="R24" i="12"/>
  <c r="W45" i="12"/>
  <c r="T45" i="12"/>
  <c r="R45" i="12"/>
  <c r="W34" i="12"/>
  <c r="R34" i="12"/>
  <c r="T34" i="12"/>
  <c r="W44" i="12"/>
  <c r="T44" i="12"/>
  <c r="R44" i="12"/>
  <c r="W57" i="12"/>
  <c r="R57" i="12"/>
  <c r="T57" i="12"/>
  <c r="T43" i="12"/>
  <c r="R43" i="12"/>
  <c r="W43" i="12"/>
  <c r="W48" i="12"/>
  <c r="T48" i="12"/>
  <c r="R48" i="12"/>
  <c r="W85" i="12"/>
  <c r="T85" i="12"/>
  <c r="R85" i="12"/>
  <c r="W20" i="12"/>
  <c r="T20" i="12"/>
  <c r="R20" i="12"/>
  <c r="T31" i="12"/>
  <c r="W31" i="12"/>
  <c r="R31" i="12"/>
  <c r="T51" i="12"/>
  <c r="R51" i="12"/>
  <c r="W51" i="12"/>
  <c r="G58" i="12"/>
  <c r="R14" i="12"/>
  <c r="T14" i="12"/>
  <c r="W14" i="12"/>
  <c r="R46" i="12"/>
  <c r="T46" i="12"/>
  <c r="W46" i="12"/>
  <c r="W55" i="12"/>
  <c r="T55" i="12"/>
  <c r="R55" i="12"/>
  <c r="W61" i="12"/>
  <c r="T61" i="12"/>
  <c r="R61" i="12"/>
  <c r="W77" i="12"/>
  <c r="T77" i="12"/>
  <c r="R77" i="12"/>
  <c r="W17" i="12"/>
  <c r="R17" i="12"/>
  <c r="T17" i="12"/>
  <c r="W49" i="12"/>
  <c r="R49" i="12"/>
  <c r="T49" i="12"/>
  <c r="W81" i="12"/>
  <c r="R81" i="12"/>
  <c r="T81" i="12"/>
  <c r="R54" i="12"/>
  <c r="T54" i="12"/>
  <c r="W54" i="12"/>
  <c r="T35" i="12"/>
  <c r="R35" i="12"/>
  <c r="W35" i="12"/>
  <c r="T67" i="12"/>
  <c r="R67" i="12"/>
  <c r="W67" i="12"/>
  <c r="W72" i="12"/>
  <c r="T72" i="12"/>
  <c r="R72" i="12"/>
  <c r="W40" i="12"/>
  <c r="T40" i="12"/>
  <c r="R40" i="12"/>
  <c r="W53" i="12"/>
  <c r="T53" i="12"/>
  <c r="R53" i="12"/>
  <c r="T60" i="12"/>
  <c r="W60" i="12"/>
  <c r="R60" i="12"/>
  <c r="T75" i="12"/>
  <c r="R75" i="12"/>
  <c r="W75" i="12"/>
  <c r="R70" i="12"/>
  <c r="T70" i="12"/>
  <c r="W70" i="12"/>
  <c r="W56" i="12"/>
  <c r="T56" i="12"/>
  <c r="R56" i="12"/>
  <c r="R78" i="12"/>
  <c r="T78" i="12"/>
  <c r="W78" i="12"/>
  <c r="T39" i="12"/>
  <c r="W39" i="12"/>
  <c r="R39" i="12"/>
  <c r="T19" i="12"/>
  <c r="R19" i="12"/>
  <c r="W19" i="12"/>
  <c r="W32" i="12"/>
  <c r="T32" i="12"/>
  <c r="R32" i="12"/>
  <c r="W80" i="12"/>
  <c r="T80" i="12"/>
  <c r="R80" i="12"/>
  <c r="R79" i="12"/>
  <c r="W79" i="12"/>
  <c r="T79" i="12"/>
  <c r="W69" i="12"/>
  <c r="T69" i="12"/>
  <c r="R69" i="12"/>
  <c r="T68" i="12"/>
  <c r="W68" i="12"/>
  <c r="R68" i="12"/>
  <c r="R62" i="12"/>
  <c r="T62" i="12"/>
  <c r="W62" i="12"/>
  <c r="T47" i="12"/>
  <c r="W47" i="12"/>
  <c r="R47" i="12"/>
  <c r="T23" i="12"/>
  <c r="W23" i="12"/>
  <c r="R23" i="12"/>
  <c r="D26" i="12"/>
  <c r="W66" i="12"/>
  <c r="T66" i="12"/>
  <c r="R66" i="12"/>
  <c r="R15" i="12"/>
  <c r="T15" i="12"/>
  <c r="W15" i="12"/>
  <c r="Q31" i="11"/>
  <c r="Q67" i="11"/>
  <c r="V67" i="11"/>
  <c r="S83" i="11"/>
  <c r="Q83" i="11"/>
  <c r="V91" i="11"/>
  <c r="S86" i="11"/>
  <c r="S84" i="11"/>
  <c r="J84" i="11"/>
  <c r="V119" i="11"/>
  <c r="J119" i="11"/>
  <c r="V117" i="11"/>
  <c r="J117" i="11"/>
  <c r="S79" i="11"/>
  <c r="J79" i="11"/>
  <c r="V35" i="11"/>
  <c r="S76" i="11"/>
  <c r="J76" i="11"/>
  <c r="Q121" i="11"/>
  <c r="J121" i="11"/>
  <c r="Q80" i="11"/>
  <c r="J80" i="11"/>
  <c r="S52" i="11"/>
  <c r="J52" i="11"/>
  <c r="S68" i="11"/>
  <c r="J68" i="11"/>
  <c r="Q16" i="11"/>
  <c r="Q88" i="11"/>
  <c r="J88" i="11"/>
  <c r="F48" i="11"/>
  <c r="S20" i="11"/>
  <c r="J20" i="11"/>
  <c r="V38" i="11"/>
  <c r="J38" i="11"/>
  <c r="Q95" i="11"/>
  <c r="J95" i="11"/>
  <c r="S38" i="11"/>
  <c r="V83" i="11"/>
  <c r="V26" i="11"/>
  <c r="Q72" i="11"/>
  <c r="J72" i="11"/>
  <c r="V103" i="11"/>
  <c r="J103" i="11"/>
  <c r="Q70" i="11"/>
  <c r="J70" i="11"/>
  <c r="Q119" i="11"/>
  <c r="Q35" i="11"/>
  <c r="V18" i="11"/>
  <c r="J18" i="11"/>
  <c r="V75" i="11"/>
  <c r="J75" i="11"/>
  <c r="S47" i="11"/>
  <c r="J47" i="11"/>
  <c r="S35" i="11"/>
  <c r="V92" i="11"/>
  <c r="Q47" i="11"/>
  <c r="S18" i="11"/>
  <c r="S26" i="11"/>
  <c r="Q40" i="11"/>
  <c r="J40" i="11"/>
  <c r="S36" i="11"/>
  <c r="J36" i="11"/>
  <c r="V105" i="11"/>
  <c r="J105" i="11"/>
  <c r="V107" i="11"/>
  <c r="J107" i="11"/>
  <c r="S100" i="11"/>
  <c r="J100" i="11"/>
  <c r="S31" i="11"/>
  <c r="J31" i="11"/>
  <c r="Q56" i="11"/>
  <c r="J56" i="11"/>
  <c r="V115" i="11"/>
  <c r="J115" i="11"/>
  <c r="Q92" i="11"/>
  <c r="J92" i="11"/>
  <c r="S91" i="11"/>
  <c r="J91" i="11"/>
  <c r="Q75" i="11"/>
  <c r="V86" i="11"/>
  <c r="Q18" i="11"/>
  <c r="Q26" i="11"/>
  <c r="V79" i="11"/>
  <c r="S75" i="11"/>
  <c r="V109" i="11"/>
  <c r="J109" i="11"/>
  <c r="S44" i="11"/>
  <c r="J44" i="11"/>
  <c r="V113" i="11"/>
  <c r="J113" i="11"/>
  <c r="V111" i="11"/>
  <c r="J111" i="11"/>
  <c r="S95" i="11"/>
  <c r="V70" i="11"/>
  <c r="V20" i="11"/>
  <c r="S70" i="11"/>
  <c r="Q105" i="11"/>
  <c r="Q111" i="11"/>
  <c r="S107" i="11"/>
  <c r="S111" i="11"/>
  <c r="Q38" i="11"/>
  <c r="V40" i="11"/>
  <c r="Q109" i="11"/>
  <c r="V95" i="11"/>
  <c r="Q100" i="11"/>
  <c r="D48" i="11"/>
  <c r="S40" i="11"/>
  <c r="Q20" i="11"/>
  <c r="S113" i="11"/>
  <c r="S119" i="11"/>
  <c r="F85" i="11"/>
  <c r="J85" i="11"/>
  <c r="D15" i="11"/>
  <c r="S117" i="11"/>
  <c r="V121" i="11"/>
  <c r="Q113" i="11"/>
  <c r="D54" i="11"/>
  <c r="V36" i="11"/>
  <c r="S16" i="11"/>
  <c r="V16" i="11"/>
  <c r="S121" i="11"/>
  <c r="Q117" i="11"/>
  <c r="V47" i="11"/>
  <c r="F54" i="11"/>
  <c r="F53" i="11"/>
  <c r="D51" i="11"/>
  <c r="S115" i="11"/>
  <c r="Q115" i="11"/>
  <c r="S56" i="11"/>
  <c r="V80" i="11"/>
  <c r="S80" i="11"/>
  <c r="D63" i="11"/>
  <c r="Q60" i="11"/>
  <c r="V60" i="11"/>
  <c r="D85" i="11"/>
  <c r="S32" i="11"/>
  <c r="V32" i="11"/>
  <c r="F63" i="11"/>
  <c r="J63" i="11"/>
  <c r="F15" i="11"/>
  <c r="Q68" i="11"/>
  <c r="S109" i="11"/>
  <c r="V52" i="11"/>
  <c r="D53" i="11"/>
  <c r="Q44" i="11"/>
  <c r="V44" i="11"/>
  <c r="F51" i="11"/>
  <c r="J51" i="11"/>
  <c r="V88" i="11"/>
  <c r="V84" i="11"/>
  <c r="Q76" i="11"/>
  <c r="V76" i="11"/>
  <c r="F43" i="11"/>
  <c r="J43" i="11"/>
  <c r="S64" i="11"/>
  <c r="V64" i="11"/>
  <c r="D37" i="11"/>
  <c r="Q64" i="11"/>
  <c r="V68" i="11"/>
  <c r="S60" i="11"/>
  <c r="S103" i="11"/>
  <c r="Q52" i="11"/>
  <c r="S88" i="11"/>
  <c r="F12" i="11"/>
  <c r="V72" i="11"/>
  <c r="Q84" i="11"/>
  <c r="Q103" i="11"/>
  <c r="F99" i="11"/>
  <c r="J99" i="11"/>
  <c r="D99" i="11"/>
  <c r="G12" i="12"/>
  <c r="G13" i="12"/>
  <c r="D16" i="12"/>
  <c r="D13" i="12"/>
  <c r="Q93" i="11"/>
  <c r="S93" i="11"/>
  <c r="V93" i="11"/>
  <c r="Q65" i="11"/>
  <c r="S65" i="11"/>
  <c r="V65" i="11"/>
  <c r="V110" i="11"/>
  <c r="S110" i="11"/>
  <c r="Q110" i="11"/>
  <c r="Q42" i="11"/>
  <c r="S42" i="11"/>
  <c r="V42" i="11"/>
  <c r="D69" i="11"/>
  <c r="Q98" i="11"/>
  <c r="V98" i="11"/>
  <c r="S98" i="11"/>
  <c r="Q66" i="11"/>
  <c r="S66" i="11"/>
  <c r="V66" i="11"/>
  <c r="Q82" i="11"/>
  <c r="S82" i="11"/>
  <c r="V82" i="11"/>
  <c r="Q46" i="11"/>
  <c r="S46" i="11"/>
  <c r="V46" i="11"/>
  <c r="Q45" i="11"/>
  <c r="S45" i="11"/>
  <c r="V45" i="11"/>
  <c r="Q89" i="11"/>
  <c r="S89" i="11"/>
  <c r="V89" i="11"/>
  <c r="V112" i="11"/>
  <c r="Q112" i="11"/>
  <c r="S112" i="11"/>
  <c r="Q74" i="11"/>
  <c r="S74" i="11"/>
  <c r="V74" i="11"/>
  <c r="Q34" i="11"/>
  <c r="S34" i="11"/>
  <c r="V34" i="11"/>
  <c r="Q94" i="11"/>
  <c r="S94" i="11"/>
  <c r="V94" i="11"/>
  <c r="Q41" i="11"/>
  <c r="S41" i="11"/>
  <c r="V41" i="11"/>
  <c r="Q81" i="11"/>
  <c r="S81" i="11"/>
  <c r="V81" i="11"/>
  <c r="V114" i="11"/>
  <c r="S114" i="11"/>
  <c r="Q114" i="11"/>
  <c r="V120" i="11"/>
  <c r="Q120" i="11"/>
  <c r="S120" i="11"/>
  <c r="Q61" i="11"/>
  <c r="S61" i="11"/>
  <c r="V61" i="11"/>
  <c r="V116" i="11"/>
  <c r="Q116" i="11"/>
  <c r="S116" i="11"/>
  <c r="Q97" i="11"/>
  <c r="S97" i="11"/>
  <c r="V97" i="11"/>
  <c r="Q73" i="11"/>
  <c r="S73" i="11"/>
  <c r="V73" i="11"/>
  <c r="Q33" i="11"/>
  <c r="S33" i="11"/>
  <c r="V33" i="11"/>
  <c r="V118" i="11"/>
  <c r="S118" i="11"/>
  <c r="Q118" i="11"/>
  <c r="Q50" i="11"/>
  <c r="S50" i="11"/>
  <c r="V50" i="11"/>
  <c r="Q29" i="11"/>
  <c r="S29" i="11"/>
  <c r="V29" i="11"/>
  <c r="V104" i="11"/>
  <c r="Q104" i="11"/>
  <c r="S104" i="11"/>
  <c r="Q25" i="11"/>
  <c r="S25" i="11"/>
  <c r="V25" i="11"/>
  <c r="Q49" i="11"/>
  <c r="S49" i="11"/>
  <c r="V49" i="11"/>
  <c r="V106" i="11"/>
  <c r="S106" i="11"/>
  <c r="Q106" i="11"/>
  <c r="Q21" i="11"/>
  <c r="S21" i="11"/>
  <c r="V21" i="11"/>
  <c r="V102" i="11"/>
  <c r="S102" i="11"/>
  <c r="Q102" i="11"/>
  <c r="Q58" i="11"/>
  <c r="S58" i="11"/>
  <c r="V58" i="11"/>
  <c r="Q78" i="11"/>
  <c r="S78" i="11"/>
  <c r="V78" i="11"/>
  <c r="Q90" i="11"/>
  <c r="S90" i="11"/>
  <c r="V90" i="11"/>
  <c r="Q62" i="11"/>
  <c r="S62" i="11"/>
  <c r="V62" i="11"/>
  <c r="Q96" i="11"/>
  <c r="S96" i="11"/>
  <c r="V96" i="11"/>
  <c r="Q57" i="11"/>
  <c r="S57" i="11"/>
  <c r="V57" i="11"/>
  <c r="V108" i="11"/>
  <c r="Q108" i="11"/>
  <c r="S108" i="11"/>
  <c r="Q77" i="11"/>
  <c r="S77" i="11"/>
  <c r="V77" i="11"/>
  <c r="Q17" i="11"/>
  <c r="S17" i="11"/>
  <c r="V17" i="11"/>
  <c r="F37" i="11"/>
  <c r="J37" i="11"/>
  <c r="F69" i="11"/>
  <c r="J69" i="11"/>
  <c r="F13" i="11"/>
  <c r="J13" i="11"/>
  <c r="D14" i="11"/>
  <c r="D13" i="11"/>
  <c r="D12" i="11"/>
  <c r="F14" i="11"/>
  <c r="J14" i="11"/>
  <c r="B25" i="8"/>
  <c r="B26" i="8"/>
  <c r="C26" i="8"/>
  <c r="D26" i="8"/>
  <c r="B27" i="8"/>
  <c r="C27" i="8"/>
  <c r="G27" i="8"/>
  <c r="D27" i="8"/>
  <c r="B28" i="8"/>
  <c r="C28" i="8"/>
  <c r="G28" i="8"/>
  <c r="B29" i="8"/>
  <c r="C29" i="8"/>
  <c r="G29" i="8"/>
  <c r="B30" i="8"/>
  <c r="C30" i="8"/>
  <c r="G30" i="8"/>
  <c r="D30" i="8"/>
  <c r="B31" i="8"/>
  <c r="C31" i="8"/>
  <c r="G31" i="8"/>
  <c r="B32" i="8"/>
  <c r="C32" i="8"/>
  <c r="G32" i="8"/>
  <c r="B33" i="8"/>
  <c r="B34" i="8"/>
  <c r="C34" i="8"/>
  <c r="B35" i="8"/>
  <c r="C35" i="8"/>
  <c r="B36" i="8"/>
  <c r="C36" i="8"/>
  <c r="G36" i="8"/>
  <c r="B37" i="8"/>
  <c r="C37" i="8"/>
  <c r="G37" i="8"/>
  <c r="B38" i="8"/>
  <c r="B39" i="8"/>
  <c r="C39" i="8"/>
  <c r="G39" i="8"/>
  <c r="B40" i="8"/>
  <c r="C40" i="8"/>
  <c r="G40" i="8"/>
  <c r="B41" i="8"/>
  <c r="C41" i="8"/>
  <c r="G41" i="8"/>
  <c r="B42" i="8"/>
  <c r="B43" i="8"/>
  <c r="C43" i="8"/>
  <c r="G43" i="8"/>
  <c r="D43" i="8"/>
  <c r="B44" i="8"/>
  <c r="C44" i="8"/>
  <c r="G44" i="8"/>
  <c r="B45" i="8"/>
  <c r="C45" i="8"/>
  <c r="G45" i="8"/>
  <c r="B46" i="8"/>
  <c r="B47" i="8"/>
  <c r="C47" i="8"/>
  <c r="G47" i="8"/>
  <c r="B48" i="8"/>
  <c r="C48" i="8"/>
  <c r="G48" i="8"/>
  <c r="B49" i="8"/>
  <c r="D49" i="8"/>
  <c r="C49" i="8"/>
  <c r="G49" i="8"/>
  <c r="B50" i="8"/>
  <c r="C50" i="8"/>
  <c r="B51" i="8"/>
  <c r="C51" i="8"/>
  <c r="B52" i="8"/>
  <c r="C52" i="8"/>
  <c r="G52" i="8"/>
  <c r="B53" i="8"/>
  <c r="C53" i="8"/>
  <c r="G53" i="8"/>
  <c r="B54" i="8"/>
  <c r="C54" i="8"/>
  <c r="G54" i="8"/>
  <c r="B55" i="8"/>
  <c r="C55" i="8"/>
  <c r="G55" i="8"/>
  <c r="B56" i="8"/>
  <c r="C56" i="8"/>
  <c r="G56" i="8"/>
  <c r="B57" i="8"/>
  <c r="C57" i="8"/>
  <c r="G57" i="8"/>
  <c r="B58" i="8"/>
  <c r="C58" i="8"/>
  <c r="D58" i="8"/>
  <c r="B59" i="8"/>
  <c r="C59" i="8"/>
  <c r="B60" i="8"/>
  <c r="C60" i="8"/>
  <c r="G60" i="8"/>
  <c r="B61" i="8"/>
  <c r="C61" i="8"/>
  <c r="G61" i="8"/>
  <c r="B62" i="8"/>
  <c r="C62" i="8"/>
  <c r="G62" i="8"/>
  <c r="D62" i="8"/>
  <c r="B63" i="8"/>
  <c r="C63" i="8"/>
  <c r="G63" i="8"/>
  <c r="B64" i="8"/>
  <c r="C64" i="8"/>
  <c r="G64" i="8"/>
  <c r="B65" i="8"/>
  <c r="C65" i="8"/>
  <c r="G65" i="8"/>
  <c r="D65" i="8"/>
  <c r="B66" i="8"/>
  <c r="B67" i="8"/>
  <c r="C67" i="8"/>
  <c r="B68" i="8"/>
  <c r="C68" i="8"/>
  <c r="G68" i="8"/>
  <c r="B69" i="8"/>
  <c r="C69" i="8"/>
  <c r="G69" i="8"/>
  <c r="B70" i="8"/>
  <c r="C70" i="8"/>
  <c r="G70" i="8"/>
  <c r="B71" i="8"/>
  <c r="C71" i="8"/>
  <c r="G71" i="8"/>
  <c r="B72" i="8"/>
  <c r="C72" i="8"/>
  <c r="G72" i="8"/>
  <c r="B73" i="8"/>
  <c r="C73" i="8"/>
  <c r="G73" i="8"/>
  <c r="B74" i="8"/>
  <c r="C74" i="8"/>
  <c r="D74" i="8"/>
  <c r="B75" i="8"/>
  <c r="D75" i="8"/>
  <c r="C75" i="8"/>
  <c r="G75" i="8"/>
  <c r="B76" i="8"/>
  <c r="C76" i="8"/>
  <c r="G76" i="8"/>
  <c r="B77" i="8"/>
  <c r="C77" i="8"/>
  <c r="G77" i="8"/>
  <c r="B78" i="8"/>
  <c r="C78" i="8"/>
  <c r="G78" i="8"/>
  <c r="D78" i="8"/>
  <c r="B79" i="8"/>
  <c r="C79" i="8"/>
  <c r="G79" i="8"/>
  <c r="B80" i="8"/>
  <c r="C80" i="8"/>
  <c r="G80" i="8"/>
  <c r="B81" i="8"/>
  <c r="C81" i="8"/>
  <c r="G81" i="8"/>
  <c r="D81" i="8"/>
  <c r="B82" i="8"/>
  <c r="C82" i="8"/>
  <c r="B83" i="8"/>
  <c r="C83" i="8"/>
  <c r="B84" i="8"/>
  <c r="C84" i="8"/>
  <c r="G84" i="8"/>
  <c r="B85" i="8"/>
  <c r="C85" i="8"/>
  <c r="G85" i="8"/>
  <c r="B86" i="8"/>
  <c r="C86" i="8"/>
  <c r="G86" i="8"/>
  <c r="B24" i="8"/>
  <c r="B23" i="8"/>
  <c r="C23" i="8"/>
  <c r="G23" i="8"/>
  <c r="B22" i="8"/>
  <c r="C22" i="8"/>
  <c r="G22" i="8"/>
  <c r="B21" i="8"/>
  <c r="B20" i="8"/>
  <c r="B19" i="8"/>
  <c r="C19" i="8"/>
  <c r="G19" i="8"/>
  <c r="B18" i="8"/>
  <c r="C18" i="8"/>
  <c r="G18" i="8"/>
  <c r="B17" i="8"/>
  <c r="B16" i="8"/>
  <c r="B15" i="8"/>
  <c r="C15" i="8"/>
  <c r="G15" i="8"/>
  <c r="B14" i="8"/>
  <c r="C14" i="8"/>
  <c r="G14" i="8"/>
  <c r="B13" i="8"/>
  <c r="B12" i="8"/>
  <c r="C12" i="8"/>
  <c r="F1" i="8"/>
  <c r="B17" i="4"/>
  <c r="C17" i="4"/>
  <c r="B18" i="4"/>
  <c r="C18" i="4"/>
  <c r="D18" i="4"/>
  <c r="B19" i="4"/>
  <c r="C19" i="4"/>
  <c r="B20" i="4"/>
  <c r="C20" i="4"/>
  <c r="G20" i="4"/>
  <c r="B21" i="4"/>
  <c r="C21" i="4"/>
  <c r="G21" i="4"/>
  <c r="B22" i="4"/>
  <c r="C22" i="4"/>
  <c r="G22" i="4"/>
  <c r="B23" i="4"/>
  <c r="C23" i="4"/>
  <c r="G23" i="4"/>
  <c r="B24" i="4"/>
  <c r="B25" i="4"/>
  <c r="C25" i="4"/>
  <c r="B26" i="4"/>
  <c r="C26" i="4"/>
  <c r="G26" i="4"/>
  <c r="D26" i="4"/>
  <c r="B27" i="4"/>
  <c r="B28" i="4"/>
  <c r="C28" i="4"/>
  <c r="G28" i="4"/>
  <c r="B29" i="4"/>
  <c r="C29" i="4"/>
  <c r="G29" i="4"/>
  <c r="B30" i="4"/>
  <c r="C30" i="4"/>
  <c r="G30" i="4"/>
  <c r="B31" i="4"/>
  <c r="C31" i="4"/>
  <c r="G31" i="4"/>
  <c r="B32" i="4"/>
  <c r="B33" i="4"/>
  <c r="C33" i="4"/>
  <c r="B34" i="4"/>
  <c r="C34" i="4"/>
  <c r="D34" i="4"/>
  <c r="B35" i="4"/>
  <c r="B36" i="4"/>
  <c r="C36" i="4"/>
  <c r="G36" i="4"/>
  <c r="B37" i="4"/>
  <c r="C37" i="4"/>
  <c r="G37" i="4"/>
  <c r="B38" i="4"/>
  <c r="C38" i="4"/>
  <c r="G38" i="4"/>
  <c r="B39" i="4"/>
  <c r="C39" i="4"/>
  <c r="G39" i="4"/>
  <c r="B40" i="4"/>
  <c r="B41" i="4"/>
  <c r="C41" i="4"/>
  <c r="B42" i="4"/>
  <c r="C42" i="4"/>
  <c r="G42" i="4"/>
  <c r="D42" i="4"/>
  <c r="B43" i="4"/>
  <c r="B44" i="4"/>
  <c r="C44" i="4"/>
  <c r="G44" i="4"/>
  <c r="B45" i="4"/>
  <c r="C45" i="4"/>
  <c r="G45" i="4"/>
  <c r="B46" i="4"/>
  <c r="C46" i="4"/>
  <c r="G46" i="4"/>
  <c r="B47" i="4"/>
  <c r="C47" i="4"/>
  <c r="G47" i="4"/>
  <c r="B48" i="4"/>
  <c r="B49" i="4"/>
  <c r="C49" i="4"/>
  <c r="B50" i="4"/>
  <c r="D50" i="4"/>
  <c r="C50" i="4"/>
  <c r="B51" i="4"/>
  <c r="B52" i="4"/>
  <c r="C52" i="4"/>
  <c r="G52" i="4"/>
  <c r="B53" i="4"/>
  <c r="C53" i="4"/>
  <c r="G53" i="4"/>
  <c r="B54" i="4"/>
  <c r="C54" i="4"/>
  <c r="G54" i="4"/>
  <c r="B55" i="4"/>
  <c r="C55" i="4"/>
  <c r="G55" i="4"/>
  <c r="B56" i="4"/>
  <c r="B57" i="4"/>
  <c r="C57" i="4"/>
  <c r="B58" i="4"/>
  <c r="C58" i="4"/>
  <c r="G58" i="4"/>
  <c r="D58" i="4"/>
  <c r="B59" i="4"/>
  <c r="B60" i="4"/>
  <c r="C60" i="4"/>
  <c r="G60" i="4"/>
  <c r="B61" i="4"/>
  <c r="C61" i="4"/>
  <c r="G61" i="4"/>
  <c r="B62" i="4"/>
  <c r="C62" i="4"/>
  <c r="G62" i="4"/>
  <c r="B63" i="4"/>
  <c r="C63" i="4"/>
  <c r="G63" i="4"/>
  <c r="B64" i="4"/>
  <c r="B65" i="4"/>
  <c r="C65" i="4"/>
  <c r="B66" i="4"/>
  <c r="C66" i="4"/>
  <c r="D66" i="4"/>
  <c r="B67" i="4"/>
  <c r="B68" i="4"/>
  <c r="C68" i="4"/>
  <c r="G68" i="4"/>
  <c r="B69" i="4"/>
  <c r="C69" i="4"/>
  <c r="G69" i="4"/>
  <c r="B70" i="4"/>
  <c r="C70" i="4"/>
  <c r="G70" i="4"/>
  <c r="B71" i="4"/>
  <c r="C71" i="4"/>
  <c r="G71" i="4"/>
  <c r="B72" i="4"/>
  <c r="B73" i="4"/>
  <c r="C73" i="4"/>
  <c r="B74" i="4"/>
  <c r="C74" i="4"/>
  <c r="B75" i="4"/>
  <c r="B76" i="4"/>
  <c r="C76" i="4"/>
  <c r="G76" i="4"/>
  <c r="B77" i="4"/>
  <c r="C77" i="4"/>
  <c r="G77" i="4"/>
  <c r="B78" i="4"/>
  <c r="C78" i="4"/>
  <c r="G78" i="4"/>
  <c r="B79" i="4"/>
  <c r="C79" i="4"/>
  <c r="G79" i="4"/>
  <c r="B80" i="4"/>
  <c r="B81" i="4"/>
  <c r="C81" i="4"/>
  <c r="G81" i="4"/>
  <c r="F81" i="4"/>
  <c r="B82" i="4"/>
  <c r="C82" i="4"/>
  <c r="D82" i="4"/>
  <c r="B83" i="4"/>
  <c r="C83" i="4"/>
  <c r="B84" i="4"/>
  <c r="C84" i="4"/>
  <c r="G84" i="4"/>
  <c r="B85" i="4"/>
  <c r="C85" i="4"/>
  <c r="G85" i="4"/>
  <c r="B86" i="4"/>
  <c r="C86" i="4"/>
  <c r="G86" i="4"/>
  <c r="B16" i="4"/>
  <c r="B15" i="4"/>
  <c r="B14" i="4"/>
  <c r="B13" i="4"/>
  <c r="C13" i="4"/>
  <c r="G13" i="4"/>
  <c r="B12" i="4"/>
  <c r="C12" i="4"/>
  <c r="G12" i="4"/>
  <c r="F1" i="4"/>
  <c r="R65" i="12"/>
  <c r="W65" i="12"/>
  <c r="T65" i="12"/>
  <c r="W26" i="12"/>
  <c r="R26" i="12"/>
  <c r="T26" i="12"/>
  <c r="W16" i="12"/>
  <c r="T16" i="12"/>
  <c r="R16" i="12"/>
  <c r="W13" i="12"/>
  <c r="T13" i="12"/>
  <c r="R13" i="12"/>
  <c r="W58" i="12"/>
  <c r="R58" i="12"/>
  <c r="T58" i="12"/>
  <c r="V85" i="11"/>
  <c r="Q53" i="11"/>
  <c r="J53" i="11"/>
  <c r="S12" i="11"/>
  <c r="V15" i="11"/>
  <c r="J15" i="11"/>
  <c r="S85" i="11"/>
  <c r="Q48" i="11"/>
  <c r="J48" i="11"/>
  <c r="V48" i="11"/>
  <c r="Q54" i="11"/>
  <c r="J54" i="11"/>
  <c r="Q85" i="11"/>
  <c r="S48" i="11"/>
  <c r="S54" i="11"/>
  <c r="V12" i="11"/>
  <c r="Q15" i="11"/>
  <c r="V53" i="11"/>
  <c r="S53" i="11"/>
  <c r="Q12" i="11"/>
  <c r="S15" i="11"/>
  <c r="V54" i="11"/>
  <c r="Q99" i="11"/>
  <c r="S99" i="11"/>
  <c r="V99" i="11"/>
  <c r="V43" i="11"/>
  <c r="S43" i="11"/>
  <c r="Q43" i="11"/>
  <c r="V51" i="11"/>
  <c r="S51" i="11"/>
  <c r="Q51" i="11"/>
  <c r="V63" i="11"/>
  <c r="Q63" i="11"/>
  <c r="S63" i="11"/>
  <c r="D74" i="4"/>
  <c r="G33" i="4"/>
  <c r="F33" i="4"/>
  <c r="F19" i="4"/>
  <c r="G19" i="4"/>
  <c r="T19" i="4"/>
  <c r="G25" i="4"/>
  <c r="F25" i="4"/>
  <c r="G65" i="4"/>
  <c r="F65" i="4"/>
  <c r="G41" i="4"/>
  <c r="F41" i="4"/>
  <c r="F83" i="4"/>
  <c r="G83" i="4"/>
  <c r="T83" i="4"/>
  <c r="G73" i="4"/>
  <c r="F73" i="4"/>
  <c r="G49" i="4"/>
  <c r="F49" i="4"/>
  <c r="G17" i="4"/>
  <c r="F17" i="4"/>
  <c r="G57" i="4"/>
  <c r="F57" i="4"/>
  <c r="F59" i="4"/>
  <c r="T31" i="4"/>
  <c r="F82" i="4"/>
  <c r="G82" i="4"/>
  <c r="T82" i="4"/>
  <c r="F66" i="4"/>
  <c r="G66" i="4"/>
  <c r="F58" i="4"/>
  <c r="T84" i="4"/>
  <c r="T76" i="4"/>
  <c r="T60" i="4"/>
  <c r="T20" i="4"/>
  <c r="T39" i="4"/>
  <c r="F74" i="4"/>
  <c r="G74" i="4"/>
  <c r="T74" i="4"/>
  <c r="D71" i="4"/>
  <c r="D63" i="4"/>
  <c r="F50" i="4"/>
  <c r="G50" i="4"/>
  <c r="F34" i="4"/>
  <c r="G34" i="4"/>
  <c r="T34" i="4"/>
  <c r="F18" i="4"/>
  <c r="G18" i="4"/>
  <c r="T18" i="4"/>
  <c r="F26" i="4"/>
  <c r="T26" i="4"/>
  <c r="D81" i="4"/>
  <c r="D57" i="4"/>
  <c r="D49" i="4"/>
  <c r="D41" i="4"/>
  <c r="D33" i="4"/>
  <c r="D27" i="4"/>
  <c r="D25" i="4"/>
  <c r="D19" i="4"/>
  <c r="D17" i="4"/>
  <c r="F43" i="4"/>
  <c r="D79" i="4"/>
  <c r="T58" i="4"/>
  <c r="D55" i="4"/>
  <c r="D47" i="4"/>
  <c r="D39" i="4"/>
  <c r="D31" i="4"/>
  <c r="D23" i="4"/>
  <c r="F42" i="4"/>
  <c r="T42" i="4"/>
  <c r="T81" i="4"/>
  <c r="Y81" i="4"/>
  <c r="V81" i="4"/>
  <c r="D83" i="4"/>
  <c r="D73" i="4"/>
  <c r="D65" i="4"/>
  <c r="D59" i="4"/>
  <c r="C80" i="4"/>
  <c r="D80" i="4"/>
  <c r="C75" i="4"/>
  <c r="G75" i="4"/>
  <c r="C72" i="4"/>
  <c r="D72" i="4"/>
  <c r="C67" i="4"/>
  <c r="G67" i="4"/>
  <c r="C64" i="4"/>
  <c r="D64" i="4"/>
  <c r="C59" i="4"/>
  <c r="G59" i="4"/>
  <c r="C56" i="4"/>
  <c r="G56" i="4"/>
  <c r="C51" i="4"/>
  <c r="G51" i="4"/>
  <c r="C48" i="4"/>
  <c r="G48" i="4"/>
  <c r="C43" i="4"/>
  <c r="G43" i="4"/>
  <c r="C40" i="4"/>
  <c r="G40" i="4"/>
  <c r="C35" i="4"/>
  <c r="G35" i="4"/>
  <c r="C32" i="4"/>
  <c r="G32" i="4"/>
  <c r="C27" i="4"/>
  <c r="G27" i="4"/>
  <c r="C24" i="4"/>
  <c r="G24" i="4"/>
  <c r="G59" i="8"/>
  <c r="D59" i="8"/>
  <c r="D66" i="8"/>
  <c r="F46" i="8"/>
  <c r="AI46" i="8"/>
  <c r="F62" i="8"/>
  <c r="AI62" i="8"/>
  <c r="D34" i="8"/>
  <c r="C66" i="8"/>
  <c r="C46" i="8"/>
  <c r="G46" i="8"/>
  <c r="C42" i="8"/>
  <c r="D42" i="8"/>
  <c r="C25" i="8"/>
  <c r="G25" i="8"/>
  <c r="D70" i="8"/>
  <c r="F65" i="8"/>
  <c r="F78" i="8"/>
  <c r="AN78" i="8"/>
  <c r="D86" i="8"/>
  <c r="D54" i="8"/>
  <c r="F49" i="8"/>
  <c r="AN49" i="8"/>
  <c r="D82" i="8"/>
  <c r="D41" i="8"/>
  <c r="D57" i="8"/>
  <c r="F81" i="8"/>
  <c r="D73" i="8"/>
  <c r="D50" i="8"/>
  <c r="D46" i="8"/>
  <c r="C38" i="8"/>
  <c r="G38" i="8"/>
  <c r="C33" i="8"/>
  <c r="F30" i="8"/>
  <c r="AK30" i="8"/>
  <c r="G35" i="8"/>
  <c r="D35" i="8"/>
  <c r="AK81" i="8"/>
  <c r="AN81" i="8"/>
  <c r="AI81" i="8"/>
  <c r="G67" i="8"/>
  <c r="D67" i="8"/>
  <c r="G83" i="8"/>
  <c r="D83" i="8"/>
  <c r="AN46" i="8"/>
  <c r="AK49" i="8"/>
  <c r="AI49" i="8"/>
  <c r="AI78" i="8"/>
  <c r="G51" i="8"/>
  <c r="D51" i="8"/>
  <c r="AK62" i="8"/>
  <c r="AN65" i="8"/>
  <c r="AI65" i="8"/>
  <c r="AK65" i="8"/>
  <c r="F66" i="8"/>
  <c r="G66" i="8"/>
  <c r="F50" i="8"/>
  <c r="G50" i="8"/>
  <c r="F34" i="8"/>
  <c r="G34" i="8"/>
  <c r="C20" i="8"/>
  <c r="F20" i="8"/>
  <c r="D79" i="8"/>
  <c r="D63" i="8"/>
  <c r="D47" i="8"/>
  <c r="D31" i="8"/>
  <c r="F75" i="8"/>
  <c r="F59" i="8"/>
  <c r="F43" i="8"/>
  <c r="F27" i="8"/>
  <c r="AI30" i="8"/>
  <c r="F26" i="8"/>
  <c r="G26" i="8"/>
  <c r="F12" i="8"/>
  <c r="D71" i="8"/>
  <c r="D55" i="8"/>
  <c r="D39" i="8"/>
  <c r="F82" i="8"/>
  <c r="G82" i="8"/>
  <c r="AI84" i="8"/>
  <c r="D72" i="8"/>
  <c r="D18" i="8"/>
  <c r="F74" i="8"/>
  <c r="G74" i="8"/>
  <c r="F42" i="8"/>
  <c r="G42" i="8"/>
  <c r="D12" i="8"/>
  <c r="G12" i="8"/>
  <c r="F86" i="8"/>
  <c r="F83" i="8"/>
  <c r="F73" i="8"/>
  <c r="F70" i="8"/>
  <c r="F67" i="8"/>
  <c r="F57" i="8"/>
  <c r="F54" i="8"/>
  <c r="F51" i="8"/>
  <c r="F41" i="8"/>
  <c r="F35" i="8"/>
  <c r="D56" i="8"/>
  <c r="D40" i="8"/>
  <c r="AI71" i="8"/>
  <c r="F58" i="8"/>
  <c r="G58" i="8"/>
  <c r="D80" i="8"/>
  <c r="D64" i="8"/>
  <c r="D48" i="8"/>
  <c r="D32" i="8"/>
  <c r="Q69" i="11"/>
  <c r="S69" i="11"/>
  <c r="V69" i="11"/>
  <c r="Q37" i="11"/>
  <c r="S37" i="11"/>
  <c r="V37" i="11"/>
  <c r="V13" i="11"/>
  <c r="S13" i="11"/>
  <c r="Q13" i="11"/>
  <c r="V14" i="11"/>
  <c r="S14" i="11"/>
  <c r="Q14" i="11"/>
  <c r="F68" i="8"/>
  <c r="F76" i="8"/>
  <c r="F44" i="8"/>
  <c r="AI44" i="8"/>
  <c r="F84" i="8"/>
  <c r="F52" i="8"/>
  <c r="F60" i="8"/>
  <c r="AI60" i="8"/>
  <c r="F36" i="8"/>
  <c r="AI36" i="8"/>
  <c r="F85" i="8"/>
  <c r="F77" i="8"/>
  <c r="F69" i="8"/>
  <c r="F61" i="8"/>
  <c r="F53" i="8"/>
  <c r="AI53" i="8"/>
  <c r="F45" i="8"/>
  <c r="F37" i="8"/>
  <c r="AI37" i="8"/>
  <c r="F29" i="8"/>
  <c r="AI29" i="8"/>
  <c r="D85" i="8"/>
  <c r="F80" i="8"/>
  <c r="D77" i="8"/>
  <c r="F72" i="8"/>
  <c r="D69" i="8"/>
  <c r="F64" i="8"/>
  <c r="D61" i="8"/>
  <c r="F56" i="8"/>
  <c r="D53" i="8"/>
  <c r="F48" i="8"/>
  <c r="D45" i="8"/>
  <c r="F40" i="8"/>
  <c r="D37" i="8"/>
  <c r="F32" i="8"/>
  <c r="D29" i="8"/>
  <c r="F28" i="8"/>
  <c r="AI28" i="8"/>
  <c r="D84" i="8"/>
  <c r="F79" i="8"/>
  <c r="D76" i="8"/>
  <c r="F71" i="8"/>
  <c r="D68" i="8"/>
  <c r="F63" i="8"/>
  <c r="D60" i="8"/>
  <c r="F55" i="8"/>
  <c r="AI55" i="8"/>
  <c r="D52" i="8"/>
  <c r="F47" i="8"/>
  <c r="D44" i="8"/>
  <c r="F39" i="8"/>
  <c r="AI39" i="8"/>
  <c r="D36" i="8"/>
  <c r="F31" i="8"/>
  <c r="D28" i="8"/>
  <c r="D22" i="8"/>
  <c r="F22" i="8"/>
  <c r="F14" i="8"/>
  <c r="D14" i="8"/>
  <c r="D15" i="8"/>
  <c r="F18" i="8"/>
  <c r="D23" i="8"/>
  <c r="F15" i="8"/>
  <c r="AI15" i="8"/>
  <c r="C17" i="8"/>
  <c r="G17" i="8"/>
  <c r="F23" i="8"/>
  <c r="AI23" i="8"/>
  <c r="C16" i="8"/>
  <c r="G16" i="8"/>
  <c r="D19" i="8"/>
  <c r="C24" i="8"/>
  <c r="G24" i="8"/>
  <c r="C13" i="8"/>
  <c r="G13" i="8"/>
  <c r="F19" i="8"/>
  <c r="C21" i="8"/>
  <c r="G21" i="8"/>
  <c r="F85" i="4"/>
  <c r="D62" i="4"/>
  <c r="F62" i="4"/>
  <c r="F29" i="4"/>
  <c r="F22" i="4"/>
  <c r="D22" i="4"/>
  <c r="F21" i="4"/>
  <c r="D46" i="4"/>
  <c r="F46" i="4"/>
  <c r="D78" i="4"/>
  <c r="F78" i="4"/>
  <c r="D54" i="4"/>
  <c r="F54" i="4"/>
  <c r="F77" i="4"/>
  <c r="F53" i="4"/>
  <c r="D70" i="4"/>
  <c r="F70" i="4"/>
  <c r="F45" i="4"/>
  <c r="D86" i="4"/>
  <c r="F86" i="4"/>
  <c r="F37" i="4"/>
  <c r="D30" i="4"/>
  <c r="F30" i="4"/>
  <c r="F61" i="4"/>
  <c r="F69" i="4"/>
  <c r="F38" i="4"/>
  <c r="D38" i="4"/>
  <c r="D85" i="4"/>
  <c r="D77" i="4"/>
  <c r="D69" i="4"/>
  <c r="D61" i="4"/>
  <c r="D53" i="4"/>
  <c r="D45" i="4"/>
  <c r="D37" i="4"/>
  <c r="F32" i="4"/>
  <c r="D29" i="4"/>
  <c r="F24" i="4"/>
  <c r="D21" i="4"/>
  <c r="F84" i="4"/>
  <c r="F76" i="4"/>
  <c r="F68" i="4"/>
  <c r="T68" i="4"/>
  <c r="F60" i="4"/>
  <c r="F52" i="4"/>
  <c r="F44" i="4"/>
  <c r="T44" i="4"/>
  <c r="F36" i="4"/>
  <c r="T36" i="4"/>
  <c r="F28" i="4"/>
  <c r="T28" i="4"/>
  <c r="F20" i="4"/>
  <c r="D84" i="4"/>
  <c r="F71" i="4"/>
  <c r="D68" i="4"/>
  <c r="F63" i="4"/>
  <c r="F55" i="4"/>
  <c r="T55" i="4"/>
  <c r="D52" i="4"/>
  <c r="F47" i="4"/>
  <c r="T47" i="4"/>
  <c r="D44" i="4"/>
  <c r="F39" i="4"/>
  <c r="D36" i="4"/>
  <c r="F31" i="4"/>
  <c r="D28" i="4"/>
  <c r="F23" i="4"/>
  <c r="D20" i="4"/>
  <c r="F79" i="4"/>
  <c r="D76" i="4"/>
  <c r="D60" i="4"/>
  <c r="F12" i="4"/>
  <c r="T12" i="4"/>
  <c r="D12" i="4"/>
  <c r="D13" i="4"/>
  <c r="F13" i="4"/>
  <c r="C15" i="4"/>
  <c r="G15" i="4"/>
  <c r="C14" i="4"/>
  <c r="G14" i="4"/>
  <c r="C16" i="4"/>
  <c r="G16" i="4"/>
  <c r="D35" i="4"/>
  <c r="D67" i="4"/>
  <c r="D56" i="4"/>
  <c r="F51" i="4"/>
  <c r="Y51" i="4"/>
  <c r="F67" i="4"/>
  <c r="V67" i="4"/>
  <c r="T50" i="4"/>
  <c r="F56" i="4"/>
  <c r="Y79" i="4"/>
  <c r="V79" i="4"/>
  <c r="T85" i="4"/>
  <c r="V85" i="4"/>
  <c r="Y85" i="4"/>
  <c r="V43" i="4"/>
  <c r="Y43" i="4"/>
  <c r="Y59" i="4"/>
  <c r="V59" i="4"/>
  <c r="T75" i="4"/>
  <c r="V74" i="4"/>
  <c r="Y74" i="4"/>
  <c r="F75" i="4"/>
  <c r="Y63" i="4"/>
  <c r="V63" i="4"/>
  <c r="V58" i="4"/>
  <c r="Y58" i="4"/>
  <c r="T63" i="4"/>
  <c r="Y17" i="4"/>
  <c r="T17" i="4"/>
  <c r="V17" i="4"/>
  <c r="V83" i="4"/>
  <c r="Y83" i="4"/>
  <c r="V19" i="4"/>
  <c r="Y19" i="4"/>
  <c r="Y12" i="4"/>
  <c r="V12" i="4"/>
  <c r="Y71" i="4"/>
  <c r="V71" i="4"/>
  <c r="V68" i="4"/>
  <c r="Y68" i="4"/>
  <c r="F40" i="4"/>
  <c r="T86" i="4"/>
  <c r="V86" i="4"/>
  <c r="Y86" i="4"/>
  <c r="Y29" i="4"/>
  <c r="T29" i="4"/>
  <c r="V29" i="4"/>
  <c r="T59" i="4"/>
  <c r="V42" i="4"/>
  <c r="Y42" i="4"/>
  <c r="D75" i="4"/>
  <c r="Y50" i="4"/>
  <c r="V50" i="4"/>
  <c r="T71" i="4"/>
  <c r="F27" i="4"/>
  <c r="T41" i="4"/>
  <c r="V41" i="4"/>
  <c r="Y41" i="4"/>
  <c r="D43" i="4"/>
  <c r="T73" i="4"/>
  <c r="V73" i="4"/>
  <c r="Y73" i="4"/>
  <c r="Y18" i="4"/>
  <c r="V18" i="4"/>
  <c r="V13" i="4"/>
  <c r="T13" i="4"/>
  <c r="Y13" i="4"/>
  <c r="V55" i="4"/>
  <c r="Y55" i="4"/>
  <c r="T53" i="4"/>
  <c r="Y53" i="4"/>
  <c r="V53" i="4"/>
  <c r="F80" i="4"/>
  <c r="G80" i="4"/>
  <c r="T57" i="4"/>
  <c r="V57" i="4"/>
  <c r="Y57" i="4"/>
  <c r="T32" i="4"/>
  <c r="V32" i="4"/>
  <c r="Y32" i="4"/>
  <c r="T51" i="4"/>
  <c r="D51" i="4"/>
  <c r="Y34" i="4"/>
  <c r="V34" i="4"/>
  <c r="V78" i="4"/>
  <c r="T78" i="4"/>
  <c r="Y78" i="4"/>
  <c r="T62" i="4"/>
  <c r="V62" i="4"/>
  <c r="Y62" i="4"/>
  <c r="F64" i="4"/>
  <c r="G64" i="4"/>
  <c r="T79" i="4"/>
  <c r="D24" i="4"/>
  <c r="F35" i="4"/>
  <c r="Y49" i="4"/>
  <c r="T49" i="4"/>
  <c r="V49" i="4"/>
  <c r="V33" i="4"/>
  <c r="T33" i="4"/>
  <c r="Y33" i="4"/>
  <c r="Y47" i="4"/>
  <c r="V47" i="4"/>
  <c r="Y28" i="4"/>
  <c r="V28" i="4"/>
  <c r="T69" i="4"/>
  <c r="V69" i="4"/>
  <c r="Y69" i="4"/>
  <c r="T70" i="4"/>
  <c r="V70" i="4"/>
  <c r="Y70" i="4"/>
  <c r="T46" i="4"/>
  <c r="V46" i="4"/>
  <c r="Y46" i="4"/>
  <c r="F72" i="4"/>
  <c r="G72" i="4"/>
  <c r="V51" i="4"/>
  <c r="Y66" i="4"/>
  <c r="V66" i="4"/>
  <c r="T15" i="4"/>
  <c r="V36" i="4"/>
  <c r="Y36" i="4"/>
  <c r="Y24" i="4"/>
  <c r="T24" i="4"/>
  <c r="V24" i="4"/>
  <c r="T56" i="4"/>
  <c r="V56" i="4"/>
  <c r="T61" i="4"/>
  <c r="V61" i="4"/>
  <c r="Y61" i="4"/>
  <c r="T43" i="4"/>
  <c r="T25" i="4"/>
  <c r="V25" i="4"/>
  <c r="Y25" i="4"/>
  <c r="V23" i="4"/>
  <c r="Y23" i="4"/>
  <c r="Y44" i="4"/>
  <c r="V44" i="4"/>
  <c r="T30" i="4"/>
  <c r="Y30" i="4"/>
  <c r="V30" i="4"/>
  <c r="T21" i="4"/>
  <c r="V21" i="4"/>
  <c r="Y21" i="4"/>
  <c r="T23" i="4"/>
  <c r="Y82" i="4"/>
  <c r="V82" i="4"/>
  <c r="Y52" i="4"/>
  <c r="V52" i="4"/>
  <c r="T77" i="4"/>
  <c r="Y77" i="4"/>
  <c r="V77" i="4"/>
  <c r="Y31" i="4"/>
  <c r="V31" i="4"/>
  <c r="Y60" i="4"/>
  <c r="V60" i="4"/>
  <c r="Y37" i="4"/>
  <c r="T37" i="4"/>
  <c r="V37" i="4"/>
  <c r="T54" i="4"/>
  <c r="V54" i="4"/>
  <c r="Y54" i="4"/>
  <c r="T22" i="4"/>
  <c r="V22" i="4"/>
  <c r="Y22" i="4"/>
  <c r="V39" i="4"/>
  <c r="Y39" i="4"/>
  <c r="Y76" i="4"/>
  <c r="V76" i="4"/>
  <c r="D14" i="4"/>
  <c r="V20" i="4"/>
  <c r="Y20" i="4"/>
  <c r="V84" i="4"/>
  <c r="Y84" i="4"/>
  <c r="F48" i="4"/>
  <c r="T38" i="4"/>
  <c r="V38" i="4"/>
  <c r="Y38" i="4"/>
  <c r="T45" i="4"/>
  <c r="Y45" i="4"/>
  <c r="V45" i="4"/>
  <c r="T35" i="4"/>
  <c r="T67" i="4"/>
  <c r="D32" i="4"/>
  <c r="V26" i="4"/>
  <c r="Y26" i="4"/>
  <c r="D40" i="4"/>
  <c r="T52" i="4"/>
  <c r="T66" i="4"/>
  <c r="D48" i="4"/>
  <c r="T65" i="4"/>
  <c r="V65" i="4"/>
  <c r="Y65" i="4"/>
  <c r="G33" i="8"/>
  <c r="D33" i="8"/>
  <c r="F33" i="8"/>
  <c r="AK78" i="8"/>
  <c r="AN62" i="8"/>
  <c r="AN30" i="8"/>
  <c r="AK46" i="8"/>
  <c r="D25" i="8"/>
  <c r="D38" i="8"/>
  <c r="F25" i="8"/>
  <c r="AK25" i="8"/>
  <c r="F38" i="8"/>
  <c r="AN20" i="8"/>
  <c r="AK20" i="8"/>
  <c r="AI67" i="8"/>
  <c r="AK67" i="8"/>
  <c r="AN67" i="8"/>
  <c r="AN47" i="8"/>
  <c r="AK47" i="8"/>
  <c r="AI80" i="8"/>
  <c r="AK80" i="8"/>
  <c r="AN80" i="8"/>
  <c r="AK68" i="8"/>
  <c r="AN68" i="8"/>
  <c r="AN38" i="8"/>
  <c r="AK38" i="8"/>
  <c r="AI26" i="8"/>
  <c r="AK26" i="8"/>
  <c r="AN26" i="8"/>
  <c r="D16" i="8"/>
  <c r="AI18" i="8"/>
  <c r="AK18" i="8"/>
  <c r="AN18" i="8"/>
  <c r="AK31" i="8"/>
  <c r="AN31" i="8"/>
  <c r="AK63" i="8"/>
  <c r="AN63" i="8"/>
  <c r="AK32" i="8"/>
  <c r="AN32" i="8"/>
  <c r="AI32" i="8"/>
  <c r="AK64" i="8"/>
  <c r="AI64" i="8"/>
  <c r="AN64" i="8"/>
  <c r="AK45" i="8"/>
  <c r="AN45" i="8"/>
  <c r="AK52" i="8"/>
  <c r="AN52" i="8"/>
  <c r="AI68" i="8"/>
  <c r="AI54" i="8"/>
  <c r="AK54" i="8"/>
  <c r="AN54" i="8"/>
  <c r="AI86" i="8"/>
  <c r="AK86" i="8"/>
  <c r="AN86" i="8"/>
  <c r="AI27" i="8"/>
  <c r="AK27" i="8"/>
  <c r="AN27" i="8"/>
  <c r="AI34" i="8"/>
  <c r="AK34" i="8"/>
  <c r="AN34" i="8"/>
  <c r="AN53" i="8"/>
  <c r="AK53" i="8"/>
  <c r="AK84" i="8"/>
  <c r="AN84" i="8"/>
  <c r="AN25" i="8"/>
  <c r="AI25" i="8"/>
  <c r="AI57" i="8"/>
  <c r="AK57" i="8"/>
  <c r="AN57" i="8"/>
  <c r="AI38" i="8"/>
  <c r="F16" i="8"/>
  <c r="AK39" i="8"/>
  <c r="AN39" i="8"/>
  <c r="AK71" i="8"/>
  <c r="AN71" i="8"/>
  <c r="AK40" i="8"/>
  <c r="AI40" i="8"/>
  <c r="AN40" i="8"/>
  <c r="AK72" i="8"/>
  <c r="AN72" i="8"/>
  <c r="AI72" i="8"/>
  <c r="AN61" i="8"/>
  <c r="AK61" i="8"/>
  <c r="AN44" i="8"/>
  <c r="AK44" i="8"/>
  <c r="AI61" i="8"/>
  <c r="AI52" i="8"/>
  <c r="AK12" i="8"/>
  <c r="AI12" i="8"/>
  <c r="AN12" i="8"/>
  <c r="AI43" i="8"/>
  <c r="AK43" i="8"/>
  <c r="AN43" i="8"/>
  <c r="AI47" i="8"/>
  <c r="AK69" i="8"/>
  <c r="AN69" i="8"/>
  <c r="AN14" i="8"/>
  <c r="AI14" i="8"/>
  <c r="AK14" i="8"/>
  <c r="AK77" i="8"/>
  <c r="AN77" i="8"/>
  <c r="AI42" i="8"/>
  <c r="AN42" i="8"/>
  <c r="AK42" i="8"/>
  <c r="AN50" i="8"/>
  <c r="AI50" i="8"/>
  <c r="AK50" i="8"/>
  <c r="AN22" i="8"/>
  <c r="AK22" i="8"/>
  <c r="AN85" i="8"/>
  <c r="AK85" i="8"/>
  <c r="AN41" i="8"/>
  <c r="AI41" i="8"/>
  <c r="AK41" i="8"/>
  <c r="AK73" i="8"/>
  <c r="AI73" i="8"/>
  <c r="AN73" i="8"/>
  <c r="AI69" i="8"/>
  <c r="AI63" i="8"/>
  <c r="AI58" i="8"/>
  <c r="AK58" i="8"/>
  <c r="AN58" i="8"/>
  <c r="AK23" i="8"/>
  <c r="AN23" i="8"/>
  <c r="AI48" i="8"/>
  <c r="AK48" i="8"/>
  <c r="AN48" i="8"/>
  <c r="AN70" i="8"/>
  <c r="AI70" i="8"/>
  <c r="AK70" i="8"/>
  <c r="AN59" i="8"/>
  <c r="AK59" i="8"/>
  <c r="AI59" i="8"/>
  <c r="AI19" i="8"/>
  <c r="AK19" i="8"/>
  <c r="AN19" i="8"/>
  <c r="AK15" i="8"/>
  <c r="AN15" i="8"/>
  <c r="AK55" i="8"/>
  <c r="AN55" i="8"/>
  <c r="AN28" i="8"/>
  <c r="AK28" i="8"/>
  <c r="AI56" i="8"/>
  <c r="AK56" i="8"/>
  <c r="AN56" i="8"/>
  <c r="AK29" i="8"/>
  <c r="AN29" i="8"/>
  <c r="AK36" i="8"/>
  <c r="AN36" i="8"/>
  <c r="AI45" i="8"/>
  <c r="AI77" i="8"/>
  <c r="AK82" i="8"/>
  <c r="AI82" i="8"/>
  <c r="AN82" i="8"/>
  <c r="AI22" i="8"/>
  <c r="AI75" i="8"/>
  <c r="AK75" i="8"/>
  <c r="AN75" i="8"/>
  <c r="AI31" i="8"/>
  <c r="AN76" i="8"/>
  <c r="AK76" i="8"/>
  <c r="AI35" i="8"/>
  <c r="AK35" i="8"/>
  <c r="AN35" i="8"/>
  <c r="AN79" i="8"/>
  <c r="AK79" i="8"/>
  <c r="D20" i="8"/>
  <c r="G20" i="8"/>
  <c r="AI20" i="8"/>
  <c r="AK37" i="8"/>
  <c r="AN37" i="8"/>
  <c r="AK60" i="8"/>
  <c r="AN60" i="8"/>
  <c r="AI76" i="8"/>
  <c r="AI51" i="8"/>
  <c r="AN51" i="8"/>
  <c r="AK51" i="8"/>
  <c r="AI83" i="8"/>
  <c r="AK83" i="8"/>
  <c r="AN83" i="8"/>
  <c r="AI74" i="8"/>
  <c r="AK74" i="8"/>
  <c r="AN74" i="8"/>
  <c r="AI79" i="8"/>
  <c r="AI85" i="8"/>
  <c r="AI66" i="8"/>
  <c r="AK66" i="8"/>
  <c r="AN66" i="8"/>
  <c r="F17" i="8"/>
  <c r="F13" i="8"/>
  <c r="D21" i="8"/>
  <c r="F24" i="8"/>
  <c r="F21" i="8"/>
  <c r="D13" i="8"/>
  <c r="D24" i="8"/>
  <c r="D17" i="8"/>
  <c r="D16" i="4"/>
  <c r="F16" i="4"/>
  <c r="T16" i="4"/>
  <c r="D15" i="4"/>
  <c r="F15" i="4"/>
  <c r="F14" i="4"/>
  <c r="B16" i="2"/>
  <c r="C16" i="2"/>
  <c r="D16" i="2"/>
  <c r="F16" i="2"/>
  <c r="G16" i="2"/>
  <c r="B17" i="2"/>
  <c r="C17" i="2"/>
  <c r="F17" i="2"/>
  <c r="D17" i="2"/>
  <c r="G17" i="2"/>
  <c r="B18" i="2"/>
  <c r="F18" i="2"/>
  <c r="C18" i="2"/>
  <c r="G18" i="2"/>
  <c r="D18" i="2"/>
  <c r="B19" i="2"/>
  <c r="C19" i="2"/>
  <c r="B20" i="2"/>
  <c r="C20" i="2"/>
  <c r="G20" i="2"/>
  <c r="B21" i="2"/>
  <c r="C21" i="2"/>
  <c r="G21" i="2"/>
  <c r="D21" i="2"/>
  <c r="F21" i="2"/>
  <c r="B22" i="2"/>
  <c r="D22" i="2"/>
  <c r="C22" i="2"/>
  <c r="F22" i="2"/>
  <c r="G22" i="2"/>
  <c r="B23" i="2"/>
  <c r="D23" i="2"/>
  <c r="C23" i="2"/>
  <c r="G23" i="2"/>
  <c r="B24" i="2"/>
  <c r="C24" i="2"/>
  <c r="D24" i="2"/>
  <c r="F24" i="2"/>
  <c r="G24" i="2"/>
  <c r="B25" i="2"/>
  <c r="F25" i="2"/>
  <c r="C25" i="2"/>
  <c r="D25" i="2"/>
  <c r="G25" i="2"/>
  <c r="B26" i="2"/>
  <c r="F26" i="2"/>
  <c r="C26" i="2"/>
  <c r="G26" i="2"/>
  <c r="D26" i="2"/>
  <c r="B27" i="2"/>
  <c r="C27" i="2"/>
  <c r="B28" i="2"/>
  <c r="C28" i="2"/>
  <c r="G28" i="2"/>
  <c r="B29" i="2"/>
  <c r="C29" i="2"/>
  <c r="G29" i="2"/>
  <c r="D29" i="2"/>
  <c r="F29" i="2"/>
  <c r="B30" i="2"/>
  <c r="D30" i="2"/>
  <c r="C30" i="2"/>
  <c r="F30" i="2"/>
  <c r="G30" i="2"/>
  <c r="B31" i="2"/>
  <c r="D31" i="2"/>
  <c r="C31" i="2"/>
  <c r="G31" i="2"/>
  <c r="B32" i="2"/>
  <c r="C32" i="2"/>
  <c r="D32" i="2"/>
  <c r="F32" i="2"/>
  <c r="G32" i="2"/>
  <c r="B33" i="2"/>
  <c r="F33" i="2"/>
  <c r="C33" i="2"/>
  <c r="D33" i="2"/>
  <c r="G33" i="2"/>
  <c r="B34" i="2"/>
  <c r="F34" i="2"/>
  <c r="C34" i="2"/>
  <c r="G34" i="2"/>
  <c r="D34" i="2"/>
  <c r="B35" i="2"/>
  <c r="C35" i="2"/>
  <c r="B36" i="2"/>
  <c r="C36" i="2"/>
  <c r="G36" i="2"/>
  <c r="B37" i="2"/>
  <c r="C37" i="2"/>
  <c r="G37" i="2"/>
  <c r="D37" i="2"/>
  <c r="F37" i="2"/>
  <c r="B38" i="2"/>
  <c r="D38" i="2"/>
  <c r="C38" i="2"/>
  <c r="F38" i="2"/>
  <c r="G38" i="2"/>
  <c r="B39" i="2"/>
  <c r="D39" i="2"/>
  <c r="C39" i="2"/>
  <c r="G39" i="2"/>
  <c r="B40" i="2"/>
  <c r="C40" i="2"/>
  <c r="D40" i="2"/>
  <c r="F40" i="2"/>
  <c r="G40" i="2"/>
  <c r="B41" i="2"/>
  <c r="C41" i="2"/>
  <c r="F41" i="2"/>
  <c r="D41" i="2"/>
  <c r="G41" i="2"/>
  <c r="B42" i="2"/>
  <c r="F42" i="2"/>
  <c r="C42" i="2"/>
  <c r="G42" i="2"/>
  <c r="D42" i="2"/>
  <c r="B43" i="2"/>
  <c r="C43" i="2"/>
  <c r="B44" i="2"/>
  <c r="C44" i="2"/>
  <c r="G44" i="2"/>
  <c r="B45" i="2"/>
  <c r="C45" i="2"/>
  <c r="G45" i="2"/>
  <c r="D45" i="2"/>
  <c r="F45" i="2"/>
  <c r="B46" i="2"/>
  <c r="D46" i="2"/>
  <c r="C46" i="2"/>
  <c r="F46" i="2"/>
  <c r="G46" i="2"/>
  <c r="B47" i="2"/>
  <c r="D47" i="2"/>
  <c r="C47" i="2"/>
  <c r="G47" i="2"/>
  <c r="B48" i="2"/>
  <c r="C48" i="2"/>
  <c r="D48" i="2"/>
  <c r="F48" i="2"/>
  <c r="G48" i="2"/>
  <c r="B49" i="2"/>
  <c r="F49" i="2"/>
  <c r="C49" i="2"/>
  <c r="D49" i="2"/>
  <c r="G49" i="2"/>
  <c r="B50" i="2"/>
  <c r="F50" i="2"/>
  <c r="C50" i="2"/>
  <c r="G50" i="2"/>
  <c r="D50" i="2"/>
  <c r="B51" i="2"/>
  <c r="C51" i="2"/>
  <c r="B52" i="2"/>
  <c r="C52" i="2"/>
  <c r="G52" i="2"/>
  <c r="B53" i="2"/>
  <c r="C53" i="2"/>
  <c r="G53" i="2"/>
  <c r="D53" i="2"/>
  <c r="F53" i="2"/>
  <c r="B54" i="2"/>
  <c r="D54" i="2"/>
  <c r="C54" i="2"/>
  <c r="F54" i="2"/>
  <c r="G54" i="2"/>
  <c r="B55" i="2"/>
  <c r="D55" i="2"/>
  <c r="C55" i="2"/>
  <c r="G55" i="2"/>
  <c r="B56" i="2"/>
  <c r="C56" i="2"/>
  <c r="D56" i="2"/>
  <c r="F56" i="2"/>
  <c r="G56" i="2"/>
  <c r="B57" i="2"/>
  <c r="C57" i="2"/>
  <c r="F57" i="2"/>
  <c r="D57" i="2"/>
  <c r="G57" i="2"/>
  <c r="B58" i="2"/>
  <c r="F58" i="2"/>
  <c r="C58" i="2"/>
  <c r="G58" i="2"/>
  <c r="D58" i="2"/>
  <c r="B59" i="2"/>
  <c r="C59" i="2"/>
  <c r="B60" i="2"/>
  <c r="C60" i="2"/>
  <c r="G60" i="2"/>
  <c r="B61" i="2"/>
  <c r="C61" i="2"/>
  <c r="G61" i="2"/>
  <c r="D61" i="2"/>
  <c r="F61" i="2"/>
  <c r="B62" i="2"/>
  <c r="D62" i="2"/>
  <c r="C62" i="2"/>
  <c r="F62" i="2"/>
  <c r="G62" i="2"/>
  <c r="B63" i="2"/>
  <c r="D63" i="2"/>
  <c r="C63" i="2"/>
  <c r="G63" i="2"/>
  <c r="B64" i="2"/>
  <c r="C64" i="2"/>
  <c r="D64" i="2"/>
  <c r="F64" i="2"/>
  <c r="G64" i="2"/>
  <c r="B65" i="2"/>
  <c r="C65" i="2"/>
  <c r="F65" i="2"/>
  <c r="D65" i="2"/>
  <c r="G65" i="2"/>
  <c r="B66" i="2"/>
  <c r="F66" i="2"/>
  <c r="C66" i="2"/>
  <c r="G66" i="2"/>
  <c r="D66" i="2"/>
  <c r="B67" i="2"/>
  <c r="C67" i="2"/>
  <c r="B68" i="2"/>
  <c r="C68" i="2"/>
  <c r="G68" i="2"/>
  <c r="B69" i="2"/>
  <c r="C69" i="2"/>
  <c r="G69" i="2"/>
  <c r="D69" i="2"/>
  <c r="F69" i="2"/>
  <c r="B70" i="2"/>
  <c r="D70" i="2"/>
  <c r="C70" i="2"/>
  <c r="F70" i="2"/>
  <c r="G70" i="2"/>
  <c r="B71" i="2"/>
  <c r="D71" i="2"/>
  <c r="C71" i="2"/>
  <c r="G71" i="2"/>
  <c r="B72" i="2"/>
  <c r="C72" i="2"/>
  <c r="D72" i="2"/>
  <c r="F72" i="2"/>
  <c r="G72" i="2"/>
  <c r="B15" i="2"/>
  <c r="C15" i="2"/>
  <c r="B14" i="2"/>
  <c r="B13" i="2"/>
  <c r="C12" i="2"/>
  <c r="D12" i="2"/>
  <c r="B12" i="2"/>
  <c r="F1" i="2"/>
  <c r="Y67" i="4"/>
  <c r="Y56" i="4"/>
  <c r="V35" i="4"/>
  <c r="Y35" i="4"/>
  <c r="T80" i="4"/>
  <c r="V80" i="4"/>
  <c r="Y80" i="4"/>
  <c r="Y27" i="4"/>
  <c r="V27" i="4"/>
  <c r="T27" i="4"/>
  <c r="V14" i="4"/>
  <c r="Y14" i="4"/>
  <c r="T14" i="4"/>
  <c r="V15" i="4"/>
  <c r="Y15" i="4"/>
  <c r="Y48" i="4"/>
  <c r="T48" i="4"/>
  <c r="V48" i="4"/>
  <c r="T72" i="4"/>
  <c r="V72" i="4"/>
  <c r="Y72" i="4"/>
  <c r="V75" i="4"/>
  <c r="Y75" i="4"/>
  <c r="Y64" i="4"/>
  <c r="T64" i="4"/>
  <c r="V64" i="4"/>
  <c r="V40" i="4"/>
  <c r="T40" i="4"/>
  <c r="Y40" i="4"/>
  <c r="Y16" i="4"/>
  <c r="V16" i="4"/>
  <c r="AK33" i="8"/>
  <c r="AN33" i="8"/>
  <c r="AI33" i="8"/>
  <c r="AK21" i="8"/>
  <c r="AN21" i="8"/>
  <c r="AK16" i="8"/>
  <c r="AN16" i="8"/>
  <c r="AI16" i="8"/>
  <c r="AN13" i="8"/>
  <c r="AK13" i="8"/>
  <c r="AI13" i="8"/>
  <c r="AI24" i="8"/>
  <c r="AK24" i="8"/>
  <c r="AN24" i="8"/>
  <c r="AK17" i="8"/>
  <c r="AI17" i="8"/>
  <c r="AN17" i="8"/>
  <c r="AI21" i="8"/>
  <c r="F43" i="2"/>
  <c r="G43" i="2"/>
  <c r="F59" i="2"/>
  <c r="G59" i="2"/>
  <c r="F67" i="2"/>
  <c r="G67" i="2"/>
  <c r="F19" i="2"/>
  <c r="G19" i="2"/>
  <c r="F27" i="2"/>
  <c r="G27" i="2"/>
  <c r="F35" i="2"/>
  <c r="G35" i="2"/>
  <c r="G51" i="2"/>
  <c r="F51" i="2"/>
  <c r="F68" i="2"/>
  <c r="F60" i="2"/>
  <c r="F52" i="2"/>
  <c r="F44" i="2"/>
  <c r="F36" i="2"/>
  <c r="F28" i="2"/>
  <c r="F20" i="2"/>
  <c r="F71" i="2"/>
  <c r="D68" i="2"/>
  <c r="F63" i="2"/>
  <c r="D60" i="2"/>
  <c r="F55" i="2"/>
  <c r="D52" i="2"/>
  <c r="F47" i="2"/>
  <c r="D44" i="2"/>
  <c r="F39" i="2"/>
  <c r="D36" i="2"/>
  <c r="F31" i="2"/>
  <c r="D28" i="2"/>
  <c r="F23" i="2"/>
  <c r="D20" i="2"/>
  <c r="D67" i="2"/>
  <c r="D59" i="2"/>
  <c r="D51" i="2"/>
  <c r="D43" i="2"/>
  <c r="D35" i="2"/>
  <c r="D27" i="2"/>
  <c r="D19" i="2"/>
  <c r="F13" i="2"/>
  <c r="G15" i="2"/>
  <c r="F15" i="2"/>
  <c r="D15" i="2"/>
  <c r="F12" i="2"/>
  <c r="C14" i="2"/>
  <c r="G14" i="2"/>
  <c r="G12" i="2"/>
  <c r="D14" i="2"/>
  <c r="C13" i="2"/>
  <c r="B15" i="1"/>
  <c r="C15" i="1"/>
  <c r="G15" i="1"/>
  <c r="B16" i="1"/>
  <c r="C16" i="1"/>
  <c r="G16" i="1"/>
  <c r="B17" i="1"/>
  <c r="D17" i="1"/>
  <c r="C17" i="1"/>
  <c r="B18" i="1"/>
  <c r="C18" i="1"/>
  <c r="B19" i="1"/>
  <c r="C19" i="1"/>
  <c r="G19" i="1"/>
  <c r="D19" i="1"/>
  <c r="B20" i="1"/>
  <c r="C20" i="1"/>
  <c r="G20" i="1"/>
  <c r="B21" i="1"/>
  <c r="C21" i="1"/>
  <c r="D21" i="1"/>
  <c r="B22" i="1"/>
  <c r="C22" i="1"/>
  <c r="G22" i="1"/>
  <c r="D22" i="1"/>
  <c r="B23" i="1"/>
  <c r="C23" i="1"/>
  <c r="G23" i="1"/>
  <c r="B24" i="1"/>
  <c r="C24" i="1"/>
  <c r="B25" i="1"/>
  <c r="D25" i="1"/>
  <c r="C25" i="1"/>
  <c r="B26" i="1"/>
  <c r="C26" i="1"/>
  <c r="B27" i="1"/>
  <c r="C27" i="1"/>
  <c r="G27" i="1"/>
  <c r="D27" i="1"/>
  <c r="B28" i="1"/>
  <c r="C28" i="1"/>
  <c r="G28" i="1"/>
  <c r="G17" i="1"/>
  <c r="G21" i="1"/>
  <c r="G25" i="1"/>
  <c r="G14" i="1"/>
  <c r="G13" i="1"/>
  <c r="G12" i="1"/>
  <c r="D13" i="1"/>
  <c r="D14" i="1"/>
  <c r="D12" i="1"/>
  <c r="B14" i="1"/>
  <c r="B13" i="1"/>
  <c r="C13" i="1"/>
  <c r="B12" i="1"/>
  <c r="F1" i="1"/>
  <c r="D13" i="2"/>
  <c r="G13" i="2"/>
  <c r="F14" i="2"/>
  <c r="G18" i="1"/>
  <c r="D18" i="1"/>
  <c r="D26" i="1"/>
  <c r="G26" i="1"/>
  <c r="D24" i="1"/>
  <c r="G24" i="1"/>
  <c r="D16" i="1"/>
  <c r="D23" i="1"/>
  <c r="D15" i="1"/>
  <c r="D28" i="1"/>
  <c r="D20" i="1"/>
  <c r="C12" i="1"/>
  <c r="C14" i="1"/>
  <c r="F65" i="18"/>
  <c r="G65" i="18"/>
  <c r="D65" i="18"/>
  <c r="AB17" i="18"/>
  <c r="Y17" i="18"/>
  <c r="W17" i="18"/>
  <c r="D64" i="18"/>
  <c r="F64" i="18"/>
  <c r="G64" i="18"/>
  <c r="Y58" i="18"/>
  <c r="AB58" i="18"/>
  <c r="D24" i="18"/>
  <c r="G35" i="18"/>
  <c r="F35" i="18"/>
  <c r="D23" i="18"/>
  <c r="F23" i="18"/>
  <c r="G23" i="18"/>
  <c r="Y71" i="18"/>
  <c r="AB71" i="18"/>
  <c r="W29" i="18"/>
  <c r="Y29" i="18"/>
  <c r="AB29" i="18"/>
  <c r="Y14" i="18"/>
  <c r="AB14" i="18"/>
  <c r="W14" i="18"/>
  <c r="D57" i="18"/>
  <c r="F57" i="18"/>
  <c r="G57" i="18"/>
  <c r="G43" i="18"/>
  <c r="D43" i="18"/>
  <c r="Y42" i="18"/>
  <c r="AB42" i="18"/>
  <c r="F21" i="18"/>
  <c r="G21" i="18"/>
  <c r="AB22" i="18"/>
  <c r="Y22" i="18"/>
  <c r="W22" i="18"/>
  <c r="F41" i="18"/>
  <c r="G41" i="18"/>
  <c r="D41" i="18"/>
  <c r="D27" i="18"/>
  <c r="F27" i="18"/>
  <c r="G27" i="18"/>
  <c r="F19" i="18"/>
  <c r="D19" i="18"/>
  <c r="G19" i="18"/>
  <c r="G59" i="18"/>
  <c r="D59" i="18"/>
  <c r="F59" i="18"/>
  <c r="D25" i="18"/>
  <c r="G13" i="18"/>
  <c r="F13" i="18"/>
  <c r="F51" i="18"/>
  <c r="D51" i="18"/>
  <c r="G51" i="18"/>
  <c r="D47" i="18"/>
  <c r="F47" i="18"/>
  <c r="G47" i="18"/>
  <c r="G32" i="18"/>
  <c r="D32" i="18"/>
  <c r="F32" i="18"/>
  <c r="F26" i="18"/>
  <c r="G26" i="18"/>
  <c r="D66" i="18"/>
  <c r="D13" i="18"/>
  <c r="D62" i="18"/>
  <c r="W31" i="18"/>
  <c r="W53" i="18"/>
  <c r="F12" i="18"/>
  <c r="D21" i="18"/>
  <c r="F52" i="18"/>
  <c r="G71" i="18"/>
  <c r="W71" i="18"/>
  <c r="F66" i="18"/>
  <c r="F34" i="18"/>
  <c r="F68" i="18"/>
  <c r="C72" i="18"/>
  <c r="G72" i="18"/>
  <c r="G58" i="18"/>
  <c r="W58" i="18"/>
  <c r="G42" i="18"/>
  <c r="W42" i="18"/>
  <c r="G33" i="18"/>
  <c r="C24" i="18"/>
  <c r="G24" i="18"/>
  <c r="C20" i="18"/>
  <c r="G20" i="18"/>
  <c r="D53" i="18"/>
  <c r="F56" i="18"/>
  <c r="G45" i="18"/>
  <c r="AB31" i="18"/>
  <c r="W30" i="18"/>
  <c r="D18" i="18"/>
  <c r="F62" i="18"/>
  <c r="F63" i="18"/>
  <c r="F48" i="18"/>
  <c r="F40" i="18"/>
  <c r="D35" i="18"/>
  <c r="D26" i="18"/>
  <c r="F18" i="18"/>
  <c r="F36" i="18"/>
  <c r="W39" i="18"/>
  <c r="Y30" i="18"/>
  <c r="F69" i="18"/>
  <c r="Y37" i="18"/>
  <c r="G69" i="18"/>
  <c r="F61" i="18"/>
  <c r="F54" i="18"/>
  <c r="D48" i="18"/>
  <c r="C25" i="18"/>
  <c r="Y39" i="18"/>
  <c r="F43" i="18"/>
  <c r="Y53" i="18"/>
  <c r="F45" i="18"/>
  <c r="F33" i="18"/>
  <c r="D44" i="18"/>
  <c r="C28" i="18"/>
  <c r="D28" i="18"/>
  <c r="F44" i="18"/>
  <c r="D22" i="18"/>
  <c r="D63" i="18"/>
  <c r="BE22" i="72"/>
  <c r="AM22" i="72"/>
  <c r="AM76" i="57"/>
  <c r="BE76" i="57"/>
  <c r="BE12" i="49"/>
  <c r="AM12" i="49"/>
  <c r="BE18" i="52"/>
  <c r="AM18" i="52"/>
  <c r="BE35" i="71"/>
  <c r="AM35" i="71"/>
  <c r="BE28" i="57"/>
  <c r="AM28" i="57"/>
  <c r="AM41" i="58"/>
  <c r="BE20" i="59"/>
  <c r="AM20" i="59"/>
  <c r="AM23" i="59"/>
  <c r="BE23" i="59"/>
  <c r="AL19" i="41"/>
  <c r="AZ19" i="41"/>
  <c r="BE23" i="49"/>
  <c r="AM23" i="49"/>
  <c r="BE30" i="48"/>
  <c r="AM30" i="48"/>
  <c r="BE58" i="58"/>
  <c r="AM58" i="58"/>
  <c r="AM22" i="49"/>
  <c r="BE22" i="49"/>
  <c r="BE24" i="49"/>
  <c r="AM24" i="49"/>
  <c r="BE12" i="69"/>
  <c r="AM12" i="69"/>
  <c r="AL23" i="43"/>
  <c r="AZ23" i="43"/>
  <c r="AM30" i="59"/>
  <c r="BE30" i="59"/>
  <c r="AM14" i="74"/>
  <c r="BE14" i="74"/>
  <c r="AM13" i="49"/>
  <c r="BE13" i="49"/>
  <c r="AM28" i="72"/>
  <c r="AZ25" i="41"/>
  <c r="BE17" i="48"/>
  <c r="AM17" i="48"/>
  <c r="BE21" i="71"/>
  <c r="AM21" i="71"/>
  <c r="AM22" i="50"/>
  <c r="BE22" i="50"/>
  <c r="AM12" i="62"/>
  <c r="BE12" i="62"/>
  <c r="BF12" i="63"/>
  <c r="AN12" i="63"/>
  <c r="BE50" i="52"/>
  <c r="AM50" i="52"/>
  <c r="BE15" i="61"/>
  <c r="BE38" i="58"/>
  <c r="AM55" i="75"/>
  <c r="AM18" i="48"/>
  <c r="BE18" i="48"/>
  <c r="BE18" i="49"/>
  <c r="AM18" i="49"/>
  <c r="BE56" i="50"/>
  <c r="AM56" i="50"/>
  <c r="AM32" i="51"/>
  <c r="BE32" i="51"/>
  <c r="AM43" i="60"/>
  <c r="BE43" i="60"/>
  <c r="AZ15" i="38"/>
  <c r="AL15" i="38"/>
  <c r="AM14" i="54"/>
  <c r="BE14" i="54"/>
  <c r="BE18" i="53"/>
  <c r="AM18" i="53"/>
  <c r="AL28" i="31"/>
  <c r="CA13" i="47"/>
  <c r="AM26" i="57"/>
  <c r="AZ14" i="41"/>
  <c r="AL14" i="41"/>
  <c r="BE35" i="59"/>
  <c r="AM35" i="59"/>
  <c r="AM23" i="72"/>
  <c r="BE23" i="72"/>
  <c r="AM73" i="75"/>
  <c r="BE73" i="75"/>
  <c r="AM58" i="50"/>
  <c r="BE58" i="50"/>
  <c r="AM34" i="68"/>
  <c r="BE34" i="68"/>
  <c r="AM20" i="65"/>
  <c r="BE20" i="65"/>
  <c r="BE12" i="51"/>
  <c r="AM12" i="51"/>
  <c r="AM27" i="48"/>
  <c r="BE27" i="48"/>
  <c r="AZ16" i="38"/>
  <c r="AL16" i="38"/>
  <c r="BE20" i="50"/>
  <c r="AM20" i="50"/>
  <c r="BE21" i="59"/>
  <c r="AM21" i="59"/>
  <c r="BE32" i="52"/>
  <c r="AM32" i="52"/>
  <c r="BE25" i="52"/>
  <c r="AM25" i="52"/>
  <c r="AL22" i="39"/>
  <c r="AZ22" i="39"/>
  <c r="AM12" i="71"/>
  <c r="BE12" i="71"/>
  <c r="AM64" i="72"/>
  <c r="BE64" i="72"/>
  <c r="BE45" i="68"/>
  <c r="AM45" i="68"/>
  <c r="AM25" i="49"/>
  <c r="BE25" i="49"/>
  <c r="BE62" i="58"/>
  <c r="AM62" i="58"/>
  <c r="AM19" i="51"/>
  <c r="AZ23" i="36"/>
  <c r="AL23" i="36"/>
  <c r="AL12" i="37"/>
  <c r="AZ12" i="37"/>
  <c r="BE28" i="59"/>
  <c r="AM28" i="59"/>
  <c r="AM36" i="59"/>
  <c r="BE36" i="59"/>
  <c r="AZ19" i="34"/>
  <c r="AL19" i="34"/>
  <c r="BE19" i="53"/>
  <c r="AM19" i="53"/>
  <c r="AM21" i="53"/>
  <c r="BE21" i="53"/>
  <c r="AM21" i="74"/>
  <c r="BE21" i="74"/>
  <c r="AM40" i="68"/>
  <c r="BE40" i="68"/>
  <c r="BE29" i="59"/>
  <c r="AM29" i="59"/>
  <c r="AZ24" i="38"/>
  <c r="AL24" i="38"/>
  <c r="AM28" i="51"/>
  <c r="BE28" i="51"/>
  <c r="AM46" i="68"/>
  <c r="BE46" i="68"/>
  <c r="BE18" i="77"/>
  <c r="AM18" i="77"/>
  <c r="BE20" i="48"/>
  <c r="AM20" i="48"/>
  <c r="AM14" i="68"/>
  <c r="BE14" i="68"/>
  <c r="AM43" i="67"/>
  <c r="BE43" i="67"/>
  <c r="AM26" i="74"/>
  <c r="BE26" i="74"/>
  <c r="AM23" i="51"/>
  <c r="BE23" i="51"/>
  <c r="AZ22" i="38"/>
  <c r="AL22" i="38"/>
  <c r="AM23" i="76"/>
  <c r="BE23" i="76"/>
  <c r="BE38" i="50"/>
  <c r="AM38" i="50"/>
  <c r="BE40" i="50"/>
  <c r="AM40" i="50"/>
  <c r="AM24" i="69"/>
  <c r="BE24" i="69"/>
  <c r="AM25" i="74"/>
  <c r="BE25" i="74"/>
  <c r="AL15" i="34"/>
  <c r="AZ15" i="34"/>
  <c r="AZ13" i="40"/>
  <c r="AL13" i="40"/>
  <c r="AM25" i="29"/>
  <c r="BE25" i="29"/>
  <c r="AZ24" i="36"/>
  <c r="AL24" i="36"/>
  <c r="AM17" i="61"/>
  <c r="BE17" i="61"/>
  <c r="BE15" i="75"/>
  <c r="AM15" i="75"/>
  <c r="BE22" i="74"/>
  <c r="AM22" i="74"/>
  <c r="BE13" i="73"/>
  <c r="AM13" i="73"/>
  <c r="AM16" i="61"/>
  <c r="BE16" i="61"/>
  <c r="AL19" i="39"/>
  <c r="AZ19" i="39"/>
  <c r="BE21" i="65"/>
  <c r="AM21" i="65"/>
  <c r="AM45" i="52"/>
  <c r="BE45" i="52"/>
  <c r="AM13" i="56"/>
  <c r="BE13" i="56"/>
  <c r="AM36" i="72"/>
  <c r="BE36" i="72"/>
  <c r="AM13" i="52"/>
  <c r="BE13" i="52"/>
  <c r="BE30" i="74"/>
  <c r="AM30" i="74"/>
  <c r="BE20" i="74"/>
  <c r="AM20" i="74"/>
  <c r="BE15" i="65"/>
  <c r="AM15" i="65"/>
  <c r="BE64" i="58"/>
  <c r="AM64" i="58"/>
  <c r="AL15" i="42"/>
  <c r="AZ15" i="42"/>
  <c r="AM29" i="48"/>
  <c r="BE29" i="48"/>
  <c r="AM26" i="69"/>
  <c r="BE26" i="69"/>
  <c r="AM37" i="59"/>
  <c r="BE37" i="59"/>
  <c r="BE56" i="58"/>
  <c r="AM56" i="58"/>
  <c r="AM63" i="75"/>
  <c r="BE63" i="75"/>
  <c r="AM41" i="68"/>
  <c r="BE41" i="68"/>
  <c r="AM24" i="74"/>
  <c r="BE24" i="74"/>
  <c r="BE36" i="50"/>
  <c r="AM36" i="50"/>
  <c r="AM20" i="60"/>
  <c r="BE20" i="60"/>
  <c r="CA31" i="47"/>
  <c r="BI31" i="47"/>
  <c r="CA29" i="47"/>
  <c r="BI29" i="47"/>
  <c r="BE54" i="58"/>
  <c r="AM54" i="58"/>
  <c r="BE46" i="60"/>
  <c r="AM46" i="60"/>
  <c r="AM46" i="52"/>
  <c r="BE46" i="52"/>
  <c r="AZ43" i="45"/>
  <c r="AL43" i="45"/>
  <c r="AM16" i="69"/>
  <c r="BE16" i="69"/>
  <c r="AZ29" i="36"/>
  <c r="AL29" i="36"/>
  <c r="BF22" i="63"/>
  <c r="AN22" i="63"/>
  <c r="BE20" i="72"/>
  <c r="AM20" i="72"/>
  <c r="AL29" i="39"/>
  <c r="AZ29" i="39"/>
  <c r="BE19" i="65"/>
  <c r="AM19" i="65"/>
  <c r="AM84" i="58"/>
  <c r="BE84" i="58"/>
  <c r="BE19" i="77"/>
  <c r="AM19" i="77"/>
  <c r="BE33" i="74"/>
  <c r="AM33" i="74"/>
  <c r="AZ26" i="36"/>
  <c r="AL26" i="36"/>
  <c r="AM43" i="71"/>
  <c r="BE43" i="71"/>
  <c r="BE14" i="60"/>
  <c r="AM14" i="60"/>
  <c r="BE34" i="50"/>
  <c r="AM34" i="50"/>
  <c r="BE27" i="59"/>
  <c r="AM27" i="59"/>
  <c r="AM14" i="50"/>
  <c r="BE14" i="50"/>
  <c r="BE23" i="66"/>
  <c r="AM23" i="66"/>
  <c r="AM14" i="56"/>
  <c r="BE14" i="56"/>
  <c r="BE12" i="58"/>
  <c r="BE44" i="50"/>
  <c r="AM44" i="50"/>
  <c r="BE19" i="59"/>
  <c r="AM19" i="59"/>
  <c r="AM36" i="52"/>
  <c r="BE36" i="52"/>
  <c r="BF21" i="63"/>
  <c r="AN21" i="63"/>
  <c r="AM20" i="70"/>
  <c r="BE20" i="70"/>
  <c r="AM22" i="60"/>
  <c r="BE22" i="60"/>
  <c r="AM46" i="50"/>
  <c r="BE46" i="50"/>
  <c r="BE19" i="70"/>
  <c r="AM19" i="70"/>
  <c r="BE27" i="75"/>
  <c r="AM27" i="75"/>
  <c r="AL22" i="36"/>
  <c r="AZ22" i="36"/>
  <c r="AM39" i="72"/>
  <c r="BE39" i="72"/>
  <c r="AL12" i="39"/>
  <c r="AZ12" i="39"/>
  <c r="AZ19" i="31"/>
  <c r="AL19" i="31"/>
  <c r="AZ17" i="36"/>
  <c r="AL17" i="36"/>
  <c r="AL12" i="43"/>
  <c r="AZ12" i="43"/>
  <c r="BE29" i="51"/>
  <c r="AM29" i="51"/>
  <c r="BE16" i="53"/>
  <c r="AM16" i="53"/>
  <c r="BE38" i="68"/>
  <c r="AM38" i="68"/>
  <c r="BE23" i="75"/>
  <c r="AM23" i="75"/>
  <c r="AM12" i="66"/>
  <c r="BE12" i="66"/>
  <c r="AM46" i="67"/>
  <c r="BE46" i="67"/>
  <c r="AM15" i="49"/>
  <c r="BE15" i="49"/>
  <c r="BE60" i="75"/>
  <c r="AM60" i="75"/>
  <c r="AM38" i="52"/>
  <c r="BE38" i="52"/>
  <c r="BE31" i="51"/>
  <c r="AM31" i="51"/>
  <c r="BE37" i="52"/>
  <c r="AM37" i="52"/>
  <c r="BE25" i="59"/>
  <c r="AM25" i="59"/>
  <c r="AM16" i="60"/>
  <c r="BE16" i="60"/>
  <c r="AP25" i="64"/>
  <c r="AP22" i="64"/>
  <c r="AP14" i="64"/>
  <c r="AP15" i="64"/>
  <c r="AP18" i="64"/>
  <c r="AP19" i="64"/>
  <c r="AM34" i="75"/>
  <c r="BE34" i="75"/>
  <c r="BE43" i="72"/>
  <c r="AM43" i="72"/>
  <c r="AM17" i="69"/>
  <c r="BE17" i="69"/>
  <c r="AM38" i="69"/>
  <c r="BE38" i="69"/>
  <c r="BE50" i="72"/>
  <c r="AM50" i="72"/>
  <c r="BE33" i="75"/>
  <c r="AM33" i="75"/>
  <c r="AM16" i="73"/>
  <c r="BE16" i="73"/>
  <c r="AM31" i="74"/>
  <c r="BE31" i="74"/>
  <c r="BE37" i="75"/>
  <c r="AM37" i="75"/>
  <c r="AN20" i="63"/>
  <c r="BF20" i="63"/>
  <c r="BE18" i="76"/>
  <c r="AM18" i="76"/>
  <c r="BE41" i="71"/>
  <c r="AM41" i="71"/>
  <c r="BE12" i="72"/>
  <c r="AM12" i="72"/>
  <c r="AM29" i="72"/>
  <c r="BE29" i="72"/>
  <c r="AM25" i="68"/>
  <c r="BE25" i="68"/>
  <c r="BE26" i="72"/>
  <c r="AM26" i="72"/>
  <c r="BE18" i="73"/>
  <c r="AM18" i="73"/>
  <c r="AM17" i="76"/>
  <c r="BE17" i="76"/>
  <c r="BE36" i="71"/>
  <c r="AM36" i="71"/>
  <c r="AM39" i="71"/>
  <c r="BE39" i="71"/>
  <c r="AM49" i="72"/>
  <c r="BE49" i="72"/>
  <c r="AN14" i="63"/>
  <c r="BF14" i="63"/>
  <c r="BE30" i="67"/>
  <c r="AM30" i="67"/>
  <c r="AM24" i="71"/>
  <c r="BE24" i="71"/>
  <c r="AM22" i="76"/>
  <c r="BE22" i="76"/>
  <c r="AM18" i="70"/>
  <c r="BE18" i="70"/>
  <c r="AM31" i="75"/>
  <c r="BE31" i="75"/>
  <c r="BE48" i="72"/>
  <c r="AM48" i="72"/>
  <c r="AM28" i="75"/>
  <c r="BE28" i="75"/>
  <c r="BE68" i="75"/>
  <c r="AM68" i="75"/>
  <c r="AM39" i="75"/>
  <c r="BE39" i="75"/>
  <c r="BE28" i="69"/>
  <c r="AM28" i="69"/>
  <c r="AM30" i="72"/>
  <c r="BE30" i="72"/>
  <c r="AM45" i="71"/>
  <c r="BE45" i="71"/>
  <c r="AM25" i="72"/>
  <c r="BE25" i="72"/>
  <c r="BE40" i="71"/>
  <c r="AM40" i="71"/>
  <c r="AM27" i="69"/>
  <c r="BE27" i="69"/>
  <c r="AM28" i="71"/>
  <c r="BE28" i="71"/>
  <c r="BE14" i="76"/>
  <c r="AM14" i="76"/>
  <c r="AM36" i="69"/>
  <c r="BE36" i="69"/>
  <c r="AM20" i="76"/>
  <c r="BE20" i="76"/>
  <c r="BE32" i="72"/>
  <c r="AM32" i="72"/>
  <c r="AM46" i="72"/>
  <c r="BE46" i="72"/>
  <c r="BE28" i="74"/>
  <c r="AM28" i="74"/>
  <c r="AM15" i="76"/>
  <c r="BE15" i="76"/>
  <c r="BE26" i="71"/>
  <c r="AM26" i="71"/>
  <c r="BE47" i="72"/>
  <c r="AM47" i="72"/>
  <c r="AM14" i="73"/>
  <c r="BE14" i="73"/>
  <c r="BE18" i="75"/>
  <c r="AM18" i="75"/>
  <c r="BE51" i="72"/>
  <c r="AM51" i="72"/>
  <c r="AM24" i="72"/>
  <c r="BE24" i="72"/>
  <c r="BE66" i="75"/>
  <c r="AM66" i="75"/>
  <c r="AM13" i="76"/>
  <c r="BE13" i="76"/>
  <c r="AM22" i="67"/>
  <c r="BE22" i="67"/>
  <c r="BE30" i="71"/>
  <c r="AM30" i="71"/>
  <c r="BE41" i="72"/>
  <c r="AM41" i="72"/>
  <c r="AN25" i="63"/>
  <c r="BF25" i="63"/>
  <c r="AM34" i="72"/>
  <c r="BE34" i="72"/>
  <c r="BE41" i="75"/>
  <c r="AM41" i="75"/>
  <c r="AM37" i="72"/>
  <c r="BE37" i="72"/>
  <c r="AM35" i="67"/>
  <c r="BE35" i="67"/>
  <c r="AM44" i="72"/>
  <c r="BE44" i="72"/>
  <c r="AM72" i="75"/>
  <c r="BE72" i="75"/>
  <c r="BE17" i="70"/>
  <c r="AM17" i="70"/>
  <c r="BE45" i="72"/>
  <c r="AM45" i="72"/>
  <c r="AM17" i="75"/>
  <c r="BE17" i="75"/>
  <c r="BE12" i="75"/>
  <c r="AM12" i="75"/>
  <c r="BE71" i="75"/>
  <c r="AM71" i="75"/>
  <c r="BE42" i="71"/>
  <c r="AM42" i="71"/>
  <c r="AM19" i="71"/>
  <c r="BE19" i="71"/>
  <c r="AM44" i="69"/>
  <c r="BE44" i="69"/>
  <c r="AM14" i="67"/>
  <c r="BE14" i="67"/>
  <c r="BE38" i="72"/>
  <c r="AM38" i="72"/>
  <c r="BE52" i="72"/>
  <c r="AM52" i="72"/>
  <c r="BE25" i="75"/>
  <c r="AM25" i="75"/>
  <c r="AM23" i="67"/>
  <c r="BE23" i="67"/>
  <c r="AM20" i="71"/>
  <c r="BE20" i="71"/>
  <c r="AM20" i="69"/>
  <c r="BE20" i="69"/>
  <c r="AM12" i="67"/>
  <c r="BE12" i="67"/>
  <c r="BE16" i="71"/>
  <c r="AM16" i="71"/>
  <c r="BE33" i="72"/>
  <c r="AM33" i="72"/>
  <c r="BE42" i="72"/>
  <c r="AM42" i="72"/>
  <c r="BE21" i="76"/>
  <c r="AM21" i="76"/>
  <c r="AM38" i="71"/>
  <c r="BE38" i="71"/>
  <c r="AM19" i="69"/>
  <c r="BE19" i="69"/>
  <c r="BE32" i="71"/>
  <c r="AM32" i="71"/>
  <c r="AM32" i="74"/>
  <c r="BE32" i="74"/>
  <c r="AM69" i="75"/>
  <c r="BE69" i="75"/>
  <c r="AM19" i="76"/>
  <c r="BE19" i="76"/>
  <c r="AM41" i="69"/>
  <c r="BE41" i="69"/>
  <c r="BE12" i="65"/>
  <c r="AM12" i="65"/>
  <c r="BE26" i="75"/>
  <c r="AM26" i="75"/>
  <c r="AZ14" i="35"/>
  <c r="AL14" i="35"/>
  <c r="BE55" i="28"/>
  <c r="AM55" i="28"/>
  <c r="BE77" i="57"/>
  <c r="AM77" i="57"/>
  <c r="AZ19" i="33"/>
  <c r="AL19" i="33"/>
  <c r="AL23" i="35"/>
  <c r="AZ23" i="35"/>
  <c r="BE12" i="28"/>
  <c r="AM12" i="28"/>
  <c r="AZ24" i="32"/>
  <c r="AL24" i="32"/>
  <c r="AM36" i="28"/>
  <c r="BE36" i="28"/>
  <c r="BE84" i="57"/>
  <c r="AM84" i="57"/>
  <c r="BE28" i="58"/>
  <c r="AM28" i="58"/>
  <c r="AL18" i="32"/>
  <c r="AZ18" i="32"/>
  <c r="AZ29" i="43"/>
  <c r="AL29" i="43"/>
  <c r="BE45" i="28"/>
  <c r="AM45" i="28"/>
  <c r="CA16" i="47"/>
  <c r="BI16" i="47"/>
  <c r="BE21" i="57"/>
  <c r="AM21" i="57"/>
  <c r="AM65" i="28"/>
  <c r="BE65" i="28"/>
  <c r="AL28" i="32"/>
  <c r="AZ28" i="32"/>
  <c r="AM25" i="30"/>
  <c r="BE25" i="30"/>
  <c r="AZ21" i="32"/>
  <c r="AL21" i="32"/>
  <c r="BE71" i="28"/>
  <c r="AM71" i="28"/>
  <c r="AM81" i="57"/>
  <c r="BE81" i="57"/>
  <c r="AL20" i="32"/>
  <c r="AZ20" i="32"/>
  <c r="BE46" i="58"/>
  <c r="AM46" i="58"/>
  <c r="AZ13" i="31"/>
  <c r="AL13" i="31"/>
  <c r="BE32" i="28"/>
  <c r="AM32" i="28"/>
  <c r="BE64" i="28"/>
  <c r="AM64" i="28"/>
  <c r="AL26" i="32"/>
  <c r="AZ26" i="32"/>
  <c r="BE20" i="58"/>
  <c r="AM20" i="58"/>
  <c r="BE42" i="28"/>
  <c r="AM42" i="28"/>
  <c r="AL16" i="32"/>
  <c r="AZ16" i="32"/>
  <c r="AZ24" i="31"/>
  <c r="AL24" i="31"/>
  <c r="AM17" i="62"/>
  <c r="BE17" i="62"/>
  <c r="BE49" i="58"/>
  <c r="AM49" i="58"/>
  <c r="BE76" i="58"/>
  <c r="AM76" i="58"/>
  <c r="BE20" i="62"/>
  <c r="AM20" i="62"/>
  <c r="AZ31" i="35"/>
  <c r="AL31" i="35"/>
  <c r="BE42" i="58"/>
  <c r="AM42" i="58"/>
  <c r="AM67" i="28"/>
  <c r="BE67" i="28"/>
  <c r="AL25" i="32"/>
  <c r="AZ25" i="32"/>
  <c r="BE21" i="62"/>
  <c r="AM21" i="62"/>
  <c r="BE24" i="28"/>
  <c r="AM24" i="28"/>
  <c r="AM19" i="30"/>
  <c r="BE19" i="30"/>
  <c r="BE22" i="57"/>
  <c r="AM22" i="57"/>
  <c r="AM20" i="30"/>
  <c r="BE20" i="30"/>
  <c r="AM68" i="28"/>
  <c r="BE68" i="28"/>
  <c r="BE69" i="28"/>
  <c r="AM69" i="28"/>
  <c r="AM33" i="51"/>
  <c r="BE33" i="51"/>
  <c r="BE77" i="58"/>
  <c r="AM77" i="58"/>
  <c r="AL32" i="35"/>
  <c r="AZ32" i="35"/>
  <c r="AZ25" i="31"/>
  <c r="AL25" i="31"/>
  <c r="AM14" i="28"/>
  <c r="BE14" i="28"/>
  <c r="AM13" i="58"/>
  <c r="BE13" i="58"/>
  <c r="AM15" i="60"/>
  <c r="BE15" i="60"/>
  <c r="AM31" i="57"/>
  <c r="BE31" i="57"/>
  <c r="AZ13" i="32"/>
  <c r="AL13" i="32"/>
  <c r="AM71" i="57"/>
  <c r="BE71" i="57"/>
  <c r="BE63" i="28"/>
  <c r="AM63" i="28"/>
  <c r="BE58" i="28"/>
  <c r="AM58" i="28"/>
  <c r="BE50" i="58"/>
  <c r="AM50" i="58"/>
  <c r="AM55" i="58"/>
  <c r="BE55" i="58"/>
  <c r="CA20" i="47"/>
  <c r="BI20" i="47"/>
  <c r="AM43" i="57"/>
  <c r="BE43" i="57"/>
  <c r="BE62" i="28"/>
  <c r="AM62" i="28"/>
  <c r="AM18" i="60"/>
  <c r="BE18" i="60"/>
  <c r="AM54" i="28"/>
  <c r="BE54" i="28"/>
  <c r="AL35" i="35"/>
  <c r="AZ35" i="35"/>
  <c r="BE19" i="28"/>
  <c r="AM19" i="28"/>
  <c r="AM21" i="46"/>
  <c r="BE21" i="46"/>
  <c r="AZ14" i="32"/>
  <c r="AL14" i="32"/>
  <c r="BE27" i="52"/>
  <c r="AM27" i="52"/>
  <c r="AM27" i="30"/>
  <c r="BE27" i="30"/>
  <c r="AL19" i="35"/>
  <c r="AZ19" i="35"/>
  <c r="CA22" i="47"/>
  <c r="BI22" i="47"/>
  <c r="BE30" i="28"/>
  <c r="AM30" i="28"/>
  <c r="AL26" i="35"/>
  <c r="AZ26" i="35"/>
  <c r="AL18" i="37"/>
  <c r="AZ18" i="37"/>
  <c r="AM23" i="58"/>
  <c r="BE23" i="58"/>
  <c r="AM27" i="28"/>
  <c r="BE27" i="28"/>
  <c r="AZ19" i="45"/>
  <c r="AL19" i="45"/>
  <c r="CA25" i="47"/>
  <c r="BI25" i="47"/>
  <c r="AM57" i="58"/>
  <c r="BE57" i="58"/>
  <c r="AM16" i="30"/>
  <c r="BE16" i="30"/>
  <c r="AM20" i="28"/>
  <c r="BE20" i="28"/>
  <c r="BE52" i="28"/>
  <c r="AM52" i="28"/>
  <c r="AZ22" i="32"/>
  <c r="AL22" i="32"/>
  <c r="AM53" i="28"/>
  <c r="BE53" i="28"/>
  <c r="AL23" i="32"/>
  <c r="AZ23" i="32"/>
  <c r="AZ13" i="43"/>
  <c r="AL13" i="43"/>
  <c r="AM15" i="28"/>
  <c r="BE15" i="28"/>
  <c r="AZ35" i="45"/>
  <c r="AL35" i="45"/>
  <c r="BE25" i="57"/>
  <c r="AM25" i="57"/>
  <c r="AZ27" i="35"/>
  <c r="AL27" i="35"/>
  <c r="AZ18" i="31"/>
  <c r="AL18" i="31"/>
  <c r="BE69" i="57"/>
  <c r="AM69" i="57"/>
  <c r="AM29" i="58"/>
  <c r="BE29" i="58"/>
  <c r="BE13" i="60"/>
  <c r="AM13" i="60"/>
  <c r="AL16" i="44"/>
  <c r="AZ16" i="44"/>
  <c r="BE18" i="28"/>
  <c r="AM18" i="28"/>
  <c r="AZ20" i="37"/>
  <c r="AL20" i="37"/>
  <c r="BE78" i="58"/>
  <c r="AM78" i="58"/>
  <c r="BE17" i="52"/>
  <c r="AM17" i="52"/>
  <c r="AZ16" i="33"/>
  <c r="AL16" i="33"/>
  <c r="BE13" i="51"/>
  <c r="AM13" i="51"/>
  <c r="BE27" i="58"/>
  <c r="AM27" i="58"/>
  <c r="AM73" i="58"/>
  <c r="BE73" i="58"/>
  <c r="AL17" i="44"/>
  <c r="AZ17" i="44"/>
  <c r="AL14" i="45"/>
  <c r="AZ14" i="45"/>
  <c r="AM13" i="46"/>
  <c r="BE13" i="46"/>
  <c r="BE25" i="28"/>
  <c r="AM25" i="28"/>
  <c r="BE49" i="28"/>
  <c r="AM49" i="28"/>
  <c r="AM73" i="28"/>
  <c r="BE73" i="28"/>
  <c r="AM26" i="28"/>
  <c r="BE26" i="28"/>
  <c r="CA24" i="47"/>
  <c r="BI24" i="47"/>
  <c r="BE18" i="62"/>
  <c r="AM18" i="62"/>
  <c r="AM70" i="28"/>
  <c r="BE70" i="28"/>
  <c r="AZ17" i="31"/>
  <c r="AL17" i="31"/>
  <c r="AZ16" i="37"/>
  <c r="AL16" i="37"/>
  <c r="AL12" i="40"/>
  <c r="AZ12" i="40"/>
  <c r="BE14" i="61"/>
  <c r="AM14" i="61"/>
  <c r="AM35" i="28"/>
  <c r="BE35" i="28"/>
  <c r="CA18" i="47"/>
  <c r="BI18" i="47"/>
  <c r="AL27" i="45"/>
  <c r="AZ27" i="45"/>
  <c r="AZ19" i="37"/>
  <c r="AL19" i="37"/>
  <c r="AZ25" i="43"/>
  <c r="AL25" i="43"/>
  <c r="BE24" i="58"/>
  <c r="AM24" i="58"/>
  <c r="AM29" i="57"/>
  <c r="BE29" i="57"/>
  <c r="BE48" i="28"/>
  <c r="AM48" i="28"/>
  <c r="AZ29" i="35"/>
  <c r="AL29" i="35"/>
  <c r="AM75" i="58"/>
  <c r="BE75" i="58"/>
  <c r="AM57" i="28"/>
  <c r="BE57" i="28"/>
  <c r="AZ19" i="32"/>
  <c r="AL19" i="32"/>
  <c r="BE70" i="58"/>
  <c r="AM70" i="58"/>
  <c r="BE42" i="60"/>
  <c r="AM42" i="60"/>
  <c r="AZ14" i="31"/>
  <c r="AL14" i="31"/>
  <c r="AZ21" i="37"/>
  <c r="AL21" i="37"/>
  <c r="BE51" i="58"/>
  <c r="AM51" i="58"/>
  <c r="AM37" i="28"/>
  <c r="BE37" i="28"/>
  <c r="AZ13" i="37"/>
  <c r="AL13" i="37"/>
  <c r="AZ20" i="31"/>
  <c r="AL20" i="31"/>
  <c r="AZ15" i="45"/>
  <c r="AL15" i="45"/>
  <c r="BE13" i="62"/>
  <c r="AM13" i="62"/>
  <c r="AZ14" i="37"/>
  <c r="AL14" i="37"/>
  <c r="BE50" i="28"/>
  <c r="AM50" i="28"/>
  <c r="AZ42" i="45"/>
  <c r="AL42" i="45"/>
  <c r="AL34" i="45"/>
  <c r="AZ34" i="45"/>
  <c r="AM35" i="58"/>
  <c r="BE35" i="58"/>
  <c r="BE19" i="62"/>
  <c r="AM19" i="62"/>
  <c r="AM26" i="58"/>
  <c r="BE26" i="58"/>
  <c r="AZ16" i="35"/>
  <c r="AL16" i="35"/>
  <c r="AM43" i="28"/>
  <c r="BE43" i="28"/>
  <c r="BE13" i="28"/>
  <c r="AM13" i="28"/>
  <c r="CA14" i="47"/>
  <c r="BI14" i="47"/>
  <c r="AM31" i="28"/>
  <c r="BE31" i="28"/>
  <c r="BE56" i="28"/>
  <c r="AM56" i="28"/>
  <c r="BE42" i="57"/>
  <c r="AM42" i="57"/>
  <c r="AM21" i="58"/>
  <c r="BE21" i="58"/>
  <c r="AL22" i="44"/>
  <c r="AZ22" i="44"/>
  <c r="AM17" i="28"/>
  <c r="BE17" i="28"/>
  <c r="AZ27" i="32"/>
  <c r="AL27" i="32"/>
  <c r="BI23" i="47"/>
  <c r="CA23" i="47"/>
  <c r="BE30" i="58"/>
  <c r="AM30" i="58"/>
  <c r="CA17" i="47"/>
  <c r="BI17" i="47"/>
  <c r="BE44" i="28"/>
  <c r="AM44" i="28"/>
  <c r="AL13" i="44"/>
  <c r="AZ13" i="44"/>
  <c r="AZ15" i="32"/>
  <c r="AL15" i="32"/>
  <c r="BE22" i="62"/>
  <c r="AM22" i="62"/>
  <c r="BE63" i="57"/>
  <c r="AM63" i="57"/>
  <c r="AZ21" i="43"/>
  <c r="AL21" i="43"/>
  <c r="AM14" i="62"/>
  <c r="BE14" i="62"/>
  <c r="BE41" i="28"/>
  <c r="AM41" i="28"/>
  <c r="AM16" i="51"/>
  <c r="BE16" i="51"/>
  <c r="BE22" i="28"/>
  <c r="AM22" i="28"/>
  <c r="AZ23" i="45"/>
  <c r="AL23" i="45"/>
  <c r="AM68" i="58"/>
  <c r="BE68" i="58"/>
  <c r="BE51" i="28"/>
  <c r="AM51" i="28"/>
  <c r="AL18" i="44"/>
  <c r="AZ18" i="44"/>
  <c r="AM21" i="28"/>
  <c r="BE21" i="28"/>
  <c r="CA19" i="47"/>
  <c r="BI19" i="47"/>
  <c r="AM39" i="28"/>
  <c r="BE39" i="28"/>
  <c r="AM59" i="28"/>
  <c r="BE59" i="28"/>
  <c r="AZ29" i="32"/>
  <c r="AL29" i="32"/>
  <c r="AM15" i="55"/>
  <c r="BE15" i="55"/>
  <c r="AM51" i="57"/>
  <c r="BE51" i="57"/>
  <c r="BE37" i="57"/>
  <c r="AM37" i="57"/>
  <c r="AL14" i="43"/>
  <c r="AZ14" i="43"/>
  <c r="AM29" i="28"/>
  <c r="BE29" i="28"/>
  <c r="BE47" i="28"/>
  <c r="AM47" i="28"/>
  <c r="AL17" i="32"/>
  <c r="AZ17" i="32"/>
  <c r="AZ15" i="37"/>
  <c r="AL15" i="37"/>
  <c r="AM16" i="46"/>
  <c r="BE16" i="46"/>
  <c r="AM15" i="62"/>
  <c r="BE15" i="62"/>
  <c r="BE34" i="28"/>
  <c r="AM34" i="28"/>
  <c r="BE65" i="58"/>
  <c r="AM65" i="58"/>
  <c r="AL34" i="35"/>
  <c r="AZ34" i="35"/>
  <c r="AM16" i="28"/>
  <c r="BE16" i="28"/>
  <c r="BE40" i="28"/>
  <c r="AM40" i="28"/>
  <c r="AM72" i="28"/>
  <c r="BE72" i="28"/>
  <c r="AL19" i="43"/>
  <c r="AZ19" i="43"/>
  <c r="AM80" i="57"/>
  <c r="BE80" i="57"/>
  <c r="BE16" i="62"/>
  <c r="AM16" i="62"/>
  <c r="BE66" i="28"/>
  <c r="AM66" i="28"/>
  <c r="AL17" i="43"/>
  <c r="AZ17" i="43"/>
  <c r="AZ28" i="35"/>
  <c r="AL28" i="35"/>
  <c r="BE34" i="58"/>
  <c r="AM34" i="58"/>
  <c r="AM33" i="57"/>
  <c r="BE33" i="57"/>
  <c r="BE47" i="60"/>
  <c r="AM47" i="60"/>
  <c r="AL13" i="45"/>
  <c r="AZ13" i="45"/>
  <c r="AZ21" i="35"/>
  <c r="AL21" i="35"/>
  <c r="AL17" i="37"/>
  <c r="AZ17" i="37"/>
  <c r="AM46" i="57"/>
  <c r="BE46" i="57"/>
  <c r="BE33" i="58"/>
  <c r="AM33" i="58"/>
  <c r="AM12" i="30"/>
  <c r="BE12" i="30"/>
  <c r="BE28" i="28"/>
  <c r="AM28" i="28"/>
  <c r="BE60" i="28"/>
  <c r="AM60" i="28"/>
  <c r="AZ30" i="32"/>
  <c r="AL30" i="32"/>
  <c r="AL13" i="33"/>
  <c r="AZ13" i="33"/>
  <c r="AM61" i="28"/>
  <c r="BE61" i="28"/>
  <c r="AZ15" i="44"/>
  <c r="AL15" i="44"/>
  <c r="BE23" i="28"/>
  <c r="AM23" i="28"/>
  <c r="BI21" i="47"/>
  <c r="CA21" i="47"/>
  <c r="AM18" i="46"/>
  <c r="BE18" i="46"/>
  <c r="BE59" i="58"/>
  <c r="AM59" i="58"/>
  <c r="BE63" i="58"/>
  <c r="AM63" i="58"/>
  <c r="AL14" i="33"/>
  <c r="AZ14" i="33"/>
  <c r="AL13" i="35"/>
  <c r="AZ13" i="35"/>
  <c r="AM47" i="57"/>
  <c r="BE47" i="57"/>
  <c r="AM81" i="58"/>
  <c r="BE81" i="58"/>
  <c r="AM31" i="60"/>
  <c r="BE31" i="60"/>
  <c r="BE40" i="58"/>
  <c r="AM40" i="58"/>
  <c r="AL38" i="45"/>
  <c r="AZ38" i="45"/>
  <c r="AM46" i="28"/>
  <c r="BE46" i="28"/>
  <c r="AM33" i="28"/>
  <c r="BE33" i="28"/>
  <c r="AZ39" i="45"/>
  <c r="AL39" i="45"/>
  <c r="BE38" i="28"/>
  <c r="AM38" i="28"/>
  <c r="AM40" i="57"/>
  <c r="BE40" i="57"/>
  <c r="AM34" i="60"/>
  <c r="BE34" i="60"/>
  <c r="AM71" i="58"/>
  <c r="BE71" i="58"/>
  <c r="J12" i="12"/>
  <c r="R12" i="12"/>
  <c r="W12" i="12"/>
  <c r="T12" i="12"/>
  <c r="D12" i="12"/>
  <c r="Y64" i="18"/>
  <c r="AB64" i="18"/>
  <c r="W64" i="18"/>
  <c r="AB54" i="18"/>
  <c r="Y54" i="18"/>
  <c r="W54" i="18"/>
  <c r="AB36" i="18"/>
  <c r="Y36" i="18"/>
  <c r="W36" i="18"/>
  <c r="Y62" i="18"/>
  <c r="AB62" i="18"/>
  <c r="W62" i="18"/>
  <c r="F20" i="18"/>
  <c r="W47" i="18"/>
  <c r="AB47" i="18"/>
  <c r="Y47" i="18"/>
  <c r="AB59" i="18"/>
  <c r="Y59" i="18"/>
  <c r="W59" i="18"/>
  <c r="AB35" i="18"/>
  <c r="Y35" i="18"/>
  <c r="W35" i="18"/>
  <c r="AB33" i="18"/>
  <c r="Y33" i="18"/>
  <c r="W33" i="18"/>
  <c r="F72" i="18"/>
  <c r="Y18" i="18"/>
  <c r="W18" i="18"/>
  <c r="AB18" i="18"/>
  <c r="W26" i="18"/>
  <c r="Y26" i="18"/>
  <c r="AB26" i="18"/>
  <c r="AB41" i="18"/>
  <c r="Y41" i="18"/>
  <c r="W41" i="18"/>
  <c r="Y21" i="18"/>
  <c r="AB21" i="18"/>
  <c r="W21" i="18"/>
  <c r="Y66" i="18"/>
  <c r="W66" i="18"/>
  <c r="AB66" i="18"/>
  <c r="Y61" i="18"/>
  <c r="W61" i="18"/>
  <c r="AB61" i="18"/>
  <c r="AB52" i="18"/>
  <c r="Y52" i="18"/>
  <c r="W52" i="18"/>
  <c r="AB57" i="18"/>
  <c r="Y57" i="18"/>
  <c r="W57" i="18"/>
  <c r="AB43" i="18"/>
  <c r="Y43" i="18"/>
  <c r="W43" i="18"/>
  <c r="F24" i="18"/>
  <c r="Y12" i="18"/>
  <c r="W12" i="18"/>
  <c r="AB12" i="18"/>
  <c r="W32" i="18"/>
  <c r="AB32" i="18"/>
  <c r="Y32" i="18"/>
  <c r="AB51" i="18"/>
  <c r="Y51" i="18"/>
  <c r="W51" i="18"/>
  <c r="D20" i="18"/>
  <c r="W63" i="18"/>
  <c r="AB63" i="18"/>
  <c r="Y63" i="18"/>
  <c r="W27" i="18"/>
  <c r="Y27" i="18"/>
  <c r="AB27" i="18"/>
  <c r="AB45" i="18"/>
  <c r="W45" i="18"/>
  <c r="Y45" i="18"/>
  <c r="W69" i="18"/>
  <c r="AB69" i="18"/>
  <c r="Y69" i="18"/>
  <c r="W40" i="18"/>
  <c r="AB40" i="18"/>
  <c r="Y40" i="18"/>
  <c r="AB56" i="18"/>
  <c r="W56" i="18"/>
  <c r="Y56" i="18"/>
  <c r="W68" i="18"/>
  <c r="Y68" i="18"/>
  <c r="AB68" i="18"/>
  <c r="W13" i="18"/>
  <c r="AB13" i="18"/>
  <c r="Y13" i="18"/>
  <c r="AB19" i="18"/>
  <c r="W19" i="18"/>
  <c r="Y19" i="18"/>
  <c r="G28" i="18"/>
  <c r="F28" i="18"/>
  <c r="Y44" i="18"/>
  <c r="AB44" i="18"/>
  <c r="W44" i="18"/>
  <c r="F25" i="18"/>
  <c r="G25" i="18"/>
  <c r="Y48" i="18"/>
  <c r="W48" i="18"/>
  <c r="AB48" i="18"/>
  <c r="Y34" i="18"/>
  <c r="W34" i="18"/>
  <c r="AB34" i="18"/>
  <c r="D72" i="18"/>
  <c r="AB23" i="18"/>
  <c r="Y23" i="18"/>
  <c r="W23" i="18"/>
  <c r="AB65" i="18"/>
  <c r="W65" i="18"/>
  <c r="Y65" i="18"/>
  <c r="AB28" i="18"/>
  <c r="Y28" i="18"/>
  <c r="W28" i="18"/>
  <c r="Y24" i="18"/>
  <c r="W24" i="18"/>
  <c r="AB24" i="18"/>
  <c r="Y25" i="18"/>
  <c r="W25" i="18"/>
  <c r="AB25" i="18"/>
  <c r="AB72" i="18"/>
  <c r="Y72" i="18"/>
  <c r="W72" i="18"/>
  <c r="AB20" i="18"/>
  <c r="Y20" i="18"/>
  <c r="W20" i="18"/>
</calcChain>
</file>

<file path=xl/comments1.xml><?xml version="1.0" encoding="utf-8"?>
<comments xmlns="http://schemas.openxmlformats.org/spreadsheetml/2006/main">
  <authors>
    <author>Michael Marich</author>
  </authors>
  <commentList>
    <comment ref="J11" authorId="0" shapeId="0">
      <text>
        <r>
          <rPr>
            <b/>
            <sz val="9"/>
            <color indexed="81"/>
            <rFont val="Tahoma"/>
            <family val="2"/>
          </rPr>
          <t>Michael Marich:</t>
        </r>
        <r>
          <rPr>
            <sz val="9"/>
            <color indexed="81"/>
            <rFont val="Tahoma"/>
            <family val="2"/>
          </rPr>
          <t xml:space="preserve">
=IFERROR(VLOOKUP(F12,AE:AF,2,FALSE),0)</t>
        </r>
      </text>
    </comment>
  </commentList>
</comments>
</file>

<file path=xl/comments2.xml><?xml version="1.0" encoding="utf-8"?>
<comments xmlns="http://schemas.openxmlformats.org/spreadsheetml/2006/main">
  <authors>
    <author>Michael Marich</author>
  </authors>
  <commentList>
    <comment ref="J11" authorId="0" shapeId="0">
      <text>
        <r>
          <rPr>
            <b/>
            <sz val="9"/>
            <color indexed="81"/>
            <rFont val="Tahoma"/>
            <family val="2"/>
          </rPr>
          <t>Michael Marich:</t>
        </r>
        <r>
          <rPr>
            <sz val="9"/>
            <color indexed="81"/>
            <rFont val="Tahoma"/>
            <family val="2"/>
          </rPr>
          <t xml:space="preserve">
=IFERROR(VLOOKUP(F12,AE:AF,2,FALSE),0)</t>
        </r>
      </text>
    </comment>
  </commentList>
</comments>
</file>

<file path=xl/comments3.xml><?xml version="1.0" encoding="utf-8"?>
<comments xmlns="http://schemas.openxmlformats.org/spreadsheetml/2006/main">
  <authors>
    <author>Michael Marich</author>
  </authors>
  <commentList>
    <comment ref="J11" authorId="0" shapeId="0">
      <text>
        <r>
          <rPr>
            <b/>
            <sz val="9"/>
            <color indexed="81"/>
            <rFont val="Tahoma"/>
            <family val="2"/>
          </rPr>
          <t>Michael Marich:</t>
        </r>
        <r>
          <rPr>
            <sz val="9"/>
            <color indexed="81"/>
            <rFont val="Tahoma"/>
            <family val="2"/>
          </rPr>
          <t xml:space="preserve">
=IFERROR(VLOOKUP(F12,AF:AH,3,FALSE),0)</t>
        </r>
      </text>
    </comment>
  </commentList>
</comments>
</file>

<file path=xl/connections.xml><?xml version="1.0" encoding="utf-8"?>
<connections xmlns="http://schemas.openxmlformats.org/spreadsheetml/2006/main">
  <connection id="1" name="2x_ODS_BRAND_CUSTOMER_T_233741246"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 name="2x_ODS_BRAND_CUSTOMER_T_233741246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 name="2x_ODS_BRAND_CUSTOMER_T_233741246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 name="2x_ODS_BRAND_CUSTOMER_T_233741246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 name="2x_ODS_BRAND_CUSTOMER_T_233741246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 name="2x_ODS_BRAND_CUSTOMER_T_233741246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 name="2x_ODS_BRAND_CUSTOMER_T_233741246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 name="2x_ODS_BRAND_CUSTOMER_T_233741246111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9" name="2x_ODS_BRAND_CUSTOMER_T_23374124611111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0" name="2x_ODS_BRAND_CUSTOMER_T_23374124611111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1" name="2x_ODS_BRAND_CUSTOMER_T_233741246111113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2" name="2x_ODS_BRAND_CUSTOMER_T_233741246111113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3" name="2x_ODS_BRAND_CUSTOMER_T_233741246111114"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4" name="2x_ODS_BRAND_CUSTOMER_T_233741246111114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5" name="2x_ODS_BRAND_CUSTOMER_T_233741246111114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6" name="2x_ODS_BRAND_CUSTOMER_T_233741246111114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7" name="2x_ODS_BRAND_CUSTOMER_T_233741246111114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8" name="2x_ODS_BRAND_CUSTOMER_T_233741246111114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19" name="2x_ODS_BRAND_CUSTOMER_T_233741246111114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0" name="2x_ODS_BRAND_CUSTOMER_T_2337412461111141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1" name="2x_ODS_BRAND_CUSTOMER_T_23374124611111411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2" name="2x_ODS_BRAND_CUSTOMER_T_233741246111114111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3" name="2x_ODS_BRAND_CUSTOMER_T_2337412461111141111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4" name="2x_ODS_BRAND_CUSTOMER_T_233741246111114111111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5" name="2x_ODS_BRAND_CUSTOMER_T_23374124611111411111111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6" name="2x_ODS_BRAND_CUSTOMER_T_23374124611111411111111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7" name="2x_ODS_BRAND_CUSTOMER_T_23374124611111411111111112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8" name="2x_ODS_BRAND_CUSTOMER_T_23374124611111411111111112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29" name="2x_ODS_BRAND_CUSTOMER_T_23374124611111411111111112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0" name="2x_ODS_BRAND_CUSTOMER_T_233741246111114111111111123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1" name="2x_ODS_BRAND_CUSTOMER_T_233741246111114111111111123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2" name="2x_ODS_BRAND_CUSTOMER_T_233741246111114111111111123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3" name="2x_ODS_BRAND_CUSTOMER_T_2337412461111141111111111231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4" name="2x_ODS_BRAND_CUSTOMER_T_233741246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5" name="2x_ODS_BRAND_CUSTOMER_T_233741246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6" name="2x_ODS_BRAND_CUSTOMER_T_233741246112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7" name="2x_ODS_BRAND_CUSTOMER_T_233741246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8" name="2x_ODS_BRAND_CUSTOMER_T_233741246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39" name="2x_ODS_BRAND_CUSTOMER_T_233741246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0" name="2x_ODS_BRAND_CUSTOMER_T_2337412462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1" name="2x_ODS_BRAND_CUSTOMER_T_2337412462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2" name="2x_ODS_BRAND_CUSTOMER_T_23374124621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3" name="2x_ODS_BRAND_CUSTOMER_T_23374124621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4" name="2x_ODS_BRAND_CUSTOMER_T_23374124621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5" name="2x_ODS_BRAND_CUSTOMER_T_23374124621112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6" name="2x_ODS_BRAND_CUSTOMER_T_23374124621112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7" name="2x_ODS_BRAND_CUSTOMER_T_23374124621112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8" name="2x_ODS_BRAND_CUSTOMER_T_23374124621112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49" name="2x_ODS_BRAND_CUSTOMER_T_233741246211121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0" name="2x_ODS_BRAND_CUSTOMER_T_233741246211121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1" name="2x_ODS_BRAND_CUSTOMER_T_23374124621112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2" name="2x_ODS_BRAND_CUSTOMER_T_23374124621112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3" name="2x_ODS_BRAND_CUSTOMER_T_23374124621112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4" name="2x_ODS_BRAND_CUSTOMER_T_23374124621112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5" name="2x_ODS_BRAND_CUSTOMER_T_2337412462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6" name="2x_ODS_BRAND_CUSTOMER_T_2337412462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7" name="2x_ODS_BRAND_CUSTOMER_T_23374124622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8" name="2x_ODS_BRAND_CUSTOMER_T_23374124622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59" name="2x_ODS_BRAND_CUSTOMER_T_23374124622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0" name="2x_ODS_BRAND_CUSTOMER_T_23374124622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1" name="2x_ODS_BRAND_CUSTOMER_T_23374124622112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2" name="2x_ODS_BRAND_CUSTOMER_T_23374124622112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3" name="2x_ODS_BRAND_CUSTOMER_T_23374124622112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4" name="2x_ODS_BRAND_CUSTOMER_T_23374124622112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5" name="2x_ODS_BRAND_CUSTOMER_T_233741246221121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6" name="2x_ODS_BRAND_CUSTOMER_T_233741246221121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7" name="2x_ODS_BRAND_CUSTOMER_T_23374124622112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8" name="2x_ODS_BRAND_CUSTOMER_T_23374124622112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69" name="2x_ODS_BRAND_CUSTOMER_T_23374124622112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0" name="2x_ODS_BRAND_CUSTOMER_T_23374124622112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1" name="2x_ODS_BRAND_CUSTOMER_T_233741246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2" name="2x_ODS_BRAND_CUSTOMER_T_233741246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3" name="2x_ODS_BRAND_CUSTOMER_T_2337412463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4" name="2x_ODS_BRAND_CUSTOMER_T_2337412463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5" name="2x_ODS_BRAND_CUSTOMER_T_2337412463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6" name="2x_ODS_BRAND_CUSTOMER_T_23374124632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7" name="2x_ODS_BRAND_CUSTOMER_T_2337412463211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8" name="2x_ODS_BRAND_CUSTOMER_T_233741246321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79" name="2x_ODS_BRAND_CUSTOMER_T_2337412463211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0" name="2x_ODS_BRAND_CUSTOMER_T_233741246321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1" name="2x_ODS_BRAND_CUSTOMER_T_233741246321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2" name="2x_ODS_BRAND_CUSTOMER_T_233741246321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3" name="2x_ODS_BRAND_CUSTOMER_T_233741246322"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4" name="2x_ODS_BRAND_CUSTOMER_T_233741246322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5" name="2x_ODS_BRAND_CUSTOMER_T_233741246323"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6" name="2x_ODS_BRAND_CUSTOMER_T_2337412463231"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7" name="2x_ODS_BRAND_CUSTOMER_T_2337412464" type="6" refreshedVersion="6" background="1" saveData="1">
    <textPr codePage="437" sourceFile="C:\Users\Mi9v7mi\Documents\MDS - VENUS - Big Data\Big Data and Hive\BD - Datalabs\DataLabs - Table Data Samples\2x_ODS_BRAND_CUSTOMER_T_233741246.txt">
      <textFields count="35">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 id="88" name="ODS_BRAND_T" type="6" refreshedVersion="6" background="1" saveData="1">
    <textPr codePage="437" sourceFile="C:\Users\Mi9v7mi\Documents\MDS - VENUS - Big Data\Big Data and Hive\BD - Datalabs\DataLabs - Table Data Samples\ODS_BRAND_T.txt">
      <textFields count="9">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<sst xmlns="http://schemas.openxmlformats.org/spreadsheetml/2006/main" count="30511" uniqueCount="16594">
  <si>
    <t>hive&gt;</t>
  </si>
  <si>
    <t xml:space="preserve">    &gt; Describe extended DB_CUSTTRFM_PRODREFRESH.XCOTX_CUST_ORD_TXN_XREF ;</t>
  </si>
  <si>
    <t>OK</t>
  </si>
  <si>
    <t>col_name        data_type       comment</t>
  </si>
  <si>
    <t>cust_hash_key           string</t>
  </si>
  <si>
    <t>txn_id                  bigint</t>
  </si>
  <si>
    <t>ord_stat_cd             string</t>
  </si>
  <si>
    <t>brd_ctry_key            bigint</t>
  </si>
  <si>
    <t>ord_nbr                 string</t>
  </si>
  <si>
    <t>txn_dt_hash_key         int</t>
  </si>
  <si>
    <t>regr_nbr                string</t>
  </si>
  <si>
    <t>txn_nbr                 bigint</t>
  </si>
  <si>
    <t>txn_tm                  string</t>
  </si>
  <si>
    <t>str_loc_hash_key        string</t>
  </si>
  <si>
    <t>brd_fst_prch_ind        string</t>
  </si>
  <si>
    <t>chnl_fst_prch_ind       string</t>
  </si>
  <si>
    <t>ins_dt_hash_key         int</t>
  </si>
  <si>
    <t>flw_key                 bigint</t>
  </si>
  <si>
    <t>shp_dt_hash_key         int</t>
  </si>
  <si>
    <t>yr_mo_partn_id          int</t>
  </si>
  <si>
    <t>phsh_ind                string</t>
  </si>
  <si>
    <t># Partition Information</t>
  </si>
  <si>
    <t># col_name              data_type               comment</t>
  </si>
  <si>
    <t>Time taken: 0.348 seconds, Fetched: 25 row(s)</t>
  </si>
  <si>
    <r>
      <t xml:space="preserve">Detailed Table Information      Table(tableName:xcotx_cust_ord_txn_xref, dbName:db_custtrfm_prodrefresh, owner:svc_prodrefresh, createTime:1490741390, lastAccessTime:0, retention:0, sd:StorageDescriptor(cols:[FieldSchema(name:cust_hash_key, type:string, comment:), FieldSchema(name:txn_id, type:bigint, comment:), FieldSchema(name:ord_stat_cd, type:string, comment:), FieldSchema(name:brd_ctry_key, type:bigint, comment:), FieldSchema(name:ord_nbr, type:string, comment:), FieldSchema(name:txn_dt_hash_key, type:int, comment:), FieldSchema(name:regr_nbr, type:string, comment:), FieldSchema(name:txn_nbr, type:bigint, comment:), FieldSchema(name:txn_tm, type:string, comment:), FieldSchema(name:str_loc_hash_key, type:string, comment:), FieldSchema(name:brd_fst_prch_ind, type:string, comment:), FieldSchema(name:chnl_fst_prch_ind, type:string, comment:), FieldSchema(name:ins_dt_hash_key, type:int, comment:), FieldSchema(name:flw_key, type:bigint, comment:), FieldSchema(name:shp_dt_hash_key, type:int, comment:)], </t>
    </r>
    <r>
      <rPr>
        <b/>
        <sz val="11"/>
        <color rgb="FFFF0000"/>
        <rFont val="Calibri"/>
        <family val="2"/>
        <scheme val="minor"/>
      </rPr>
      <t>location:hdfs://pxpmgct/bdprod/cust/custtrfm/Customer/MDS/XCOTX_CUST_ORD_TXN_XREF/1490685392</t>
    </r>
    <r>
      <rPr>
        <sz val="11"/>
        <color theme="1"/>
        <rFont val="Calibri"/>
        <family val="2"/>
        <scheme val="minor"/>
      </rPr>
      <t>,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partitionKeys:[FieldSchema(name:yr_mo_partn_id, type:int, comment:null), FieldSchema(name:phsh_ind, type:string, comment:null)], parameters:{transient_lastDdlTime=1490741390, last_modified_time=1490685786, last_modified_by=svc_prodrefresh, EXTERNAL=TRUE}, viewOriginalText:null, viewExpandedText:null, tableType:EXTERNAL_TABLE)</t>
    </r>
  </si>
  <si>
    <t>hive&gt; Describe extended DB_CUSTBASE_PRODREFRESH.CUST_ORD_TXN_XREF_T ;</t>
  </si>
  <si>
    <t>flow_key                bigint</t>
  </si>
  <si>
    <t>transaction_num         bigint</t>
  </si>
  <si>
    <t>order_num               string</t>
  </si>
  <si>
    <t>demand_date             string</t>
  </si>
  <si>
    <t>ship_date               string</t>
  </si>
  <si>
    <t>ship_amount             double</t>
  </si>
  <si>
    <t>order_status            string</t>
  </si>
  <si>
    <t>order_type              string</t>
  </si>
  <si>
    <t>brand                   string</t>
  </si>
  <si>
    <t>customer_key            bigint</t>
  </si>
  <si>
    <t>household_key           bigint</t>
  </si>
  <si>
    <t>email_key               bigint</t>
  </si>
  <si>
    <t>cust_acq_source_code    bigint</t>
  </si>
  <si>
    <t>first_purchase_brand_flag       string</t>
  </si>
  <si>
    <t>first_purchase_chan_flag        string</t>
  </si>
  <si>
    <t>private_label_crdhldr_flag      string</t>
  </si>
  <si>
    <t>gift_certificate_flag   string</t>
  </si>
  <si>
    <t>source_code_key         bigint</t>
  </si>
  <si>
    <t>store_key               bigint</t>
  </si>
  <si>
    <t>web_promo_code          bigint</t>
  </si>
  <si>
    <t>sigma_promo_code        bigint</t>
  </si>
  <si>
    <t>item_qty                bigint</t>
  </si>
  <si>
    <t>gross_sales_amt         double</t>
  </si>
  <si>
    <t>discount_amt            double</t>
  </si>
  <si>
    <t>hour_of_day             string</t>
  </si>
  <si>
    <t>adcatch_code            string</t>
  </si>
  <si>
    <t>adcatch_family          string</t>
  </si>
  <si>
    <t>primary_tender_type     string</t>
  </si>
  <si>
    <t>store_referral_ind      string</t>
  </si>
  <si>
    <t>time_key                bigint</t>
  </si>
  <si>
    <t>sigma_str_referral_ind  string</t>
  </si>
  <si>
    <t>referring_str_key       bigint</t>
  </si>
  <si>
    <t>vendor_cd               string</t>
  </si>
  <si>
    <t>net_sales_amt           double</t>
  </si>
  <si>
    <t>transaction_type_cd     string</t>
  </si>
  <si>
    <t>crt_elm_txt             string</t>
  </si>
  <si>
    <t>ref_site_id             string</t>
  </si>
  <si>
    <t>loyalty_card_flag       string</t>
  </si>
  <si>
    <t>loyalty_crdhldr_flag    string</t>
  </si>
  <si>
    <t>loyalty_number          bigint</t>
  </si>
  <si>
    <t>cic_zip_cd              string</t>
  </si>
  <si>
    <t>tot_prd_cst_amt         double</t>
  </si>
  <si>
    <t>cobrnd_crdhldr_flag     string</t>
  </si>
  <si>
    <t>card_tier               string</t>
  </si>
  <si>
    <t>gid_discount_amounts    double</t>
  </si>
  <si>
    <t>gid_gross_amt           double</t>
  </si>
  <si>
    <t>str_nbr                 bigint</t>
  </si>
  <si>
    <t>txn_dt                  string</t>
  </si>
  <si>
    <t>brand_cd                bigint</t>
  </si>
  <si>
    <t>country                 string</t>
  </si>
  <si>
    <t>ins_dt                  string</t>
  </si>
  <si>
    <t>updt_dt                 string</t>
  </si>
  <si>
    <t>ship_ctry_cd            string</t>
  </si>
  <si>
    <t>eu_mkt_cd               string</t>
  </si>
  <si>
    <t>crt_tmst                string</t>
  </si>
  <si>
    <t>updt_tmst               string</t>
  </si>
  <si>
    <t>epoc_id                 bigint</t>
  </si>
  <si>
    <t>partn_dt                string</t>
  </si>
  <si>
    <t>Time taken: 0.123 seconds, Fetched: 69 row(s)</t>
  </si>
  <si>
    <r>
      <t xml:space="preserve">Detailed Table Information      Table(tableName:cust_ord_txn_xref_t, dbName:db_custbase_prodrefresh, owner:svc_prodrefresh, createTime:1491589763, lastAccessTime:0, retention:0, sd:StorageDescriptor(cols:[FieldSchema(name:flow_key, type:bigint, comment:), FieldSchema(name:transaction_num, type:bigint, comment:), FieldSchema(name:order_num, type:string, comment:), FieldSchema(name:demand_date, type:string, comment:), FieldSchema(name:ship_date, type:string, comment:), FieldSchema(name:ship_amount, type:double, comment:), FieldSchema(name:order_status, type:string, comment:), FieldSchema(name:order_type, type:string, comment:), FieldSchema(name:brand, type:string, comment:), FieldSchema(name:customer_key, type:bigint, comment:), FieldSchema(name:household_key, type:bigint, comment:), FieldSchema(name:email_key, type:bigint, comment:), FieldSchema(name:cust_acq_source_code, type:bigint, comment:), FieldSchema(name:first_purchase_brand_flag, type:string, comment:), FieldSchema(name:first_purchase_chan_flag, type:string, comment:), FieldSchema(name:private_label_crdhldr_flag, type:string, comment:), FieldSchema(name:gift_certificate_flag, type:string, comment:), FieldSchema(name:source_code_key, type:bigint, comment:), FieldSchema(name:store_key, type:bigint, comment:), FieldSchema(name:web_promo_code, type:bigint, comment:), FieldSchema(name:sigma_promo_code, type:bigint, comment:), FieldSchema(name:item_qty, type:bigint, comment:), FieldSchema(name:gross_sales_amt, type:double, comment:), FieldSchema(name:discount_amt, type:double, comment:), FieldSchema(name:hour_of_day, type:string, comment:), FieldSchema(name:adcatch_code, type:string, comment:), FieldSchema(name:adcatch_family, type:string, comment:), FieldSchema(name:primary_tender_type, type:string, comment:), FieldSchema(name:store_referral_ind, type:string, comment:), FieldSchema(name:time_key, type:bigint, comment:), FieldSchema(name:sigma_str_referral_ind, type:string, comment:), FieldSchema(name:referring_str_key, type:bigint, comment:), FieldSchema(name:vendor_cd, type:string, comment:), FieldSchema(name:net_sales_amt, type:double, comment:), FieldSchema(name:transaction_type_cd, type:string, comment:), FieldSchema(name:crt_elm_txt, type:string, comment:), FieldSchema(name:ref_site_id, type:string, comment:), FieldSchema(name:loyalty_card_flag, type:string, comment:), FieldSchema(name:loyalty_crdhldr_flag, type:string, comment:), FieldSchema(name:loyalty_number, type:bigint, comment:), FieldSchema(name:cic_zip_cd, type:string, comment:), FieldSchema(name:tot_prd_cst_amt, type:double, comment:), FieldSchema(name:cobrnd_crdhldr_flag, type:string, comment:), FieldSchema(name:card_tier, type:string, comment:), FieldSchema(name:gid_discount_amounts, type:double, comment:), FieldSchema(name:gid_gross_amt, type:double, comment:), FieldSchema(name:str_nbr, type:bigint, comment:), FieldSchema(name:regr_nbr, type:string, comment:), FieldSchema(name:txn_nbr, type:bigint, comment:), FieldSchema(name:txn_dt, type:string, comment:), FieldSchema(name:txn_tm, type:string, comment:), FieldSchema(name:brand_cd, type:bigint, comment:), FieldSchema(name:country, type:string, comment:), FieldSchema(name:ins_dt, type:string, comment:), FieldSchema(name:updt_dt, type:string, comment:), FieldSchema(name:ship_ctry_cd, type:string, comment:), FieldSchema(name:eu_mkt_cd, type:string, comment:), FieldSchema(name:crt_tmst, type:string, comment:), FieldSchema(name:updt_tmst, type:string, comment:)], location:hdfs://pxpmgct/bdprod/cust/custbase/Customer/MDS/CUST_ORD_TXN_XREF_T/FINAL,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partitionKeys:[FieldSchema(name:epoc_id, type:bigint, comment:null), FieldSchema(name:partn_dt, type:string, comment:null)], parameters:{transient_lastDdlTime=1491589763, EXTERNAL=TRUE, </t>
    </r>
    <r>
      <rPr>
        <sz val="11"/>
        <color rgb="FFFF0000"/>
        <rFont val="Calibri"/>
        <family val="2"/>
        <scheme val="minor"/>
      </rPr>
      <t>avro.compress=SNAPPY, avro.schema.</t>
    </r>
    <r>
      <rPr>
        <b/>
        <sz val="11"/>
        <color rgb="FFFF0000"/>
        <rFont val="Calibri"/>
        <family val="2"/>
        <scheme val="minor"/>
      </rPr>
      <t>url=hdfs://pxpmgct/bdprod/cust/custbase/Customer/MDS/CUST_ORD_TXN_XREF_T/schema/prtn_cust_ord_txn_xref_t.avsc}</t>
    </r>
    <r>
      <rPr>
        <sz val="11"/>
        <color theme="1"/>
        <rFont val="Calibri"/>
        <family val="2"/>
        <scheme val="minor"/>
      </rPr>
      <t>, viewOriginalText:null, viewExpandedText:null, tableType:EXTERNAL_TABLE)</t>
    </r>
  </si>
  <si>
    <t>Partition Info:</t>
  </si>
  <si>
    <t>System:</t>
  </si>
  <si>
    <t>Database:</t>
  </si>
  <si>
    <t>Table:</t>
  </si>
  <si>
    <t>Database &amp; Table:</t>
  </si>
  <si>
    <t>Update Date:</t>
  </si>
  <si>
    <t>Record Count:</t>
  </si>
  <si>
    <t>Notes:</t>
  </si>
  <si>
    <t>Trim</t>
  </si>
  <si>
    <t>Search " "</t>
  </si>
  <si>
    <t>Search 2nd " "</t>
  </si>
  <si>
    <t>Column</t>
  </si>
  <si>
    <t>Data_Type</t>
  </si>
  <si>
    <t>Col #</t>
  </si>
  <si>
    <t>Distinct 
Count</t>
  </si>
  <si>
    <t>Notes/Comments</t>
  </si>
  <si>
    <r>
      <t xml:space="preserve">Example: 
Online </t>
    </r>
    <r>
      <rPr>
        <b/>
        <sz val="11"/>
        <color rgb="FFFF0000"/>
        <rFont val="Calibri"/>
        <family val="2"/>
        <scheme val="minor"/>
      </rPr>
      <t>'SALE'</t>
    </r>
    <r>
      <rPr>
        <b/>
        <sz val="11"/>
        <color rgb="FF0070C0"/>
        <rFont val="Calibri"/>
        <family val="2"/>
        <scheme val="minor"/>
      </rPr>
      <t xml:space="preserve"> 
Order Record</t>
    </r>
  </si>
  <si>
    <r>
      <t xml:space="preserve">Example: 
Online </t>
    </r>
    <r>
      <rPr>
        <b/>
        <sz val="11"/>
        <color rgb="FFFF0000"/>
        <rFont val="Calibri"/>
        <family val="2"/>
        <scheme val="minor"/>
      </rPr>
      <t>'RETURN'</t>
    </r>
    <r>
      <rPr>
        <b/>
        <sz val="11"/>
        <color rgb="FF0070C0"/>
        <rFont val="Calibri"/>
        <family val="2"/>
        <scheme val="minor"/>
      </rPr>
      <t xml:space="preserve"> 
Order Record</t>
    </r>
  </si>
  <si>
    <r>
      <t xml:space="preserve">Example: 
Retail </t>
    </r>
    <r>
      <rPr>
        <b/>
        <sz val="11"/>
        <color rgb="FFFF0000"/>
        <rFont val="Calibri"/>
        <family val="2"/>
        <scheme val="minor"/>
      </rPr>
      <t>'SALE'</t>
    </r>
    <r>
      <rPr>
        <b/>
        <sz val="11"/>
        <color rgb="FF0070C0"/>
        <rFont val="Calibri"/>
        <family val="2"/>
        <scheme val="minor"/>
      </rPr>
      <t xml:space="preserve"> 
Txns Record</t>
    </r>
  </si>
  <si>
    <r>
      <t xml:space="preserve">Example: 
Retail </t>
    </r>
    <r>
      <rPr>
        <b/>
        <sz val="11"/>
        <color rgb="FFFF0000"/>
        <rFont val="Calibri"/>
        <family val="2"/>
        <scheme val="minor"/>
      </rPr>
      <t>'RETURN'</t>
    </r>
    <r>
      <rPr>
        <b/>
        <sz val="11"/>
        <color rgb="FF0070C0"/>
        <rFont val="Calibri"/>
        <family val="2"/>
        <scheme val="minor"/>
      </rPr>
      <t xml:space="preserve"> 
Txns Record</t>
    </r>
  </si>
  <si>
    <t>DataLab</t>
  </si>
  <si>
    <t>epoc_id</t>
  </si>
  <si>
    <t xml:space="preserve">partn_dt </t>
  </si>
  <si>
    <t>CUST_ORD_TXN_XREF_T</t>
  </si>
  <si>
    <t>103121</t>
  </si>
  <si>
    <t>122161609</t>
  </si>
  <si>
    <t>NULL</t>
  </si>
  <si>
    <t>25-DEC-04</t>
  </si>
  <si>
    <t>R</t>
  </si>
  <si>
    <t>BR</t>
  </si>
  <si>
    <t>23704966</t>
  </si>
  <si>
    <t>15037425</t>
  </si>
  <si>
    <t>4055218</t>
  </si>
  <si>
    <t>Y</t>
  </si>
  <si>
    <t>N</t>
  </si>
  <si>
    <t>3822687</t>
  </si>
  <si>
    <t>800008255</t>
  </si>
  <si>
    <t>S</t>
  </si>
  <si>
    <t>004</t>
  </si>
  <si>
    <t>US</t>
  </si>
  <si>
    <t>03/19/2005 01:30:00 AM</t>
  </si>
  <si>
    <t>07/07/2010 06:26:26 PM</t>
  </si>
  <si>
    <t>2016-12-07 10:10:10</t>
  </si>
  <si>
    <t>1481029930</t>
  </si>
  <si>
    <t>O</t>
  </si>
  <si>
    <t>I</t>
  </si>
  <si>
    <t>1481118288</t>
  </si>
  <si>
    <t>113371374</t>
  </si>
  <si>
    <t>13-MAY-02</t>
  </si>
  <si>
    <t>7014078</t>
  </si>
  <si>
    <t>10041649</t>
  </si>
  <si>
    <t>399</t>
  </si>
  <si>
    <t>800008548</t>
  </si>
  <si>
    <t>03/11/2005 10:04:00 AM</t>
  </si>
  <si>
    <t>06/02/2006 10:02:01 AM</t>
  </si>
  <si>
    <t>1</t>
  </si>
  <si>
    <t>Table</t>
  </si>
  <si>
    <t>SET hive.cli.print.header=true;</t>
  </si>
  <si>
    <t>hive&gt; use  DB_CUSTBASE_PRODREFRESH;</t>
  </si>
  <si>
    <t>Time taken: 0.197 seconds</t>
  </si>
  <si>
    <t>hive&gt; show tables;</t>
  </si>
  <si>
    <t>tab_name</t>
  </si>
  <si>
    <t>browser_t</t>
  </si>
  <si>
    <t>browser_type_t</t>
  </si>
  <si>
    <t>click_logs</t>
  </si>
  <si>
    <t>color_depth_t</t>
  </si>
  <si>
    <t>connection_type_t</t>
  </si>
  <si>
    <t>conversion_logs</t>
  </si>
  <si>
    <t>country_t</t>
  </si>
  <si>
    <t>cust_ord_txn_xref_t</t>
  </si>
  <si>
    <t>cust_ord_txn_xref_t_bkp</t>
  </si>
  <si>
    <t>cvo_br_online</t>
  </si>
  <si>
    <t>del_x005F_xbced_brd_cust_eml_dim</t>
  </si>
  <si>
    <t>event_log</t>
  </si>
  <si>
    <t>event_t</t>
  </si>
  <si>
    <t>hit_data_agg</t>
  </si>
  <si>
    <t>hit_data_t</t>
  </si>
  <si>
    <t>impressions</t>
  </si>
  <si>
    <t>impressions_feed</t>
  </si>
  <si>
    <t>incremental_x005F_xbced_brd_cust_eml_dim</t>
  </si>
  <si>
    <t>incremental_xbred_brd_eml_dim</t>
  </si>
  <si>
    <t>inter_x005F_xbced_brd_cust_eml_dim</t>
  </si>
  <si>
    <t>javascript_version_t</t>
  </si>
  <si>
    <t>languages_t</t>
  </si>
  <si>
    <t>non_incremental_x005F_xbced_brd_cust_eml_dim_table</t>
  </si>
  <si>
    <t>non_incremental_xbred_brd_eml_dim_table</t>
  </si>
  <si>
    <t>ods_acquisition_t</t>
  </si>
  <si>
    <t>ods_addr_src_t</t>
  </si>
  <si>
    <t>ods_arc_brand_customer_t</t>
  </si>
  <si>
    <t>ods_brand_cust_email_t</t>
  </si>
  <si>
    <t>ods_brand_customer_t</t>
  </si>
  <si>
    <t>ods_brand_email_t</t>
  </si>
  <si>
    <t>ods_brand_t</t>
  </si>
  <si>
    <t>ods_campaign_t</t>
  </si>
  <si>
    <t>ods_cell_t</t>
  </si>
  <si>
    <t>ods_cmpn_device_map_t</t>
  </si>
  <si>
    <t>ods_corp_cust_t</t>
  </si>
  <si>
    <t>ods_corp_cust_t_temp1</t>
  </si>
  <si>
    <t>ods_cust_demg_t</t>
  </si>
  <si>
    <t>ods_cust_preferences_t</t>
  </si>
  <si>
    <t>ods_cust_rwrd_hist_t</t>
  </si>
  <si>
    <t>ods_emailclicks_t</t>
  </si>
  <si>
    <t>ods_emailopens_t</t>
  </si>
  <si>
    <t>ods_eml_src_t</t>
  </si>
  <si>
    <t>ods_eml_unsub_t</t>
  </si>
  <si>
    <t>ods_household_t</t>
  </si>
  <si>
    <t>ods_mailingemail_t</t>
  </si>
  <si>
    <t>ods_mailingmailhouse_t</t>
  </si>
  <si>
    <t>ods_nearby_str_zip_t</t>
  </si>
  <si>
    <t>ods_plcc_cardholder_t</t>
  </si>
  <si>
    <t>ods_pref_t</t>
  </si>
  <si>
    <t>ods_sourcecode_t</t>
  </si>
  <si>
    <t>ods_stnd_addr_t</t>
  </si>
  <si>
    <t>ods_surv_obs_addr_t</t>
  </si>
  <si>
    <t>ods_surv_obs_cust_t</t>
  </si>
  <si>
    <t>ods_surv_obs_src_cust_t</t>
  </si>
  <si>
    <t>operating_systems_t</t>
  </si>
  <si>
    <t>order_feed</t>
  </si>
  <si>
    <t>plugins_t</t>
  </si>
  <si>
    <t>prev_incremental_x005F_xbced_brd_cust_eml_dim_table</t>
  </si>
  <si>
    <t>prev_incremental_xbred_brd_eml_dim_table</t>
  </si>
  <si>
    <t>referrer_type_t</t>
  </si>
  <si>
    <t>resolution_t</t>
  </si>
  <si>
    <t>rmbcx_mds_brd_ctry_xref</t>
  </si>
  <si>
    <t>rmbcx_mds_brd_ctry_xref1</t>
  </si>
  <si>
    <t>search_engines_t</t>
  </si>
  <si>
    <t>Time taken: 5.229 seconds, Fetched: 64 row(s)</t>
  </si>
  <si>
    <t>Pull date: 4/24/2017</t>
  </si>
  <si>
    <t>hive&gt; use DB_CUSTTRFM_PRODREFRESH ;</t>
  </si>
  <si>
    <t>Time taken: 0.021 seconds</t>
  </si>
  <si>
    <t>cust_ling_exist_pur_mer_temp</t>
  </si>
  <si>
    <t>del_xbred_brd_eml_dim</t>
  </si>
  <si>
    <t>inter_xbred_brd_eml_dim</t>
  </si>
  <si>
    <t>max_flw_key</t>
  </si>
  <si>
    <t>nrby_str_loc_hash_key_tbl</t>
  </si>
  <si>
    <t>ods_brand_customer_t_max</t>
  </si>
  <si>
    <t>ods_cust_demg_t_concat</t>
  </si>
  <si>
    <t>ods_plcc_cardholder_t_max</t>
  </si>
  <si>
    <t>raw_dlta_flag_tbl</t>
  </si>
  <si>
    <t>stg1_xbcud_brd_cust_dim</t>
  </si>
  <si>
    <t>xbced_brd_cust_eml_dim</t>
  </si>
  <si>
    <t>xbced_brd_cust_eml_dim_max</t>
  </si>
  <si>
    <t>xbcud_brd_cust_dim</t>
  </si>
  <si>
    <t>xbcud_brd_cust_dim_del</t>
  </si>
  <si>
    <t>xbcud_brd_cust_dim_inc</t>
  </si>
  <si>
    <t>xbcud_brd_cust_dim_non_inc</t>
  </si>
  <si>
    <t>xbcud_brd_cust_dim_prev_snap</t>
  </si>
  <si>
    <t>xbcud_brd_cust_dim_tmp</t>
  </si>
  <si>
    <t>xbred_brd_eml_dim</t>
  </si>
  <si>
    <t>xbred_brd_eml_dim_max</t>
  </si>
  <si>
    <t>xcdef_cust_demg_fct</t>
  </si>
  <si>
    <t>xcdef_cust_demg_fct_concat</t>
  </si>
  <si>
    <t>xcdef_cust_demg_fct_inc</t>
  </si>
  <si>
    <t>xcdef_cust_demg_fct_non_inc</t>
  </si>
  <si>
    <t>xcdef_cust_demg_fct_prev_snap</t>
  </si>
  <si>
    <t>xcocd_corp_cust_dim</t>
  </si>
  <si>
    <t>xcotx_cust_ord_txn_xref</t>
  </si>
  <si>
    <t>xcotx_cust_ord_txn_xref_inc</t>
  </si>
  <si>
    <t>xcotx_cust_ord_txn_xref_ins</t>
  </si>
  <si>
    <t>xcotx_cust_ord_txn_xref_upd</t>
  </si>
  <si>
    <t>xculx_cust_ling_xref</t>
  </si>
  <si>
    <t>xculx_cust_ling_xref_prestg</t>
  </si>
  <si>
    <t>xculx_cust_ling_xref_stg</t>
  </si>
  <si>
    <t>xpchd_plcc_crd_hld_dim</t>
  </si>
  <si>
    <t>xpchd_plcc_crd_hld_dim_del</t>
  </si>
  <si>
    <t>xpchd_plcc_crd_hld_dim_inc</t>
  </si>
  <si>
    <t>xpchd_plcc_crd_hld_dim_non_inc</t>
  </si>
  <si>
    <t>xpchd_plcc_crd_hld_dim_prev_snap</t>
  </si>
  <si>
    <t>xpchd_plcc_crd_hld_dim_tmp</t>
  </si>
  <si>
    <t>xqmdl_qtr_mrg_dt_lkup</t>
  </si>
  <si>
    <t>xqmdl_qtr_mrg_dt_lkup_temp</t>
  </si>
  <si>
    <t>Time taken: 0.031 seconds, Fetched: 41 row(s)</t>
  </si>
  <si>
    <t>Tables of Interest</t>
  </si>
  <si>
    <t>hive&gt; show databases;</t>
  </si>
  <si>
    <t>adixit_sp</t>
  </si>
  <si>
    <t>chandra_oro</t>
  </si>
  <si>
    <t>clickstream</t>
  </si>
  <si>
    <t>clustermetrics</t>
  </si>
  <si>
    <t>compr_analysis</t>
  </si>
  <si>
    <t>cpandyatest</t>
  </si>
  <si>
    <t>cr</t>
  </si>
  <si>
    <t>customerresolution</t>
  </si>
  <si>
    <t>db_agg_stg</t>
  </si>
  <si>
    <t>db_cnsl_stg</t>
  </si>
  <si>
    <t>db_cordagg</t>
  </si>
  <si>
    <t>db_cordbase</t>
  </si>
  <si>
    <t>db_cordbase_prodrefresh</t>
  </si>
  <si>
    <t>db_cordbase_stg</t>
  </si>
  <si>
    <t>db_cr</t>
  </si>
  <si>
    <t>db_cr_new</t>
  </si>
  <si>
    <t>db_cr_stg</t>
  </si>
  <si>
    <t>db_crcmp</t>
  </si>
  <si>
    <t>db_crcnsl</t>
  </si>
  <si>
    <t>db_crnew</t>
  </si>
  <si>
    <t>db_crvema</t>
  </si>
  <si>
    <t>db_css</t>
  </si>
  <si>
    <t>db_cstream_stg</t>
  </si>
  <si>
    <t>db_cstreamcnsl</t>
  </si>
  <si>
    <t>db_cstreamcnsl_stg</t>
  </si>
  <si>
    <t>db_ctrl</t>
  </si>
  <si>
    <t>db_cusanlys</t>
  </si>
  <si>
    <t>db_cust_stg</t>
  </si>
  <si>
    <t>db_custbase</t>
  </si>
  <si>
    <t>db_custbase_prodrefresh</t>
  </si>
  <si>
    <t>db_custcnsl</t>
  </si>
  <si>
    <t>db_custscience</t>
  </si>
  <si>
    <t>db_custtrfm</t>
  </si>
  <si>
    <t>db_custtrfm_prodrefresh</t>
  </si>
  <si>
    <t>db_dm_logtagg</t>
  </si>
  <si>
    <t>db_dm_logtbase</t>
  </si>
  <si>
    <t>db_dm_logtstg</t>
  </si>
  <si>
    <t>db_edw</t>
  </si>
  <si>
    <t>db_edw_oro</t>
  </si>
  <si>
    <t>db_edw_prodrefresh</t>
  </si>
  <si>
    <t>db_error</t>
  </si>
  <si>
    <t>db_exportbase</t>
  </si>
  <si>
    <t>db_finance</t>
  </si>
  <si>
    <t>db_fndt_stg</t>
  </si>
  <si>
    <t>db_fndt_stg_oro</t>
  </si>
  <si>
    <t>db_fndtbase</t>
  </si>
  <si>
    <t>db_fndtcnsl</t>
  </si>
  <si>
    <t>db_fndtcnsl_prodrefresh</t>
  </si>
  <si>
    <t>db_fndtstg</t>
  </si>
  <si>
    <t>db_fndttrfm</t>
  </si>
  <si>
    <t>db_fndttrfm_oro</t>
  </si>
  <si>
    <t>db_fndttrfm_prodrefresh</t>
  </si>
  <si>
    <t>db_inv_stg</t>
  </si>
  <si>
    <t>db_invagg</t>
  </si>
  <si>
    <t>db_invaggstg</t>
  </si>
  <si>
    <t>db_invbase</t>
  </si>
  <si>
    <t>db_invbase_oro</t>
  </si>
  <si>
    <t>db_invcnsl</t>
  </si>
  <si>
    <t>db_invcnslstg</t>
  </si>
  <si>
    <t>db_inventory_analytics</t>
  </si>
  <si>
    <t>db_inventory_analytics_dev</t>
  </si>
  <si>
    <t>db_inventory_analytics_fndt</t>
  </si>
  <si>
    <t>db_inventory_analytics_integration_test</t>
  </si>
  <si>
    <t>db_invstg</t>
  </si>
  <si>
    <t>db_invtrfm</t>
  </si>
  <si>
    <t>db_labor</t>
  </si>
  <si>
    <t>db_loga</t>
  </si>
  <si>
    <t>db_merge</t>
  </si>
  <si>
    <t>db_mstr_nova</t>
  </si>
  <si>
    <t>db_mstr_pete</t>
  </si>
  <si>
    <t>db_nkotak</t>
  </si>
  <si>
    <t>db_omniture_canada_prodrefresh</t>
  </si>
  <si>
    <t>db_oromeas</t>
  </si>
  <si>
    <t>db_plan</t>
  </si>
  <si>
    <t>db_planagg</t>
  </si>
  <si>
    <t>db_planbase</t>
  </si>
  <si>
    <t>db_plancnsl</t>
  </si>
  <si>
    <t>db_planstg</t>
  </si>
  <si>
    <t>db_plantrfm</t>
  </si>
  <si>
    <t>db_prc_stg</t>
  </si>
  <si>
    <t>db_prcagg</t>
  </si>
  <si>
    <t>db_prcbase</t>
  </si>
  <si>
    <t>db_prccnsl</t>
  </si>
  <si>
    <t>db_prcopt</t>
  </si>
  <si>
    <t>db_prctrfm</t>
  </si>
  <si>
    <t>db_purchordagg</t>
  </si>
  <si>
    <t>db_purchordbase</t>
  </si>
  <si>
    <t>db_purchordcnsl</t>
  </si>
  <si>
    <t>db_purchordstg</t>
  </si>
  <si>
    <t>db_purchordtrfm</t>
  </si>
  <si>
    <t>db_sas_optm</t>
  </si>
  <si>
    <t>db_sas_optmerr</t>
  </si>
  <si>
    <t>db_sas_optmstg</t>
  </si>
  <si>
    <t>db_sls</t>
  </si>
  <si>
    <t>db_sls_prodrefresh</t>
  </si>
  <si>
    <t>db_sls_stg</t>
  </si>
  <si>
    <t>db_slsagg</t>
  </si>
  <si>
    <t>db_slsagg_prodrefresh</t>
  </si>
  <si>
    <t>db_slsaggstg</t>
  </si>
  <si>
    <t>db_slscnsl</t>
  </si>
  <si>
    <t>db_slscnsl_oro</t>
  </si>
  <si>
    <t>db_slscnsl_prodrefresh</t>
  </si>
  <si>
    <t>db_slscnslstg</t>
  </si>
  <si>
    <t>db_slsstg</t>
  </si>
  <si>
    <t>db_slstrfm</t>
  </si>
  <si>
    <t>db_stg</t>
  </si>
  <si>
    <t>db_strtrf_stg</t>
  </si>
  <si>
    <t>db_strtrfbase</t>
  </si>
  <si>
    <t>db_strtrfcnsl</t>
  </si>
  <si>
    <t>db_strtrftrfm</t>
  </si>
  <si>
    <t>db_venus</t>
  </si>
  <si>
    <t>db_venus_oro</t>
  </si>
  <si>
    <t>db_webtrf_stg</t>
  </si>
  <si>
    <t>db_webtrfbase</t>
  </si>
  <si>
    <t>db_webtrfcnsl</t>
  </si>
  <si>
    <t>db_webtrftrfm</t>
  </si>
  <si>
    <t>db_xch08184</t>
  </si>
  <si>
    <t>default</t>
  </si>
  <si>
    <t>gdmetp</t>
  </si>
  <si>
    <t>gp_em_1679576</t>
  </si>
  <si>
    <t>jliu_db</t>
  </si>
  <si>
    <t>ke152hu</t>
  </si>
  <si>
    <t>ke152hu_tmp</t>
  </si>
  <si>
    <t>kien_db</t>
  </si>
  <si>
    <t>mghatiy</t>
  </si>
  <si>
    <t>nat_test</t>
  </si>
  <si>
    <t>on_em_1677806</t>
  </si>
  <si>
    <t>plsp377</t>
  </si>
  <si>
    <t>plsp377_ke152hu</t>
  </si>
  <si>
    <t>prod_job_analysis</t>
  </si>
  <si>
    <t>rbolla_omnituredb</t>
  </si>
  <si>
    <t>siva1</t>
  </si>
  <si>
    <t>sv_oro</t>
  </si>
  <si>
    <t>svc_cstream_e2e_omniture</t>
  </si>
  <si>
    <t>svc_cstream_e2e_omniture_ca</t>
  </si>
  <si>
    <t>svc_cstream_e2e_omniture_us</t>
  </si>
  <si>
    <t>system_metrics</t>
  </si>
  <si>
    <t>test_nat</t>
  </si>
  <si>
    <t>test_ravi_pos</t>
  </si>
  <si>
    <t>test_tdch</t>
  </si>
  <si>
    <t>testdb</t>
  </si>
  <si>
    <t>uttam_test</t>
  </si>
  <si>
    <t>web_log_analysis</t>
  </si>
  <si>
    <t>xdhyaniv_db</t>
  </si>
  <si>
    <t>xmghatiy_omniture_ca</t>
  </si>
  <si>
    <t>xmghatiy_omniture_us</t>
  </si>
  <si>
    <t>xra1q1cq_db_cs</t>
  </si>
  <si>
    <t>xra1q1cq_db_cs_agg</t>
  </si>
  <si>
    <t>Time taken: 0.331 seconds, Fetched: 148 row(s)</t>
  </si>
  <si>
    <t>db_prcbase_prodrefresh</t>
  </si>
  <si>
    <t>db_prctrfm_prodrefresh</t>
  </si>
  <si>
    <t>Time taken: 1.03 seconds, Fetched: 150 row(s)</t>
  </si>
  <si>
    <t>Pull date: 5/3/2017</t>
  </si>
  <si>
    <t>DB of Interest</t>
  </si>
  <si>
    <t>hive&gt; Describe extended DB_SLSCNSL_PRODREFRESH.CSSCV_STR_SLS_CUST_VIEW ;</t>
  </si>
  <si>
    <t>hive&gt; Describe extended DB_SLSCNSL_PRODREFRESH.COOCV_ONL_ORD_CUST_VIEW ;</t>
  </si>
  <si>
    <t>sell_loc_hash_key       string</t>
  </si>
  <si>
    <t>sls_txn_nbr             int</t>
  </si>
  <si>
    <t>sls_txn_tm              string</t>
  </si>
  <si>
    <t>sls_txn_dt_hash_key     int</t>
  </si>
  <si>
    <t>txn_itm_seq_nbr         int</t>
  </si>
  <si>
    <t>glbl_sku_hash_key       string</t>
  </si>
  <si>
    <t>glbl_sty_clr_hash_key   string</t>
  </si>
  <si>
    <t>sls_txn_itm_typ_cd      string</t>
  </si>
  <si>
    <t>sls_txn_itm_typ_cd_desc string</t>
  </si>
  <si>
    <t>ln_tot_un_sls_qty       int</t>
  </si>
  <si>
    <t>ln_tot_rtl_sls_amt      double</t>
  </si>
  <si>
    <t>ln_net_dsct_un_prc_amt  double</t>
  </si>
  <si>
    <t>ln_cur_tck_prc_amt      double</t>
  </si>
  <si>
    <t>ln_wac_cst_amt          double</t>
  </si>
  <si>
    <t>ln_orig_rtl_prc_amt     double</t>
  </si>
  <si>
    <t>vat_amt                 double</t>
  </si>
  <si>
    <t>nmdse_itm_scatg_cd      string</t>
  </si>
  <si>
    <t>nmdse_itm_scatg_cd_desc string</t>
  </si>
  <si>
    <t>nmdse_itm_typ_cd        string</t>
  </si>
  <si>
    <t>nmdse_itm_typ_cd_desc   string</t>
  </si>
  <si>
    <t>nmdse_typ_cd            string</t>
  </si>
  <si>
    <t>nmdse_typ_cd_desc       string</t>
  </si>
  <si>
    <t>sls_itm_tax_amt         double</t>
  </si>
  <si>
    <t>sls_rtn_ind             string</t>
  </si>
  <si>
    <t>prc_stat_cd             string</t>
  </si>
  <si>
    <t>brd_id                  int</t>
  </si>
  <si>
    <t>chnl_id                 int</t>
  </si>
  <si>
    <t>dd_chnl_id              int</t>
  </si>
  <si>
    <t>csgn_ind                string</t>
  </si>
  <si>
    <t>prc_adj_ind             string</t>
  </si>
  <si>
    <t>ctry_cd                 string</t>
  </si>
  <si>
    <t>lcl_cncy_cd             string</t>
  </si>
  <si>
    <t>mkt_cncy_cd             string</t>
  </si>
  <si>
    <t>lcl_to_usd_conv_rat     double</t>
  </si>
  <si>
    <t>lcl_to_mkt_conv_rat     double</t>
  </si>
  <si>
    <t>usd_to_lcl_conv_rat     double</t>
  </si>
  <si>
    <t>usd_to_mkt_conv_rat     double</t>
  </si>
  <si>
    <t>on_sale_flag            string</t>
  </si>
  <si>
    <t>txn_itm_dsct_seq_nbr    int</t>
  </si>
  <si>
    <t>dsct_alw_cd             string</t>
  </si>
  <si>
    <t>dsct_alw_cd_desc        string</t>
  </si>
  <si>
    <t>dsct_opt_cd             string</t>
  </si>
  <si>
    <t>dsct_opt_cd_desc        string</t>
  </si>
  <si>
    <t>dsct_amt                double</t>
  </si>
  <si>
    <t>dsct_pct                double</t>
  </si>
  <si>
    <t>grp_dsct_nbr            int</t>
  </si>
  <si>
    <t>pmotn_crd_nbr           string</t>
  </si>
  <si>
    <t>dsct_emp_nbr            string</t>
  </si>
  <si>
    <t>swip_mnl_cd             string</t>
  </si>
  <si>
    <t>mem_id                  string</t>
  </si>
  <si>
    <t>dsct_emp_prtc_typ_cd    string</t>
  </si>
  <si>
    <t>xcotx_regr_nbr          string</t>
  </si>
  <si>
    <t>opr_glbl_sty_clr_id     bigint</t>
  </si>
  <si>
    <t>opr_glbl_sku_id         string</t>
  </si>
  <si>
    <t>sz_mdl_cd               string</t>
  </si>
  <si>
    <t>sz_cd                   string</t>
  </si>
  <si>
    <t>pmotn_id                bigint</t>
  </si>
  <si>
    <t>pmotn_typ_cd            string</t>
  </si>
  <si>
    <t>CSTIW.SELL_LOC_HASH_KEY,</t>
  </si>
  <si>
    <t>CSTIW.REGR_NBR,</t>
  </si>
  <si>
    <t>CSTIW.SLS_TXN_NBR,</t>
  </si>
  <si>
    <t>CSTIW.SLS_TXN_TM,</t>
  </si>
  <si>
    <t>CSTIW.SLS_TXN_DT_HASH_KEY,</t>
  </si>
  <si>
    <t>CSTIW.TXN_ITM_SEQ_NBR,</t>
  </si>
  <si>
    <t>CSTIW.GLBL_SKU_HASH_KEY,</t>
  </si>
  <si>
    <t>CSTIW.GLBL_STY_CLR_HASH_KEY,</t>
  </si>
  <si>
    <t>CSTIW.SLS_TXN_ITM_TYP_CD,</t>
  </si>
  <si>
    <t>CSTIW.SLS_TXN_ITM_TYP_CD_DESC,</t>
  </si>
  <si>
    <t>CSTIW.LN_TOT_UN_SLS_QTY,</t>
  </si>
  <si>
    <t>CSTIW.LN_TOT_RTL_SLS_AMT,</t>
  </si>
  <si>
    <t>CSTIW.LN_NET_DSCT_UN_PRC_AMT,</t>
  </si>
  <si>
    <t>CSTIW.LN_CUR_TCK_PRC_AMT,</t>
  </si>
  <si>
    <t>CSTIW.LN_WAC_CST_AMT,</t>
  </si>
  <si>
    <t>CSTIW.LN_ORIG_RTL_PRC_AMT,</t>
  </si>
  <si>
    <t>CSTIW.VAT_AMT,</t>
  </si>
  <si>
    <t>CSTIW.NMDSE_ITM_SCATG_CD,</t>
  </si>
  <si>
    <t>CSTIW.NMDSE_ITM_SCATG_CD_DESC,</t>
  </si>
  <si>
    <t>CSTIW.NMDSE_ITM_TYP_CD,</t>
  </si>
  <si>
    <t>CSTIW.NMDSE_ITM_TYP_CD_DESC,</t>
  </si>
  <si>
    <t>CSTIW.NMDSE_TYP_CD,</t>
  </si>
  <si>
    <t>CSTIW.NMDSE_TYP_CD_DESC,</t>
  </si>
  <si>
    <t>(COALESCE(CSTIW.SLS_ITM_TAX_1_AMT,0) + COALESCE(CSTIW.SLS_ITM_TAX_2_AMT,0) + COALESCE(CSTIW.SLS_ITM_TAX_3_AMT,0) + COALESCE(CSTIW.SLS_ITM_TAX_4_AMT,0) + COALESCE(CSTIW.SLS_ITM_TAX_5_AMT,0)) AS SLS_ITM_TAX_AMT,</t>
  </si>
  <si>
    <t>CSTIW.SLS_RTN_IND,</t>
  </si>
  <si>
    <t>CSTIW.PRC_STAT_CD,</t>
  </si>
  <si>
    <t>CSTIW.BRD_ID,</t>
  </si>
  <si>
    <t>CSTIW.CHNL_ID,</t>
  </si>
  <si>
    <t>CSTIW.DD_CHNL_ID,</t>
  </si>
  <si>
    <t>CSTIW.CSGN_IND,</t>
  </si>
  <si>
    <t>CSTIW.PRC_ADJ_IND,</t>
  </si>
  <si>
    <t>CSTIW.CTRY_CD,</t>
  </si>
  <si>
    <t>CSTIW.LCL_CNCY_CD,</t>
  </si>
  <si>
    <t>CSTIW.MKT_CNCY_CD,</t>
  </si>
  <si>
    <t>CSTIW.LCL_TO_USD_CONV_RAT,</t>
  </si>
  <si>
    <t>CSTIW.LCL_TO_MKT_CONV_RAT,</t>
  </si>
  <si>
    <t>CSTIW.USD_TO_LCL_CONV_RAT,</t>
  </si>
  <si>
    <t>CSTIW.USD_TO_MKT_CONV_RAT,</t>
  </si>
  <si>
    <t>CASE WHEN CSTIW.PRC_STAT_CD = '3' THEN 'Y' ELSE 'N' END AS ON_SALE_FLAG,</t>
  </si>
  <si>
    <t>CSTDW.TXN_ITM_DSCT_SEQ_NBR,</t>
  </si>
  <si>
    <t>CSTDW.DSCT_ALW_CD,</t>
  </si>
  <si>
    <t>CSTDW.DSCT_ALW_CD_DESC,</t>
  </si>
  <si>
    <t>CSTDW.DSCT_OPT_CD,</t>
  </si>
  <si>
    <t>CSTDW.DSCT_OPT_CD_DESC,</t>
  </si>
  <si>
    <t>CSTDW.DSCT_AMT,</t>
  </si>
  <si>
    <t>CSTDW.DSCT_PCT,</t>
  </si>
  <si>
    <t>CSTDW.GRP_DSCT_NBR,</t>
  </si>
  <si>
    <t>CSTDW.PMOTN_CRD_NBR,</t>
  </si>
  <si>
    <t>CSTDW.DSCT_EMP_NBR,</t>
  </si>
  <si>
    <t>CSTDW.SWIP_MNL_CD,</t>
  </si>
  <si>
    <t>CSTDW.MEM_ID,</t>
  </si>
  <si>
    <t>CSTDW.DSCT_EMP_PRTC_TYP_CD,</t>
  </si>
  <si>
    <t>XCOTX.CUST_HASH_KEY,</t>
  </si>
  <si>
    <t>XCOTX.TXN_ID,</t>
  </si>
  <si>
    <t>XCOTX.ORD_STAT_CD,</t>
  </si>
  <si>
    <t>XCOTX.BRD_CTRY_KEY,</t>
  </si>
  <si>
    <t>XCOTX.ORD_NBR,</t>
  </si>
  <si>
    <t>XCOTX.TXN_DT_HASH_KEY,</t>
  </si>
  <si>
    <t>XCOTX.REGR_NBR AS XCOTX_REGR_NBR,</t>
  </si>
  <si>
    <t>XCOTX.TXN_NBR,</t>
  </si>
  <si>
    <t>XCOTX.TXN_TM,</t>
  </si>
  <si>
    <t>XCOTX.STR_LOC_HASH_KEY,</t>
  </si>
  <si>
    <t>XCOTX.BRD_FST_PRCH_IND,</t>
  </si>
  <si>
    <t>XCOTX.CHNL_FST_PRCH_IND,</t>
  </si>
  <si>
    <t>XCOTX.INS_DT_HASH_KEY,</t>
  </si>
  <si>
    <t>XCOTX.FLW_KEY,</t>
  </si>
  <si>
    <t>XCOTX.SHP_DT_HASH_KEY,</t>
  </si>
  <si>
    <t>XCOTX.YR_MO_PARTN_ID,</t>
  </si>
  <si>
    <t>XCOTX.PHSH_IND,</t>
  </si>
  <si>
    <t>CASE WHEN CSTIW.SLS_TXN_ITM_TYP_CD = 'M' THEN XGSKD.OPR_GLBL_STY_CLR_ID</t>
  </si>
  <si>
    <t>WHEN CSTIW.SLS_TXN_ITM_TYP_CD = 'C' THEN XGSCD.OPR_GLBL_STY_CLR_ID</t>
  </si>
  <si>
    <t>ELSE NULL END AS OPR_GLBL_STY_CLR_ID,</t>
  </si>
  <si>
    <t>CASE WHEN CSTIW.SLS_TXN_ITM_TYP_CD = 'M' THEN XGSKD.OPR_GLBL_SKU_ID</t>
  </si>
  <si>
    <t>ELSE NULL END AS OPR_GLBL_SKU_ID,</t>
  </si>
  <si>
    <t>CASE WHEN CSTIW.SLS_TXN_ITM_TYP_CD = 'M' THEN XGSKD.SZ_MDL_CD</t>
  </si>
  <si>
    <t>ELSE NULL END AS SZ_MDL_CD,</t>
  </si>
  <si>
    <t>CASE WHEN CSTIW.SLS_TXN_ITM_TYP_CD = 'M' THEN XGSKD.SZ_CD</t>
  </si>
  <si>
    <t>ELSE NULL END AS SZ_CD,</t>
  </si>
  <si>
    <t>XPRMD.PMOTN_ID,</t>
  </si>
  <si>
    <t>XPRMD.PMOTN_TYP_CD</t>
  </si>
  <si>
    <t>FROM</t>
  </si>
  <si>
    <t>DB_SLSCNSL_PRODREFRESH.CSTIW_SLS_TXN_LN_ITM_FCT CSTIW</t>
  </si>
  <si>
    <t>LEFT OUTER JOIN DB_SLSCNSL_PRODREFRESH.CSTDW_SLS_TXN_DSCT_LN_FCT  CSTDW ON ( CSTDW.SLS_TXN_DT_HASH_KEY = CSTIW.SLS_TXN_DT_HASH_KEY and CSTDW.REGR_NBR = CSTIW.REGR_NBR and CSTDW.SLS_TXN_NBR = CSTIW.SLS_TXN_NBR and CSTDW.SLS_TXN_TM = CSTIW.SLS_TXN_TM and CSTDW.SELL_LOC_HASH_KEY = CSTIW.SELL_LOC_HASH_KEY )</t>
  </si>
  <si>
    <t>LEFT OUTER JOIN DB_CUSTTRFM_PRODREFRESH.XCOTX_CUST_ORD_TXN_XREF XCOTX ON ( XCOTX.TXN_DT_HASH_KEY = CSTIW.SLS_TXN_DT_HASH_KEY and XCOTX.REGR_NBR = CSTIW.REGR_NBR and XCOTX.TXN_NBR = CSTIW.SLS_TXN_NBR and XCOTX.TXN_TM = CSTIW.SLS_TXN_TM and XCOTX.STR_LOC_HASH_KEY = CSTIW.SELL_LOC_HASH_KEY and XCOTX.ORD_STAT_CD = 'R' AND XCOTX.YR_MO_PARTN_ID = CAST(ROUND(CSTIW.SLS_TXN_DT_HASH_KEY/100) AS INT))</t>
  </si>
  <si>
    <t>LEFT OUTER JOIN DB_FNDTTRFM_PRODREFRESH.XGSKD_GLBL_SKU_DIM XGSKD ON (XGSKD.GLBL_SKU_HASH_KEY = CSTIW.GLBL_SKU_HASH_KEY)</t>
  </si>
  <si>
    <t>LEFT OUTER JOIN DB_FNDTTRFM_PRODREFRESH.XGSCD_GLBL_STY_CLR_DIM XGSCD ON (XGSCD.GLBL_STY_CLR_HASH_KEY = CSTIW.GLBL_STY_CLR_HASH_KEY)</t>
  </si>
  <si>
    <t>LEFT OUTER JOIN DB_PRCTRFM_PRODREFRESH.XPRMD_PMOTN_DIM XPRMD ON ( CSTDW.PMOTN_KEY = XPRMD.EDW_PMOTN_KEY ), viewExpandedText:SELECT</t>
  </si>
  <si>
    <t>`cstiw`.`sell_loc_hash_key`,</t>
  </si>
  <si>
    <t>`cstiw`.`regr_nbr`,</t>
  </si>
  <si>
    <t>`cstiw`.`sls_txn_nbr`,</t>
  </si>
  <si>
    <t>`cstiw`.`sls_txn_tm`,</t>
  </si>
  <si>
    <t>`cstiw`.`sls_txn_dt_hash_key`,</t>
  </si>
  <si>
    <t>`cstiw`.`txn_itm_seq_nbr`,</t>
  </si>
  <si>
    <t>`cstiw`.`glbl_sku_hash_key`,</t>
  </si>
  <si>
    <t>`cstiw`.`glbl_sty_clr_hash_key`,</t>
  </si>
  <si>
    <t>`cstiw`.`sls_txn_itm_typ_cd`,</t>
  </si>
  <si>
    <t>`cstiw`.`sls_txn_itm_typ_cd_desc`,</t>
  </si>
  <si>
    <t>`cstiw`.`ln_tot_un_sls_qty`,</t>
  </si>
  <si>
    <t>`cstiw`.`ln_tot_rtl_sls_amt`,</t>
  </si>
  <si>
    <t>`cstiw`.`ln_net_dsct_un_prc_amt`,</t>
  </si>
  <si>
    <t>`cstiw`.`ln_cur_tck_prc_amt`,</t>
  </si>
  <si>
    <t>`cstiw`.`ln_wac_cst_amt`,</t>
  </si>
  <si>
    <t>`cstiw`.`ln_orig_rtl_prc_amt`,</t>
  </si>
  <si>
    <t>`cstiw`.`vat_amt`,</t>
  </si>
  <si>
    <t>`cstiw`.`nmdse_itm_scatg_cd`,</t>
  </si>
  <si>
    <t>`cstiw`.`nmdse_itm_scatg_cd_desc`,</t>
  </si>
  <si>
    <t>`cstiw`.`nmdse_itm_typ_cd`,</t>
  </si>
  <si>
    <t>`cstiw`.`nmdse_itm_typ_cd_desc`,</t>
  </si>
  <si>
    <t>`cstiw`.`nmdse_typ_cd`,</t>
  </si>
  <si>
    <t>`cstiw`.`nmdse_typ_cd_desc`,</t>
  </si>
  <si>
    <t>(COALESCE(`cstiw`.`sls_itm_tax_1_amt`,0) + COALESCE(`cstiw`.`sls_itm_tax_2_amt`,0) + COALESCE(`cstiw`.`sls_itm_tax_3_amt`,0) + COALESCE(`cstiw`.`sls_itm_tax_4_amt`,0) + COALESCE(`cstiw`.`sls_itm_tax_5_amt`,0)) AS `SLS_ITM_TAX_AMT`,</t>
  </si>
  <si>
    <t>`cstiw`.`sls_rtn_ind`,</t>
  </si>
  <si>
    <t>`cstiw`.`prc_stat_cd`,</t>
  </si>
  <si>
    <t>`cstiw`.`brd_id`,</t>
  </si>
  <si>
    <t>`cstiw`.`chnl_id`,</t>
  </si>
  <si>
    <t>`cstiw`.`dd_chnl_id`,</t>
  </si>
  <si>
    <t>`cstiw`.`csgn_ind`,</t>
  </si>
  <si>
    <t>`cstiw`.`prc_adj_ind`,</t>
  </si>
  <si>
    <t>`cstiw`.`ctry_cd`,</t>
  </si>
  <si>
    <t>`cstiw`.`lcl_cncy_cd`,</t>
  </si>
  <si>
    <t>`cstiw`.`mkt_cncy_cd`,</t>
  </si>
  <si>
    <t>`cstiw`.`lcl_to_usd_conv_rat`,</t>
  </si>
  <si>
    <t>`cstiw`.`lcl_to_mkt_conv_rat`,</t>
  </si>
  <si>
    <t>`cstiw`.`usd_to_lcl_conv_rat`,</t>
  </si>
  <si>
    <t>`cstiw`.`usd_to_mkt_conv_rat`,</t>
  </si>
  <si>
    <t>CASE WHEN `cstiw`.`prc_stat_cd` = '3' THEN 'Y' ELSE 'N' END AS `ON_SALE_FLAG`,</t>
  </si>
  <si>
    <t>`cstdw`.`txn_itm_dsct_seq_nbr`,</t>
  </si>
  <si>
    <t>`cstdw`.`dsct_alw_cd`,</t>
  </si>
  <si>
    <t>`cstdw`.`dsct_alw_cd_desc`,</t>
  </si>
  <si>
    <t>`cstdw`.`dsct_opt_cd`,</t>
  </si>
  <si>
    <t>`cstdw`.`dsct_opt_cd_desc`,</t>
  </si>
  <si>
    <t>`cstdw`.`dsct_amt`,</t>
  </si>
  <si>
    <t>`cstdw`.`dsct_pct`,</t>
  </si>
  <si>
    <t>`cstdw`.`grp_dsct_nbr`,</t>
  </si>
  <si>
    <t>`cstdw`.`pmotn_crd_nbr`,</t>
  </si>
  <si>
    <t>`cstdw`.`dsct_emp_nbr`,</t>
  </si>
  <si>
    <t>`cstdw`.`swip_mnl_cd`,</t>
  </si>
  <si>
    <t>`cstdw`.`mem_id`,</t>
  </si>
  <si>
    <t>`cstdw`.`dsct_emp_prtc_typ_cd`,</t>
  </si>
  <si>
    <t>`xcotx`.`cust_hash_key`,</t>
  </si>
  <si>
    <t>`xcotx`.`txn_id`,</t>
  </si>
  <si>
    <t>`xcotx`.`ord_stat_cd`,</t>
  </si>
  <si>
    <t>`xcotx`.`brd_ctry_key`,</t>
  </si>
  <si>
    <t>`xcotx`.`ord_nbr`,</t>
  </si>
  <si>
    <t>`xcotx`.`txn_dt_hash_key`,</t>
  </si>
  <si>
    <t>`xcotx`.`regr_nbr` AS `XCOTX_REGR_NBR`,</t>
  </si>
  <si>
    <t>`xcotx`.`txn_nbr`,</t>
  </si>
  <si>
    <t>`xcotx`.`txn_tm`,</t>
  </si>
  <si>
    <t>`xcotx`.`str_loc_hash_key`,</t>
  </si>
  <si>
    <t>`xcotx`.`brd_fst_prch_ind`,</t>
  </si>
  <si>
    <t>`xcotx`.`chnl_fst_prch_ind`,</t>
  </si>
  <si>
    <t>`xcotx`.`ins_dt_hash_key`,</t>
  </si>
  <si>
    <t>`xcotx`.`flw_key`,</t>
  </si>
  <si>
    <t>`xcotx`.`shp_dt_hash_key`,</t>
  </si>
  <si>
    <t>`xcotx`.`yr_mo_partn_id`,</t>
  </si>
  <si>
    <t>`xcotx`.`phsh_ind`,</t>
  </si>
  <si>
    <t>CASE WHEN `cstiw`.`sls_txn_itm_typ_cd` = 'M' THEN `xgskd`.`opr_glbl_sty_clr_id`</t>
  </si>
  <si>
    <t>WHEN `cstiw`.`sls_txn_itm_typ_cd` = 'C' THEN `xgscd`.`opr_glbl_sty_clr_id`</t>
  </si>
  <si>
    <t>ELSE NULL END AS `OPR_GLBL_STY_CLR_ID`,</t>
  </si>
  <si>
    <t>CASE WHEN `cstiw`.`sls_txn_itm_typ_cd` = 'M' THEN `xgskd`.`opr_glbl_sku_id`</t>
  </si>
  <si>
    <t>ELSE NULL END AS `OPR_GLBL_SKU_ID`,</t>
  </si>
  <si>
    <t>CASE WHEN `cstiw`.`sls_txn_itm_typ_cd` = 'M' THEN `xgskd`.`sz_mdl_cd`</t>
  </si>
  <si>
    <t>ELSE NULL END AS `SZ_MDL_CD`,</t>
  </si>
  <si>
    <t>CASE WHEN `cstiw`.`sls_txn_itm_typ_cd` = 'M' THEN `xgskd`.`sz_cd`</t>
  </si>
  <si>
    <t>ELSE NULL END AS `SZ_CD`,</t>
  </si>
  <si>
    <t>`xprmd`.`pmotn_id`,</t>
  </si>
  <si>
    <t>`xprmd`.`pmotn_typ_cd`</t>
  </si>
  <si>
    <t>`DB_SLSCNSL_PRODREFRESH`.`CSTIW_SLS_TXN_LN_ITM_FCT` `CSTIW`</t>
  </si>
  <si>
    <t>LEFT OUTER JOIN `DB_SLSCNSL_PRODREFRESH`.`CSTDW_SLS_TXN_DSCT_LN_FCT`  `CSTDW` ON ( `cstdw`.`sls_txn_dt_hash_key` = `cstiw`.`sls_txn_dt_hash_key` and `cstdw`.`regr_nbr` = `cstiw`.`regr_nbr` and `cstdw`.`sls_txn_nbr` = `cstiw`.`sls_txn_nbr` and `cstdw`.`sls_txn_tm` = `cstiw`.`sls_txn_tm` and `cstdw`.`sell_loc_hash_key` = `cstiw`.`sell_loc_hash_key` )</t>
  </si>
  <si>
    <t>LEFT OUTER JOIN `DB_CUSTTRFM_PRODREFRESH`.`XCOTX_CUST_ORD_TXN_XREF` `XCOTX` ON ( `xcotx`.`txn_dt_hash_key` = `cstiw`.`sls_txn_dt_hash_key` and `xcotx`.`regr_nbr` = `cstiw`.`regr_nbr` and `xcotx`.`txn_nbr` = `cstiw`.`sls_txn_nbr` and `xcotx`.`txn_tm` = `cstiw`.`sls_txn_tm` and `xcotx`.`str_loc_hash_key` = `cstiw`.`sell_loc_hash_key` and `xcotx`.`ord_stat_cd` = 'R' AND `xcotx`.`yr_mo_partn_id` = CAST(ROUND(`cstiw`.`sls_txn_dt_hash_key`/100) AS INT))</t>
  </si>
  <si>
    <t>LEFT OUTER JOIN `DB_FNDTTRFM_PRODREFRESH`.`XGSKD_GLBL_SKU_DIM` `XGSKD` ON (`xgskd`.`glbl_sku_hash_key` = `cstiw`.`glbl_sku_hash_key`)</t>
  </si>
  <si>
    <t>LEFT OUTER JOIN `DB_FNDTTRFM_PRODREFRESH`.`XGSCD_GLBL_STY_CLR_DIM` `XGSCD` ON (`xgscd`.`glbl_sty_clr_hash_key` = `cstiw`.`glbl_sty_clr_hash_key`)</t>
  </si>
  <si>
    <t>LEFT OUTER JOIN `DB_PRCTRFM_PRODREFRESH`.`XPRMD_PMOTN_DIM` `XPRMD` ON ( `cstdw`.`pmotn_key` = `xprmd`.`edw_pmotn_key` ), tableType:VIRTUAL_VIEW)</t>
  </si>
  <si>
    <t>Time taken: 0.095 seconds, Fetched: 251 row(s)</t>
  </si>
  <si>
    <t>ord_id                  string</t>
  </si>
  <si>
    <t>ord_ln_nbr              string</t>
  </si>
  <si>
    <t>brd_loc_hash_key        string</t>
  </si>
  <si>
    <t>web_site_loc_hash_key   string</t>
  </si>
  <si>
    <t>sku_brd_id              int</t>
  </si>
  <si>
    <t>web_site_brd_id         int</t>
  </si>
  <si>
    <t>mkt_id                  int</t>
  </si>
  <si>
    <t>txn_typ_cd              string</t>
  </si>
  <si>
    <t>ord_bo_xst_ind          string</t>
  </si>
  <si>
    <t>ord_ln_tot_rtl_sls_amt  double</t>
  </si>
  <si>
    <t>adj_un_ln_rtl_amt       double</t>
  </si>
  <si>
    <t>ord_ln_xtd_cur_tck_prc_amt      double</t>
  </si>
  <si>
    <t>dnrm_cur_tck_prc_amt    double</t>
  </si>
  <si>
    <t>mcm_cst_amt             double</t>
  </si>
  <si>
    <t>misc_crdt_amt           double</t>
  </si>
  <si>
    <t>oms_ext_ln_rtl_amt      double</t>
  </si>
  <si>
    <t>oms_un_ln_rtl_amt       double</t>
  </si>
  <si>
    <t>ord_brd_dsct_amt        double</t>
  </si>
  <si>
    <t>ord_gftwrp_chrg_amt     double</t>
  </si>
  <si>
    <t>ord_gftwrp_tax_amt      double</t>
  </si>
  <si>
    <t>ord_grs_shp_chrg_amt    double</t>
  </si>
  <si>
    <t>ord_hdr_dsct_amt        double</t>
  </si>
  <si>
    <t>ord_ln_dsct_amt         double</t>
  </si>
  <si>
    <t>ord_ln_mup_dsct_amt     double</t>
  </si>
  <si>
    <t>ord_ln_vat_amt          double</t>
  </si>
  <si>
    <t>ord_net_shp_chrg_amt    double</t>
  </si>
  <si>
    <t>ord_shp_tax_amt         double</t>
  </si>
  <si>
    <t>oth_hdr_chrg_amt        double</t>
  </si>
  <si>
    <t>oth_hdr_tax_amt         double</t>
  </si>
  <si>
    <t>ord_plcc_dsct_amt       double</t>
  </si>
  <si>
    <t>shp_crdt_amt            double</t>
  </si>
  <si>
    <t>tax_amt                 double</t>
  </si>
  <si>
    <t>ord_ln_un_qty           int</t>
  </si>
  <si>
    <t>ord_ln_xtd_orig_rtl_prc_amt     double</t>
  </si>
  <si>
    <t>dnrm_orig_rtl_prc_amt   double</t>
  </si>
  <si>
    <t>ord_xtd_wac_cst_amt     double</t>
  </si>
  <si>
    <t>ord_ln_xtd_net_dsct_prc_amt     double</t>
  </si>
  <si>
    <t>un_dsct_amt             double</t>
  </si>
  <si>
    <t>extnd_mup_dsct_amt      double</t>
  </si>
  <si>
    <t>extnd_ln_dsct_amt       double</t>
  </si>
  <si>
    <t>extnd_ord_hdr_dsct_amt  double</t>
  </si>
  <si>
    <t>extnd_brd_dsct_amt      double</t>
  </si>
  <si>
    <t>extnd_plcc_dsct_amt     double</t>
  </si>
  <si>
    <t>extnd_shp_chrg_dscnt_amt        double</t>
  </si>
  <si>
    <t>xcotx_txn_dt_hash_key   int</t>
  </si>
  <si>
    <t>awrd_id                 bigint</t>
  </si>
  <si>
    <t>Detailed Table Information      Table(tableName:coocv_onl_ord_cust_view, dbName:db_slscnsl_prodrefresh, owner:svc_prodrefresh, createTime:1493845841, lastAccessTime:0, retention:0, sd:StorageDescriptor(cols:[FieldSchema(name:ord_id, type:string, comment:null), FieldSchema(name:ord_ln_nbr, type:string, comment:null), FieldSchema(name:glbl_sku_hash_key, type:string, comment:null), FieldSchema(name:glbl_sty_clr_hash_key, type:string, comment:null), FieldSchema(name:brd_loc_hash_key, type:string, comment:null), FieldSchema(name:web_site_loc_hash_key, type:string, comment:null), FieldSchema(name:sku_brd_id, type:int, comment:null), FieldSchema(name:web_site_brd_id, type:int, comment:null), FieldSchema(name:mkt_id, type:int, comment:null), FieldSchema(name:chnl_id, type:int, comment:null), FieldSchema(name:dd_chnl_id, type:int, comment:null), FieldSchema(name:txn_typ_cd, type:string, comment:null), FieldSchema(name:ord_bo_xst_ind, type:string, comment:null), FieldSchema(name:prc_stat_cd, type:string, comment:null), FieldSchema(name:ord_ln_tot_rtl_sls_amt, type:double, comment:null), FieldSchema(name:adj_un_ln_rtl_amt, type:double, comment:null), FieldSchema(name:ctry_cd, type:string, comment:null), FieldSchema(name:ord_ln_xtd_cur_tck_prc_amt, type:double, comment:null), FieldSchema(name:dnrm_cur_tck_prc_amt, type:double, comment:null), FieldSchema(name:mcm_cst_amt, type:double, comment:null), FieldSchema(name:misc_crdt_amt, type:double, comment:null), FieldSchema(name:oms_ext_ln_rtl_amt, type:double, comment:null), FieldSchema(name:oms_un_ln_rtl_amt, type:double, comment:null), FieldSchema(name:ord_brd_dsct_amt, type:double, comment:null), FieldSchema(name:ord_gftwrp_chrg_amt, type:double, comment:null), FieldSchema(name:ord_gftwrp_tax_amt, type:double, comment:null), FieldSchema(name:ord_grs_shp_chrg_amt, type:double, comment:null), FieldSchema(name:ord_hdr_dsct_amt, type:double, comment:null), FieldSchema(name:ord_ln_dsct_amt, type:double, comment:null), FieldSchema(name:ord_ln_mup_dsct_amt, type:double, comment:null), FieldSchema(name:ord_ln_vat_amt, type:double, comment:null), FieldSchema(name:ord_net_shp_chrg_amt, type:double, comment:null), FieldSchema(name:ord_shp_tax_amt, type:double, comment:null), FieldSchema(name:oth_hdr_chrg_amt, type:double, comment:null), FieldSchema(name:oth_hdr_tax_amt, type:double, comment:null), FieldSchema(name:ord_plcc_dsct_amt, type:double, comment:null), FieldSchema(name:shp_crdt_amt, type:double, comment:null), FieldSchema(name:tax_amt, type:double, comment:null), FieldSchema(name:ord_ln_un_qty, type:int, comment:null), FieldSchema(name:ord_ln_xtd_orig_rtl_prc_amt, type:double, comment:null), FieldSchema(name:dnrm_orig_rtl_prc_amt, type:double, comment:null), FieldSchema(name:ord_xtd_wac_cst_amt, type:double, comment:null), FieldSchema(name:ord_ln_xtd_net_dsct_prc_amt, type:double, comment:null), FieldSchema(name:txn_dt_hash_key, type:int, comment:null), FieldSchema(name:on_sale_flag, type:string, comment:null), FieldSchema(name:un_dsct_amt, type:double, comment:null), FieldSchema(name:extnd_mup_dsct_amt, type:double, comment:null), FieldSchema(name:extnd_ln_dsct_amt, type:double, comment:null), FieldSchema(name:extnd_ord_hdr_dsct_amt, type:double, comment:null), FieldSchema(name:extnd_brd_dsct_amt, type:double, comment:null), FieldSchema(name:extnd_plcc_dsct_amt, type:double, comment:null), FieldSchema(name:extnd_shp_chrg_dscnt_amt, type:double, comment:null), FieldSchema(name:cust_hash_key, type:string, comment:null), FieldSchema(name:txn_id, type:bigint, comment:null), FieldSchema(name:ord_stat_cd, type:string, comment:null), FieldSchema(name:brd_ctry_key, type:bigint, comment:null), FieldSchema(name:ord_nbr, type:string, comment:null), FieldSchema(name:xcotx_txn_dt_hash_key, type:int, comment:null), FieldSchema(name:regr_nbr, type:string, comment:null), FieldSchema(name:txn_nbr, type:bigint, comment:null), FieldSchema(name:txn_tm, type:string, comment:null), FieldSchema(name:str_loc_hash_key, type:string, comment:null), FieldSchema(name:brd_fst_prch_ind, type:string, comment:null), FieldSchema(name:chnl_fst_prch_ind, type:string, comment:null), FieldSchema(name:ins_dt_hash_key, type:int, comment:null), FieldSchema(name:flw_key, type:bigint, comment:null), FieldSchema(name:shp_dt_hash_key, type:int, comment:null), FieldSchema(name:yr_mo_partn_id, type:int, comment:null), FieldSchema(name:phsh_ind, type:string, comment:null), FieldSchema(name:pmotn_id, type:bigint, comment:null), FieldSchema(name:awrd_id, type:bigint, comment:null), FieldSchema(name:opr_glbl_sty_clr_id, type:bigint, comment:null), FieldSchema(name:opr_glbl_sku_id, type:string, comment:null), FieldSchema(name:sz_mdl_cd, type:string, comment:null), FieldSchema(name:sz_cd, type:string, comment:null)], location:null, inputFormat:org.apache.hadoop.mapred.SequenceFileInputFormat, outputFormat:org.apache.hadoop.hive.ql.io.HiveSequenceFileOutputFormat, compressed:false, numBuckets:-1, serdeInfo:SerDeInfo(name:null, serializationLib:null, parameters:{}), bucketCols:[], sortCols:[], parameters:{}, skewedInfo:SkewedInfo(skewedColNames:[], skewedColValues:[], skewedColValueLocationMaps:{}), storedAsSubDirectories:false), partitionKeys:[], parameters:{transient_lastDdlTime=1493845841}, viewOriginalText:SELECT</t>
  </si>
  <si>
    <t>CDOLW.ORD_ID,</t>
  </si>
  <si>
    <t>CDOLW.ORD_LN_NBR,</t>
  </si>
  <si>
    <t>CDOLW.GLBL_SKU_HASH_KEY,</t>
  </si>
  <si>
    <t>CDOLW.GLBL_STY_CLR_HASH_KEY,</t>
  </si>
  <si>
    <t>CDOLW.BRD_LOC_HASH_KEY,</t>
  </si>
  <si>
    <t>CDOLW.WEB_SITE_LOC_HASH_KEY,</t>
  </si>
  <si>
    <t>CDOLW.SKU_BRD_ID,</t>
  </si>
  <si>
    <t>CDOLW.WEB_SITE_BRD_ID,</t>
  </si>
  <si>
    <t>CDOLW.MKT_ID,</t>
  </si>
  <si>
    <t>CDOLW.CHNL_ID,</t>
  </si>
  <si>
    <t>CDOLW.DD_CHNL_ID,</t>
  </si>
  <si>
    <t>CDOLW.TXN_TYP_CD,</t>
  </si>
  <si>
    <t>CDOLW.ORD_BO_XST_IND,</t>
  </si>
  <si>
    <t>CDOLW.PRC_STAT_CD,</t>
  </si>
  <si>
    <t>CDOLW.ORD_LN_TOT_RTL_SLS_AMT,</t>
  </si>
  <si>
    <t>CDOLW.ADJ_UN_LN_RTL_AMT,</t>
  </si>
  <si>
    <t>CDOLW.CTRY_CD,</t>
  </si>
  <si>
    <t>CDOLW.ORD_LN_XTD_CUR_TCK_PRC_AMT,</t>
  </si>
  <si>
    <t>CDOLW.DNRM_CUR_TCK_PRC_AMT,</t>
  </si>
  <si>
    <t>CDOLW.MCM_CST_AMT,</t>
  </si>
  <si>
    <t>CDOLW.MISC_CRDT_AMT,</t>
  </si>
  <si>
    <t>CDOLW.OMS_EXT_LN_RTL_AMT,</t>
  </si>
  <si>
    <t>CDOLW.OMS_UN_LN_RTL_AMT,</t>
  </si>
  <si>
    <t>CDOLW.ORD_BRD_DSCT_AMT,</t>
  </si>
  <si>
    <t>CDOLW.ORD_GFTWRP_CHRG_AMT,</t>
  </si>
  <si>
    <t>CDOLW.ORD_GFTWRP_TAX_AMT,</t>
  </si>
  <si>
    <t>CDOLW.ORD_GRS_SHP_CHRG_AMT,</t>
  </si>
  <si>
    <t>CDOLW.ORD_HDR_DSCT_AMT,</t>
  </si>
  <si>
    <t>CDOLW.ORD_LN_DSCT_AMT,</t>
  </si>
  <si>
    <t>CDOLW.ORD_LN_MUP_DSCT_AMT,</t>
  </si>
  <si>
    <t>CDOLW.ORD_LN_VAT_AMT,</t>
  </si>
  <si>
    <t>CDOLW.ORD_NET_SHP_CHRG_AMT,</t>
  </si>
  <si>
    <t>CDOLW.ORD_SHP_TAX_AMT,</t>
  </si>
  <si>
    <t>CDOLW.OTH_HDR_CHRG_AMT,</t>
  </si>
  <si>
    <t>CDOLW.OTH_HDR_TAX_AMT,</t>
  </si>
  <si>
    <t>CDOLW.ORD_PLCC_DSCT_AMT,</t>
  </si>
  <si>
    <t>CDOLW.SHP_CRDT_AMT,</t>
  </si>
  <si>
    <t>CDOLW.TAX_AMT,</t>
  </si>
  <si>
    <t>CDOLW.ORD_LN_UN_QTY,</t>
  </si>
  <si>
    <t>CDOLW.ORD_LN_XTD_ORIG_RTL_PRC_AMT,</t>
  </si>
  <si>
    <t>CDOLW.DNRM_ORIG_RTL_PRC_AMT,</t>
  </si>
  <si>
    <t>CDOLW.ORD_XTD_WAC_CST_AMT,</t>
  </si>
  <si>
    <t>CDOLW.ORD_LN_XTD_NET_DSCT_PRC_AMT,</t>
  </si>
  <si>
    <t>CDOLW.TXN_DT_HASH_KEY,</t>
  </si>
  <si>
    <t>CASE WHEN CDOLW.PRC_STAT_CD = '3' THEN 'Y' ELSE 'N' END AS ON_SALE_FLAG,</t>
  </si>
  <si>
    <t>ORD_PROMO.UN_DSCT_AMT,</t>
  </si>
  <si>
    <t>ORD_PROMO.EXTND_MUP_DSCT_AMT,</t>
  </si>
  <si>
    <t>ORD_PROMO.EXTND_LN_DSCT_AMT,</t>
  </si>
  <si>
    <t>ORD_PROMO.EXTND_ORD_HDR_DSCT_AMT,</t>
  </si>
  <si>
    <t>ORD_PROMO.EXTND_BRD_DSCT_AMT,</t>
  </si>
  <si>
    <t>ORD_PROMO.EXTND_PLCC_DSCT_AMT,</t>
  </si>
  <si>
    <t>ORD_PROMO.EXTND_SHP_CHRG_DSCNT_AMT,</t>
  </si>
  <si>
    <t>CASE WHEN CDOLW.TXN_TYP_CD = 'Order' THEN  XCOTX_ORDER.CUST_HASH_KEY</t>
  </si>
  <si>
    <t>WHEN CDOLW.TXN_TYP_CD IN ('Cancel','Ship','Return') THEN  XCOTX_CSR.CUST_HASH_KEY</t>
  </si>
  <si>
    <t>ELSE NULL END AS CUST_HASH_KEY,</t>
  </si>
  <si>
    <t>CASE WHEN CDOLW.TXN_TYP_CD = 'Order' THEN  XCOTX_ORDER.TXN_ID</t>
  </si>
  <si>
    <t>WHEN CDOLW.TXN_TYP_CD IN ('Cancel','Ship','Return') THEN  XCOTX_CSR.TXN_ID</t>
  </si>
  <si>
    <t>ELSE NULL END AS TXN_ID,</t>
  </si>
  <si>
    <t>CASE WHEN CDOLW.TXN_TYP_CD = 'Order' THEN  XCOTX_ORDER.ORD_STAT_CD</t>
  </si>
  <si>
    <t>WHEN CDOLW.TXN_TYP_CD IN ('Cancel','Ship','Return') THEN  XCOTX_CSR.ORD_STAT_CD</t>
  </si>
  <si>
    <t>ELSE NULL END AS ORD_STAT_CD,</t>
  </si>
  <si>
    <t>CASE WHEN CDOLW.TXN_TYP_CD = 'Order' THEN  XCOTX_ORDER.BRD_CTRY_KEY</t>
  </si>
  <si>
    <t>WHEN CDOLW.TXN_TYP_CD IN ('Cancel','Ship','Return') THEN  XCOTX_CSR.BRD_CTRY_KEY</t>
  </si>
  <si>
    <t>ELSE NULL END AS BRD_CTRY_KEY,</t>
  </si>
  <si>
    <t>CASE WHEN CDOLW.TXN_TYP_CD = 'Order' THEN  XCOTX_ORDER.ORD_NBR</t>
  </si>
  <si>
    <t>WHEN CDOLW.TXN_TYP_CD IN ('Cancel','Ship','Return') THEN  XCOTX_CSR.ORD_NBR</t>
  </si>
  <si>
    <t>ELSE NULL END AS ORD_NBR,</t>
  </si>
  <si>
    <t>CASE WHEN CDOLW.TXN_TYP_CD = 'Order' THEN  XCOTX_ORDER.TXN_DT_HASH_KEY</t>
  </si>
  <si>
    <t>WHEN CDOLW.TXN_TYP_CD IN ('Cancel','Ship','Return') THEN  XCOTX_CSR.TXN_DT_HASH_KEY</t>
  </si>
  <si>
    <t>ELSE NULL END AS XCOTX_TXN_DT_HASH_KEY,</t>
  </si>
  <si>
    <t>CASE WHEN CDOLW.TXN_TYP_CD = 'Order' THEN  XCOTX_ORDER.REGR_NBR</t>
  </si>
  <si>
    <t>WHEN CDOLW.TXN_TYP_CD IN ('Cancel','Ship','Return') THEN  XCOTX_CSR.REGR_NBR</t>
  </si>
  <si>
    <t>ELSE NULL END AS REGR_NBR,</t>
  </si>
  <si>
    <t>CASE WHEN CDOLW.TXN_TYP_CD = 'Order' THEN  XCOTX_ORDER.TXN_NBR</t>
  </si>
  <si>
    <t>WHEN CDOLW.TXN_TYP_CD IN ('Cancel','Ship','Return') THEN  XCOTX_CSR.TXN_NBR</t>
  </si>
  <si>
    <t>ELSE NULL END AS TXN_NBR,</t>
  </si>
  <si>
    <t>CASE WHEN CDOLW.TXN_TYP_CD = 'Order' THEN  XCOTX_ORDER.TXN_TM</t>
  </si>
  <si>
    <t>WHEN CDOLW.TXN_TYP_CD IN ('Cancel','Ship','Return') THEN  XCOTX_CSR.TXN_TM</t>
  </si>
  <si>
    <t>ELSE NULL END AS TXN_TM,</t>
  </si>
  <si>
    <t>CASE WHEN CDOLW.TXN_TYP_CD = 'Order' THEN  XCOTX_ORDER.STR_LOC_HASH_KEY</t>
  </si>
  <si>
    <t>WHEN CDOLW.TXN_TYP_CD IN ('Cancel','Ship','Return') THEN  XCOTX_CSR.STR_LOC_HASH_KEY</t>
  </si>
  <si>
    <t>ELSE NULL END AS STR_LOC_HASH_KEY,</t>
  </si>
  <si>
    <t>CASE WHEN CDOLW.TXN_TYP_CD = 'Order' THEN  XCOTX_ORDER.BRD_FST_PRCH_IND</t>
  </si>
  <si>
    <t>WHEN CDOLW.TXN_TYP_CD IN ('Cancel','Ship','Return') THEN  XCOTX_CSR.BRD_FST_PRCH_IND</t>
  </si>
  <si>
    <t>ELSE NULL END AS BRD_FST_PRCH_IND,</t>
  </si>
  <si>
    <t>CASE WHEN CDOLW.TXN_TYP_CD = 'Order' THEN  XCOTX_ORDER.CHNL_FST_PRCH_IND</t>
  </si>
  <si>
    <t>WHEN CDOLW.TXN_TYP_CD IN ('Cancel','Ship','Return') THEN  XCOTX_CSR.CHNL_FST_PRCH_IND</t>
  </si>
  <si>
    <t>ELSE NULL END AS CHNL_FST_PRCH_IND,</t>
  </si>
  <si>
    <t>CASE WHEN CDOLW.TXN_TYP_CD = 'Order' THEN  XCOTX_ORDER.INS_DT_HASH_KEY</t>
  </si>
  <si>
    <t>WHEN CDOLW.TXN_TYP_CD IN ('Cancel','Ship','Return') THEN  XCOTX_CSR.INS_DT_HASH_KEY</t>
  </si>
  <si>
    <t>ELSE NULL END AS INS_DT_HASH_KEY,</t>
  </si>
  <si>
    <t>CASE WHEN CDOLW.TXN_TYP_CD = 'Order' THEN  XCOTX_ORDER.FLW_KEY</t>
  </si>
  <si>
    <t>WHEN CDOLW.TXN_TYP_CD IN ('Cancel','Ship','Return') THEN  XCOTX_CSR.FLW_KEY</t>
  </si>
  <si>
    <t>ELSE NULL END AS FLW_KEY,</t>
  </si>
  <si>
    <t>CASE WHEN CDOLW.TXN_TYP_CD = 'Order' THEN  XCOTX_ORDER.SHP_DT_HASH_KEY</t>
  </si>
  <si>
    <t>WHEN CDOLW.TXN_TYP_CD IN ('Cancel','Ship','Return') THEN  XCOTX_CSR.SHP_DT_HASH_KEY</t>
  </si>
  <si>
    <t>ELSE NULL END AS SHP_DT_HASH_KEY,</t>
  </si>
  <si>
    <t>CASE WHEN CDOLW.TXN_TYP_CD = 'Order' THEN  XCOTX_ORDER.YR_MO_PARTN_ID</t>
  </si>
  <si>
    <t>WHEN CDOLW.TXN_TYP_CD IN ('Cancel','Ship','Return') THEN  XCOTX_CSR.YR_MO_PARTN_ID</t>
  </si>
  <si>
    <t>ELSE NULL END AS YR_MO_PARTN_ID,</t>
  </si>
  <si>
    <t>CASE WHEN CDOLW.TXN_TYP_CD = 'Order' THEN  XCOTX_ORDER.PHSH_IND</t>
  </si>
  <si>
    <t>WHEN CDOLW.TXN_TYP_CD IN ('Cancel','Ship','Return') THEN  XCOTX_CSR.PHSH_IND</t>
  </si>
  <si>
    <t>ELSE NULL END AS PHSH_IND,</t>
  </si>
  <si>
    <t>XPMAP.PMOTN_ID,</t>
  </si>
  <si>
    <t>XPMAP.AWRD_ID,</t>
  </si>
  <si>
    <t>XGSKD.OPR_GLBL_STY_CLR_ID,</t>
  </si>
  <si>
    <t>XGSKD.OPR_GLBL_SKU_ID,</t>
  </si>
  <si>
    <t>XGSKD.SZ_MDL_CD,</t>
  </si>
  <si>
    <t>XGSKD.SZ_CD</t>
  </si>
  <si>
    <t>DB_SLSCNSL_PRODREFRESH.CDOLW_DMD_ORD_LN_ITM_FCT CDOLW</t>
  </si>
  <si>
    <t>INNER JOIN DB_FNDTTRFM_PRODREFRESH.XCLDT_CAL_DT_XREF XCLDT ON  (CDOLW.ORD_DT_HASH_KEY = XCLDT.CAL_DT_KEY)</t>
  </si>
  <si>
    <t>LEFT OUTER JOIN DB_CORDBASE_PRODREFRESH.ORD_PROMO_FCT ORD_PROMO ON (  ORD_PROMO.ORD_DT_KEY=XCLDT.VENUS_DT_KEY AND ORD_PROMO.OMS_ORD_ID = CDOLW.ORD_ID AND ORD_PROMO.OMS_ORD_LN_NBR = CDOLW.ORD_LN_NBR)</t>
  </si>
  <si>
    <t>LEFT OUTER JOIN DB_CUSTTRFM_PRODREFRESH.XCOTX_CUST_ORD_TXN_XREF XCOTX_ORDER ON ( XCOTX_ORDER.TXN_DT_HASH_KEY = CDOLW.TXN_DT_HASH_KEY AND XCOTX_ORDER.ORD_NBR = CDOLW.ORD_ID AND XCOTX_ORDER.ORD_STAT_CD = 'D' AND XCOTX_ORDER.YR_MO_PARTN_ID = CAST(ROUND(CDOLW.TXN_DT_HASH_KEY/100) AS INT))</t>
  </si>
  <si>
    <t>LEFT OUTER JOIN DB_CUSTTRFM_PRODREFRESH.XCOTX_CUST_ORD_TXN_XREF XCOTX_CSR ON ( XCOTX_CSR.SHP_DT_HASH_KEY = CDOLW.TXN_DT_HASH_KEY AND XCOTX_CSR.ORD_NBR = CDOLW.ORD_ID AND XCOTX_CSR.ORD_STAT_CD = 'O' AND XCOTX_CSR.YR_MO_PARTN_ID = CAST(ROUND(CDOLW.TXN_DT_HASH_KEY/100) AS INT))</t>
  </si>
  <si>
    <t>LEFT OUTER JOIN DB_PRCTRFM_PRODREFRESH.XPMAP_PMOTN_AWRD_MAP XPMAP ON ( XPMAP.PMOTN_KEY = ORD_PROMO.PMOTN_KEY AND XPMAP.AWRD_KEY = ORD_PROMO.AWRD_KEY )</t>
  </si>
  <si>
    <t>LEFT OUTER JOIN DB_FNDTTRFM_PRODREFRESH.XGSKD_GLBL_SKU_DIM XGSKD ON (XGSKD.GLBL_SKU_HASH_KEY = CDOLW.GLBL_SKU_HASH_KEY), viewExpandedText:SELECT</t>
  </si>
  <si>
    <t>`cdolw`.`ord_id`,</t>
  </si>
  <si>
    <t>`cdolw`.`ord_ln_nbr`,</t>
  </si>
  <si>
    <t>`cdolw`.`glbl_sku_hash_key`,</t>
  </si>
  <si>
    <t>`cdolw`.`glbl_sty_clr_hash_key`,</t>
  </si>
  <si>
    <t>`cdolw`.`brd_loc_hash_key`,</t>
  </si>
  <si>
    <t>`cdolw`.`web_site_loc_hash_key`,</t>
  </si>
  <si>
    <t>`cdolw`.`sku_brd_id`,</t>
  </si>
  <si>
    <t>`cdolw`.`web_site_brd_id`,</t>
  </si>
  <si>
    <t>`cdolw`.`mkt_id`,</t>
  </si>
  <si>
    <t>`cdolw`.`chnl_id`,</t>
  </si>
  <si>
    <t>`cdolw`.`dd_chnl_id`,</t>
  </si>
  <si>
    <t>`cdolw`.`txn_typ_cd`,</t>
  </si>
  <si>
    <t>`cdolw`.`ord_bo_xst_ind`,</t>
  </si>
  <si>
    <t>`cdolw`.`prc_stat_cd`,</t>
  </si>
  <si>
    <t>`cdolw`.`ord_ln_tot_rtl_sls_amt`,</t>
  </si>
  <si>
    <t>`cdolw`.`adj_un_ln_rtl_amt`,</t>
  </si>
  <si>
    <t>`cdolw`.`ctry_cd`,</t>
  </si>
  <si>
    <t>`cdolw`.`ord_ln_xtd_cur_tck_prc_amt`,</t>
  </si>
  <si>
    <t>`cdolw`.`dnrm_cur_tck_prc_amt`,</t>
  </si>
  <si>
    <t>`cdolw`.`mcm_cst_amt`,</t>
  </si>
  <si>
    <t>`cdolw`.`misc_crdt_amt`,</t>
  </si>
  <si>
    <t>`cdolw`.`oms_ext_ln_rtl_amt`,</t>
  </si>
  <si>
    <t>`cdolw`.`oms_un_ln_rtl_amt`,</t>
  </si>
  <si>
    <t>`cdolw`.`ord_brd_dsct_amt`,</t>
  </si>
  <si>
    <t>`cdolw`.`ord_gftwrp_chrg_amt`,</t>
  </si>
  <si>
    <t>`cdolw`.`ord_gftwrp_tax_amt`,</t>
  </si>
  <si>
    <t>`cdolw`.`ord_grs_shp_chrg_amt`,</t>
  </si>
  <si>
    <t>`cdolw`.`ord_hdr_dsct_amt`,</t>
  </si>
  <si>
    <t>`cdolw`.`ord_ln_dsct_amt`,</t>
  </si>
  <si>
    <t>`cdolw`.`ord_ln_mup_dsct_amt`,</t>
  </si>
  <si>
    <t>`cdolw`.`ord_ln_vat_amt`,</t>
  </si>
  <si>
    <t>`cdolw`.`ord_net_shp_chrg_amt`,</t>
  </si>
  <si>
    <t>`cdolw`.`ord_shp_tax_amt`,</t>
  </si>
  <si>
    <t>`cdolw`.`oth_hdr_chrg_amt`,</t>
  </si>
  <si>
    <t>`cdolw`.`oth_hdr_tax_amt`,</t>
  </si>
  <si>
    <t>`cdolw`.`ord_plcc_dsct_amt`,</t>
  </si>
  <si>
    <t>`cdolw`.`shp_crdt_amt`,</t>
  </si>
  <si>
    <t>`cdolw`.`tax_amt`,</t>
  </si>
  <si>
    <t>`cdolw`.`ord_ln_un_qty`,</t>
  </si>
  <si>
    <t>`cdolw`.`ord_ln_xtd_orig_rtl_prc_amt`,</t>
  </si>
  <si>
    <t>`cdolw`.`dnrm_orig_rtl_prc_amt`,</t>
  </si>
  <si>
    <t>`cdolw`.`ord_xtd_wac_cst_amt`,</t>
  </si>
  <si>
    <t>`cdolw`.`ord_ln_xtd_net_dsct_prc_amt`,</t>
  </si>
  <si>
    <t>`cdolw`.`txn_dt_hash_key`,</t>
  </si>
  <si>
    <t>CASE WHEN `cdolw`.`prc_stat_cd` = '3' THEN 'Y' ELSE 'N' END AS `ON_SALE_FLAG`,</t>
  </si>
  <si>
    <t>`ord_promo`.`un_dsct_amt`,</t>
  </si>
  <si>
    <t>`ord_promo`.`extnd_mup_dsct_amt`,</t>
  </si>
  <si>
    <t>`ord_promo`.`extnd_ln_dsct_amt`,</t>
  </si>
  <si>
    <t>`ord_promo`.`extnd_ord_hdr_dsct_amt`,</t>
  </si>
  <si>
    <t>`ord_promo`.`extnd_brd_dsct_amt`,</t>
  </si>
  <si>
    <t>`ord_promo`.`extnd_plcc_dsct_amt`,</t>
  </si>
  <si>
    <t>`ord_promo`.`extnd_shp_chrg_dscnt_amt`,</t>
  </si>
  <si>
    <t>CASE WHEN `cdolw`.`txn_typ_cd` = 'Order' THEN  `xcotx_order`.`cust_hash_key`</t>
  </si>
  <si>
    <t>WHEN `cdolw`.`txn_typ_cd` IN ('Cancel','Ship','Return') THEN  `xcotx_csr`.`cust_hash_key`</t>
  </si>
  <si>
    <t>ELSE NULL END AS `CUST_HASH_KEY`,</t>
  </si>
  <si>
    <t>CASE WHEN `cdolw`.`txn_typ_cd` = 'Order' THEN  `xcotx_order`.`txn_id`</t>
  </si>
  <si>
    <t>WHEN `cdolw`.`txn_typ_cd` IN ('Cancel','Ship','Return') THEN  `xcotx_csr`.`txn_id`</t>
  </si>
  <si>
    <t>ELSE NULL END AS `TXN_ID`,</t>
  </si>
  <si>
    <t>CASE WHEN `cdolw`.`txn_typ_cd` = 'Order' THEN  `xcotx_order`.`ord_stat_cd`</t>
  </si>
  <si>
    <t>WHEN `cdolw`.`txn_typ_cd` IN ('Cancel','Ship','Return') THEN  `xcotx_csr`.`ord_stat_cd`</t>
  </si>
  <si>
    <t>ELSE NULL END AS `ORD_STAT_CD`,</t>
  </si>
  <si>
    <t>CASE WHEN `cdolw`.`txn_typ_cd` = 'Order' THEN  `xcotx_order`.`brd_ctry_key`</t>
  </si>
  <si>
    <t>WHEN `cdolw`.`txn_typ_cd` IN ('Cancel','Ship','Return') THEN  `xcotx_csr`.`brd_ctry_key`</t>
  </si>
  <si>
    <t>ELSE NULL END AS `BRD_CTRY_KEY`,</t>
  </si>
  <si>
    <t>CASE WHEN `cdolw`.`txn_typ_cd` = 'Order' THEN  `xcotx_order`.`ord_nbr`</t>
  </si>
  <si>
    <t>WHEN `cdolw`.`txn_typ_cd` IN ('Cancel','Ship','Return') THEN  `xcotx_csr`.`ord_nbr`</t>
  </si>
  <si>
    <t>ELSE NULL END AS `ORD_NBR`,</t>
  </si>
  <si>
    <t>CASE WHEN `cdolw`.`txn_typ_cd` = 'Order' THEN  `xcotx_order`.`txn_dt_hash_key`</t>
  </si>
  <si>
    <t>WHEN `cdolw`.`txn_typ_cd` IN ('Cancel','Ship','Return') THEN  `xcotx_csr`.`txn_dt_hash_key`</t>
  </si>
  <si>
    <t>ELSE NULL END AS `XCOTX_TXN_DT_HASH_KEY`,</t>
  </si>
  <si>
    <t>CASE WHEN `cdolw`.`txn_typ_cd` = 'Order' THEN  `xcotx_order`.`regr_nbr`</t>
  </si>
  <si>
    <t>WHEN `cdolw`.`txn_typ_cd` IN ('Cancel','Ship','Return') THEN  `xcotx_csr`.`regr_nbr`</t>
  </si>
  <si>
    <t>ELSE NULL END AS `REGR_NBR`,</t>
  </si>
  <si>
    <t>CASE WHEN `cdolw`.`txn_typ_cd` = 'Order' THEN  `xcotx_order`.`txn_nbr`</t>
  </si>
  <si>
    <t>WHEN `cdolw`.`txn_typ_cd` IN ('Cancel','Ship','Return') THEN  `xcotx_csr`.`txn_nbr`</t>
  </si>
  <si>
    <t>ELSE NULL END AS `TXN_NBR`,</t>
  </si>
  <si>
    <t>CASE WHEN `cdolw`.`txn_typ_cd` = 'Order' THEN  `xcotx_order`.`txn_tm`</t>
  </si>
  <si>
    <t>WHEN `cdolw`.`txn_typ_cd` IN ('Cancel','Ship','Return') THEN  `xcotx_csr`.`txn_tm`</t>
  </si>
  <si>
    <t>ELSE NULL END AS `TXN_TM`,</t>
  </si>
  <si>
    <t>CASE WHEN `cdolw`.`txn_typ_cd` = 'Order' THEN  `xcotx_order`.`str_loc_hash_key`</t>
  </si>
  <si>
    <t>WHEN `cdolw`.`txn_typ_cd` IN ('Cancel','Ship','Return') THEN  `xcotx_csr`.`str_loc_hash_key`</t>
  </si>
  <si>
    <t>ELSE NULL END AS `STR_LOC_HASH_KEY`,</t>
  </si>
  <si>
    <t>CASE WHEN `cdolw`.`txn_typ_cd` = 'Order' THEN  `xcotx_order`.`brd_fst_prch_ind`</t>
  </si>
  <si>
    <t>WHEN `cdolw`.`txn_typ_cd` IN ('Cancel','Ship','Return') THEN  `xcotx_csr`.`brd_fst_prch_ind`</t>
  </si>
  <si>
    <t>ELSE NULL END AS `BRD_FST_PRCH_IND`,</t>
  </si>
  <si>
    <t>CASE WHEN `cdolw`.`txn_typ_cd` = 'Order' THEN  `xcotx_order`.`chnl_fst_prch_ind`</t>
  </si>
  <si>
    <t>WHEN `cdolw`.`txn_typ_cd` IN ('Cancel','Ship','Return') THEN  `xcotx_csr`.`chnl_fst_prch_ind`</t>
  </si>
  <si>
    <t>ELSE NULL END AS `CHNL_FST_PRCH_IND`,</t>
  </si>
  <si>
    <t>CASE WHEN `cdolw`.`txn_typ_cd` = 'Order' THEN  `xcotx_order`.`ins_dt_hash_key`</t>
  </si>
  <si>
    <t>WHEN `cdolw`.`txn_typ_cd` IN ('Cancel','Ship','Return') THEN  `xcotx_csr`.`ins_dt_hash_key`</t>
  </si>
  <si>
    <t>ELSE NULL END AS `INS_DT_HASH_KEY`,</t>
  </si>
  <si>
    <t>CASE WHEN `cdolw`.`txn_typ_cd` = 'Order' THEN  `xcotx_order`.`flw_key`</t>
  </si>
  <si>
    <t>WHEN `cdolw`.`txn_typ_cd` IN ('Cancel','Ship','Return') THEN  `xcotx_csr`.`flw_key`</t>
  </si>
  <si>
    <t>ELSE NULL END AS `FLW_KEY`,</t>
  </si>
  <si>
    <t>CASE WHEN `cdolw`.`txn_typ_cd` = 'Order' THEN  `xcotx_order`.`shp_dt_hash_key`</t>
  </si>
  <si>
    <t>WHEN `cdolw`.`txn_typ_cd` IN ('Cancel','Ship','Return') THEN  `xcotx_csr`.`shp_dt_hash_key`</t>
  </si>
  <si>
    <t>ELSE NULL END AS `SHP_DT_HASH_KEY`,</t>
  </si>
  <si>
    <t>CASE WHEN `cdolw`.`txn_typ_cd` = 'Order' THEN  `xcotx_order`.`yr_mo_partn_id`</t>
  </si>
  <si>
    <t>WHEN `cdolw`.`txn_typ_cd` IN ('Cancel','Ship','Return') THEN  `xcotx_csr`.`yr_mo_partn_id`</t>
  </si>
  <si>
    <t>ELSE NULL END AS `YR_MO_PARTN_ID`,</t>
  </si>
  <si>
    <t>CASE WHEN `cdolw`.`txn_typ_cd` = 'Order' THEN  `xcotx_order`.`phsh_ind`</t>
  </si>
  <si>
    <t>WHEN `cdolw`.`txn_typ_cd` IN ('Cancel','Ship','Return') THEN  `xcotx_csr`.`phsh_ind`</t>
  </si>
  <si>
    <t>ELSE NULL END AS `PHSH_IND`,</t>
  </si>
  <si>
    <t>`xpmap`.`pmotn_id`,</t>
  </si>
  <si>
    <t>`xpmap`.`awrd_id`,</t>
  </si>
  <si>
    <t>`xgskd`.`opr_glbl_sty_clr_id`,</t>
  </si>
  <si>
    <t>`xgskd`.`opr_glbl_sku_id`,</t>
  </si>
  <si>
    <t>`xgskd`.`sz_mdl_cd`,</t>
  </si>
  <si>
    <t>`xgskd`.`sz_cd`</t>
  </si>
  <si>
    <t>`DB_SLSCNSL_PRODREFRESH`.`CDOLW_DMD_ORD_LN_ITM_FCT` `CDOLW`</t>
  </si>
  <si>
    <t>INNER JOIN `DB_FNDTTRFM_PRODREFRESH`.`XCLDT_CAL_DT_XREF` `XCLDT` ON  (`cdolw`.`ord_dt_hash_key` = `xcldt`.`cal_dt_key`)</t>
  </si>
  <si>
    <t>LEFT OUTER JOIN `DB_CORDBASE_PRODREFRESH`.`ORD_PROMO_FCT` `ORD_PROMO` ON (  `ord_promo`.`ord_dt_key`=`xcldt`.`venus_dt_key` AND `ord_promo`.`oms_ord_id` = `cdolw`.`ord_id` AND `ord_promo`.`oms_ord_ln_nbr` = `cdolw`.`ord_ln_nbr`)</t>
  </si>
  <si>
    <t>LEFT OUTER JOIN `DB_CUSTTRFM_PRODREFRESH`.`XCOTX_CUST_ORD_TXN_XREF` `XCOTX_ORDER` ON ( `xcotx_order`.`txn_dt_hash_key` = `cdolw`.`txn_dt_hash_key` AND `xcotx_order`.`ord_nbr` = `cdolw`.`ord_id` AND `xcotx_order`.`ord_stat_cd` = 'D' AND `xcotx_order`.`yr_mo_partn_id` = CAST(ROUND(`cdolw`.`txn_dt_hash_key`/100) AS INT))</t>
  </si>
  <si>
    <t>LEFT OUTER JOIN `DB_CUSTTRFM_PRODREFRESH`.`XCOTX_CUST_ORD_TXN_XREF` `XCOTX_CSR` ON ( `xcotx_csr`.`shp_dt_hash_key` = `CDOLW`.`TXN_DT_HASH_KEY` AND `xcotx_csr`.`ord_nbr` = `CDOLW`.`ORD_ID` AND `xcotx_csr`.`ord_stat_cd` = 'O' AND `xcotx_csr`.`yr_mo_partn_id` = CAST(ROUND(`CDOLW`.`TXN_DT_HASH_KEY`/100) AS INT))</t>
  </si>
  <si>
    <t>LEFT OUTER JOIN `DB_PRCTRFM_PRODREFRESH`.`XPMAP_PMOTN_AWRD_MAP` `XPMAP` ON ( `xpmap`.`pmotn_key` = `ord_promo`.`pmotn_key` AND `xpmap`.`awrd_key` = `ord_promo`.`awrd_key` )</t>
  </si>
  <si>
    <t>LEFT OUTER JOIN `DB_FNDTTRFM_PRODREFRESH`.`XGSKD_GLBL_SKU_DIM` `XGSKD` ON (`xgskd`.`glbl_sku_hash_key` = `cdolw`.`glbl_sku_hash_key`), tableType:VIRTUAL_VIEW)</t>
  </si>
  <si>
    <t>Time taken: 0.079 seconds, Fetched: 311 row(s)</t>
  </si>
  <si>
    <r>
      <t xml:space="preserve">Detailed Table Information      Table(tableName:csscv_str_sls_cust_view, dbName:db_slscnsl_prodrefresh, owner:svc_prodrefresh, createTime:1493845829, lastAccessTime:0, retention:0, sd:StorageDescriptor(cols:[FieldSchema(name:sell_loc_hash_key, type:string, comment:null), FieldSchema(name:regr_nbr, type:string, comment:null), FieldSchema(name:sls_txn_nbr, type:int, comment:null), FieldSchema(name:sls_txn_tm, type:string, comment:null), FieldSchema(name:sls_txn_dt_hash_key, type:int, comment:null), FieldSchema(name:txn_itm_seq_nbr, type:int, comment:null), FieldSchema(name:glbl_sku_hash_key, type:string, comment:null), FieldSchema(name:glbl_sty_clr_hash_key, type:string, comment:null), FieldSchema(name:sls_txn_itm_typ_cd, type:string, comment:null), FieldSchema(name:sls_txn_itm_typ_cd_desc, type:string, comment:null), FieldSchema(name:ln_tot_un_sls_qty, type:int, comment:null), FieldSchema(name:ln_tot_rtl_sls_amt, type:double, comment:null), FieldSchema(name:ln_net_dsct_un_prc_amt, type:double, comment:null), FieldSchema(name:ln_cur_tck_prc_amt, type:double, comment:null), FieldSchema(name:ln_wac_cst_amt, type:double, comment:null), FieldSchema(name:ln_orig_rtl_prc_amt, type:double, comment:null), FieldSchema(name:vat_amt, type:double, comment:null), FieldSchema(name:nmdse_itm_scatg_cd, type:string, comment:null), FieldSchema(name:nmdse_itm_scatg_cd_desc, type:string, comment:null), FieldSchema(name:nmdse_itm_typ_cd, type:string, comment:null), FieldSchema(name:nmdse_itm_typ_cd_desc, type:string, comment:null), FieldSchema(name:nmdse_typ_cd, type:string, comment:null), FieldSchema(name:nmdse_typ_cd_desc, type:string, comment:null), FieldSchema(name:sls_itm_tax_amt, type:double, comment:null), FieldSchema(name:sls_rtn_ind, type:string, comment:null), FieldSchema(name:prc_stat_cd, type:string, comment:null), FieldSchema(name:brd_id, type:int, comment:null), FieldSchema(name:chnl_id, type:int, comment:null), FieldSchema(name:dd_chnl_id, type:int, comment:null), FieldSchema(name:csgn_ind, type:string, comment:null), FieldSchema(name:prc_adj_ind, type:string, comment:null), FieldSchema(name:ctry_cd, type:string, comment:null), FieldSchema(name:lcl_cncy_cd, type:string, comment:null), FieldSchema(name:mkt_cncy_cd, type:string, comment:null), FieldSchema(name:lcl_to_usd_conv_rat, type:double, comment:null), FieldSchema(name:lcl_to_mkt_conv_rat, type:double, comment:null), FieldSchema(name:usd_to_lcl_conv_rat, type:double, comment:null), FieldSchema(name:usd_to_mkt_conv_rat, type:double, comment:null), FieldSchema(name:on_sale_flag, type:string, comment:null), FieldSchema(name:txn_itm_dsct_seq_nbr, type:int, comment:null), FieldSchema(name:dsct_alw_cd, type:string, comment:null), FieldSchema(name:dsct_alw_cd_desc, type:string, comment:null), FieldSchema(name:dsct_opt_cd, type:string, comment:null), FieldSchema(name:dsct_opt_cd_desc, type:string, comment:null), FieldSchema(name:dsct_amt, type:double, comment:null), FieldSchema(name:dsct_pct, type:double, comment:null), FieldSchema(name:grp_dsct_nbr, type:int, comment:null), FieldSchema(name:pmotn_crd_nbr, type:string, comment:null), FieldSchema(name:dsct_emp_nbr, type:string, comment:null), FieldSchema(name:swip_mnl_cd, type:string, comment:null), FieldSchema(name:mem_id, type:string, comment:null), FieldSchema(name:dsct_emp_prtc_typ_cd, type:string, comment:null), FieldSchema(name:cust_hash_key, type:string, comment:null), FieldSchema(name:txn_id, type:bigint, comment:null), FieldSchema(name:ord_stat_cd, type:string, comment:null), FieldSchema(name:brd_ctry_key, type:bigint, comment:null), FieldSchema(name:ord_nbr, type:string, comment:null), FieldSchema(name:txn_dt_hash_key, type:int, comment:null), FieldSchema(name:xcotx_regr_nbr, type:string, comment:null), FieldSchema(name:txn_nbr, type:bigint, comment:null), FieldSchema(name:txn_tm, type:string, comment:null), FieldSchema(name:str_loc_hash_key, type:string, comment:null), FieldSchema(name:brd_fst_prch_ind, type:string, comment:null), FieldSchema(name:chnl_fst_prch_ind, type:string, comment:null), FieldSchema(name:ins_dt_hash_key, type:int, comment:null), FieldSchema(name:flw_key, type:bigint, comment:null), FieldSchema(name:shp_dt_hash_key, type:int, comment:null), FieldSchema(name:yr_mo_partn_id, type:int, comment:null), FieldSchema(name:phsh_ind, type:string, comment:null), FieldSchema(name:opr_glbl_sty_clr_id, type:bigint, comment:null), FieldSchema(name:opr_glbl_sku_id, type:string, comment:null), FieldSchema(name:sz_mdl_cd, type:string, comment:null), FieldSchema(name:sz_cd, type:string, comment:null), FieldSchema(name:pmotn_id, type:bigint, comment:null), FieldSchema(name:pmotn_typ_cd, type:string, comment:null)], location:null, inputFormat:org.apache.hadoop.mapred.SequenceFileInputFormat, </t>
    </r>
    <r>
      <rPr>
        <sz val="11"/>
        <color rgb="FFFF0000"/>
        <rFont val="Calibri"/>
        <family val="2"/>
        <scheme val="minor"/>
      </rPr>
      <t xml:space="preserve">outputFormat:org.apache.hadoop.hive.ql.io.HiveSequenceFileOutputFormat, compressed:false, </t>
    </r>
    <r>
      <rPr>
        <sz val="11"/>
        <color theme="1"/>
        <rFont val="Calibri"/>
        <family val="2"/>
        <scheme val="minor"/>
      </rPr>
      <t>numBuckets:-1, serdeInfo:SerDeInfo(name:null, serializationLib:null, parameters:{}), bucketCols:[], sortCols:[], parameters:{}, skewedInfo:SkewedInfo(skewedColNames:[], skewedColValues:[], skewedColValueLocationMaps:{}), storedAsSubDirectories:false), partitionKeys:[], parameters:{transient_lastDdlTime=1493845829}, viewOriginalText:SELECT</t>
    </r>
  </si>
  <si>
    <t>hive&gt; use DB_SLSCNSL_PRODREFRESH ;</t>
  </si>
  <si>
    <t>cdolw_dmd_ord_ln_itm_fct</t>
  </si>
  <si>
    <t>coocv_onl_ord_cust_view</t>
  </si>
  <si>
    <t>csscv_str_sls_cust_view</t>
  </si>
  <si>
    <t>cstdw_sls_txn_dsct_fct_ln_orcsnpmig</t>
  </si>
  <si>
    <t>cstdw_sls_txn_dsct_ln_fct</t>
  </si>
  <si>
    <t>cstdw_sls_txn_dsct_ln_fct_orcmig</t>
  </si>
  <si>
    <t>cstiw_sls_txn_ln_itm_fct</t>
  </si>
  <si>
    <t>cstiw_sls_txn_ln_itm_fct_0922</t>
  </si>
  <si>
    <t>cstiw_sls_txn_ln_itm_fct_orcmig</t>
  </si>
  <si>
    <t>cstiw_sls_txn_ln_itm_fct_orcsnpmig</t>
  </si>
  <si>
    <t>csttw_sls_txn_tndr_fct</t>
  </si>
  <si>
    <t>cstxw_sls_txn_hdr_fct</t>
  </si>
  <si>
    <t>orc_cstdw_sls_txn_dsct_ln_fct</t>
  </si>
  <si>
    <t>orc_cstiw_sls_txn_ln_itm_fct</t>
  </si>
  <si>
    <t>orc_snappy_cstdw_sls_txn_dsct_ln_fct</t>
  </si>
  <si>
    <t>orc_snappy_cstiw_sls_txn_ln_itm_fct</t>
  </si>
  <si>
    <t>orca_cstdw_sls_txn_dsct_ln_fct</t>
  </si>
  <si>
    <t>orca_cstiw_sls_txn_ln_itm_fct</t>
  </si>
  <si>
    <t>orctest_cstdw_sls_txn_dsct_ln_fct</t>
  </si>
  <si>
    <t>orctest_cstiw_sls_txn_ln_itm_fct</t>
  </si>
  <si>
    <t>test_orc_cstdw_sls_txn_dsct_ln_fct</t>
  </si>
  <si>
    <t>test_orc_cstiw_sls_txn_ln_itm_fct</t>
  </si>
  <si>
    <t>Time taken: 0.065 seconds, Fetched: 22 row(s)</t>
  </si>
  <si>
    <t>DB_CUSTTRFM_PRODREFRESH.XCOTX_CUST_ORD_TXN_XREF</t>
  </si>
  <si>
    <t>DB_SLSCNSL_PRODREFRESH.CSSCV_STR_SLS_CUST_VIEW</t>
  </si>
  <si>
    <t>DB_SLSCNSL_PRODREFRESH.COOCV_ONL_ORD_CUST_VIEW</t>
  </si>
  <si>
    <t>DB_CUSTBASE_PRODREFRESH.CUST_ORD_TXN_XREF_T</t>
  </si>
  <si>
    <t>Join Ready</t>
  </si>
  <si>
    <t>Table Build</t>
  </si>
  <si>
    <t>Column w/ " , "</t>
  </si>
  <si>
    <t>Column w/ " ,a. "</t>
  </si>
  <si>
    <t>sell_loc_hash_key  string,</t>
  </si>
  <si>
    <t>regr_nbr  string,</t>
  </si>
  <si>
    <t>sls_txn_nbr  int,</t>
  </si>
  <si>
    <t>sls_txn_tm  string,</t>
  </si>
  <si>
    <t>sls_txn_dt_hash_key  int,</t>
  </si>
  <si>
    <t>txn_itm_seq_nbr  int,</t>
  </si>
  <si>
    <t>glbl_sku_hash_key  string,</t>
  </si>
  <si>
    <t>glbl_sty_clr_hash_key  string,</t>
  </si>
  <si>
    <t>sls_txn_itm_typ_cd  string,</t>
  </si>
  <si>
    <t>ln_tot_un_sls_qty  int,</t>
  </si>
  <si>
    <t>ln_tot_rtl_sls_amt  double,</t>
  </si>
  <si>
    <t>ln_net_dsct_un_prc_amt  double,</t>
  </si>
  <si>
    <t>ln_cur_tck_prc_amt  double,</t>
  </si>
  <si>
    <t>ln_wac_cst_amt  double,</t>
  </si>
  <si>
    <t>ln_orig_rtl_prc_amt  double,</t>
  </si>
  <si>
    <t>vat_amt  double,</t>
  </si>
  <si>
    <t>nmdse_itm_scatg_cd  string,</t>
  </si>
  <si>
    <t>nmdse_itm_typ_cd  string,</t>
  </si>
  <si>
    <t>nmdse_itm_typ_cd_desc  string,</t>
  </si>
  <si>
    <t>nmdse_typ_cd  string,</t>
  </si>
  <si>
    <t>nmdse_typ_cd_desc  string,</t>
  </si>
  <si>
    <t>sls_itm_tax_amt  double,</t>
  </si>
  <si>
    <t>sls_rtn_ind  string,</t>
  </si>
  <si>
    <t>prc_stat_cd  string,</t>
  </si>
  <si>
    <t>brd_id  int,</t>
  </si>
  <si>
    <t>chnl_id  int,</t>
  </si>
  <si>
    <t>dd_chnl_id  int,</t>
  </si>
  <si>
    <t>csgn_ind  string,</t>
  </si>
  <si>
    <t>prc_adj_ind  string,</t>
  </si>
  <si>
    <t>ctry_cd  string,</t>
  </si>
  <si>
    <t>lcl_cncy_cd  string,</t>
  </si>
  <si>
    <t>mkt_cncy_cd  string,</t>
  </si>
  <si>
    <t>lcl_to_usd_conv_rat  double,</t>
  </si>
  <si>
    <t>lcl_to_mkt_conv_rat  double,</t>
  </si>
  <si>
    <t>usd_to_lcl_conv_rat  double,</t>
  </si>
  <si>
    <t>usd_to_mkt_conv_rat  double,</t>
  </si>
  <si>
    <t>on_sale_flag  string,</t>
  </si>
  <si>
    <t>txn_itm_dsct_seq_nbr  int,</t>
  </si>
  <si>
    <t>dsct_alw_cd  string,</t>
  </si>
  <si>
    <t>dsct_alw_cd_desc  string,</t>
  </si>
  <si>
    <t>dsct_opt_cd  string,</t>
  </si>
  <si>
    <t>dsct_opt_cd_desc  string,</t>
  </si>
  <si>
    <t>dsct_amt  double,</t>
  </si>
  <si>
    <t>dsct_pct  double,</t>
  </si>
  <si>
    <t>grp_dsct_nbr  int,</t>
  </si>
  <si>
    <t>pmotn_crd_nbr  string,</t>
  </si>
  <si>
    <t>dsct_emp_nbr  string,</t>
  </si>
  <si>
    <t>swip_mnl_cd  string,</t>
  </si>
  <si>
    <t>mem_id  string,</t>
  </si>
  <si>
    <t>dsct_emp_prtc_typ_cd  string,</t>
  </si>
  <si>
    <t>cust_hash_key  string,</t>
  </si>
  <si>
    <t>txn_id  bigint,</t>
  </si>
  <si>
    <t>ord_stat_cd  string,</t>
  </si>
  <si>
    <t>brd_ctry_key  bigint,</t>
  </si>
  <si>
    <t>ord_nbr  string,</t>
  </si>
  <si>
    <t>txn_dt_hash_key  int,</t>
  </si>
  <si>
    <t>xcotx_regr_nbr  string,</t>
  </si>
  <si>
    <t>txn_nbr  bigint,</t>
  </si>
  <si>
    <t>txn_tm  string,</t>
  </si>
  <si>
    <t>str_loc_hash_key  string,</t>
  </si>
  <si>
    <t>brd_fst_prch_ind  string,</t>
  </si>
  <si>
    <t>chnl_fst_prch_ind  string,</t>
  </si>
  <si>
    <t>ins_dt_hash_key  int,</t>
  </si>
  <si>
    <t>flw_key  bigint,</t>
  </si>
  <si>
    <t>shp_dt_hash_key  int,</t>
  </si>
  <si>
    <t>yr_mo_partn_id  int,</t>
  </si>
  <si>
    <t>phsh_ind  string,</t>
  </si>
  <si>
    <t>opr_glbl_sty_clr_id  bigint,</t>
  </si>
  <si>
    <t>opr_glbl_sku_id  string,</t>
  </si>
  <si>
    <t>sz_mdl_cd  string,</t>
  </si>
  <si>
    <t>sz_cd  string,</t>
  </si>
  <si>
    <t>pmotn_id  bigint,</t>
  </si>
  <si>
    <t>pmotn_typ_cd  string,</t>
  </si>
  <si>
    <t>sell_loc_hash_key,</t>
  </si>
  <si>
    <t>regr_nbr,</t>
  </si>
  <si>
    <t>sls_txn_nbr,</t>
  </si>
  <si>
    <t>sls_txn_tm,</t>
  </si>
  <si>
    <t>sls_txn_dt_hash_key,</t>
  </si>
  <si>
    <t>txn_itm_seq_nbr,</t>
  </si>
  <si>
    <t>glbl_sku_hash_key,</t>
  </si>
  <si>
    <t>glbl_sty_clr_hash_key,</t>
  </si>
  <si>
    <t>sls_txn_itm_typ_cd,</t>
  </si>
  <si>
    <t>sls_txn_itm_typ_cd_desc,</t>
  </si>
  <si>
    <t>ln_tot_un_sls_qty,</t>
  </si>
  <si>
    <t>ln_tot_rtl_sls_amt,</t>
  </si>
  <si>
    <t>ln_net_dsct_un_prc_amt,</t>
  </si>
  <si>
    <t>ln_cur_tck_prc_amt,</t>
  </si>
  <si>
    <t>ln_wac_cst_amt,</t>
  </si>
  <si>
    <t>ln_orig_rtl_prc_amt,</t>
  </si>
  <si>
    <t>vat_amt,</t>
  </si>
  <si>
    <t>nmdse_itm_scatg_cd,</t>
  </si>
  <si>
    <t>nmdse_itm_scatg_cd_desc,</t>
  </si>
  <si>
    <t>nmdse_itm_typ_cd,</t>
  </si>
  <si>
    <t>nmdse_itm_typ_cd_desc,</t>
  </si>
  <si>
    <t>nmdse_typ_cd,</t>
  </si>
  <si>
    <t>nmdse_typ_cd_desc,</t>
  </si>
  <si>
    <t>sls_itm_tax_amt,</t>
  </si>
  <si>
    <t>sls_rtn_ind,</t>
  </si>
  <si>
    <t>prc_stat_cd,</t>
  </si>
  <si>
    <t>brd_id,</t>
  </si>
  <si>
    <t>chnl_id,</t>
  </si>
  <si>
    <t>dd_chnl_id,</t>
  </si>
  <si>
    <t>csgn_ind,</t>
  </si>
  <si>
    <t>prc_adj_ind,</t>
  </si>
  <si>
    <t>ctry_cd,</t>
  </si>
  <si>
    <t>lcl_cncy_cd,</t>
  </si>
  <si>
    <t>mkt_cncy_cd,</t>
  </si>
  <si>
    <t>lcl_to_usd_conv_rat,</t>
  </si>
  <si>
    <t>lcl_to_mkt_conv_rat,</t>
  </si>
  <si>
    <t>usd_to_lcl_conv_rat,</t>
  </si>
  <si>
    <t>usd_to_mkt_conv_rat,</t>
  </si>
  <si>
    <t>on_sale_flag,</t>
  </si>
  <si>
    <t>txn_itm_dsct_seq_nbr,</t>
  </si>
  <si>
    <t>dsct_alw_cd,</t>
  </si>
  <si>
    <t>dsct_alw_cd_desc,</t>
  </si>
  <si>
    <t>dsct_opt_cd,</t>
  </si>
  <si>
    <t>dsct_opt_cd_desc,</t>
  </si>
  <si>
    <t>dsct_amt,</t>
  </si>
  <si>
    <t>dsct_pct,</t>
  </si>
  <si>
    <t>grp_dsct_nbr,</t>
  </si>
  <si>
    <t>pmotn_crd_nbr,</t>
  </si>
  <si>
    <t>dsct_emp_nbr,</t>
  </si>
  <si>
    <t>swip_mnl_cd,</t>
  </si>
  <si>
    <t>mem_id,</t>
  </si>
  <si>
    <t>dsct_emp_prtc_typ_cd,</t>
  </si>
  <si>
    <t>cust_hash_key,</t>
  </si>
  <si>
    <t>txn_id,</t>
  </si>
  <si>
    <t>ord_stat_cd,</t>
  </si>
  <si>
    <t>brd_ctry_key,</t>
  </si>
  <si>
    <t>ord_nbr,</t>
  </si>
  <si>
    <t>txn_dt_hash_key,</t>
  </si>
  <si>
    <t>xcotx_regr_nbr,</t>
  </si>
  <si>
    <t>txn_nbr,</t>
  </si>
  <si>
    <t>txn_tm,</t>
  </si>
  <si>
    <t>str_loc_hash_key,</t>
  </si>
  <si>
    <t>brd_fst_prch_ind,</t>
  </si>
  <si>
    <t>chnl_fst_prch_ind,</t>
  </si>
  <si>
    <t>ins_dt_hash_key,</t>
  </si>
  <si>
    <t>flw_key,</t>
  </si>
  <si>
    <t>shp_dt_hash_key,</t>
  </si>
  <si>
    <t>yr_mo_partn_id,</t>
  </si>
  <si>
    <t>phsh_ind,</t>
  </si>
  <si>
    <t>opr_glbl_sty_clr_id,</t>
  </si>
  <si>
    <t>opr_glbl_sku_id,</t>
  </si>
  <si>
    <t>sz_mdl_cd,</t>
  </si>
  <si>
    <t>sz_cd,</t>
  </si>
  <si>
    <t>pmotn_id,</t>
  </si>
  <si>
    <t>pmotn_typ_cd,</t>
  </si>
  <si>
    <t>ord_id  string,</t>
  </si>
  <si>
    <t>ord_ln_nbr  string,</t>
  </si>
  <si>
    <t>brd_loc_hash_key  string,</t>
  </si>
  <si>
    <t>web_site_loc_hash_key  string,</t>
  </si>
  <si>
    <t>sku_brd_id  int,</t>
  </si>
  <si>
    <t>web_site_brd_id  int,</t>
  </si>
  <si>
    <t>mkt_id  int,</t>
  </si>
  <si>
    <t>txn_typ_cd  string,</t>
  </si>
  <si>
    <t>ord_bo_xst_ind  string,</t>
  </si>
  <si>
    <t>ord_ln_tot_rtl_sls_amt  double,</t>
  </si>
  <si>
    <t>adj_un_ln_rtl_amt  double,</t>
  </si>
  <si>
    <t>ord_ln_xtd_cur_tck_prc_amt  double,</t>
  </si>
  <si>
    <t>dnrm_cur_tck_prc_amt  double,</t>
  </si>
  <si>
    <t>mcm_cst_amt  double,</t>
  </si>
  <si>
    <t>misc_crdt_amt  double,</t>
  </si>
  <si>
    <t>oms_ext_ln_rtl_amt  double,</t>
  </si>
  <si>
    <t>oms_un_ln_rtl_amt  double,</t>
  </si>
  <si>
    <t>ord_brd_dsct_amt  double,</t>
  </si>
  <si>
    <t>ord_gftwrp_chrg_amt  double,</t>
  </si>
  <si>
    <t>ord_gftwrp_tax_amt  double,</t>
  </si>
  <si>
    <t>ord_grs_shp_chrg_amt  double,</t>
  </si>
  <si>
    <t>ord_hdr_dsct_amt  double,</t>
  </si>
  <si>
    <t>ord_ln_dsct_amt  double,</t>
  </si>
  <si>
    <t>ord_ln_mup_dsct_amt  double,</t>
  </si>
  <si>
    <t>ord_ln_vat_amt  double,</t>
  </si>
  <si>
    <t>ord_net_shp_chrg_amt  double,</t>
  </si>
  <si>
    <t>ord_shp_tax_amt  double,</t>
  </si>
  <si>
    <t>oth_hdr_chrg_amt  double,</t>
  </si>
  <si>
    <t>oth_hdr_tax_amt  double,</t>
  </si>
  <si>
    <t>ord_plcc_dsct_amt  double,</t>
  </si>
  <si>
    <t>shp_crdt_amt  double,</t>
  </si>
  <si>
    <t>tax_amt  double,</t>
  </si>
  <si>
    <t>ord_ln_un_qty  int,</t>
  </si>
  <si>
    <t>ord_ln_xtd_orig_rtl_prc_amt  double,</t>
  </si>
  <si>
    <t>dnrm_orig_rtl_prc_amt  double,</t>
  </si>
  <si>
    <t>ord_xtd_wac_cst_amt  double,</t>
  </si>
  <si>
    <t>ord_ln_xtd_net_dsct_prc_amt  double,</t>
  </si>
  <si>
    <t>un_dsct_amt  double,</t>
  </si>
  <si>
    <t>extnd_mup_dsct_amt  double,</t>
  </si>
  <si>
    <t>extnd_ln_dsct_amt  double,</t>
  </si>
  <si>
    <t>extnd_ord_hdr_dsct_amt  double,</t>
  </si>
  <si>
    <t>extnd_brd_dsct_amt  double,</t>
  </si>
  <si>
    <t>extnd_plcc_dsct_amt  double,</t>
  </si>
  <si>
    <t>extnd_shp_chrg_dscnt_amt  double,</t>
  </si>
  <si>
    <t>xcotx_txn_dt_hash_key  int,</t>
  </si>
  <si>
    <t>awrd_id  bigint,</t>
  </si>
  <si>
    <t>sls_txn_itm_typ_cd_desc  string,</t>
  </si>
  <si>
    <t>nmdse_itm_scatg_cd_desc  string,</t>
  </si>
  <si>
    <t>ord_id,</t>
  </si>
  <si>
    <t>ord_ln_nbr,</t>
  </si>
  <si>
    <t>brd_loc_hash_key,</t>
  </si>
  <si>
    <t>web_site_loc_hash_key,</t>
  </si>
  <si>
    <t>sku_brd_id,</t>
  </si>
  <si>
    <t>web_site_brd_id,</t>
  </si>
  <si>
    <t>mkt_id,</t>
  </si>
  <si>
    <t>txn_typ_cd,</t>
  </si>
  <si>
    <t>ord_bo_xst_ind,</t>
  </si>
  <si>
    <t>ord_ln_tot_rtl_sls_amt,</t>
  </si>
  <si>
    <t>adj_un_ln_rtl_amt,</t>
  </si>
  <si>
    <t>ord_ln_xtd_cur_tck_prc_amt,</t>
  </si>
  <si>
    <t>dnrm_cur_tck_prc_amt,</t>
  </si>
  <si>
    <t>mcm_cst_amt,</t>
  </si>
  <si>
    <t>misc_crdt_amt,</t>
  </si>
  <si>
    <t>oms_ext_ln_rtl_amt,</t>
  </si>
  <si>
    <t>oms_un_ln_rtl_amt,</t>
  </si>
  <si>
    <t>ord_brd_dsct_amt,</t>
  </si>
  <si>
    <t>ord_gftwrp_chrg_amt,</t>
  </si>
  <si>
    <t>ord_gftwrp_tax_amt,</t>
  </si>
  <si>
    <t>ord_grs_shp_chrg_amt,</t>
  </si>
  <si>
    <t>ord_hdr_dsct_amt,</t>
  </si>
  <si>
    <t>ord_ln_dsct_amt,</t>
  </si>
  <si>
    <t>ord_ln_mup_dsct_amt,</t>
  </si>
  <si>
    <t>ord_ln_vat_amt,</t>
  </si>
  <si>
    <t>ord_net_shp_chrg_amt,</t>
  </si>
  <si>
    <t>ord_shp_tax_amt,</t>
  </si>
  <si>
    <t>oth_hdr_chrg_amt,</t>
  </si>
  <si>
    <t>oth_hdr_tax_amt,</t>
  </si>
  <si>
    <t>ord_plcc_dsct_amt,</t>
  </si>
  <si>
    <t>shp_crdt_amt,</t>
  </si>
  <si>
    <t>tax_amt,</t>
  </si>
  <si>
    <t>ord_ln_un_qty,</t>
  </si>
  <si>
    <t>ord_ln_xtd_orig_rtl_prc_amt,</t>
  </si>
  <si>
    <t>dnrm_orig_rtl_prc_amt,</t>
  </si>
  <si>
    <t>ord_xtd_wac_cst_amt,</t>
  </si>
  <si>
    <t>ord_ln_xtd_net_dsct_prc_amt,</t>
  </si>
  <si>
    <t>un_dsct_amt,</t>
  </si>
  <si>
    <t>extnd_mup_dsct_amt,</t>
  </si>
  <si>
    <t>extnd_ln_dsct_amt,</t>
  </si>
  <si>
    <t>extnd_ord_hdr_dsct_amt,</t>
  </si>
  <si>
    <t>extnd_brd_dsct_amt,</t>
  </si>
  <si>
    <t>extnd_plcc_dsct_amt,</t>
  </si>
  <si>
    <t>extnd_shp_chrg_dscnt_amt,</t>
  </si>
  <si>
    <t>xcotx_txn_dt_hash_key,</t>
  </si>
  <si>
    <t>awrd_id,</t>
  </si>
  <si>
    <t>hive&gt; use db_fndttrfm_prodrefresh ;</t>
  </si>
  <si>
    <t>Pull date: 5/16/2017</t>
  </si>
  <si>
    <t>rbccc_brd_mkt_ctry_ctl</t>
  </si>
  <si>
    <t>rbccc_brd_mkt_ctry_ctl_hist</t>
  </si>
  <si>
    <t>rgsvh_glbl_sty_ver_hist</t>
  </si>
  <si>
    <t>tfriw_tmp_may</t>
  </si>
  <si>
    <t>ticsw_itm_loc_soh_fct_stg_run1</t>
  </si>
  <si>
    <t>xbcsh_bcc_sty_clr_seas_hist</t>
  </si>
  <si>
    <t>xbcsh_bcc_sty_clr_seas_hist_hist</t>
  </si>
  <si>
    <t>xbcsh_bcc_sty_clr_seas_hist_new</t>
  </si>
  <si>
    <t>xcldt_cal_dt_xref</t>
  </si>
  <si>
    <t>xcldt_cal_dt_xref_sp</t>
  </si>
  <si>
    <t>xcspd_brd_sku_ppk_dim</t>
  </si>
  <si>
    <t>xcxrw_cncy_xchg_rat_fct</t>
  </si>
  <si>
    <t>xcxrw_cncy_xchg_rat_fct_hist</t>
  </si>
  <si>
    <t>xdccx_dc_chnl_xref</t>
  </si>
  <si>
    <t>xdtix_cscfdtmp</t>
  </si>
  <si>
    <t>xdtix_dly_inv_txn_fct</t>
  </si>
  <si>
    <t>xdtix_dly_inv_txn_fct_snappy</t>
  </si>
  <si>
    <t>xdtix_skuctlgtmp</t>
  </si>
  <si>
    <t>xfczd_fis_cal_tm_zn_flt_dim</t>
  </si>
  <si>
    <t>xgczd_gregn_cal_tm_zn_flt_dim</t>
  </si>
  <si>
    <t>xgpbx_glbl_buy_pln_bmc_univ_xref</t>
  </si>
  <si>
    <t>xgpbx_glbl_buy_pln_bmc_univ_xref_0405</t>
  </si>
  <si>
    <t>xgpbx_glbl_buy_pln_bmc_univ_xref_0406</t>
  </si>
  <si>
    <t>xgpbx_glbl_buy_pln_bmc_univ_xref_2017_04_18</t>
  </si>
  <si>
    <t>xgscd_glbl_sty_clr_dim</t>
  </si>
  <si>
    <t>xgscd_glbl_sty_clr_dim_hist</t>
  </si>
  <si>
    <t>xgscx_glbl_sty_clr_xref</t>
  </si>
  <si>
    <t>xgscx_glbl_sty_clr_xref_hist</t>
  </si>
  <si>
    <t>xgskd_glbl_sku_dim</t>
  </si>
  <si>
    <t>xgskd_glbl_sku_dim_hist</t>
  </si>
  <si>
    <t>xgskd_glbl_sku_dim_sp</t>
  </si>
  <si>
    <t>xgskd_glbl_sku_dim_venchg</t>
  </si>
  <si>
    <t>xgskx_glbl_sku_xref</t>
  </si>
  <si>
    <t>xgskx_glbl_sku_xref_hist</t>
  </si>
  <si>
    <t>xgskx_glbl_sku_xref_venchg</t>
  </si>
  <si>
    <t>xgstd_glbl_sty_dim</t>
  </si>
  <si>
    <t>xgstd_glbl_sty_dim_hist</t>
  </si>
  <si>
    <t>xgstx_glbl_sty_xref</t>
  </si>
  <si>
    <t>xgstx_glbl_sty_xref_hist</t>
  </si>
  <si>
    <t>xlocd_loc_dim</t>
  </si>
  <si>
    <t>xlrll_loc_rel_lookup</t>
  </si>
  <si>
    <t>xmbpx_mdse_brd_ppk_xref</t>
  </si>
  <si>
    <t>xmcsd_bmc_sty_dim</t>
  </si>
  <si>
    <t>xscsd_bmc_sku_dim</t>
  </si>
  <si>
    <t>xskid_sku_inv_dc_fct</t>
  </si>
  <si>
    <t>xskip_cscfdtmp</t>
  </si>
  <si>
    <t>xskip_cscfdtmp_hist</t>
  </si>
  <si>
    <t>xskip_xtcdd_tmp_runperf2</t>
  </si>
  <si>
    <t>xslms_sku_loc_mstk_fct</t>
  </si>
  <si>
    <t>xslod_srvc_loc_dim</t>
  </si>
  <si>
    <t>xssfd_smart_str_flattened_dim</t>
  </si>
  <si>
    <t>xstcd_bmc_sty_clr_dim</t>
  </si>
  <si>
    <t>xtcdd_tax_cd_def_dim</t>
  </si>
  <si>
    <t>xtcdd_tax_cd_def_dim_hist</t>
  </si>
  <si>
    <t>xtcdd_tax_cd_def_dim_ver</t>
  </si>
  <si>
    <t>xucfd_univ_cal_fltnd_dim</t>
  </si>
  <si>
    <t>xvndd_vnd_dim</t>
  </si>
  <si>
    <t>Time taken: 5.239 seconds, Fetched: 57 row(s)</t>
  </si>
  <si>
    <t>hive&gt; Describe extended db_fndttrfm_prodrefresh.xfczd_fis_cal_tm_zn_flt_dim ;</t>
  </si>
  <si>
    <t>tm_zn_grp_cd            string</t>
  </si>
  <si>
    <t>cal_dt_hash_key         int</t>
  </si>
  <si>
    <t>fis_cal_dt              string</t>
  </si>
  <si>
    <t>lw_fis_cal_dt           string</t>
  </si>
  <si>
    <t>fis_dy_of_yr_nbr        int</t>
  </si>
  <si>
    <t>fis_dy_of_half_nbr      int</t>
  </si>
  <si>
    <t>fis_dy_of_qtr_nbr       int</t>
  </si>
  <si>
    <t>fis_dy_of_mo_nbr        int</t>
  </si>
  <si>
    <t>fis_dy_of_wk_nbr        int</t>
  </si>
  <si>
    <t>seq_in_dy_rsln_nbr      int</t>
  </si>
  <si>
    <t>rel_dy_nbr              int</t>
  </si>
  <si>
    <t>fis_dt_desc             string</t>
  </si>
  <si>
    <t>fis_dt_full_desc        string</t>
  </si>
  <si>
    <t>fis_yr_nbr              int</t>
  </si>
  <si>
    <t>fis_half_nbr            int</t>
  </si>
  <si>
    <t>fis_qtr_nbr             int</t>
  </si>
  <si>
    <t>fis_mo_nbr              int</t>
  </si>
  <si>
    <t>fis_wk_nbr              int</t>
  </si>
  <si>
    <t>dy_of_wk_desc           string</t>
  </si>
  <si>
    <t>ly_fis_cal_dt           string</t>
  </si>
  <si>
    <t>lly_fis_cal_dt          string</t>
  </si>
  <si>
    <t>prr_yr_dy_ind           string</t>
  </si>
  <si>
    <t>prr_yr_elps_dy_in_yr_ind        string</t>
  </si>
  <si>
    <t>cur_dy_ind              string</t>
  </si>
  <si>
    <t>nxt_dy_ind              string</t>
  </si>
  <si>
    <t>prv_dy_ind              string</t>
  </si>
  <si>
    <t>elps_dy_ind             string</t>
  </si>
  <si>
    <t>fis_wk_desc             string</t>
  </si>
  <si>
    <t>fis_wk_full_desc        string</t>
  </si>
  <si>
    <t>fis_wk_yr_desc          string</t>
  </si>
  <si>
    <t>seq_in_wk_rsln_nbr      int</t>
  </si>
  <si>
    <t>rel_wk_seq_nbr          int</t>
  </si>
  <si>
    <t>rel_wk_nbr              int</t>
  </si>
  <si>
    <t>ly_fis_yr_nbr           int</t>
  </si>
  <si>
    <t>ly_fis_wk_nbr           int</t>
  </si>
  <si>
    <t>lly_fis_yr_nbr          int</t>
  </si>
  <si>
    <t>lly_fis_wk_nbr          int</t>
  </si>
  <si>
    <t>roll_actl_52wk_ind      string</t>
  </si>
  <si>
    <t>roll_actl_5wk_ind       string</t>
  </si>
  <si>
    <t>prr_yr_wk_ind           string</t>
  </si>
  <si>
    <t>prr_yr_elps_wk_in_mo_ind        string</t>
  </si>
  <si>
    <t>prr_yr_elps_wk_in_qtr_ind       string</t>
  </si>
  <si>
    <t>prr_yr_elps_wk_in_half_ind      string</t>
  </si>
  <si>
    <t>prr_yr_elps_wk_in_yr_ind        string</t>
  </si>
  <si>
    <t>elps_wk_ind             string</t>
  </si>
  <si>
    <t>fis_wk_in_mo_nbr        int</t>
  </si>
  <si>
    <t>fis_wk_in_qtr_nbr       int</t>
  </si>
  <si>
    <t>fis_wk_in_half_nbr      int</t>
  </si>
  <si>
    <t>wk_strt_dt              string</t>
  </si>
  <si>
    <t>wk_end_dt               string</t>
  </si>
  <si>
    <t>ty_eop_cd               string</t>
  </si>
  <si>
    <t>cur_wk_ind              string</t>
  </si>
  <si>
    <t>ly_eop_cd               string</t>
  </si>
  <si>
    <t>ty_bop_cd               string</t>
  </si>
  <si>
    <t>ly_bop_cd               string</t>
  </si>
  <si>
    <t>elps_wk_in_actl_mo_ind  string</t>
  </si>
  <si>
    <t>elps_wk_in_actl_qtr_ind string</t>
  </si>
  <si>
    <t>elps_wk_in_actl_half_ind        string</t>
  </si>
  <si>
    <t>elps_wk_in_actl_yr_ind  string</t>
  </si>
  <si>
    <t>lst_wk_ind              string</t>
  </si>
  <si>
    <t>nxt_wk_ind              string</t>
  </si>
  <si>
    <t>fis_mo_desc             string</t>
  </si>
  <si>
    <t>fis_mo_full_desc        string</t>
  </si>
  <si>
    <t>seq_in_mo_rsln_nbr      int</t>
  </si>
  <si>
    <t>fis_mo_in_qtr_nbr       int</t>
  </si>
  <si>
    <t>fis_mo_in_half_nbr      int</t>
  </si>
  <si>
    <t>mo_strt_dt              string</t>
  </si>
  <si>
    <t>mo_end_dt               string</t>
  </si>
  <si>
    <t>elps_mo_ind             string</t>
  </si>
  <si>
    <t>cur_mo_ind              string</t>
  </si>
  <si>
    <t>lst_mo_ind              string</t>
  </si>
  <si>
    <t>lst_wk_cur_mo_ind       string</t>
  </si>
  <si>
    <t>nxt_mo_ind              string</t>
  </si>
  <si>
    <t>roll_actl_6mo_ind       string</t>
  </si>
  <si>
    <t>roll_actl_12mo_ind      string</t>
  </si>
  <si>
    <t>fut_6mo_ind             string</t>
  </si>
  <si>
    <t>fut_12mo_ind            string</t>
  </si>
  <si>
    <t>fis_qtr_desc            string</t>
  </si>
  <si>
    <t>fis_qtr_full_desc       string</t>
  </si>
  <si>
    <t>seq_in_qtr_rsln_nbr     int</t>
  </si>
  <si>
    <t>qtr_strt_dt             string</t>
  </si>
  <si>
    <t>qtr_end_dt              string</t>
  </si>
  <si>
    <t>cur_qtr_ind             string</t>
  </si>
  <si>
    <t>lst_qtr_ind             string</t>
  </si>
  <si>
    <t>lst_wk_cur_qtr_ind      string</t>
  </si>
  <si>
    <t>nxt_qtr_ind             string</t>
  </si>
  <si>
    <t>elps_qtr_ind            string</t>
  </si>
  <si>
    <t>fis_qtr_in_half_nbr     int</t>
  </si>
  <si>
    <t>fis_half_yr_desc        string</t>
  </si>
  <si>
    <t>fis_half_yr_full_desc   string</t>
  </si>
  <si>
    <t>seq_in_half_rsln_nbr    int</t>
  </si>
  <si>
    <t>half_yr_strt_dt         string</t>
  </si>
  <si>
    <t>half_yr_end_dt          string</t>
  </si>
  <si>
    <t>cur_half_ind            string</t>
  </si>
  <si>
    <t>lst_half_ind            string</t>
  </si>
  <si>
    <t>lst_wk_cur_half_ind     string</t>
  </si>
  <si>
    <t>nxt_half_ind            string</t>
  </si>
  <si>
    <t>elps_half_ind           string</t>
  </si>
  <si>
    <t>fis_yr_desc             string</t>
  </si>
  <si>
    <t>seq_in_yr_rsln_nbr      int</t>
  </si>
  <si>
    <t>elps_yr_ind             string</t>
  </si>
  <si>
    <t>yr_strt_dt              string</t>
  </si>
  <si>
    <t>yr_end_dt               string</t>
  </si>
  <si>
    <t>cur_yr_ind              string</t>
  </si>
  <si>
    <t>lst_yr_ind              string</t>
  </si>
  <si>
    <t>lst_wk_cur_yr_ind       string</t>
  </si>
  <si>
    <t>nxt_yr_ind              string</t>
  </si>
  <si>
    <t>cn_cur_dy_ind           string</t>
  </si>
  <si>
    <t>cn_prv_dy_ind           string</t>
  </si>
  <si>
    <t>cn_elps_dy_ind          string</t>
  </si>
  <si>
    <t>Detailed Table Information      Table(tableName:xfczd_fis_cal_tm_zn_flt_dim, dbName:db_fndttrfm_prodrefresh, owner:svc_prodrefresh, createTime:1494872037, lastAccessTime:0, retention:0, sd:StorageDescriptor(cols:[FieldSchema(name:tm_zn_grp_cd, type:string, comment:), FieldSchema(name:cal_dt_hash_key, type:int, comment:), FieldSchema(name:fis_cal_dt, type:string, comment:), FieldSchema(name:lw_fis_cal_dt, type:string, comment:), FieldSchema(name:fis_dy_of_yr_nbr, type:int, comment:), FieldSchema(name:fis_dy_of_half_nbr, type:int, comment:), FieldSchema(name:fis_dy_of_qtr_nbr, type:int, comment:), FieldSchema(name:fis_dy_of_mo_nbr, type:int, comment:), FieldSchema(name:fis_dy_of_wk_nbr, type:int, comment:), FieldSchema(name:seq_in_dy_rsln_nbr, type:int, comment:), FieldSchema(name:rel_dy_nbr, type:int, comment:), FieldSchema(name:fis_dt_desc, type:string, comment:), FieldSchema(name:fis_dt_full_desc, type:string, comment:), FieldSchema(name:fis_yr_nbr, type:int, comment:), FieldSchema(name:fis_half_nbr, type:int, comment:), FieldSchema(name:fis_qtr_nbr, type:int, comment:), FieldSchema(name:fis_mo_nbr, type:int, comment:), FieldSchema(name:fis_wk_nbr, type:int, comment:), FieldSchema(name:dy_of_wk_desc, type:string, comment:), FieldSchema(name:ly_fis_cal_dt, type:string, comment:), FieldSchema(name:lly_fis_cal_dt, type:string, comment:), FieldSchema(name:prr_yr_dy_ind, type:string, comment:), FieldSchema(name:prr_yr_elps_dy_in_yr_ind, type:string, comment:), FieldSchema(name:cur_dy_ind, type:string, comment:), FieldSchema(name:nxt_dy_ind, type:string, comment:), FieldSchema(name:prv_dy_ind, type:string, comment:), FieldSchema(name:elps_dy_ind, type:string, comment:), FieldSchema(name:fis_wk_desc, type:string, comment:), FieldSchema(name:fis_wk_full_desc, type:string, comment:), FieldSchema(name:fis_wk_yr_desc, type:string, comment:), FieldSchema(name:seq_in_wk_rsln_nbr, type:int, comment:), FieldSchema(name:rel_wk_seq_nbr, type:int, comment:), FieldSchema(name:rel_wk_nbr, type:int, comment:), FieldSchema(name:ly_fis_yr_nbr, type:int, comment:), FieldSchema(name:ly_fis_wk_nbr, type:int, comment:), FieldSchema(name:lly_fis_yr_nbr, type:int, comment:), FieldSchema(name:lly_fis_wk_nbr, type:int, comment:), FieldSchema(name:roll_actl_52wk_ind, type:string, comment:), FieldSchema(name:roll_actl_5wk_ind, type:string, comment:), FieldSchema(name:prr_yr_wk_ind, type:string, comment:), FieldSchema(name:prr_yr_elps_wk_in_mo_ind, type:string, comment:), FieldSchema(name:prr_yr_elps_wk_in_qtr_ind, type:string, comment:), FieldSchema(name:prr_yr_elps_wk_in_half_ind, type:string, comment:), FieldSchema(name:prr_yr_elps_wk_in_yr_ind, type:string, comment:), FieldSchema(name:elps_wk_ind, type:string, comment:), FieldSchema(name:fis_wk_in_mo_nbr, type:int, comment:), FieldSchema(name:fis_wk_in_qtr_nbr, type:int, comment:), FieldSchema(name:fis_wk_in_half_nbr, type:int, comment:), FieldSchema(name:wk_strt_dt, type:string, comment:), FieldSchema(name:wk_end_dt, type:string, comment:), FieldSchema(name:ty_eop_cd, type:string, comment:), FieldSchema(name:cur_wk_ind, type:string, comment:), FieldSchema(name:ly_eop_cd, type:string, comment:), FieldSchema(name:ty_bop_cd, type:string, comment:), FieldSchema(name:ly_bop_cd, type:string, comment:), FieldSchema(name:elps_wk_in_actl_mo_ind, type:string, comment:), FieldSchema(name:elps_wk_in_actl_qtr_ind, type:string, comment:), FieldSchema(name:elps_wk_in_actl_half_ind, type:string, comment:), FieldSchema(name:elps_wk_in_actl_yr_ind, type:string, comment:), FieldSchema(name:lst_wk_ind, type:string, comment:), FieldSchema(name:nxt_wk_ind, type:string, comment:), FieldSchema(name:fis_mo_desc, type:string, comment:), FieldSchema(name:fis_mo_full_desc, type:string, comment:), FieldSchema(name:seq_in_mo_rsln_nbr, type:int, comment:), FieldSchema(name:fis_mo_in_qtr_nbr, type:int, comment:), FieldSchema(name:fis_mo_in_half_nbr, type:int, comment:), FieldSchema(name:mo_strt_dt, type:string, comment:), FieldSchema(name:mo_end_dt, type:string, comment:), FieldSchema(name:elps_mo_ind, type:string, comment:), FieldSchema(name:cur_mo_ind, type:string, comment:), FieldSchema(name:lst_mo_ind, type:string, comment:), FieldSchema(name:lst_wk_cur_mo_ind, type:string, comment:), FieldSchema(name:nxt_mo_ind, type:string, comment:), FieldSchema(name:roll_actl_6mo_ind, type:string, comment:), FieldSchema(name:roll_actl_12mo_ind, type:string, comment:), FieldSchema(name:fut_6mo_ind, type:string, comment:), FieldSchema(name:fut_12mo_ind, type:string, comment:), FieldSchema(name:fis_qtr_desc, type:string, comment:), FieldSchema(name:fis_qtr_full_desc, type:string, comment:), FieldSchema(name:seq_in_qtr_rsln_nbr, type:int, comment:), FieldSchema(name:qtr_strt_dt, type:string, comment:), FieldSchema(name:qtr_end_dt, type:string, comment:), FieldSchema(name:cur_qtr_ind, type:string, comment:), FieldSchema(name:lst_qtr_ind, type:string, comment:), FieldSchema(name:lst_wk_cur_qtr_ind, type:string, comment:), FieldSchema(name:nxt_qtr_ind, type:string, comment:), FieldSchema(name:elps_qtr_ind, type:string, comment:), FieldSchema(name:fis_qtr_in_half_nbr, type:int, comment:), FieldSchema(name:fis_half_yr_desc, type:string, comment:), FieldSchema(name:fis_half_yr_full_desc, type:string, comment:), FieldSchema(name:seq_in_half_rsln_nbr, type:int, comment:), FieldSchema(name:half_yr_strt_dt, type:string, comment:), FieldSchema(name:half_yr_end_dt, type:string, comment:), FieldSchema(name:cur_half_ind, type:string, comment:), FieldSchema(name:lst_half_ind, type:string, comment:), FieldSchema(name:lst_wk_cur_half_ind, type:string, comment:), FieldSchema(name:nxt_half_ind, type:string, comment:), FieldSchema(name:elps_half_ind, type:string, comment:), FieldSchema(name:fis_yr_desc, type:string, comment:), FieldSchema(name:seq_in_yr_rsln_nbr, type:int, comment:), FieldSchema(name:elps_yr_ind, type:string, comment:), FieldSchema(name:yr_strt_dt, type:string, comment:), FieldSchema(name:yr_end_dt, type:string, comment:), FieldSchema(name:cur_yr_ind, type:string, comment:), FieldSchema(name:lst_yr_ind, type:string, comment:), FieldSchema(name:lst_wk_cur_yr_ind, type:string, comment:), FieldSchema(name:nxt_yr_ind, type:string, comment:), FieldSchema(name:cn_cur_dy_ind, type:string, comment:), FieldSchema(name:cn_prv_dy_ind, type:string, comment:), FieldSchema(name:cn_elps_dy_ind, type:string, comment:)], location:hdfs://pxpmgct/bdprod/fndt/fndttrfm/Time/EDW/XFCZD_FIS_CAL_TM_ZN_FLT_DIM/1494893045,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parameters:{last_modified_time=1494893769, totalSize=3145738, numRows=-1, rawDataSize=-1, EXTERNAL=TRUE, COLUMN_STATS_ACCURATE=false, numFiles=8, transient_lastDdlTime=1494893769, last_modified_by=svc_prodrefresh}, viewOriginalText:null, viewExpandedText:null, tableType:EXTERNAL_TABLE)</t>
  </si>
  <si>
    <t>Time taken: 0.21 seconds, Fetched: 112 row(s)</t>
  </si>
  <si>
    <t>db_fndttrfm_prodrefresh.xfczd_fis_cal_tm_zn_flt_dim</t>
  </si>
  <si>
    <t>tm_zn_grp_cd,</t>
  </si>
  <si>
    <t>cal_dt_hash_key,</t>
  </si>
  <si>
    <t>fis_cal_dt,</t>
  </si>
  <si>
    <t>lw_fis_cal_dt,</t>
  </si>
  <si>
    <t>fis_dy_of_yr_nbr,</t>
  </si>
  <si>
    <t>fis_dy_of_half_nbr,</t>
  </si>
  <si>
    <t>fis_dy_of_qtr_nbr,</t>
  </si>
  <si>
    <t>fis_dy_of_mo_nbr,</t>
  </si>
  <si>
    <t>fis_dy_of_wk_nbr,</t>
  </si>
  <si>
    <t>seq_in_dy_rsln_nbr,</t>
  </si>
  <si>
    <t>rel_dy_nbr,</t>
  </si>
  <si>
    <t>fis_dt_desc,</t>
  </si>
  <si>
    <t>fis_dt_full_desc,</t>
  </si>
  <si>
    <t>fis_yr_nbr,</t>
  </si>
  <si>
    <t>fis_half_nbr,</t>
  </si>
  <si>
    <t>fis_qtr_nbr,</t>
  </si>
  <si>
    <t>fis_mo_nbr,</t>
  </si>
  <si>
    <t>fis_wk_nbr,</t>
  </si>
  <si>
    <t>dy_of_wk_desc,</t>
  </si>
  <si>
    <t>ly_fis_cal_dt,</t>
  </si>
  <si>
    <t>lly_fis_cal_dt,</t>
  </si>
  <si>
    <t>prr_yr_dy_ind,</t>
  </si>
  <si>
    <t>prr_yr_elps_dy_in_yr_ind,</t>
  </si>
  <si>
    <t>cur_dy_ind,</t>
  </si>
  <si>
    <t>nxt_dy_ind,</t>
  </si>
  <si>
    <t>prv_dy_ind,</t>
  </si>
  <si>
    <t>elps_dy_ind,</t>
  </si>
  <si>
    <t>fis_wk_desc,</t>
  </si>
  <si>
    <t>fis_wk_full_desc,</t>
  </si>
  <si>
    <t>fis_wk_yr_desc,</t>
  </si>
  <si>
    <t>seq_in_wk_rsln_nbr,</t>
  </si>
  <si>
    <t>rel_wk_seq_nbr,</t>
  </si>
  <si>
    <t>rel_wk_nbr,</t>
  </si>
  <si>
    <t>ly_fis_yr_nbr,</t>
  </si>
  <si>
    <t>ly_fis_wk_nbr,</t>
  </si>
  <si>
    <t>lly_fis_yr_nbr,</t>
  </si>
  <si>
    <t>lly_fis_wk_nbr,</t>
  </si>
  <si>
    <t>roll_actl_52wk_ind,</t>
  </si>
  <si>
    <t>roll_actl_5wk_ind,</t>
  </si>
  <si>
    <t>prr_yr_wk_ind,</t>
  </si>
  <si>
    <t>prr_yr_elps_wk_in_mo_ind,</t>
  </si>
  <si>
    <t>prr_yr_elps_wk_in_qtr_ind,</t>
  </si>
  <si>
    <t>prr_yr_elps_wk_in_half_ind,</t>
  </si>
  <si>
    <t>prr_yr_elps_wk_in_yr_ind,</t>
  </si>
  <si>
    <t>elps_wk_ind,</t>
  </si>
  <si>
    <t>fis_wk_in_mo_nbr,</t>
  </si>
  <si>
    <t>fis_wk_in_qtr_nbr,</t>
  </si>
  <si>
    <t>fis_wk_in_half_nbr,</t>
  </si>
  <si>
    <t>wk_strt_dt,</t>
  </si>
  <si>
    <t>wk_end_dt,</t>
  </si>
  <si>
    <t>ty_eop_cd,</t>
  </si>
  <si>
    <t>cur_wk_ind,</t>
  </si>
  <si>
    <t>ly_eop_cd,</t>
  </si>
  <si>
    <t>ty_bop_cd,</t>
  </si>
  <si>
    <t>ly_bop_cd,</t>
  </si>
  <si>
    <t>elps_wk_in_actl_mo_ind,</t>
  </si>
  <si>
    <t>elps_wk_in_actl_qtr_ind,</t>
  </si>
  <si>
    <t>elps_wk_in_actl_half_ind,</t>
  </si>
  <si>
    <t>elps_wk_in_actl_yr_ind,</t>
  </si>
  <si>
    <t>lst_wk_ind,</t>
  </si>
  <si>
    <t>nxt_wk_ind,</t>
  </si>
  <si>
    <t>fis_mo_desc,</t>
  </si>
  <si>
    <t>fis_mo_full_desc,</t>
  </si>
  <si>
    <t>seq_in_mo_rsln_nbr,</t>
  </si>
  <si>
    <t>fis_mo_in_qtr_nbr,</t>
  </si>
  <si>
    <t>fis_mo_in_half_nbr,</t>
  </si>
  <si>
    <t>mo_strt_dt,</t>
  </si>
  <si>
    <t>mo_end_dt,</t>
  </si>
  <si>
    <t>elps_mo_ind,</t>
  </si>
  <si>
    <t>cur_mo_ind,</t>
  </si>
  <si>
    <t>lst_mo_ind,</t>
  </si>
  <si>
    <t>lst_wk_cur_mo_ind,</t>
  </si>
  <si>
    <t>nxt_mo_ind,</t>
  </si>
  <si>
    <t>roll_actl_6mo_ind,</t>
  </si>
  <si>
    <t>roll_actl_12mo_ind,</t>
  </si>
  <si>
    <t>fut_6mo_ind,</t>
  </si>
  <si>
    <t>fut_12mo_ind,</t>
  </si>
  <si>
    <t>fis_qtr_desc,</t>
  </si>
  <si>
    <t>fis_qtr_full_desc,</t>
  </si>
  <si>
    <t>seq_in_qtr_rsln_nbr,</t>
  </si>
  <si>
    <t>qtr_strt_dt,</t>
  </si>
  <si>
    <t>qtr_end_dt,</t>
  </si>
  <si>
    <t>cur_qtr_ind,</t>
  </si>
  <si>
    <t>lst_qtr_ind,</t>
  </si>
  <si>
    <t>lst_wk_cur_qtr_ind,</t>
  </si>
  <si>
    <t>nxt_qtr_ind,</t>
  </si>
  <si>
    <t>elps_qtr_ind,</t>
  </si>
  <si>
    <t>fis_qtr_in_half_nbr,</t>
  </si>
  <si>
    <t>fis_half_yr_desc,</t>
  </si>
  <si>
    <t>fis_half_yr_full_desc,</t>
  </si>
  <si>
    <t>seq_in_half_rsln_nbr,</t>
  </si>
  <si>
    <t>half_yr_strt_dt,</t>
  </si>
  <si>
    <t>half_yr_end_dt,</t>
  </si>
  <si>
    <t>cur_half_ind,</t>
  </si>
  <si>
    <t>lst_half_ind,</t>
  </si>
  <si>
    <t>lst_wk_cur_half_ind,</t>
  </si>
  <si>
    <t>nxt_half_ind,</t>
  </si>
  <si>
    <t>elps_half_ind,</t>
  </si>
  <si>
    <t>fis_yr_desc,</t>
  </si>
  <si>
    <t>seq_in_yr_rsln_nbr,</t>
  </si>
  <si>
    <t>elps_yr_ind,</t>
  </si>
  <si>
    <t>yr_strt_dt,</t>
  </si>
  <si>
    <t>yr_end_dt,</t>
  </si>
  <si>
    <t>cur_yr_ind,</t>
  </si>
  <si>
    <t>lst_yr_ind,</t>
  </si>
  <si>
    <t>lst_wk_cur_yr_ind,</t>
  </si>
  <si>
    <t>nxt_yr_ind,</t>
  </si>
  <si>
    <t>cn_cur_dy_ind,</t>
  </si>
  <si>
    <t>cn_prv_dy_ind,</t>
  </si>
  <si>
    <t>cn_elps_dy_ind,</t>
  </si>
  <si>
    <t>hive&gt; Describe extended db_fndttrfm_prodrefresh.xlocd_loc_dim ;</t>
  </si>
  <si>
    <t>loc_hash_key            string</t>
  </si>
  <si>
    <t>loc_key                 int</t>
  </si>
  <si>
    <t>ver_nbr                 int</t>
  </si>
  <si>
    <t>cur_ver_ind             string</t>
  </si>
  <si>
    <t>loc_hist_strt_dt_hash_key       int</t>
  </si>
  <si>
    <t>cur_rec_ind             string</t>
  </si>
  <si>
    <t>loc_hist_end_dt_hash_key        int</t>
  </si>
  <si>
    <t>opr_loc_nbr             int</t>
  </si>
  <si>
    <t>inv_stat_cd_id          int</t>
  </si>
  <si>
    <t>cnst_stat_cd_id         int</t>
  </si>
  <si>
    <t>site_typ_cd_id          int</t>
  </si>
  <si>
    <t>loc_abbr_nm             string</t>
  </si>
  <si>
    <t>loc_nm                  string</t>
  </si>
  <si>
    <t>opn_dt_hash_key         int</t>
  </si>
  <si>
    <t>clo_dt_hash_key         int</t>
  </si>
  <si>
    <t>rmdl_opn_dt_hash_key    int</t>
  </si>
  <si>
    <t>rmdl_clo_dt_hash_key    int</t>
  </si>
  <si>
    <t>loc_typ_cd_id           int</t>
  </si>
  <si>
    <t>tm_zn_cd                string</t>
  </si>
  <si>
    <t>lcl_cncy_cd_id          int</t>
  </si>
  <si>
    <t>mkt_cncy_cd_id          int</t>
  </si>
  <si>
    <t>estt_typ_cd_id          int</t>
  </si>
  <si>
    <t>str_dflt_sell_div_cd_id int</t>
  </si>
  <si>
    <t>str_open_sun_ind        string</t>
  </si>
  <si>
    <t>str_sun_eff_dt_hash_key int</t>
  </si>
  <si>
    <t>str_mrch_cdr_id         string</t>
  </si>
  <si>
    <t>str_cdr_ind             string</t>
  </si>
  <si>
    <t>str_cdr_eff_dt_hash_key int</t>
  </si>
  <si>
    <t>str_regr_cnt            int</t>
  </si>
  <si>
    <t>str_curr_bank_cd        int</t>
  </si>
  <si>
    <t>str_prev_bank_cd        int</t>
  </si>
  <si>
    <t>str_bank_eff_dt         string</t>
  </si>
  <si>
    <t>str_mrch_acct_nbr       string</t>
  </si>
  <si>
    <t>dr_mrch_acct_nbr        string</t>
  </si>
  <si>
    <t>inv_only_str_ind        string</t>
  </si>
  <si>
    <t>prvt_lbl_cr_crd_id      string</t>
  </si>
  <si>
    <t>poll_tm_grp_cd          int</t>
  </si>
  <si>
    <t>str_mgr_emp_key         int</t>
  </si>
  <si>
    <t>comp_stat_cd_id         int</t>
  </si>
  <si>
    <t>tot_str_ipr_area_qty    int</t>
  </si>
  <si>
    <t>tot_str_iprb_area_qty   int</t>
  </si>
  <si>
    <t>tot_str_sls_area_qty    int</t>
  </si>
  <si>
    <t>tot_str_stk_area_qty    int</t>
  </si>
  <si>
    <t>tot_str_ftrm_area_qty   int</t>
  </si>
  <si>
    <t>tot_rmte_stk_area_qty   int</t>
  </si>
  <si>
    <t>area_uom_cd_id          int</t>
  </si>
  <si>
    <t>str_ad_nm               string</t>
  </si>
  <si>
    <t>entr_loc_typ_cd_id      int</t>
  </si>
  <si>
    <t>str_frmt_typ_cd_id      int</t>
  </si>
  <si>
    <t>tot_lvl_cnt             int</t>
  </si>
  <si>
    <t>lang_cd_id              int</t>
  </si>
  <si>
    <t>msa_key                 int</t>
  </si>
  <si>
    <t>bld_bld_yr              int</t>
  </si>
  <si>
    <t>bld_lf_sty_ind          string</t>
  </si>
  <si>
    <t>bld_loc_typ_cd          string</t>
  </si>
  <si>
    <t>bld_loc_desc            string</t>
  </si>
  <si>
    <t>mall_spc_id_txt         string</t>
  </si>
  <si>
    <t>loc_catg_cd_id          int</t>
  </si>
  <si>
    <t>rm_ofc_ind              string</t>
  </si>
  <si>
    <t>dm_ofc_ind              string</t>
  </si>
  <si>
    <t>intr_ctr_id             int</t>
  </si>
  <si>
    <t>ctr_nm                  string</t>
  </si>
  <si>
    <t>grla_squn_qty           int</t>
  </si>
  <si>
    <t>ntl_rsrch_bru_nbr       int</t>
  </si>
  <si>
    <t>lst_mjr_prj_dt          string</t>
  </si>
  <si>
    <t>lst_mjr_prj_scp_desc    string</t>
  </si>
  <si>
    <t>dmy_str_ind             string</t>
  </si>
  <si>
    <t>dir_pos_sls_typ_cd_id   int</t>
  </si>
  <si>
    <t>alloc_str_stat_cd_id    int</t>
  </si>
  <si>
    <t>vat_rgn_key             int</t>
  </si>
  <si>
    <t>lgl_enty_seg_cd         string</t>
  </si>
  <si>
    <t>frch_rtl_loc_typ_cd     string</t>
  </si>
  <si>
    <t>venus_dc_key            int</t>
  </si>
  <si>
    <t>venus_fin_loc_key       int</t>
  </si>
  <si>
    <t>Detailed Table Information      Table(tableName:xlocd_loc_dim, dbName:db_fndttrfm_prodrefresh, owner:svc_prodrefresh, createTime:1494872038, lastAccessTime:0, retention:0, sd:StorageDescriptor(cols:[FieldSchema(name:loc_hash_key, type:string, comment:), FieldSchema(name:loc_key, type:int, comment:), FieldSchema(name:ver_nbr, type:int, comment:), FieldSchema(name:cur_ver_ind, type:string, comment:), FieldSchema(name:loc_hist_strt_dt_hash_key, type:int, comment:), FieldSchema(name:cur_rec_ind, type:string, comment:), FieldSchema(name:loc_hist_end_dt_hash_key, type:int, comment:), FieldSchema(name:opr_loc_nbr, type:int, comment:), FieldSchema(name:inv_stat_cd_id, type:int, comment:), FieldSchema(name:cnst_stat_cd_id, type:int, comment:), FieldSchema(name:site_typ_cd_id, type:int, comment:), FieldSchema(name:loc_abbr_nm, type:string, comment:), FieldSchema(name:loc_nm, type:string, comment:), FieldSchema(name:opn_dt_hash_key, type:int, comment:), FieldSchema(name:clo_dt_hash_key, type:int, comment:), FieldSchema(name:rmdl_opn_dt_hash_key, type:int, comment:), FieldSchema(name:rmdl_clo_dt_hash_key, type:int, comment:), FieldSchema(name:loc_typ_cd_id, type:int, comment:), FieldSchema(name:tm_zn_cd, type:string, comment:), FieldSchema(name:lcl_cncy_cd_id, type:int, comment:), FieldSchema(name:mkt_cncy_cd_id, type:int, comment:), FieldSchema(name:estt_typ_cd_id, type:int, comment:), FieldSchema(name:str_dflt_sell_div_cd_id, type:int, comment:), FieldSchema(name:str_open_sun_ind, type:string, comment:), FieldSchema(name:str_sun_eff_dt_hash_key, type:int, comment:), FieldSchema(name:str_mrch_cdr_id, type:string, comment:), FieldSchema(name:str_cdr_ind, type:string, comment:), FieldSchema(name:str_cdr_eff_dt_hash_key, type:int, comment:), FieldSchema(name:str_regr_cnt, type:int, comment:), FieldSchema(name:str_curr_bank_cd, type:int, comment:), FieldSchema(name:str_prev_bank_cd, type:int, comment:), FieldSchema(name:str_bank_eff_dt, type:string, comment:), FieldSchema(name:str_mrch_acct_nbr, type:string, comment:), FieldSchema(name:dr_mrch_acct_nbr, type:string, comment:), FieldSchema(name:inv_only_str_ind, type:string, comment:), FieldSchema(name:prvt_lbl_cr_crd_id, type:string, comment:), FieldSchema(name:poll_tm_grp_cd, type:int, comment:), FieldSchema(name:str_mgr_emp_key, type:int, comment:), FieldSchema(name:comp_stat_cd_id, type:int, comment:), FieldSchema(name:tot_str_ipr_area_qty, type:int, comment:), FieldSchema(name:tot_str_iprb_area_qty, type:int, comment:), FieldSchema(name:tot_str_sls_area_qty, type:int, comment:), FieldSchema(name:tot_str_stk_area_qty, type:int, comment:), FieldSchema(name:tot_str_ftrm_area_qty, type:int, comment:), FieldSchema(name:tot_rmte_stk_area_qty, type:int, comment:), FieldSchema(name:area_uom_cd_id, type:int, comment:), FieldSchema(name:str_ad_nm, type:string, comment:), FieldSchema(name:entr_loc_typ_cd_id, type:int, comment:), FieldSchema(name:str_frmt_typ_cd_id, type:int, comment:), FieldSchema(name:tot_lvl_cnt, type:int, comment:), FieldSchema(name:lang_cd_id, type:int, comment:), FieldSchema(name:msa_key, type:int, comment:), FieldSchema(name:bld_bld_yr, type:int, comment:), FieldSchema(name:bld_lf_sty_ind, type:string, comment:), FieldSchema(name:bld_loc_typ_cd, type:string, comment:), FieldSchema(name:bld_loc_desc, type:string, comment:), FieldSchema(name:mall_spc_id_txt, type:string, comment:), FieldSchema(name:loc_catg_cd_id, type:int, comment:), FieldSchema(name:rm_ofc_ind, type:string, comment:), FieldSchema(name:dm_ofc_ind, type:string, comment:), FieldSchema(name:intr_ctr_id, type:int, comment:), FieldSchema(name:ctr_nm, type:string, comment:), FieldSchema(name:grla_squn_qty, type:int, comment:), FieldSchema(name:ntl_rsrch_bru_nbr, type:int, comment:), FieldSchema(name:lst_mjr_prj_dt, type:string, comment:), FieldSchema(name:lst_mjr_prj_scp_desc, type:string, comment:), FieldSchema(name:dmy_str_ind, type:string, comment:), FieldSchema(name:dir_pos_sls_typ_cd_id, type:int, comment:), FieldSchema(name:alloc_str_stat_cd_id, type:int, comment:), FieldSchema(name:vat_rgn_key, type:int, comment:), FieldSchema(name:lgl_enty_seg_cd, type:string, comment:), FieldSchema(name:frch_rtl_loc_typ_cd, type:string, comment:), FieldSchema(name:venus_dc_key, type:int, comment:), FieldSchema(name:venus_fin_loc_key, type:int, comment:)], location:hdfs://pxpmgct/bdprod/fndt/fndttrfm/Location/EDW/XLOCD_LOC_DIM/1494893045,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parameters:{last_modified_time=1494893769, totalSize=9149263, numRows=-1, rawDataSize=-1, EXTERNAL=TRUE, COLUMN_STATS_ACCURATE=false, numFiles=8, transient_lastDdlTime=1494893769, last_modified_by=svc_prodrefresh}, viewOriginalText:null, viewExpandedText:null, tableType:EXTERNAL_TABLE)</t>
  </si>
  <si>
    <t>Time taken: 6.297 seconds, Fetched: 76 row(s)</t>
  </si>
  <si>
    <t>db_fndttrfm_prodrefresh.xlocd_loc_dim</t>
  </si>
  <si>
    <t>select count (tm_zn_grp_cd) from db_fndttrfm_prodrefresh.xfczd_fis_cal_tm_zn_flt_dim ;</t>
  </si>
  <si>
    <t>select count (loc_hash_key) from db_fndttrfm_prodrefresh.xlocd_loc_dim ;</t>
  </si>
  <si>
    <t>sell_loc_hash_key</t>
  </si>
  <si>
    <t>regr_nbr</t>
  </si>
  <si>
    <t>sls_txn_nbr</t>
  </si>
  <si>
    <t>sls_txn_tm</t>
  </si>
  <si>
    <t>sls_txn_dt_hash_key</t>
  </si>
  <si>
    <t>txn_itm_seq_nbr</t>
  </si>
  <si>
    <t>glbl_sku_hash_key</t>
  </si>
  <si>
    <t>glbl_sty_clr_hash_key</t>
  </si>
  <si>
    <t>sls_txn_itm_typ_cd</t>
  </si>
  <si>
    <t>sls_txn_itm_typ_cd_desc</t>
  </si>
  <si>
    <t>ln_tot_un_sls_qty</t>
  </si>
  <si>
    <t>ln_tot_rtl_sls_amt</t>
  </si>
  <si>
    <t>ln_net_dsct_un_prc_amt</t>
  </si>
  <si>
    <t>ln_cur_tck_prc_amt</t>
  </si>
  <si>
    <t>ln_wac_cst_amt</t>
  </si>
  <si>
    <t>ln_orig_rtl_prc_amt</t>
  </si>
  <si>
    <t>vat_amt</t>
  </si>
  <si>
    <t>nmdse_itm_scatg_cd</t>
  </si>
  <si>
    <t>nmdse_itm_scatg_cd_desc</t>
  </si>
  <si>
    <t>nmdse_itm_typ_cd</t>
  </si>
  <si>
    <t>nmdse_itm_typ_cd_desc</t>
  </si>
  <si>
    <t>nmdse_typ_cd</t>
  </si>
  <si>
    <t>nmdse_typ_cd_desc</t>
  </si>
  <si>
    <t>sls_itm_tax_amt</t>
  </si>
  <si>
    <t>sls_rtn_ind</t>
  </si>
  <si>
    <t>prc_stat_cd</t>
  </si>
  <si>
    <t>brd_id</t>
  </si>
  <si>
    <t>chnl_id</t>
  </si>
  <si>
    <t>dd_chnl_id</t>
  </si>
  <si>
    <t>csgn_ind</t>
  </si>
  <si>
    <t>prc_adj_ind</t>
  </si>
  <si>
    <t>ctry_cd</t>
  </si>
  <si>
    <t>lcl_cncy_cd</t>
  </si>
  <si>
    <t>mkt_cncy_cd</t>
  </si>
  <si>
    <t>lcl_to_usd_conv_rat</t>
  </si>
  <si>
    <t>lcl_to_mkt_conv_rat</t>
  </si>
  <si>
    <t>usd_to_lcl_conv_rat</t>
  </si>
  <si>
    <t>usd_to_mkt_conv_rat</t>
  </si>
  <si>
    <t>on_sale_flag</t>
  </si>
  <si>
    <t>txn_itm_dsct_seq_nbr</t>
  </si>
  <si>
    <t>dsct_alw_cd</t>
  </si>
  <si>
    <t>dsct_alw_cd_desc</t>
  </si>
  <si>
    <t>dsct_opt_cd</t>
  </si>
  <si>
    <t>dsct_opt_cd_desc</t>
  </si>
  <si>
    <t>dsct_amt</t>
  </si>
  <si>
    <t>dsct_pct</t>
  </si>
  <si>
    <t>grp_dsct_nbr</t>
  </si>
  <si>
    <t>pmotn_crd_nbr</t>
  </si>
  <si>
    <t>dsct_emp_nbr</t>
  </si>
  <si>
    <t>swip_mnl_cd</t>
  </si>
  <si>
    <t>mem_id</t>
  </si>
  <si>
    <t>dsct_emp_prtc_typ_cd</t>
  </si>
  <si>
    <t>cust_hash_key</t>
  </si>
  <si>
    <t>txn_id</t>
  </si>
  <si>
    <t>ord_stat_cd</t>
  </si>
  <si>
    <t>brd_ctry_key</t>
  </si>
  <si>
    <t>ord_nbr</t>
  </si>
  <si>
    <t>txn_dt_hash_key</t>
  </si>
  <si>
    <t>xcotx_regr_nbr</t>
  </si>
  <si>
    <t>txn_nbr</t>
  </si>
  <si>
    <t>txn_tm</t>
  </si>
  <si>
    <t>str_loc_hash_key</t>
  </si>
  <si>
    <t>brd_fst_prch_ind</t>
  </si>
  <si>
    <t>chnl_fst_prch_ind</t>
  </si>
  <si>
    <t>ins_dt_hash_key</t>
  </si>
  <si>
    <t>flw_key</t>
  </si>
  <si>
    <t>shp_dt_hash_key</t>
  </si>
  <si>
    <t>yr_mo_partn_id</t>
  </si>
  <si>
    <t>phsh_ind</t>
  </si>
  <si>
    <t>opr_glbl_sty_clr_id</t>
  </si>
  <si>
    <t>opr_glbl_sku_id</t>
  </si>
  <si>
    <t>sz_mdl_cd</t>
  </si>
  <si>
    <t>sz_cd</t>
  </si>
  <si>
    <t>pmotn_id</t>
  </si>
  <si>
    <t>pmotn_typ_cd</t>
  </si>
  <si>
    <t>ord_id</t>
  </si>
  <si>
    <t>ord_ln_nbr</t>
  </si>
  <si>
    <t>brd_loc_hash_key</t>
  </si>
  <si>
    <t>web_site_loc_hash_key</t>
  </si>
  <si>
    <t>sku_brd_id</t>
  </si>
  <si>
    <t>web_site_brd_id</t>
  </si>
  <si>
    <t>mkt_id</t>
  </si>
  <si>
    <t>txn_typ_cd</t>
  </si>
  <si>
    <t>ord_bo_xst_ind</t>
  </si>
  <si>
    <t>ord_ln_tot_rtl_sls_amt</t>
  </si>
  <si>
    <t>adj_un_ln_rtl_amt</t>
  </si>
  <si>
    <t>ord_ln_xtd_cur_tck_prc_amt</t>
  </si>
  <si>
    <t>dnrm_cur_tck_prc_amt</t>
  </si>
  <si>
    <t>mcm_cst_amt</t>
  </si>
  <si>
    <t>misc_crdt_amt</t>
  </si>
  <si>
    <t>oms_ext_ln_rtl_amt</t>
  </si>
  <si>
    <t>oms_un_ln_rtl_amt</t>
  </si>
  <si>
    <t>ord_brd_dsct_amt</t>
  </si>
  <si>
    <t>ord_gftwrp_chrg_amt</t>
  </si>
  <si>
    <t>ord_gftwrp_tax_amt</t>
  </si>
  <si>
    <t>ord_grs_shp_chrg_amt</t>
  </si>
  <si>
    <t>ord_hdr_dsct_amt</t>
  </si>
  <si>
    <t>ord_ln_dsct_amt</t>
  </si>
  <si>
    <t>ord_ln_mup_dsct_amt</t>
  </si>
  <si>
    <t>ord_ln_vat_amt</t>
  </si>
  <si>
    <t>ord_net_shp_chrg_amt</t>
  </si>
  <si>
    <t>ord_shp_tax_amt</t>
  </si>
  <si>
    <t>oth_hdr_chrg_amt</t>
  </si>
  <si>
    <t>oth_hdr_tax_amt</t>
  </si>
  <si>
    <t>ord_plcc_dsct_amt</t>
  </si>
  <si>
    <t>shp_crdt_amt</t>
  </si>
  <si>
    <t>tax_amt</t>
  </si>
  <si>
    <t>ord_ln_un_qty</t>
  </si>
  <si>
    <t>ord_ln_xtd_orig_rtl_prc_amt</t>
  </si>
  <si>
    <t>dnrm_orig_rtl_prc_amt</t>
  </si>
  <si>
    <t>ord_xtd_wac_cst_amt</t>
  </si>
  <si>
    <t>ord_ln_xtd_net_dsct_prc_amt</t>
  </si>
  <si>
    <t>un_dsct_amt</t>
  </si>
  <si>
    <t>extnd_mup_dsct_amt</t>
  </si>
  <si>
    <t>extnd_ln_dsct_amt</t>
  </si>
  <si>
    <t>extnd_ord_hdr_dsct_amt</t>
  </si>
  <si>
    <t>extnd_brd_dsct_amt</t>
  </si>
  <si>
    <t>extnd_plcc_dsct_amt</t>
  </si>
  <si>
    <t>extnd_shp_chrg_dscnt_amt</t>
  </si>
  <si>
    <t>xcotx_txn_dt_hash_key</t>
  </si>
  <si>
    <t>awrd_id</t>
  </si>
  <si>
    <t>3da3e32030bd705ee69c42ee0ac833b1</t>
  </si>
  <si>
    <t>003</t>
  </si>
  <si>
    <t>19:22:00</t>
  </si>
  <si>
    <t>20170320</t>
  </si>
  <si>
    <t>00296ea07ca0c9f1eae3e37c98a321c2</t>
  </si>
  <si>
    <t>beef541fb8083ba36b928cadce441d22</t>
  </si>
  <si>
    <t>M</t>
  </si>
  <si>
    <t>Merchandise Sale</t>
  </si>
  <si>
    <t>\N</t>
  </si>
  <si>
    <t>-</t>
  </si>
  <si>
    <t>0.0</t>
  </si>
  <si>
    <t>USD</t>
  </si>
  <si>
    <t>1.0</t>
  </si>
  <si>
    <t>2</t>
  </si>
  <si>
    <t>521</t>
  </si>
  <si>
    <t>521 - $ OFF COUPON (PRORATES ALL ITEMS)</t>
  </si>
  <si>
    <t>D</t>
  </si>
  <si>
    <t>DOLLAR AMOUNT</t>
  </si>
  <si>
    <t>0000000000</t>
  </si>
  <si>
    <t>61c2bf5a23cacea73a58fb1b0dee427e</t>
  </si>
  <si>
    <t>548156006</t>
  </si>
  <si>
    <t>307158099</t>
  </si>
  <si>
    <t>M38</t>
  </si>
  <si>
    <t>0006</t>
  </si>
  <si>
    <t>Data Example:</t>
  </si>
  <si>
    <t>TQXV3YD</t>
  </si>
  <si>
    <t>TQXPNTK</t>
  </si>
  <si>
    <t>0002f11119708a313d5d6a3b859fd3f1</t>
  </si>
  <si>
    <t>003420da7cb9a1237e063dd5da71dc53</t>
  </si>
  <si>
    <t>e4dc3f90f49728b8133b018924ded8d5</t>
  </si>
  <si>
    <t>60303d3b890743c59e958098b354b4b8</t>
  </si>
  <si>
    <t>c612f7529f0108733e9574b101f568e2</t>
  </si>
  <si>
    <t>Order</t>
  </si>
  <si>
    <t>Ship</t>
  </si>
  <si>
    <t>No</t>
  </si>
  <si>
    <t>9.760000000000002</t>
  </si>
  <si>
    <t>5.6</t>
  </si>
  <si>
    <t>20160122</t>
  </si>
  <si>
    <t>ae2a45c4eff3808895709d63881d5c6f</t>
  </si>
  <si>
    <t>0f6003b99877462d0559c3eb4a273d72</t>
  </si>
  <si>
    <t>249745698</t>
  </si>
  <si>
    <t>1890282134</t>
  </si>
  <si>
    <t>20160119</t>
  </si>
  <si>
    <t>22-JAN-16</t>
  </si>
  <si>
    <t>20160124</t>
  </si>
  <si>
    <t>201601</t>
  </si>
  <si>
    <t>172613</t>
  </si>
  <si>
    <t>878037</t>
  </si>
  <si>
    <t>209167000</t>
  </si>
  <si>
    <t>712173004</t>
  </si>
  <si>
    <t>305725774</t>
  </si>
  <si>
    <t>305372025</t>
  </si>
  <si>
    <t>M03</t>
  </si>
  <si>
    <t>0204</t>
  </si>
  <si>
    <t>0002</t>
  </si>
  <si>
    <t>12:35:00</t>
  </si>
  <si>
    <t>000c6f5598f46c02cbde26b8f7a239f3</t>
  </si>
  <si>
    <t>e430d534959b3983d521da463742874a</t>
  </si>
  <si>
    <t>2.36</t>
  </si>
  <si>
    <t>482051000</t>
  </si>
  <si>
    <t>304940553</t>
  </si>
  <si>
    <t>0104</t>
  </si>
  <si>
    <t xml:space="preserve">Data Example: </t>
  </si>
  <si>
    <t>4</t>
  </si>
  <si>
    <t>2017</t>
  </si>
  <si>
    <t>0</t>
  </si>
  <si>
    <t>2017-01-29 00:00:00</t>
  </si>
  <si>
    <t>SPRING: 2/4/17 - 7/29/17</t>
  </si>
  <si>
    <t>2017-07-29 00:00:00</t>
  </si>
  <si>
    <t>YR 2017: 2/4/17 - 2/3/18</t>
  </si>
  <si>
    <t>2018-02-03 00:00:00</t>
  </si>
  <si>
    <t>hive&gt; Describe extended db_fndttrfm_prodrefresh.xcldt_cal_dt_xref ;</t>
  </si>
  <si>
    <t>cal_dt_key              int</t>
  </si>
  <si>
    <t>cal_dt                  string</t>
  </si>
  <si>
    <t>venus_dt_key            int</t>
  </si>
  <si>
    <t>Detailed Table Information      Table(tableName:xcldt_cal_dt_xref, dbName:db_fndttrfm_prodrefresh, owner:svc_prodrefresh, createTime:1494872022, lastAccessTime:0, retention:0, sd:StorageDescriptor(cols:[FieldSchema(name:cal_dt_key, type:int, comment:), FieldSchema(name:cal_dt, type:string, comment:), FieldSchema(name:venus_dt_key, type:int, comment:)], location:hdfs://pxpmgct/bdprod/fndt/fndttrfm/Time/EDW/XCLDT_CAL_DT_XREF/1462965792,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parameters:{last_modified_time=1462965966, totalSize=408903, numRows=-1, rawDataSize=-1, EXTERNAL=TRUE, COLUMN_STATS_ACCURATE=false, numFiles=8, transient_lastDdlTime=1494872022, last_modified_by=svc_prodrefresh}, viewOriginalText:null, viewExpandedText:null, tableType:EXTERNAL_TABLE)</t>
  </si>
  <si>
    <t>Time taken: 21.034 seconds, Fetched: 5 row(s)</t>
  </si>
  <si>
    <t>hive&gt; use db_venus ;</t>
  </si>
  <si>
    <t>addr_dim</t>
  </si>
  <si>
    <t>brd_combo_dim</t>
  </si>
  <si>
    <t>brd_dim</t>
  </si>
  <si>
    <t>brd_dim_test</t>
  </si>
  <si>
    <t>ctry_dim</t>
  </si>
  <si>
    <t>cur_xchg_rate_dim</t>
  </si>
  <si>
    <t>date_dim</t>
  </si>
  <si>
    <t>dc_dim</t>
  </si>
  <si>
    <t>fin_loc_dim</t>
  </si>
  <si>
    <t>merch_misc_dim</t>
  </si>
  <si>
    <t>mrkt_dim</t>
  </si>
  <si>
    <t>mrkt_test_dim</t>
  </si>
  <si>
    <t>mrkt_test_dim_prtn</t>
  </si>
  <si>
    <t>rbmlm_brd_mkt_loc_map</t>
  </si>
  <si>
    <t>sesn_dim</t>
  </si>
  <si>
    <t>sku_dim</t>
  </si>
  <si>
    <t>sku_hist_dim</t>
  </si>
  <si>
    <t>sty_clr_dim</t>
  </si>
  <si>
    <t>sty_clr_hist_dim</t>
  </si>
  <si>
    <t>tm_of_day_dim</t>
  </si>
  <si>
    <t>vndr_sty_clr_dim</t>
  </si>
  <si>
    <t>Time taken: 5.574 seconds, Fetched: 21 row(s)</t>
  </si>
  <si>
    <t>Pull date: 5/22/2017</t>
  </si>
  <si>
    <t>hive&gt; Describe extended DB_VENUS.date_dim ;</t>
  </si>
  <si>
    <t>dt_key                  int</t>
  </si>
  <si>
    <t>fis_dy_key              int</t>
  </si>
  <si>
    <t>wk_key                  int</t>
  </si>
  <si>
    <t>fis_seas_key            int</t>
  </si>
  <si>
    <t>fis_mo_key              int</t>
  </si>
  <si>
    <t>fis_qtr_key             int</t>
  </si>
  <si>
    <t>fis_yr_key              int</t>
  </si>
  <si>
    <t>this_cal_dt             string</t>
  </si>
  <si>
    <t>dy_of_wk_nbr            int</t>
  </si>
  <si>
    <t>fis_dy_in_wk_nbr        int</t>
  </si>
  <si>
    <t>fis_dy_in_mo_nbr        int</t>
  </si>
  <si>
    <t>fis_dy_in_qtr_nbr       int</t>
  </si>
  <si>
    <t>fis_dy_in_seas_nbr      int</t>
  </si>
  <si>
    <t>cal_dy_in_mo_nbr        int</t>
  </si>
  <si>
    <t>cal_lst_dy_in_mo_nbr    int</t>
  </si>
  <si>
    <t>cal_dy_in_qtr_nbr       int</t>
  </si>
  <si>
    <t>cal_dy_in_yr            int</t>
  </si>
  <si>
    <t>cal_wk_of_mo_nbr        int</t>
  </si>
  <si>
    <t>cal_wk_of_yr_nbr        int</t>
  </si>
  <si>
    <t>fis_wk_in_yr_nbr        int</t>
  </si>
  <si>
    <t>fis_wk_in_seas_nbr      int</t>
  </si>
  <si>
    <t>cal_wk_end_dt           string</t>
  </si>
  <si>
    <t>fis_mo_nm               string</t>
  </si>
  <si>
    <t>cal_mo_desc             string</t>
  </si>
  <si>
    <t>fis_mo_in_seas_nbr      int</t>
  </si>
  <si>
    <t>fis_mo_in_yr_nbr        int</t>
  </si>
  <si>
    <t>cal_mo_of_yr            int</t>
  </si>
  <si>
    <t>fis_qtr_in_yr           int</t>
  </si>
  <si>
    <t>cal_qtr_desc            string</t>
  </si>
  <si>
    <t>fis_qtr_in_seas_nbr     int</t>
  </si>
  <si>
    <t>cal_qtr_of_yr_nbr       int</t>
  </si>
  <si>
    <t>cal_yr_desc             string</t>
  </si>
  <si>
    <t>cal_yr_nbr              int</t>
  </si>
  <si>
    <t>fis_seas_desc           string</t>
  </si>
  <si>
    <t>cal_yr_end_dt           string</t>
  </si>
  <si>
    <t>btch_key                int</t>
  </si>
  <si>
    <t>btch_opr                string</t>
  </si>
  <si>
    <t>lst_upd_or_crt_dttm     string</t>
  </si>
  <si>
    <t>fis_dy_in_yr_nbr        int</t>
  </si>
  <si>
    <t>Detailed Table Information      Table(tableName:date_dim, dbName:db_venus, owner:svc_fndt_e2e, createTime:1484339410, lastAccessTime:0, retention:0, sd:StorageDescriptor(cols:[FieldSchema(name:dt_key, type:int, comment:), FieldSchema(name:fis_dy_key, type:int, comment:), FieldSchema(name:wk_key, type:int, comment:), FieldSchema(name:fis_seas_key, type:int, comment:), FieldSchema(name:fis_mo_key, type:int, comment:), FieldSchema(name:fis_qtr_key, type:int, comment:), FieldSchema(name:fis_yr_key, type:int, comment:), FieldSchema(name:this_cal_dt, type:string, comment:), FieldSchema(name:dy_of_wk_desc, type:string, comment:), FieldSchema(name:dy_of_wk_nbr, type:int, comment:), FieldSchema(name:fis_dy_in_wk_nbr, type:int, comment:), FieldSchema(name:fis_dy_in_mo_nbr, type:int, comment:), FieldSchema(name:fis_dy_in_qtr_nbr, type:int, comment:), FieldSchema(name:fis_dy_in_seas_nbr, type:int, comment:), FieldSchema(name:cal_dy_in_mo_nbr, type:int, comment:), FieldSchema(name:cal_lst_dy_in_mo_nbr, type:int, comment:), FieldSchema(name:cal_dy_in_qtr_nbr, type:int, comment:), FieldSchema(name:cal_dy_in_yr, type:int, comment:), FieldSchema(name:fis_wk_desc, type:string, comment:), FieldSchema(name:cal_wk_of_mo_nbr, type:int, comment:), FieldSchema(name:cal_wk_of_yr_nbr, type:int, comment:), FieldSchema(name:fis_wk_in_mo_nbr, type:int, comment:), FieldSchema(name:fis_wk_in_qtr_nbr, type:int, comment:), FieldSchema(name:fis_wk_in_yr_nbr, type:int, comment:), FieldSchema(name:fis_wk_in_seas_nbr, type:int, comment:), FieldSchema(name:cal_wk_end_dt, type:string, comment:), FieldSchema(name:fis_mo_desc, type:string, comment:), FieldSchema(name:fis_mo_nm, type:string, comment:), FieldSchema(name:cal_mo_desc, type:string, comment:), FieldSchema(name:fis_mo_in_qtr_nbr, type:int, comment:), FieldSchema(name:fis_mo_in_seas_nbr, type:int, comment:), FieldSchema(name:fis_mo_in_yr_nbr, type:int, comment:), FieldSchema(name:cal_mo_of_yr, type:int, comment:), FieldSchema(name:fis_qtr_desc, type:string, comment:), FieldSchema(name:fis_qtr_in_yr, type:int, comment:), FieldSchema(name:cal_qtr_desc, type:string, comment:), FieldSchema(name:fis_qtr_in_seas_nbr, type:int, comment:), FieldSchema(name:cal_qtr_of_yr_nbr, type:int, comment:), FieldSchema(name:fis_yr_desc, type:string, comment:), FieldSchema(name:fis_yr_nbr, type:int, comment:), FieldSchema(name:cal_yr_desc, type:string, comment:), FieldSchema(name:cal_yr_nbr, type:int, comment:), FieldSchema(name:fis_seas_desc, type:string, comment:), FieldSchema(name:cal_yr_end_dt, type:string, comment:), FieldSchema(name:btch_key, type:int, comment:), FieldSchema(name:btch_opr, type:string, comment:), FieldSchema(name:lst_upd_or_crt_dttm, type:string, comment:), FieldSchema(name:fis_dy_in_yr_nbr, type:int, comment:), FieldSchema(name:crt_tmst, type:string, comment:), FieldSchema(name:updt_tmst, type:string, comment:)], location:hdfs://pxpmgct/bde2e/fndt/fndtbase/Time/VENUS20/DATE_DIM/1467538286,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parameters:{totalSize=506028, EXTERNAL=TRUE, numRows=-1, rawDataSize=-1, COLUMN_STATS_ACCURATE=false, avro.schema.url=hdfs://pxpmgct/bde2e/fndt/fndtbase/Time/VENUS20/DATE_DIM/schema/date_dim.avsc, numFiles=1, transient_lastDdlTime=1484339410}, viewOriginalText:null, viewExpandedText:null, tableType:EXTERNAL_TABLE)</t>
  </si>
  <si>
    <t>Time taken: 9.223 seconds, Fetched: 52 row(s)</t>
  </si>
  <si>
    <t xml:space="preserve">DB_VENUS.date_dim </t>
  </si>
  <si>
    <t>Looks like Fiscal year/fiscal half year/quarter/ordinal position of fiscal month in fiscal year</t>
  </si>
  <si>
    <t>Time taken: 1.385 seconds</t>
  </si>
  <si>
    <t>column_headers_t</t>
  </si>
  <si>
    <t>ods_brand_email_t_temp</t>
  </si>
  <si>
    <t>ods_promotion_t</t>
  </si>
  <si>
    <t>ods_url_t</t>
  </si>
  <si>
    <t>Time taken: 5.22 seconds, Fetched: 68 row(s)</t>
  </si>
  <si>
    <t>Pull date: 5/24/2017</t>
  </si>
  <si>
    <t>hive&gt; Describe extended DB_CUSTBASE_PRODREFRESH.hit_data_t ;</t>
  </si>
  <si>
    <t>accept_language         string</t>
  </si>
  <si>
    <t>browser                 bigint</t>
  </si>
  <si>
    <t>browser_height          bigint</t>
  </si>
  <si>
    <t>browser_width           bigint</t>
  </si>
  <si>
    <t>c_color                 string</t>
  </si>
  <si>
    <t>campaign                string</t>
  </si>
  <si>
    <t>carrier                 string</t>
  </si>
  <si>
    <t>channel                 string</t>
  </si>
  <si>
    <t>click_action            string</t>
  </si>
  <si>
    <t>click_action_type       bigint</t>
  </si>
  <si>
    <t>click_context           string</t>
  </si>
  <si>
    <t>click_context_type      bigint</t>
  </si>
  <si>
    <t>click_sourceid          bigint</t>
  </si>
  <si>
    <t>click_tag               string</t>
  </si>
  <si>
    <t>code_ver                string</t>
  </si>
  <si>
    <t>color                   bigint</t>
  </si>
  <si>
    <t>connection_type         bigint</t>
  </si>
  <si>
    <t>cookies                 string</t>
  </si>
  <si>
    <t>country                 bigint</t>
  </si>
  <si>
    <t>ct_connect_type         string</t>
  </si>
  <si>
    <t>curr_factor             bigint</t>
  </si>
  <si>
    <t>curr_rate               double</t>
  </si>
  <si>
    <t>currency                string</t>
  </si>
  <si>
    <t>cust_hit_time_gmt       bigint</t>
  </si>
  <si>
    <t>cust_visid              string</t>
  </si>
  <si>
    <t>daily_visitor           bigint</t>
  </si>
  <si>
    <t>domain                  string</t>
  </si>
  <si>
    <t>duplicate_events        string</t>
  </si>
  <si>
    <t>duplicate_purchase      bigint</t>
  </si>
  <si>
    <t>duplicated_from         string</t>
  </si>
  <si>
    <t>ef_id                   string</t>
  </si>
  <si>
    <t>evar1                   string</t>
  </si>
  <si>
    <t>evar2                   string</t>
  </si>
  <si>
    <t>evar3                   string</t>
  </si>
  <si>
    <t>evar4                   string</t>
  </si>
  <si>
    <t>evar5                   string</t>
  </si>
  <si>
    <t>evar6                   string</t>
  </si>
  <si>
    <t>evar7                   string</t>
  </si>
  <si>
    <t>evar8                   string</t>
  </si>
  <si>
    <t>evar9                   string</t>
  </si>
  <si>
    <t>evar10                  string</t>
  </si>
  <si>
    <t>evar11                  string</t>
  </si>
  <si>
    <t>evar12                  string</t>
  </si>
  <si>
    <t>evar13                  string</t>
  </si>
  <si>
    <t>evar14                  string</t>
  </si>
  <si>
    <t>evar15                  string</t>
  </si>
  <si>
    <t>evar16                  string</t>
  </si>
  <si>
    <t>evar17                  string</t>
  </si>
  <si>
    <t>evar18                  string</t>
  </si>
  <si>
    <t>evar19                  string</t>
  </si>
  <si>
    <t>evar20                  string</t>
  </si>
  <si>
    <t>evar21                  string</t>
  </si>
  <si>
    <t>evar22                  string</t>
  </si>
  <si>
    <t>evar23                  string</t>
  </si>
  <si>
    <t>evar24                  string</t>
  </si>
  <si>
    <t>evar25                  string</t>
  </si>
  <si>
    <t>evar26                  string</t>
  </si>
  <si>
    <t>evar27                  string</t>
  </si>
  <si>
    <t>evar28                  string</t>
  </si>
  <si>
    <t>evar29                  string</t>
  </si>
  <si>
    <t>evar30                  string</t>
  </si>
  <si>
    <t>evar31                  string</t>
  </si>
  <si>
    <t>evar32                  string</t>
  </si>
  <si>
    <t>evar33                  string</t>
  </si>
  <si>
    <t>evar34                  string</t>
  </si>
  <si>
    <t>evar35                  string</t>
  </si>
  <si>
    <t>evar36                  string</t>
  </si>
  <si>
    <t>evar37                  string</t>
  </si>
  <si>
    <t>evar38                  string</t>
  </si>
  <si>
    <t>evar39                  string</t>
  </si>
  <si>
    <t>evar40                  string</t>
  </si>
  <si>
    <t>evar41                  string</t>
  </si>
  <si>
    <t>evar42                  string</t>
  </si>
  <si>
    <t>evar43                  string</t>
  </si>
  <si>
    <t>evar44                  string</t>
  </si>
  <si>
    <t>evar45                  string</t>
  </si>
  <si>
    <t>evar46                  string</t>
  </si>
  <si>
    <t>evar47                  string</t>
  </si>
  <si>
    <t>evar48                  string</t>
  </si>
  <si>
    <t>evar49                  string</t>
  </si>
  <si>
    <t>evar50                  string</t>
  </si>
  <si>
    <t>evar51                  string</t>
  </si>
  <si>
    <t>evar52                  string</t>
  </si>
  <si>
    <t>evar53                  string</t>
  </si>
  <si>
    <t>evar54                  string</t>
  </si>
  <si>
    <t>evar55                  string</t>
  </si>
  <si>
    <t>evar56                  string</t>
  </si>
  <si>
    <t>evar57                  string</t>
  </si>
  <si>
    <t>evar58                  string</t>
  </si>
  <si>
    <t>evar59                  string</t>
  </si>
  <si>
    <t>evar60                  string</t>
  </si>
  <si>
    <t>evar61                  string</t>
  </si>
  <si>
    <t>evar62                  string</t>
  </si>
  <si>
    <t>evar63                  string</t>
  </si>
  <si>
    <t>evar64                  string</t>
  </si>
  <si>
    <t>evar65                  string</t>
  </si>
  <si>
    <t>evar66                  string</t>
  </si>
  <si>
    <t>evar67                  string</t>
  </si>
  <si>
    <t>evar68                  string</t>
  </si>
  <si>
    <t>evar69                  string</t>
  </si>
  <si>
    <t>evar70                  string</t>
  </si>
  <si>
    <t>evar71                  string</t>
  </si>
  <si>
    <t>evar72                  string</t>
  </si>
  <si>
    <t>evar73                  string</t>
  </si>
  <si>
    <t>evar74                  string</t>
  </si>
  <si>
    <t>evar75                  string</t>
  </si>
  <si>
    <t>evar76                  string</t>
  </si>
  <si>
    <t>evar77                  string</t>
  </si>
  <si>
    <t>evar78                  string</t>
  </si>
  <si>
    <t>evar79                  string</t>
  </si>
  <si>
    <t>evar80                  string</t>
  </si>
  <si>
    <t>evar81                  string</t>
  </si>
  <si>
    <t>evar82                  string</t>
  </si>
  <si>
    <t>evar83                  string</t>
  </si>
  <si>
    <t>evar84                  string</t>
  </si>
  <si>
    <t>evar85                  string</t>
  </si>
  <si>
    <t>evar86                  string</t>
  </si>
  <si>
    <t>evar87                  string</t>
  </si>
  <si>
    <t>evar88                  string</t>
  </si>
  <si>
    <t>evar89                  string</t>
  </si>
  <si>
    <t>evar90                  string</t>
  </si>
  <si>
    <t>evar91                  string</t>
  </si>
  <si>
    <t>evar92                  string</t>
  </si>
  <si>
    <t>evar93                  string</t>
  </si>
  <si>
    <t>evar94                  string</t>
  </si>
  <si>
    <t>evar95                  string</t>
  </si>
  <si>
    <t>evar96                  string</t>
  </si>
  <si>
    <t>evar97                  string</t>
  </si>
  <si>
    <t>evar98                  string</t>
  </si>
  <si>
    <t>evar99                  string</t>
  </si>
  <si>
    <t>evar100                 string</t>
  </si>
  <si>
    <t>event_list              string</t>
  </si>
  <si>
    <t>exclude_hit             bigint</t>
  </si>
  <si>
    <t>first_hit_page_url      string</t>
  </si>
  <si>
    <t>first_hit_pagename      string</t>
  </si>
  <si>
    <t>first_hit_referrer      string</t>
  </si>
  <si>
    <t>first_hit_time_gmt      bigint</t>
  </si>
  <si>
    <t>geo_city                string</t>
  </si>
  <si>
    <t>geo_country             string</t>
  </si>
  <si>
    <t>geo_dma                 bigint</t>
  </si>
  <si>
    <t>geo_region              string</t>
  </si>
  <si>
    <t>geo_zip                 string</t>
  </si>
  <si>
    <t>hier1                   string</t>
  </si>
  <si>
    <t>hier2                   string</t>
  </si>
  <si>
    <t>hier3                   string</t>
  </si>
  <si>
    <t>hier4                   string</t>
  </si>
  <si>
    <t>hier5                   string</t>
  </si>
  <si>
    <t>hit_source              bigint</t>
  </si>
  <si>
    <t>hit_time_gmt            bigint</t>
  </si>
  <si>
    <t>hitid_high              bigint</t>
  </si>
  <si>
    <t>hitid_low               bigint</t>
  </si>
  <si>
    <t>homepage                string</t>
  </si>
  <si>
    <t>hourly_visitor          bigint</t>
  </si>
  <si>
    <t>ip                      string</t>
  </si>
  <si>
    <t>ip2                     string</t>
  </si>
  <si>
    <t>j_jscript               string</t>
  </si>
  <si>
    <t>java_enabled            string</t>
  </si>
  <si>
    <t>javascript              bigint</t>
  </si>
  <si>
    <t>language                bigint</t>
  </si>
  <si>
    <t>last_hit_time_gmt       bigint</t>
  </si>
  <si>
    <t>last_purchase_num       bigint</t>
  </si>
  <si>
    <t>last_purchase_time_gmt  bigint</t>
  </si>
  <si>
    <t>mc_audiences            string</t>
  </si>
  <si>
    <t>mcvisid                 string</t>
  </si>
  <si>
    <t>mobile_id               bigint</t>
  </si>
  <si>
    <t>mobileaction            string</t>
  </si>
  <si>
    <t>mobileappid             string</t>
  </si>
  <si>
    <t>mobilecampaigncontent   string</t>
  </si>
  <si>
    <t>mobilecampaignmedium    string</t>
  </si>
  <si>
    <t>mobilecampaignname      string</t>
  </si>
  <si>
    <t>mobilecampaignsource    string</t>
  </si>
  <si>
    <t>mobilecampaignterm      string</t>
  </si>
  <si>
    <t>mobiledayofweek         string</t>
  </si>
  <si>
    <t>mobiledayssincefirstuse string</t>
  </si>
  <si>
    <t>mobiledayssincelastuse  string</t>
  </si>
  <si>
    <t>mobiledevice            string</t>
  </si>
  <si>
    <t>mobilehourofday         string</t>
  </si>
  <si>
    <t>mobileinstalldate       string</t>
  </si>
  <si>
    <t>mobilelaunchnumber      string</t>
  </si>
  <si>
    <t>mobileltv               string</t>
  </si>
  <si>
    <t>mobilemessageid         string</t>
  </si>
  <si>
    <t>mobilemessageonline     string</t>
  </si>
  <si>
    <t>mobileosversion         string</t>
  </si>
  <si>
    <t>mobilepushoptin         string</t>
  </si>
  <si>
    <t>mobilepushpayloadid     string</t>
  </si>
  <si>
    <t>mobileresolution        string</t>
  </si>
  <si>
    <t>monthly_visitor         bigint</t>
  </si>
  <si>
    <t>mvvar1                  string</t>
  </si>
  <si>
    <t>mvvar2                  string</t>
  </si>
  <si>
    <t>mvvar3                  string</t>
  </si>
  <si>
    <t>namespace               string</t>
  </si>
  <si>
    <t>new_visit               bigint</t>
  </si>
  <si>
    <t>os                      bigint</t>
  </si>
  <si>
    <t>p_plugins               string</t>
  </si>
  <si>
    <t>page_event              bigint</t>
  </si>
  <si>
    <t>page_event_var1         string</t>
  </si>
  <si>
    <t>page_event_var2         string</t>
  </si>
  <si>
    <t>page_event_var3         string</t>
  </si>
  <si>
    <t>page_type               string</t>
  </si>
  <si>
    <t>page_url                string</t>
  </si>
  <si>
    <t>pagename                string</t>
  </si>
  <si>
    <t>paid_search             bigint</t>
  </si>
  <si>
    <t>partner_plugins         string</t>
  </si>
  <si>
    <t>persistent_cookie       string</t>
  </si>
  <si>
    <t>plugins                 string</t>
  </si>
  <si>
    <t>pointofinterest         string</t>
  </si>
  <si>
    <t>pointofinterestdistance string</t>
  </si>
  <si>
    <t>post_browser_height     bigint</t>
  </si>
  <si>
    <t>post_browser_width      bigint</t>
  </si>
  <si>
    <t>post_campaign           string</t>
  </si>
  <si>
    <t>post_channel            string</t>
  </si>
  <si>
    <t>post_cookies            string</t>
  </si>
  <si>
    <t>post_currency           string</t>
  </si>
  <si>
    <t>post_cust_hit_time_gmt  bigint</t>
  </si>
  <si>
    <t>post_cust_visid         string</t>
  </si>
  <si>
    <t>post_ef_id              string</t>
  </si>
  <si>
    <t>post_evar1              string</t>
  </si>
  <si>
    <t>post_evar2              string</t>
  </si>
  <si>
    <t>post_evar3              string</t>
  </si>
  <si>
    <t>post_evar4              string</t>
  </si>
  <si>
    <t>post_evar5              string</t>
  </si>
  <si>
    <t>post_evar6              string</t>
  </si>
  <si>
    <t>post_evar7              string</t>
  </si>
  <si>
    <t>post_evar8              string</t>
  </si>
  <si>
    <t>post_evar9              string</t>
  </si>
  <si>
    <t>post_evar10             string</t>
  </si>
  <si>
    <t>post_evar11             string</t>
  </si>
  <si>
    <t>post_evar12             string</t>
  </si>
  <si>
    <t>post_evar13             string</t>
  </si>
  <si>
    <t>post_evar14             string</t>
  </si>
  <si>
    <t>post_evar15             string</t>
  </si>
  <si>
    <t>post_evar16             string</t>
  </si>
  <si>
    <t>post_evar17             string</t>
  </si>
  <si>
    <t>post_evar18             string</t>
  </si>
  <si>
    <t>post_evar19             string</t>
  </si>
  <si>
    <t>post_evar20             string</t>
  </si>
  <si>
    <t>post_evar21             string</t>
  </si>
  <si>
    <t>post_evar22             string</t>
  </si>
  <si>
    <t>post_evar23             string</t>
  </si>
  <si>
    <t>post_evar24             string</t>
  </si>
  <si>
    <t>post_evar25             string</t>
  </si>
  <si>
    <t>post_evar26             string</t>
  </si>
  <si>
    <t>post_evar27             string</t>
  </si>
  <si>
    <t>post_evar28             string</t>
  </si>
  <si>
    <t>post_evar29             string</t>
  </si>
  <si>
    <t>post_evar30             string</t>
  </si>
  <si>
    <t>post_evar31             string</t>
  </si>
  <si>
    <t>post_evar32             string</t>
  </si>
  <si>
    <t>post_evar33             string</t>
  </si>
  <si>
    <t>post_evar34             string</t>
  </si>
  <si>
    <t>post_evar35             string</t>
  </si>
  <si>
    <t>post_evar36             string</t>
  </si>
  <si>
    <t>post_evar37             string</t>
  </si>
  <si>
    <t>post_evar38             string</t>
  </si>
  <si>
    <t>post_evar39             string</t>
  </si>
  <si>
    <t>post_evar40             string</t>
  </si>
  <si>
    <t>post_evar41             string</t>
  </si>
  <si>
    <t>post_evar42             string</t>
  </si>
  <si>
    <t>post_evar43             string</t>
  </si>
  <si>
    <t>post_evar44             string</t>
  </si>
  <si>
    <t>post_evar45             string</t>
  </si>
  <si>
    <t>post_evar46             string</t>
  </si>
  <si>
    <t>post_evar47             string</t>
  </si>
  <si>
    <t>post_evar48             string</t>
  </si>
  <si>
    <t>post_evar49             string</t>
  </si>
  <si>
    <t>post_evar50             string</t>
  </si>
  <si>
    <t>post_evar51             string</t>
  </si>
  <si>
    <t>post_evar52             string</t>
  </si>
  <si>
    <t>post_evar53             string</t>
  </si>
  <si>
    <t>post_evar54             string</t>
  </si>
  <si>
    <t>post_evar55             string</t>
  </si>
  <si>
    <t>post_evar56             string</t>
  </si>
  <si>
    <t>post_evar57             string</t>
  </si>
  <si>
    <t>post_evar58             string</t>
  </si>
  <si>
    <t>post_evar59             string</t>
  </si>
  <si>
    <t>post_evar60             string</t>
  </si>
  <si>
    <t>post_evar61             string</t>
  </si>
  <si>
    <t>post_evar62             string</t>
  </si>
  <si>
    <t>post_evar63             string</t>
  </si>
  <si>
    <t>post_evar64             string</t>
  </si>
  <si>
    <t>post_evar65             string</t>
  </si>
  <si>
    <t>post_evar66             string</t>
  </si>
  <si>
    <t>post_evar67             string</t>
  </si>
  <si>
    <t>post_evar68             string</t>
  </si>
  <si>
    <t>post_evar69             string</t>
  </si>
  <si>
    <t>post_evar70             string</t>
  </si>
  <si>
    <t>post_evar71             string</t>
  </si>
  <si>
    <t>post_evar72             string</t>
  </si>
  <si>
    <t>post_evar73             string</t>
  </si>
  <si>
    <t>post_evar74             string</t>
  </si>
  <si>
    <t>post_evar75             string</t>
  </si>
  <si>
    <t>post_evar76             string</t>
  </si>
  <si>
    <t>post_evar77             string</t>
  </si>
  <si>
    <t>post_evar78             string</t>
  </si>
  <si>
    <t>post_evar79             string</t>
  </si>
  <si>
    <t>post_evar80             string</t>
  </si>
  <si>
    <t>post_evar81             string</t>
  </si>
  <si>
    <t>post_evar82             string</t>
  </si>
  <si>
    <t>post_evar83             string</t>
  </si>
  <si>
    <t>post_evar84             string</t>
  </si>
  <si>
    <t>post_evar85             string</t>
  </si>
  <si>
    <t>post_evar86             string</t>
  </si>
  <si>
    <t>post_evar87             string</t>
  </si>
  <si>
    <t>post_evar88             string</t>
  </si>
  <si>
    <t>post_evar89             string</t>
  </si>
  <si>
    <t>post_evar90             string</t>
  </si>
  <si>
    <t>post_evar91             string</t>
  </si>
  <si>
    <t>post_evar92             string</t>
  </si>
  <si>
    <t>post_evar93             string</t>
  </si>
  <si>
    <t>post_evar94             string</t>
  </si>
  <si>
    <t>post_evar95             string</t>
  </si>
  <si>
    <t>post_evar96             string</t>
  </si>
  <si>
    <t>post_evar97             string</t>
  </si>
  <si>
    <t>post_evar98             string</t>
  </si>
  <si>
    <t>post_evar99             string</t>
  </si>
  <si>
    <t>post_evar100            string</t>
  </si>
  <si>
    <t>post_event_list         string</t>
  </si>
  <si>
    <t>post_hier1              string</t>
  </si>
  <si>
    <t>post_hier2              string</t>
  </si>
  <si>
    <t>post_hier3              string</t>
  </si>
  <si>
    <t>post_hier4              string</t>
  </si>
  <si>
    <t>post_hier5              string</t>
  </si>
  <si>
    <t>post_java_enabled       string</t>
  </si>
  <si>
    <t>post_keywords           string</t>
  </si>
  <si>
    <t>post_mc_audiences       string</t>
  </si>
  <si>
    <t>post_mobileaction       string</t>
  </si>
  <si>
    <t>post_mobileappid        string</t>
  </si>
  <si>
    <t>post_mobilecampaigncontent      string</t>
  </si>
  <si>
    <t>post_mobilecampaignmedium       string</t>
  </si>
  <si>
    <t>post_mobilecampaignname string</t>
  </si>
  <si>
    <t>post_mobilecampaignsource       string</t>
  </si>
  <si>
    <t>post_mobilecampaignterm string</t>
  </si>
  <si>
    <t>post_mobiledayofweek    string</t>
  </si>
  <si>
    <t>post_mobiledayssincefirstuse    string</t>
  </si>
  <si>
    <t>post_mobiledayssincelastuse     string</t>
  </si>
  <si>
    <t>post_mobiledevice       string</t>
  </si>
  <si>
    <t>post_mobilehourofday    string</t>
  </si>
  <si>
    <t>post_mobileinstalldate  string</t>
  </si>
  <si>
    <t>post_mobilelaunchnumber string</t>
  </si>
  <si>
    <t>post_mobileltv          string</t>
  </si>
  <si>
    <t>post_mobilemessageid    string</t>
  </si>
  <si>
    <t>post_mobilemessageonline        string</t>
  </si>
  <si>
    <t>post_mobileosversion    string</t>
  </si>
  <si>
    <t>post_mobilepushoptin    string</t>
  </si>
  <si>
    <t>post_mobilepushpayloadid        string</t>
  </si>
  <si>
    <t>post_mobileresolution   string</t>
  </si>
  <si>
    <t>post_mvvar1             string</t>
  </si>
  <si>
    <t>post_mvvar2             string</t>
  </si>
  <si>
    <t>post_mvvar3             string</t>
  </si>
  <si>
    <t>post_page_event         string</t>
  </si>
  <si>
    <t>post_page_event_var1    string</t>
  </si>
  <si>
    <t>post_page_event_var2    string</t>
  </si>
  <si>
    <t>post_page_event_var3    string</t>
  </si>
  <si>
    <t>post_page_type          string</t>
  </si>
  <si>
    <t>post_page_url           string</t>
  </si>
  <si>
    <t>post_pagename           string</t>
  </si>
  <si>
    <t>post_pagename_no_url    string</t>
  </si>
  <si>
    <t>post_partner_plugins    string</t>
  </si>
  <si>
    <t>post_persistent_cookie  string</t>
  </si>
  <si>
    <t>post_pointofinterest    string</t>
  </si>
  <si>
    <t>post_pointofinterestdistance    string</t>
  </si>
  <si>
    <t>post_product_list       string</t>
  </si>
  <si>
    <t>post_prop1              string</t>
  </si>
  <si>
    <t>post_prop2              string</t>
  </si>
  <si>
    <t>post_prop3              string</t>
  </si>
  <si>
    <t>post_prop4              string</t>
  </si>
  <si>
    <t>post_prop5              string</t>
  </si>
  <si>
    <t>post_prop6              string</t>
  </si>
  <si>
    <t>post_prop7              string</t>
  </si>
  <si>
    <t>post_prop8              string</t>
  </si>
  <si>
    <t>post_prop9              string</t>
  </si>
  <si>
    <t>post_prop10             string</t>
  </si>
  <si>
    <t>post_prop11             string</t>
  </si>
  <si>
    <t>post_prop12             string</t>
  </si>
  <si>
    <t>post_prop13             string</t>
  </si>
  <si>
    <t>post_prop14             string</t>
  </si>
  <si>
    <t>post_prop15             string</t>
  </si>
  <si>
    <t>post_prop16             string</t>
  </si>
  <si>
    <t>post_prop17             string</t>
  </si>
  <si>
    <t>post_prop18             string</t>
  </si>
  <si>
    <t>post_prop19             string</t>
  </si>
  <si>
    <t>post_prop20             string</t>
  </si>
  <si>
    <t>post_prop21             string</t>
  </si>
  <si>
    <t>post_prop22             string</t>
  </si>
  <si>
    <t>post_prop23             string</t>
  </si>
  <si>
    <t>post_prop24             string</t>
  </si>
  <si>
    <t>post_prop25             string</t>
  </si>
  <si>
    <t>post_prop26             string</t>
  </si>
  <si>
    <t>post_prop27             string</t>
  </si>
  <si>
    <t>post_prop28             string</t>
  </si>
  <si>
    <t>post_prop29             string</t>
  </si>
  <si>
    <t>post_prop30             string</t>
  </si>
  <si>
    <t>post_prop31             string</t>
  </si>
  <si>
    <t>post_prop32             string</t>
  </si>
  <si>
    <t>post_prop33             string</t>
  </si>
  <si>
    <t>post_prop34             string</t>
  </si>
  <si>
    <t>post_prop35             string</t>
  </si>
  <si>
    <t>post_prop36             string</t>
  </si>
  <si>
    <t>post_prop37             string</t>
  </si>
  <si>
    <t>post_prop38             string</t>
  </si>
  <si>
    <t>post_prop39             string</t>
  </si>
  <si>
    <t>post_prop40             string</t>
  </si>
  <si>
    <t>post_prop41             string</t>
  </si>
  <si>
    <t>post_prop42             string</t>
  </si>
  <si>
    <t>post_prop43             string</t>
  </si>
  <si>
    <t>post_prop44             string</t>
  </si>
  <si>
    <t>post_prop45             string</t>
  </si>
  <si>
    <t>post_prop46             string</t>
  </si>
  <si>
    <t>post_prop47             string</t>
  </si>
  <si>
    <t>post_prop48             string</t>
  </si>
  <si>
    <t>post_prop49             string</t>
  </si>
  <si>
    <t>post_prop50             string</t>
  </si>
  <si>
    <t>post_prop51             string</t>
  </si>
  <si>
    <t>post_prop52             string</t>
  </si>
  <si>
    <t>post_prop53             string</t>
  </si>
  <si>
    <t>post_prop54             string</t>
  </si>
  <si>
    <t>post_prop55             string</t>
  </si>
  <si>
    <t>post_prop56             string</t>
  </si>
  <si>
    <t>post_prop57             string</t>
  </si>
  <si>
    <t>post_prop58             string</t>
  </si>
  <si>
    <t>post_prop59             string</t>
  </si>
  <si>
    <t>post_prop60             string</t>
  </si>
  <si>
    <t>post_prop61             string</t>
  </si>
  <si>
    <t>post_prop62             string</t>
  </si>
  <si>
    <t>post_prop63             string</t>
  </si>
  <si>
    <t>post_prop64             string</t>
  </si>
  <si>
    <t>post_prop65             string</t>
  </si>
  <si>
    <t>post_prop66             string</t>
  </si>
  <si>
    <t>post_prop67             string</t>
  </si>
  <si>
    <t>post_prop68             string</t>
  </si>
  <si>
    <t>post_prop69             string</t>
  </si>
  <si>
    <t>post_prop70             string</t>
  </si>
  <si>
    <t>post_prop71             string</t>
  </si>
  <si>
    <t>post_prop72             string</t>
  </si>
  <si>
    <t>post_prop73             string</t>
  </si>
  <si>
    <t>post_prop74             string</t>
  </si>
  <si>
    <t>post_prop75             string</t>
  </si>
  <si>
    <t>post_purchaseid         string</t>
  </si>
  <si>
    <t>post_referrer           string</t>
  </si>
  <si>
    <t>post_s_kwcid            string</t>
  </si>
  <si>
    <t>post_search_engine      bigint</t>
  </si>
  <si>
    <t>post_socialaccountandappids     string</t>
  </si>
  <si>
    <t>post_socialassettrackingcode    string</t>
  </si>
  <si>
    <t>post_socialauthor       string</t>
  </si>
  <si>
    <t>post_socialcontentprovider      string</t>
  </si>
  <si>
    <t>post_socialfbstories    string</t>
  </si>
  <si>
    <t>post_socialfbstorytellers       string</t>
  </si>
  <si>
    <t>post_socialinteractioncount     string</t>
  </si>
  <si>
    <t>post_socialinteractiontype      string</t>
  </si>
  <si>
    <t>post_sociallanguage     string</t>
  </si>
  <si>
    <t>post_sociallatlong      string</t>
  </si>
  <si>
    <t>post_sociallikeadds     string</t>
  </si>
  <si>
    <t>post_socialmentions     string</t>
  </si>
  <si>
    <t>post_socialowneddefinitioninsighttype   string</t>
  </si>
  <si>
    <t>post_socialowneddefinitioninsightvalue  string</t>
  </si>
  <si>
    <t>post_socialowneddefinitionmetric        string</t>
  </si>
  <si>
    <t>post_socialowneddefinitionpropertyvspost        string</t>
  </si>
  <si>
    <t>post_socialownedpostids string</t>
  </si>
  <si>
    <t>post_socialownedpropertyid      string</t>
  </si>
  <si>
    <t>post_socialownedpropertyname    string</t>
  </si>
  <si>
    <t>post_socialownedpropertypropertyvsapp   string</t>
  </si>
  <si>
    <t>post_socialpageviews    string</t>
  </si>
  <si>
    <t>post_socialpostviews    string</t>
  </si>
  <si>
    <t>post_socialpubcomments  string</t>
  </si>
  <si>
    <t>post_socialpubposts     string</t>
  </si>
  <si>
    <t>post_socialpubrecommends        string</t>
  </si>
  <si>
    <t>post_socialpubsubscribers       string</t>
  </si>
  <si>
    <t>post_socialterm         string</t>
  </si>
  <si>
    <t>post_socialtotalsentiment       string</t>
  </si>
  <si>
    <t>post_state              string</t>
  </si>
  <si>
    <t>post_survey             string</t>
  </si>
  <si>
    <t>post_t_time_info        string</t>
  </si>
  <si>
    <t>post_tnt                string</t>
  </si>
  <si>
    <t>post_tnt_action         string</t>
  </si>
  <si>
    <t>post_transactionid      string</t>
  </si>
  <si>
    <t>post_video              string</t>
  </si>
  <si>
    <t>post_videoad            string</t>
  </si>
  <si>
    <t>post_videoadinpod       string</t>
  </si>
  <si>
    <t>post_videoadlength      string</t>
  </si>
  <si>
    <t>post_videoadname        string</t>
  </si>
  <si>
    <t>post_videoadplayername  string</t>
  </si>
  <si>
    <t>post_videoadpod         string</t>
  </si>
  <si>
    <t>post_videochannel       string</t>
  </si>
  <si>
    <t>post_videochapter       string</t>
  </si>
  <si>
    <t>post_videocontenttype   string</t>
  </si>
  <si>
    <t>post_videolength        string</t>
  </si>
  <si>
    <t>post_videoname          string</t>
  </si>
  <si>
    <t>post_videoplayername    string</t>
  </si>
  <si>
    <t>post_videoqoebitrateaverageevar string</t>
  </si>
  <si>
    <t>post_videoqoebitratechangecountevar     string</t>
  </si>
  <si>
    <t>post_videoqoebuffercountevar    string</t>
  </si>
  <si>
    <t>post_videoqoebuffertimeevar     string</t>
  </si>
  <si>
    <t>post_videoqoedroppedframecountevar      string</t>
  </si>
  <si>
    <t>post_videoqoeerrorcountevar     string</t>
  </si>
  <si>
    <t>post_videoqoetimetostartevar    string</t>
  </si>
  <si>
    <t>post_videosegment       string</t>
  </si>
  <si>
    <t>post_visid_high         bigint</t>
  </si>
  <si>
    <t>post_visid_low          bigint</t>
  </si>
  <si>
    <t>post_visid_type         bigint</t>
  </si>
  <si>
    <t>post_zip                string</t>
  </si>
  <si>
    <t>prev_page               bigint</t>
  </si>
  <si>
    <t>product_list            string</t>
  </si>
  <si>
    <t>product_merchandising   string</t>
  </si>
  <si>
    <t>prop1                   string</t>
  </si>
  <si>
    <t>prop2                   string</t>
  </si>
  <si>
    <t>prop3                   string</t>
  </si>
  <si>
    <t>prop4                   string</t>
  </si>
  <si>
    <t>prop5                   string</t>
  </si>
  <si>
    <t>prop6                   string</t>
  </si>
  <si>
    <t>prop7                   string</t>
  </si>
  <si>
    <t>prop8                   string</t>
  </si>
  <si>
    <t>prop9                   string</t>
  </si>
  <si>
    <t>prop10                  string</t>
  </si>
  <si>
    <t>prop11                  string</t>
  </si>
  <si>
    <t>prop12                  string</t>
  </si>
  <si>
    <t>prop13                  string</t>
  </si>
  <si>
    <t>prop14                  string</t>
  </si>
  <si>
    <t>prop15                  string</t>
  </si>
  <si>
    <t>prop16                  string</t>
  </si>
  <si>
    <t>prop17                  string</t>
  </si>
  <si>
    <t>prop18                  string</t>
  </si>
  <si>
    <t>prop19                  string</t>
  </si>
  <si>
    <t>prop20                  string</t>
  </si>
  <si>
    <t>prop21                  string</t>
  </si>
  <si>
    <t>prop22                  string</t>
  </si>
  <si>
    <t>prop23                  string</t>
  </si>
  <si>
    <t>prop24                  string</t>
  </si>
  <si>
    <t>prop25                  string</t>
  </si>
  <si>
    <t>prop26                  string</t>
  </si>
  <si>
    <t>prop27                  string</t>
  </si>
  <si>
    <t>prop28                  string</t>
  </si>
  <si>
    <t>prop29                  string</t>
  </si>
  <si>
    <t>prop30                  string</t>
  </si>
  <si>
    <t>prop31                  string</t>
  </si>
  <si>
    <t>prop32                  string</t>
  </si>
  <si>
    <t>prop33                  string</t>
  </si>
  <si>
    <t>prop34                  string</t>
  </si>
  <si>
    <t>prop35                  string</t>
  </si>
  <si>
    <t>prop36                  string</t>
  </si>
  <si>
    <t>prop37                  string</t>
  </si>
  <si>
    <t>prop38                  string</t>
  </si>
  <si>
    <t>prop39                  string</t>
  </si>
  <si>
    <t>prop40                  string</t>
  </si>
  <si>
    <t>prop41                  string</t>
  </si>
  <si>
    <t>prop42                  string</t>
  </si>
  <si>
    <t>prop43                  string</t>
  </si>
  <si>
    <t>prop44                  string</t>
  </si>
  <si>
    <t>prop45                  string</t>
  </si>
  <si>
    <t>prop46                  string</t>
  </si>
  <si>
    <t>prop47                  string</t>
  </si>
  <si>
    <t>prop48                  string</t>
  </si>
  <si>
    <t>prop49                  string</t>
  </si>
  <si>
    <t>prop50                  string</t>
  </si>
  <si>
    <t>prop51                  string</t>
  </si>
  <si>
    <t>prop52                  string</t>
  </si>
  <si>
    <t>prop53                  string</t>
  </si>
  <si>
    <t>prop54                  string</t>
  </si>
  <si>
    <t>prop55                  string</t>
  </si>
  <si>
    <t>prop56                  string</t>
  </si>
  <si>
    <t>prop57                  string</t>
  </si>
  <si>
    <t>prop58                  string</t>
  </si>
  <si>
    <t>prop59                  string</t>
  </si>
  <si>
    <t>prop60                  string</t>
  </si>
  <si>
    <t>prop61                  string</t>
  </si>
  <si>
    <t>prop62                  string</t>
  </si>
  <si>
    <t>prop63                  string</t>
  </si>
  <si>
    <t>prop64                  string</t>
  </si>
  <si>
    <t>prop65                  string</t>
  </si>
  <si>
    <t>prop66                  string</t>
  </si>
  <si>
    <t>prop67                  string</t>
  </si>
  <si>
    <t>prop68                  string</t>
  </si>
  <si>
    <t>prop69                  string</t>
  </si>
  <si>
    <t>prop70                  string</t>
  </si>
  <si>
    <t>prop71                  string</t>
  </si>
  <si>
    <t>prop72                  string</t>
  </si>
  <si>
    <t>prop73                  string</t>
  </si>
  <si>
    <t>prop74                  string</t>
  </si>
  <si>
    <t>prop75                  string</t>
  </si>
  <si>
    <t>purchaseid              string</t>
  </si>
  <si>
    <t>quarterly_visitor       bigint</t>
  </si>
  <si>
    <t>ref_domain              string</t>
  </si>
  <si>
    <t>ref_type                bigint</t>
  </si>
  <si>
    <t>referrer                string</t>
  </si>
  <si>
    <t>resolution              bigint</t>
  </si>
  <si>
    <t>s_kwcid                 string</t>
  </si>
  <si>
    <t>s_resolution            string</t>
  </si>
  <si>
    <t>sampled_hit             string</t>
  </si>
  <si>
    <t>search_engine           bigint</t>
  </si>
  <si>
    <t>search_page_num         bigint</t>
  </si>
  <si>
    <t>secondary_hit           bigint</t>
  </si>
  <si>
    <t>service                 string</t>
  </si>
  <si>
    <t>socialaccountandappids  string</t>
  </si>
  <si>
    <t>socialassettrackingcode string</t>
  </si>
  <si>
    <t>socialauthor            string</t>
  </si>
  <si>
    <t>socialcontentprovider   string</t>
  </si>
  <si>
    <t>socialfbstories         string</t>
  </si>
  <si>
    <t>socialfbstorytellers    string</t>
  </si>
  <si>
    <t>socialinteractioncount  string</t>
  </si>
  <si>
    <t>socialinteractiontype   string</t>
  </si>
  <si>
    <t>sociallanguage          string</t>
  </si>
  <si>
    <t>sociallatlong           string</t>
  </si>
  <si>
    <t>sociallikeadds          string</t>
  </si>
  <si>
    <t>socialmentions          string</t>
  </si>
  <si>
    <t>socialowneddefinitioninsighttype        string</t>
  </si>
  <si>
    <t>socialowneddefinitioninsightvalue       string</t>
  </si>
  <si>
    <t>socialowneddefinitionmetric     string</t>
  </si>
  <si>
    <t>socialowneddefinitionpropertyvspost     string</t>
  </si>
  <si>
    <t>socialownedpostids      string</t>
  </si>
  <si>
    <t>socialownedpropertyid   string</t>
  </si>
  <si>
    <t>socialownedpropertyname string</t>
  </si>
  <si>
    <t>socialownedpropertypropertyvsapp        string</t>
  </si>
  <si>
    <t>socialpageviews         string</t>
  </si>
  <si>
    <t>socialpostviews         string</t>
  </si>
  <si>
    <t>socialpubcomments       string</t>
  </si>
  <si>
    <t>socialpubposts          string</t>
  </si>
  <si>
    <t>socialpubrecommends     string</t>
  </si>
  <si>
    <t>socialpubsubscribers    string</t>
  </si>
  <si>
    <t>socialterm              string</t>
  </si>
  <si>
    <t>socialtotalsentiment    string</t>
  </si>
  <si>
    <t>sourceid                bigint</t>
  </si>
  <si>
    <t>state                   string</t>
  </si>
  <si>
    <t>stats_server            string</t>
  </si>
  <si>
    <t>t_time_info             string</t>
  </si>
  <si>
    <t>tnt                     string</t>
  </si>
  <si>
    <t>tnt_action              string</t>
  </si>
  <si>
    <t>tnt_post_vista          string</t>
  </si>
  <si>
    <t>transactionid           string</t>
  </si>
  <si>
    <t>truncated_hit           string</t>
  </si>
  <si>
    <t>ua_color                string</t>
  </si>
  <si>
    <t>ua_os                   string</t>
  </si>
  <si>
    <t>ua_pixels               string</t>
  </si>
  <si>
    <t>user_agent              string</t>
  </si>
  <si>
    <t>user_hash               bigint</t>
  </si>
  <si>
    <t>user_server             string</t>
  </si>
  <si>
    <t>userid                  bigint</t>
  </si>
  <si>
    <t>username                string</t>
  </si>
  <si>
    <t>va_closer_detail        string</t>
  </si>
  <si>
    <t>va_closer_id            bigint</t>
  </si>
  <si>
    <t>va_finder_detail        string</t>
  </si>
  <si>
    <t>va_finder_id            bigint</t>
  </si>
  <si>
    <t>va_instance_event       bigint</t>
  </si>
  <si>
    <t>va_new_engagement       bigint</t>
  </si>
  <si>
    <t>video                   string</t>
  </si>
  <si>
    <t>videoad                 string</t>
  </si>
  <si>
    <t>videoadinpod            string</t>
  </si>
  <si>
    <t>videoadlength           string</t>
  </si>
  <si>
    <t>videoadname             string</t>
  </si>
  <si>
    <t>videoadplayername       string</t>
  </si>
  <si>
    <t>videoadpod              string</t>
  </si>
  <si>
    <t>videochannel            string</t>
  </si>
  <si>
    <t>videochapter            string</t>
  </si>
  <si>
    <t>videocontenttype        string</t>
  </si>
  <si>
    <t>videolength             string</t>
  </si>
  <si>
    <t>videoname               string</t>
  </si>
  <si>
    <t>videoplayername         string</t>
  </si>
  <si>
    <t>videoqoebitrateaverageevar      string</t>
  </si>
  <si>
    <t>videoqoebitratechangecountevar  string</t>
  </si>
  <si>
    <t>videoqoebuffercountevar string</t>
  </si>
  <si>
    <t>videoqoebuffertimeevar  string</t>
  </si>
  <si>
    <t>videoqoedroppedframecountevar   string</t>
  </si>
  <si>
    <t>videoqoeerrorcountevar  string</t>
  </si>
  <si>
    <t>videoqoetimetostartevar string</t>
  </si>
  <si>
    <t>videosegment            string</t>
  </si>
  <si>
    <t>visid_high              bigint</t>
  </si>
  <si>
    <t>visid_low               bigint</t>
  </si>
  <si>
    <t>visid_new               string</t>
  </si>
  <si>
    <t>visid_timestamp         bigint</t>
  </si>
  <si>
    <t>visid_type              bigint</t>
  </si>
  <si>
    <t>visit_keywords          string</t>
  </si>
  <si>
    <t>visit_num               bigint</t>
  </si>
  <si>
    <t>visit_page_num          bigint</t>
  </si>
  <si>
    <t>visit_referrer          string</t>
  </si>
  <si>
    <t>visit_search_engine     bigint</t>
  </si>
  <si>
    <t>visit_start_page_url    string</t>
  </si>
  <si>
    <t>visit_start_pagename    string</t>
  </si>
  <si>
    <t>visit_start_time_gmt    bigint</t>
  </si>
  <si>
    <t>weekly_visitor          bigint</t>
  </si>
  <si>
    <t>yearly_visitor          bigint</t>
  </si>
  <si>
    <t>zip                     string</t>
  </si>
  <si>
    <t>date_time               string</t>
  </si>
  <si>
    <t>Detailed Table Information      Table(tableName:hit_data_t, dbName:db_custbase_prodrefresh, owner:svc_prodrefresh, createTime:1493948132, lastAccessTime:0, retention:0, sd:StorageDescriptor(cols:[FieldSchema(name:accept_language, type:string, comment:), FieldSchema(name:browser, type:bigint, comment:), FieldSchema(name:browser_height, type:bigint, comment:), FieldSchema(name:browser_width, type:bigint, comment:), FieldSchema(name:c_color, type:string, comment:), FieldSchema(name:campaign, type:string, comment:), FieldSchema(name:carrier, type:string, comment:), FieldSchema(name:channel, type:string, comment:), FieldSchema(name:click_action, type:string, comment:), FieldSchema(name:click_action_type, type:bigint, comment:), FieldSchema(name:click_context, type:string, comment:), FieldSchema(name:click_context_type, type:bigint, comment:), FieldSchema(name:click_sourceid, type:bigint, comment:), FieldSchema(name:click_tag, type:string, comment:), FieldSchema(name:code_ver, type:string, comment:), FieldSchema(name:color, type:bigint, comment:), FieldSchema(name:connection_type, type:bigint, comment:), FieldSchema(name:cookies, type:string, comment:), FieldSchema(name:country, type:bigint, comment:), FieldSchema(name:ct_connect_type, type:string, comment:), FieldSchema(name:curr_factor, type:bigint, comment:), FieldSchema(name:curr_rate, type:double, comment:), FieldSchema(name:currency, type:string, comment:), FieldSchema(name:cust_hit_time_gmt, type:bigint, comment:), FieldSchema(name:cust_visid, type:string, comment:), FieldSchema(name:daily_visitor, type:bigint, comment:), FieldSchema(name:domain, type:string, comment:), FieldSchema(name:duplicate_events, type:string, comment:), FieldSchema(name:duplicate_purchase, type:bigint, comment:), FieldSchema(name:duplicated_from, type:string, comment:), FieldSchema(name:ef_id, type:string, comment:), FieldSchema(name:evar1, type:string, comment:), FieldSchema(name:evar2, type:string, comment:), FieldSchema(name:evar3, type:string, comment:), FieldSchema(name:evar4, type:string, comment:), FieldSchema(name:evar5, type:string, comment:), FieldSchema(name:evar6, type:string, comment:), FieldSchema(name:evar7, type:string, comment:), FieldSchema(name:evar8, type:string, comment:), FieldSchema(name:evar9, type:string, comment:), FieldSchema(name:evar10, type:string, comment:), FieldSchema(name:evar11, type:string, comment:), FieldSchema(name:evar12, type:string, comment:), FieldSchema(name:evar13, type:string, comment:), FieldSchema(name:evar14, type:string, comment:), FieldSchema(name:evar15, type:string, comment:), FieldSchema(name:evar16, type:string, comment:), FieldSchema(name:evar17, type:string, comment:), FieldSchema(name:evar18, type:string, comment:), FieldSchema(name:evar19, type:string, comment:), FieldSchema(name:evar20, type:string, comment:), FieldSchema(name:evar21, type:string, comment:), FieldSchema(name:evar22, type:string, comment:), FieldSchema(name:evar23, type:string, comment:), FieldSchema(name:evar24, type:string, comment:), FieldSchema(name:evar25, type:string, comment:), FieldSchema(name:evar26, type:string, comment:), FieldSchema(name:evar27, type:string, comment:), FieldSchema(name:evar28, type:string, comment:), FieldSchema(name:evar29, type:string, comment:), FieldSchema(name:evar30, type:string, comment:), FieldSchema(name:evar31, type:string, comment:), FieldSchema(name:evar32, type:string, comment:), FieldSchema(name:evar33, type:string, comment:), FieldSchema(name:evar34, type:string, comment:), FieldSchema(name:evar35, type:string, comment:), FieldSchema(name:evar36, type:string, comment:), FieldSchema(name:evar37, type:string, comment:), FieldSchema(name:evar38, type:string, comment:), FieldSchema(name:evar39, type:string, comment:), FieldSchema(name:evar40, type:string, comment:), FieldSchema(name:evar41, type:string, comment:), FieldSchema(name:evar42, type:string, comment:), FieldSchema(name:evar43, type:string, comment:), FieldSchema(name:evar44, type:string, comment:), FieldSchema(name:evar45, type:string, comment:), FieldSchema(name:evar46, type:string, comment:), FieldSchema(name:evar47, type:string, comment:), FieldSchema(name:evar48, type:string, comment:), FieldSchema(name:evar49, type:string, comment:), FieldSchema(name:evar50, type:string, comment:), FieldSchema(name:evar51, type:string, comment:), FieldSchema(name:evar52, type:string, comment:), FieldSchema(name:evar53, type:string, comment:), FieldSchema(name:evar54, type:string, comment:), FieldSchema(name:evar55, type:string, comment:), FieldSchema(name:evar56, type:string, comment:), FieldSchema(name:evar57, type:string, comment:), FieldSchema(name:evar58, type:string, comment:), FieldSchema(name:evar59, type:string, comment:), FieldSchema(name:evar60, type:string, comment:), FieldSchema(name:evar61, type:string, comment:), FieldSchema(name:evar62, type:string, comment:), FieldSchema(name:evar63, type:string, comment:), FieldSchema(name:evar64, type:string, comment:), FieldSchema(name:evar65, type:string, comment:), FieldSchema(name:evar66, type:string, comment:), FieldSchema(name:evar67, type:string, comment:), FieldSchema(name:evar68, type:string, comment:), FieldSchema(name:evar69, type:string, comment:), FieldSchema(name:evar70, type:string, comment:), FieldSchema(name:evar71, type:string, comment:), FieldSchema(name:evar72, type:string, comment:), FieldSchema(name:evar73, type:string, comment:), FieldSchema(name:evar74, type:string, comment:), FieldSchema(name:evar75, type:string, comment:), FieldSchema(name:evar76, type:string, comment:), FieldSchema(name:evar77, type:string, comment:), FieldSchema(name:evar78, type:string, comment:), FieldSchema(name:evar79, type:string, comment:), FieldSchema(name:evar80, type:string, comment:), FieldSchema(name:evar81, type:string, comment:), FieldSchema(name:evar82, type:string, comment:), FieldSchema(name:evar83, type:string, comment:), FieldSchema(name:evar84, type:string, comment:), FieldSchema(name:evar85, type:string, comment:), FieldSchema(name:evar86, type:string, comment:), FieldSchema(name:evar87, type:string, comment:), FieldSchema(name:evar88, type:string, comment:), FieldSchema(name:evar89, type:string, comment:), FieldSchema(name:evar90, type:string, comment:), FieldSchema(name:evar91, type:string, comment:), FieldSchema(name:evar92, type:string, comment:), FieldSchema(name:evar93, type:string, comment:), FieldSchema(name:evar94, type:string, comment:), FieldSchema(name:evar95, type:string, comment:), FieldSchema(name:evar96, type:string, comment:), FieldSchema(name:evar97, type:string, comment:), FieldSchema(name:evar98, type:string, comment:), FieldSchema(name:evar99, type:string, comment:), FieldSchema(name:evar100, type:string, comment:), FieldSchema(name:event_list, type:string, comment:), FieldSchema(name:exclude_hit, type:bigint, comment:), FieldSchema(name:first_hit_page_url, type:string, comment:), FieldSchema(name:first_hit_pagename, type:string, comment:), FieldSchema(name:first_hit_referrer, type:string, comment:), FieldSchema(name:first_hit_time_gmt, type:bigint, comment:), FieldSchema(name:geo_city, type:string, comment:), FieldSchema(name:geo_country, type:string, comment:), FieldSchema(name:geo_dma, type:bigint, comment:), FieldSchema(name:geo_region, type:string, comment:), FieldSchema(name:geo_zip, type:string, comment:), FieldSchema(name:hier1, type:string, comment:), FieldSchema(name:hier2, type:string, comment:), FieldSchema(name:hier3, type:string, comment:), FieldSchema(name:hier4, type:string, comment:), FieldSchema(name:hier5, type:string, comment:), FieldSchema(name:hit_source, type:bigint, comment:), FieldSchema(name:hit_time_gmt, type:bigint, comment:), FieldSchema(name:hitid_high, type:bigint, comment:), FieldSchema(name:hitid_low, type:bigint, comment:), FieldSchema(name:homepage, type:string, comment:), FieldSchema(name:hourly_visitor, type:bigint, comment:), FieldSchema(name:ip, type:string, comment:), FieldSchema(name:ip2, type:string, comment:), FieldSchema(name:j_jscript, type:string, comment:), FieldSchema(name:java_enabled, type:string, comment:), FieldSchema(name:javascript, type:bigint, comment:), FieldSchema(name:language, type:bigint, comment:), FieldSchema(name:last_hit_time_gmt, type:bigint, comment:), FieldSchema(name:last_purchase_num, type:bigint, comment:), FieldSchema(name:last_purchase_time_gmt, type:bigint, comment:), FieldSchema(name:mc_audiences, type:string, comment:), FieldSchema(name:mcvisid, type:string, comment:), FieldSchema(name:mobile_id, type:bigint, comment:), FieldSchema(name:mobileaction, type:string, comment:), FieldSchema(name:mobileappid, type:string, comment:), FieldSchema(name:mobilecampaigncontent, type:string, comment:), FieldSchema(name:mobilecampaignmedium, type:string, comment:), FieldSchema(name:mobilecampaignname, type:string, comment:), FieldSchema(name:mobilecampaignsource, type:string, comment:), FieldSchema(name:mobilecampaignterm, type:string, comment:), FieldSchema(name:mobiledayofweek, type:string, comment:), FieldSchema(name:mobiledayssincefirstuse, type:string, comment:), FieldSchema(name:mobiledayssincelastuse, type:string, comment:), FieldSchema(name:mobiledevice, type:string, comment:), FieldSchema(name:mobilehourofday, type:string, comment:), FieldSchema(name:mobileinstalldate, type:string, comment:), FieldSchema(name:mobilelaunchnumber, type:string, comment:), FieldSchema(name:mobileltv, type:string, comment:), FieldSchema(name:mobilemessageid, type:string, comment:), FieldSchema(name:mobilemessageonline, type:string, comment:), FieldSchema(name:mobileosversion, type:string, comment:), FieldSchema(name:mobilepushoptin, type:string, comment:), FieldSchema(name:mobilepushpayloadid, type:string, comment:), FieldSchema(name:mobileresolution, type:string, comment:), FieldSchema(name:monthly_visitor, type:bigint, comment:), FieldSchema(name:mvvar1, type:string, comment:), FieldSchema(name:mvvar2, type:string, comment:), FieldSchema(name:mvvar3, type:string, comment:), FieldSchema(name:namespace, type:string, comment:), FieldSchema(name:new_visit, type:bigint, comment:), FieldSchema(name:os, type:bigint, comment:), FieldSchema(name:p_plugins, type:string, comment:), FieldSchema(name:page_event, type:bigint, comment:), FieldSchema(name:page_event_var1, type:string, comment:), FieldSchema(name:page_event_var2, type:string, comment:), FieldSchema(name:page_event_var3, type:string, comment:), FieldSchema(name:page_type, type:string, comment:), FieldSchema(name:page_url, type:string, comment:), FieldSchema(name:pagename, type:string, comment:), FieldSchema(name:paid_search, type:bigint, comment:), FieldSchema(name:partner_plugins, type:string, comment:), FieldSchema(name:persistent_cookie, type:string, comment:), FieldSchema(name:plugins, type:string, comment:), FieldSchema(name:pointofinterest, type:string, comment:), FieldSchema(name:pointofinterestdistance, type:string, comment:), FieldSchema(name:post_browser_height, type:bigint, comment:), FieldSchema(name:post_browser_width, type:bigint, comment:), FieldSchema(name:post_campaign, type:string, comment:), FieldSchema(name:post_channel, type:string, comment:), FieldSchema(name:post_cookies, type:string, comment:), FieldSchema(name:post_currency, type:string, comment:), FieldSchema(name:post_cust_hit_time_gmt, type:bigint, comment:), FieldSchema(name:post_cust_visid, type:string, comment:), FieldSchema(name:post_ef_id, type:string, comment:), FieldSchema(name:post_evar1, type:string, comment:), FieldSchema(name:post_evar2, type:string, comment:), FieldSchema(name:post_evar3, type:string, comment:), FieldSchema(name:post_evar4, type:string, comment:), FieldSchema(name:post_evar5, type:string, comment:), FieldSchema(name:post_evar6, type:string, comment:), FieldSchema(name:post_evar7, type:string, comment:), FieldSchema(name:post_evar8, type:string, comment:), FieldSchema(name:post_evar9, type:string, comment:), FieldSchema(name:post_evar10, type:string, comment:), FieldSchema(name:post_evar11, type:string, comment:), FieldSchema(name:post_evar12, type:string, comment:), FieldSchema(name:post_evar13, type:string, comment:), FieldSchema(name:post_evar14, type:string, comment:), FieldSchema(name:post_evar15, type:string, comment:), FieldSchema(name:post_evar16, type:string, comment:), FieldSchema(name:post_evar17, type:string, comment:), FieldSchema(name:post_evar18, type:string, comment:), FieldSchema(name:post_evar19, type:string, comment:), FieldSchema(name:post_evar20, type:string, comment:), FieldSchema(name:post_evar21, type:string, comment:), FieldSchema(name:post_evar22, type:string, comment:), FieldSchema(name:post_evar23, type:string, comment:), FieldSchema(name:post_evar24, type:string, comment:), FieldSchema(name:post_evar25, type:string, comment:), FieldSchema(name:post_evar26, type:string, comment:), FieldSchema(name:post_evar27, type:string, comment:), FieldSchema(name:post_evar28, type:string, comment:), FieldSchema(name:post_evar29, type:string, comment:), FieldSchema(name:post_evar30, type:string, comment:), FieldSchema(name:post_evar31, type:string, comment:), FieldSchema(name:post_evar32, type:string, comment:), FieldSchema(name:post_evar33, type:string, comment:), FieldSchema(name:post_evar34, type:string, comment:), FieldSchema(name:post_evar35, type:string, comment:), FieldSchema(name:post_evar36, type:string, comment:), FieldSchema(name:post_evar37, type:string, comment:), FieldSchema(name:post_evar38, type:string, comment:), FieldSchema(name:post_evar39, type:string, comment:), FieldSchema(name:post_evar40, type:string, comment:), FieldSchema(name:post_evar41, type:string, comment:), FieldSchema(name:post_evar42, type:string, comment:), FieldSchema(name:post_evar43, type:string, comment:), FieldSchema(name:post_evar44, type:string, comment:), FieldSchema(name:post_evar45, type:string, comment:), FieldSchema(name:post_evar46, type:string, comment:), FieldSchema(name:post_evar47, type:string, comment:), FieldSchema(name:post_evar48, type:string, comment:), FieldSchema(name:post_evar49, type:string, comment:), FieldSchema(name:post_evar50, type:string, comment:), FieldSchema(name:post_evar51, type:string, comment:), FieldSchema(name:post_evar52, type:string, comment:), FieldSchema(name:post_evar53, type:string, comment:), FieldSchema(name:post_evar54, type:string, comment:), FieldSchema(name:post_evar55, type:string, comment:), FieldSchema(name:post_evar56, type:string, comment:), FieldSchema(name:post_evar57, type:string, comment:), FieldSchema(name:post_evar58, type:string, comment:), FieldSchema(name:post_evar59, type:string, comment:), FieldSchema(name:post_evar60, type:string, comment:), FieldSchema(name:post_evar61, type:string, comment:), FieldSchema(name:post_evar62, type:string, comment:), FieldSchema(name:post_evar63, type:string, comment:), FieldSchema(name:post_evar64, type:string, comment:), FieldSchema(name:post_evar65, type:string, comment:), FieldSchema(name:post_evar66, type:string, comment:), FieldSchema(name:post_evar67, type:string, comment:), FieldSchema(name:post_evar68, type:string, comment:), FieldSchema(name:post_evar69, type:string, comment:), FieldSchema(name:post_evar70, type:string, comment:), FieldSchema(name:post_evar71, type:string, comment:), FieldSchema(name:post_evar72, type:string, comment:), FieldSchema(name:post_evar73, type:string, comment:), FieldSchema(name:post_evar74, type:string, comment:), FieldSchema(name:post_evar75, type:string, comment:), FieldSchema(name:post_evar76, type:string, comment:), FieldSchema(name:post_evar77, type:string, comment:), FieldSchema(name:post_evar78, type:string, comment:), FieldSchema(name:post_evar79, type:string, comment:), FieldSchema(name:post_evar80, type:string, comment:), FieldSchema(name:post_evar81, type:string, comment:), FieldSchema(name:post_evar82, type:string, comment:), FieldSchema(name:post_evar83, type:string, comment:), FieldSchema(name:post_evar84, type:string, comment:), FieldSchema(name:post_evar85, type:string, comment:), FieldSchema(name:post_evar86, type:string, comment:), FieldSchema(name:post_evar87, type:string, comment:), FieldSchema(name:post_evar88, type:string, comment:), FieldSchema(name:post_evar89, type:string, comment:), FieldSchema(name:post_evar90, type:string, comment:), FieldSchema(name:post_evar91, type:string, comment:), FieldSchema(name:post_evar92, type:string, comment:), FieldSchema(name:post_evar93, type:string, comment:), FieldSchema(name:post_evar94, type:string, comment:), FieldSchema(name:post_evar95, type:string, comment:), FieldSchema(name:post_evar96, type:string, comment:), FieldSchema(name:post_evar97, type:string, comment:), FieldSchema(name:post_evar98, type:string, comment:), FieldSchema(name:post_evar99, type:string, comment:), FieldSchema(name:post_evar100, type:string, comment:), FieldSchema(name:post_event_list, type:string, comment:), FieldSchema(name:post_hier1, type:string, comment:), FieldSchema(name:post_hier2, type:string, comment:), FieldSchema(name:post_hier3, type:string, comment:), FieldSchema(name:post_hier4, type:string, comment:), FieldSchema(name:post_hier5, type:string, comment:), FieldSchema(name:post_java_enabled, type:string, comment:), FieldSchema(name:post_keywords, type:string, comment:), FieldSchema(name:post_mc_audiences, type:string, comment:), FieldSchema(name:post_mobileaction, type:string, comment:), FieldSchema(name:post_mobileappid, type:string, comment:), FieldSchema(name:post_mobilecampaigncontent, type:string, comment:), FieldSchema(name:post_mobilecampaignmedium, type:string, comment:), FieldSchema(name:post_mobilecampaignname, type:string, comment:), FieldSchema(name:post_mobilecampaignsource, type:string, comment:), FieldSchema(name:post_mobilecampaignterm, type:string, comment:), FieldSchema(name:post_mobiledayofweek, type:string, comment:), FieldSchema(name:post_mobiledayssincefirstuse, type:string, comment:), FieldSchema(name:post_mobiledayssincelastuse, type:string, comment:), FieldSchema(name:post_mobiledevice, type:string, comment:), FieldSchema(name:post_mobilehourofday, type:string, comment:), FieldSchema(name:post_mobileinstalldate, type:string, comment:), FieldSchema(name:post_mobilelaunchnumber, type:string, comment:), FieldSchema(name:post_mobileltv, type:string, comment:), FieldSchema(name:post_mobilemessageid, type:string, comment:), FieldSchema(name:post_mobilemessageonline, type:string, comment:), FieldSchema(name:post_mobileosversion, type:string, comment:), FieldSchema(name:post_mobilepushoptin, type:string, comment:), FieldSchema(name:post_mobilepushpayloadid, type:string, comment:), FieldSchema(name:post_mobileresolution, type:string, comment:), FieldSchema(name:post_mvvar1, type:string, comment:), FieldSchema(name:post_mvvar2, type:string, comment:), FieldSchema(name:post_mvvar3, type:string, comment:), FieldSchema(name:post_page_event, type:string, comment:), FieldSchema(name:post_page_event_var1, type:string, comment:), FieldSchema(name:post_page_event_var2, type:string, comment:), FieldSchema(name:post_page_event_var3, type:string, comment:), FieldSchema(name:post_page_type, type:string, comment:), FieldSchema(name:post_page_url, type:string, comment:), FieldSchema(name:post_pagename, type:string, comment:), FieldSchema(name:post_pagename_no_url, type:string, comment:), FieldSchema(name:post_partner_plugins, type:string, comment:), FieldSchema(name:post_persistent_cookie, type:string, comment:), FieldSchema(name:post_pointofinterest, type:string, comment:), FieldSchema(name:post_pointofinterestdistance, type:string, comment:), FieldSchema(name:post_product_list, type:string, comment:), FieldSchema(name:post_prop1, type:string, comment:), FieldSchema(name:post_prop2, type:string, comment:), FieldSchema(name:post_prop3, type:string, comment:), FieldSchema(name:post_prop4, type:string, comment:), FieldSchema(name:post_prop5, type:string, comment:), FieldSchema(name:post_prop6, type:string, comment:), FieldSchema(name:post_prop7, type:string, comment:), FieldSchema(name:post_prop8, type:string, comment:), FieldSchema(name:post_prop9, type:string, comment:), FieldSchema(name:post_prop10, type:string, comment:), FieldSchema(name:post_prop11, type:string, comment:), FieldSchema(name:post_prop12, type:string, comment:), FieldSchema(name:post_prop13, type:string, comment:), FieldSchema(name:post_prop14, type:string, comment:), FieldSchema(name:post_prop15, type:string, comment:), FieldSchema(name:post_prop16, type:string, comment:), FieldSchema(name:post_prop17, type:string, comment:), FieldSchema(name:post_prop18, type:string, comment:), FieldSchema(name:post_prop19, type:string, comment:), FieldSchema(name:post_prop20, type:string, comment:), FieldSchema(name:post_prop21, type:string, comment:), FieldSchema(name:post_prop22, type:string, comment:), FieldSchema(name:post_prop23, type:string, comment:), FieldSchema(name:post_prop24, type:string, comment:), FieldSchema(name:post_prop25, type:string, comment:), FieldSchema(name:post_prop26, type:string, comment:), FieldSchema(name:post_prop27, type:string, comment:), FieldSchema(name:post_prop28, type:string, comment:), FieldSchema(name:post_prop29, type:string, comment:), FieldSchema(name:post_prop30, type:string, comment:), FieldSchema(name:post_prop31, type:string, comment:), FieldSchema(name:post_prop32, type:string, comment:), FieldSchema(name:post_prop33, type:string, comment:), FieldSchema(name:post_prop34, type:string, comment:), FieldSchema(name:post_prop35, type:string, comment:), FieldSchema(name:post_prop36, type:string, comment:), FieldSchema(name:post_prop37, type:string, comment:), FieldSchema(name:post_prop38, type:string, comment:), FieldSchema(name:post_prop39, type:string, comment:), FieldSchema(name:post_prop40, type:string, comment:), FieldSchema(name:post_prop41, type:string, comment:), FieldSchema(name:post_prop42, type:string, comment:), FieldSchema(name:post_prop43, type:string, comment:), FieldSchema(name:post_prop44, type:string, comment:), FieldSchema(name:post_prop45, type:string, comment:), FieldSchema(name:post_prop46, type:string, comment:), FieldSchema(name:post_prop47, type:string, comment:), FieldSchema(name:post_prop48, type:string, comment:), FieldSchema(name:post_prop49, type:string, comment:), FieldSchema(name:post_prop50, type:string, comment:), FieldSchema(name:post_prop51, type:string, comment:), FieldSchema(name:post_prop52, type:string, comment:), FieldSchema(name:post_prop53, type:string, comment:), FieldSchema(name:post_prop54, type:string, comment:), FieldSchema(name:post_prop55, type:string, comment:), FieldSchema(name:post_prop56, type:string, comment:), FieldSchema(name:post_prop57, type:string, comment:), FieldSchema(name:post_prop58, type:string, comment:), FieldSchema(name:post_prop59, type:string, comment:), FieldSchema(name:post_prop60, type:string, comment:), FieldSchema(name:post_prop61, type:string, comment:), FieldSchema(name:post_prop62, type:string, comment:), FieldSchema(name:post_prop63, type:string, comment:), FieldSchema(name:post_prop64, type:string, comment:), FieldSchema(name:post_prop65, type:string, comment:), FieldSchema(name:post_prop66, type:string, comment:), FieldSchema(name:post_prop67, type:string, comment:), FieldSchema(name:post_prop68, type:string, comment:), FieldSchema(name:post_prop69, type:string, comment:), FieldSchema(name:post_prop70, type:string, comment:), FieldSchema(name:post_prop71, type:string, comment:), FieldSchema(name:post_prop72, type:string, comment:), FieldSchema(name:post_prop73, type:string, comment:), FieldSchema(name:post_prop74, type:string, comment:), FieldSchema(name:post_prop75, type:string, comment:), FieldSchema(name:post_purchaseid, type:string, comment:), FieldSchema(name:post_referrer, type:string, comment:), FieldSchema(name:post_s_kwcid, type:string, comment:), FieldSchema(name:post_search_engine, type:bigint, comment:), FieldSchema(name:post_socialaccountandappids, type:string, comment:), FieldSchema(name:post_socialassettrackingcode, type:string, comment:), FieldSchema(name:post_socialauthor, type:string, comment:), FieldSchema(name:post_socialcontentprovider, type:string, comment:), FieldSchema(name:post_socialfbstories, type:string, comment:), FieldSchema(name:post_socialfbstorytellers, type:string, comment:), FieldSchema(name:post_socialinteractioncount, type:string, comment:), FieldSchema(name:post_socialinteractiontype, type:string, comment:), FieldSchema(name:post_sociallanguage, type:string, comment:), FieldSchema(name:post_sociallatlong, type:string, comment:), FieldSchema(name:post_sociallikeadds, type:string, comment:), FieldSchema(name:post_socialmentions, type:string, comment:), FieldSchema(name:post_socialowneddefinitioninsighttype, type:string, comment:), FieldSchema(name:post_socialowneddefinitioninsightvalue, type:string, comment:), FieldSchema(name:post_socialowneddefinitionmetric, type:string, comment:), FieldSchema(name:post_socialowneddefinitionpropertyvspost, type:string, comment:), FieldSchema(name:post_socialownedpostids, type:string, comment:), FieldSchema(name:post_socialownedpropertyid, type:string, comment:), FieldSchema(name:post_socialownedpropertyname, type:string, comment:), FieldSchema(name:post_socialownedpropertypropertyvsapp, type:string, comment:), FieldSchema(name:post_socialpageviews, type:string, comment:), FieldSchema(name:post_socialpostviews, type:string, comment:), FieldSchema(name:post_socialpubcomments, type:string, comment:), FieldSchema(name:post_socialpubposts, type:string, comment:), FieldSchema(name:post_socialpubrecommends, type:string, comment:), FieldSchema(name:post_socialpubsubscribers, type:string, comment:), FieldSchema(name:post_socialterm, type:string, comment:), FieldSchema(name:post_socialtotalsentiment, type:string, comment:), FieldSchema(name:post_state, type:string, comment:), FieldSchema(name:post_survey, type:string, comment:), FieldSchema(name:post_t_time_info, type:string, comment:), FieldSchema(name:post_tnt, type:string, comment:), FieldSchema(name:post_tnt_action, type:string, comment:), FieldSchema(name:post_transactionid, type:string, comment:), FieldSchema(name:post_video, type:string, comment:), FieldSchema(name:post_videoad, type:string, comment:), FieldSchema(name:post_videoadinpod, type:string, comment:), FieldSchema(name:post_videoadlength, type:string, comment:), FieldSchema(name:post_videoadname, type:string, comment:), FieldSchema(name:post_videoadplayername, type:string, comment:), FieldSchema(name:post_videoadpod, type:string, comment:), FieldSchema(name:post_videochannel, type:string, comment:), FieldSchema(name:post_videochapter, type:string, comment:), FieldSchema(name:post_videocontenttype, type:string, comment:), FieldSchema(name:post_videolength, type:string, comment:), FieldSchema(name:post_videoname, type:string, comment:), FieldSchema(name:post_videoplayername, type:string, comment:), FieldSchema(name:post_videoqoebitrateaverageevar, type:string, comment:), FieldSchema(name:post_videoqoebitratechangecountevar, type:string, comment:), FieldSchema(name:post_videoqoebuffercountevar, type:string, comment:), FieldSchema(name:post_videoqoebuffertimeevar, type:string, comment:), FieldSchema(name:post_videoqoedroppedframecountevar, type:string, comment:), FieldSchema(name:post_videoqoeerrorcountevar, type:string, comment:), FieldSchema(name:post_videoqoetimetostartevar, type:string, comment:), FieldSchema(name:post_videosegment, type:string, comment:), FieldSchema(name:post_visid_high, type:bigint, comment:), FieldSchema(name:post_visid_low, type:bigint, comment:), FieldSchema(name:post_visid_type, type:bigint, comment:), FieldSchema(name:post_zip, type:string, comment:), FieldSchema(name:prev_page, type:bigint, comment:), FieldSchema(name:product_list, type:string, comment:), FieldSchema(name:product_merchandising, type:string, comment:), FieldSchema(name:prop1, type:string, comment:), FieldSchema(name:prop2, type:string, comment:), FieldSchema(name:prop3, type:string, comment:), FieldSchema(name:prop4, type:string, comment:), FieldSchema(name:prop5, type:string, comment:), FieldSchema(name:prop6, type:string, comment:), FieldSchema(name:prop7, type:string, comment:), FieldSchema(name:prop8, type:string, comment:), FieldSchema(name:prop9, type:string, comment:), FieldSchema(name:prop10, type:string, comment:), FieldSchema(name:prop11, type:string, comment:), FieldSchema(name:prop12, type:string, comment:), FieldSchema(name:prop13, type:string, comment:), FieldSchema(name:prop14, type:string, comment:), FieldSchema(name:prop15, type:string, comment:), FieldSchema(name:prop16, type:string, comment:), FieldSchema(name:prop17, type:string, comment:), FieldSchema(name:prop18, type:string, comment:), FieldSchema(name:prop19, type:string, comment:), FieldSchema(name:prop20, type:string, comment:), FieldSchema(name:prop21, type:string, comment:), FieldSchema(name:prop22, type:string, comment:), FieldSchema(name:prop23, type:string, comment:), FieldSchema(name:prop24, type:string, comment:), FieldSchema(name:prop25, type:string, comment:), FieldSchema(name:prop26, type:string, comment:), FieldSchema(name:prop27, type:string, comment:), FieldSchema(name:prop28, type:string, comment:), FieldSchema(name:prop29, type:string, comment:), FieldSchema(name:prop30, type:string, comment:), FieldSchema(name:prop31, type:string, comment:), FieldSchema(name:prop32, type:string, comment:), FieldSchema(name:prop33, type:string, comment:), FieldSchema(name:prop34, type:string, comment:), FieldSchema(name:prop35, type:string, comment:), FieldSchema(name:prop36, type:string, comment:), FieldSchema(name:prop37, type:string, comment:), FieldSchema(name:prop38, type:string, comment:), FieldSchema(name:prop39, type:string, comment:), FieldSchema(name:prop40, type:string, comment:), FieldSchema(name:prop41, type:string, comment:), FieldSchema(name:prop42, type:string, comment:), FieldSchema(name:prop43, type:string, comment:), FieldSchema(name:prop44, type:string, comment:), FieldSchema(name:prop45, type:string, comment:), FieldSchema(name:prop46, type:string, comment:), FieldSchema(name:prop47, type:string, comment:), FieldSchema(name:prop48, type:string, comment:), FieldSchema(name:prop49, type:string, comment:), FieldSchema(name:prop50, type:string, comment:), FieldSchema(name:prop51, type:string, comment:), FieldSchema(name:prop52, type:string, comment:), FieldSchema(name:prop53, type:string, comment:), FieldSchema(name:prop54, type:string, comment:), FieldSchema(name:prop55, type:string, comment:), FieldSchema(name:prop56, type:string, comment:), FieldSchema(name:prop57, type:string, comment:), FieldSchema(name:prop58, type:string, comment:), FieldSchema(name:prop59, type:string, comment:), FieldSchema(name:prop60, type:string, comment:), FieldSchema(name:prop61, type:string, comment:), FieldSchema(name:prop62, type:string, comment:), FieldSchema(name:prop63, type:string, comment:), FieldSchema(name:prop64, type:string, comment:), FieldSchema(name:prop65, type:string, comment:), FieldSchema(name:prop66, type:string, comment:), FieldSchema(name:prop67, type:string, comment:), FieldSchema(name:prop68, type:string, comment:), FieldSchema(name:prop69, type:string, comment:), FieldSchema(name:prop70, type:string, comment:), FieldSchema(name:prop71, type:string, comment:), FieldSchema(name:prop72, type:string, comment:), FieldSchema(name:prop73, type:string, comment:), FieldSchema(name:prop74, type:string, comment:), FieldSchema(name:prop75, type:string, comment:), FieldSchema(name:purchaseid, type:string, comment:), FieldSchema(name:quarterly_visitor, type:bigint, comment:), FieldSchema(name:ref_domain, type:string, comment:), FieldSchema(name:ref_type, type:bigint, comment:), FieldSchema(name:referrer, type:string, comment:), FieldSchema(name:resolution, type:bigint, comment:), FieldSchema(name:s_kwcid, type:string, comment:), FieldSchema(name:s_resolution, type:string, comment:), FieldSchema(name:sampled_hit, type:string, comment:), FieldSchema(name:search_engine, type:bigint, comment:), FieldSchema(name:search_page_num, type:bigint, comment:), FieldSchema(name:secondary_hit, type:bigint, comment:), FieldSchema(name:service, type:string, comment:), FieldSchema(name:socialaccountandappids, type:string, comment:), FieldSchema(name:socialassettrackingcode, type:string, comment:), FieldSchema(name:socialauthor, type:string, comment:), FieldSchema(name:socialcontentprovider, type:string, comment:), FieldSchema(name:socialfbstories, type:string, comment:), FieldSchema(name:socialfbstorytellers, type:string, comment:), FieldSchema(name:socialinteractioncount, type:string, comment:), Fiel</t>
  </si>
  <si>
    <t>dSchema(name:socialinteractiontype, type:string, comment:), FieldSchema(name:sociallanguage, type:string, comment:), FieldSchema(name:sociallatlong, type:string, comment:), FieldSchema(name:sociallikeadds, type:string, comment:), FieldSchema(name:socialmentions, type:string, comment:), FieldSchema(name:socialowneddefinitioninsighttype, type:string, comment:), FieldSchema(name:socialowneddefinitioninsightvalue, type:string, comment:), FieldSchema(name:socialowneddefinitionmetric, type:string, comment:), FieldSchema(name:socialowneddefinitionpropertyvspost, type:string, comment:), FieldSchema(name:socialownedpostids, type:string, comment:), FieldSchema(name:socialownedpropertyid, type:string, comment:), FieldSchema(name:socialownedpropertyname, type:string, comment:), FieldSchema(name:socialownedpropertypropertyvsapp, type:string, comment:), FieldSchema(name:socialpageviews, type:string, comment:), FieldSchema(name:socialpostviews, type:string, comment:), FieldSchema(name:socialpubcomments, type:string, comment:), FieldSchema(name:socialpubposts, type:string, comment:), FieldSchema(name:socialpubrecommends, type:string, comment:), FieldSchema(name:socialpubsubscribers, type:string, comment:), FieldSchema(name:socialterm, type:string, comment:), FieldSchema(name:socialtotalsentiment, type:string, comment:), FieldSchema(name:sourceid, type:bigint, comment:), FieldSchema(name:state, type:string, comment:), FieldSchema(name:stats_server, type:string, comment:), FieldSchema(name:t_time_info, type:string, comment:), FieldSchema(name:tnt, type:string, comment:), FieldSchema(name:tnt_action, type:string, comment:), FieldSchema(name:tnt_post_vista, type:string, comment:), FieldSchema(name:transactionid, type:string, comment:), FieldSchema(name:truncated_hit, type:string, comment:), FieldSchema(name:ua_color, type:string, comment:), FieldSchema(name:ua_os, type:string, comment:), FieldSchema(name:ua_pixels, type:string, comment:), FieldSchema(name:user_agent, type:string, comment:), FieldSchema(name:user_hash, type:bigint, comment:), FieldSchema(name:user_server, type:string, comment:), FieldSchema(name:userid, type:bigint, comment:), FieldSchema(name:username, type:string, comment:), FieldSchema(name:va_closer_detail, type:string, comment:), FieldSchema(name:va_closer_id, type:bigint, comment:), FieldSchema(name:va_finder_detail, type:string, comment:), FieldSchema(name:va_finder_id, type:bigint, comment:), FieldSchema(name:va_instance_event, type:bigint, comment:), FieldSchema(name:va_new_engagement, type:bigint, comment:), FieldSchema(name:video, type:string, comment:), FieldSchema(name:videoad, type:string, comment:), FieldSchema(name:videoadinpod, type:string, comment:), FieldSchema(name:videoadlength, type:string, comment:), FieldSchema(name:videoadname, type:string, comment:), FieldSchema(name:videoadplayername, type:string, comment:), FieldSchema(name:videoadpod, type:string, comment:), FieldSchema(name:videochannel, type:string, comment:), FieldSchema(name:videochapter, type:string, comment:), FieldSchema(name:videocontenttype, type:string, comment:), FieldSchema(name:videolength, type:string, comment:), FieldSchema(name:videoname, type:string, comment:), FieldSchema(name:videoplayername, type:string, comment:), FieldSchema(name:videoqoebitrateaverageevar, type:string, comment:), FieldSchema(name:videoqoebitratechangecountevar, type:string, comment:), FieldSchema(name:videoqoebuffercountevar, type:string, comment:), FieldSchema(name:videoqoebuffertimeevar, type:string, comment:), FieldSchema(name:videoqoedroppedframecountevar, type:string, comment:), FieldSchema(name:videoqoeerrorcountevar, type:string, comment:), FieldSchema(name:videoqoetimetostartevar, type:string, comment:), FieldSchema(name:videosegment, type:string, comment:), FieldSchema(name:visid_high, type:bigint, comment:), FieldSchema(name:visid_low, type:bigint, comment:), FieldSchema(name:visid_new, type:string, comment:), FieldSchema(name:visid_timestamp, type:bigint, comment:), FieldSchema(name:visid_type, type:bigint, comment:), FieldSchema(name:visit_keywords, type:string, comment:), FieldSchema(name:visit_num, type:bigint, comment:), FieldSchema(name:visit_page_num, type:bigint, comment:), FieldSchema(name:visit_referrer, type:string, comment:), FieldSchema(name:visit_search_engine, type:bigint, comment:), FieldSchema(name:visit_start_page_url, type:string, comment:), FieldSchema(name:visit_start_pagename, type:string, comment:), FieldSchema(name:visit_start_time_gmt, type:bigint, comment:), FieldSchema(name:weekly_visitor, type:bigint, comment:), FieldSchema(name:yearly_visitor, type:bigint, comment:), FieldSchema(name:zip, type:string, comment:), FieldSchema(name:crt_tmst, type:string, comment:), FieldSchema(name:updt_tmst, type:string, comment:)], location:hdfs://pxpmgct/bdprod/cust/custbase/Customer/CLICKSTREAM/HIT_DATA_T/FINAL,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partitionKeys:[FieldSchema(name:epoc_id, type:bigint, comment:null), FieldSchema(name:date_time, type:string, comment:null), FieldSchema(name:ctry_cd, type:string, comment:null)], parameters:{transient_lastDdlTime=1493948132, EXTERNAL=TRUE, avro.compress=SNAPPY, avro.schema.url=hdfs://pxpmgct/bdprod/cust/custbase/Customer/CLICKSTREAM/HIT_DATA_T/schema/prtn_hit_data_t.avsc}, viewOriginalText:null, viewExpandedText:null, tableType:EXTERNAL_TABLE)</t>
  </si>
  <si>
    <t>Time taken: 0.382 seconds, Fetched: 693 row(s)</t>
  </si>
  <si>
    <t>date_time</t>
  </si>
  <si>
    <t>DB_CUSTBASE_PRODREFRESH.hit_data_t</t>
  </si>
  <si>
    <t>TQX9L3N</t>
  </si>
  <si>
    <t>054b6a733a3479875dfee77c3bfcc397</t>
  </si>
  <si>
    <t>2d931eb047eb52bacbac94174c11bdbf</t>
  </si>
  <si>
    <t>b8c37e33defde51cf91e1e03e51657da</t>
  </si>
  <si>
    <t>Yes</t>
  </si>
  <si>
    <t>8.979999999999999</t>
  </si>
  <si>
    <t>76bfac761d877a73ff2f770edbee8dfe</t>
  </si>
  <si>
    <t>249440891</t>
  </si>
  <si>
    <t>1890155915</t>
  </si>
  <si>
    <t>1890600769</t>
  </si>
  <si>
    <t>106405</t>
  </si>
  <si>
    <t>191793</t>
  </si>
  <si>
    <t>946572</t>
  </si>
  <si>
    <t>890312064</t>
  </si>
  <si>
    <t>302813968</t>
  </si>
  <si>
    <t>0001</t>
  </si>
  <si>
    <t>Record Count</t>
  </si>
  <si>
    <t>COOCV_ONL_ORD_CUST_VIEW</t>
  </si>
  <si>
    <t>071f8a36715a8a6b7f7ded54074cc8c6</t>
  </si>
  <si>
    <t>008</t>
  </si>
  <si>
    <t>19:35:00</t>
  </si>
  <si>
    <t>005b82cbae1d3eea724312451f4445dd</t>
  </si>
  <si>
    <t>8221fbd39e1912aa07ca323f1a343709</t>
  </si>
  <si>
    <t>547</t>
  </si>
  <si>
    <t>166</t>
  </si>
  <si>
    <t>117</t>
  </si>
  <si>
    <t>547 - $ OFF COUPON (PRORATES ALL ITEMS)</t>
  </si>
  <si>
    <t>166 - GROUP DISCOUNT (% OF ALL PREV ITMS)</t>
  </si>
  <si>
    <t>117 - DAMAGE DISCOUNT</t>
  </si>
  <si>
    <t>P</t>
  </si>
  <si>
    <t>PERCENT OFF</t>
  </si>
  <si>
    <t>-5.09</t>
  </si>
  <si>
    <t>5.1</t>
  </si>
  <si>
    <t>4.5</t>
  </si>
  <si>
    <t>4f29b0f1117ac715a469f58db06a21e2</t>
  </si>
  <si>
    <t>540794000</t>
  </si>
  <si>
    <t>307018989</t>
  </si>
  <si>
    <t>M45</t>
  </si>
  <si>
    <t>0009</t>
  </si>
  <si>
    <t>CSSCV_STR_SLS_CUST_VIEW</t>
  </si>
  <si>
    <t xml:space="preserve"> </t>
  </si>
  <si>
    <t xml:space="preserve">Column </t>
  </si>
  <si>
    <t xml:space="preserve">Data Type </t>
  </si>
  <si>
    <t xml:space="preserve">Comment </t>
  </si>
  <si>
    <t xml:space="preserve">SELL_LOC_HASH_KEY </t>
  </si>
  <si>
    <t xml:space="preserve">string </t>
  </si>
  <si>
    <t xml:space="preserve">Hash key generated for a Opr_loc_nbr and open date </t>
  </si>
  <si>
    <t xml:space="preserve">REGR_NBR </t>
  </si>
  <si>
    <t xml:space="preserve">Identifies the register number </t>
  </si>
  <si>
    <t xml:space="preserve">SLS_TXN_NBR </t>
  </si>
  <si>
    <t xml:space="preserve">int </t>
  </si>
  <si>
    <t xml:space="preserve">Identifies the sales transaction number </t>
  </si>
  <si>
    <t xml:space="preserve">SLS_TXN_TM </t>
  </si>
  <si>
    <t xml:space="preserve">Identifies the sales transaction time. </t>
  </si>
  <si>
    <t xml:space="preserve">SLS_TXN_DT_HASH_KEY </t>
  </si>
  <si>
    <t xml:space="preserve">Identifies the sales transaction date </t>
  </si>
  <si>
    <t xml:space="preserve">TXN_ITM_SEQ_NBR </t>
  </si>
  <si>
    <t xml:space="preserve">Identifies the unique line item in a transaction </t>
  </si>
  <si>
    <t xml:space="preserve">GLBL_SKU_HASH_KEY </t>
  </si>
  <si>
    <t xml:space="preserve">Brand SKU Hash Key generated for every distinctopr_gbl_sku_id, style version number andmerchandise indicator </t>
  </si>
  <si>
    <t xml:space="preserve">GLBL_STY_CLR_HASH_KEY </t>
  </si>
  <si>
    <t xml:space="preserve">The brand style color hash key will be generatedbased on the opr_glbl_sty_clr_id and version numberof the style. </t>
  </si>
  <si>
    <t xml:space="preserve">SLS_TXN_ITM_TYP_CD </t>
  </si>
  <si>
    <t xml:space="preserve">Identifies the item sold was a merchandise or nonmerchandise item. </t>
  </si>
  <si>
    <t xml:space="preserve">SLS_TXN_ITM_TYP_CD_DESC </t>
  </si>
  <si>
    <t xml:space="preserve">Describes if the item sold was a merchandise or nonmerchandise item. </t>
  </si>
  <si>
    <t xml:space="preserve">LN_TOT_UN_SLS_QTY </t>
  </si>
  <si>
    <t xml:space="preserve">Identifies the total units of the SKUs or consignmentunits sold. </t>
  </si>
  <si>
    <t xml:space="preserve">LN_TOT_RTL_SLS_AMT </t>
  </si>
  <si>
    <t xml:space="preserve">double </t>
  </si>
  <si>
    <t xml:space="preserve">Identifies the total sales amount for the line item. This is without the discounts. </t>
  </si>
  <si>
    <t xml:space="preserve">LN_NET_DSCT_UN_PRC_AMT </t>
  </si>
  <si>
    <t xml:space="preserve">Indicates the actual selling price to the CUSTOMERfor each unit of an item. </t>
  </si>
  <si>
    <t xml:space="preserve">LN_CUR_TCK_PRC_AMT </t>
  </si>
  <si>
    <t xml:space="preserve">This is the current retail of the SKU/Item on the saleday, which can be Reg/Mkd. </t>
  </si>
  <si>
    <t xml:space="preserve">LN_WAC_CST_AMT </t>
  </si>
  <si>
    <t xml:space="preserve">This is the weighted average cost for the item in thelocation. </t>
  </si>
  <si>
    <t xml:space="preserve">LN_ORIG_RTL_PRC_AMT </t>
  </si>
  <si>
    <t xml:space="preserve">This is the original retail price or the latest regular pricefor the Style Color of the SKU. </t>
  </si>
  <si>
    <t xml:space="preserve">VAT_AMT </t>
  </si>
  <si>
    <t xml:space="preserve">This is the VAT amount </t>
  </si>
  <si>
    <t xml:space="preserve">NMDSE_ITM_SCATG_CD </t>
  </si>
  <si>
    <t xml:space="preserve">Identifies if the non-merchandise sub-category. </t>
  </si>
  <si>
    <t xml:space="preserve">NMDSE_ITM_SCATG_CD_DESC </t>
  </si>
  <si>
    <t xml:space="preserve">Describes if the non-merchandise sub-category. </t>
  </si>
  <si>
    <t xml:space="preserve">NMDSE_ITM_TYP_CD </t>
  </si>
  <si>
    <t xml:space="preserve">Valid code values are A - Promo Card Activation E - Gift Card Sales G - Gift Certificate Sale L - Gift Card Reload N - Sale of Non-Merchandise Item -1 - Store Credit 2 - Merchandise Return Gift Card 3 - GIFT CARD REDEEMED FOR CASH </t>
  </si>
  <si>
    <t xml:space="preserve">NMDSE_ITM_TYP_CD_DESC </t>
  </si>
  <si>
    <t xml:space="preserve">Describes the non-merch item type codes. </t>
  </si>
  <si>
    <t xml:space="preserve">NMDSE_TYP_CD </t>
  </si>
  <si>
    <t xml:space="preserve">Identifies the various non-merchandise type such as 99000001 - ALTERATIONS 99000002 - DELIVERY 99000003 - SHIPPING 99000004 - GIFT WRAPPING 99000005 - SHIPPING etc. </t>
  </si>
  <si>
    <t xml:space="preserve">NMDSE_TYP_CD_DESC </t>
  </si>
  <si>
    <t xml:space="preserve">Describes the non-merchandise types. </t>
  </si>
  <si>
    <t xml:space="preserve">SLS_ITM_TAX_AMT </t>
  </si>
  <si>
    <t xml:space="preserve">Sum of all the line item taxes for a given line item. </t>
  </si>
  <si>
    <t xml:space="preserve">SLS_RTN_IND </t>
  </si>
  <si>
    <t xml:space="preserve">Identifies if the sales transaction is a sale or return. Valid values: N (Sale) / Y(Return) </t>
  </si>
  <si>
    <t xml:space="preserve">PRC_STAT_CD </t>
  </si>
  <si>
    <t xml:space="preserve">Identifies the price status for the line item. Valid valuesinclude:1 - Markdown, 3 - Promo, 4 - Regular </t>
  </si>
  <si>
    <t xml:space="preserve">BRD_ID </t>
  </si>
  <si>
    <t xml:space="preserve">Identifies the enterprise brand of the location. </t>
  </si>
  <si>
    <t xml:space="preserve">CHNL_ID </t>
  </si>
  <si>
    <t xml:space="preserve">Identifies the enterprise channel of the location </t>
  </si>
  <si>
    <t xml:space="preserve">DD_CHNL_ID </t>
  </si>
  <si>
    <t xml:space="preserve">identifies the true channel of the location </t>
  </si>
  <si>
    <t xml:space="preserve">CSGN_IND </t>
  </si>
  <si>
    <t xml:space="preserve">Identifies if the line item purchased/returned is aconsignment or not. Valid values : Y/N/ </t>
  </si>
  <si>
    <t xml:space="preserve">PRC_ADJ_IND </t>
  </si>
  <si>
    <t xml:space="preserve">Identifies if the price was adjusted. </t>
  </si>
  <si>
    <t xml:space="preserve">CTRY_CD </t>
  </si>
  <si>
    <t xml:space="preserve">Identifies the country of the location </t>
  </si>
  <si>
    <t xml:space="preserve">LCL_CNCY_CD </t>
  </si>
  <si>
    <t xml:space="preserve">Identifies the local currency of the location </t>
  </si>
  <si>
    <t xml:space="preserve">MKT_CNCY_CD </t>
  </si>
  <si>
    <t xml:space="preserve">Identifies the market currency. </t>
  </si>
  <si>
    <t xml:space="preserve">LCL_TO_USD_CONV_RAT </t>
  </si>
  <si>
    <t xml:space="preserve">Currency conversion rate from local to USD. </t>
  </si>
  <si>
    <t xml:space="preserve">LCL_TO_MKT_CONV_RAT </t>
  </si>
  <si>
    <t xml:space="preserve">Currency conversion rate from local to market currency. </t>
  </si>
  <si>
    <t xml:space="preserve">USD_TO_LCL_CONV_RAT </t>
  </si>
  <si>
    <t xml:space="preserve">Currency conversion rate from USD to local. </t>
  </si>
  <si>
    <t xml:space="preserve">USD_TO_MKT_CONV_RAT </t>
  </si>
  <si>
    <t xml:space="preserve">Currency conversion rate from USD to market currency. </t>
  </si>
  <si>
    <t xml:space="preserve">Identifies the register number as identified in MDS.(Should tie to CSTIW.REGR_NBR) </t>
  </si>
  <si>
    <t xml:space="preserve">XCOTX_REGR_NBR </t>
  </si>
  <si>
    <t xml:space="preserve">Identifies the size of the global sku. </t>
  </si>
  <si>
    <t xml:space="preserve">SZ_CD </t>
  </si>
  <si>
    <t xml:space="preserve">Identifies the size model of the global sku. </t>
  </si>
  <si>
    <t xml:space="preserve">SZ_MDL_CD </t>
  </si>
  <si>
    <t xml:space="preserve">Identifies the global style color in case of merchandisetransaction. </t>
  </si>
  <si>
    <t xml:space="preserve">OPR_GLBL_STY_CLR_ID </t>
  </si>
  <si>
    <t xml:space="preserve">Identifies the global SKU in case of merchandisetransaction. </t>
  </si>
  <si>
    <t xml:space="preserve">OPR_GLBL_SKU_ID </t>
  </si>
  <si>
    <t xml:space="preserve">Identifies if the transaction was a sale transaction (promotion). </t>
  </si>
  <si>
    <t xml:space="preserve">ON_SALE_FLAG </t>
  </si>
  <si>
    <t xml:space="preserve">Indicates if the transactions were phished. </t>
  </si>
  <si>
    <t xml:space="preserve">PHSH_IND </t>
  </si>
  <si>
    <t xml:space="preserve">Identifies the partition for performance purpose, basedon the transaction date. </t>
  </si>
  <si>
    <t xml:space="preserve">YR_MO_PARTN_ID </t>
  </si>
  <si>
    <t xml:space="preserve">Identifies the online ship date or retail sales date. </t>
  </si>
  <si>
    <t xml:space="preserve">SHP_DT_HASH_KEY </t>
  </si>
  <si>
    <t xml:space="preserve">bigint </t>
  </si>
  <si>
    <t xml:space="preserve">FLW_KEY </t>
  </si>
  <si>
    <t xml:space="preserve">INS_DT_HASH_KEY </t>
  </si>
  <si>
    <t xml:space="preserve">Indicates if the transaction is the first purchase madeby the customer for the channel. </t>
  </si>
  <si>
    <t xml:space="preserve">CHNL_FST_PRCH_IND </t>
  </si>
  <si>
    <t xml:space="preserve">Indicates if the transaction is the first purchase madeby the customer for the brand </t>
  </si>
  <si>
    <t xml:space="preserve">BRD_FST_PRCH_IND </t>
  </si>
  <si>
    <t xml:space="preserve">Identifies the retail store. </t>
  </si>
  <si>
    <t xml:space="preserve">STR_LOC_HASH_KEY </t>
  </si>
  <si>
    <t xml:space="preserve">Identifies the time when the sales transaction took place. </t>
  </si>
  <si>
    <t xml:space="preserve">TXN_TM </t>
  </si>
  <si>
    <t xml:space="preserve">Identifies the retail sales transaction number. </t>
  </si>
  <si>
    <t xml:space="preserve">TXN_NBR </t>
  </si>
  <si>
    <t xml:space="preserve">Identifies the demand date in case of online demands and shipped transaction and sales/return transactiondate in case of retail sales transactions. </t>
  </si>
  <si>
    <t xml:space="preserve">TXN_DT_HASH_KEY </t>
  </si>
  <si>
    <t xml:space="preserve">Identifies the customer demand order. </t>
  </si>
  <si>
    <t xml:space="preserve">ORD_NBR </t>
  </si>
  <si>
    <t xml:space="preserve">Identifies the brand country as identified within MDS </t>
  </si>
  <si>
    <t xml:space="preserve">BRD_CTRY_KEY </t>
  </si>
  <si>
    <t xml:space="preserve">Denotes the type of order. Valid Values: R - Retail, D -Demand, O - Shipped. </t>
  </si>
  <si>
    <t xml:space="preserve">ORD_STAT_CD </t>
  </si>
  <si>
    <t xml:space="preserve">Identifies a customer transaction in MDS. </t>
  </si>
  <si>
    <t xml:space="preserve">TXN_ID </t>
  </si>
  <si>
    <t xml:space="preserve">Identifies the customer. </t>
  </si>
  <si>
    <t xml:space="preserve">CUST_HASH_KEY </t>
  </si>
  <si>
    <t xml:space="preserve">A code to uniquely identify a type of empolyeediscount participation. </t>
  </si>
  <si>
    <t xml:space="preserve">DSCT_EMP_PRTC_TYP_CD </t>
  </si>
  <si>
    <t xml:space="preserve">MEM_ID </t>
  </si>
  <si>
    <t>An indicatory -- 'S' or 'M' -- indicating if the instrumentrepresenting whether the account instrument used totender payment -- e.g. a credit / debit / gift card or aphysical check -- was swiped" through a POS registerdevice or had its account number key-enteredmanually by the cashier. "</t>
  </si>
  <si>
    <t xml:space="preserve">SWIP_MNL_CD </t>
  </si>
  <si>
    <t xml:space="preserve">Employee Number of the customer claiming employeediscount </t>
  </si>
  <si>
    <t xml:space="preserve">DSCT_EMP_NBR </t>
  </si>
  <si>
    <t xml:space="preserve">Promotion Types. Valid values M - MPC, P - PPC. </t>
  </si>
  <si>
    <t xml:space="preserve">PMOTN_TYP_CD </t>
  </si>
  <si>
    <t xml:space="preserve">Promotion Id. </t>
  </si>
  <si>
    <t xml:space="preserve">PMOTN_ID </t>
  </si>
  <si>
    <t xml:space="preserve">Promotion Card </t>
  </si>
  <si>
    <t xml:space="preserve">PMOTN_CRD_NBR </t>
  </si>
  <si>
    <t xml:space="preserve">Group discount number </t>
  </si>
  <si>
    <t xml:space="preserve">GRP_DSCT_NBR </t>
  </si>
  <si>
    <t xml:space="preserve">Discount percentage. </t>
  </si>
  <si>
    <t xml:space="preserve">DSCT_PCT </t>
  </si>
  <si>
    <t xml:space="preserve">Discount amount </t>
  </si>
  <si>
    <t xml:space="preserve">DSCT_AMT </t>
  </si>
  <si>
    <t xml:space="preserve">Describes the discount types </t>
  </si>
  <si>
    <t xml:space="preserve">DSCT_OPT_CD_DESC </t>
  </si>
  <si>
    <t xml:space="preserve">Identifies the discount type. </t>
  </si>
  <si>
    <t xml:space="preserve">DSCT_OPT_CD </t>
  </si>
  <si>
    <t xml:space="preserve">Describes the discount allowances. </t>
  </si>
  <si>
    <t xml:space="preserve">DSCT_ALW_CD_DESC </t>
  </si>
  <si>
    <t xml:space="preserve">Identifies the discount allowance </t>
  </si>
  <si>
    <t xml:space="preserve">DSCT_ALW_CD </t>
  </si>
  <si>
    <t xml:space="preserve">Identifies the discount sequence number </t>
  </si>
  <si>
    <t xml:space="preserve">TXN_ITM_DSCT_SEQ_NBR </t>
  </si>
  <si>
    <t>Column(s) of Table COOCV_ONL_ORD_CUST_VIEW" "</t>
  </si>
  <si>
    <t xml:space="preserve">ORD_ID </t>
  </si>
  <si>
    <t xml:space="preserve">Unique identifier of an order. </t>
  </si>
  <si>
    <t xml:space="preserve">ORD_LN_NBR </t>
  </si>
  <si>
    <t xml:space="preserve">Sequential nnumber associated to the line item of anorder. </t>
  </si>
  <si>
    <t xml:space="preserve">The brand style color hash key will be generatedbased on the opr_glbl_sty_clr_id and style versionnumber </t>
  </si>
  <si>
    <t xml:space="preserve">BRD_LOC_HASH_KEY </t>
  </si>
  <si>
    <t xml:space="preserve">The unique identifier of the brand associated to theSKU on the line item. </t>
  </si>
  <si>
    <t xml:space="preserve">WEB_SITE_LOC_HASH_KEY </t>
  </si>
  <si>
    <t xml:space="preserve">The unique identifier of the brand associated to theweb site through which the order was placed. </t>
  </si>
  <si>
    <t xml:space="preserve">SKU_BRD_ID </t>
  </si>
  <si>
    <t xml:space="preserve">WEB_SITE_BRD_ID </t>
  </si>
  <si>
    <t xml:space="preserve">MKT_ID </t>
  </si>
  <si>
    <t xml:space="preserve">The unique identifier of the market of the SKU on theline item. </t>
  </si>
  <si>
    <t xml:space="preserve">The unique identifier of the channel associated to theSKU on the line item. </t>
  </si>
  <si>
    <t xml:space="preserve">Identifies the true channel. </t>
  </si>
  <si>
    <t xml:space="preserve">TXN_TYP_CD </t>
  </si>
  <si>
    <t xml:space="preserve">Identifies the state of the order and line item. </t>
  </si>
  <si>
    <t xml:space="preserve">ORD_BO_XST_IND </t>
  </si>
  <si>
    <t xml:space="preserve">Shows if a backorder exists for any line on this order </t>
  </si>
  <si>
    <t xml:space="preserve">Price Status Code applied to the line item. Values are:4 Regular, 3 Promotion, 1 Markdown </t>
  </si>
  <si>
    <t xml:space="preserve">ORD_LN_TOT_RTL_SLS_AMT </t>
  </si>
  <si>
    <t xml:space="preserve">Total Retail Sales Amount without any adjustments </t>
  </si>
  <si>
    <t xml:space="preserve">ADJ_UN_LN_RTL_AMT </t>
  </si>
  <si>
    <t xml:space="preserve">Unit retail amount on the order line at time of order derived from YFS ORDER LINE RETAIL PRICE Update as needed. since the price can change due toCSR intervention after order has been placed </t>
  </si>
  <si>
    <t xml:space="preserve">Identifies the country code. </t>
  </si>
  <si>
    <t xml:space="preserve">ORD_LN_XTD_CUR_TCK_PRC_AMT </t>
  </si>
  <si>
    <t xml:space="preserve">Extended current ticket price amount. </t>
  </si>
  <si>
    <t xml:space="preserve">DNRM_CUR_TCK_PRC_AMT </t>
  </si>
  <si>
    <t xml:space="preserve">Unit current ticket price amount. </t>
  </si>
  <si>
    <t xml:space="preserve">MCM_CST_AMT </t>
  </si>
  <si>
    <t xml:space="preserve">Unit Cost amount as identified in MCM. </t>
  </si>
  <si>
    <t xml:space="preserve">MISC_CRDT_AMT </t>
  </si>
  <si>
    <t xml:space="preserve">The allocated portion of the amount reversed createdby a miscellaneous charge credit </t>
  </si>
  <si>
    <t xml:space="preserve">OMS_EXT_LN_RTL_AMT </t>
  </si>
  <si>
    <t xml:space="preserve">Extended retail amount on the order line at time of order derived from YFS ORDER LINE RETAIL PRICE does not change, insert on order creation only </t>
  </si>
  <si>
    <t xml:space="preserve">OMS_UN_LN_RTL_AMT </t>
  </si>
  <si>
    <t xml:space="preserve">Unit retail amount on the order line at time of order derived from YFS ORDER LINE RETAIL PRICE does not change, insert on order creation only </t>
  </si>
  <si>
    <t xml:space="preserve">ORD_BRD_DSCT_AMT </t>
  </si>
  <si>
    <t xml:space="preserve">Brand Discount Amount </t>
  </si>
  <si>
    <t xml:space="preserve">ORD_GFTWRP_CHRG_AMT </t>
  </si>
  <si>
    <t xml:space="preserve">Giftwrap charge amount </t>
  </si>
  <si>
    <t xml:space="preserve">ORD_GFTWRP_TAX_AMT </t>
  </si>
  <si>
    <t xml:space="preserve">Giftwrap Tax amount </t>
  </si>
  <si>
    <t xml:space="preserve">ORD_GRS_SHP_CHRG_AMT </t>
  </si>
  <si>
    <t xml:space="preserve">Gross Shipment Charges </t>
  </si>
  <si>
    <t xml:space="preserve">ORD_HDR_DSCT_AMT </t>
  </si>
  <si>
    <t xml:space="preserve">Header Discount Amount </t>
  </si>
  <si>
    <t xml:space="preserve">ORD_LN_DSCT_AMT </t>
  </si>
  <si>
    <t xml:space="preserve">Line Discount Amount </t>
  </si>
  <si>
    <t xml:space="preserve">ORD_LN_MUP_DSCT_AMT </t>
  </si>
  <si>
    <t xml:space="preserve">Line MUP Discount Amount </t>
  </si>
  <si>
    <t xml:space="preserve">ORD_LN_VAT_AMT </t>
  </si>
  <si>
    <t xml:space="preserve">Line VAT amount </t>
  </si>
  <si>
    <t xml:space="preserve">ORD_NET_SHP_CHRG_AMT </t>
  </si>
  <si>
    <t xml:space="preserve">Net Shipment Charge Amount </t>
  </si>
  <si>
    <t xml:space="preserve">ORD_SHP_TAX_AMT </t>
  </si>
  <si>
    <t xml:space="preserve">Shipment Tax amount </t>
  </si>
  <si>
    <t xml:space="preserve">OTH_HDR_CHRG_AMT </t>
  </si>
  <si>
    <t xml:space="preserve">Other Header Charges </t>
  </si>
  <si>
    <t xml:space="preserve">OTH_HDR_TAX_AMT </t>
  </si>
  <si>
    <t xml:space="preserve">Header Tax amounts. </t>
  </si>
  <si>
    <t xml:space="preserve">ORD_PLCC_DSCT_AMT </t>
  </si>
  <si>
    <t xml:space="preserve">PLCC Discount Amounts </t>
  </si>
  <si>
    <t xml:space="preserve">SHP_CRDT_AMT </t>
  </si>
  <si>
    <t xml:space="preserve">Shipment Credits. </t>
  </si>
  <si>
    <t xml:space="preserve">TAX_AMT </t>
  </si>
  <si>
    <t xml:space="preserve">Tax Amounts. </t>
  </si>
  <si>
    <t xml:space="preserve">ORD_LN_UN_QTY </t>
  </si>
  <si>
    <t xml:space="preserve">Order Line unit quantity. </t>
  </si>
  <si>
    <t xml:space="preserve">ORD_LN_XTD_ORIG_RTL_PRC_AMT </t>
  </si>
  <si>
    <t xml:space="preserve">Extended Original Retail Price amount. </t>
  </si>
  <si>
    <t xml:space="preserve">DNRM_ORIG_RTL_PRC_AMT </t>
  </si>
  <si>
    <t xml:space="preserve">Unit Original Retail Price amount. </t>
  </si>
  <si>
    <t xml:space="preserve">ORD_XTD_WAC_CST_AMT </t>
  </si>
  <si>
    <t xml:space="preserve">Extended Weight Average Cost amount. </t>
  </si>
  <si>
    <t xml:space="preserve">ORD_LN_XTD_NET_DSCT_PRC_AMT </t>
  </si>
  <si>
    <t xml:space="preserve">Extended Retail Price after discounts. </t>
  </si>
  <si>
    <t xml:space="preserve">Transaction Date </t>
  </si>
  <si>
    <t xml:space="preserve">Identifies the promotion applied. </t>
  </si>
  <si>
    <t xml:space="preserve">AWRD_ID </t>
  </si>
  <si>
    <t xml:space="preserve">Identifies the awards applied. </t>
  </si>
  <si>
    <t xml:space="preserve">UN_DSCT_AMT </t>
  </si>
  <si>
    <t xml:space="preserve">Discount Amounts. </t>
  </si>
  <si>
    <t xml:space="preserve">EXTND_MUP_DSCT_AMT </t>
  </si>
  <si>
    <t xml:space="preserve">Extended MUP Discount amounts. </t>
  </si>
  <si>
    <t xml:space="preserve">XCOTX_TXN_DT_HASH_KEY </t>
  </si>
  <si>
    <t xml:space="preserve">Identifies the retail store. Not applicable for onlineorders. </t>
  </si>
  <si>
    <t xml:space="preserve">Identifies the time when the sales transaction took place. Not applicable for online orders. </t>
  </si>
  <si>
    <t xml:space="preserve">Identifies the retail sales transaction number. Not applicable for online orders. </t>
  </si>
  <si>
    <t xml:space="preserve">Identifies the register number as identified in MDS.Not applicable for online orders. </t>
  </si>
  <si>
    <t xml:space="preserve">Identifies the unique transaction for a customer inMDS. </t>
  </si>
  <si>
    <t xml:space="preserve">Extended Shipment Charge Discount amounts. </t>
  </si>
  <si>
    <t xml:space="preserve">EXTND_SHP_CHRG_DSCNT_AMT </t>
  </si>
  <si>
    <t xml:space="preserve">Extended PLCC Discount amounts. </t>
  </si>
  <si>
    <t xml:space="preserve">EXTND_PLCC_DSCT_AMT </t>
  </si>
  <si>
    <t xml:space="preserve">Extended Brand Discount amounts. </t>
  </si>
  <si>
    <t xml:space="preserve">EXTND_BRD_DSCT_AMT </t>
  </si>
  <si>
    <t xml:space="preserve">Extended Order Header Discount amounts. </t>
  </si>
  <si>
    <t xml:space="preserve">EXTND_ORD_HDR_DSCT_AMT </t>
  </si>
  <si>
    <t xml:space="preserve">Extended Line Discount amounts. </t>
  </si>
  <si>
    <t xml:space="preserve">EXTND_LN_DSCT_AMT </t>
  </si>
  <si>
    <t>Adobe PDM Extracts</t>
  </si>
  <si>
    <t xml:space="preserve">PREVIOUS DAY INDICATOR </t>
  </si>
  <si>
    <t xml:space="preserve">STRING </t>
  </si>
  <si>
    <t xml:space="preserve">PRV_DY_IND </t>
  </si>
  <si>
    <t xml:space="preserve">NEXT DAY INDICATOR </t>
  </si>
  <si>
    <t xml:space="preserve">NXT_DY_IND </t>
  </si>
  <si>
    <t xml:space="preserve">CURRENT DAY INDICATOR </t>
  </si>
  <si>
    <t xml:space="preserve">CUR_DY_IND </t>
  </si>
  <si>
    <t xml:space="preserve">PRIOR YEAR ELAPSED YEAR INDICATOR could have values 1 or 2 or 3. 1 indicates PRR_1YR_YR_IND 2 indicates PRR_2YR_YR_IND 3 indicates PRR_3YR_YR_IND </t>
  </si>
  <si>
    <t xml:space="preserve">PRR_YR_ELPS_DY_IN_YR_IND </t>
  </si>
  <si>
    <t xml:space="preserve">PRIOR YEAR DAY INDICATOR could have values 1 or 2 or 3. 1 indicates PRR_1YR_DY_IND 2 indicates PRR_2YR_DY_IND 3 indicates PRR_3YR_DY_IND </t>
  </si>
  <si>
    <t xml:space="preserve">PRR_YR_DY_IND </t>
  </si>
  <si>
    <t xml:space="preserve">LAST- LAST YEAR FISCAL CAL DATE </t>
  </si>
  <si>
    <t xml:space="preserve">LLY_FIS_CAL_DT </t>
  </si>
  <si>
    <t xml:space="preserve">LAST YEAR FISCAL CAL DATE </t>
  </si>
  <si>
    <t xml:space="preserve">LY_FIS_CAL_DT </t>
  </si>
  <si>
    <t xml:space="preserve">Day Of Week Description. </t>
  </si>
  <si>
    <t xml:space="preserve">DY_OF_WK_DESC </t>
  </si>
  <si>
    <t xml:space="preserve">The unique identifier for REPORTING WEEK. </t>
  </si>
  <si>
    <t xml:space="preserve">INT </t>
  </si>
  <si>
    <t xml:space="preserve">FIS_WK_NBR </t>
  </si>
  <si>
    <t xml:space="preserve">FISCAL MONTH NUMBER </t>
  </si>
  <si>
    <t xml:space="preserve">FIS_MO_NBR </t>
  </si>
  <si>
    <t xml:space="preserve">FISCAL QUARTER NUMBER </t>
  </si>
  <si>
    <t xml:space="preserve">FIS_QTR_NBR </t>
  </si>
  <si>
    <t xml:space="preserve">FISCAL HALF NUMBER </t>
  </si>
  <si>
    <t xml:space="preserve">FIS_HALF_NBR </t>
  </si>
  <si>
    <t xml:space="preserve">The unique identifier for a REPORTING YEAR. Natural Key </t>
  </si>
  <si>
    <t xml:space="preserve">FIS_YR_NBR </t>
  </si>
  <si>
    <t xml:space="preserve">FISCAL DATE FULL DESCRIPTION </t>
  </si>
  <si>
    <t xml:space="preserve">FIS_DT_FULL_DESC </t>
  </si>
  <si>
    <t xml:space="preserve">A textual comment about a particular CALENDARDATE instance. </t>
  </si>
  <si>
    <t xml:space="preserve">FIS_DT_DESC </t>
  </si>
  <si>
    <t xml:space="preserve">Number to Relate the Fiscal day of Each Year. AllRelated Fiscal Days will have same number. </t>
  </si>
  <si>
    <t xml:space="preserve">REL_DY_NBR </t>
  </si>
  <si>
    <t xml:space="preserve">UNIQUE SEQUENCE NUMBER FOR EACH DAY </t>
  </si>
  <si>
    <t xml:space="preserve">SEQ_IN_DY_RSLN_NBR </t>
  </si>
  <si>
    <t xml:space="preserve">The number a day represents within an accountigperiod of 7 days (fiscal week (1-7))Natural Key </t>
  </si>
  <si>
    <t xml:space="preserve">FIS_DY_OF_WK_NBR </t>
  </si>
  <si>
    <t xml:space="preserve">A specific day of the month in a calendar. </t>
  </si>
  <si>
    <t xml:space="preserve">FIS_DY_OF_MO_NBR </t>
  </si>
  <si>
    <t xml:space="preserve">FISCAL DAY OF QUARTER </t>
  </si>
  <si>
    <t xml:space="preserve">FIS_DY_OF_QTR_NBR </t>
  </si>
  <si>
    <t xml:space="preserve">FICAL DAY OF HALF </t>
  </si>
  <si>
    <t xml:space="preserve">FIS_DY_OF_HALF_NBR </t>
  </si>
  <si>
    <t xml:space="preserve">Indicates a particular day in the year, from 1 to 365/6. </t>
  </si>
  <si>
    <t xml:space="preserve">FIS_DY_OF_YR_NBR </t>
  </si>
  <si>
    <t xml:space="preserve">Last Week Fiscal Calendar Date </t>
  </si>
  <si>
    <t xml:space="preserve">LW_FIS_CAL_DT </t>
  </si>
  <si>
    <t xml:space="preserve">Time Zone Group code </t>
  </si>
  <si>
    <t xml:space="preserve">TM_ZN_GRP_CD </t>
  </si>
  <si>
    <t xml:space="preserve">A unique calendar date that is recognized by anorganization. Natural Key </t>
  </si>
  <si>
    <t xml:space="preserve">FIS_CAL_DT </t>
  </si>
  <si>
    <t xml:space="preserve">End of Quarter date </t>
  </si>
  <si>
    <t xml:space="preserve">QTR_END_DT </t>
  </si>
  <si>
    <t xml:space="preserve">Begin of Quarter date </t>
  </si>
  <si>
    <t xml:space="preserve">QTR_STRT_DT </t>
  </si>
  <si>
    <t xml:space="preserve">Unique Sequence Number for each Quarter </t>
  </si>
  <si>
    <t xml:space="preserve">SEQ_IN_QTR_RSLN_NBR </t>
  </si>
  <si>
    <t xml:space="preserve">The name for a REPORTING QUARTER. </t>
  </si>
  <si>
    <t xml:space="preserve">FIS_QTR_FULL_DESC </t>
  </si>
  <si>
    <t xml:space="preserve">The description for a REPORTING QUARTER. </t>
  </si>
  <si>
    <t xml:space="preserve">FIS_QTR_DESC </t>
  </si>
  <si>
    <t xml:space="preserve">Rolling Future 12 months Indicator </t>
  </si>
  <si>
    <t xml:space="preserve">FUT_12MO_IND </t>
  </si>
  <si>
    <t xml:space="preserve">Rolling Future 6 months Indicator </t>
  </si>
  <si>
    <t xml:space="preserve">FUT_6MO_IND </t>
  </si>
  <si>
    <t xml:space="preserve">Rolling 12 months Indicator </t>
  </si>
  <si>
    <t xml:space="preserve">ROLL_ACTL_12MO_IND </t>
  </si>
  <si>
    <t xml:space="preserve">Rolling 6 months Indicator </t>
  </si>
  <si>
    <t xml:space="preserve">ROLL_ACTL_6MO_IND </t>
  </si>
  <si>
    <t xml:space="preserve">Next Month Indicator </t>
  </si>
  <si>
    <t xml:space="preserve">NXT_MO_IND </t>
  </si>
  <si>
    <t xml:space="preserve">As of Last Week, indicates the Current Month </t>
  </si>
  <si>
    <t xml:space="preserve">LST_WK_CUR_MO_IND </t>
  </si>
  <si>
    <t xml:space="preserve">Last Month Indicator. </t>
  </si>
  <si>
    <t xml:space="preserve">LST_MO_IND </t>
  </si>
  <si>
    <t xml:space="preserve">Current Month Indicator </t>
  </si>
  <si>
    <t xml:space="preserve">CUR_MO_IND </t>
  </si>
  <si>
    <t xml:space="preserve">Elapsed Month Indicator </t>
  </si>
  <si>
    <t xml:space="preserve">ELPS_MO_IND </t>
  </si>
  <si>
    <t xml:space="preserve">End of Fiscal Month date </t>
  </si>
  <si>
    <t xml:space="preserve">MO_END_DT </t>
  </si>
  <si>
    <t xml:space="preserve">Begin of Fiscal Month date </t>
  </si>
  <si>
    <t xml:space="preserve">MO_STRT_DT </t>
  </si>
  <si>
    <t xml:space="preserve">Fiscal Month in a Half Year </t>
  </si>
  <si>
    <t xml:space="preserve">FIS_MO_IN_HALF_NBR </t>
  </si>
  <si>
    <t xml:space="preserve">Fiscal Month in a Quarter </t>
  </si>
  <si>
    <t xml:space="preserve">FIS_MO_IN_QTR_NBR </t>
  </si>
  <si>
    <t xml:space="preserve">Unique Sequence Number for each Month </t>
  </si>
  <si>
    <t xml:space="preserve">SEQ_IN_MO_RSLN_NBR </t>
  </si>
  <si>
    <t xml:space="preserve">The name for a REPORTING MONTH. </t>
  </si>
  <si>
    <t xml:space="preserve">FIS_MO_FULL_DESC </t>
  </si>
  <si>
    <t xml:space="preserve">The description for a REPORTING MONTH. </t>
  </si>
  <si>
    <t xml:space="preserve">FIS_MO_DESC </t>
  </si>
  <si>
    <t xml:space="preserve">NEXT WEEK INDICATOR </t>
  </si>
  <si>
    <t xml:space="preserve">NXT_WK_IND </t>
  </si>
  <si>
    <t xml:space="preserve">LAST WEEK INDICATOR </t>
  </si>
  <si>
    <t xml:space="preserve">LST_WK_IND </t>
  </si>
  <si>
    <t xml:space="preserve">ELAPSED WEEK IN ACTUAL YEAR INDICATOR </t>
  </si>
  <si>
    <t xml:space="preserve">ELPS_WK_IN_ACTL_YR_IND </t>
  </si>
  <si>
    <t xml:space="preserve">ELAPSED WEEK IN ACTUAL HALF INDICATOR </t>
  </si>
  <si>
    <t xml:space="preserve">ELPS_WK_IN_ACTL_HALF_IND </t>
  </si>
  <si>
    <t xml:space="preserve">ELAPSED WEEK IN ACTUAL QUARTER INDICATOR </t>
  </si>
  <si>
    <t xml:space="preserve">ELPS_WK_IN_ACTL_QTR_IND </t>
  </si>
  <si>
    <t xml:space="preserve">ELAPSED WEEK IN ACTUAL MONTH INDICATOR </t>
  </si>
  <si>
    <t xml:space="preserve">ELPS_WK_IN_ACTL_MO_IND </t>
  </si>
  <si>
    <t xml:space="preserve">LAST YEAR BEGIN-OF-PERIOD INDICATOR </t>
  </si>
  <si>
    <t xml:space="preserve">LY_BOP_CD </t>
  </si>
  <si>
    <t xml:space="preserve">CURRENT YEAR BEGIN-OF-PERIOD INDICATOR </t>
  </si>
  <si>
    <t xml:space="preserve">TY_BOP_CD </t>
  </si>
  <si>
    <t xml:space="preserve">LAST YEAR END-OF-PERIOD INDICATOR </t>
  </si>
  <si>
    <t xml:space="preserve">LY_EOP_CD </t>
  </si>
  <si>
    <t xml:space="preserve">Current Week Indicator </t>
  </si>
  <si>
    <t xml:space="preserve">CUR_WK_IND </t>
  </si>
  <si>
    <t xml:space="preserve">CURRENT YEAR END-OF-PERIOD INDICATOR </t>
  </si>
  <si>
    <t xml:space="preserve">TY_EOP_CD </t>
  </si>
  <si>
    <t xml:space="preserve">End of Week date </t>
  </si>
  <si>
    <t xml:space="preserve">WK_END_DT </t>
  </si>
  <si>
    <t xml:space="preserve">Begin of Week date </t>
  </si>
  <si>
    <t xml:space="preserve">WK_STRT_DT </t>
  </si>
  <si>
    <t xml:space="preserve">Fiscal Week in Half </t>
  </si>
  <si>
    <t xml:space="preserve">FIS_WK_IN_HALF_NBR </t>
  </si>
  <si>
    <t xml:space="preserve">Fiscal Week in Quarter </t>
  </si>
  <si>
    <t xml:space="preserve">FIS_WK_IN_QTR_NBR </t>
  </si>
  <si>
    <t xml:space="preserve">Fiscal Week in Month </t>
  </si>
  <si>
    <t xml:space="preserve">FIS_WK_IN_MO_NBR </t>
  </si>
  <si>
    <t xml:space="preserve">Elapsed Week Indicator </t>
  </si>
  <si>
    <t xml:space="preserve">ELPS_WK_IND </t>
  </si>
  <si>
    <t xml:space="preserve">PRR_YR_ELPS_WK_IN_YR_IND </t>
  </si>
  <si>
    <t xml:space="preserve">PRIOR YEAR ELAPSED HALF INDICATOR could have values 1 or 2 or 3. 1 indicates PRR_1YR_HALF_IND 2 indicates PRR_2YR_HALF_IND 3 indicates PRR_3YR_HALF_IND </t>
  </si>
  <si>
    <t xml:space="preserve">PRR_YR_ELPS_WK_IN_HALF_IND </t>
  </si>
  <si>
    <t xml:space="preserve">PRIOR YEAR ELAPSED QUARTER INDICATOR could have values 1 or 2 or 3. 1 indicates PRR_1YR_QTR_IND 2 indicates PRR_2YR_QTR_IND 3 indicates PRR_3YR_QTR_IND. </t>
  </si>
  <si>
    <t xml:space="preserve">PRR_YR_ELPS_WK_IN_QTR_IND </t>
  </si>
  <si>
    <t xml:space="preserve">PRIOR YEAR ELAPSED MONTH INDICATOR could have values 1 or 2 or 3. 1 indicates PRR_1YR_MO_IND 2 indicates PRR_2YR_MO_IND 3 indicates PRR_3YR_MO_IND </t>
  </si>
  <si>
    <t xml:space="preserve">PRR_YR_ELPS_WK_IN_MO_IND </t>
  </si>
  <si>
    <t xml:space="preserve">PRIOR YEAR ELAPSED WEEK INDICATOR could have values 1 or 2 or 3. 1 indicates PRR_1YR_WK_IND 2 indicates PRR_2YR_WK_IND 3 indicates PRR_3YR_WK_IND </t>
  </si>
  <si>
    <t xml:space="preserve">PRR_YR_WK_IND </t>
  </si>
  <si>
    <t xml:space="preserve">ROLLING ACTUALIZED (HAS TAKEN PLACE) 5-WEEK INDICATOR </t>
  </si>
  <si>
    <t xml:space="preserve">ROLL_ACTL_5WK_IND </t>
  </si>
  <si>
    <t xml:space="preserve">ROLLING ACTUALIZED (HAS TAKEN PLACE) 52-WEEK INDICATOR </t>
  </si>
  <si>
    <t xml:space="preserve">ROLL_ACTL_52WK_IND </t>
  </si>
  <si>
    <t xml:space="preserve">Last-Last Year Fiscal Week Number </t>
  </si>
  <si>
    <t xml:space="preserve">LLY_FIS_WK_NBR </t>
  </si>
  <si>
    <t xml:space="preserve">Last-Last Year Fiscal Year Number </t>
  </si>
  <si>
    <t xml:space="preserve">LLY_FIS_YR_NBR </t>
  </si>
  <si>
    <t xml:space="preserve">Last Year Fiscal Week Number </t>
  </si>
  <si>
    <t xml:space="preserve">LY_FIS_WK_NBR </t>
  </si>
  <si>
    <t xml:space="preserve">Last Year Fiscal Year Number </t>
  </si>
  <si>
    <t xml:space="preserve">LY_FIS_YR_NBR </t>
  </si>
  <si>
    <t xml:space="preserve">Number to Relate the Fiscal Week Key of Each Year.All Related Fiscal Week Key will have same number. </t>
  </si>
  <si>
    <t xml:space="preserve">REL_WK_NBR </t>
  </si>
  <si>
    <t xml:space="preserve">Number to Relate the Calendar week of Each Year. </t>
  </si>
  <si>
    <t xml:space="preserve">REL_WK_SEQ_NBR </t>
  </si>
  <si>
    <t xml:space="preserve">Unique Sequence Number for Each Week. </t>
  </si>
  <si>
    <t xml:space="preserve">SEQ_IN_WK_RSLN_NBR </t>
  </si>
  <si>
    <t xml:space="preserve">Description of Fiscal Year </t>
  </si>
  <si>
    <t xml:space="preserve">FIS_WK_YR_DESC </t>
  </si>
  <si>
    <t xml:space="preserve">Complete description for a REPORTING WEEK. </t>
  </si>
  <si>
    <t xml:space="preserve">FIS_WK_FULL_DESC </t>
  </si>
  <si>
    <t xml:space="preserve">The description for a REPORTING WEEK. </t>
  </si>
  <si>
    <t xml:space="preserve">FIS_WK_DESC </t>
  </si>
  <si>
    <t xml:space="preserve">ELAPSED DAY INDICATOR </t>
  </si>
  <si>
    <t xml:space="preserve">ELPS_DY_IND </t>
  </si>
  <si>
    <t xml:space="preserve">CN_ELPS_DY_IND </t>
  </si>
  <si>
    <t xml:space="preserve">CN_PRV_DY_IND </t>
  </si>
  <si>
    <t xml:space="preserve">CN_CUR_DY_IND </t>
  </si>
  <si>
    <t xml:space="preserve">Next Year Indicator </t>
  </si>
  <si>
    <t xml:space="preserve">NXT_YR_IND </t>
  </si>
  <si>
    <t xml:space="preserve">As of Last Week, indicates the Current Year </t>
  </si>
  <si>
    <t xml:space="preserve">LST_WK_CUR_YR_IND </t>
  </si>
  <si>
    <t xml:space="preserve">Last Year Indicator </t>
  </si>
  <si>
    <t xml:space="preserve">LST_YR_IND </t>
  </si>
  <si>
    <t xml:space="preserve">Current Year Indicator </t>
  </si>
  <si>
    <t xml:space="preserve">CUR_YR_IND </t>
  </si>
  <si>
    <t xml:space="preserve">End of Year date </t>
  </si>
  <si>
    <t xml:space="preserve">YR_END_DT </t>
  </si>
  <si>
    <t xml:space="preserve">Begin of Year date </t>
  </si>
  <si>
    <t xml:space="preserve">YR_STRT_DT </t>
  </si>
  <si>
    <t xml:space="preserve">Elapsed Year Indicator </t>
  </si>
  <si>
    <t xml:space="preserve">ELPS_YR_IND </t>
  </si>
  <si>
    <t xml:space="preserve">Unique Sequence Number for each Year </t>
  </si>
  <si>
    <t xml:space="preserve">SEQ_IN_YR_RSLN_NBR </t>
  </si>
  <si>
    <t xml:space="preserve">The description for a REPORTING YEAR. </t>
  </si>
  <si>
    <t xml:space="preserve">FIS_YR_DESC </t>
  </si>
  <si>
    <t xml:space="preserve">Elapsed Half Year Indicator </t>
  </si>
  <si>
    <t xml:space="preserve">ELPS_HALF_IND </t>
  </si>
  <si>
    <t xml:space="preserve">Next Half Year Indicator </t>
  </si>
  <si>
    <t xml:space="preserve">NXT_HALF_IND </t>
  </si>
  <si>
    <t xml:space="preserve">As of Last Week, indicates the Current half of the year </t>
  </si>
  <si>
    <t xml:space="preserve">LST_WK_CUR_HALF_IND </t>
  </si>
  <si>
    <t xml:space="preserve">Previous Half Year Indicator </t>
  </si>
  <si>
    <t xml:space="preserve">LST_HALF_IND </t>
  </si>
  <si>
    <t xml:space="preserve">Current Half of the year Indicator </t>
  </si>
  <si>
    <t xml:space="preserve">CUR_HALF_IND </t>
  </si>
  <si>
    <t xml:space="preserve">End of Half Year date </t>
  </si>
  <si>
    <t xml:space="preserve">HALF_YR_END_DT </t>
  </si>
  <si>
    <t xml:space="preserve">Begin of Half Year date </t>
  </si>
  <si>
    <t xml:space="preserve">HALF_YR_STRT_DT </t>
  </si>
  <si>
    <t xml:space="preserve">Unique Sequence Number for each Half Year </t>
  </si>
  <si>
    <t xml:space="preserve">SEQ_IN_HALF_RSLN_NBR </t>
  </si>
  <si>
    <t xml:space="preserve">Describes the six month accounting period </t>
  </si>
  <si>
    <t xml:space="preserve">FIS_HALF_YR_FULL_DESC </t>
  </si>
  <si>
    <t xml:space="preserve">Names the six month accounting period </t>
  </si>
  <si>
    <t xml:space="preserve">FIS_HALF_YR_DESC </t>
  </si>
  <si>
    <t xml:space="preserve">Quarter Number in a Fiscal half year </t>
  </si>
  <si>
    <t xml:space="preserve">FIS_QTR_IN_HALF_NBR </t>
  </si>
  <si>
    <t xml:space="preserve">Indicator to identify elapsed Quarter </t>
  </si>
  <si>
    <t xml:space="preserve">ELPS_QTR_IND </t>
  </si>
  <si>
    <t xml:space="preserve">Next Quarter Indicator </t>
  </si>
  <si>
    <t xml:space="preserve">NXT_QTR_IND </t>
  </si>
  <si>
    <t xml:space="preserve">Last Week Quarter Indicator </t>
  </si>
  <si>
    <t xml:space="preserve">LST_WK_CUR_QTR_IND </t>
  </si>
  <si>
    <t xml:space="preserve">Last Quarter Indicator </t>
  </si>
  <si>
    <t xml:space="preserve">LST_QTR_IND </t>
  </si>
  <si>
    <t xml:space="preserve">Current Quarter of Year Indicator </t>
  </si>
  <si>
    <t xml:space="preserve">CUR_QTR_IND </t>
  </si>
  <si>
    <t>3</t>
  </si>
  <si>
    <t>20170430</t>
  </si>
  <si>
    <t>2017-04-30 00:00:00</t>
  </si>
  <si>
    <t>2017-04-23 00:00:00</t>
  </si>
  <si>
    <t>92</t>
  </si>
  <si>
    <t>5234</t>
  </si>
  <si>
    <t>120</t>
  </si>
  <si>
    <t>SUN 2017-04-30</t>
  </si>
  <si>
    <t>SUNDAY</t>
  </si>
  <si>
    <t>14</t>
  </si>
  <si>
    <t>2016-05-01 00:00:00</t>
  </si>
  <si>
    <t>2015-05-03 00:00:00</t>
  </si>
  <si>
    <t>WK 14 - 05/06/2017</t>
  </si>
  <si>
    <t>WK 14 - 05/06/2017         TIME 2017</t>
  </si>
  <si>
    <t>6150</t>
  </si>
  <si>
    <t>-2</t>
  </si>
  <si>
    <t>13</t>
  </si>
  <si>
    <t>2017-05-06 00:00:00</t>
  </si>
  <si>
    <t>MAY: 5/6/17 - 5/27/17</t>
  </si>
  <si>
    <t>2017-05-27 00:00:00</t>
  </si>
  <si>
    <t>Q2: 5/6/17 - 7/29/17</t>
  </si>
  <si>
    <r>
      <t xml:space="preserve">Time Zone Group code  (From PDM)  </t>
    </r>
    <r>
      <rPr>
        <b/>
        <sz val="11"/>
        <color rgb="FFFF0000"/>
        <rFont val="Calibri"/>
        <family val="2"/>
        <scheme val="minor"/>
      </rPr>
      <t>Values: 1, 2, 3, 4</t>
    </r>
  </si>
  <si>
    <t xml:space="preserve">db_fndttrfm_prodrefresh.xcldt_cal_dt_xref </t>
  </si>
  <si>
    <t>select count (distinct cal_dt_key) as cal_dt_key_Count_Distinct FROM db_fndttrfm_prodrefresh.xcldt_cal_dt_xref  ;</t>
  </si>
  <si>
    <t>select count (distinct cal_dt) as cal_dt_Count_Distinct FROM db_fndttrfm_prodrefresh.xcldt_cal_dt_xref  ;</t>
  </si>
  <si>
    <t>select count (distinct venus_dt_key) as venus_dt_key_Count_Distinct FROM db_fndttrfm_prodrefresh.xcldt_cal_dt_xref  ;</t>
  </si>
  <si>
    <r>
      <t xml:space="preserve">Identifies the demand date in case of online demands and shipped transaction and sales/return transactiondate in case of retail sales transactions.  (From PDM) 
</t>
    </r>
    <r>
      <rPr>
        <sz val="11"/>
        <color rgb="FFFF0000"/>
        <rFont val="Calibri"/>
        <family val="2"/>
        <scheme val="minor"/>
      </rPr>
      <t>Definition is different in the CSSCV_STR_SLS_CUST_VIEW table. Follow up</t>
    </r>
  </si>
  <si>
    <t>hive&gt; set hive.cli.print.header=true;</t>
  </si>
  <si>
    <t>Detailed Table Information      Table(tableName:cust_ord_txn_xref_t, dbName:db_custbase_prodrefresh, owner:svc_prodrefresh, createTime:1493818762, lastAccessTime:0, retention:0, sd:StorageDescriptor(cols:[FieldSchema(name:flow_key, type:bigint, comment:), FieldSchema(name:transaction_num, type:bigint, comment:), FieldSchema(name:order_num, type:string, comment:), FieldSchema(name:demand_date, type:string, comment:), FieldSchema(name:ship_date, type:string, comment:), FieldSchema(name:ship_amount, type:double, comment:), FieldSchema(name:order_status, type:string, comment:), FieldSchema(name:order_type, type:string, comment:), FieldSchema(name:brand, type:string, comment:), FieldSchema(name:customer_key, type:bigint, comment:), FieldSchema(name:household_key, type:bigint, comment:), FieldSchema(name:email_key, type:bigint, comment:), FieldSchema(name:cust_acq_source_code, type:bigint, comment:), FieldSchema(name:first_purchase_brand_flag, type:string, comment:), FieldSchema(name:first_purchase_chan_flag, type:string, comment:), FieldSchema(name:private_label_crdhldr_flag, type:string, comment:), FieldSchema(name:gift_certificate_flag, type:string, comment:), FieldSchema(name:source_code_key, type:bigint, comment:), FieldSchema(name:store_key, type:bigint, comment:), FieldSchema(name:web_promo_code, type:bigint, comment:), FieldSchema(name:sigma_promo_code, type:bigint, comment:), FieldSchema(name:item_qty, type:bigint, comment:), FieldSchema(name:gross_sales_amt, type:double, comment:), FieldSchema(name:discount_amt, type:double, comment:), FieldSchema(name:hour_of_day, type:string, comment:), FieldSchema(name:adcatch_code, type:string, comment:), FieldSchema(name:adcatch_family, type:string, comment:), FieldSchema(name:primary_tender_type, type:string, comment:), FieldSchema(name:store_referral_ind, type:string, comment:), FieldSchema(name:time_key, type:bigint, comment:), FieldSchema(name:sigma_str_referral_ind, type:string, comment:), FieldSchema(name:referring_str_key, type:bigint, comment:), FieldSchema(name:vendor_cd, type:string, comment:), FieldSchema(name:net_sales_amt, type:double, comment:), FieldSchema(name:transaction_type_cd, type:string, comment:), FieldSchema(name:crt_elm_txt, type:string, comment:), FieldSchema(name:ref_site_id, type:string, comment:), FieldSchema(name:loyalty_card_flag, type:string, comment:), FieldSchema(name:loyalty_crdhldr_flag, type:string, comment:), FieldSchema(name:loyalty_number, type:bigint, comment:), FieldSchema(name:cic_zip_cd, type:string, comment:), FieldSchema(name:tot_prd_cst_amt, type:double, comment:), FieldSchema(name:cobrnd_crdhldr_flag, type:string, comment:), FieldSchema(name:card_tier, type:string, comment:), FieldSchema(name:gid_discount_amounts, type:double, comment:), FieldSchema(name:gid_gross_amt, type:double, comment:), FieldSchema(name:str_nbr, type:bigint, comment:), FieldSchema(name:regr_nbr, type:string, comment:), FieldSchema(name:txn_nbr, type:bigint, comment:), FieldSchema(name:txn_dt, type:string, comment:), FieldSchema(name:txn_tm, type:string, comment:), FieldSchema(name:brand_cd, type:bigint, comment:), FieldSchema(name:country, type:string, comment:), FieldSchema(name:ins_dt, type:string, comment:), FieldSchema(name:updt_dt, type:string, comment:), FieldSchema(name:ship_ctry_cd, type:string, comment:), FieldSchema(name:eu_mkt_cd, type:string, comment:), FieldSchema(name:crt_tmst, type:string, comment:), FieldSchema(name:updt_tmst, type:string, comment:)], location:hdfs://pxpmgct/bdprod/cust/custbase/Customer/MDS/CUST_ORD_TXN_XREF_T/FINAL,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partitionKeys:[FieldSchema(name:epoc_id, type:bigint, comment:null), FieldSchema(name:partn_dt, type:string, comment:null)], parameters:{transient_lastDdlTime=1493818762, EXTERNAL=TRUE, avro.compress=SNAPPY, avro.schema.url=hdfs://pxpmgct/bdprod/cust/custbase/Customer/MDS/CUST_ORD_TXN_XREF_T/schema/prtn_cust_ord_txn_xref_t.avsc}, viewOriginalText:null, viewExpandedText:null, tableType:EXTERNAL_TABLE)</t>
  </si>
  <si>
    <t>Time taken: 0.059 seconds, Fetched: 69 row(s)</t>
  </si>
  <si>
    <t>Table has been updated since April</t>
  </si>
  <si>
    <t>Field Notes</t>
  </si>
  <si>
    <t>Field Values:</t>
  </si>
  <si>
    <r>
      <rPr>
        <b/>
        <sz val="11"/>
        <color rgb="FFFF0000"/>
        <rFont val="Calibri"/>
        <family val="2"/>
        <scheme val="minor"/>
      </rPr>
      <t>For Online Orders records,</t>
    </r>
    <r>
      <rPr>
        <sz val="11"/>
        <color rgb="FF0070C0"/>
        <rFont val="Calibri"/>
        <family val="2"/>
        <scheme val="minor"/>
      </rPr>
      <t xml:space="preserve"> this is the </t>
    </r>
    <r>
      <rPr>
        <b/>
        <sz val="11"/>
        <color rgb="FF0070C0"/>
        <rFont val="Calibri"/>
        <family val="2"/>
        <scheme val="minor"/>
      </rPr>
      <t>Online Order number from Venus.</t>
    </r>
    <r>
      <rPr>
        <sz val="11"/>
        <color rgb="FF0070C0"/>
        <rFont val="Calibri"/>
        <family val="2"/>
        <scheme val="minor"/>
      </rPr>
      <t xml:space="preserve">
</t>
    </r>
    <r>
      <rPr>
        <b/>
        <sz val="11"/>
        <color rgb="FF0070C0"/>
        <rFont val="Calibri"/>
        <family val="2"/>
        <scheme val="minor"/>
      </rPr>
      <t>Note:</t>
    </r>
    <r>
      <rPr>
        <sz val="11"/>
        <color rgb="FF0070C0"/>
        <rFont val="Calibri"/>
        <family val="2"/>
        <scheme val="minor"/>
      </rPr>
      <t xml:space="preserve"> One Order_Num can have several product-brands and MDS txns (TRANSACTION_NUM) attached to it, depending on when the products in the order ships to the customer.
</t>
    </r>
    <r>
      <rPr>
        <b/>
        <sz val="11"/>
        <color rgb="FFFF0000"/>
        <rFont val="Calibri"/>
        <family val="2"/>
        <scheme val="minor"/>
      </rPr>
      <t>For Retail txn records,</t>
    </r>
    <r>
      <rPr>
        <sz val="11"/>
        <color rgb="FF0070C0"/>
        <rFont val="Calibri"/>
        <family val="2"/>
        <scheme val="minor"/>
      </rPr>
      <t xml:space="preserve"> this field will not be populated because Retail txns do not have order numbers</t>
    </r>
  </si>
  <si>
    <r>
      <rPr>
        <b/>
        <sz val="11"/>
        <color rgb="FFFF0000"/>
        <rFont val="Calibri"/>
        <family val="2"/>
        <scheme val="minor"/>
      </rPr>
      <t>For Retail 'R' txn records</t>
    </r>
    <r>
      <rPr>
        <sz val="11"/>
        <color rgb="FFFF0000"/>
        <rFont val="Calibri"/>
        <family val="2"/>
        <scheme val="minor"/>
      </rPr>
      <t>, the DEMAND_DATE field is not populated, and they do not have demand dates like Online orders. The "demand date" for a Retail txn is the TXN_DT the transaction occurred on.</t>
    </r>
    <r>
      <rPr>
        <sz val="11"/>
        <color rgb="FF0070C0"/>
        <rFont val="Calibri"/>
        <family val="2"/>
        <scheme val="minor"/>
      </rPr>
      <t xml:space="preserve">
</t>
    </r>
    <r>
      <rPr>
        <b/>
        <sz val="11"/>
        <color rgb="FFFF0000"/>
        <rFont val="Calibri"/>
        <family val="2"/>
        <scheme val="minor"/>
      </rPr>
      <t>For Online Order records</t>
    </r>
    <r>
      <rPr>
        <sz val="11"/>
        <color rgb="FF0070C0"/>
        <rFont val="Calibri"/>
        <family val="2"/>
        <scheme val="minor"/>
      </rPr>
      <t xml:space="preserve"> ('O' or 'D'), DEMAND_DATE is the date the order was received. Additionally, for Online orders, the timestamp will contain the hh/mm/ss portion of the timestamp. This is import for when comping with Retail txn "demand dates", which must be determined using the TXN_DT, which timestamps all Retail txns as occurring @ 12:00 AM on the TXN_DT.</t>
    </r>
  </si>
  <si>
    <t>For Retail txns, what happens w/ Return txns?</t>
  </si>
  <si>
    <r>
      <rPr>
        <b/>
        <sz val="11"/>
        <color rgb="FFFF0000"/>
        <rFont val="Calibri"/>
        <family val="2"/>
        <scheme val="minor"/>
      </rPr>
      <t xml:space="preserve">For Retail txn records, </t>
    </r>
    <r>
      <rPr>
        <sz val="11"/>
        <color rgb="FFFF0000"/>
        <rFont val="Calibri"/>
        <family val="2"/>
        <scheme val="minor"/>
      </rPr>
      <t>SHIP_DATE and TXN_DT are the same, and they do not have a DEMAND_DATE.</t>
    </r>
    <r>
      <rPr>
        <sz val="11"/>
        <color rgb="FF0070C0"/>
        <rFont val="Calibri"/>
        <family val="2"/>
        <scheme val="minor"/>
      </rPr>
      <t xml:space="preserve">
</t>
    </r>
    <r>
      <rPr>
        <b/>
        <sz val="11"/>
        <color rgb="FFFF0000"/>
        <rFont val="Calibri"/>
        <family val="2"/>
        <scheme val="minor"/>
      </rPr>
      <t>For Online Order records</t>
    </r>
    <r>
      <rPr>
        <sz val="11"/>
        <color rgb="FF0070C0"/>
        <rFont val="Calibri"/>
        <family val="2"/>
        <scheme val="minor"/>
      </rPr>
      <t>, SHIP_DATE is the date that a Product-Brand portion of an order  ships to the customer. Additional, when a shipment happens, the TRANSACTION_NUM's TXN_DT will switch to equal the SHIP_DATE.</t>
    </r>
  </si>
  <si>
    <t>Is this a shipping cost charge amount?
Field populating for on Online Orders only, and seeing a lot of '0' and '7's. The '7's looking like they're mainly on low dollar 'S'ales txns, as well.</t>
  </si>
  <si>
    <r>
      <rPr>
        <b/>
        <sz val="11"/>
        <color rgb="FFFF0000"/>
        <rFont val="Calibri"/>
        <family val="2"/>
        <scheme val="minor"/>
      </rPr>
      <t>For Retail Txns,</t>
    </r>
    <r>
      <rPr>
        <sz val="11"/>
        <color theme="1"/>
        <rFont val="Calibri"/>
        <family val="2"/>
        <scheme val="minor"/>
      </rPr>
      <t xml:space="preserve"> </t>
    </r>
    <r>
      <rPr>
        <sz val="11"/>
        <color rgb="FF0070C0"/>
        <rFont val="Calibri"/>
        <family val="2"/>
        <scheme val="minor"/>
      </rPr>
      <t>the ORDER_STATUS will always be = 'R' (Retail)</t>
    </r>
    <r>
      <rPr>
        <sz val="11"/>
        <color theme="1"/>
        <rFont val="Calibri"/>
        <family val="2"/>
        <scheme val="minor"/>
      </rPr>
      <t xml:space="preserve">
</t>
    </r>
    <r>
      <rPr>
        <b/>
        <sz val="11"/>
        <color rgb="FFFF0000"/>
        <rFont val="Calibri"/>
        <family val="2"/>
        <scheme val="minor"/>
      </rPr>
      <t>For Online Orders,</t>
    </r>
    <r>
      <rPr>
        <sz val="11"/>
        <color theme="1"/>
        <rFont val="Calibri"/>
        <family val="2"/>
        <scheme val="minor"/>
      </rPr>
      <t xml:space="preserve"> </t>
    </r>
    <r>
      <rPr>
        <sz val="11"/>
        <color rgb="FF0070C0"/>
        <rFont val="Calibri"/>
        <family val="2"/>
        <scheme val="minor"/>
      </rPr>
      <t>a placeholder record for the full value of the Order will be inserted into the ORDERHEADER_T with a ORDER_STATUS value of 'D' (Demand) until portions of that Order (ORDER_NUM) start to ship to the customer. As Product-Brand portions of the Order (ORDER_NUM) start to ship to the customer, new records for the Order (ORDER_NUM) will be added to the ORDERHEADER_T with a ORDER_STATUS value of 'O' (Order) to indicate the shipment of merchandise.</t>
    </r>
  </si>
  <si>
    <t>R' = Retail, 'O' = Order, 'D' = Demand, 'X' = Cancelled</t>
  </si>
  <si>
    <r>
      <t xml:space="preserve">E, I, N, P
</t>
    </r>
    <r>
      <rPr>
        <sz val="11"/>
        <color theme="5" tint="-0.499984740745262"/>
        <rFont val="Calibri"/>
        <family val="2"/>
        <scheme val="minor"/>
      </rPr>
      <t>From 2007 MDS Guide
‘I’ for Internet,  ‘P’ for Phone Orders,  ‘S’ for Store Referrals,  ‘R’ for Sale based on a Return,  ‘N’ for Returns,  ‘O’ for Other (pre-BPR days only)</t>
    </r>
  </si>
  <si>
    <t>This is the Store Brand for Retail txn records and the Product Brand for Online Order records, since Online Orders can have multiple Product Brands on a single order.</t>
  </si>
  <si>
    <t>BR, GP, ON, BF, GO, AT, PL</t>
  </si>
  <si>
    <t>This is the customer's Customer Key as assigned by MDS. A customer's CUSTOMER_KEY is attached to an email address (EMAIL_KEY) and/or Credit/Debit card number, and either the credit card number or the email address is used to pull the transaction into MDS from EDW or Venus. Customer Keys can also be assigned/generated to customers that provide their mailing ZIP code on a Retail txn.</t>
  </si>
  <si>
    <r>
      <t xml:space="preserve">This is the HOUSEHOLD key that is attached to the CUSTOMER_KEY that is assigned to the Retail txn or Online Order, if it is available.
</t>
    </r>
    <r>
      <rPr>
        <sz val="11"/>
        <color rgb="FFFF0000"/>
        <rFont val="Calibri"/>
        <family val="2"/>
        <scheme val="minor"/>
      </rPr>
      <t>Is the house_key assigned to the customer key based on shipment history?</t>
    </r>
  </si>
  <si>
    <r>
      <rPr>
        <b/>
        <sz val="11"/>
        <color rgb="FFFF0000"/>
        <rFont val="Calibri"/>
        <family val="2"/>
        <scheme val="minor"/>
      </rPr>
      <t>For Retail txns,</t>
    </r>
    <r>
      <rPr>
        <sz val="11"/>
        <color theme="1"/>
        <rFont val="Calibri"/>
        <family val="2"/>
        <scheme val="minor"/>
      </rPr>
      <t xml:space="preserve"> this is the EMAIL_KEY assigned to the email address that was captured on the txn, as captured by the POS via CIC.
</t>
    </r>
    <r>
      <rPr>
        <b/>
        <sz val="11"/>
        <color rgb="FFFF0000"/>
        <rFont val="Calibri"/>
        <family val="2"/>
        <scheme val="minor"/>
      </rPr>
      <t>For Online Orders</t>
    </r>
    <r>
      <rPr>
        <sz val="11"/>
        <color theme="1"/>
        <rFont val="Calibri"/>
        <family val="2"/>
        <scheme val="minor"/>
      </rPr>
      <t>, this is the EMAIL_KEY assigned to the email address that was captured on the order.</t>
    </r>
  </si>
  <si>
    <r>
      <t xml:space="preserve">This code indicates the source (i.e. CIC, GE, web-registration, etc.) where the customer was first acquired by the company </t>
    </r>
    <r>
      <rPr>
        <sz val="11"/>
        <color rgb="FFFF0000"/>
        <rFont val="Calibri"/>
        <family val="2"/>
        <scheme val="minor"/>
      </rPr>
      <t xml:space="preserve">(or brand?) </t>
    </r>
    <r>
      <rPr>
        <sz val="11"/>
        <rFont val="Calibri"/>
        <family val="2"/>
        <scheme val="minor"/>
      </rPr>
      <t>and comes from the ODS_SOURCECODE_T table.</t>
    </r>
  </si>
  <si>
    <t>This is a flag (Yes/No) that indicates if a Retail txn or an Online order was the first product purchase for a brand.</t>
  </si>
  <si>
    <t>Y' = Yes, 'N' = No</t>
  </si>
  <si>
    <r>
      <t xml:space="preserve">This is a flag (Yes/No) that indicates if a Retail txn or an Online order was the customers first purchase in that specific sales channel (i.e. Retail or Online). 
</t>
    </r>
    <r>
      <rPr>
        <sz val="11"/>
        <color rgb="FFFF0000"/>
        <rFont val="Calibri"/>
        <family val="2"/>
        <scheme val="minor"/>
      </rPr>
      <t>Does it indicate @ the brand-channel? i.e. flag the first GOL order? Flag the first ONOL? or is it across all brands?</t>
    </r>
  </si>
  <si>
    <t>This is a flag (Yes/No) that indicates whether or not a customer was a Gap Inc. Private Label (PLCC) cardholder at the point of time of when a Retail txn or Online order occurred. This is timing based CUSTOMER_KEY lookup off of the ODS_PLCC_CARDHOLDER_T table.</t>
  </si>
  <si>
    <t>Is this the source code for how an email address or ZIP code was captured, if those fields were populated?</t>
  </si>
  <si>
    <t>Don't think it is populating. Might be an artifact.</t>
  </si>
  <si>
    <t>Number of product units on a Retail txn, or the number of units on a shipped portion of an Online order.</t>
  </si>
  <si>
    <t>This is the Primary Tender that was used on a txns, as assigned by EDW</t>
  </si>
  <si>
    <t>Don't believe this field is populating. Might be an artifact.</t>
  </si>
  <si>
    <t>Not sure if this is being populated in MDS/Oracle. In MDS/BD, the Time Key is the SHIP_DATE/TXN_DT date timestamp. It is for the DEMAND_DATE.</t>
  </si>
  <si>
    <t>S' = Sales, 'M' = Mixed, 'R' = Return</t>
  </si>
  <si>
    <t>This is CIC Zip code that was captured on the txn, as given by the customer and entered into the POS</t>
  </si>
  <si>
    <t>This is a flag (Yes/No) that indicates whether or not a customer was a Gap Inc./VISA Cobranded (CBCC) cardholder at the point of time of when a Retail txn or Online order occurred. This is timing based CUSTOMER_KEY lookup off of the ODS_PLCC_CARDHOLDER_T table.</t>
  </si>
  <si>
    <r>
      <rPr>
        <sz val="11"/>
        <color rgb="FF0070C0"/>
        <rFont val="Calibri"/>
        <family val="2"/>
        <scheme val="minor"/>
      </rPr>
      <t xml:space="preserve">Gap Inc. Cobranded Credit Cards (CBCC) have different levels (tiers) of membership for its cardholders, which impact what offers and rewards that customer receives, and this field indicates which tier the customer cardholder is a member of. </t>
    </r>
    <r>
      <rPr>
        <sz val="11"/>
        <color theme="1"/>
        <rFont val="Calibri"/>
        <family val="2"/>
        <scheme val="minor"/>
      </rPr>
      <t xml:space="preserve">
</t>
    </r>
    <r>
      <rPr>
        <sz val="11"/>
        <color rgb="FFFF0000"/>
        <rFont val="Calibri"/>
        <family val="2"/>
        <scheme val="minor"/>
      </rPr>
      <t>Note: CARD_TIER must be looked at in relation to the Gap Inc. CBCC card type code (i.e. BV, GV, OV, AV) that was used on the txn/order, as reflexed in the PRIMARY_TENDER_TYPE field.</t>
    </r>
  </si>
  <si>
    <r>
      <rPr>
        <b/>
        <sz val="11"/>
        <color rgb="FFFF0000"/>
        <rFont val="Calibri"/>
        <family val="2"/>
        <scheme val="minor"/>
      </rPr>
      <t>For BR Cards:</t>
    </r>
    <r>
      <rPr>
        <sz val="11"/>
        <color rgb="FF0070C0"/>
        <rFont val="Calibri"/>
        <family val="2"/>
        <scheme val="minor"/>
      </rPr>
      <t xml:space="preserve">  1 = Non-Luxe, 2 = Luxe for Life, 3 = Employee Luxe, 4 = Luxe/Earn annully (</t>
    </r>
    <r>
      <rPr>
        <sz val="11"/>
        <color rgb="FFFF0000"/>
        <rFont val="Calibri"/>
        <family val="2"/>
        <scheme val="minor"/>
      </rPr>
      <t>MM only two now? Lux and Basic?)</t>
    </r>
    <r>
      <rPr>
        <sz val="11"/>
        <color rgb="FF0070C0"/>
        <rFont val="Calibri"/>
        <family val="2"/>
        <scheme val="minor"/>
      </rPr>
      <t xml:space="preserve">
</t>
    </r>
    <r>
      <rPr>
        <b/>
        <sz val="11"/>
        <color rgb="FFFF0000"/>
        <rFont val="Calibri"/>
        <family val="2"/>
        <scheme val="minor"/>
      </rPr>
      <t>For Gap (brand) cards</t>
    </r>
    <r>
      <rPr>
        <sz val="11"/>
        <color rgb="FFFF0000"/>
        <rFont val="Calibri"/>
        <family val="2"/>
        <scheme val="minor"/>
      </rPr>
      <t>:</t>
    </r>
    <r>
      <rPr>
        <sz val="11"/>
        <color rgb="FF0070C0"/>
        <rFont val="Calibri"/>
        <family val="2"/>
        <scheme val="minor"/>
      </rPr>
      <t xml:space="preserve">  1 = Gap Basic, 4 = Gap Silver
</t>
    </r>
    <r>
      <rPr>
        <b/>
        <sz val="11"/>
        <color rgb="FFFF0000"/>
        <rFont val="Calibri"/>
        <family val="2"/>
        <scheme val="minor"/>
      </rPr>
      <t>For ON cards:   ? = ON Silver, ? = ON Navyist</t>
    </r>
    <r>
      <rPr>
        <sz val="11"/>
        <color rgb="FF0070C0"/>
        <rFont val="Calibri"/>
        <family val="2"/>
        <scheme val="minor"/>
      </rPr>
      <t xml:space="preserve">
</t>
    </r>
    <r>
      <rPr>
        <b/>
        <sz val="11"/>
        <color rgb="FFFF0000"/>
        <rFont val="Calibri"/>
        <family val="2"/>
        <scheme val="minor"/>
      </rPr>
      <t>For Athleta cards: ? = Athleta Basic</t>
    </r>
  </si>
  <si>
    <r>
      <rPr>
        <b/>
        <sz val="11"/>
        <color rgb="FFFF0000"/>
        <rFont val="Calibri"/>
        <family val="2"/>
        <scheme val="minor"/>
      </rPr>
      <t>For Retail Txns,</t>
    </r>
    <r>
      <rPr>
        <sz val="11"/>
        <color rgb="FF0070C0"/>
        <rFont val="Calibri"/>
        <family val="2"/>
        <scheme val="minor"/>
      </rPr>
      <t xml:space="preserve"> this is the store POS register where the txn was recorded.
</t>
    </r>
    <r>
      <rPr>
        <b/>
        <sz val="11"/>
        <color rgb="FFFF0000"/>
        <rFont val="Calibri"/>
        <family val="2"/>
        <scheme val="minor"/>
      </rPr>
      <t xml:space="preserve">For Online Orders, </t>
    </r>
    <r>
      <rPr>
        <sz val="11"/>
        <color rgb="FF0070C0"/>
        <rFont val="Calibri"/>
        <family val="2"/>
        <scheme val="minor"/>
      </rPr>
      <t>this field will not be populated.</t>
    </r>
  </si>
  <si>
    <r>
      <rPr>
        <b/>
        <sz val="11"/>
        <color rgb="FFFF0000"/>
        <rFont val="Calibri"/>
        <family val="2"/>
        <scheme val="minor"/>
      </rPr>
      <t>For Retail Txns,</t>
    </r>
    <r>
      <rPr>
        <sz val="11"/>
        <color rgb="FF0070C0"/>
        <rFont val="Calibri"/>
        <family val="2"/>
        <scheme val="minor"/>
      </rPr>
      <t xml:space="preserve"> the TXN_DT will have a timestamp of 12:00 AM (Midnight).
</t>
    </r>
    <r>
      <rPr>
        <b/>
        <sz val="11"/>
        <color rgb="FFFF0000"/>
        <rFont val="Calibri"/>
        <family val="2"/>
        <scheme val="minor"/>
      </rPr>
      <t>For Online Orders</t>
    </r>
    <r>
      <rPr>
        <sz val="11"/>
        <color rgb="FF0070C0"/>
        <rFont val="Calibri"/>
        <family val="2"/>
        <scheme val="minor"/>
      </rPr>
      <t xml:space="preserve">, the TXN_DT will have a timestamp of 12:00 AM (Midnight) for the date that that Product Brand portion of the Order shipped to the Customer. </t>
    </r>
    <r>
      <rPr>
        <sz val="11"/>
        <color rgb="FFFF0000"/>
        <rFont val="Calibri"/>
        <family val="2"/>
        <scheme val="minor"/>
      </rPr>
      <t>Check this</t>
    </r>
  </si>
  <si>
    <r>
      <t xml:space="preserve">1 = BR_US      6 = BR_CA      10 = BR_GB      22 = BR_JP
2 = GP_US      7 = GP_CA      11 = GP_GB      23 = GP_JP
3 = ON_US      8 = ON_CA     21 = GO_GB
5 = PL_US       18 = BF_CA     12 = BR_FR
9 = AT_US      19 = GO_CA    13 = GP_FR
16 = BF_US                                14 = BR_IT
17 = GO_US                              15 = GP_IT
                                                     26 = GO_IT
</t>
    </r>
    <r>
      <rPr>
        <sz val="11"/>
        <color rgb="FFFF0000"/>
        <rFont val="Calibri"/>
        <family val="2"/>
        <scheme val="minor"/>
      </rPr>
      <t>(There's no 4, 20, 24, or 25 in the list)</t>
    </r>
  </si>
  <si>
    <t>This is the Store Country for Retail txn records and the Product Sales Country(?) for Online Order records.</t>
  </si>
  <si>
    <t>US, CA, GB, FR, IT, JP</t>
  </si>
  <si>
    <t>AT, BE, CA, CZ, DE, DK, EE, ES, FI, FR, GB, HU, IE, IT, JP, LT, LU, LV, MT, NL, PT, SE, SI, SK, US</t>
  </si>
  <si>
    <t xml:space="preserve">BTCH_KEY </t>
  </si>
  <si>
    <t xml:space="preserve">UPDT_TMST </t>
  </si>
  <si>
    <t xml:space="preserve">CRT_TMST </t>
  </si>
  <si>
    <t xml:space="preserve">Numeric day number in thefiscal Year. </t>
  </si>
  <si>
    <t xml:space="preserve">FIS_DY_IN_YR_NBR </t>
  </si>
  <si>
    <t xml:space="preserve">Date and time the record was last updated. This is adatabase auditing column andhas no business context </t>
  </si>
  <si>
    <t xml:space="preserve">LST_UPD_OR_CRT_DTTM </t>
  </si>
  <si>
    <t xml:space="preserve">Indicates last operation to thatrecord. Valid entries are insert or update </t>
  </si>
  <si>
    <t xml:space="preserve">BTCH_OPR </t>
  </si>
  <si>
    <t xml:space="preserve">Calendar Year End Date </t>
  </si>
  <si>
    <t xml:space="preserve">CAL_YR_END_DT </t>
  </si>
  <si>
    <t xml:space="preserve">Fiscal Season Description.Fiscal Season number and fiscal year </t>
  </si>
  <si>
    <t xml:space="preserve">FIS_SEAS_DESC </t>
  </si>
  <si>
    <t xml:space="preserve">Calendar year number </t>
  </si>
  <si>
    <t xml:space="preserve">CAL_YR_NBR </t>
  </si>
  <si>
    <t xml:space="preserve">Calendar Year description </t>
  </si>
  <si>
    <t xml:space="preserve">CAL_YR_DESC </t>
  </si>
  <si>
    <t xml:space="preserve">Fiscal Year Number </t>
  </si>
  <si>
    <t xml:space="preserve">Fiscal year Description </t>
  </si>
  <si>
    <t xml:space="preserve">Calendar Quarter in GregorianYear </t>
  </si>
  <si>
    <t xml:space="preserve">CAL_QTR_OF_YR_NBR </t>
  </si>
  <si>
    <t xml:space="preserve">Fiscal Quarter Number in Fiscal Season, 1-2 </t>
  </si>
  <si>
    <t xml:space="preserve">FIS_QTR_IN_SEAS_NBR </t>
  </si>
  <si>
    <t xml:space="preserve">Calendar Quarter descriptor,Calendar Quarter number and Gregorian year </t>
  </si>
  <si>
    <t xml:space="preserve">CAL_QTR_DESC </t>
  </si>
  <si>
    <t xml:space="preserve">FIS_QTR_IN_YR </t>
  </si>
  <si>
    <t xml:space="preserve">Fiscal Quarter descriptor,Fiscal Quarter number and fiscal year </t>
  </si>
  <si>
    <t xml:space="preserve">Calendar Month Number in Gregorian Year, 1-12 </t>
  </si>
  <si>
    <t xml:space="preserve">CAL_MO_OF_YR </t>
  </si>
  <si>
    <t xml:space="preserve">Fiscal Month Number in Fiscal Year, 1-12 </t>
  </si>
  <si>
    <t xml:space="preserve">FIS_MO_IN_YR_NBR </t>
  </si>
  <si>
    <t xml:space="preserve">Fiscal Month Number in Fiscal Season, 1-6 </t>
  </si>
  <si>
    <t xml:space="preserve">FIS_MO_IN_SEAS_NBR </t>
  </si>
  <si>
    <t xml:space="preserve">Fiscal Month Number in Fiscal Quater, 1-3 </t>
  </si>
  <si>
    <t xml:space="preserve">Calendar Month Description,Calendar Month Name only </t>
  </si>
  <si>
    <t xml:space="preserve">CAL_MO_DESC </t>
  </si>
  <si>
    <t xml:space="preserve">Fiscal Month Description,Fiscal Month Name only </t>
  </si>
  <si>
    <t xml:space="preserve">FIS_MO_NM </t>
  </si>
  <si>
    <t xml:space="preserve">Fiscal Month Description,including year </t>
  </si>
  <si>
    <t xml:space="preserve">Date display of the last day ofthe week </t>
  </si>
  <si>
    <t xml:space="preserve">CAL_WK_END_DT </t>
  </si>
  <si>
    <t xml:space="preserve">Fiscal week number in Fiscal season, 1 to 26 </t>
  </si>
  <si>
    <t xml:space="preserve">FIS_WK_IN_SEAS_NBR </t>
  </si>
  <si>
    <t xml:space="preserve">Fiscal week number in Fiscal year, 1 to 52 </t>
  </si>
  <si>
    <t xml:space="preserve">FIS_WK_IN_YR_NBR </t>
  </si>
  <si>
    <t xml:space="preserve">Fiscal Week number in Fiscal Quater, 1 to 13 </t>
  </si>
  <si>
    <t xml:space="preserve">Fiscal Week number in Fiscal Month, 1 to 5 </t>
  </si>
  <si>
    <t xml:space="preserve">Calendar week number in Gregorian year, 1 to 52 </t>
  </si>
  <si>
    <t xml:space="preserve">CAL_WK_OF_YR_NBR </t>
  </si>
  <si>
    <t xml:space="preserve">Calendar week number in Gregorian Month, 1 to 5 </t>
  </si>
  <si>
    <t xml:space="preserve">CAL_WK_OF_MO_NBR </t>
  </si>
  <si>
    <t xml:space="preserve">Fiscal week descripton withYear </t>
  </si>
  <si>
    <t xml:space="preserve">Number of calendar days ofthe Calendar Year. GregorianCalendar Year defined as 12 Calendar months from January to December </t>
  </si>
  <si>
    <t xml:space="preserve">CAL_DY_IN_YR </t>
  </si>
  <si>
    <t xml:space="preserve">Number of calendar days ofthe Calendar Quarter. Gregorian Calendar Quarterdefined as 3 Calendar months'; </t>
  </si>
  <si>
    <t xml:space="preserve">CAL_DY_IN_QTR_NBR </t>
  </si>
  <si>
    <t xml:space="preserve">Last Calendar day of theCalendar Month </t>
  </si>
  <si>
    <t xml:space="preserve">CAL_LST_DY_IN_MO_NBR </t>
  </si>
  <si>
    <t xml:space="preserve">Calendar day of the CalendarMonth </t>
  </si>
  <si>
    <t xml:space="preserve">CAL_DY_IN_MO_NBR </t>
  </si>
  <si>
    <t xml:space="preserve">Numeric day number in thefiscal season Fiscal Season defined as 26 Weeks </t>
  </si>
  <si>
    <t xml:space="preserve">FIS_DY_IN_SEAS_NBR </t>
  </si>
  <si>
    <t xml:space="preserve">Numeric day number in thefiscal Quater Fiscal Quater defined as 13 weeks </t>
  </si>
  <si>
    <t xml:space="preserve">FIS_DY_IN_QTR_NBR </t>
  </si>
  <si>
    <t xml:space="preserve">Numeric day number in thefiscal month Fiscal Month defined as 4, 4, 5 </t>
  </si>
  <si>
    <t xml:space="preserve">FIS_DY_IN_MO_NBR </t>
  </si>
  <si>
    <t xml:space="preserve">Day of Week number asdefined by Corporate Sundayis day 1 Saturday is day 7 </t>
  </si>
  <si>
    <t xml:space="preserve">FIS_DY_IN_WK_NBR </t>
  </si>
  <si>
    <t xml:space="preserve">Day of Week number Sundayis day 1 Saturday is day 7 </t>
  </si>
  <si>
    <t xml:space="preserve">DY_OF_WK_NBR </t>
  </si>
  <si>
    <t xml:space="preserve">Day of Week Description ieThursday </t>
  </si>
  <si>
    <t xml:space="preserve">Date Display format mask onreporting MM/DD/YYYY.Stored in database naturally </t>
  </si>
  <si>
    <t xml:space="preserve">THIS_CAL_DT </t>
  </si>
  <si>
    <t xml:space="preserve">Venus 1 key year. Time key isan ''intelligent'' key constructedas follows: YYYY000000 </t>
  </si>
  <si>
    <t xml:space="preserve">FIS_YR_KEY </t>
  </si>
  <si>
    <t xml:space="preserve">Venus 1 key quater. Time keyis an ''intelligent'' keyconstructed as follows: YYYYSQ0000 </t>
  </si>
  <si>
    <t xml:space="preserve">FIS_QTR_KEY </t>
  </si>
  <si>
    <t xml:space="preserve">Venus 1 key month. Time keyis an ''intelligent'' keyconstructed as follows: YYYYSQMM </t>
  </si>
  <si>
    <t xml:space="preserve">FIS_MO_KEY </t>
  </si>
  <si>
    <t xml:space="preserve">Venus 1 key half a year. Timekey is an ''intelligent'' keyconstructed as follows: YYYYS00000 </t>
  </si>
  <si>
    <t xml:space="preserve">FIS_SEAS_KEY </t>
  </si>
  <si>
    <t xml:space="preserve">Venus 1 key week. Time keyis an ''intelligent'' keyconstructed as follows: YYYYSQMMWW </t>
  </si>
  <si>
    <t xml:space="preserve">WK_KEY </t>
  </si>
  <si>
    <t xml:space="preserve">Venus 1 key day. Time key isan ''intelligent'' key constructedas follows: YYYYSQMMWWDD </t>
  </si>
  <si>
    <t xml:space="preserve">FIS_DY_KEY </t>
  </si>
  <si>
    <t xml:space="preserve">Primary key to the DATE_DIMtable </t>
  </si>
  <si>
    <t xml:space="preserve">DT_KEY </t>
  </si>
  <si>
    <t>flag_mailable_postal    string</t>
  </si>
  <si>
    <t>ge_plate_code           string</t>
  </si>
  <si>
    <t>gender                  string</t>
  </si>
  <si>
    <t>original_status         string</t>
  </si>
  <si>
    <t>ownership_current       string</t>
  </si>
  <si>
    <t>ownership_original      string</t>
  </si>
  <si>
    <t>inactive_ind            string</t>
  </si>
  <si>
    <t>do_not_call_ind         string</t>
  </si>
  <si>
    <t>do_not_rent_ind         string</t>
  </si>
  <si>
    <t>birth_day               string</t>
  </si>
  <si>
    <t>fst_cobrnd_opn_dt       string</t>
  </si>
  <si>
    <t>lst_cobrnd_plt_cd       string</t>
  </si>
  <si>
    <t>lst_cobrnd_chg_dt       string</t>
  </si>
  <si>
    <t>lst_cobrnd_chg_cd       string</t>
  </si>
  <si>
    <t>lst_plcc_chg_dt         string</t>
  </si>
  <si>
    <t>lst_plcc_chg_cd         string</t>
  </si>
  <si>
    <t>eml_cr_crd_hldr_ind     string</t>
  </si>
  <si>
    <t>postal_crd_marketability_flag   string</t>
  </si>
  <si>
    <t>cust_key                bigint</t>
  </si>
  <si>
    <t>acquisition_date        string</t>
  </si>
  <si>
    <t>flag_analysis_opt_out   string</t>
  </si>
  <si>
    <t>tot_plc_cards           bigint</t>
  </si>
  <si>
    <t>flag_cardholder_ge      string</t>
  </si>
  <si>
    <t>flag_mailable_online    string</t>
  </si>
  <si>
    <t>phone_number            string</t>
  </si>
  <si>
    <t>Detailed Table Information      Table(tableName:ods_brand_customer_t, dbName:db_custbase_prodrefresh, owner:svc_prodrefresh, createTime:1490298294, lastAccessTime:0, retention:0, sd:StorageDescriptor(cols:[FieldSchema(name:flag_mailable_postal, type:string, comment:), FieldSchema(name:ge_plate_code, type:string, comment:), FieldSchema(name:gender, type:string, comment:), FieldSchema(name:original_status, type:string, comment:), FieldSchema(name:ownership_current, type:string, comment:), FieldSchema(name:ownership_original, type:string, comment:), FieldSchema(name:inactive_ind, type:string, comment:), FieldSchema(name:ins_dt, type:string, comment:), FieldSchema(name:updt_dt, type:string, comment:), FieldSchema(name:do_not_call_ind, type:string, comment:), FieldSchema(name:do_not_rent_ind, type:string, comment:), FieldSchema(name:birth_day, type:string, comment:), FieldSchema(name:fst_cobrnd_opn_dt, type:string, comment:), FieldSchema(name:lst_cobrnd_plt_cd, type:string, comment:), FieldSchema(name:lst_cobrnd_chg_dt, type:string, comment:), FieldSchema(name:lst_cobrnd_chg_cd, type:string, comment:), FieldSchema(name:lst_plcc_chg_dt, type:string, comment:), FieldSchema(name:lst_plcc_chg_cd, type:string, comment:), FieldSchema(name:eml_cr_crd_hldr_ind, type:string, comment:), FieldSchema(name:cic_zip_cd, type:string, comment:), FieldSchema(name:brand_cd, type:bigint, comment:), FieldSchema(name:country, type:string, comment:), FieldSchema(name:postal_crd_marketability_flag, type:string, comment:), FieldSchema(name:flow_key, type:bigint, comment:), FieldSchema(name:cust_key, type:bigint, comment:), FieldSchema(name:acquisition_date, type:string, comment:), FieldSchema(name:source_code_key, type:bigint, comment:), FieldSchema(name:brand, type:string, comment:), FieldSchema(name:flag_analysis_opt_out, type:string, comment:), FieldSchema(name:tot_plc_cards, type:bigint, comment:), FieldSchema(name:flag_cardholder_ge, type:string, comment:), FieldSchema(name:flag_mailable_online, type:string, comment:), FieldSchema(name:phone_number, type:string, comment:), FieldSchema(name:crt_tmst, type:string, comment:), FieldSchema(name:updt_tmst, type:string, comment:)], location:hdfs://pxpmgct/bdprod/cust/custbase/Customer/MDS/ODS_BRAND_CUSTOMER_T/1498092592,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parameters:{last_modified_time=1498095227, totalSize=10198706257, numRows=-1, rawDataSize=-1, EXTERNAL=TRUE, avro.compress=SNAPPY, COLUMN_STATS_ACCURATE=false, avro.schema.url=hdfs://pxpmgct/bdprod/cust/custbase/Customer/MDS/ODS_BRAND_CUSTOMER_T/schema/ods_brand_customer_t.avsc, numFiles=504, transient_lastDdlTime=1498095227, last_modified_by=svc_prodrefresh}, viewOriginalText:null, viewExpandedText:null, tableType:EXTERNAL_TABLE)</t>
  </si>
  <si>
    <t>Time taken: 6.422 seconds, Fetched: 37 row(s)</t>
  </si>
  <si>
    <t>DB_CUSTBASE_PRODREFRESH.ODS_BRAND_CUSTOMER_T</t>
  </si>
  <si>
    <t>FLOW_KEY  bigint,</t>
  </si>
  <si>
    <t>TRANSACTION_NUM  bigint,</t>
  </si>
  <si>
    <t>ORDER_NUM  string,</t>
  </si>
  <si>
    <t>DEMAND_DATE  string,</t>
  </si>
  <si>
    <t>SHIP_DATE  string,</t>
  </si>
  <si>
    <t>SHIP_AMOUNT  double,</t>
  </si>
  <si>
    <t>ORDER_STATUS  string,</t>
  </si>
  <si>
    <t>ORDER_TYPE  string,</t>
  </si>
  <si>
    <t>BRAND  string,</t>
  </si>
  <si>
    <t>CUSTOMER_KEY  bigint,</t>
  </si>
  <si>
    <t>HOUSEHOLD_KEY  bigint,</t>
  </si>
  <si>
    <t>EMAIL_KEY  bigint,</t>
  </si>
  <si>
    <t>CUST_ACQ_SOURCE_CODE  bigint,</t>
  </si>
  <si>
    <t>FIRST_PURCHASE_BRAND_FLAG  string,</t>
  </si>
  <si>
    <t>FIRST_PURCHASE_CHAN_FLAG  string,</t>
  </si>
  <si>
    <t>PRIVATE_LABEL_CRDHLDR_FLAG  string,</t>
  </si>
  <si>
    <t>GIFT_CERTIFICATE_FLAG  string,</t>
  </si>
  <si>
    <t>SOURCE_CODE_KEY  bigint,</t>
  </si>
  <si>
    <t>STORE_KEY  bigint,</t>
  </si>
  <si>
    <t>WEB_PROMO_CODE  bigint,</t>
  </si>
  <si>
    <t>SIGMA_PROMO_CODE  bigint,</t>
  </si>
  <si>
    <t>ITEM_QTY  bigint,</t>
  </si>
  <si>
    <t>GROSS_SALES_AMT  double,</t>
  </si>
  <si>
    <t>DISCOUNT_AMT  double,</t>
  </si>
  <si>
    <t>HOUR_OF_DAY  string,</t>
  </si>
  <si>
    <t>ADCATCH_CODE  string,</t>
  </si>
  <si>
    <t>ADCATCH_FAMILY  string,</t>
  </si>
  <si>
    <t>PRIMARY_TENDER_TYPE  string,</t>
  </si>
  <si>
    <t>STORE_REFERRAL_IND  string,</t>
  </si>
  <si>
    <t>TIME_KEY  bigint,</t>
  </si>
  <si>
    <t>SIGMA_STR_REFERRAL_IND  string,</t>
  </si>
  <si>
    <t>REFERRING_STR_KEY  bigint,</t>
  </si>
  <si>
    <t>VENDOR_CD  string,</t>
  </si>
  <si>
    <t>NET_SALES_AMT  double,</t>
  </si>
  <si>
    <t>TRANSACTION_TYPE_CD  string,</t>
  </si>
  <si>
    <t>CRT_ELM_TXT  string,</t>
  </si>
  <si>
    <t>REF_SITE_ID  string,</t>
  </si>
  <si>
    <t>LOYALTY_CARD_FLAG  string,</t>
  </si>
  <si>
    <t>LOYALTY_CRDHLDR_FLAG  string,</t>
  </si>
  <si>
    <t>LOYALTY_NUMBER  bigint,</t>
  </si>
  <si>
    <t>CIC_ZIP_CD  string,</t>
  </si>
  <si>
    <t>TOT_PRD_CST_AMT  double,</t>
  </si>
  <si>
    <t>COBRND_CRDHLDR_FLAG  string,</t>
  </si>
  <si>
    <t>CARD_TIER  string,</t>
  </si>
  <si>
    <t>GID_DISCOUNT_AMOUNTS  double,</t>
  </si>
  <si>
    <t>GID_GROSS_AMT  double,</t>
  </si>
  <si>
    <t>STR_NBR  bigint,</t>
  </si>
  <si>
    <t>REGR_NBR  string,</t>
  </si>
  <si>
    <t>TXN_NBR  bigint,</t>
  </si>
  <si>
    <t>TXN_DT  string,</t>
  </si>
  <si>
    <t>TXN_TM  string,</t>
  </si>
  <si>
    <t>BRAND_CD  bigint,</t>
  </si>
  <si>
    <t>COUNTRY  string,</t>
  </si>
  <si>
    <t>INS_DT  string,</t>
  </si>
  <si>
    <t>UPDT_DT  string,</t>
  </si>
  <si>
    <t>SHIP_CTRY_CD  string,</t>
  </si>
  <si>
    <t>EU_MKT_CD  string,</t>
  </si>
  <si>
    <t>CRT_TMST  string,</t>
  </si>
  <si>
    <t>UPDT_TMST  string,</t>
  </si>
  <si>
    <t>EPOC_ID  bigint,</t>
  </si>
  <si>
    <t>PARTN_DT  string,</t>
  </si>
  <si>
    <t>FLOW_KEY,</t>
  </si>
  <si>
    <t>TRANSACTION_NUM,</t>
  </si>
  <si>
    <t>ORDER_NUM,</t>
  </si>
  <si>
    <t>DEMAND_DATE,</t>
  </si>
  <si>
    <t>SHIP_DATE,</t>
  </si>
  <si>
    <t>SHIP_AMOUNT,</t>
  </si>
  <si>
    <t>ORDER_STATUS,</t>
  </si>
  <si>
    <t>ORDER_TYPE,</t>
  </si>
  <si>
    <t>BRAND,</t>
  </si>
  <si>
    <t>CUSTOMER_KEY,</t>
  </si>
  <si>
    <t>HOUSEHOLD_KEY,</t>
  </si>
  <si>
    <t>EMAIL_KEY,</t>
  </si>
  <si>
    <t>CUST_ACQ_SOURCE_CODE,</t>
  </si>
  <si>
    <t>FIRST_PURCHASE_BRAND_FLAG,</t>
  </si>
  <si>
    <t>FIRST_PURCHASE_CHAN_FLAG,</t>
  </si>
  <si>
    <t>PRIVATE_LABEL_CRDHLDR_FLAG,</t>
  </si>
  <si>
    <t>GIFT_CERTIFICATE_FLAG,</t>
  </si>
  <si>
    <t>SOURCE_CODE_KEY,</t>
  </si>
  <si>
    <t>STORE_KEY,</t>
  </si>
  <si>
    <t>WEB_PROMO_CODE,</t>
  </si>
  <si>
    <t>SIGMA_PROMO_CODE,</t>
  </si>
  <si>
    <t>ITEM_QTY,</t>
  </si>
  <si>
    <t>GROSS_SALES_AMT,</t>
  </si>
  <si>
    <t>DISCOUNT_AMT,</t>
  </si>
  <si>
    <t>HOUR_OF_DAY,</t>
  </si>
  <si>
    <t>ADCATCH_CODE,</t>
  </si>
  <si>
    <t>ADCATCH_FAMILY,</t>
  </si>
  <si>
    <t>PRIMARY_TENDER_TYPE,</t>
  </si>
  <si>
    <t>STORE_REFERRAL_IND,</t>
  </si>
  <si>
    <t>TIME_KEY,</t>
  </si>
  <si>
    <t>SIGMA_STR_REFERRAL_IND,</t>
  </si>
  <si>
    <t>REFERRING_STR_KEY,</t>
  </si>
  <si>
    <t>VENDOR_CD,</t>
  </si>
  <si>
    <t>NET_SALES_AMT,</t>
  </si>
  <si>
    <t>TRANSACTION_TYPE_CD,</t>
  </si>
  <si>
    <t>CRT_ELM_TXT,</t>
  </si>
  <si>
    <t>REF_SITE_ID,</t>
  </si>
  <si>
    <t>LOYALTY_CARD_FLAG,</t>
  </si>
  <si>
    <t>LOYALTY_CRDHLDR_FLAG,</t>
  </si>
  <si>
    <t>LOYALTY_NUMBER,</t>
  </si>
  <si>
    <t>CIC_ZIP_CD,</t>
  </si>
  <si>
    <t>TOT_PRD_CST_AMT,</t>
  </si>
  <si>
    <t>COBRND_CRDHLDR_FLAG,</t>
  </si>
  <si>
    <t>CARD_TIER,</t>
  </si>
  <si>
    <t>GID_DISCOUNT_AMOUNTS,</t>
  </si>
  <si>
    <t>GID_GROSS_AMT,</t>
  </si>
  <si>
    <t>STR_NBR,</t>
  </si>
  <si>
    <t>REGR_NBR,</t>
  </si>
  <si>
    <t>TXN_NBR,</t>
  </si>
  <si>
    <t>TXN_DT,</t>
  </si>
  <si>
    <t>TXN_TM,</t>
  </si>
  <si>
    <t>BRAND_CD,</t>
  </si>
  <si>
    <t>COUNTRY,</t>
  </si>
  <si>
    <t>INS_DT,</t>
  </si>
  <si>
    <t>UPDT_DT,</t>
  </si>
  <si>
    <t>SHIP_CTRY_CD,</t>
  </si>
  <si>
    <t>EU_MKT_CD,</t>
  </si>
  <si>
    <t>CRT_TMST,</t>
  </si>
  <si>
    <t>UPDT_TMST,</t>
  </si>
  <si>
    <t>EPOC_ID,</t>
  </si>
  <si>
    <t>PARTN_DT,</t>
  </si>
  <si>
    <t>119841</t>
  </si>
  <si>
    <t>2179097996</t>
  </si>
  <si>
    <t>2179098016</t>
  </si>
  <si>
    <t>01-JUN-17</t>
  </si>
  <si>
    <t>31578757</t>
  </si>
  <si>
    <t>72713925</t>
  </si>
  <si>
    <t>108581530</t>
  </si>
  <si>
    <t>357961749</t>
  </si>
  <si>
    <t>4055219</t>
  </si>
  <si>
    <t>4615150</t>
  </si>
  <si>
    <t>5663658</t>
  </si>
  <si>
    <t>4300021</t>
  </si>
  <si>
    <t>800008243</t>
  </si>
  <si>
    <t>800008261</t>
  </si>
  <si>
    <t>-1</t>
  </si>
  <si>
    <t>47.6</t>
  </si>
  <si>
    <t>-73.5</t>
  </si>
  <si>
    <t>-19.76</t>
  </si>
  <si>
    <t>7.35</t>
  </si>
  <si>
    <t>11</t>
  </si>
  <si>
    <t>GP</t>
  </si>
  <si>
    <t>VB</t>
  </si>
  <si>
    <t>11.66</t>
  </si>
  <si>
    <t>-17.7</t>
  </si>
  <si>
    <t>8243</t>
  </si>
  <si>
    <t>8261</t>
  </si>
  <si>
    <t>001</t>
  </si>
  <si>
    <t>2712</t>
  </si>
  <si>
    <t>9815</t>
  </si>
  <si>
    <t>06/02/2017 05:33:57 PM</t>
  </si>
  <si>
    <t>2017-06-02 20:28:45</t>
  </si>
  <si>
    <t>1498187158</t>
  </si>
  <si>
    <t>2178655751</t>
  </si>
  <si>
    <t>2178654789</t>
  </si>
  <si>
    <t>TNYWVT4</t>
  </si>
  <si>
    <t>TY26Q3C</t>
  </si>
  <si>
    <t>31-MAY-17</t>
  </si>
  <si>
    <t>15-APR-17</t>
  </si>
  <si>
    <t>7.0</t>
  </si>
  <si>
    <t>GO</t>
  </si>
  <si>
    <t>169793382</t>
  </si>
  <si>
    <t>186815131</t>
  </si>
  <si>
    <t>404234128</t>
  </si>
  <si>
    <t>147865108</t>
  </si>
  <si>
    <t>122795182</t>
  </si>
  <si>
    <t>147356339</t>
  </si>
  <si>
    <t>28075470</t>
  </si>
  <si>
    <t>71737696</t>
  </si>
  <si>
    <t>27460545</t>
  </si>
  <si>
    <t>27459698</t>
  </si>
  <si>
    <t>800002679</t>
  </si>
  <si>
    <t>-5</t>
  </si>
  <si>
    <t>29.98</t>
  </si>
  <si>
    <t>-95.95</t>
  </si>
  <si>
    <t>12</t>
  </si>
  <si>
    <t>MC</t>
  </si>
  <si>
    <t>AX</t>
  </si>
  <si>
    <t>#n/a</t>
  </si>
  <si>
    <t>n/a</t>
  </si>
  <si>
    <t>11.1</t>
  </si>
  <si>
    <t>-31.61</t>
  </si>
  <si>
    <t>17</t>
  </si>
  <si>
    <t>06/02/2017 12:42:32 PM</t>
  </si>
  <si>
    <t>06/02/2017 12:50:54 PM</t>
  </si>
  <si>
    <t>U</t>
  </si>
  <si>
    <t>05/29/2016 08:41:49 PM</t>
  </si>
  <si>
    <t>9</t>
  </si>
  <si>
    <t>116414</t>
  </si>
  <si>
    <t>AT</t>
  </si>
  <si>
    <t>F</t>
  </si>
  <si>
    <t>02/01/2016 02:15:18 PM</t>
  </si>
  <si>
    <t>04/18/2016 03:48:19 AM</t>
  </si>
  <si>
    <t>04/22/2016 01:31:52 PM</t>
  </si>
  <si>
    <t>04/05/2017 09:40:06 PM</t>
  </si>
  <si>
    <t>11/06/2016 02:01:57 PM</t>
  </si>
  <si>
    <t>11/23/1978</t>
  </si>
  <si>
    <t>ATCO</t>
  </si>
  <si>
    <t>GPSCO</t>
  </si>
  <si>
    <t>BRSCO</t>
  </si>
  <si>
    <t>233741246</t>
  </si>
  <si>
    <t>18-APR-16</t>
  </si>
  <si>
    <t>22-APR-16</t>
  </si>
  <si>
    <t>87352606</t>
  </si>
  <si>
    <t>4232</t>
  </si>
  <si>
    <t>2017-04-29 03:48:08</t>
  </si>
  <si>
    <t>2017-04-29 03:35:42</t>
  </si>
  <si>
    <t>2017-04-29 03:35:19</t>
  </si>
  <si>
    <r>
      <t xml:space="preserve">Eample Data:
</t>
    </r>
    <r>
      <rPr>
        <b/>
        <sz val="11"/>
        <color rgb="FFFF0000"/>
        <rFont val="Calibri"/>
        <family val="2"/>
        <scheme val="minor"/>
      </rPr>
      <t>AT US</t>
    </r>
  </si>
  <si>
    <r>
      <t>Eample Data:
Gap</t>
    </r>
    <r>
      <rPr>
        <b/>
        <sz val="11"/>
        <color rgb="FFFF0000"/>
        <rFont val="Calibri"/>
        <family val="2"/>
        <scheme val="minor"/>
      </rPr>
      <t xml:space="preserve"> US</t>
    </r>
  </si>
  <si>
    <r>
      <t>Eample Data:
BR</t>
    </r>
    <r>
      <rPr>
        <b/>
        <sz val="11"/>
        <color rgb="FFFF0000"/>
        <rFont val="Calibri"/>
        <family val="2"/>
        <scheme val="minor"/>
      </rPr>
      <t xml:space="preserve"> US</t>
    </r>
  </si>
  <si>
    <t>Field Values</t>
  </si>
  <si>
    <t xml:space="preserve">Location's improvable area measurement. </t>
  </si>
  <si>
    <t xml:space="preserve">TOT_STR_IPRB_AREA_QTY </t>
  </si>
  <si>
    <t xml:space="preserve">Location's improved area measurement. </t>
  </si>
  <si>
    <t xml:space="preserve">TOT_STR_IPR_AREA_QTY </t>
  </si>
  <si>
    <t xml:space="preserve">The current status for a given store. </t>
  </si>
  <si>
    <t xml:space="preserve">COMP_STAT_CD_ID </t>
  </si>
  <si>
    <t xml:space="preserve">INTR_CTR_ID </t>
  </si>
  <si>
    <t xml:space="preserve">A unique identifier which identifies a store manager. </t>
  </si>
  <si>
    <t xml:space="preserve">STR_MGR_EMP_KEY </t>
  </si>
  <si>
    <t xml:space="preserve">STR_FRMT_TYP_CD_ID </t>
  </si>
  <si>
    <t xml:space="preserve">INV_STAT_CD_ID </t>
  </si>
  <si>
    <t xml:space="preserve">ESTT_TYP_CD_ID </t>
  </si>
  <si>
    <t xml:space="preserve">Represents the site category of the location.COMMENTS: EXAMPLES: CONSOLIDATOR/ DECONSOLICATOR DISTRIBUTION CENTER OVERSEAS CONSOLIDATOR POOL DISTRIBUTOR STORE HEADQUARTERS FIELD OFFICE REGIONAL OFFICE etc. </t>
  </si>
  <si>
    <t xml:space="preserve">SITE_TYP_CD_ID </t>
  </si>
  <si>
    <t xml:space="preserve">represents the type of location (eg. store dc) </t>
  </si>
  <si>
    <t xml:space="preserve">LOC_TYP_CD_ID </t>
  </si>
  <si>
    <t xml:space="preserve">POLL_TM_GRP_CD </t>
  </si>
  <si>
    <t xml:space="preserve">STR_AD_NM </t>
  </si>
  <si>
    <t xml:space="preserve">DM_OFC_IND </t>
  </si>
  <si>
    <t xml:space="preserve">RM_OFC_IND </t>
  </si>
  <si>
    <t>Points out whether the structure the location is in is a lifestyle' building. (eg. does the mall contain apartments</t>
  </si>
  <si>
    <t xml:space="preserve">BLD_LF_STY_IND </t>
  </si>
  <si>
    <t xml:space="preserve">Number of floors in a given location. </t>
  </si>
  <si>
    <t xml:space="preserve">TOT_LVL_CNT </t>
  </si>
  <si>
    <t xml:space="preserve">The numeric identifier of location's private label'smerchand number. COMMENTS: AKA: Store GE Merchant identifier. </t>
  </si>
  <si>
    <t xml:space="preserve">PRVT_LBL_CR_CRD_ID </t>
  </si>
  <si>
    <t xml:space="preserve">INV_ONLY_STR_IND </t>
  </si>
  <si>
    <t xml:space="preserve">Location's merchant's account number for debit card transactions. </t>
  </si>
  <si>
    <t xml:space="preserve">DR_MRCH_ACCT_NBR </t>
  </si>
  <si>
    <t xml:space="preserve">Location's merchant account number </t>
  </si>
  <si>
    <t xml:space="preserve">STR_MRCH_ACCT_NBR </t>
  </si>
  <si>
    <t xml:space="preserve">STR_BANK_EFF_DT </t>
  </si>
  <si>
    <t xml:space="preserve">STR_CURR_BANK_CD </t>
  </si>
  <si>
    <t xml:space="preserve">Number of cash registers in a location. </t>
  </si>
  <si>
    <t xml:space="preserve">STR_REGR_CNT </t>
  </si>
  <si>
    <t xml:space="preserve">STR_CDR_IND </t>
  </si>
  <si>
    <t xml:space="preserve">STR_MRCH_CDR_ID </t>
  </si>
  <si>
    <t xml:space="preserve">STR_OPEN_SUN_IND </t>
  </si>
  <si>
    <t xml:space="preserve">OPR_LOC_NBR </t>
  </si>
  <si>
    <t xml:space="preserve">AttDef. Code of the time zone record </t>
  </si>
  <si>
    <t xml:space="preserve">TM_ZN_CD </t>
  </si>
  <si>
    <t xml:space="preserve">Short text reference or label for the LOCATION. </t>
  </si>
  <si>
    <t xml:space="preserve">LOC_NM </t>
  </si>
  <si>
    <t xml:space="preserve">LOC_KEY </t>
  </si>
  <si>
    <t xml:space="preserve">LOC_GUID </t>
  </si>
  <si>
    <t xml:space="preserve">Primary key to FIN_LOC_DIM </t>
  </si>
  <si>
    <t xml:space="preserve">VENUS_FIN_LOC_KEY </t>
  </si>
  <si>
    <t xml:space="preserve">System generated unique identifier. Primary Key toDC_DIM </t>
  </si>
  <si>
    <t xml:space="preserve">VENUS_DC_KEY </t>
  </si>
  <si>
    <t xml:space="preserve">Current Version Indicator </t>
  </si>
  <si>
    <t xml:space="preserve">CUR_VER_IND </t>
  </si>
  <si>
    <t xml:space="preserve">Version Number </t>
  </si>
  <si>
    <t xml:space="preserve">VER_NBR </t>
  </si>
  <si>
    <t xml:space="preserve">LOC_HASH_KEY </t>
  </si>
  <si>
    <t xml:space="preserve">FRCH_RTL_LOC_TYP_CD </t>
  </si>
  <si>
    <t xml:space="preserve">LGL_ENTY_SEG_CD </t>
  </si>
  <si>
    <t xml:space="preserve">VAT_RGN_KEY </t>
  </si>
  <si>
    <t xml:space="preserve">ALLOC_STR_STAT_CD_ID </t>
  </si>
  <si>
    <t xml:space="preserve">MKT_CNCY_CD_ID </t>
  </si>
  <si>
    <t xml:space="preserve">LCL_CNCY_CD_ID </t>
  </si>
  <si>
    <t xml:space="preserve">CNST_STAT_CD_ID </t>
  </si>
  <si>
    <t xml:space="preserve">ENTR_LOC_TYP_CD_ID </t>
  </si>
  <si>
    <t xml:space="preserve">DIR_POS_SLS_TYP_CD_ID </t>
  </si>
  <si>
    <t xml:space="preserve">STR_DFLT_SELL_DIV_CD_ID </t>
  </si>
  <si>
    <t xml:space="preserve">Begin date when information about a location is valid. </t>
  </si>
  <si>
    <t xml:space="preserve">LOC_HIST_STRT_DT_HASH_KEY </t>
  </si>
  <si>
    <t xml:space="preserve">Indicates the Latest Record. </t>
  </si>
  <si>
    <t xml:space="preserve">CUR_REC_IND </t>
  </si>
  <si>
    <t xml:space="preserve">DMY_STR_IND </t>
  </si>
  <si>
    <t xml:space="preserve">The abbreviated text reference of label the location is known as. </t>
  </si>
  <si>
    <t xml:space="preserve">LOC_ABBR_NM </t>
  </si>
  <si>
    <t xml:space="preserve">Alpha-numeric representation of the store's prior bank </t>
  </si>
  <si>
    <t xml:space="preserve">STR_PREV_BANK_CD </t>
  </si>
  <si>
    <t xml:space="preserve">LST_MJR_PRJ_SCP_DESC </t>
  </si>
  <si>
    <t xml:space="preserve">LST_MJR_PRJ_DT </t>
  </si>
  <si>
    <t xml:space="preserve">NTL_RSRCH_BRU_NBR </t>
  </si>
  <si>
    <t xml:space="preserve">GRLA_SQUN_QTY </t>
  </si>
  <si>
    <t xml:space="preserve">CTR_NM </t>
  </si>
  <si>
    <t xml:space="preserve">Categorizes the kind of place the location is house in. </t>
  </si>
  <si>
    <t xml:space="preserve">LOC_CATG_CD_ID </t>
  </si>
  <si>
    <t xml:space="preserve">MALL_SPC_ID_TXT </t>
  </si>
  <si>
    <t xml:space="preserve">Describes the structure the location is house id </t>
  </si>
  <si>
    <t xml:space="preserve">BLD_LOC_DESC </t>
  </si>
  <si>
    <t xml:space="preserve">BLD_LOC_TYP_CD </t>
  </si>
  <si>
    <t xml:space="preserve">MSA_KEY </t>
  </si>
  <si>
    <t xml:space="preserve">The year the structure that the location is housed inwas built </t>
  </si>
  <si>
    <t xml:space="preserve">BLD_BLD_YR </t>
  </si>
  <si>
    <t xml:space="preserve">The code that represents the unit of measure (uom)used for area (eg. sq. ft. or sq. meters). </t>
  </si>
  <si>
    <t xml:space="preserve">AREA_UOM_CD_ID </t>
  </si>
  <si>
    <t xml:space="preserve">Language spoken in a given location </t>
  </si>
  <si>
    <t xml:space="preserve">LANG_CD_ID </t>
  </si>
  <si>
    <t xml:space="preserve">TOT_RMTE_STK_AREA_QTY </t>
  </si>
  <si>
    <t xml:space="preserve">Location's fitting room area measurement. </t>
  </si>
  <si>
    <t xml:space="preserve">TOT_STR_FTRM_AREA_QTY </t>
  </si>
  <si>
    <t xml:space="preserve">Location's stockroom Area measurement. </t>
  </si>
  <si>
    <t xml:space="preserve">TOT_STR_STK_AREA_QTY </t>
  </si>
  <si>
    <t xml:space="preserve">Location's sales floor area measurement. </t>
  </si>
  <si>
    <t xml:space="preserve">TOT_STR_SLS_AREA_QTY </t>
  </si>
  <si>
    <t>74</t>
  </si>
  <si>
    <t>5001</t>
  </si>
  <si>
    <t>99991231</t>
  </si>
  <si>
    <t>5009</t>
  </si>
  <si>
    <t>5049</t>
  </si>
  <si>
    <t>9999-12-31 00:00:00</t>
  </si>
  <si>
    <t>56</t>
  </si>
  <si>
    <t>819c6baf536cc4b994ec6dcf9f415994</t>
  </si>
  <si>
    <t>1244</t>
  </si>
  <si>
    <t>20170402</t>
  </si>
  <si>
    <t>20170414</t>
  </si>
  <si>
    <t>8130</t>
  </si>
  <si>
    <t>68</t>
  </si>
  <si>
    <t>PERIMETR</t>
  </si>
  <si>
    <t>PERIMETER</t>
  </si>
  <si>
    <t>19871120</t>
  </si>
  <si>
    <t>19970827</t>
  </si>
  <si>
    <t>19970522</t>
  </si>
  <si>
    <t>77</t>
  </si>
  <si>
    <t>362</t>
  </si>
  <si>
    <t>5028</t>
  </si>
  <si>
    <t>19931203</t>
  </si>
  <si>
    <t>0030081301</t>
  </si>
  <si>
    <t>720000386708</t>
  </si>
  <si>
    <t>01681303</t>
  </si>
  <si>
    <t>98210081306</t>
  </si>
  <si>
    <t>8349</t>
  </si>
  <si>
    <t>6367</t>
  </si>
  <si>
    <t>1265</t>
  </si>
  <si>
    <t>717</t>
  </si>
  <si>
    <t>5030</t>
  </si>
  <si>
    <t>132</t>
  </si>
  <si>
    <t>1972</t>
  </si>
  <si>
    <t>MALL</t>
  </si>
  <si>
    <t>Mall</t>
  </si>
  <si>
    <t>2411</t>
  </si>
  <si>
    <t>57</t>
  </si>
  <si>
    <t>8531</t>
  </si>
  <si>
    <t>PERIMETER MALL</t>
  </si>
  <si>
    <t>-18576</t>
  </si>
  <si>
    <t>-256</t>
  </si>
  <si>
    <t>2009-10-28 00:00:00</t>
  </si>
  <si>
    <t>MAJ</t>
  </si>
  <si>
    <t>300</t>
  </si>
  <si>
    <t>675</t>
  </si>
  <si>
    <t>5446</t>
  </si>
  <si>
    <t>hive&gt; Describe extended DB_CUSTBASE_PRODREFRESH.ODS_BRAND_T ;</t>
  </si>
  <si>
    <t>brand_key               bigint</t>
  </si>
  <si>
    <t>brand_nm                string</t>
  </si>
  <si>
    <t>brand_abbr_code         string</t>
  </si>
  <si>
    <t>country_code            string</t>
  </si>
  <si>
    <t>Detailed Table Information      Table(tableName:ods_brand_t, dbName:db_custbase_prodrefresh, owner:svc_prodrefresh, createTime:1490290424, lastAccessTime:0, retention:0, sd:StorageDescriptor(cols:[FieldSchema(name:flow_key, type:bigint, comment:), FieldSchema(name:brand_key, type:bigint, comment:), FieldSchema(name:brand_nm, type:string, comment:), FieldSchema(name:brand_abbr_code, type:string, comment:), FieldSchema(name:country_code, type:string, comment:), FieldSchema(name:ins_dt, type:string, comment:), FieldSchema(name:updt_dt, type:string, comment:), FieldSchema(name:crt_tmst, type:string, comment:), FieldSchema(name:updt_tmst, type:string, comment:)], location:hdfs://pxpmgct/bdprod/cust/custbase/Customer/MDS/ODS_BRAND_T/1492217873,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parameters:{last_modified_time=1492553237, totalSize=1235, numRows=-1, rawDataSize=-1, EXTERNAL=TRUE, avro.compress=SNAPPY, COLUMN_STATS_ACCURATE=false, avro.schema.url=hdfs://pxpmgct/bdprod/cust/custbase/Customer/MDS/ODS_BRAND_T/schema/ods_brand_t.avsc, numFiles=1, transient_lastDdlTime=1492553237, last_modified_by=svc_prodrefresh}, viewOriginalText:null, viewExpandedText:null, tableType:EXTERNAL_TABLE)</t>
  </si>
  <si>
    <t>Time taken: 6.48 seconds, Fetched: 11 row(s)</t>
  </si>
  <si>
    <t>DB_CUSTBASE_PRODREFRESH.ODS_BRAND_T</t>
  </si>
  <si>
    <t>ods_brand_t.flow_key</t>
  </si>
  <si>
    <t>ods_brand_t.brand_key</t>
  </si>
  <si>
    <t>ods_brand_t.brand_nm</t>
  </si>
  <si>
    <t>ods_brand_t.brand_abbr_code</t>
  </si>
  <si>
    <t>ods_brand_t.country_code</t>
  </si>
  <si>
    <t>ods_brand_t.ins_dt</t>
  </si>
  <si>
    <t>ods_brand_t.updt_dt</t>
  </si>
  <si>
    <t>ods_brand_t.crt_tmst</t>
  </si>
  <si>
    <t>ods_brand_t.updt_tmst</t>
  </si>
  <si>
    <t>114972</t>
  </si>
  <si>
    <t>19</t>
  </si>
  <si>
    <t>CAN Gap Outlet</t>
  </si>
  <si>
    <t>CA</t>
  </si>
  <si>
    <t>04/13/2007 10:06:07 AM</t>
  </si>
  <si>
    <t>2017-04-14 20:58:54</t>
  </si>
  <si>
    <t>18</t>
  </si>
  <si>
    <t>CAN Banana Republic Outlet</t>
  </si>
  <si>
    <t>BF</t>
  </si>
  <si>
    <t>8</t>
  </si>
  <si>
    <t>CAN Old Navy</t>
  </si>
  <si>
    <t>ON</t>
  </si>
  <si>
    <t>04/22/2004 11:19:23 AM</t>
  </si>
  <si>
    <t>7</t>
  </si>
  <si>
    <t>CAN Gap</t>
  </si>
  <si>
    <t>04/22/2004 11:18:44 AM</t>
  </si>
  <si>
    <t>6</t>
  </si>
  <si>
    <t>CAN Banana Republic</t>
  </si>
  <si>
    <t>04/22/2004 11:18:05 AM</t>
  </si>
  <si>
    <t>FR Gap</t>
  </si>
  <si>
    <t>FR</t>
  </si>
  <si>
    <t>FR Banana Republic</t>
  </si>
  <si>
    <t>15</t>
  </si>
  <si>
    <t>IT Gap</t>
  </si>
  <si>
    <t>IT</t>
  </si>
  <si>
    <t>IT Banana Republic</t>
  </si>
  <si>
    <t>26</t>
  </si>
  <si>
    <t>IT Gap Outlet</t>
  </si>
  <si>
    <t>23</t>
  </si>
  <si>
    <t>JP</t>
  </si>
  <si>
    <t>22</t>
  </si>
  <si>
    <t>25</t>
  </si>
  <si>
    <t>24</t>
  </si>
  <si>
    <t>27</t>
  </si>
  <si>
    <t>MX</t>
  </si>
  <si>
    <t>21</t>
  </si>
  <si>
    <t>UK Gap Outlet</t>
  </si>
  <si>
    <t>GB</t>
  </si>
  <si>
    <t>20</t>
  </si>
  <si>
    <t>UK Banana Republic Outlet</t>
  </si>
  <si>
    <t>UK Gap</t>
  </si>
  <si>
    <t>10</t>
  </si>
  <si>
    <t>UK Banana Republic</t>
  </si>
  <si>
    <t>Gap Outlet</t>
  </si>
  <si>
    <t>16</t>
  </si>
  <si>
    <t>Banana Republic Outlet</t>
  </si>
  <si>
    <t>Athleta</t>
  </si>
  <si>
    <t>5</t>
  </si>
  <si>
    <t>Piperlime</t>
  </si>
  <si>
    <t>PL</t>
  </si>
  <si>
    <t>Forth and Towne</t>
  </si>
  <si>
    <t>FT</t>
  </si>
  <si>
    <t>Old Navy</t>
  </si>
  <si>
    <t>Gap</t>
  </si>
  <si>
    <t>Banana Republic</t>
  </si>
  <si>
    <t>99</t>
  </si>
  <si>
    <t>Corp Campaign</t>
  </si>
  <si>
    <t>CC</t>
  </si>
  <si>
    <t>05/17/2011 01:12:49 PM</t>
  </si>
  <si>
    <t>Example Date</t>
  </si>
  <si>
    <t>Field Notes:</t>
  </si>
  <si>
    <t xml:space="preserve">Uniquely identifies a LOCATION. COMMENTS: The location key is a sequentially assigned identifier assigned to the location within the analytical reporting environment. </t>
  </si>
  <si>
    <t xml:space="preserve">Commonly known number that identifies the location within the operational system of record. </t>
  </si>
  <si>
    <t xml:space="preserve">Indicates that when 'on' that a store is open on Sunday and that when 'off' that a store is not open on Sunday. </t>
  </si>
  <si>
    <t xml:space="preserve">Numeric representation of a location's a merchant creditreconcialition </t>
  </si>
  <si>
    <t xml:space="preserve">Indicates which location has a merchant credit reconciliation. </t>
  </si>
  <si>
    <t xml:space="preserve">Alpha-numeric representation of the bank a location transacts with. </t>
  </si>
  <si>
    <t xml:space="preserve">Date relationship started between the location and its current bank. </t>
  </si>
  <si>
    <t>Points out which stores is an inventory only location.COMMENTS: If a location is considered an 'inventory only' location then Point of Sale (POS) activities are not performed against this controller. Only inventory activities such as receiving are performed.</t>
  </si>
  <si>
    <t xml:space="preserve">Indicates whether a regional manager's office is located in store. </t>
  </si>
  <si>
    <t xml:space="preserve">Indicates whether a district manager's office is located in store </t>
  </si>
  <si>
    <t xml:space="preserve">Name of store as it appears in advertisements </t>
  </si>
  <si>
    <t>The alpha-numeric group which logically groups locations together with the intent of grouping for polling purposes. COMMENTS: This is a group of stores that send store transaction data to HQ within the same time period.</t>
  </si>
  <si>
    <t xml:space="preserve">Represents the physical characterists of a location's real estate. COMMENTS: EXAMPLES: DISTRIBUTION CENTER, MALL, STREET, SCHEME, OPEN AIR MALL, STRIP CENTER, SPECIAL CENTER, OTHER. </t>
  </si>
  <si>
    <t xml:space="preserve">Represents whether the store is open, closed or in the process of remodeling. </t>
  </si>
  <si>
    <t xml:space="preserve">The identifier which represent the format for a store location. COMMENTS: EXAMPLES: Baby Dept,Baby Only, Gap Combo, Core, Core/Home, Flagship, Outlet, Gap/Body Walkthrough, Gap/Kids Walkthrough,ON/Cafe, Men's Only, Women's Only </t>
  </si>
  <si>
    <t xml:space="preserve">The system of record numeric representation of themall/structure that the location is housed in.COMMENTS: This is not the one that is commonly known to the business </t>
  </si>
  <si>
    <t xml:space="preserve">Location's detached stockroom (remote) area measurement. </t>
  </si>
  <si>
    <t xml:space="preserve">A designation of the kind or sort of location. </t>
  </si>
  <si>
    <t xml:space="preserve">The unique number that represents where the locations located within the structure it's housed in. </t>
  </si>
  <si>
    <t xml:space="preserve">What the mall/structure that the location is housed in is commonly known as the mall or shopping center name. </t>
  </si>
  <si>
    <t xml:space="preserve">The quantity of square units that is the gross leasable square unit. </t>
  </si>
  <si>
    <t xml:space="preserve">Number assigned by the Nation Economic Research Bureau for the center the location is housed in. </t>
  </si>
  <si>
    <t xml:space="preserve">The date that represents the last major real estate project at this location. </t>
  </si>
  <si>
    <t xml:space="preserve">The description that describes the last major real-estate project scope at this location. </t>
  </si>
  <si>
    <t>Indicates that when 'on' that a location is a 'dummy' store. COMMENTS: The dummy store is used in the business process in order to 'reserve' inventory for allocation. Common usage is to reserve inventory for new stores or stores remodeling to a bigger footprint.</t>
  </si>
  <si>
    <t xml:space="preserve">This uniquely represents the currency used to carryout Gap business transactions. A three-letter alphabetic code that uniquely identifies a unit of currency, according to its denomination and country.See ISO-4217 code standards. Currency code columns prefixed with LCL or LOCAL refer to the currency the customer pays in. Unprefixed columns refer to the market currency. </t>
  </si>
  <si>
    <t xml:space="preserve">A Legal Entity is an organization that is considered bylaw to have its own legal existence apart from its owners. Corporations, some partnerships and limited liability companies are examples of legal entities. GapInc. is a legal entity, and is the parent corporation in our legal entity structure. As is common with many large public companies, Gap Inc. has a number of subsidiaries based on various legal, tax, financial or operational considerations, each of which is a distinct legal entity. Depending upon where you work and/oryour function, you may be employed by one of these subsidiaries, rather than Gap Inc. </t>
  </si>
  <si>
    <t>This is the type of transaction that occurred on the Retail txn or Online order</t>
  </si>
  <si>
    <t>hive&gt; use db_edw_prodrefresh;</t>
  </si>
  <si>
    <t>Time taken: 1.207 seconds</t>
  </si>
  <si>
    <t>rbmcx_bmc_xref</t>
  </si>
  <si>
    <t>rbmcx_bmc_xref_hist</t>
  </si>
  <si>
    <t>rofrm_onl_ffl_rtn_src_map</t>
  </si>
  <si>
    <t>rscal_athl_stycl_attr_lookup</t>
  </si>
  <si>
    <t>sesn_map</t>
  </si>
  <si>
    <t>tadrl_addr_lookup</t>
  </si>
  <si>
    <t>tbclx_bcr_clr_xref</t>
  </si>
  <si>
    <t>tbcsd_brd_cls_dim</t>
  </si>
  <si>
    <t>tbctl_brd_sty_clr_trat_lookup</t>
  </si>
  <si>
    <t>tbdhl_brd_dept_alt_hier_assn</t>
  </si>
  <si>
    <t>tbdpd_brd_dept_dim</t>
  </si>
  <si>
    <t>tbdvd_brd_div_dim</t>
  </si>
  <si>
    <t>tbmcd_bmc_fg_color_dim</t>
  </si>
  <si>
    <t>tbmcl_brd_mkt_chnl_lookup</t>
  </si>
  <si>
    <t>tbrdl_brd_lookup</t>
  </si>
  <si>
    <t>tbrrl_brd_role_lookup</t>
  </si>
  <si>
    <t>tbrsd_brd_sty_dim</t>
  </si>
  <si>
    <t>tbrsh_brd_sty_dim_hist</t>
  </si>
  <si>
    <t>tbscd_brd_scls_dim</t>
  </si>
  <si>
    <t>tbsch_bmc_sty_clr_seas_hist</t>
  </si>
  <si>
    <t>tbtbd_brd_par_brd_dim</t>
  </si>
  <si>
    <t>tcadd_cal_dt_dim</t>
  </si>
  <si>
    <t>tccql_bmc_sty_clr_qta_catg_lkp</t>
  </si>
  <si>
    <t>tcdal_cd_dtl_assn_lookup</t>
  </si>
  <si>
    <t>tcdfd_cd_dtl_flattened_dim</t>
  </si>
  <si>
    <t>tcdhd_cd_hdr_dim</t>
  </si>
  <si>
    <t>tcdtl_cd_dtl_lookup</t>
  </si>
  <si>
    <t>tcdtl_cd_dtl_lookup_hist</t>
  </si>
  <si>
    <t>tcdwl_cal_dow_lookup</t>
  </si>
  <si>
    <t>tchnl_chnl_lookup</t>
  </si>
  <si>
    <t>tcspd_brd_sku_ppk_dim</t>
  </si>
  <si>
    <t>tcxrw_cncy_xchg_rat_fct</t>
  </si>
  <si>
    <t>tcxrw_cncy_xchg_rat_fct_new</t>
  </si>
  <si>
    <t>tdccx_dc_chnl_xref</t>
  </si>
  <si>
    <t>tdccx_dc_chnl_xref_hist</t>
  </si>
  <si>
    <t>tentl_entp_lookup</t>
  </si>
  <si>
    <t>tfcfd_fis_cal_flattened_dim</t>
  </si>
  <si>
    <t>tfcfd_fis_cal_flattened_dim_staging</t>
  </si>
  <si>
    <t>tfcod_fin_co_dim</t>
  </si>
  <si>
    <t>tfcrd_fin_corp_dim</t>
  </si>
  <si>
    <t>tfcyd_fin_ctry_dim</t>
  </si>
  <si>
    <t>tfczd_fis_cal_tm_zn_flt_dim</t>
  </si>
  <si>
    <t>tfdtd_fin_dist_dim</t>
  </si>
  <si>
    <t>tfdwl_fis_dow_lookup</t>
  </si>
  <si>
    <t>tfeed_flx_hier_strc_elm_dim</t>
  </si>
  <si>
    <t>tfhcl_fis_half_cal_lkup</t>
  </si>
  <si>
    <t>tfhsd_flx_hier_strc_dim</t>
  </si>
  <si>
    <t>tficl_fis_cal_lookup</t>
  </si>
  <si>
    <t>tfill_flx_hier_lvl_lookup</t>
  </si>
  <si>
    <t>tflcd_fin_loc_dim</t>
  </si>
  <si>
    <t>tflsw_frch_loc_sell_sqft_fct</t>
  </si>
  <si>
    <t>tfmcl_fis_mo_cal_lkup</t>
  </si>
  <si>
    <t>tfmsd_flat_mdse_seas_dim</t>
  </si>
  <si>
    <t>tfmtd_fin_mkt_dim</t>
  </si>
  <si>
    <t>tfnld_fin_loc_flattened_dim</t>
  </si>
  <si>
    <t>tfqcl_fis_qtr_cal_lkup</t>
  </si>
  <si>
    <t>tfrcl_frch_lkup</t>
  </si>
  <si>
    <t>tfrgd_fin_rgn_dim</t>
  </si>
  <si>
    <t>tfrgx_frch_rgn_xref</t>
  </si>
  <si>
    <t>tfrll_flx_hier_elm_lookup</t>
  </si>
  <si>
    <t>tfrlx_frch_to_rtl_loc_xref</t>
  </si>
  <si>
    <t>tfrtl_fis_cal_rln_typ_lookup</t>
  </si>
  <si>
    <t>tfsld_flx_hier_strc_lvl_dim</t>
  </si>
  <si>
    <t>tfwcl_fis_wk_cal_lkup</t>
  </si>
  <si>
    <t>tfwfd_fis_wk_tm_zn_flt_dim</t>
  </si>
  <si>
    <t>tfycl_fis_yr_cal_lkup</t>
  </si>
  <si>
    <t>tfznd_fin_zn_dim</t>
  </si>
  <si>
    <t>tgczd_gregn_cal_tm_zn_flt_dim</t>
  </si>
  <si>
    <t>tgglx_geo_grp_loc_xref</t>
  </si>
  <si>
    <t>tggpl_geo_grp_lkup</t>
  </si>
  <si>
    <t>tghfd_glbl_hier_flat_dim</t>
  </si>
  <si>
    <t>tgpfx_glbl_prd_flattened_xref</t>
  </si>
  <si>
    <t>tlcdx_loc_chnl_div_xref</t>
  </si>
  <si>
    <t>tldsl_loc_dmy_str_map</t>
  </si>
  <si>
    <t>tlhll_loc_hier_lvl_lookup</t>
  </si>
  <si>
    <t>tlocd_loc_dim</t>
  </si>
  <si>
    <t>tlocx_loc_xref</t>
  </si>
  <si>
    <t>tlrll_loc_rel_lookup</t>
  </si>
  <si>
    <t>tltgd_loc_trat_grp_dim</t>
  </si>
  <si>
    <t>tltgl_loc_trat_grp_trat_lookup</t>
  </si>
  <si>
    <t>tltvl_loc_trat_val_assn_lookup</t>
  </si>
  <si>
    <t>tmbcx_mdse_brd_co_xref</t>
  </si>
  <si>
    <t>tmbdx_mdse_brd_div_xref</t>
  </si>
  <si>
    <t>tmblx_mdse_brd_cls_xref</t>
  </si>
  <si>
    <t>tmbpx_mdse_brd_ppk_xref</t>
  </si>
  <si>
    <t>tmbsx_mdse_brd_scls_xref</t>
  </si>
  <si>
    <t>tmcdx_mh_co_div_xref</t>
  </si>
  <si>
    <t>tmchl_mkt_chnl_lookup</t>
  </si>
  <si>
    <t>tmcld_mdse_cls_dim</t>
  </si>
  <si>
    <t>tmcml_brd_mkt_chnl_mdl_lookup</t>
  </si>
  <si>
    <t>tmcod_mdse_co_dim</t>
  </si>
  <si>
    <t>tmcpd_mdse_corp_dim</t>
  </si>
  <si>
    <t>tmcsd_bmc_sty_dim</t>
  </si>
  <si>
    <t>tmcsh_bmc_sty_dim_hist</t>
  </si>
  <si>
    <t>tmdpd_mdse_dept_dim</t>
  </si>
  <si>
    <t>tmdpx_mdse_brd_dept_xref</t>
  </si>
  <si>
    <t>tmdvd_mdse_div_dim</t>
  </si>
  <si>
    <t>tmktl_mkt_lookup</t>
  </si>
  <si>
    <t>tmpgd_mdse_pgm_dim</t>
  </si>
  <si>
    <t>tmscd_mdse_scls_dim</t>
  </si>
  <si>
    <t>tmscx_mdse_brd_sty_clr_xref</t>
  </si>
  <si>
    <t>tmssx_mdse_brd_sku_xref</t>
  </si>
  <si>
    <t>tmssx_mdse_brd_sku_xref_bd</t>
  </si>
  <si>
    <t>tmstd_mdse_sty_dim</t>
  </si>
  <si>
    <t>tmsth_mdse_seas_typ_seas_hist</t>
  </si>
  <si>
    <t>tmstl_mdse_seas_typ_lookup</t>
  </si>
  <si>
    <t>tmstx_mdse_brd_sty_xref</t>
  </si>
  <si>
    <t>tmsxh_mdse_brd_sty_xref_hist</t>
  </si>
  <si>
    <t>tolnl_opr_loc_nbr_gen_lkp</t>
  </si>
  <si>
    <t>tpgml_pgm_lookup</t>
  </si>
  <si>
    <t>tpitx_pak_itm_xref</t>
  </si>
  <si>
    <t>tprdd_mdse_prd_dim</t>
  </si>
  <si>
    <t>tprod_prod_size</t>
  </si>
  <si>
    <t>trscl_rtl_str_cncp_lookup</t>
  </si>
  <si>
    <t>tsard_sc_area_dim</t>
  </si>
  <si>
    <t>tsbud_sell_brd_upc_dim</t>
  </si>
  <si>
    <t>tschd_sc_chn_dim</t>
  </si>
  <si>
    <t>tscld_brd_sty_clr_dim</t>
  </si>
  <si>
    <t>tsclh_brd_sty_clr_dim_hist</t>
  </si>
  <si>
    <t>tscsd_bmc_sku_dim</t>
  </si>
  <si>
    <t>tscsh_bmc_sku_dim_hist</t>
  </si>
  <si>
    <t>tsctl_seas_catg_typ_lookup</t>
  </si>
  <si>
    <t>tscxh_mdse_sty_clr_xref_hist</t>
  </si>
  <si>
    <t>tsdll_sell_div_lvl_lookup</t>
  </si>
  <si>
    <t>tseal_seas_lookup</t>
  </si>
  <si>
    <t>tseyd_seas_yr_dim</t>
  </si>
  <si>
    <t>tsfcl_bmc_st_fb_ctnt_lookup</t>
  </si>
  <si>
    <t>tsfsl_str_fin_sell_div_lookup</t>
  </si>
  <si>
    <t>tsitx_sku_itm_xref</t>
  </si>
  <si>
    <t>tskud_brd_sku_dim</t>
  </si>
  <si>
    <t>tskud_brd_sku_dim_sp</t>
  </si>
  <si>
    <t>tskuh_brd_sku_dim_hist</t>
  </si>
  <si>
    <t>tskuh_brd_sku_dim_hist_rfrsh</t>
  </si>
  <si>
    <t>tskul_udtrm_sku_lkup</t>
  </si>
  <si>
    <t>tskxh_mdse_brd_sku_xref_hist</t>
  </si>
  <si>
    <t>tslod_srvc_loc_dim</t>
  </si>
  <si>
    <t>tsryd_sc_ctry_dim</t>
  </si>
  <si>
    <t>tstcd_bmc_sty_clr_dim</t>
  </si>
  <si>
    <t>tstch_bmc_sty_clr_dim_hist</t>
  </si>
  <si>
    <t>tstix_sty_itm_xref</t>
  </si>
  <si>
    <t>tszdl_sz_grp_def_lookup</t>
  </si>
  <si>
    <t>tszgd_sz_grp_dim</t>
  </si>
  <si>
    <t>tszgl_sz_grp_assn_lookup</t>
  </si>
  <si>
    <t>ttcdd_tax_cd_def_dim</t>
  </si>
  <si>
    <t>ttgal_tmzn_grp_assn_lookup</t>
  </si>
  <si>
    <t>ttgtl_trat_grp_trat_lookup</t>
  </si>
  <si>
    <t>ttrgl_trat_grp_lookup</t>
  </si>
  <si>
    <t>ttrtd_trat_dim</t>
  </si>
  <si>
    <t>ttvvd_trat_vld_val_dim</t>
  </si>
  <si>
    <t>ttxll_tax_loc_lookup</t>
  </si>
  <si>
    <t>ttznl_tm_zn_lookup</t>
  </si>
  <si>
    <t>ttztl_tmzn_tact_lkp</t>
  </si>
  <si>
    <t>tucfd_univ_cal_fltnd_dim</t>
  </si>
  <si>
    <t>txhdd_flx_hier_lnk_dist_dim</t>
  </si>
  <si>
    <t>tzgrd_tm_zn_grp_dim</t>
  </si>
  <si>
    <t>Time taken: 5.211 seconds, Fetched: 155 row(s)</t>
  </si>
  <si>
    <t>hive&gt; Describe extended db_edw_prodrefresh.tfnld_fin_loc_flattened_dim;</t>
  </si>
  <si>
    <t>entp_id                 int</t>
  </si>
  <si>
    <t>fin_corp_key            int</t>
  </si>
  <si>
    <t>fin_corp_abbr_nm        string</t>
  </si>
  <si>
    <t>fin_corp_nm             string</t>
  </si>
  <si>
    <t>opr_fin_corp_id         int</t>
  </si>
  <si>
    <t>fin_corp_hier_lvl_nbr   int</t>
  </si>
  <si>
    <t>fin_mkt_key             int</t>
  </si>
  <si>
    <t>fin_mkt_abbr_nm         string</t>
  </si>
  <si>
    <t>fin_mkt_nm              string</t>
  </si>
  <si>
    <t>opr_fin_mkt_id          int</t>
  </si>
  <si>
    <t>fin_mkt_hier_lvl_nbr    int</t>
  </si>
  <si>
    <t>fin_ctry_key            int</t>
  </si>
  <si>
    <t>fin_ctry_abbr_nm        string</t>
  </si>
  <si>
    <t>fin_ctry_nm             string</t>
  </si>
  <si>
    <t>opr_fin_ctr_id          int</t>
  </si>
  <si>
    <t>fin_ctry_hier_lvl_nbr   int</t>
  </si>
  <si>
    <t>fin_co_key              int</t>
  </si>
  <si>
    <t>fin_co_abbr_nm          string</t>
  </si>
  <si>
    <t>fin_co_nm               string</t>
  </si>
  <si>
    <t>opr_fin_co_id           int</t>
  </si>
  <si>
    <t>fin_co_hier_lvl_nbr     int</t>
  </si>
  <si>
    <t>fin_zn_key              int</t>
  </si>
  <si>
    <t>fin_zn_abbr_nm          string</t>
  </si>
  <si>
    <t>fin_zn_nm               string</t>
  </si>
  <si>
    <t>opr_fin_zn_id           int</t>
  </si>
  <si>
    <t>fin_zn_hier_lvl_nbr     int</t>
  </si>
  <si>
    <t>fin_rgn_key             int</t>
  </si>
  <si>
    <t>fin_rgn_abbr_nm         string</t>
  </si>
  <si>
    <t>fin_rgn_nm              string</t>
  </si>
  <si>
    <t>opr_fin_rgn_id          int</t>
  </si>
  <si>
    <t>fin_rgn_hier_lvl_nbr    int</t>
  </si>
  <si>
    <t>fin_dist_key            int</t>
  </si>
  <si>
    <t>fin_dist_abbr_nm        string</t>
  </si>
  <si>
    <t>fin_dist_nm             string</t>
  </si>
  <si>
    <t>opr_fin_dist_id         int</t>
  </si>
  <si>
    <t>fin_dist_hier_lvl_nbr   int</t>
  </si>
  <si>
    <t>fin_loc_hier_lvl_nbr    int</t>
  </si>
  <si>
    <t>Detailed Table Information      Table(tableName:tfnld_fin_loc_flattened_dim, dbName:db_edw_prodrefresh, owner:svc_prodrefresh, createTime:1498343037, lastAccessTime:0, retention:0, sd:StorageDescriptor(cols:[FieldSchema(name:entp_id, type:int, comment:), FieldSchema(name:fin_corp_key, type:int, comment:), FieldSchema(name:fin_corp_abbr_nm, type:string, comment:), FieldSchema(name:fin_corp_nm, type:string, comment:), FieldSchema(name:opr_fin_corp_id, type:int, comment:), FieldSchema(name:fin_corp_hier_lvl_nbr, type:int, comment:), FieldSchema(name:fin_mkt_key, type:int, comment:), FieldSchema(name:fin_mkt_abbr_nm, type:string, comment:), FieldSchema(name:fin_mkt_nm, type:string, comment:), FieldSchema(name:opr_fin_mkt_id, type:int, comment:), FieldSchema(name:fin_mkt_hier_lvl_nbr, type:int, comment:), FieldSchema(name:fin_ctry_key, type:int, comment:), FieldSchema(name:fin_ctry_abbr_nm, type:string, comment:), FieldSchema(name:fin_ctry_nm, type:string, comment:), FieldSchema(name:opr_fin_ctr_id, type:int, comment:), FieldSchema(name:fin_ctry_hier_lvl_nbr, type:int, comment:), FieldSchema(name:fin_co_key, type:int, comment:), FieldSchema(name:fin_co_abbr_nm, type:string, comment:), FieldSchema(name:fin_co_nm, type:string, comment:), FieldSchema(name:opr_fin_co_id, type:int, comment:), FieldSchema(name:fin_co_hier_lvl_nbr, type:int, comment:), FieldSchema(name:fin_zn_key, type:int, comment:), FieldSchema(name:fin_zn_abbr_nm, type:string, comment:), FieldSchema(name:fin_zn_nm, type:string, comment:), FieldSchema(name:opr_fin_zn_id, type:int, comment:), FieldSchema(name:fin_zn_hier_lvl_nbr, type:int, comment:), FieldSchema(name:fin_rgn_key, type:int, comment:), FieldSchema(name:fin_rgn_abbr_nm, type:string, comment:), FieldSchema(name:fin_rgn_nm, type:string, comment:), FieldSchema(name:opr_fin_rgn_id, type:int, comment:), FieldSchema(name:fin_rgn_hier_lvl_nbr, type:int, comment:), FieldSchema(name:fin_dist_key, type:int, comment:), FieldSchema(name:fin_dist_abbr_nm, type:string, comment:), FieldSchema(name:fin_dist_nm, type:string, comment:), FieldSchema(name:opr_fin_dist_id, type:int, comment:), FieldSchema(name:fin_dist_hier_lvl_nbr, type:int, comment:), FieldSchema(name:loc_key, type:int, comment:), FieldSchema(name:opr_loc_nbr, type:int, comment:), FieldSchema(name:loc_abbr_nm, type:string, comment:), FieldSchema(name:loc_nm, type:string, comment:), FieldSchema(name:fin_loc_hier_lvl_nbr, type:int, comment:), FieldSchema(name:crt_tmst, type:string, comment:), FieldSchema(name:updt_tmst, type:string, comment:)], location:hdfs://pxpmgct/bdprod/fndt/fndtbase/Location/EDW/TFNLD_FIN_LOC_FLATTENED_DIM/1498255418,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parameters:{last_modified_time=1498257714, totalSize=504071, numRows=-1, rawDataSize=-1, EXTERNAL=TRUE, COLUMN_STATS_ACCURATE=false, avro.schema.url=hdfs://pxpmgct/bdprod/fndt/fndtbase/Location/EDW/TFNLD_FIN_LOC_FLATTENED_DIM/schema/tfnld_fin_loc_flattened_dim.avsc, numFiles=1, transient_lastDdlTime=1498343037, last_modified_by=svc_prodrefresh}, viewOriginalText:null, viewExpandedText:null, tableType:EXTERNAL_TABLE)</t>
  </si>
  <si>
    <t>Time taken: 0.203 seconds, Fetched: 45 row(s)</t>
  </si>
  <si>
    <t>6/262017</t>
  </si>
  <si>
    <t>hive&gt; Describe extended db_edw_prodrefresh.tadrl_addr_lookup;</t>
  </si>
  <si>
    <t>addr_typ_cd_id          int</t>
  </si>
  <si>
    <t>dflt_ind                string</t>
  </si>
  <si>
    <t>addr_ln1_txt            string</t>
  </si>
  <si>
    <t>addr_ln2_txt            string</t>
  </si>
  <si>
    <t>addr_ln3_txt            string</t>
  </si>
  <si>
    <t>city_nm                 string</t>
  </si>
  <si>
    <t>cnty_cd                 int</t>
  </si>
  <si>
    <t>cnty_nm                 string</t>
  </si>
  <si>
    <t>terr_abbr_nm            string</t>
  </si>
  <si>
    <t>terr_nm                 string</t>
  </si>
  <si>
    <t>terr_cd                 string</t>
  </si>
  <si>
    <t>pstl_cd                 string</t>
  </si>
  <si>
    <t>cntry_cd_id             int</t>
  </si>
  <si>
    <t>msa_cd                  string</t>
  </si>
  <si>
    <t>msa_abbr_nm             string</t>
  </si>
  <si>
    <t>msa_nm                  string</t>
  </si>
  <si>
    <t>gcd_lat_ddv_nbr         double</t>
  </si>
  <si>
    <t>gcd_lng_ddv_nbr         double</t>
  </si>
  <si>
    <t>bi_etl_btch_id          int</t>
  </si>
  <si>
    <t>bi_etl_proc_tmst        string</t>
  </si>
  <si>
    <t>bi_etl_crt_btch_id      int</t>
  </si>
  <si>
    <t>bi_etl_crt_tmst         string</t>
  </si>
  <si>
    <t>eml_addr_txt            string</t>
  </si>
  <si>
    <t>Detailed Table Information      Table(tableName:tadrl_addr_lookup, dbName:db_edw_prodrefresh, owner:svc_prodrefresh, createTime:1498343032, lastAccessTime:0, retention:0, sd:StorageDescriptor(cols:[FieldSchema(name:loc_key, type:int, comment:), FieldSchema(name:addr_typ_cd_id, type:int, comment:), FieldSchema(name:dflt_ind, type:string, comment:), FieldSchema(name:addr_ln1_txt, type:string, comment:), FieldSchema(name:addr_ln2_txt, type:string, comment:), FieldSchema(name:addr_ln3_txt, type:string, comment:), FieldSchema(name:city_nm, type:string, comment:), FieldSchema(name:cnty_cd, type:int, comment:), FieldSchema(name:cnty_nm, type:string, comment:), FieldSchema(name:terr_abbr_nm, type:string, comment:), FieldSchema(name:terr_nm, type:string, comment:), FieldSchema(name:terr_cd, type:string, comment:), FieldSchema(name:tm_zn_cd, type:string, comment:), FieldSchema(name:pstl_cd, type:string, comment:), FieldSchema(name:cntry_cd_id, type:int, comment:), FieldSchema(name:msa_cd, type:string, comment:), FieldSchema(name:msa_abbr_nm, type:string, comment:), FieldSchema(name:msa_nm, type:string, comment:), FieldSchema(name:gcd_lat_ddv_nbr, type:double, comment:), FieldSchema(name:gcd_lng_ddv_nbr, type:double, comment:), FieldSchema(name:bi_etl_btch_id, type:int, comment:), FieldSchema(name:bi_etl_proc_tmst, type:string, comment:), FieldSchema(name:bi_etl_crt_btch_id, type:int, comment:), FieldSchema(name:bi_etl_crt_tmst, type:string, comment:), FieldSchema(name:eml_addr_txt, type:string, comment:), FieldSchema(name:crt_tmst, type:string, comment:), FieldSchema(name:updt_tmst, type:string, comment:)], location:hdfs://pxpmgct/bdprod/fndt/fndtbase/Location/EDW/TADRL_ADDR_LOOKUP/1498265221,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parameters:{last_modified_time=1498265511, totalSize=1550773, numRows=-1, rawDataSize=-1, EXTERNAL=TRUE, COLUMN_STATS_ACCURATE=false, avro.schema.url=hdfs://pxpmgct/bdprod/fndt/fndtbase/Location/EDW/TADRL_ADDR_LOOKUP/schema/tadrl_addr_lookup.avsc, numFiles=1, transient_lastDdlTime=1498343032, last_modified_by=svc_prodrefresh}, viewOriginalText:null, viewExpandedText:null, tableType:EXTERNAL_TABLE)</t>
  </si>
  <si>
    <t>Time taken: 6.138 seconds, Fetched: 29 row(s)</t>
  </si>
  <si>
    <t>2.x</t>
  </si>
  <si>
    <t>THE GAP INC.</t>
  </si>
  <si>
    <t>BANANA REPUBLIC</t>
  </si>
  <si>
    <t>US BR</t>
  </si>
  <si>
    <t>US BANANA REPUBLIC</t>
  </si>
  <si>
    <t>45</t>
  </si>
  <si>
    <t>WEST</t>
  </si>
  <si>
    <t>WESTERN</t>
  </si>
  <si>
    <t>63</t>
  </si>
  <si>
    <t>54</t>
  </si>
  <si>
    <t>SOUTHEAS</t>
  </si>
  <si>
    <t>SOUTHEAST</t>
  </si>
  <si>
    <t>206</t>
  </si>
  <si>
    <t>ATLANTA</t>
  </si>
  <si>
    <t>30010</t>
  </si>
  <si>
    <t>2017-06-23 18:34:16</t>
  </si>
  <si>
    <t>42</t>
  </si>
  <si>
    <t>43</t>
  </si>
  <si>
    <t>44</t>
  </si>
  <si>
    <t>4400 ASHFORD DUNWOODY RD NE</t>
  </si>
  <si>
    <t>2411 PERIMETER MALL,</t>
  </si>
  <si>
    <t>4400 ASHFORD DUNWOODY</t>
  </si>
  <si>
    <t>13089</t>
  </si>
  <si>
    <t>DEKALB</t>
  </si>
  <si>
    <t>GEORGIA</t>
  </si>
  <si>
    <t>GA</t>
  </si>
  <si>
    <t>30346</t>
  </si>
  <si>
    <t>5268</t>
  </si>
  <si>
    <t>1206</t>
  </si>
  <si>
    <t>Atlanta-Sandy S</t>
  </si>
  <si>
    <t>Atlanta-Sandy Springs-Marietta</t>
  </si>
  <si>
    <t>33.921746</t>
  </si>
  <si>
    <t>-84.340932</t>
  </si>
  <si>
    <t>1460</t>
  </si>
  <si>
    <t>3300</t>
  </si>
  <si>
    <t>1985</t>
  </si>
  <si>
    <t>2012-03-22 22:28:38</t>
  </si>
  <si>
    <t>2017-04-06 03:07:07</t>
  </si>
  <si>
    <t>2013-08-30 01:35:39</t>
  </si>
  <si>
    <t>336</t>
  </si>
  <si>
    <t>2009-03-06 17:46:07</t>
  </si>
  <si>
    <t>2017-06-23 20:49:35</t>
  </si>
  <si>
    <t>Data Example: 1</t>
  </si>
  <si>
    <t>Data Example: 2</t>
  </si>
  <si>
    <t>Data Example: 3</t>
  </si>
  <si>
    <t>Data Example: 4</t>
  </si>
  <si>
    <t>hive&gt; Describe extended DB_CUSTBASE_PRODREFRESH.ODS_CUST_DEMG_T  ;</t>
  </si>
  <si>
    <t>hive&gt; Describe extended DB_CUSTBASE_PRODREFRESH.ODS_CORP_CUST_T  ;</t>
  </si>
  <si>
    <t>address_type            string</t>
  </si>
  <si>
    <t>adjusted_net_worth      double</t>
  </si>
  <si>
    <t>age                     bigint</t>
  </si>
  <si>
    <t>age_range_in_hh         bigint</t>
  </si>
  <si>
    <t>bank_card               string</t>
  </si>
  <si>
    <t>cd_link                 string</t>
  </si>
  <si>
    <t>children_0_3_years      string</t>
  </si>
  <si>
    <t>children_13_18_years    string</t>
  </si>
  <si>
    <t>children_4_7_years      string</t>
  </si>
  <si>
    <t>children_8_12_years     string</t>
  </si>
  <si>
    <t>credit_ranges           string</t>
  </si>
  <si>
    <t>dma_code                bigint</t>
  </si>
  <si>
    <t>ethnic_code             string</t>
  </si>
  <si>
    <t>group_ethnic_code       string</t>
  </si>
  <si>
    <t>home_value              string</t>
  </si>
  <si>
    <t>individual_count        bigint</t>
  </si>
  <si>
    <t>length_of_residence     bigint</t>
  </si>
  <si>
    <t>mega_age                bigint</t>
  </si>
  <si>
    <t>mega_education          bigint</t>
  </si>
  <si>
    <t>mega_fitness_or_exercise        bigint</t>
  </si>
  <si>
    <t>mega_homeowner          string</t>
  </si>
  <si>
    <t>mega_income             double</t>
  </si>
  <si>
    <t>mega_number_of_children bigint</t>
  </si>
  <si>
    <t>mega_occupation         bigint</t>
  </si>
  <si>
    <t>mega_presence_of_children       string</t>
  </si>
  <si>
    <t>mega_type_age           string</t>
  </si>
  <si>
    <t>mega_type_education     string</t>
  </si>
  <si>
    <t>mega_type_fitness_or_exercise   string</t>
  </si>
  <si>
    <t>mega_type_homeowner     string</t>
  </si>
  <si>
    <t>mega_type_income        string</t>
  </si>
  <si>
    <t>mega_type_number_of_children    string</t>
  </si>
  <si>
    <t>mega_type_occupation    string</t>
  </si>
  <si>
    <t>mega_type_presence_of_children  string</t>
  </si>
  <si>
    <t>merkle_inf_cardholders_rank     bigint</t>
  </si>
  <si>
    <t>merkle_marketing_index  bigint</t>
  </si>
  <si>
    <t>merkle_marketing_rank   bigint</t>
  </si>
  <si>
    <t>merkle_responder_rating bigint</t>
  </si>
  <si>
    <t>msa_code                bigint</t>
  </si>
  <si>
    <t>new_credit_range        bigint</t>
  </si>
  <si>
    <t>nm1_birthdate           string</t>
  </si>
  <si>
    <t>nm1_gender              string</t>
  </si>
  <si>
    <t>nm1_marital_status      string</t>
  </si>
  <si>
    <t>num_credit_lines        bigint</t>
  </si>
  <si>
    <t>premium_bank_card       string</t>
  </si>
  <si>
    <t>prob_ordering_through_internet  bigint</t>
  </si>
  <si>
    <t>prob_ordering_through_mail      bigint</t>
  </si>
  <si>
    <t>prob_ordering_through_phone     bigint</t>
  </si>
  <si>
    <t>retail_card             string</t>
  </si>
  <si>
    <t>rural_urban_county_size_code    bigint</t>
  </si>
  <si>
    <t>social_iq_facebook      bigint</t>
  </si>
  <si>
    <t>social_iq_twitter       bigint</t>
  </si>
  <si>
    <t>spendex_apparel         double</t>
  </si>
  <si>
    <t>spendex_plus            double</t>
  </si>
  <si>
    <t>spoken_language         string</t>
  </si>
  <si>
    <t>upd_dt                  string</t>
  </si>
  <si>
    <t>upscale_retail_card     string</t>
  </si>
  <si>
    <t>Detailed Table Information      Table(tableName:ods_cust_demg_t, dbName:db_custbase_prodrefresh, owner:svc_prodrefresh, createTime:1490290425, lastAccessTime:0, retention:0, sd:StorageDescriptor(cols:[FieldSchema(name:address_type, type:string, comment:), FieldSchema(name:adjusted_net_worth, type:double, comment:), FieldSchema(name:age, type:bigint, comment:), FieldSchema(name:age_range_in_hh, type:bigint, comment:), FieldSchema(name:bank_card, type:string, comment:), FieldSchema(name:cd_link, type:string, comment:), FieldSchema(name:children_0_3_years, type:string, comment:), FieldSchema(name:children_13_18_years, type:string, comment:), FieldSchema(name:children_4_7_years, type:string, comment:), FieldSchema(name:children_8_12_years, type:string, comment:), FieldSchema(name:credit_ranges, type:string, comment:), FieldSchema(name:cust_key, type:bigint, comment:), FieldSchema(name:dma_code, type:bigint, comment:), FieldSchema(name:ethnic_code, type:string, comment:), FieldSchema(name:flow_key, type:bigint, comment:), FieldSchema(name:gender, type:string, comment:), FieldSchema(name:group_ethnic_code, type:string, comment:), FieldSchema(name:home_value, type:string, comment:), FieldSchema(name:individual_count, type:bigint, comment:), FieldSchema(name:ins_dt, type:string, comment:), FieldSchema(name:length_of_residence, type:bigint, comment:), FieldSchema(name:mega_age, type:bigint, comment:), FieldSchema(name:mega_education, type:bigint, comment:), FieldSchema(name:mega_fitness_or_exercise, type:bigint, comment:), FieldSchema(name:mega_homeowner, type:string, comment:), FieldSchema(name:mega_income, type:double, comment:), FieldSchema(name:mega_number_of_children, type:bigint, comment:), FieldSchema(name:mega_occupation, type:bigint, comment:), FieldSchema(name:mega_presence_of_children, type:string, comment:), FieldSchema(name:mega_type_age, type:string, comment:), FieldSchema(name:mega_type_education, type:string, comment:), FieldSchema(name:mega_type_fitness_or_exercise, type:string, comment:), FieldSchema(name:mega_type_homeowner, type:string, comment:), FieldSchema(name:mega_type_income, type:string, comment:), FieldSchema(name:mega_type_number_of_children, type:string, comment:), FieldSchema(name:mega_type_occupation, type:string, comment:), FieldSchema(name:mega_type_presence_of_children, type:string, comment:), FieldSchema(name:merkle_inf_cardholders_rank, type:bigint, comment:), FieldSchema(name:merkle_marketing_index, type:bigint, comment:), FieldSchema(name:merkle_marketing_rank, type:bigint, comment:), FieldSchema(name:merkle_responder_rating, type:bigint, comment:), FieldSchema(name:msa_code, type:bigint, comment:), FieldSchema(name:new_credit_range, type:bigint, comment:), FieldSchema(name:nm1_birthdate, type:string, comment:), FieldSchema(name:nm1_gender, type:string, comment:), FieldSchema(name:nm1_marital_status, type:string, comment:), FieldSchema(name:num_credit_lines, type:bigint, comment:), FieldSchema(name:premium_bank_card, type:string, comment:), FieldSchema(name:prob_ordering_through_internet, type:bigint, comment:), FieldSchema(name:prob_ordering_through_mail, type:bigint, comment:), FieldSchema(name:prob_ordering_through_phone, type:bigint, comment:), FieldSchema(name:retail_card, type:string, comment:), FieldSchema(name:rural_urban_county_size_code, type:bigint, comment:), FieldSchema(name:social_iq_facebook, type:bigint, comment:), FieldSchema(name:social_iq_twitter, type:bigint, comment:), FieldSchema(name:spendex_apparel, type:double, comment:), FieldSchema(name:spendex_plus, type:double, comment:), FieldSchema(name:spoken_language, type:string, comment:), FieldSchema(name:upd_dt, type:string, comment:), FieldSchema(name:upscale_retail_card, type:string, comment:), FieldSchema(name:crt_tmst, type:string, comment:), FieldSchema(name:updt_tmst, type:string, comment:)], location:hdfs://pxpmgct/bdprod/cust/custbase/Customer/MDS/ODS_CUST_DEMG_T/1493678756,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parameters:{last_modified_time=1493779313, totalSize=6433956571, numRows=-1, rawDataSize=-1, EXTERNAL=TRUE, avro.compress=SNAPPY, COLUMN_STATS_ACCURATE=false, avro.schema.url=hdfs://pxpmgct/bdprod/cust/custbase/Customer/MDS/ODS_CUST_DEMG_T/schema/ods_cust_demg_t.avsc, numFiles=107, transient_lastDdlTime=1493779317, last_modified_by=svc_prodrefresh}, viewOriginalText:null, viewExpandedText:null, tableType:EXTERNAL_TABLE)</t>
  </si>
  <si>
    <t>Time taken: 6.481 seconds, Fetched: 64 row(s)</t>
  </si>
  <si>
    <t>DB_CUSTBASE_PRODREFRESH.ODS_CUST_DEMG_T</t>
  </si>
  <si>
    <t>DB_CUSTBASE_PRODREFRESH.ODS_CORP_CUST_T</t>
  </si>
  <si>
    <t>gender_source           string</t>
  </si>
  <si>
    <t>flag_employee           string</t>
  </si>
  <si>
    <t>flag_loss_prevention    string</t>
  </si>
  <si>
    <t>vend_cross_brands_ty    string</t>
  </si>
  <si>
    <t>vend_cross_brands_ly    string</t>
  </si>
  <si>
    <t>cust_brnd_mem_cd        string</t>
  </si>
  <si>
    <t>gap_owned_address_source        string</t>
  </si>
  <si>
    <t>name_first              string</t>
  </si>
  <si>
    <t>name_last               string</t>
  </si>
  <si>
    <t>addr_zip_code           string</t>
  </si>
  <si>
    <t>Detailed Table Information      Table(tableName:ods_corp_cust_t, dbName:db_custbase_prodrefresh, owner:svc_prodrefresh, createTime:1490298556, lastAccessTime:0, retention:0, sd:StorageDescriptor(cols:[FieldSchema(name:customer_key, type:bigint, comment:), FieldSchema(name:household_key, type:bigint, comment:), FieldSchema(name:acquisition_date, type:string, comment:), FieldSchema(name:source_code_key, type:bigint, comment:), FieldSchema(name:gender, type:string, comment:), FieldSchema(name:gender_source, type:string, comment:), FieldSchema(name:flag_employee, type:string, comment:), FieldSchema(name:flag_loss_prevention, type:string, comment:), FieldSchema(name:vend_cross_brands_ty, type:string, comment:), FieldSchema(name:vend_cross_brands_ly, type:string, comment:), FieldSchema(name:ins_dt, type:string, comment:), FieldSchema(name:updt_dt, type:string, comment:), FieldSchema(name:cust_brnd_mem_cd, type:string, comment:), FieldSchema(name:cic_zip_cd, type:string, comment:), FieldSchema(name:eml_cr_crd_hldr_ind, type:string, comment:), FieldSchema(name:gap_owned_address_source, type:string, comment:), FieldSchema(name:name_first, type:string, comment:), FieldSchema(name:name_last, type:string, comment:), FieldSchema(name:addr_zip_code, type:string, comment:), FieldSchema(name:flow_key, type:bigint, comment:), FieldSchema(name:crt_tmst, type:string, comment:), FieldSchema(name:updt_tmst, type:string, comment:)], location:hdfs://pxpmgct/bdprod/cust/custbase/Customer/MDS/ODS_CORP_CUST_T/1498537887,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parameters:{last_modified_time=1498541314, totalSize=5288205334, numRows=-1, rawDataSize=-1, EXTERNAL=TRUE, avro.compress=SNAPPY, COLUMN_STATS_ACCURATE=false, avro.schema.url=hdfs://pxpmgct/bdprod/cust/custbase/Customer/MDS/ODS_CORP_CUST_T/schema/ods_corp_cust_t.avsc, numFiles=283, transient_lastDdlTime=1498541314, last_modified_by=svc_prodrefresh}, viewOriginalText:null, viewExpandedText:null, tableType:EXTERNAL_TABLE)</t>
  </si>
  <si>
    <t>Time taken: 6.223 seconds, Fetched: 24 row(s)</t>
  </si>
  <si>
    <t>hive&gt; Describe extended db_edw_prodrefresh.tcadd_cal_dt_dim ;</t>
  </si>
  <si>
    <t>jln_dy_nbr              int</t>
  </si>
  <si>
    <t>cal_mo_of_yr_nbr        int</t>
  </si>
  <si>
    <t>cal_dy_of_wk_nbr        int</t>
  </si>
  <si>
    <t>cal_dy_of_mo_nbr        int</t>
  </si>
  <si>
    <t>cal_dy_of_yr_nbr        int</t>
  </si>
  <si>
    <t>cal_wkdy_of_mo_nbr      int</t>
  </si>
  <si>
    <t>cal_mo_of_qtr_nbr       int</t>
  </si>
  <si>
    <t>Detailed Table Information      Table(tableName:tcadd_cal_dt_dim, dbName:db_edw_prodrefresh, owner:svc_prodrefresh, createTime:1498343034, lastAccessTime:0, retention:0, sd:StorageDescriptor(cols:[FieldSchema(name:cal_dt, type:string, comment:), FieldSchema(name:jln_dy_nbr, type:int, comment:), FieldSchema(name:cal_wk_of_yr_nbr, type:int, comment:), FieldSchema(name:cal_yr_nbr, type:int, comment:), FieldSchema(name:cal_mo_of_yr_nbr, type:int, comment:), FieldSchema(name:cal_dy_of_wk_nbr, type:int, comment:), FieldSchema(name:cal_dy_of_mo_nbr, type:int, comment:), FieldSchema(name:cal_dy_of_yr_nbr, type:int, comment:), FieldSchema(name:seq_in_dy_rsln_nbr, type:int, comment:), FieldSchema(name:cal_wkdy_of_mo_nbr, type:int, comment:), FieldSchema(name:cal_wk_of_mo_nbr, type:int, comment:), FieldSchema(name:seq_in_wk_rsln_nbr, type:int, comment:), FieldSchema(name:cal_mo_of_qtr_nbr, type:int, comment:), FieldSchema(name:seq_in_mo_rsln_nbr, type:int, comment:), FieldSchema(name:cal_qtr_of_yr_nbr, type:int, comment:), FieldSchema(name:seq_in_qtr_rsln_nbr, type:int, comment:), FieldSchema(name:seq_in_yr_rsln_nbr, type:int, comment:), FieldSchema(name:bi_etl_crt_btch_id, type:int, comment:), FieldSchema(name:bi_etl_crt_tmst, type:string, comment:), FieldSchema(name:bi_etl_btch_id, type:int, comment:), FieldSchema(name:bi_etl_proc_tmst, type:string, comment:), FieldSchema(name:crt_tmst, type:string, comment:), FieldSchema(name:updt_tmst, type:string, comment:)], location:hdfs://pxpmgct/bdprod/fndt/fndtbase/Time/EDW/TCADD_CAL_DT_DIM/1461154136,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parameters:{last_modified_time=1461154234, totalSize=2874386, numRows=-1, rawDataSize=-1, EXTERNAL=TRUE, COLUMN_STATS_ACCURATE=false, avro.schema.url=hdfs://pxpmgct/bdprod/fndt/fndtbase/Time/EDW/TCADD_CAL_DT_DIM/schema/tcadd_cal_dt_dim.avsc, numFiles=1, transient_lastDdlTime=1498343034, last_modified_by=svc_prodrefresh}, viewOriginalText:null, viewExpandedText:null, tableType:EXTERNAL_TABLE)</t>
  </si>
  <si>
    <t>Time taken: 6.704 seconds, Fetched: 25 row(s)</t>
  </si>
  <si>
    <t>db_edw_prodrefresh.tcadd_cal_dt_dim</t>
  </si>
  <si>
    <t>hive&gt; Describe extended db_edw_prodrefresh.tfcfd_fis_cal_flattened_dim ;</t>
  </si>
  <si>
    <t>db_edw_prodrefresh.tfcfd_fis_cal_flattened_dim</t>
  </si>
  <si>
    <t>Detailed Table Information      Table(tableName:tfcfd_fis_cal_flattened_dim, dbName:db_edw_prodrefresh, owner:svc_prodrefresh, c       reateTime:1498343035, lastAccessTime:0, retention:0, sd:StorageDescriptor(cols:[FieldSchema(name:fis_cal_dt, type:string, commen       t:), FieldSchema(name:lw_fis_cal_dt, type:string, comment:), FieldSchema(name:fis_dy_of_yr_nbr, type:int, comment:), FieldSchema       (name:fis_dy_of_half_nbr, type:int, comment:), FieldSchema(name:fis_dy_of_qtr_nbr, type:int, comment:), FieldSchema(name:fis_dy_       of_mo_nbr, type:int, comment:), FieldSchema(name:fis_dy_of_wk_nbr, type:int, comment:), FieldSchema(name:seq_in_dy_rsln_nbr, typ       e:int, comment:), FieldSchema(name:rel_dy_nbr, type:int, comment:), FieldSchema(name:fis_dt_desc, type:string, comment:), FieldS       chema(name:fis_dt_full_desc, type:string, comment:), FieldSchema(name:fis_yr_nbr, type:int, comment:), FieldSchema(name:fis_half       _nbr, type:int, comment:), FieldSchema(name:fis_qtr_nbr, type:int, comment:), FieldSchema(name:fis_mo_nbr, type:int, comment:),        FieldSchema(name:fis_wk_nbr, type:int, comment:), FieldSchema(name:dy_of_wk_desc, type:string, comment:), FieldSchema(name:ly_fi       s_cal_dt, type:string, comment:), FieldSchema(name:lly_fis_cal_dt, type:string, comment:), FieldSchema(name:prr_yr_dy_ind, type:       string, comment:), FieldSchema(name:prr_yr_elps_dy_in_yr_ind, type:string, comment:), FieldSchema(name:cur_dy_ind, type:string,        comment:), FieldSchema(name:nxt_dy_ind, type:string, comment:), FieldSchema(name:prv_dy_ind, type:string, comment:), FieldSchema       (name:elps_dy_ind, type:string, comment:), FieldSchema(name:fis_wk_desc, type:string, comment:), FieldSchema(name:fis_wk_full_de       sc, type:string, comment:), FieldSchema(name:fis_wk_yr_desc, type:string, comment:), FieldSchema(name:seq_in_wk_rsln_nbr, type:i       nt, comment:), FieldSchema(name:rel_wk_seq_nbr, type:int, comment:), FieldSchema(name:rel_wk_nbr, type:int, comment:), FieldSche       ma(name:ly_fis_yr_nbr, type:int, comment:), FieldSchema(name:ly_fis_wk_nbr, type:int, comment:), FieldSchema(name:lly_fis_yr_nbr       , type:int, comment:), FieldSchema(name:lly_fis_wk_nbr, type:int, comment:), FieldSchema(name:roll_actl_52wk_ind, type:string, c       omment:), FieldSchema(name:roll_actl_5wk_ind, type:string, comment:), FieldSchema(name:prr_yr_wk_ind, type:string, comment:), Fi       eldSchema(name:prr_yr_elps_wk_in_mo_ind, type:string, comment:), FieldSchema(name:prr_yr_elps_wk_in_qtr_ind, type:string, commen       t:), FieldSchema(name:prr_yr_elps_wk_in_half_ind, type:string, comment:), FieldSchema(name:prr_yr_elps_wk_in_yr_ind, type:string       , comment:), FieldSchema(name:elps_wk_ind, type:string, comment:), FieldSchema(name:fis_wk_in_mo_nbr, type:int, comment:), Field       Schema(name:fis_wk_in_qtr_nbr, type:int, comment:), FieldSchema(name:fis_wk_in_half_nbr, type:int, comment:), FieldSchema(name:w       k_strt_dt, type:string, comment:), FieldSchema(name:wk_end_dt, type:string, comment:), FieldSchema(name:ty_eop_cd, type:string,        comment:), FieldSchema(name:cur_wk_ind, type:string, comment:), FieldSchema(name:ly_eop_cd, type:string, comment:), FieldSchema(       name:ty_bop_cd, type:string, comment:), FieldSchema(name:ly_bop_cd, type:string, comment:), FieldSchema(name:elps_wk_in_actl_mo_       ind, type:string, comment:), FieldSchema(name:elps_wk_in_actl_qtr_ind, type:string, comment:), FieldSchema(name:elps_wk_in_actl_       half_ind, type:string, comment:), FieldSchema(name:elps_wk_in_actl_yr_ind, type:string, comment:), FieldSchema(name:lst_wk_ind,        type:string, comment:), FieldSchema(name:nxt_wk_ind, type:string, comment:), FieldSchema(name:fis_mo_desc, type:string, comment:       ), FieldSchema(name:fis_mo_full_desc, type:string, comment:), FieldSchema(name:seq_in_mo_rsln_nbr, type:int, comment:), FieldSch       ema(name:fis_mo_in_qtr_nbr, type:int, comment:), FieldSchema(name:fis_mo_in_half_nbr, type:int, comment:), FieldSchema(name:mo_s       trt_dt, type:string, comment:), FieldSchema(name:mo_end_dt, type:string, comment:), FieldSchema(name:elps_mo_ind, type:string, c       omment:), FieldSchema(name:cur_mo_ind, type:string, comment:), FieldSchema(name:lst_mo_ind, type:string, comment:), FieldSchema(       name:lst_wk_cur_mo_ind, type:string, comment:), FieldSchema(name:nxt_mo_ind, type:string, comment:), FieldSchema(name:roll_actl_       6mo_ind, type:string, comment:), FieldSchema(name:roll_actl_12mo_ind, type:string, comment:), FieldSchema(name:fut_6mo_ind, type       :string, comment:), FieldSchema(name:fut_12mo_ind, type:string, comment:), FieldSchema(name:fis_qtr_desc, type:string, comment:)       , FieldSchema(name:fis_qtr_full_desc, type:string, comment:), FieldSchema(name:seq_in_qtr_rsln_nbr, type:int, comment:), FieldSc       hema(name:qtr_strt_dt, type:string, comment:), FieldSchema(name:qtr_end_dt, type:string, comment:), FieldSchema(name:cur_qtr_ind       , type:string, comment:), FieldSchema(name:lst_qtr_ind, type:string, comment:), FieldSchema(name:lst_wk_cur_qtr_ind, type:string       , comment:), FieldSchema(name:nxt_qtr_ind, type:string, comment:), FieldSchema(name:elps_qtr_ind, type:string, comment:), FieldS       chema(name:fis_qtr_in_half_nbr, type:int, comment:), FieldSchema(name:fis_half_yr_desc, type:string, comment:), FieldSchema(name       :fis_half_yr_full_desc, type:string, comment:), FieldSchema(name:seq_in_half_rsln_nbr, type:int, comment:), FieldSchema(name:hal       f_yr_strt_dt, type:string, comment:), FieldSchema(name:half_yr_end_dt, type:string, comment:), FieldSchema(name:cur_half_ind, ty       pe:string, comment:), FieldSchema(name:lst_half_ind, type:string, comment:), FieldSchema(name:lst_wk_cur_half_ind, type:string,        comment:), FieldSchema(name:nxt_half_ind, type:string, comment:), FieldSchema(name:elps_half_ind, type:string, comment:), FieldS       chema(name:fis_yr_desc, type:string, comment:), FieldSchema(name:seq_in_yr_rsln_nbr, type:int, comment:), FieldSchema(name:elps_       yr_ind, type:string, comment:), FieldSchema(name:yr_strt_dt, type:string, comment:), FieldSchema(name:yr_end_dt, type:string, co       mment:), FieldSchema(name:cur_yr_ind, type:string, comment:), FieldSchema(name:lst_yr_ind, type:string, comment:), FieldSchema(n       ame:lst_wk_cur_yr_ind, type:string, comment:), FieldSchema(name:nxt_yr_ind, type:string, comment:), FieldSchema(name:cn_cur_dy_i       nd, type:string, comment:), FieldSchema(name:cn_prv_dy_ind, type:string, comment:), FieldSchema(name:cn_elps_dy_ind, type:string       , comment:), FieldSchema(name:crt_tmst, type:string, comment:), FieldSchema(name:updt_tmst, type:string, comment:)], location:hd       fs://pxpmgct/bdprod/fndt/fndtbase/Time/EDW/TFCFD_FIS_CAL_FLATTENED_DIM/1498255388, inputFormat:org.apache.hadoop.hive.ql.io.avro       .AvroContainerInputFormat, outputFormat:org.apache.hadoop.hive.ql.io.avro.AvroContainerOutputFormat, compressed:false, numBucket       s:-1, serdeInfo:SerDeInfo(name:null, serializationLib:org.apache.hadoop.hive.serde2.avro.AvroSerDe, parameters:{serialization.fo       rmat=1}), bucketCols:[], sortCols:[], parameters:{}, skewedInfo:SkewedInfo(skewedColNames:[], skewedColValues:[], skewedColValue       LocationMaps:{}), storedAsSubDirectories:false), partitionKeys:[], parameters:{last_modified_time=1498257479, totalSize=1213427,        numRows=-1, rawDataSize=-1, EXTERNAL=TRUE, avro.compress=SNAPPY, COLUMN_STATS_ACCURATE=false, avro.schema.url=hdfs://pxpmgct/bd       prod/fndt/fndtbase/Time/EDW/TFCFD_FIS_CAL_FLATTENED_DIM/schema/tfcfd_fis_cal_flattened_dim.avsc, numFiles=1, transient_lastDdlTi       me=1498343035, last_modified_by=svc_prodrefresh}, viewOriginalText:null, viewExpandedText:null, tableType:EXTERNAL_TABLE)</t>
  </si>
  <si>
    <t>Time taken: 0.204 seconds, Fetched: 112 row(s)</t>
  </si>
  <si>
    <t>Total Product Costs</t>
  </si>
  <si>
    <r>
      <rPr>
        <sz val="11"/>
        <color rgb="FFFF0000"/>
        <rFont val="Calibri"/>
        <family val="2"/>
        <scheme val="minor"/>
      </rPr>
      <t>AT</t>
    </r>
    <r>
      <rPr>
        <sz val="11"/>
        <color rgb="FF0070C0"/>
        <rFont val="Calibri"/>
        <family val="2"/>
        <scheme val="minor"/>
      </rPr>
      <t xml:space="preserve"> = Athleta Card,  </t>
    </r>
    <r>
      <rPr>
        <sz val="11"/>
        <color rgb="FFFF0000"/>
        <rFont val="Calibri"/>
        <family val="2"/>
        <scheme val="minor"/>
      </rPr>
      <t>AV</t>
    </r>
    <r>
      <rPr>
        <sz val="11"/>
        <color rgb="FF0070C0"/>
        <rFont val="Calibri"/>
        <family val="2"/>
        <scheme val="minor"/>
      </rPr>
      <t xml:space="preserve"> = Athleta SVC (branded gift card),  </t>
    </r>
    <r>
      <rPr>
        <sz val="11"/>
        <color rgb="FFFF0000"/>
        <rFont val="Calibri"/>
        <family val="2"/>
        <scheme val="minor"/>
      </rPr>
      <t>AX</t>
    </r>
    <r>
      <rPr>
        <sz val="11"/>
        <color rgb="FF0070C0"/>
        <rFont val="Calibri"/>
        <family val="2"/>
        <scheme val="minor"/>
      </rPr>
      <t xml:space="preserve"> = American Express,  </t>
    </r>
    <r>
      <rPr>
        <sz val="11"/>
        <color rgb="FFFF0000"/>
        <rFont val="Calibri"/>
        <family val="2"/>
        <scheme val="minor"/>
      </rPr>
      <t>BR</t>
    </r>
    <r>
      <rPr>
        <sz val="11"/>
        <color rgb="FF0070C0"/>
        <rFont val="Calibri"/>
        <family val="2"/>
        <scheme val="minor"/>
      </rPr>
      <t xml:space="preserve"> = Banana Republic Card,  </t>
    </r>
    <r>
      <rPr>
        <sz val="11"/>
        <color rgb="FFFF0000"/>
        <rFont val="Calibri"/>
        <family val="2"/>
        <scheme val="minor"/>
      </rPr>
      <t>BV</t>
    </r>
    <r>
      <rPr>
        <sz val="11"/>
        <color rgb="FF0070C0"/>
        <rFont val="Calibri"/>
        <family val="2"/>
        <scheme val="minor"/>
      </rPr>
      <t xml:space="preserve"> = Banana Republic SVC (branded gift card),  </t>
    </r>
    <r>
      <rPr>
        <sz val="11"/>
        <color rgb="FFFF0000"/>
        <rFont val="Calibri"/>
        <family val="2"/>
        <scheme val="minor"/>
      </rPr>
      <t>CA</t>
    </r>
    <r>
      <rPr>
        <sz val="11"/>
        <color rgb="FF0070C0"/>
        <rFont val="Calibri"/>
        <family val="2"/>
        <scheme val="minor"/>
      </rPr>
      <t xml:space="preserve"> = CASH,  </t>
    </r>
    <r>
      <rPr>
        <sz val="11"/>
        <color rgb="FFFF0000"/>
        <rFont val="Calibri"/>
        <family val="2"/>
        <scheme val="minor"/>
      </rPr>
      <t>CK</t>
    </r>
    <r>
      <rPr>
        <sz val="11"/>
        <color rgb="FF0070C0"/>
        <rFont val="Calibri"/>
        <family val="2"/>
        <scheme val="minor"/>
      </rPr>
      <t xml:space="preserve"> = DEPOSITED CHECK,  </t>
    </r>
    <r>
      <rPr>
        <sz val="11"/>
        <color rgb="FFFF0000"/>
        <rFont val="Calibri"/>
        <family val="2"/>
        <scheme val="minor"/>
      </rPr>
      <t>CV</t>
    </r>
    <r>
      <rPr>
        <sz val="11"/>
        <color rgb="FF0070C0"/>
        <rFont val="Calibri"/>
        <family val="2"/>
        <scheme val="minor"/>
      </rPr>
      <t xml:space="preserve"> = CREDIT VOUCHER,  </t>
    </r>
    <r>
      <rPr>
        <sz val="11"/>
        <color rgb="FFFF0000"/>
        <rFont val="Calibri"/>
        <family val="2"/>
        <scheme val="minor"/>
      </rPr>
      <t>DB</t>
    </r>
    <r>
      <rPr>
        <sz val="11"/>
        <color rgb="FF0070C0"/>
        <rFont val="Calibri"/>
        <family val="2"/>
        <scheme val="minor"/>
      </rPr>
      <t xml:space="preserve"> = Debit Card,  </t>
    </r>
    <r>
      <rPr>
        <sz val="11"/>
        <color rgb="FFFF0000"/>
        <rFont val="Calibri"/>
        <family val="2"/>
        <scheme val="minor"/>
      </rPr>
      <t>DC</t>
    </r>
    <r>
      <rPr>
        <sz val="11"/>
        <color rgb="FF0070C0"/>
        <rFont val="Calibri"/>
        <family val="2"/>
        <scheme val="minor"/>
      </rPr>
      <t xml:space="preserve"> = Diners Club,  </t>
    </r>
    <r>
      <rPr>
        <sz val="11"/>
        <color rgb="FFFF0000"/>
        <rFont val="Calibri"/>
        <family val="2"/>
        <scheme val="minor"/>
      </rPr>
      <t>DI</t>
    </r>
    <r>
      <rPr>
        <sz val="11"/>
        <color rgb="FF0070C0"/>
        <rFont val="Calibri"/>
        <family val="2"/>
        <scheme val="minor"/>
      </rPr>
      <t xml:space="preserve"> = Discover,  </t>
    </r>
    <r>
      <rPr>
        <sz val="11"/>
        <color rgb="FFFF0000"/>
        <rFont val="Calibri"/>
        <family val="2"/>
        <scheme val="minor"/>
      </rPr>
      <t>ED</t>
    </r>
    <r>
      <rPr>
        <sz val="11"/>
        <color rgb="FF0070C0"/>
        <rFont val="Calibri"/>
        <family val="2"/>
        <scheme val="minor"/>
      </rPr>
      <t xml:space="preserve"> = E-DRAFT,  </t>
    </r>
    <r>
      <rPr>
        <sz val="11"/>
        <color rgb="FFFF0000"/>
        <rFont val="Calibri"/>
        <family val="2"/>
        <scheme val="minor"/>
      </rPr>
      <t>EG</t>
    </r>
    <r>
      <rPr>
        <sz val="11"/>
        <color rgb="FF0070C0"/>
        <rFont val="Calibri"/>
        <family val="2"/>
        <scheme val="minor"/>
      </rPr>
      <t xml:space="preserve"> = GIFT CARD REDEEMED,  </t>
    </r>
    <r>
      <rPr>
        <sz val="11"/>
        <color rgb="FFFF0000"/>
        <rFont val="Calibri"/>
        <family val="2"/>
        <scheme val="minor"/>
      </rPr>
      <t>EK</t>
    </r>
    <r>
      <rPr>
        <sz val="11"/>
        <color rgb="FF0070C0"/>
        <rFont val="Calibri"/>
        <family val="2"/>
        <scheme val="minor"/>
      </rPr>
      <t xml:space="preserve"> = E-CHECK,  </t>
    </r>
    <r>
      <rPr>
        <sz val="11"/>
        <color rgb="FFFF0000"/>
        <rFont val="Calibri"/>
        <family val="2"/>
        <scheme val="minor"/>
      </rPr>
      <t>GC</t>
    </r>
    <r>
      <rPr>
        <sz val="11"/>
        <color rgb="FF0070C0"/>
        <rFont val="Calibri"/>
        <family val="2"/>
        <scheme val="minor"/>
      </rPr>
      <t xml:space="preserve"> = GIFT CERTIFICATE REDEEMED,  </t>
    </r>
    <r>
      <rPr>
        <sz val="11"/>
        <color rgb="FFFF0000"/>
        <rFont val="Calibri"/>
        <family val="2"/>
        <scheme val="minor"/>
      </rPr>
      <t>GP</t>
    </r>
    <r>
      <rPr>
        <sz val="11"/>
        <color rgb="FF0070C0"/>
        <rFont val="Calibri"/>
        <family val="2"/>
        <scheme val="minor"/>
      </rPr>
      <t xml:space="preserve"> = Gap Card,  </t>
    </r>
    <r>
      <rPr>
        <sz val="11"/>
        <color rgb="FFFF0000"/>
        <rFont val="Calibri"/>
        <family val="2"/>
        <scheme val="minor"/>
      </rPr>
      <t>GV</t>
    </r>
    <r>
      <rPr>
        <sz val="11"/>
        <color rgb="FF0070C0"/>
        <rFont val="Calibri"/>
        <family val="2"/>
        <scheme val="minor"/>
      </rPr>
      <t xml:space="preserve"> = Gap SVC (branded gift card),  </t>
    </r>
    <r>
      <rPr>
        <sz val="11"/>
        <color rgb="FFFF0000"/>
        <rFont val="Calibri"/>
        <family val="2"/>
        <scheme val="minor"/>
      </rPr>
      <t>JC</t>
    </r>
    <r>
      <rPr>
        <sz val="11"/>
        <color rgb="FF0070C0"/>
        <rFont val="Calibri"/>
        <family val="2"/>
        <scheme val="minor"/>
      </rPr>
      <t xml:space="preserve"> = JCB Card,  </t>
    </r>
    <r>
      <rPr>
        <sz val="11"/>
        <color rgb="FFFF0000"/>
        <rFont val="Calibri"/>
        <family val="2"/>
        <scheme val="minor"/>
      </rPr>
      <t>MC</t>
    </r>
    <r>
      <rPr>
        <sz val="11"/>
        <color rgb="FF0070C0"/>
        <rFont val="Calibri"/>
        <family val="2"/>
        <scheme val="minor"/>
      </rPr>
      <t xml:space="preserve"> = MasterCard,  </t>
    </r>
    <r>
      <rPr>
        <sz val="11"/>
        <color rgb="FFFF0000"/>
        <rFont val="Calibri"/>
        <family val="2"/>
        <scheme val="minor"/>
      </rPr>
      <t>MK</t>
    </r>
    <r>
      <rPr>
        <sz val="11"/>
        <color rgb="FF0070C0"/>
        <rFont val="Calibri"/>
        <family val="2"/>
        <scheme val="minor"/>
      </rPr>
      <t xml:space="preserve"> = MAIL CHECK,  </t>
    </r>
    <r>
      <rPr>
        <sz val="11"/>
        <color rgb="FFFF0000"/>
        <rFont val="Calibri"/>
        <family val="2"/>
        <scheme val="minor"/>
      </rPr>
      <t>OC</t>
    </r>
    <r>
      <rPr>
        <sz val="11"/>
        <color rgb="FF0070C0"/>
        <rFont val="Calibri"/>
        <family val="2"/>
        <scheme val="minor"/>
      </rPr>
      <t xml:space="preserve"> = Other Credit,  </t>
    </r>
    <r>
      <rPr>
        <sz val="11"/>
        <color rgb="FFFF0000"/>
        <rFont val="Calibri"/>
        <family val="2"/>
        <scheme val="minor"/>
      </rPr>
      <t>OD</t>
    </r>
    <r>
      <rPr>
        <sz val="11"/>
        <color rgb="FF0070C0"/>
        <rFont val="Calibri"/>
        <family val="2"/>
        <scheme val="minor"/>
      </rPr>
      <t xml:space="preserve"> = Debit Card,  </t>
    </r>
    <r>
      <rPr>
        <sz val="11"/>
        <color rgb="FFFF0000"/>
        <rFont val="Calibri"/>
        <family val="2"/>
        <scheme val="minor"/>
      </rPr>
      <t xml:space="preserve">ON </t>
    </r>
    <r>
      <rPr>
        <sz val="11"/>
        <color rgb="FF0070C0"/>
        <rFont val="Calibri"/>
        <family val="2"/>
        <scheme val="minor"/>
      </rPr>
      <t xml:space="preserve">= Old Navy Card,  </t>
    </r>
    <r>
      <rPr>
        <sz val="11"/>
        <color rgb="FFFF0000"/>
        <rFont val="Calibri"/>
        <family val="2"/>
        <scheme val="minor"/>
      </rPr>
      <t>OV</t>
    </r>
    <r>
      <rPr>
        <sz val="11"/>
        <color rgb="FF0070C0"/>
        <rFont val="Calibri"/>
        <family val="2"/>
        <scheme val="minor"/>
      </rPr>
      <t xml:space="preserve"> = Old Navy SVC (branded gift card),  </t>
    </r>
    <r>
      <rPr>
        <sz val="11"/>
        <color rgb="FFFF0000"/>
        <rFont val="Calibri"/>
        <family val="2"/>
        <scheme val="minor"/>
      </rPr>
      <t>PO</t>
    </r>
    <r>
      <rPr>
        <sz val="11"/>
        <color rgb="FF0070C0"/>
        <rFont val="Calibri"/>
        <family val="2"/>
        <scheme val="minor"/>
      </rPr>
      <t xml:space="preserve"> = PURCHASE ORDER,  </t>
    </r>
    <r>
      <rPr>
        <sz val="11"/>
        <color rgb="FFFF0000"/>
        <rFont val="Calibri"/>
        <family val="2"/>
        <scheme val="minor"/>
      </rPr>
      <t>TC</t>
    </r>
    <r>
      <rPr>
        <sz val="11"/>
        <color rgb="FF0070C0"/>
        <rFont val="Calibri"/>
        <family val="2"/>
        <scheme val="minor"/>
      </rPr>
      <t xml:space="preserve"> = TRAVELERS CHECK,  </t>
    </r>
    <r>
      <rPr>
        <sz val="11"/>
        <color rgb="FFFF0000"/>
        <rFont val="Calibri"/>
        <family val="2"/>
        <scheme val="minor"/>
      </rPr>
      <t>UC</t>
    </r>
    <r>
      <rPr>
        <sz val="11"/>
        <color rgb="FF0070C0"/>
        <rFont val="Calibri"/>
        <family val="2"/>
        <scheme val="minor"/>
      </rPr>
      <t xml:space="preserve"> = Unknown Card,  </t>
    </r>
    <r>
      <rPr>
        <sz val="11"/>
        <color rgb="FFFF0000"/>
        <rFont val="Calibri"/>
        <family val="2"/>
        <scheme val="minor"/>
      </rPr>
      <t>VA</t>
    </r>
    <r>
      <rPr>
        <sz val="11"/>
        <color rgb="FF0070C0"/>
        <rFont val="Calibri"/>
        <family val="2"/>
        <scheme val="minor"/>
      </rPr>
      <t xml:space="preserve"> = Athleta Co-brand Card,  </t>
    </r>
    <r>
      <rPr>
        <sz val="11"/>
        <color rgb="FFFF0000"/>
        <rFont val="Calibri"/>
        <family val="2"/>
        <scheme val="minor"/>
      </rPr>
      <t>VB</t>
    </r>
    <r>
      <rPr>
        <sz val="11"/>
        <color rgb="FF0070C0"/>
        <rFont val="Calibri"/>
        <family val="2"/>
        <scheme val="minor"/>
      </rPr>
      <t xml:space="preserve"> = Banana Republic Co-brand Card,  </t>
    </r>
    <r>
      <rPr>
        <sz val="11"/>
        <color rgb="FFFF0000"/>
        <rFont val="Calibri"/>
        <family val="2"/>
        <scheme val="minor"/>
      </rPr>
      <t>VG</t>
    </r>
    <r>
      <rPr>
        <sz val="11"/>
        <color rgb="FF0070C0"/>
        <rFont val="Calibri"/>
        <family val="2"/>
        <scheme val="minor"/>
      </rPr>
      <t xml:space="preserve"> = Gap Co-brand Card,  </t>
    </r>
    <r>
      <rPr>
        <sz val="11"/>
        <color rgb="FFFF0000"/>
        <rFont val="Calibri"/>
        <family val="2"/>
        <scheme val="minor"/>
      </rPr>
      <t>VI</t>
    </r>
    <r>
      <rPr>
        <sz val="11"/>
        <color rgb="FF0070C0"/>
        <rFont val="Calibri"/>
        <family val="2"/>
        <scheme val="minor"/>
      </rPr>
      <t xml:space="preserve"> = Visa,  </t>
    </r>
    <r>
      <rPr>
        <sz val="11"/>
        <color rgb="FFFF0000"/>
        <rFont val="Calibri"/>
        <family val="2"/>
        <scheme val="minor"/>
      </rPr>
      <t>VO</t>
    </r>
    <r>
      <rPr>
        <sz val="11"/>
        <color rgb="FF0070C0"/>
        <rFont val="Calibri"/>
        <family val="2"/>
        <scheme val="minor"/>
      </rPr>
      <t xml:space="preserve"> = Old Navy Co-brand Card</t>
    </r>
  </si>
  <si>
    <t>Build Col_ID</t>
  </si>
  <si>
    <t>One Pass table Aggregation and Load</t>
  </si>
  <si>
    <t>Table Builds DISTINCT VALES</t>
  </si>
  <si>
    <t>Table Builds DISTINCT VALES HC</t>
  </si>
  <si>
    <t>Table Builds NULL VALUE count</t>
  </si>
  <si>
    <t>from DB_CUSTBASE_PRODREFRESH.ODS_BRAND_CUSTOMER_T</t>
  </si>
  <si>
    <t>create table db_custscience_interns.col_1_DB_CUSTBASE_PRODREFRESH_ODS_BRAND_CUSTOMER_T_distinct_values_table_stats (col_id int, distinct_values bigint) Row format delimited Fields terminated by '\t' Lines terminated by '\n'  Stored as textfile ;</t>
  </si>
  <si>
    <t>create table db_custscience_interns.col_2_DB_CUSTBASE_PRODREFRESH_ODS_BRAND_CUSTOMER_T_distinct_values_table_stats (col_id int, distinct_values bigint) Row format delimited Fields terminated by '\t' Lines terminated by '\n'  Stored as textfile ;</t>
  </si>
  <si>
    <t>create table db_custscience_interns.col_3_DB_CUSTBASE_PRODREFRESH_ODS_BRAND_CUSTOMER_T_distinct_values_table_stats (col_id int, distinct_values bigint) Row format delimited Fields terminated by '\t' Lines terminated by '\n'  Stored as textfile ;</t>
  </si>
  <si>
    <t>create table db_custscience_interns.col_4_DB_CUSTBASE_PRODREFRESH_ODS_BRAND_CUSTOMER_T_distinct_values_table_stats (col_id int, distinct_values bigint) Row format delimited Fields terminated by '\t' Lines terminated by '\n'  Stored as textfile ;</t>
  </si>
  <si>
    <t>create table db_custscience_interns.col_5_DB_CUSTBASE_PRODREFRESH_ODS_BRAND_CUSTOMER_T_distinct_values_table_stats (col_id int, distinct_values bigint) Row format delimited Fields terminated by '\t' Lines terminated by '\n'  Stored as textfile ;</t>
  </si>
  <si>
    <t>create table db_custscience_interns.col_6_DB_CUSTBASE_PRODREFRESH_ODS_BRAND_CUSTOMER_T_distinct_values_table_stats (col_id int, distinct_values bigint) Row format delimited Fields terminated by '\t' Lines terminated by '\n'  Stored as textfile ;</t>
  </si>
  <si>
    <t>create table db_custscience_interns.col_7_DB_CUSTBASE_PRODREFRESH_ODS_BRAND_CUSTOMER_T_distinct_values_table_stats (col_id int, distinct_values bigint) Row format delimited Fields terminated by '\t' Lines terminated by '\n'  Stored as textfile ;</t>
  </si>
  <si>
    <t>create table db_custscience_interns.col_8_DB_CUSTBASE_PRODREFRESH_ODS_BRAND_CUSTOMER_T_distinct_values_table_stats (col_id int, distinct_values bigint) Row format delimited Fields terminated by '\t' Lines terminated by '\n'  Stored as textfile ;</t>
  </si>
  <si>
    <t>create table db_custscience_interns.col_9_DB_CUSTBASE_PRODREFRESH_ODS_BRAND_CUSTOMER_T_distinct_values_table_stats (col_id int, distinct_values bigint) Row format delimited Fields terminated by '\t' Lines terminated by '\n'  Stored as textfile ;</t>
  </si>
  <si>
    <t>create table db_custscience_interns.col_10_DB_CUSTBASE_PRODREFRESH_ODS_BRAND_CUSTOMER_T_distinct_values_table_stats (col_id int, distinct_values bigint) Row format delimited Fields terminated by '\t' Lines terminated by '\n'  Stored as textfile ;</t>
  </si>
  <si>
    <t>create table db_custscience_interns.col_11_DB_CUSTBASE_PRODREFRESH_ODS_BRAND_CUSTOMER_T_distinct_values_table_stats (col_id int, distinct_values bigint) Row format delimited Fields terminated by '\t' Lines terminated by '\n'  Stored as textfile ;</t>
  </si>
  <si>
    <t>create table db_custscience_interns.col_12_DB_CUSTBASE_PRODREFRESH_ODS_BRAND_CUSTOMER_T_distinct_values_table_stats (col_id int, distinct_values bigint) Row format delimited Fields terminated by '\t' Lines terminated by '\n'  Stored as textfile ;</t>
  </si>
  <si>
    <t>create table db_custscience_interns.col_13_DB_CUSTBASE_PRODREFRESH_ODS_BRAND_CUSTOMER_T_distinct_values_table_stats (col_id int, distinct_values bigint) Row format delimited Fields terminated by '\t' Lines terminated by '\n'  Stored as textfile ;</t>
  </si>
  <si>
    <t>create table db_custscience_interns.col_14_DB_CUSTBASE_PRODREFRESH_ODS_BRAND_CUSTOMER_T_distinct_values_table_stats (col_id int, distinct_values bigint) Row format delimited Fields terminated by '\t' Lines terminated by '\n'  Stored as textfile ;</t>
  </si>
  <si>
    <t>create table db_custscience_interns.col_15_DB_CUSTBASE_PRODREFRESH_ODS_BRAND_CUSTOMER_T_distinct_values_table_stats (col_id int, distinct_values bigint) Row format delimited Fields terminated by '\t' Lines terminated by '\n'  Stored as textfile ;</t>
  </si>
  <si>
    <t>create table db_custscience_interns.col_16_DB_CUSTBASE_PRODREFRESH_ODS_BRAND_CUSTOMER_T_distinct_values_table_stats (col_id int, distinct_values bigint) Row format delimited Fields terminated by '\t' Lines terminated by '\n'  Stored as textfile ;</t>
  </si>
  <si>
    <t>create table db_custscience_interns.col_17_DB_CUSTBASE_PRODREFRESH_ODS_BRAND_CUSTOMER_T_distinct_values_table_stats (col_id int, distinct_values bigint) Row format delimited Fields terminated by '\t' Lines terminated by '\n'  Stored as textfile ;</t>
  </si>
  <si>
    <t>create table db_custscience_interns.col_18_DB_CUSTBASE_PRODREFRESH_ODS_BRAND_CUSTOMER_T_distinct_values_table_stats (col_id int, distinct_values bigint) Row format delimited Fields terminated by '\t' Lines terminated by '\n'  Stored as textfile ;</t>
  </si>
  <si>
    <t>create table db_custscience_interns.col_19_DB_CUSTBASE_PRODREFRESH_ODS_BRAND_CUSTOMER_T_distinct_values_table_stats (col_id int, distinct_values bigint) Row format delimited Fields terminated by '\t' Lines terminated by '\n'  Stored as textfile ;</t>
  </si>
  <si>
    <t>create table db_custscience_interns.col_20_DB_CUSTBASE_PRODREFRESH_ODS_BRAND_CUSTOMER_T_distinct_values_table_stats (col_id int, distinct_values bigint) Row format delimited Fields terminated by '\t' Lines terminated by '\n'  Stored as textfile ;</t>
  </si>
  <si>
    <t>create table db_custscience_interns.col_21_DB_CUSTBASE_PRODREFRESH_ODS_BRAND_CUSTOMER_T_distinct_values_table_stats (col_id int, distinct_values bigint) Row format delimited Fields terminated by '\t' Lines terminated by '\n'  Stored as textfile ;</t>
  </si>
  <si>
    <t>create table db_custscience_interns.col_22_DB_CUSTBASE_PRODREFRESH_ODS_BRAND_CUSTOMER_T_distinct_values_table_stats (col_id int, distinct_values bigint) Row format delimited Fields terminated by '\t' Lines terminated by '\n'  Stored as textfile ;</t>
  </si>
  <si>
    <t>create table db_custscience_interns.col_23_DB_CUSTBASE_PRODREFRESH_ODS_BRAND_CUSTOMER_T_distinct_values_table_stats (col_id int, distinct_values bigint) Row format delimited Fields terminated by '\t' Lines terminated by '\n'  Stored as textfile ;</t>
  </si>
  <si>
    <t>create table db_custscience_interns.col_24_DB_CUSTBASE_PRODREFRESH_ODS_BRAND_CUSTOMER_T_distinct_values_table_stats (col_id int, distinct_values bigint) Row format delimited Fields terminated by '\t' Lines terminated by '\n'  Stored as textfile ;</t>
  </si>
  <si>
    <t>create table db_custscience_interns.col_25_DB_CUSTBASE_PRODREFRESH_ODS_BRAND_CUSTOMER_T_distinct_values_table_stats (col_id int, distinct_values bigint) Row format delimited Fields terminated by '\t' Lines terminated by '\n'  Stored as textfile ;</t>
  </si>
  <si>
    <t>create table db_custscience_interns.col_26_DB_CUSTBASE_PRODREFRESH_ODS_BRAND_CUSTOMER_T_distinct_values_table_stats (col_id int, distinct_values bigint) Row format delimited Fields terminated by '\t' Lines terminated by '\n'  Stored as textfile ;</t>
  </si>
  <si>
    <t>create table db_custscience_interns.col_27_DB_CUSTBASE_PRODREFRESH_ODS_BRAND_CUSTOMER_T_distinct_values_table_stats (col_id int, distinct_values bigint) Row format delimited Fields terminated by '\t' Lines terminated by '\n'  Stored as textfile ;</t>
  </si>
  <si>
    <t>create table db_custscience_interns.col_28_DB_CUSTBASE_PRODREFRESH_ODS_BRAND_CUSTOMER_T_distinct_values_table_stats (col_id int, distinct_values bigint) Row format delimited Fields terminated by '\t' Lines terminated by '\n'  Stored as textfile ;</t>
  </si>
  <si>
    <t>create table db_custscience_interns.col_29_DB_CUSTBASE_PRODREFRESH_ODS_BRAND_CUSTOMER_T_distinct_values_table_stats (col_id int, distinct_values bigint) Row format delimited Fields terminated by '\t' Lines terminated by '\n'  Stored as textfile ;</t>
  </si>
  <si>
    <t>create table db_custscience_interns.col_30_DB_CUSTBASE_PRODREFRESH_ODS_BRAND_CUSTOMER_T_distinct_values_table_stats (col_id int, distinct_values bigint) Row format delimited Fields terminated by '\t' Lines terminated by '\n'  Stored as textfile ;</t>
  </si>
  <si>
    <t>create table db_custscience_interns.col_31_DB_CUSTBASE_PRODREFRESH_ODS_BRAND_CUSTOMER_T_distinct_values_table_stats (col_id int, distinct_values bigint) Row format delimited Fields terminated by '\t' Lines terminated by '\n'  Stored as textfile ;</t>
  </si>
  <si>
    <t>create table db_custscience_interns.col_32_DB_CUSTBASE_PRODREFRESH_ODS_BRAND_CUSTOMER_T_distinct_values_table_stats (col_id int, distinct_values bigint) Row format delimited Fields terminated by '\t' Lines terminated by '\n'  Stored as textfile ;</t>
  </si>
  <si>
    <t>create table db_custscience_interns.col_33_DB_CUSTBASE_PRODREFRESH_ODS_BRAND_CUSTOMER_T_distinct_values_table_stats (col_id int, distinct_values bigint) Row format delimited Fields terminated by '\t' Lines terminated by '\n'  Stored as textfile ;</t>
  </si>
  <si>
    <t>create table db_custscience_interns.col_34_DB_CUSTBASE_PRODREFRESH_ODS_BRAND_CUSTOMER_T_distinct_values_table_stats (col_id int, distinct_values bigint) Row format delimited Fields terminated by '\t' Lines terminated by '\n'  Stored as textfile ;</t>
  </si>
  <si>
    <t>create table db_custscience_interns.col_35_DB_CUSTBASE_PRODREFRESH_ODS_BRAND_CUSTOMER_T_distinct_values_table_stats (col_id int, distinct_values bigint) Row format delimited Fields terminated by '\t' Lines terminated by '\n'  Stored as textfile ;</t>
  </si>
  <si>
    <t>;</t>
  </si>
  <si>
    <t>insert into table db_custscience_interns.col_1_DB_CUSTBASE_PRODREFRESH_ODS_BRAND_CUSTOMER_T_distinct_values_table_stats select '1' as col_id, count (distinct FLAG_MAILABLE_POSTAL) as distinct_values</t>
  </si>
  <si>
    <t>insert into table db_custscience_interns.col_2_DB_CUSTBASE_PRODREFRESH_ODS_BRAND_CUSTOMER_T_distinct_values_table_stats select '2' as col_id, count (distinct GE_PLATE_CODE) as distinct_values</t>
  </si>
  <si>
    <t>insert into table db_custscience_interns.col_3_DB_CUSTBASE_PRODREFRESH_ODS_BRAND_CUSTOMER_T_distinct_values_table_stats select '3' as col_id, count (distinct GENDER) as distinct_values</t>
  </si>
  <si>
    <t>insert into table db_custscience_interns.col_4_DB_CUSTBASE_PRODREFRESH_ODS_BRAND_CUSTOMER_T_distinct_values_table_stats select '4' as col_id, count (distinct ORIGINAL_STATUS) as distinct_values</t>
  </si>
  <si>
    <t>insert into table db_custscience_interns.col_5_DB_CUSTBASE_PRODREFRESH_ODS_BRAND_CUSTOMER_T_distinct_values_table_stats select '5' as col_id, count (distinct OWNERSHIP_CURRENT) as distinct_values</t>
  </si>
  <si>
    <t>insert into table db_custscience_interns.col_6_DB_CUSTBASE_PRODREFRESH_ODS_BRAND_CUSTOMER_T_distinct_values_table_stats select '6' as col_id, count (distinct OWNERSHIP_ORIGINAL) as distinct_values</t>
  </si>
  <si>
    <t>insert into table db_custscience_interns.col_7_DB_CUSTBASE_PRODREFRESH_ODS_BRAND_CUSTOMER_T_distinct_values_table_stats select '7' as col_id, count (distinct INACTIVE_IND) as distinct_values</t>
  </si>
  <si>
    <t>insert into table db_custscience_interns.col_8_DB_CUSTBASE_PRODREFRESH_ODS_BRAND_CUSTOMER_T_distinct_values_table_stats select '8' as col_id, count (distinct INS_DT) as distinct_values</t>
  </si>
  <si>
    <t>insert into table db_custscience_interns.col_9_DB_CUSTBASE_PRODREFRESH_ODS_BRAND_CUSTOMER_T_distinct_values_table_stats select '9' as col_id, count (distinct UPDT_DT) as distinct_values</t>
  </si>
  <si>
    <t>insert into table db_custscience_interns.col_10_DB_CUSTBASE_PRODREFRESH_ODS_BRAND_CUSTOMER_T_distinct_values_table_stats select '10' as col_id, count (distinct DO_NOT_CALL_IND) as distinct_values</t>
  </si>
  <si>
    <t>insert into table db_custscience_interns.col_11_DB_CUSTBASE_PRODREFRESH_ODS_BRAND_CUSTOMER_T_distinct_values_table_stats select '11' as col_id, count (distinct DO_NOT_RENT_IND) as distinct_values</t>
  </si>
  <si>
    <t>insert into table db_custscience_interns.col_12_DB_CUSTBASE_PRODREFRESH_ODS_BRAND_CUSTOMER_T_distinct_values_table_stats select '12' as col_id, count (distinct BIRTH_DAY) as distinct_values</t>
  </si>
  <si>
    <t>insert into table db_custscience_interns.col_13_DB_CUSTBASE_PRODREFRESH_ODS_BRAND_CUSTOMER_T_distinct_values_table_stats select '13' as col_id, count (distinct FST_COBRND_OPN_DT) as distinct_values</t>
  </si>
  <si>
    <t>insert into table db_custscience_interns.col_14_DB_CUSTBASE_PRODREFRESH_ODS_BRAND_CUSTOMER_T_distinct_values_table_stats select '14' as col_id, count (distinct LST_COBRND_PLT_CD) as distinct_values</t>
  </si>
  <si>
    <t>insert into table db_custscience_interns.col_15_DB_CUSTBASE_PRODREFRESH_ODS_BRAND_CUSTOMER_T_distinct_values_table_stats select '15' as col_id, count (distinct LST_COBRND_CHG_DT) as distinct_values</t>
  </si>
  <si>
    <t>insert into table db_custscience_interns.col_16_DB_CUSTBASE_PRODREFRESH_ODS_BRAND_CUSTOMER_T_distinct_values_table_stats select '16' as col_id, count (distinct LST_COBRND_CHG_CD) as distinct_values</t>
  </si>
  <si>
    <t>insert into table db_custscience_interns.col_17_DB_CUSTBASE_PRODREFRESH_ODS_BRAND_CUSTOMER_T_distinct_values_table_stats select '17' as col_id, count (distinct LST_PLCC_CHG_DT) as distinct_values</t>
  </si>
  <si>
    <t>insert into table db_custscience_interns.col_18_DB_CUSTBASE_PRODREFRESH_ODS_BRAND_CUSTOMER_T_distinct_values_table_stats select '18' as col_id, count (distinct LST_PLCC_CHG_CD) as distinct_values</t>
  </si>
  <si>
    <t>insert into table db_custscience_interns.col_19_DB_CUSTBASE_PRODREFRESH_ODS_BRAND_CUSTOMER_T_distinct_values_table_stats select '19' as col_id, count (distinct EML_CR_CRD_HLDR_IND) as distinct_values</t>
  </si>
  <si>
    <t>insert into table db_custscience_interns.col_20_DB_CUSTBASE_PRODREFRESH_ODS_BRAND_CUSTOMER_T_distinct_values_table_stats select '20' as col_id, count (distinct CIC_ZIP_CD) as distinct_values</t>
  </si>
  <si>
    <t>insert into table db_custscience_interns.col_21_DB_CUSTBASE_PRODREFRESH_ODS_BRAND_CUSTOMER_T_distinct_values_table_stats select '21' as col_id, count (distinct BRAND_CD) as distinct_values</t>
  </si>
  <si>
    <t>insert into table db_custscience_interns.col_22_DB_CUSTBASE_PRODREFRESH_ODS_BRAND_CUSTOMER_T_distinct_values_table_stats select '22' as col_id, count (distinct COUNTRY) as distinct_values</t>
  </si>
  <si>
    <t>insert into table db_custscience_interns.col_23_DB_CUSTBASE_PRODREFRESH_ODS_BRAND_CUSTOMER_T_distinct_values_table_stats select '23' as col_id, count (distinct POSTAL_CRD_MARKETABILITY_FLAG) as distinct_values</t>
  </si>
  <si>
    <t>insert into table db_custscience_interns.col_24_DB_CUSTBASE_PRODREFRESH_ODS_BRAND_CUSTOMER_T_distinct_values_table_stats select '24' as col_id, count (distinct FLOW_KEY) as distinct_values</t>
  </si>
  <si>
    <t>insert into table db_custscience_interns.col_25_DB_CUSTBASE_PRODREFRESH_ODS_BRAND_CUSTOMER_T_distinct_values_table_stats select '25' as col_id, count (distinct CUST_KEY) as distinct_values</t>
  </si>
  <si>
    <t>insert into table db_custscience_interns.col_26_DB_CUSTBASE_PRODREFRESH_ODS_BRAND_CUSTOMER_T_distinct_values_table_stats select '26' as col_id, count (distinct ACQUISITION_DATE) as distinct_values</t>
  </si>
  <si>
    <t>insert into table db_custscience_interns.col_27_DB_CUSTBASE_PRODREFRESH_ODS_BRAND_CUSTOMER_T_distinct_values_table_stats select '27' as col_id, count (distinct SOURCE_CODE_KEY) as distinct_values</t>
  </si>
  <si>
    <t>insert into table db_custscience_interns.col_28_DB_CUSTBASE_PRODREFRESH_ODS_BRAND_CUSTOMER_T_distinct_values_table_stats select '28' as col_id, count (distinct BRAND) as distinct_values</t>
  </si>
  <si>
    <t>insert into table db_custscience_interns.col_29_DB_CUSTBASE_PRODREFRESH_ODS_BRAND_CUSTOMER_T_distinct_values_table_stats select '29' as col_id, count (distinct FLAG_ANALYSIS_OPT_OUT) as distinct_values</t>
  </si>
  <si>
    <t>insert into table db_custscience_interns.col_30_DB_CUSTBASE_PRODREFRESH_ODS_BRAND_CUSTOMER_T_distinct_values_table_stats select '30' as col_id, count (distinct TOT_PLC_CARDS) as distinct_values</t>
  </si>
  <si>
    <t>insert into table db_custscience_interns.col_31_DB_CUSTBASE_PRODREFRESH_ODS_BRAND_CUSTOMER_T_distinct_values_table_stats select '31' as col_id, count (distinct FLAG_CARDHOLDER_GE) as distinct_values</t>
  </si>
  <si>
    <t>insert into table db_custscience_interns.col_32_DB_CUSTBASE_PRODREFRESH_ODS_BRAND_CUSTOMER_T_distinct_values_table_stats select '32' as col_id, count (distinct FLAG_MAILABLE_ONLINE) as distinct_values</t>
  </si>
  <si>
    <t>insert into table db_custscience_interns.col_33_DB_CUSTBASE_PRODREFRESH_ODS_BRAND_CUSTOMER_T_distinct_values_table_stats select '33' as col_id, count (distinct PHONE_NUMBER) as distinct_values</t>
  </si>
  <si>
    <t>insert into table db_custscience_interns.col_34_DB_CUSTBASE_PRODREFRESH_ODS_BRAND_CUSTOMER_T_distinct_values_table_stats select '34' as col_id, count (distinct CRT_TMST) as distinct_values</t>
  </si>
  <si>
    <t>insert into table db_custscience_interns.col_35_DB_CUSTBASE_PRODREFRESH_ODS_BRAND_CUSTOMER_T_distinct_values_table_stats select '35' as col_id, count (distinct UPDT_TMST) as distinct_values</t>
  </si>
  <si>
    <t>Time:  440 seconds (7:33 minutes)</t>
  </si>
  <si>
    <t>Checks</t>
  </si>
  <si>
    <t>BUILD TABLE and INSERT code</t>
  </si>
  <si>
    <t>create table db_custscience_interns.SUMMARY_of_DB_CUSTBASE_PRODREFRESH_ODS_BRAND_CUSTOMER_T_distinct_values_table_stats (col_id int, distinct_values bigint) Row format delimited Fields terminated by '\t' Lines terminated by '\n'  Stored as textfile ;</t>
  </si>
  <si>
    <t>insert into table db_custscience_interns.SUMMARY_of_DB_CUSTBASE_PRODREFRESH_ODS_BRAND_CUSTOMER_T_distinct_values_table_stats select col_id, distinct_values from db_custscience_interns.col_1_DB_CUSTBASE_PRODREFRESH_ODS_BRAND_CUSTOMER_T_distinct_values_table_stats ;</t>
  </si>
  <si>
    <t>insert into table db_custscience_interns.SUMMARY_of_DB_CUSTBASE_PRODREFRESH_ODS_BRAND_CUSTOMER_T_distinct_values_table_stats select col_id, distinct_values from db_custscience_interns.col_2_DB_CUSTBASE_PRODREFRESH_ODS_BRAND_CUSTOMER_T_distinct_values_table_stats ;</t>
  </si>
  <si>
    <t>insert into table db_custscience_interns.SUMMARY_of_DB_CUSTBASE_PRODREFRESH_ODS_BRAND_CUSTOMER_T_distinct_values_table_stats select col_id, distinct_values from db_custscience_interns.col_3_DB_CUSTBASE_PRODREFRESH_ODS_BRAND_CUSTOMER_T_distinct_values_table_stats ;</t>
  </si>
  <si>
    <t>insert into table db_custscience_interns.SUMMARY_of_DB_CUSTBASE_PRODREFRESH_ODS_BRAND_CUSTOMER_T_distinct_values_table_stats select col_id, distinct_values from db_custscience_interns.col_4_DB_CUSTBASE_PRODREFRESH_ODS_BRAND_CUSTOMER_T_distinct_values_table_stats ;</t>
  </si>
  <si>
    <t>insert into table db_custscience_interns.SUMMARY_of_DB_CUSTBASE_PRODREFRESH_ODS_BRAND_CUSTOMER_T_distinct_values_table_stats select col_id, distinct_values from db_custscience_interns.col_5_DB_CUSTBASE_PRODREFRESH_ODS_BRAND_CUSTOMER_T_distinct_values_table_stats ;</t>
  </si>
  <si>
    <t>insert into table db_custscience_interns.SUMMARY_of_DB_CUSTBASE_PRODREFRESH_ODS_BRAND_CUSTOMER_T_distinct_values_table_stats select col_id, distinct_values from db_custscience_interns.col_6_DB_CUSTBASE_PRODREFRESH_ODS_BRAND_CUSTOMER_T_distinct_values_table_stats ;</t>
  </si>
  <si>
    <t>insert into table db_custscience_interns.SUMMARY_of_DB_CUSTBASE_PRODREFRESH_ODS_BRAND_CUSTOMER_T_distinct_values_table_stats select col_id, distinct_values from db_custscience_interns.col_7_DB_CUSTBASE_PRODREFRESH_ODS_BRAND_CUSTOMER_T_distinct_values_table_stats ;</t>
  </si>
  <si>
    <t>insert into table db_custscience_interns.SUMMARY_of_DB_CUSTBASE_PRODREFRESH_ODS_BRAND_CUSTOMER_T_distinct_values_table_stats select col_id, distinct_values from db_custscience_interns.col_8_DB_CUSTBASE_PRODREFRESH_ODS_BRAND_CUSTOMER_T_distinct_values_table_stats ;</t>
  </si>
  <si>
    <t>insert into table db_custscience_interns.SUMMARY_of_DB_CUSTBASE_PRODREFRESH_ODS_BRAND_CUSTOMER_T_distinct_values_table_stats select col_id, distinct_values from db_custscience_interns.col_9_DB_CUSTBASE_PRODREFRESH_ODS_BRAND_CUSTOMER_T_distinct_values_table_stats ;</t>
  </si>
  <si>
    <t>insert into table db_custscience_interns.SUMMARY_of_DB_CUSTBASE_PRODREFRESH_ODS_BRAND_CUSTOMER_T_distinct_values_table_stats select col_id, distinct_values from db_custscience_interns.col_10_DB_CUSTBASE_PRODREFRESH_ODS_BRAND_CUSTOMER_T_distinct_values_table_stats ;</t>
  </si>
  <si>
    <t>insert into table db_custscience_interns.SUMMARY_of_DB_CUSTBASE_PRODREFRESH_ODS_BRAND_CUSTOMER_T_distinct_values_table_stats select col_id, distinct_values from db_custscience_interns.col_11_DB_CUSTBASE_PRODREFRESH_ODS_BRAND_CUSTOMER_T_distinct_values_table_stats ;</t>
  </si>
  <si>
    <t>insert into table db_custscience_interns.SUMMARY_of_DB_CUSTBASE_PRODREFRESH_ODS_BRAND_CUSTOMER_T_distinct_values_table_stats select col_id, distinct_values from db_custscience_interns.col_12_DB_CUSTBASE_PRODREFRESH_ODS_BRAND_CUSTOMER_T_distinct_values_table_stats ;</t>
  </si>
  <si>
    <t>insert into table db_custscience_interns.SUMMARY_of_DB_CUSTBASE_PRODREFRESH_ODS_BRAND_CUSTOMER_T_distinct_values_table_stats select col_id, distinct_values from db_custscience_interns.col_13_DB_CUSTBASE_PRODREFRESH_ODS_BRAND_CUSTOMER_T_distinct_values_table_stats ;</t>
  </si>
  <si>
    <t>insert into table db_custscience_interns.SUMMARY_of_DB_CUSTBASE_PRODREFRESH_ODS_BRAND_CUSTOMER_T_distinct_values_table_stats select col_id, distinct_values from db_custscience_interns.col_14_DB_CUSTBASE_PRODREFRESH_ODS_BRAND_CUSTOMER_T_distinct_values_table_stats ;</t>
  </si>
  <si>
    <t>insert into table db_custscience_interns.SUMMARY_of_DB_CUSTBASE_PRODREFRESH_ODS_BRAND_CUSTOMER_T_distinct_values_table_stats select col_id, distinct_values from db_custscience_interns.col_15_DB_CUSTBASE_PRODREFRESH_ODS_BRAND_CUSTOMER_T_distinct_values_table_stats ;</t>
  </si>
  <si>
    <t>insert into table db_custscience_interns.SUMMARY_of_DB_CUSTBASE_PRODREFRESH_ODS_BRAND_CUSTOMER_T_distinct_values_table_stats select col_id, distinct_values from db_custscience_interns.col_16_DB_CUSTBASE_PRODREFRESH_ODS_BRAND_CUSTOMER_T_distinct_values_table_stats ;</t>
  </si>
  <si>
    <t>insert into table db_custscience_interns.SUMMARY_of_DB_CUSTBASE_PRODREFRESH_ODS_BRAND_CUSTOMER_T_distinct_values_table_stats select col_id, distinct_values from db_custscience_interns.col_17_DB_CUSTBASE_PRODREFRESH_ODS_BRAND_CUSTOMER_T_distinct_values_table_stats ;</t>
  </si>
  <si>
    <t>insert into table db_custscience_interns.SUMMARY_of_DB_CUSTBASE_PRODREFRESH_ODS_BRAND_CUSTOMER_T_distinct_values_table_stats select col_id, distinct_values from db_custscience_interns.col_18_DB_CUSTBASE_PRODREFRESH_ODS_BRAND_CUSTOMER_T_distinct_values_table_stats ;</t>
  </si>
  <si>
    <t>insert into table db_custscience_interns.SUMMARY_of_DB_CUSTBASE_PRODREFRESH_ODS_BRAND_CUSTOMER_T_distinct_values_table_stats select col_id, distinct_values from db_custscience_interns.col_19_DB_CUSTBASE_PRODREFRESH_ODS_BRAND_CUSTOMER_T_distinct_values_table_stats ;</t>
  </si>
  <si>
    <t>insert into table db_custscience_interns.SUMMARY_of_DB_CUSTBASE_PRODREFRESH_ODS_BRAND_CUSTOMER_T_distinct_values_table_stats select col_id, distinct_values from db_custscience_interns.col_20_DB_CUSTBASE_PRODREFRESH_ODS_BRAND_CUSTOMER_T_distinct_values_table_stats ;</t>
  </si>
  <si>
    <t>insert into table db_custscience_interns.SUMMARY_of_DB_CUSTBASE_PRODREFRESH_ODS_BRAND_CUSTOMER_T_distinct_values_table_stats select col_id, distinct_values from db_custscience_interns.col_21_DB_CUSTBASE_PRODREFRESH_ODS_BRAND_CUSTOMER_T_distinct_values_table_stats ;</t>
  </si>
  <si>
    <t>insert into table db_custscience_interns.SUMMARY_of_DB_CUSTBASE_PRODREFRESH_ODS_BRAND_CUSTOMER_T_distinct_values_table_stats select col_id, distinct_values from db_custscience_interns.col_22_DB_CUSTBASE_PRODREFRESH_ODS_BRAND_CUSTOMER_T_distinct_values_table_stats ;</t>
  </si>
  <si>
    <t>insert into table db_custscience_interns.SUMMARY_of_DB_CUSTBASE_PRODREFRESH_ODS_BRAND_CUSTOMER_T_distinct_values_table_stats select col_id, distinct_values from db_custscience_interns.col_23_DB_CUSTBASE_PRODREFRESH_ODS_BRAND_CUSTOMER_T_distinct_values_table_stats ;</t>
  </si>
  <si>
    <t>insert into table db_custscience_interns.SUMMARY_of_DB_CUSTBASE_PRODREFRESH_ODS_BRAND_CUSTOMER_T_distinct_values_table_stats select col_id, distinct_values from db_custscience_interns.col_24_DB_CUSTBASE_PRODREFRESH_ODS_BRAND_CUSTOMER_T_distinct_values_table_stats ;</t>
  </si>
  <si>
    <t>insert into table db_custscience_interns.SUMMARY_of_DB_CUSTBASE_PRODREFRESH_ODS_BRAND_CUSTOMER_T_distinct_values_table_stats select col_id, distinct_values from db_custscience_interns.col_25_DB_CUSTBASE_PRODREFRESH_ODS_BRAND_CUSTOMER_T_distinct_values_table_stats ;</t>
  </si>
  <si>
    <t>insert into table db_custscience_interns.SUMMARY_of_DB_CUSTBASE_PRODREFRESH_ODS_BRAND_CUSTOMER_T_distinct_values_table_stats select col_id, distinct_values from db_custscience_interns.col_26_DB_CUSTBASE_PRODREFRESH_ODS_BRAND_CUSTOMER_T_distinct_values_table_stats ;</t>
  </si>
  <si>
    <t>insert into table db_custscience_interns.SUMMARY_of_DB_CUSTBASE_PRODREFRESH_ODS_BRAND_CUSTOMER_T_distinct_values_table_stats select col_id, distinct_values from db_custscience_interns.col_27_DB_CUSTBASE_PRODREFRESH_ODS_BRAND_CUSTOMER_T_distinct_values_table_stats ;</t>
  </si>
  <si>
    <t>insert into table db_custscience_interns.SUMMARY_of_DB_CUSTBASE_PRODREFRESH_ODS_BRAND_CUSTOMER_T_distinct_values_table_stats select col_id, distinct_values from db_custscience_interns.col_28_DB_CUSTBASE_PRODREFRESH_ODS_BRAND_CUSTOMER_T_distinct_values_table_stats ;</t>
  </si>
  <si>
    <t>insert into table db_custscience_interns.SUMMARY_of_DB_CUSTBASE_PRODREFRESH_ODS_BRAND_CUSTOMER_T_distinct_values_table_stats select col_id, distinct_values from db_custscience_interns.col_29_DB_CUSTBASE_PRODREFRESH_ODS_BRAND_CUSTOMER_T_distinct_values_table_stats ;</t>
  </si>
  <si>
    <t>insert into table db_custscience_interns.SUMMARY_of_DB_CUSTBASE_PRODREFRESH_ODS_BRAND_CUSTOMER_T_distinct_values_table_stats select col_id, distinct_values from db_custscience_interns.col_30_DB_CUSTBASE_PRODREFRESH_ODS_BRAND_CUSTOMER_T_distinct_values_table_stats ;</t>
  </si>
  <si>
    <t>insert into table db_custscience_interns.SUMMARY_of_DB_CUSTBASE_PRODREFRESH_ODS_BRAND_CUSTOMER_T_distinct_values_table_stats select col_id, distinct_values from db_custscience_interns.col_31_DB_CUSTBASE_PRODREFRESH_ODS_BRAND_CUSTOMER_T_distinct_values_table_stats ;</t>
  </si>
  <si>
    <t>insert into table db_custscience_interns.SUMMARY_of_DB_CUSTBASE_PRODREFRESH_ODS_BRAND_CUSTOMER_T_distinct_values_table_stats select col_id, distinct_values from db_custscience_interns.col_32_DB_CUSTBASE_PRODREFRESH_ODS_BRAND_CUSTOMER_T_distinct_values_table_stats ;</t>
  </si>
  <si>
    <t>insert into table db_custscience_interns.SUMMARY_of_DB_CUSTBASE_PRODREFRESH_ODS_BRAND_CUSTOMER_T_distinct_values_table_stats select col_id, distinct_values from db_custscience_interns.col_33_DB_CUSTBASE_PRODREFRESH_ODS_BRAND_CUSTOMER_T_distinct_values_table_stats ;</t>
  </si>
  <si>
    <t>insert into table db_custscience_interns.SUMMARY_of_DB_CUSTBASE_PRODREFRESH_ODS_BRAND_CUSTOMER_T_distinct_values_table_stats select col_id, distinct_values from db_custscience_interns.col_34_DB_CUSTBASE_PRODREFRESH_ODS_BRAND_CUSTOMER_T_distinct_values_table_stats ;</t>
  </si>
  <si>
    <t>insert into table db_custscience_interns.SUMMARY_of_DB_CUSTBASE_PRODREFRESH_ODS_BRAND_CUSTOMER_T_distinct_values_table_stats select col_id, distinct_values from db_custscience_interns.col_35_DB_CUSTBASE_PRODREFRESH_ODS_BRAND_CUSTOMER_T_distinct_values_table_stats ;</t>
  </si>
  <si>
    <t>select * from db_custscience_interns.SUMMARY_of_DB_CUSTBASE_PRODREFRESH_ODS_BRAND_CUSTOMER_T_distinct_values_table_stats;</t>
  </si>
  <si>
    <t>1       3</t>
  </si>
  <si>
    <t>2       6</t>
  </si>
  <si>
    <t>11      2</t>
  </si>
  <si>
    <t>12      33071</t>
  </si>
  <si>
    <t>13      5474</t>
  </si>
  <si>
    <t>14      5</t>
  </si>
  <si>
    <t>15      3758</t>
  </si>
  <si>
    <t>16      3</t>
  </si>
  <si>
    <t>17      5741</t>
  </si>
  <si>
    <t>18      3</t>
  </si>
  <si>
    <t>19      2</t>
  </si>
  <si>
    <t>20      1332791</t>
  </si>
  <si>
    <t>3       3</t>
  </si>
  <si>
    <t>21      26</t>
  </si>
  <si>
    <t>22      7</t>
  </si>
  <si>
    <t>23      53</t>
  </si>
  <si>
    <t>24      178</t>
  </si>
  <si>
    <t>25      125697791</t>
  </si>
  <si>
    <t>26      7221</t>
  </si>
  <si>
    <t>27      174571</t>
  </si>
  <si>
    <t>28      8</t>
  </si>
  <si>
    <t>29      2</t>
  </si>
  <si>
    <t>30      95</t>
  </si>
  <si>
    <t>4       3</t>
  </si>
  <si>
    <t>31      2</t>
  </si>
  <si>
    <t>32      2</t>
  </si>
  <si>
    <t>33      0</t>
  </si>
  <si>
    <t>34      8894</t>
  </si>
  <si>
    <t>35      8894</t>
  </si>
  <si>
    <t>5       0</t>
  </si>
  <si>
    <t>6       0</t>
  </si>
  <si>
    <t>7       2</t>
  </si>
  <si>
    <t>8       13274</t>
  </si>
  <si>
    <t>9       5466</t>
  </si>
  <si>
    <t>10      2</t>
  </si>
  <si>
    <t>Data Check</t>
  </si>
  <si>
    <t>CREATE SUMMARY LANDING TABLE and INSERT code</t>
  </si>
  <si>
    <t>Hard Code for code run</t>
  </si>
  <si>
    <t>DROP Tables</t>
  </si>
  <si>
    <t>drop table db_custscience_interns.col_1_DB_CUSTBASE_PRODREFRESH_ODS_BRAND_CUSTOMER_T_distinct_values_table_stats;</t>
  </si>
  <si>
    <t>drop table db_custscience_interns.col_2_DB_CUSTBASE_PRODREFRESH_ODS_BRAND_CUSTOMER_T_distinct_values_table_stats;</t>
  </si>
  <si>
    <t>drop table db_custscience_interns.col_3_DB_CUSTBASE_PRODREFRESH_ODS_BRAND_CUSTOMER_T_distinct_values_table_stats;</t>
  </si>
  <si>
    <t>drop table db_custscience_interns.col_4_DB_CUSTBASE_PRODREFRESH_ODS_BRAND_CUSTOMER_T_distinct_values_table_stats;</t>
  </si>
  <si>
    <t>drop table db_custscience_interns.col_5_DB_CUSTBASE_PRODREFRESH_ODS_BRAND_CUSTOMER_T_distinct_values_table_stats;</t>
  </si>
  <si>
    <t>drop table db_custscience_interns.col_6_DB_CUSTBASE_PRODREFRESH_ODS_BRAND_CUSTOMER_T_distinct_values_table_stats;</t>
  </si>
  <si>
    <t>drop table db_custscience_interns.col_7_DB_CUSTBASE_PRODREFRESH_ODS_BRAND_CUSTOMER_T_distinct_values_table_stats;</t>
  </si>
  <si>
    <t>drop table db_custscience_interns.col_8_DB_CUSTBASE_PRODREFRESH_ODS_BRAND_CUSTOMER_T_distinct_values_table_stats;</t>
  </si>
  <si>
    <t>drop table db_custscience_interns.col_9_DB_CUSTBASE_PRODREFRESH_ODS_BRAND_CUSTOMER_T_distinct_values_table_stats;</t>
  </si>
  <si>
    <t>drop table db_custscience_interns.col_10_DB_CUSTBASE_PRODREFRESH_ODS_BRAND_CUSTOMER_T_distinct_values_table_stats;</t>
  </si>
  <si>
    <t>drop table db_custscience_interns.col_11_DB_CUSTBASE_PRODREFRESH_ODS_BRAND_CUSTOMER_T_distinct_values_table_stats;</t>
  </si>
  <si>
    <t>drop table db_custscience_interns.col_12_DB_CUSTBASE_PRODREFRESH_ODS_BRAND_CUSTOMER_T_distinct_values_table_stats;</t>
  </si>
  <si>
    <t>drop table db_custscience_interns.col_13_DB_CUSTBASE_PRODREFRESH_ODS_BRAND_CUSTOMER_T_distinct_values_table_stats;</t>
  </si>
  <si>
    <t>drop table db_custscience_interns.col_14_DB_CUSTBASE_PRODREFRESH_ODS_BRAND_CUSTOMER_T_distinct_values_table_stats;</t>
  </si>
  <si>
    <t>drop table db_custscience_interns.col_15_DB_CUSTBASE_PRODREFRESH_ODS_BRAND_CUSTOMER_T_distinct_values_table_stats;</t>
  </si>
  <si>
    <t>drop table db_custscience_interns.col_16_DB_CUSTBASE_PRODREFRESH_ODS_BRAND_CUSTOMER_T_distinct_values_table_stats;</t>
  </si>
  <si>
    <t>drop table db_custscience_interns.col_17_DB_CUSTBASE_PRODREFRESH_ODS_BRAND_CUSTOMER_T_distinct_values_table_stats;</t>
  </si>
  <si>
    <t>drop table db_custscience_interns.col_18_DB_CUSTBASE_PRODREFRESH_ODS_BRAND_CUSTOMER_T_distinct_values_table_stats;</t>
  </si>
  <si>
    <t>drop table db_custscience_interns.col_19_DB_CUSTBASE_PRODREFRESH_ODS_BRAND_CUSTOMER_T_distinct_values_table_stats;</t>
  </si>
  <si>
    <t>drop table db_custscience_interns.col_20_DB_CUSTBASE_PRODREFRESH_ODS_BRAND_CUSTOMER_T_distinct_values_table_stats;</t>
  </si>
  <si>
    <t>drop table db_custscience_interns.col_21_DB_CUSTBASE_PRODREFRESH_ODS_BRAND_CUSTOMER_T_distinct_values_table_stats;</t>
  </si>
  <si>
    <t>drop table db_custscience_interns.col_22_DB_CUSTBASE_PRODREFRESH_ODS_BRAND_CUSTOMER_T_distinct_values_table_stats;</t>
  </si>
  <si>
    <t>drop table db_custscience_interns.col_23_DB_CUSTBASE_PRODREFRESH_ODS_BRAND_CUSTOMER_T_distinct_values_table_stats;</t>
  </si>
  <si>
    <t>drop table db_custscience_interns.col_24_DB_CUSTBASE_PRODREFRESH_ODS_BRAND_CUSTOMER_T_distinct_values_table_stats;</t>
  </si>
  <si>
    <t>drop table db_custscience_interns.col_25_DB_CUSTBASE_PRODREFRESH_ODS_BRAND_CUSTOMER_T_distinct_values_table_stats;</t>
  </si>
  <si>
    <t>drop table db_custscience_interns.col_26_DB_CUSTBASE_PRODREFRESH_ODS_BRAND_CUSTOMER_T_distinct_values_table_stats;</t>
  </si>
  <si>
    <t>drop table db_custscience_interns.col_27_DB_CUSTBASE_PRODREFRESH_ODS_BRAND_CUSTOMER_T_distinct_values_table_stats;</t>
  </si>
  <si>
    <t>drop table db_custscience_interns.col_28_DB_CUSTBASE_PRODREFRESH_ODS_BRAND_CUSTOMER_T_distinct_values_table_stats;</t>
  </si>
  <si>
    <t>drop table db_custscience_interns.col_29_DB_CUSTBASE_PRODREFRESH_ODS_BRAND_CUSTOMER_T_distinct_values_table_stats;</t>
  </si>
  <si>
    <t>drop table db_custscience_interns.col_30_DB_CUSTBASE_PRODREFRESH_ODS_BRAND_CUSTOMER_T_distinct_values_table_stats;</t>
  </si>
  <si>
    <t>drop table db_custscience_interns.col_31_DB_CUSTBASE_PRODREFRESH_ODS_BRAND_CUSTOMER_T_distinct_values_table_stats;</t>
  </si>
  <si>
    <t>drop table db_custscience_interns.col_32_DB_CUSTBASE_PRODREFRESH_ODS_BRAND_CUSTOMER_T_distinct_values_table_stats;</t>
  </si>
  <si>
    <t>drop table db_custscience_interns.col_33_DB_CUSTBASE_PRODREFRESH_ODS_BRAND_CUSTOMER_T_distinct_values_table_stats;</t>
  </si>
  <si>
    <t>drop table db_custscience_interns.col_34_DB_CUSTBASE_PRODREFRESH_ODS_BRAND_CUSTOMER_T_distinct_values_table_stats;</t>
  </si>
  <si>
    <t>drop table db_custscience_interns.col_35_DB_CUSTBASE_PRODREFRESH_ODS_BRAND_CUSTOMER_T_distinct_values_table_stats;</t>
  </si>
  <si>
    <t xml:space="preserve">insert into table db_custscience_interns.col_1_DB_CUSTBASE_PRODREFRESH_ODS_BRAND_CUSTOMER_T_null_value_count_table_stats select '1' as col_id, count (cust_key) as null_value_count where FLAG_MAILABLE_POSTAL IS NULL </t>
  </si>
  <si>
    <t xml:space="preserve">insert into table db_custscience_interns.col_2_DB_CUSTBASE_PRODREFRESH_ODS_BRAND_CUSTOMER_T_null_value_count_table_stats select '2' as col_id, count (cust_key) as null_value_count where GE_PLATE_CODE IS NULL </t>
  </si>
  <si>
    <t xml:space="preserve">insert into table db_custscience_interns.col_3_DB_CUSTBASE_PRODREFRESH_ODS_BRAND_CUSTOMER_T_null_value_count_table_stats select '3' as col_id, count (cust_key) as null_value_count where GENDER IS NULL </t>
  </si>
  <si>
    <t xml:space="preserve">insert into table db_custscience_interns.col_4_DB_CUSTBASE_PRODREFRESH_ODS_BRAND_CUSTOMER_T_null_value_count_table_stats select '4' as col_id, count (cust_key) as null_value_count where ORIGINAL_STATUS IS NULL </t>
  </si>
  <si>
    <t xml:space="preserve">insert into table db_custscience_interns.col_5_DB_CUSTBASE_PRODREFRESH_ODS_BRAND_CUSTOMER_T_null_value_count_table_stats select '5' as col_id, count (cust_key) as null_value_count where OWNERSHIP_CURRENT IS NULL </t>
  </si>
  <si>
    <t xml:space="preserve">insert into table db_custscience_interns.col_6_DB_CUSTBASE_PRODREFRESH_ODS_BRAND_CUSTOMER_T_null_value_count_table_stats select '6' as col_id, count (cust_key) as null_value_count where OWNERSHIP_ORIGINAL IS NULL </t>
  </si>
  <si>
    <t xml:space="preserve">insert into table db_custscience_interns.col_7_DB_CUSTBASE_PRODREFRESH_ODS_BRAND_CUSTOMER_T_null_value_count_table_stats select '7' as col_id, count (cust_key) as null_value_count where INACTIVE_IND IS NULL </t>
  </si>
  <si>
    <t xml:space="preserve">insert into table db_custscience_interns.col_8_DB_CUSTBASE_PRODREFRESH_ODS_BRAND_CUSTOMER_T_null_value_count_table_stats select '8' as col_id, count (cust_key) as null_value_count where INS_DT IS NULL </t>
  </si>
  <si>
    <t xml:space="preserve">insert into table db_custscience_interns.col_9_DB_CUSTBASE_PRODREFRESH_ODS_BRAND_CUSTOMER_T_null_value_count_table_stats select '9' as col_id, count (cust_key) as null_value_count where UPDT_DT IS NULL </t>
  </si>
  <si>
    <t xml:space="preserve">insert into table db_custscience_interns.col_10_DB_CUSTBASE_PRODREFRESH_ODS_BRAND_CUSTOMER_T_null_value_count_table_stats select '10' as col_id, count (cust_key) as null_value_count where DO_NOT_CALL_IND IS NULL </t>
  </si>
  <si>
    <t xml:space="preserve">insert into table db_custscience_interns.col_11_DB_CUSTBASE_PRODREFRESH_ODS_BRAND_CUSTOMER_T_null_value_count_table_stats select '11' as col_id, count (cust_key) as null_value_count where DO_NOT_RENT_IND IS NULL </t>
  </si>
  <si>
    <t xml:space="preserve">insert into table db_custscience_interns.col_12_DB_CUSTBASE_PRODREFRESH_ODS_BRAND_CUSTOMER_T_null_value_count_table_stats select '12' as col_id, count (cust_key) as null_value_count where BIRTH_DAY IS NULL </t>
  </si>
  <si>
    <t xml:space="preserve">insert into table db_custscience_interns.col_13_DB_CUSTBASE_PRODREFRESH_ODS_BRAND_CUSTOMER_T_null_value_count_table_stats select '13' as col_id, count (cust_key) as null_value_count where FST_COBRND_OPN_DT IS NULL </t>
  </si>
  <si>
    <t xml:space="preserve">insert into table db_custscience_interns.col_14_DB_CUSTBASE_PRODREFRESH_ODS_BRAND_CUSTOMER_T_null_value_count_table_stats select '14' as col_id, count (cust_key) as null_value_count where LST_COBRND_PLT_CD IS NULL </t>
  </si>
  <si>
    <t xml:space="preserve">insert into table db_custscience_interns.col_15_DB_CUSTBASE_PRODREFRESH_ODS_BRAND_CUSTOMER_T_null_value_count_table_stats select '15' as col_id, count (cust_key) as null_value_count where LST_COBRND_CHG_DT IS NULL </t>
  </si>
  <si>
    <t xml:space="preserve">insert into table db_custscience_interns.col_16_DB_CUSTBASE_PRODREFRESH_ODS_BRAND_CUSTOMER_T_null_value_count_table_stats select '16' as col_id, count (cust_key) as null_value_count where LST_COBRND_CHG_CD IS NULL </t>
  </si>
  <si>
    <t xml:space="preserve">insert into table db_custscience_interns.col_17_DB_CUSTBASE_PRODREFRESH_ODS_BRAND_CUSTOMER_T_null_value_count_table_stats select '17' as col_id, count (cust_key) as null_value_count where LST_PLCC_CHG_DT IS NULL </t>
  </si>
  <si>
    <t xml:space="preserve">insert into table db_custscience_interns.col_18_DB_CUSTBASE_PRODREFRESH_ODS_BRAND_CUSTOMER_T_null_value_count_table_stats select '18' as col_id, count (cust_key) as null_value_count where LST_PLCC_CHG_CD IS NULL </t>
  </si>
  <si>
    <t xml:space="preserve">insert into table db_custscience_interns.col_19_DB_CUSTBASE_PRODREFRESH_ODS_BRAND_CUSTOMER_T_null_value_count_table_stats select '19' as col_id, count (cust_key) as null_value_count where EML_CR_CRD_HLDR_IND IS NULL </t>
  </si>
  <si>
    <t xml:space="preserve">insert into table db_custscience_interns.col_20_DB_CUSTBASE_PRODREFRESH_ODS_BRAND_CUSTOMER_T_null_value_count_table_stats select '20' as col_id, count (cust_key) as null_value_count where CIC_ZIP_CD IS NULL </t>
  </si>
  <si>
    <t xml:space="preserve">insert into table db_custscience_interns.col_21_DB_CUSTBASE_PRODREFRESH_ODS_BRAND_CUSTOMER_T_null_value_count_table_stats select '21' as col_id, count (cust_key) as null_value_count where BRAND_CD IS NULL </t>
  </si>
  <si>
    <t xml:space="preserve">insert into table db_custscience_interns.col_22_DB_CUSTBASE_PRODREFRESH_ODS_BRAND_CUSTOMER_T_null_value_count_table_stats select '22' as col_id, count (cust_key) as null_value_count where COUNTRY IS NULL </t>
  </si>
  <si>
    <t xml:space="preserve">insert into table db_custscience_interns.col_23_DB_CUSTBASE_PRODREFRESH_ODS_BRAND_CUSTOMER_T_null_value_count_table_stats select '23' as col_id, count (cust_key) as null_value_count where POSTAL_CRD_MARKETABILITY_FLAG IS NULL </t>
  </si>
  <si>
    <t xml:space="preserve">insert into table db_custscience_interns.col_24_DB_CUSTBASE_PRODREFRESH_ODS_BRAND_CUSTOMER_T_null_value_count_table_stats select '24' as col_id, count (cust_key) as null_value_count where FLOW_KEY IS NULL </t>
  </si>
  <si>
    <t xml:space="preserve">insert into table db_custscience_interns.col_25_DB_CUSTBASE_PRODREFRESH_ODS_BRAND_CUSTOMER_T_null_value_count_table_stats select '25' as col_id, count (cust_key) as null_value_count where CUST_KEY IS NULL </t>
  </si>
  <si>
    <t xml:space="preserve">insert into table db_custscience_interns.col_26_DB_CUSTBASE_PRODREFRESH_ODS_BRAND_CUSTOMER_T_null_value_count_table_stats select '26' as col_id, count (cust_key) as null_value_count where ACQUISITION_DATE IS NULL </t>
  </si>
  <si>
    <t xml:space="preserve">insert into table db_custscience_interns.col_27_DB_CUSTBASE_PRODREFRESH_ODS_BRAND_CUSTOMER_T_null_value_count_table_stats select '27' as col_id, count (cust_key) as null_value_count where SOURCE_CODE_KEY IS NULL </t>
  </si>
  <si>
    <t xml:space="preserve">insert into table db_custscience_interns.col_28_DB_CUSTBASE_PRODREFRESH_ODS_BRAND_CUSTOMER_T_null_value_count_table_stats select '28' as col_id, count (cust_key) as null_value_count where BRAND IS NULL </t>
  </si>
  <si>
    <t xml:space="preserve">insert into table db_custscience_interns.col_29_DB_CUSTBASE_PRODREFRESH_ODS_BRAND_CUSTOMER_T_null_value_count_table_stats select '29' as col_id, count (cust_key) as null_value_count where FLAG_ANALYSIS_OPT_OUT IS NULL </t>
  </si>
  <si>
    <t xml:space="preserve">insert into table db_custscience_interns.col_30_DB_CUSTBASE_PRODREFRESH_ODS_BRAND_CUSTOMER_T_null_value_count_table_stats select '30' as col_id, count (cust_key) as null_value_count where TOT_PLC_CARDS IS NULL </t>
  </si>
  <si>
    <t xml:space="preserve">insert into table db_custscience_interns.col_31_DB_CUSTBASE_PRODREFRESH_ODS_BRAND_CUSTOMER_T_null_value_count_table_stats select '31' as col_id, count (cust_key) as null_value_count where FLAG_CARDHOLDER_GE IS NULL </t>
  </si>
  <si>
    <t xml:space="preserve">insert into table db_custscience_interns.col_32_DB_CUSTBASE_PRODREFRESH_ODS_BRAND_CUSTOMER_T_null_value_count_table_stats select '32' as col_id, count (cust_key) as null_value_count where FLAG_MAILABLE_ONLINE IS NULL </t>
  </si>
  <si>
    <t xml:space="preserve">insert into table db_custscience_interns.col_33_DB_CUSTBASE_PRODREFRESH_ODS_BRAND_CUSTOMER_T_null_value_count_table_stats select '33' as col_id, count (cust_key) as null_value_count where PHONE_NUMBER IS NULL </t>
  </si>
  <si>
    <t xml:space="preserve">insert into table db_custscience_interns.col_34_DB_CUSTBASE_PRODREFRESH_ODS_BRAND_CUSTOMER_T_null_value_count_table_stats select '34' as col_id, count (cust_key) as null_value_count where CRT_TMST IS NULL </t>
  </si>
  <si>
    <t xml:space="preserve">insert into table db_custscience_interns.col_35_DB_CUSTBASE_PRODREFRESH_ODS_BRAND_CUSTOMER_T_null_value_count_table_stats select '35' as col_id, count (cust_key) as null_value_count where UPDT_TMST IS NULL </t>
  </si>
  <si>
    <t>drop table db_custscience_interns.col_1_DB_CUSTBASE_PRODREFRESH_ODS_BRAND_CUSTOMER_T_null_value_count_table_stats ;</t>
  </si>
  <si>
    <t>drop table db_custscience_interns.col_2_DB_CUSTBASE_PRODREFRESH_ODS_BRAND_CUSTOMER_T_null_value_count_table_stats ;</t>
  </si>
  <si>
    <t>drop table db_custscience_interns.col_3_DB_CUSTBASE_PRODREFRESH_ODS_BRAND_CUSTOMER_T_null_value_count_table_stats ;</t>
  </si>
  <si>
    <t>drop table db_custscience_interns.col_4_DB_CUSTBASE_PRODREFRESH_ODS_BRAND_CUSTOMER_T_null_value_count_table_stats ;</t>
  </si>
  <si>
    <t>drop table db_custscience_interns.col_5_DB_CUSTBASE_PRODREFRESH_ODS_BRAND_CUSTOMER_T_null_value_count_table_stats ;</t>
  </si>
  <si>
    <t>drop table db_custscience_interns.col_6_DB_CUSTBASE_PRODREFRESH_ODS_BRAND_CUSTOMER_T_null_value_count_table_stats ;</t>
  </si>
  <si>
    <t>drop table db_custscience_interns.col_7_DB_CUSTBASE_PRODREFRESH_ODS_BRAND_CUSTOMER_T_null_value_count_table_stats ;</t>
  </si>
  <si>
    <t>drop table db_custscience_interns.col_8_DB_CUSTBASE_PRODREFRESH_ODS_BRAND_CUSTOMER_T_null_value_count_table_stats ;</t>
  </si>
  <si>
    <t>drop table db_custscience_interns.col_9_DB_CUSTBASE_PRODREFRESH_ODS_BRAND_CUSTOMER_T_null_value_count_table_stats ;</t>
  </si>
  <si>
    <t>drop table db_custscience_interns.col_10_DB_CUSTBASE_PRODREFRESH_ODS_BRAND_CUSTOMER_T_null_value_count_table_stats ;</t>
  </si>
  <si>
    <t>drop table db_custscience_interns.col_11_DB_CUSTBASE_PRODREFRESH_ODS_BRAND_CUSTOMER_T_null_value_count_table_stats ;</t>
  </si>
  <si>
    <t>drop table db_custscience_interns.col_12_DB_CUSTBASE_PRODREFRESH_ODS_BRAND_CUSTOMER_T_null_value_count_table_stats ;</t>
  </si>
  <si>
    <t>drop table db_custscience_interns.col_13_DB_CUSTBASE_PRODREFRESH_ODS_BRAND_CUSTOMER_T_null_value_count_table_stats ;</t>
  </si>
  <si>
    <t>drop table db_custscience_interns.col_14_DB_CUSTBASE_PRODREFRESH_ODS_BRAND_CUSTOMER_T_null_value_count_table_stats ;</t>
  </si>
  <si>
    <t>drop table db_custscience_interns.col_15_DB_CUSTBASE_PRODREFRESH_ODS_BRAND_CUSTOMER_T_null_value_count_table_stats ;</t>
  </si>
  <si>
    <t>drop table db_custscience_interns.col_16_DB_CUSTBASE_PRODREFRESH_ODS_BRAND_CUSTOMER_T_null_value_count_table_stats ;</t>
  </si>
  <si>
    <t>drop table db_custscience_interns.col_17_DB_CUSTBASE_PRODREFRESH_ODS_BRAND_CUSTOMER_T_null_value_count_table_stats ;</t>
  </si>
  <si>
    <t>drop table db_custscience_interns.col_18_DB_CUSTBASE_PRODREFRESH_ODS_BRAND_CUSTOMER_T_null_value_count_table_stats ;</t>
  </si>
  <si>
    <t>drop table db_custscience_interns.col_19_DB_CUSTBASE_PRODREFRESH_ODS_BRAND_CUSTOMER_T_null_value_count_table_stats ;</t>
  </si>
  <si>
    <t>drop table db_custscience_interns.col_20_DB_CUSTBASE_PRODREFRESH_ODS_BRAND_CUSTOMER_T_null_value_count_table_stats ;</t>
  </si>
  <si>
    <t>drop table db_custscience_interns.col_21_DB_CUSTBASE_PRODREFRESH_ODS_BRAND_CUSTOMER_T_null_value_count_table_stats ;</t>
  </si>
  <si>
    <t>drop table db_custscience_interns.col_22_DB_CUSTBASE_PRODREFRESH_ODS_BRAND_CUSTOMER_T_null_value_count_table_stats ;</t>
  </si>
  <si>
    <t>drop table db_custscience_interns.col_23_DB_CUSTBASE_PRODREFRESH_ODS_BRAND_CUSTOMER_T_null_value_count_table_stats ;</t>
  </si>
  <si>
    <t>drop table db_custscience_interns.col_24_DB_CUSTBASE_PRODREFRESH_ODS_BRAND_CUSTOMER_T_null_value_count_table_stats ;</t>
  </si>
  <si>
    <t>drop table db_custscience_interns.col_25_DB_CUSTBASE_PRODREFRESH_ODS_BRAND_CUSTOMER_T_null_value_count_table_stats ;</t>
  </si>
  <si>
    <t>drop table db_custscience_interns.col_26_DB_CUSTBASE_PRODREFRESH_ODS_BRAND_CUSTOMER_T_null_value_count_table_stats ;</t>
  </si>
  <si>
    <t>drop table db_custscience_interns.col_27_DB_CUSTBASE_PRODREFRESH_ODS_BRAND_CUSTOMER_T_null_value_count_table_stats ;</t>
  </si>
  <si>
    <t>drop table db_custscience_interns.col_28_DB_CUSTBASE_PRODREFRESH_ODS_BRAND_CUSTOMER_T_null_value_count_table_stats ;</t>
  </si>
  <si>
    <t>drop table db_custscience_interns.col_29_DB_CUSTBASE_PRODREFRESH_ODS_BRAND_CUSTOMER_T_null_value_count_table_stats ;</t>
  </si>
  <si>
    <t>drop table db_custscience_interns.col_30_DB_CUSTBASE_PRODREFRESH_ODS_BRAND_CUSTOMER_T_null_value_count_table_stats ;</t>
  </si>
  <si>
    <t>drop table db_custscience_interns.col_31_DB_CUSTBASE_PRODREFRESH_ODS_BRAND_CUSTOMER_T_null_value_count_table_stats ;</t>
  </si>
  <si>
    <t>drop table db_custscience_interns.col_32_DB_CUSTBASE_PRODREFRESH_ODS_BRAND_CUSTOMER_T_null_value_count_table_stats ;</t>
  </si>
  <si>
    <t>drop table db_custscience_interns.col_33_DB_CUSTBASE_PRODREFRESH_ODS_BRAND_CUSTOMER_T_null_value_count_table_stats ;</t>
  </si>
  <si>
    <t>drop table db_custscience_interns.col_34_DB_CUSTBASE_PRODREFRESH_ODS_BRAND_CUSTOMER_T_null_value_count_table_stats ;</t>
  </si>
  <si>
    <t>drop table db_custscience_interns.col_35_DB_CUSTBASE_PRODREFRESH_ODS_BRAND_CUSTOMER_T_null_value_count_table_stats ;</t>
  </si>
  <si>
    <t>create table db_custscience_interns.col_1_DB_CUSTBASE_PRODREFRESH_ODS_BRAND_CUSTOMER_T_null_value_count_table_stats (col_id int, null_value_count bigint) Row format delimited Fields terminated by '\t' Lines terminated by '\n'  Stored as textfile ;</t>
  </si>
  <si>
    <t>create table db_custscience_interns.col_2_DB_CUSTBASE_PRODREFRESH_ODS_BRAND_CUSTOMER_T_null_value_count_table_stats (col_id int, null_value_count bigint) Row format delimited Fields terminated by '\t' Lines terminated by '\n'  Stored as textfile ;</t>
  </si>
  <si>
    <t>create table db_custscience_interns.col_3_DB_CUSTBASE_PRODREFRESH_ODS_BRAND_CUSTOMER_T_null_value_count_table_stats (col_id int, null_value_count bigint) Row format delimited Fields terminated by '\t' Lines terminated by '\n'  Stored as textfile ;</t>
  </si>
  <si>
    <t>create table db_custscience_interns.col_4_DB_CUSTBASE_PRODREFRESH_ODS_BRAND_CUSTOMER_T_null_value_count_table_stats (col_id int, null_value_count bigint) Row format delimited Fields terminated by '\t' Lines terminated by '\n'  Stored as textfile ;</t>
  </si>
  <si>
    <t>create table db_custscience_interns.col_5_DB_CUSTBASE_PRODREFRESH_ODS_BRAND_CUSTOMER_T_null_value_count_table_stats (col_id int, null_value_count bigint) Row format delimited Fields terminated by '\t' Lines terminated by '\n'  Stored as textfile ;</t>
  </si>
  <si>
    <t>create table db_custscience_interns.col_6_DB_CUSTBASE_PRODREFRESH_ODS_BRAND_CUSTOMER_T_null_value_count_table_stats (col_id int, null_value_count bigint) Row format delimited Fields terminated by '\t' Lines terminated by '\n'  Stored as textfile ;</t>
  </si>
  <si>
    <t>create table db_custscience_interns.col_7_DB_CUSTBASE_PRODREFRESH_ODS_BRAND_CUSTOMER_T_null_value_count_table_stats (col_id int, null_value_count bigint) Row format delimited Fields terminated by '\t' Lines terminated by '\n'  Stored as textfile ;</t>
  </si>
  <si>
    <t>create table db_custscience_interns.col_8_DB_CUSTBASE_PRODREFRESH_ODS_BRAND_CUSTOMER_T_null_value_count_table_stats (col_id int, null_value_count bigint) Row format delimited Fields terminated by '\t' Lines terminated by '\n'  Stored as textfile ;</t>
  </si>
  <si>
    <t>create table db_custscience_interns.col_9_DB_CUSTBASE_PRODREFRESH_ODS_BRAND_CUSTOMER_T_null_value_count_table_stats (col_id int, null_value_count bigint) Row format delimited Fields terminated by '\t' Lines terminated by '\n'  Stored as textfile ;</t>
  </si>
  <si>
    <t>create table db_custscience_interns.col_10_DB_CUSTBASE_PRODREFRESH_ODS_BRAND_CUSTOMER_T_null_value_count_table_stats (col_id int, null_value_count bigint) Row format delimited Fields terminated by '\t' Lines terminated by '\n'  Stored as textfile ;</t>
  </si>
  <si>
    <t>create table db_custscience_interns.col_11_DB_CUSTBASE_PRODREFRESH_ODS_BRAND_CUSTOMER_T_null_value_count_table_stats (col_id int, null_value_count bigint) Row format delimited Fields terminated by '\t' Lines terminated by '\n'  Stored as textfile ;</t>
  </si>
  <si>
    <t>create table db_custscience_interns.col_12_DB_CUSTBASE_PRODREFRESH_ODS_BRAND_CUSTOMER_T_null_value_count_table_stats (col_id int, null_value_count bigint) Row format delimited Fields terminated by '\t' Lines terminated by '\n'  Stored as textfile ;</t>
  </si>
  <si>
    <t>create table db_custscience_interns.col_13_DB_CUSTBASE_PRODREFRESH_ODS_BRAND_CUSTOMER_T_null_value_count_table_stats (col_id int, null_value_count bigint) Row format delimited Fields terminated by '\t' Lines terminated by '\n'  Stored as textfile ;</t>
  </si>
  <si>
    <t>create table db_custscience_interns.col_14_DB_CUSTBASE_PRODREFRESH_ODS_BRAND_CUSTOMER_T_null_value_count_table_stats (col_id int, null_value_count bigint) Row format delimited Fields terminated by '\t' Lines terminated by '\n'  Stored as textfile ;</t>
  </si>
  <si>
    <t>create table db_custscience_interns.col_15_DB_CUSTBASE_PRODREFRESH_ODS_BRAND_CUSTOMER_T_null_value_count_table_stats (col_id int, null_value_count bigint) Row format delimited Fields terminated by '\t' Lines terminated by '\n'  Stored as textfile ;</t>
  </si>
  <si>
    <t>create table db_custscience_interns.col_16_DB_CUSTBASE_PRODREFRESH_ODS_BRAND_CUSTOMER_T_null_value_count_table_stats (col_id int, null_value_count bigint) Row format delimited Fields terminated by '\t' Lines terminated by '\n'  Stored as textfile ;</t>
  </si>
  <si>
    <t>create table db_custscience_interns.col_17_DB_CUSTBASE_PRODREFRESH_ODS_BRAND_CUSTOMER_T_null_value_count_table_stats (col_id int, null_value_count bigint) Row format delimited Fields terminated by '\t' Lines terminated by '\n'  Stored as textfile ;</t>
  </si>
  <si>
    <t>create table db_custscience_interns.col_18_DB_CUSTBASE_PRODREFRESH_ODS_BRAND_CUSTOMER_T_null_value_count_table_stats (col_id int, null_value_count bigint) Row format delimited Fields terminated by '\t' Lines terminated by '\n'  Stored as textfile ;</t>
  </si>
  <si>
    <t>create table db_custscience_interns.col_19_DB_CUSTBASE_PRODREFRESH_ODS_BRAND_CUSTOMER_T_null_value_count_table_stats (col_id int, null_value_count bigint) Row format delimited Fields terminated by '\t' Lines terminated by '\n'  Stored as textfile ;</t>
  </si>
  <si>
    <t>create table db_custscience_interns.col_20_DB_CUSTBASE_PRODREFRESH_ODS_BRAND_CUSTOMER_T_null_value_count_table_stats (col_id int, null_value_count bigint) Row format delimited Fields terminated by '\t' Lines terminated by '\n'  Stored as textfile ;</t>
  </si>
  <si>
    <t>create table db_custscience_interns.col_21_DB_CUSTBASE_PRODREFRESH_ODS_BRAND_CUSTOMER_T_null_value_count_table_stats (col_id int, null_value_count bigint) Row format delimited Fields terminated by '\t' Lines terminated by '\n'  Stored as textfile ;</t>
  </si>
  <si>
    <t>create table db_custscience_interns.col_22_DB_CUSTBASE_PRODREFRESH_ODS_BRAND_CUSTOMER_T_null_value_count_table_stats (col_id int, null_value_count bigint) Row format delimited Fields terminated by '\t' Lines terminated by '\n'  Stored as textfile ;</t>
  </si>
  <si>
    <t>create table db_custscience_interns.col_23_DB_CUSTBASE_PRODREFRESH_ODS_BRAND_CUSTOMER_T_null_value_count_table_stats (col_id int, null_value_count bigint) Row format delimited Fields terminated by '\t' Lines terminated by '\n'  Stored as textfile ;</t>
  </si>
  <si>
    <t>create table db_custscience_interns.col_24_DB_CUSTBASE_PRODREFRESH_ODS_BRAND_CUSTOMER_T_null_value_count_table_stats (col_id int, null_value_count bigint) Row format delimited Fields terminated by '\t' Lines terminated by '\n'  Stored as textfile ;</t>
  </si>
  <si>
    <t>create table db_custscience_interns.col_25_DB_CUSTBASE_PRODREFRESH_ODS_BRAND_CUSTOMER_T_null_value_count_table_stats (col_id int, null_value_count bigint) Row format delimited Fields terminated by '\t' Lines terminated by '\n'  Stored as textfile ;</t>
  </si>
  <si>
    <t>create table db_custscience_interns.col_26_DB_CUSTBASE_PRODREFRESH_ODS_BRAND_CUSTOMER_T_null_value_count_table_stats (col_id int, null_value_count bigint) Row format delimited Fields terminated by '\t' Lines terminated by '\n'  Stored as textfile ;</t>
  </si>
  <si>
    <t>create table db_custscience_interns.col_27_DB_CUSTBASE_PRODREFRESH_ODS_BRAND_CUSTOMER_T_null_value_count_table_stats (col_id int, null_value_count bigint) Row format delimited Fields terminated by '\t' Lines terminated by '\n'  Stored as textfile ;</t>
  </si>
  <si>
    <t>create table db_custscience_interns.col_28_DB_CUSTBASE_PRODREFRESH_ODS_BRAND_CUSTOMER_T_null_value_count_table_stats (col_id int, null_value_count bigint) Row format delimited Fields terminated by '\t' Lines terminated by '\n'  Stored as textfile ;</t>
  </si>
  <si>
    <t>create table db_custscience_interns.col_29_DB_CUSTBASE_PRODREFRESH_ODS_BRAND_CUSTOMER_T_null_value_count_table_stats (col_id int, null_value_count bigint) Row format delimited Fields terminated by '\t' Lines terminated by '\n'  Stored as textfile ;</t>
  </si>
  <si>
    <t>create table db_custscience_interns.col_30_DB_CUSTBASE_PRODREFRESH_ODS_BRAND_CUSTOMER_T_null_value_count_table_stats (col_id int, null_value_count bigint) Row format delimited Fields terminated by '\t' Lines terminated by '\n'  Stored as textfile ;</t>
  </si>
  <si>
    <t>create table db_custscience_interns.col_31_DB_CUSTBASE_PRODREFRESH_ODS_BRAND_CUSTOMER_T_null_value_count_table_stats (col_id int, null_value_count bigint) Row format delimited Fields terminated by '\t' Lines terminated by '\n'  Stored as textfile ;</t>
  </si>
  <si>
    <t>create table db_custscience_interns.col_32_DB_CUSTBASE_PRODREFRESH_ODS_BRAND_CUSTOMER_T_null_value_count_table_stats (col_id int, null_value_count bigint) Row format delimited Fields terminated by '\t' Lines terminated by '\n'  Stored as textfile ;</t>
  </si>
  <si>
    <t>create table db_custscience_interns.col_33_DB_CUSTBASE_PRODREFRESH_ODS_BRAND_CUSTOMER_T_null_value_count_table_stats (col_id int, null_value_count bigint) Row format delimited Fields terminated by '\t' Lines terminated by '\n'  Stored as textfile ;</t>
  </si>
  <si>
    <t>create table db_custscience_interns.col_34_DB_CUSTBASE_PRODREFRESH_ODS_BRAND_CUSTOMER_T_null_value_count_table_stats (col_id int, null_value_count bigint) Row format delimited Fields terminated by '\t' Lines terminated by '\n'  Stored as textfile ;</t>
  </si>
  <si>
    <t>create table db_custscience_interns.col_35_DB_CUSTBASE_PRODREFRESH_ODS_BRAND_CUSTOMER_T_null_value_count_table_stats (col_id int, null_value_count bigint) Row format delimited Fields terminated by '\t' Lines terminated by '\n'  Stored as textfile ;</t>
  </si>
  <si>
    <t>create table db_custscience_interns.SUMMARY_of_DB_CUSTBASE_PRODREFRESH_ODS_BRAND_CUSTOMER_T_null_value_count_table_stats (col_id int, null_value_count bigint) Row format delimited Fields terminated by '\t' Lines terminated by '\n'  Stored as textfile ;</t>
  </si>
  <si>
    <t>Time:  1056 seconds (17:33 minutes)</t>
  </si>
  <si>
    <t>insert into table db_custscience_interns.SUMMARY_of_DB_CUSTBASE_PRODREFRESH_ODS_BRAND_CUSTOMER_T_null_value_count_table_stats select col_id, null_value_count from db_custscience_interns.col_1_DB_CUSTBASE_PRODREFRESH_ODS_BRAND_CUSTOMER_T_null_value_count_table_stats ;</t>
  </si>
  <si>
    <t>insert into table db_custscience_interns.SUMMARY_of_DB_CUSTBASE_PRODREFRESH_ODS_BRAND_CUSTOMER_T_null_value_count_table_stats select col_id, null_value_count from db_custscience_interns.col_2_DB_CUSTBASE_PRODREFRESH_ODS_BRAND_CUSTOMER_T_null_value_count_table_stats ;</t>
  </si>
  <si>
    <t>insert into table db_custscience_interns.SUMMARY_of_DB_CUSTBASE_PRODREFRESH_ODS_BRAND_CUSTOMER_T_null_value_count_table_stats select col_id, null_value_count from db_custscience_interns.col_3_DB_CUSTBASE_PRODREFRESH_ODS_BRAND_CUSTOMER_T_null_value_count_table_stats ;</t>
  </si>
  <si>
    <t>insert into table db_custscience_interns.SUMMARY_of_DB_CUSTBASE_PRODREFRESH_ODS_BRAND_CUSTOMER_T_null_value_count_table_stats select col_id, null_value_count from db_custscience_interns.col_4_DB_CUSTBASE_PRODREFRESH_ODS_BRAND_CUSTOMER_T_null_value_count_table_stats ;</t>
  </si>
  <si>
    <t>insert into table db_custscience_interns.SUMMARY_of_DB_CUSTBASE_PRODREFRESH_ODS_BRAND_CUSTOMER_T_null_value_count_table_stats select col_id, null_value_count from db_custscience_interns.col_5_DB_CUSTBASE_PRODREFRESH_ODS_BRAND_CUSTOMER_T_null_value_count_table_stats ;</t>
  </si>
  <si>
    <t>insert into table db_custscience_interns.SUMMARY_of_DB_CUSTBASE_PRODREFRESH_ODS_BRAND_CUSTOMER_T_null_value_count_table_stats select col_id, null_value_count from db_custscience_interns.col_6_DB_CUSTBASE_PRODREFRESH_ODS_BRAND_CUSTOMER_T_null_value_count_table_stats ;</t>
  </si>
  <si>
    <t>insert into table db_custscience_interns.SUMMARY_of_DB_CUSTBASE_PRODREFRESH_ODS_BRAND_CUSTOMER_T_null_value_count_table_stats select col_id, null_value_count from db_custscience_interns.col_7_DB_CUSTBASE_PRODREFRESH_ODS_BRAND_CUSTOMER_T_null_value_count_table_stats ;</t>
  </si>
  <si>
    <t>insert into table db_custscience_interns.SUMMARY_of_DB_CUSTBASE_PRODREFRESH_ODS_BRAND_CUSTOMER_T_null_value_count_table_stats select col_id, null_value_count from db_custscience_interns.col_8_DB_CUSTBASE_PRODREFRESH_ODS_BRAND_CUSTOMER_T_null_value_count_table_stats ;</t>
  </si>
  <si>
    <t>insert into table db_custscience_interns.SUMMARY_of_DB_CUSTBASE_PRODREFRESH_ODS_BRAND_CUSTOMER_T_null_value_count_table_stats select col_id, null_value_count from db_custscience_interns.col_9_DB_CUSTBASE_PRODREFRESH_ODS_BRAND_CUSTOMER_T_null_value_count_table_stats ;</t>
  </si>
  <si>
    <t>insert into table db_custscience_interns.SUMMARY_of_DB_CUSTBASE_PRODREFRESH_ODS_BRAND_CUSTOMER_T_null_value_count_table_stats select col_id, null_value_count from db_custscience_interns.col_10_DB_CUSTBASE_PRODREFRESH_ODS_BRAND_CUSTOMER_T_null_value_count_table_stats ;</t>
  </si>
  <si>
    <t>insert into table db_custscience_interns.SUMMARY_of_DB_CUSTBASE_PRODREFRESH_ODS_BRAND_CUSTOMER_T_null_value_count_table_stats select col_id, null_value_count from db_custscience_interns.col_11_DB_CUSTBASE_PRODREFRESH_ODS_BRAND_CUSTOMER_T_null_value_count_table_stats ;</t>
  </si>
  <si>
    <t>insert into table db_custscience_interns.SUMMARY_of_DB_CUSTBASE_PRODREFRESH_ODS_BRAND_CUSTOMER_T_null_value_count_table_stats select col_id, null_value_count from db_custscience_interns.col_12_DB_CUSTBASE_PRODREFRESH_ODS_BRAND_CUSTOMER_T_null_value_count_table_stats ;</t>
  </si>
  <si>
    <t>insert into table db_custscience_interns.SUMMARY_of_DB_CUSTBASE_PRODREFRESH_ODS_BRAND_CUSTOMER_T_null_value_count_table_stats select col_id, null_value_count from db_custscience_interns.col_13_DB_CUSTBASE_PRODREFRESH_ODS_BRAND_CUSTOMER_T_null_value_count_table_stats ;</t>
  </si>
  <si>
    <t>insert into table db_custscience_interns.SUMMARY_of_DB_CUSTBASE_PRODREFRESH_ODS_BRAND_CUSTOMER_T_null_value_count_table_stats select col_id, null_value_count from db_custscience_interns.col_14_DB_CUSTBASE_PRODREFRESH_ODS_BRAND_CUSTOMER_T_null_value_count_table_stats ;</t>
  </si>
  <si>
    <t>insert into table db_custscience_interns.SUMMARY_of_DB_CUSTBASE_PRODREFRESH_ODS_BRAND_CUSTOMER_T_null_value_count_table_stats select col_id, null_value_count from db_custscience_interns.col_15_DB_CUSTBASE_PRODREFRESH_ODS_BRAND_CUSTOMER_T_null_value_count_table_stats ;</t>
  </si>
  <si>
    <t>insert into table db_custscience_interns.SUMMARY_of_DB_CUSTBASE_PRODREFRESH_ODS_BRAND_CUSTOMER_T_null_value_count_table_stats select col_id, null_value_count from db_custscience_interns.col_16_DB_CUSTBASE_PRODREFRESH_ODS_BRAND_CUSTOMER_T_null_value_count_table_stats ;</t>
  </si>
  <si>
    <t>insert into table db_custscience_interns.SUMMARY_of_DB_CUSTBASE_PRODREFRESH_ODS_BRAND_CUSTOMER_T_null_value_count_table_stats select col_id, null_value_count from db_custscience_interns.col_17_DB_CUSTBASE_PRODREFRESH_ODS_BRAND_CUSTOMER_T_null_value_count_table_stats ;</t>
  </si>
  <si>
    <t>insert into table db_custscience_interns.SUMMARY_of_DB_CUSTBASE_PRODREFRESH_ODS_BRAND_CUSTOMER_T_null_value_count_table_stats select col_id, null_value_count from db_custscience_interns.col_18_DB_CUSTBASE_PRODREFRESH_ODS_BRAND_CUSTOMER_T_null_value_count_table_stats ;</t>
  </si>
  <si>
    <t>insert into table db_custscience_interns.SUMMARY_of_DB_CUSTBASE_PRODREFRESH_ODS_BRAND_CUSTOMER_T_null_value_count_table_stats select col_id, null_value_count from db_custscience_interns.col_19_DB_CUSTBASE_PRODREFRESH_ODS_BRAND_CUSTOMER_T_null_value_count_table_stats ;</t>
  </si>
  <si>
    <t>insert into table db_custscience_interns.SUMMARY_of_DB_CUSTBASE_PRODREFRESH_ODS_BRAND_CUSTOMER_T_null_value_count_table_stats select col_id, null_value_count from db_custscience_interns.col_20_DB_CUSTBASE_PRODREFRESH_ODS_BRAND_CUSTOMER_T_null_value_count_table_stats ;</t>
  </si>
  <si>
    <t>insert into table db_custscience_interns.SUMMARY_of_DB_CUSTBASE_PRODREFRESH_ODS_BRAND_CUSTOMER_T_null_value_count_table_stats select col_id, null_value_count from db_custscience_interns.col_21_DB_CUSTBASE_PRODREFRESH_ODS_BRAND_CUSTOMER_T_null_value_count_table_stats ;</t>
  </si>
  <si>
    <t>insert into table db_custscience_interns.SUMMARY_of_DB_CUSTBASE_PRODREFRESH_ODS_BRAND_CUSTOMER_T_null_value_count_table_stats select col_id, null_value_count from db_custscience_interns.col_22_DB_CUSTBASE_PRODREFRESH_ODS_BRAND_CUSTOMER_T_null_value_count_table_stats ;</t>
  </si>
  <si>
    <t>insert into table db_custscience_interns.SUMMARY_of_DB_CUSTBASE_PRODREFRESH_ODS_BRAND_CUSTOMER_T_null_value_count_table_stats select col_id, null_value_count from db_custscience_interns.col_23_DB_CUSTBASE_PRODREFRESH_ODS_BRAND_CUSTOMER_T_null_value_count_table_stats ;</t>
  </si>
  <si>
    <t>insert into table db_custscience_interns.SUMMARY_of_DB_CUSTBASE_PRODREFRESH_ODS_BRAND_CUSTOMER_T_null_value_count_table_stats select col_id, null_value_count from db_custscience_interns.col_24_DB_CUSTBASE_PRODREFRESH_ODS_BRAND_CUSTOMER_T_null_value_count_table_stats ;</t>
  </si>
  <si>
    <t>insert into table db_custscience_interns.SUMMARY_of_DB_CUSTBASE_PRODREFRESH_ODS_BRAND_CUSTOMER_T_null_value_count_table_stats select col_id, null_value_count from db_custscience_interns.col_25_DB_CUSTBASE_PRODREFRESH_ODS_BRAND_CUSTOMER_T_null_value_count_table_stats ;</t>
  </si>
  <si>
    <t>insert into table db_custscience_interns.SUMMARY_of_DB_CUSTBASE_PRODREFRESH_ODS_BRAND_CUSTOMER_T_null_value_count_table_stats select col_id, null_value_count from db_custscience_interns.col_26_DB_CUSTBASE_PRODREFRESH_ODS_BRAND_CUSTOMER_T_null_value_count_table_stats ;</t>
  </si>
  <si>
    <t>insert into table db_custscience_interns.SUMMARY_of_DB_CUSTBASE_PRODREFRESH_ODS_BRAND_CUSTOMER_T_null_value_count_table_stats select col_id, null_value_count from db_custscience_interns.col_27_DB_CUSTBASE_PRODREFRESH_ODS_BRAND_CUSTOMER_T_null_value_count_table_stats ;</t>
  </si>
  <si>
    <t>insert into table db_custscience_interns.SUMMARY_of_DB_CUSTBASE_PRODREFRESH_ODS_BRAND_CUSTOMER_T_null_value_count_table_stats select col_id, null_value_count from db_custscience_interns.col_28_DB_CUSTBASE_PRODREFRESH_ODS_BRAND_CUSTOMER_T_null_value_count_table_stats ;</t>
  </si>
  <si>
    <t>insert into table db_custscience_interns.SUMMARY_of_DB_CUSTBASE_PRODREFRESH_ODS_BRAND_CUSTOMER_T_null_value_count_table_stats select col_id, null_value_count from db_custscience_interns.col_29_DB_CUSTBASE_PRODREFRESH_ODS_BRAND_CUSTOMER_T_null_value_count_table_stats ;</t>
  </si>
  <si>
    <t>insert into table db_custscience_interns.SUMMARY_of_DB_CUSTBASE_PRODREFRESH_ODS_BRAND_CUSTOMER_T_null_value_count_table_stats select col_id, null_value_count from db_custscience_interns.col_30_DB_CUSTBASE_PRODREFRESH_ODS_BRAND_CUSTOMER_T_null_value_count_table_stats ;</t>
  </si>
  <si>
    <t>insert into table db_custscience_interns.SUMMARY_of_DB_CUSTBASE_PRODREFRESH_ODS_BRAND_CUSTOMER_T_null_value_count_table_stats select col_id, null_value_count from db_custscience_interns.col_31_DB_CUSTBASE_PRODREFRESH_ODS_BRAND_CUSTOMER_T_null_value_count_table_stats ;</t>
  </si>
  <si>
    <t>insert into table db_custscience_interns.SUMMARY_of_DB_CUSTBASE_PRODREFRESH_ODS_BRAND_CUSTOMER_T_null_value_count_table_stats select col_id, null_value_count from db_custscience_interns.col_32_DB_CUSTBASE_PRODREFRESH_ODS_BRAND_CUSTOMER_T_null_value_count_table_stats ;</t>
  </si>
  <si>
    <t>insert into table db_custscience_interns.SUMMARY_of_DB_CUSTBASE_PRODREFRESH_ODS_BRAND_CUSTOMER_T_null_value_count_table_stats select col_id, null_value_count from db_custscience_interns.col_33_DB_CUSTBASE_PRODREFRESH_ODS_BRAND_CUSTOMER_T_null_value_count_table_stats ;</t>
  </si>
  <si>
    <t>insert into table db_custscience_interns.SUMMARY_of_DB_CUSTBASE_PRODREFRESH_ODS_BRAND_CUSTOMER_T_null_value_count_table_stats select col_id, null_value_count from db_custscience_interns.col_34_DB_CUSTBASE_PRODREFRESH_ODS_BRAND_CUSTOMER_T_null_value_count_table_stats ;</t>
  </si>
  <si>
    <t>insert into table db_custscience_interns.SUMMARY_of_DB_CUSTBASE_PRODREFRESH_ODS_BRAND_CUSTOMER_T_null_value_count_table_stats select col_id, null_value_count from db_custscience_interns.col_35_DB_CUSTBASE_PRODREFRESH_ODS_BRAND_CUSTOMER_T_null_value_count_table_stats ;</t>
  </si>
  <si>
    <t>select * from db_custscience_interns.SUMMARY_of_DB_CUSTBASE_PRODREFRESH_ODS_BRAND_CUSTOMER_T_null_value_count_table_stats ;</t>
  </si>
  <si>
    <t>1       0</t>
  </si>
  <si>
    <t>2       167168854</t>
  </si>
  <si>
    <t>11      197572318</t>
  </si>
  <si>
    <t>12      156359568</t>
  </si>
  <si>
    <t>13      191418243</t>
  </si>
  <si>
    <t>14      182200978</t>
  </si>
  <si>
    <t>15      189563763</t>
  </si>
  <si>
    <t>16      189563763</t>
  </si>
  <si>
    <t>17      177206706</t>
  </si>
  <si>
    <t>18      177206706</t>
  </si>
  <si>
    <t>19      0</t>
  </si>
  <si>
    <t>20      164011567</t>
  </si>
  <si>
    <t>3       74858813</t>
  </si>
  <si>
    <t>21      0</t>
  </si>
  <si>
    <t>22      0</t>
  </si>
  <si>
    <t>23      28820041</t>
  </si>
  <si>
    <t>24      0</t>
  </si>
  <si>
    <t>25      0</t>
  </si>
  <si>
    <t>26      0</t>
  </si>
  <si>
    <t>27      0</t>
  </si>
  <si>
    <t>28      0</t>
  </si>
  <si>
    <t>29      0</t>
  </si>
  <si>
    <t>30      156493182</t>
  </si>
  <si>
    <t>4       0</t>
  </si>
  <si>
    <t>31      0</t>
  </si>
  <si>
    <t>32      0</t>
  </si>
  <si>
    <t>33      199057039</t>
  </si>
  <si>
    <t>34      0</t>
  </si>
  <si>
    <t>35      0</t>
  </si>
  <si>
    <t>5       199057039</t>
  </si>
  <si>
    <t>6       199057039</t>
  </si>
  <si>
    <t>7       0</t>
  </si>
  <si>
    <t>8       0</t>
  </si>
  <si>
    <t>9       0</t>
  </si>
  <si>
    <t>10      197571147</t>
  </si>
  <si>
    <r>
      <t xml:space="preserve">hive&gt; Describe extended </t>
    </r>
    <r>
      <rPr>
        <b/>
        <sz val="11"/>
        <color theme="1"/>
        <rFont val="Calibri"/>
        <family val="2"/>
        <scheme val="minor"/>
      </rPr>
      <t>DB_CUSTBASE_PRODREFRESH.ODS_BRAND_CUSTOMER_T</t>
    </r>
    <r>
      <rPr>
        <sz val="11"/>
        <color theme="1"/>
        <rFont val="Calibri"/>
        <family val="2"/>
        <scheme val="minor"/>
      </rPr>
      <t xml:space="preserve"> ;</t>
    </r>
  </si>
  <si>
    <t>Text to Columns</t>
  </si>
  <si>
    <t>STEP 1</t>
  </si>
  <si>
    <t>STEP 2</t>
  </si>
  <si>
    <t>STEP 3</t>
  </si>
  <si>
    <t>STEP 4</t>
  </si>
  <si>
    <t>STEP 5</t>
  </si>
  <si>
    <t>STEP 6</t>
  </si>
  <si>
    <t>STEP 7</t>
  </si>
  <si>
    <t>STEP 8</t>
  </si>
  <si>
    <t>STEP 9</t>
  </si>
  <si>
    <t>STEP 10</t>
  </si>
  <si>
    <t>STEP 11</t>
  </si>
  <si>
    <t>DB_CUSTBASE_PRODREFRESH</t>
  </si>
  <si>
    <t>Datebase</t>
  </si>
  <si>
    <t>hive -e 'set hive.cli.print.header=true; select * from DB_CUSTBASE_PRODREFRESH.ODS_BRAND_CUSTOMER_T acquisition_date = "22-APR-17" limit 10000;'&gt;DB_CUSTBASE_PRODREFRESH_DB_CUSTBASE_PRODREFRESH.ODS_BRAND_CUSTOMER_T_10k_sample.txt;</t>
  </si>
  <si>
    <t>Database_AND_TABLE</t>
  </si>
  <si>
    <t>DB_CUSTBASE_PRODREFRESH.ods_acquisition_t</t>
  </si>
  <si>
    <t>DB_CUSTBASE_PRODREFRESH.ods_addr_src_t</t>
  </si>
  <si>
    <t>DB_CUSTBASE_PRODREFRESH.ods_arc_brand_customer_t</t>
  </si>
  <si>
    <t>DB_CUSTBASE_PRODREFRESH.ods_brand_cust_email_t</t>
  </si>
  <si>
    <t>DB_CUSTBASE_PRODREFRESH.ods_brand_customer_t</t>
  </si>
  <si>
    <t>DB_CUSTBASE_PRODREFRESH.ods_brand_email_t</t>
  </si>
  <si>
    <t>DB_CUSTBASE_PRODREFRESH.ods_brand_email_t_temp</t>
  </si>
  <si>
    <t>DB_CUSTBASE_PRODREFRESH.ods_brand_t</t>
  </si>
  <si>
    <t>DB_CUSTBASE_PRODREFRESH.ods_campaign_t</t>
  </si>
  <si>
    <t>DB_CUSTBASE_PRODREFRESH.ods_cell_t</t>
  </si>
  <si>
    <t>DB_CUSTBASE_PRODREFRESH.ods_cmpn_device_map_t</t>
  </si>
  <si>
    <t>DB_CUSTBASE_PRODREFRESH.ods_corp_cust_t</t>
  </si>
  <si>
    <t>DB_CUSTBASE_PRODREFRESH.ods_corp_cust_t_temp1</t>
  </si>
  <si>
    <t>DB_CUSTBASE_PRODREFRESH.ods_cust_demg_t</t>
  </si>
  <si>
    <t>DB_CUSTBASE_PRODREFRESH.ods_cust_preferences_t</t>
  </si>
  <si>
    <t>DB_CUSTBASE_PRODREFRESH.ods_cust_rwrd_hist_t</t>
  </si>
  <si>
    <t>DB_CUSTBASE_PRODREFRESH.ods_emailclicks_t</t>
  </si>
  <si>
    <t>DB_CUSTBASE_PRODREFRESH.ods_emailopens_t</t>
  </si>
  <si>
    <t>DB_CUSTBASE_PRODREFRESH.ods_eml_src_t</t>
  </si>
  <si>
    <t>DB_CUSTBASE_PRODREFRESH.ods_eml_unsub_t</t>
  </si>
  <si>
    <t>DB_CUSTBASE_PRODREFRESH.ods_household_t</t>
  </si>
  <si>
    <t>DB_CUSTBASE_PRODREFRESH.ods_mailingemail_t</t>
  </si>
  <si>
    <t>DB_CUSTBASE_PRODREFRESH.ods_mailingmailhouse_t</t>
  </si>
  <si>
    <t>DB_CUSTBASE_PRODREFRESH.ods_nearby_str_zip_t</t>
  </si>
  <si>
    <t>DB_CUSTBASE_PRODREFRESH.ods_plcc_cardholder_t</t>
  </si>
  <si>
    <t>DB_CUSTBASE_PRODREFRESH.ods_pref_t</t>
  </si>
  <si>
    <t>DB_CUSTBASE_PRODREFRESH.ods_promotion_t</t>
  </si>
  <si>
    <t>DB_CUSTBASE_PRODREFRESH.ods_sourcecode_t</t>
  </si>
  <si>
    <t>DB_CUSTBASE_PRODREFRESH.ods_stnd_addr_t</t>
  </si>
  <si>
    <t>DB_CUSTBASE_PRODREFRESH.ods_surv_obs_addr_t</t>
  </si>
  <si>
    <t>DB_CUSTBASE_PRODREFRESH.ods_surv_obs_cust_t</t>
  </si>
  <si>
    <t>DB_CUSTBASE_PRODREFRESH.ods_surv_obs_src_cust_t</t>
  </si>
  <si>
    <t>DB_CUSTBASE_PRODREFRESH.ods_url_t</t>
  </si>
  <si>
    <t>db_venus.addr_dim</t>
  </si>
  <si>
    <t>db_venus.brd_combo_dim</t>
  </si>
  <si>
    <t>db_venus.brd_dim</t>
  </si>
  <si>
    <t>db_venus.brd_dim_test</t>
  </si>
  <si>
    <t>db_venus.ctry_dim</t>
  </si>
  <si>
    <t>db_venus.cur_xchg_rate_dim</t>
  </si>
  <si>
    <t>db_venus.date_dim</t>
  </si>
  <si>
    <t>db_venus.dc_dim</t>
  </si>
  <si>
    <t>db_venus.fin_loc_dim</t>
  </si>
  <si>
    <t>db_venus.merch_misc_dim</t>
  </si>
  <si>
    <t>db_venus.mrkt_dim</t>
  </si>
  <si>
    <t>db_venus.mrkt_test_dim</t>
  </si>
  <si>
    <t>db_venus.mrkt_test_dim_prtn</t>
  </si>
  <si>
    <t>db_venus.rbmlm_brd_mkt_loc_map</t>
  </si>
  <si>
    <t>db_venus.sesn_dim</t>
  </si>
  <si>
    <t>db_venus.sku_dim</t>
  </si>
  <si>
    <t>db_venus.sku_hist_dim</t>
  </si>
  <si>
    <t>db_venus.sty_clr_dim</t>
  </si>
  <si>
    <t>db_venus.sty_clr_hist_dim</t>
  </si>
  <si>
    <t>db_venus.tm_of_day_dim</t>
  </si>
  <si>
    <t>db_venus.vndr_sty_clr_dim</t>
  </si>
  <si>
    <t>NULL
Count</t>
  </si>
  <si>
    <t>ADDRESS_TYPE,</t>
  </si>
  <si>
    <t>ADJUSTED_NET_WORTH,</t>
  </si>
  <si>
    <t>AGE,</t>
  </si>
  <si>
    <t>AGE_RANGE_IN_HH,</t>
  </si>
  <si>
    <t>BANK_CARD,</t>
  </si>
  <si>
    <t>CD_LINK,</t>
  </si>
  <si>
    <t>CHILDREN_0_3_YEARS,</t>
  </si>
  <si>
    <t>CHILDREN_13_18_YEARS,</t>
  </si>
  <si>
    <t>CHILDREN_4_7_YEARS,</t>
  </si>
  <si>
    <t>CHILDREN_8_12_YEARS,</t>
  </si>
  <si>
    <t>CREDIT_RANGES,</t>
  </si>
  <si>
    <t>CUST_KEY,</t>
  </si>
  <si>
    <t>DMA_CODE,</t>
  </si>
  <si>
    <t>ETHNIC_CODE,</t>
  </si>
  <si>
    <t>GENDER,</t>
  </si>
  <si>
    <t>GROUP_ETHNIC_CODE,</t>
  </si>
  <si>
    <t>HOME_VALUE,</t>
  </si>
  <si>
    <t>INDIVIDUAL_COUNT,</t>
  </si>
  <si>
    <t>LENGTH_OF_RESIDENCE,</t>
  </si>
  <si>
    <t>MEGA_AGE,</t>
  </si>
  <si>
    <t>MEGA_EDUCATION,</t>
  </si>
  <si>
    <t>MEGA_FITNESS_OR_EXERCISE,</t>
  </si>
  <si>
    <t>MEGA_HOMEOWNER,</t>
  </si>
  <si>
    <t>MEGA_INCOME,</t>
  </si>
  <si>
    <t>MEGA_NUMBER_OF_CHILDREN,</t>
  </si>
  <si>
    <t>MEGA_OCCUPATION,</t>
  </si>
  <si>
    <t>MEGA_PRESENCE_OF_CHILDREN,</t>
  </si>
  <si>
    <t>MEGA_TYPE_AGE,</t>
  </si>
  <si>
    <t>MEGA_TYPE_EDUCATION,</t>
  </si>
  <si>
    <t>MEGA_TYPE_FITNESS_OR_EXERCISE,</t>
  </si>
  <si>
    <t>MEGA_TYPE_HOMEOWNER,</t>
  </si>
  <si>
    <t>MEGA_TYPE_INCOME,</t>
  </si>
  <si>
    <t>MEGA_TYPE_NUMBER_OF_CHILDREN,</t>
  </si>
  <si>
    <t>MEGA_TYPE_OCCUPATION,</t>
  </si>
  <si>
    <t>MEGA_TYPE_PRESENCE_OF_CHILDREN,</t>
  </si>
  <si>
    <t>MERKLE_INF_CARDHOLDERS_RANK,</t>
  </si>
  <si>
    <t>MERKLE_MARKETING_INDEX,</t>
  </si>
  <si>
    <t>MERKLE_MARKETING_RANK,</t>
  </si>
  <si>
    <t>MERKLE_RESPONDER_RATING,</t>
  </si>
  <si>
    <t>MSA_CODE,</t>
  </si>
  <si>
    <t>NEW_CREDIT_RANGE,</t>
  </si>
  <si>
    <t>NM1_BIRTHDATE,</t>
  </si>
  <si>
    <t>NM1_GENDER,</t>
  </si>
  <si>
    <t>NM1_MARITAL_STATUS,</t>
  </si>
  <si>
    <t>NUM_CREDIT_LINES,</t>
  </si>
  <si>
    <t>PREMIUM_BANK_CARD,</t>
  </si>
  <si>
    <t>PROB_ORDERING_THROUGH_INTERNET,</t>
  </si>
  <si>
    <t>PROB_ORDERING_THROUGH_MAIL,</t>
  </si>
  <si>
    <t>PROB_ORDERING_THROUGH_PHONE,</t>
  </si>
  <si>
    <t>RETAIL_CARD,</t>
  </si>
  <si>
    <t>RURAL_URBAN_COUNTY_SIZE_CODE,</t>
  </si>
  <si>
    <t>SOCIAL_IQ_FACEBOOK,</t>
  </si>
  <si>
    <t>SOCIAL_IQ_TWITTER,</t>
  </si>
  <si>
    <t>SPENDEX_APPAREL,</t>
  </si>
  <si>
    <t>SPENDEX_PLUS,</t>
  </si>
  <si>
    <t>SPOKEN_LANGUAGE,</t>
  </si>
  <si>
    <t>UPD_DT,</t>
  </si>
  <si>
    <t>UPSCALE_RETAIL_CARD,</t>
  </si>
  <si>
    <t>hive -e 'set hive.cli.print.header=true; select * from DB_CUSTBASE_PRODREFRESH.ods_cust_demg_t limit 10000;'&gt;DB_CUSTBASE_PRODREFRESH.ods_cust_demg_t_10k_sample.txt;</t>
  </si>
  <si>
    <t>Time:  35.52  seconds (&lt;1 minute)</t>
  </si>
  <si>
    <t>Time:  700.446 seconds  (11.67 minutes)</t>
  </si>
  <si>
    <t>hive&gt; Describe extended DB_CUSTBASE_PRODREFRESH.ods_cust_demg_t</t>
  </si>
  <si>
    <t>col_name data_type comment</t>
  </si>
  <si>
    <t>LEN_Trim</t>
  </si>
  <si>
    <t>from DB_CUSTBASE_PRODREFRESH.ods_cell_t</t>
  </si>
  <si>
    <t>create table db_custscience_interns.SUMMARY_of_DB_CUSTBASE_PRODREFRESH_ods_cell_t_distinct_values_table_stats (col_id int, distinct_values bigint) Row format delimited Fields terminated by '\t' Lines terminated by '\n'  Stored as textfile ;</t>
  </si>
  <si>
    <t>create table db_custscience_interns.SUMMARY_of_DB_CUSTBASE_PRODREFRESH_ods_cust_demg_t_null_value_count_table_stats (col_id int, null_value_count bigint) Row format delimited Fields terminated by '\t' Lines terminated by '\n'  Stored as textfile ;</t>
  </si>
  <si>
    <t>address_type        string                                  </t>
  </si>
  <si>
    <t>create table db_custscience_interns.col_1_DB_CUSTBASE_PRODREFRESH_ods_cell_t_distinct_values_table_stats (col_id int, distinct_values bigint) Row format delimited Fields terminated by '\t' Lines terminated by '\n'  Stored as textfile ;</t>
  </si>
  <si>
    <t>insert into table db_custscience_interns.col_1_DB_CUSTBASE_PRODREFRESH_ods_cell_t_distinct_values_table_stats select '1' as col_id, count (distinct CELL_KEY) as distinct_values</t>
  </si>
  <si>
    <t>insert into table db_custscience_interns.SUMMARY_of_DB_CUSTBASE_PRODREFRESH_ods_cell_t_distinct_values_table_stats select col_id, distinct_values from db_custscience_interns.col_1_DB_CUSTBASE_PRODREFRESH_ods_cell_t_distinct_values_table_stats ;</t>
  </si>
  <si>
    <t>1 9</t>
  </si>
  <si>
    <t>drop table db_custscience_interns.col_1_DB_CUSTBASE_PRODREFRESH_ods_cell_t_distinct_values_table_stats;</t>
  </si>
  <si>
    <t>create table db_custscience_interns.col_1_DB_CUSTBASE_PRODREFRESH_ods_cell_t_null_value_count_table_stats (col_id int, null_value_count bigint) Row format delimited Fields terminated by '\t' Lines terminated by '\n'  Stored as textfile ;</t>
  </si>
  <si>
    <t xml:space="preserve">insert into table db_custscience_interns.col_1_DB_CUSTBASE_PRODREFRESH_ods_cell_t_null_value_count_table_stats select '1' as col_id, count (cell_key) as null_value_count where CELL_KEY IS NULL </t>
  </si>
  <si>
    <t>insert into table db_custscience_interns.SUMMARY_of_DB_CUSTBASE_PRODREFRESH_ods_cust_demg_t_null_value_count_table_stats select col_id, null_value_count from db_custscience_interns.col_1_DB_CUSTBASE_PRODREFRESH_ods_cust_demg_t_null_value_count_table_stats ;</t>
  </si>
  <si>
    <t>1 2095472</t>
  </si>
  <si>
    <t>drop table db_custscience_interns.col_1_DB_CUSTBASE_PRODREFRESH_ods_cell_t_null_value_count_table_stats ;</t>
  </si>
  <si>
    <t>adjusted_net_worth  double                                  </t>
  </si>
  <si>
    <t>create table db_custscience_interns.col_2_DB_CUSTBASE_PRODREFRESH_ods_cell_t_distinct_values_table_stats (col_id int, distinct_values bigint) Row format delimited Fields terminated by '\t' Lines terminated by '\n'  Stored as textfile ;</t>
  </si>
  <si>
    <t>insert into table db_custscience_interns.col_2_DB_CUSTBASE_PRODREFRESH_ods_cell_t_distinct_values_table_stats select '2' as col_id, count (distinct GAP_CELL_SUBJECT_LINE) as distinct_values</t>
  </si>
  <si>
    <t>insert into table db_custscience_interns.SUMMARY_of_DB_CUSTBASE_PRODREFRESH_ods_cell_t_distinct_values_table_stats select col_id, distinct_values from db_custscience_interns.col_2_DB_CUSTBASE_PRODREFRESH_ods_cell_t_distinct_values_table_stats ;</t>
  </si>
  <si>
    <t>2 1099369</t>
  </si>
  <si>
    <t>drop table db_custscience_interns.col_2_DB_CUSTBASE_PRODREFRESH_ods_cell_t_distinct_values_table_stats;</t>
  </si>
  <si>
    <t>create table db_custscience_interns.col_2_DB_CUSTBASE_PRODREFRESH_ods_cell_t_null_value_count_table_stats (col_id int, null_value_count bigint) Row format delimited Fields terminated by '\t' Lines terminated by '\n'  Stored as textfile ;</t>
  </si>
  <si>
    <t xml:space="preserve">insert into table db_custscience_interns.col_2_DB_CUSTBASE_PRODREFRESH_ods_cell_t_null_value_count_table_stats select '2' as col_id, count (cell_key) as null_value_count where GAP_CELL_SUBJECT_LINE IS NULL </t>
  </si>
  <si>
    <t>insert into table db_custscience_interns.SUMMARY_of_DB_CUSTBASE_PRODREFRESH_ods_cust_demg_t_null_value_count_table_stats select col_id, null_value_count from db_custscience_interns.col_2_DB_CUSTBASE_PRODREFRESH_ods_cust_demg_t_null_value_count_table_stats ;</t>
  </si>
  <si>
    <t>2 7795273</t>
  </si>
  <si>
    <t>drop table db_custscience_interns.col_2_DB_CUSTBASE_PRODREFRESH_ods_cell_t_null_value_count_table_stats ;</t>
  </si>
  <si>
    <t>age                 bigint                                  </t>
  </si>
  <si>
    <t>create table db_custscience_interns.col_3_DB_CUSTBASE_PRODREFRESH_ods_cell_t_distinct_values_table_stats (col_id int, distinct_values bigint) Row format delimited Fields terminated by '\t' Lines terminated by '\n'  Stored as textfile ;</t>
  </si>
  <si>
    <t>insert into table db_custscience_interns.col_3_DB_CUSTBASE_PRODREFRESH_ods_cell_t_distinct_values_table_stats select '3' as col_id, count (distinct GAP_CELL_CHANNEL) as distinct_values</t>
  </si>
  <si>
    <t>insert into table db_custscience_interns.SUMMARY_of_DB_CUSTBASE_PRODREFRESH_ods_cell_t_distinct_values_table_stats select col_id, distinct_values from db_custscience_interns.col_3_DB_CUSTBASE_PRODREFRESH_ods_cell_t_distinct_values_table_stats ;</t>
  </si>
  <si>
    <t>11 8</t>
  </si>
  <si>
    <t>drop table db_custscience_interns.col_3_DB_CUSTBASE_PRODREFRESH_ods_cell_t_distinct_values_table_stats;</t>
  </si>
  <si>
    <t>create table db_custscience_interns.col_3_DB_CUSTBASE_PRODREFRESH_ods_cell_t_null_value_count_table_stats (col_id int, null_value_count bigint) Row format delimited Fields terminated by '\t' Lines terminated by '\n'  Stored as textfile ;</t>
  </si>
  <si>
    <t xml:space="preserve">insert into table db_custscience_interns.col_3_DB_CUSTBASE_PRODREFRESH_ods_cell_t_null_value_count_table_stats select '3' as col_id, count (cell_key) as null_value_count where GAP_CELL_CHANNEL IS NULL </t>
  </si>
  <si>
    <t>insert into table db_custscience_interns.SUMMARY_of_DB_CUSTBASE_PRODREFRESH_ods_cust_demg_t_null_value_count_table_stats select col_id, null_value_count from db_custscience_interns.col_3_DB_CUSTBASE_PRODREFRESH_ods_cust_demg_t_null_value_count_table_stats ;</t>
  </si>
  <si>
    <t>11 23263155</t>
  </si>
  <si>
    <t>drop table db_custscience_interns.col_3_DB_CUSTBASE_PRODREFRESH_ods_cell_t_null_value_count_table_stats ;</t>
  </si>
  <si>
    <t>age_range_in_hh     bigint                                  </t>
  </si>
  <si>
    <t>create table db_custscience_interns.col_4_DB_CUSTBASE_PRODREFRESH_ods_cell_t_distinct_values_table_stats (col_id int, distinct_values bigint) Row format delimited Fields terminated by '\t' Lines terminated by '\n'  Stored as textfile ;</t>
  </si>
  <si>
    <t>insert into table db_custscience_interns.col_4_DB_CUSTBASE_PRODREFRESH_ods_cell_t_distinct_values_table_stats select '4' as col_id, count (distinct GAP_CELL_START_DATE) as distinct_values</t>
  </si>
  <si>
    <t>insert into table db_custscience_interns.SUMMARY_of_DB_CUSTBASE_PRODREFRESH_ods_cell_t_distinct_values_table_stats select col_id, distinct_values from db_custscience_interns.col_4_DB_CUSTBASE_PRODREFRESH_ods_cell_t_distinct_values_table_stats ;</t>
  </si>
  <si>
    <t>12 60690683</t>
  </si>
  <si>
    <t>drop table db_custscience_interns.col_4_DB_CUSTBASE_PRODREFRESH_ods_cell_t_distinct_values_table_stats;</t>
  </si>
  <si>
    <t>create table db_custscience_interns.col_4_DB_CUSTBASE_PRODREFRESH_ods_cell_t_null_value_count_table_stats (col_id int, null_value_count bigint) Row format delimited Fields terminated by '\t' Lines terminated by '\n'  Stored as textfile ;</t>
  </si>
  <si>
    <t xml:space="preserve">insert into table db_custscience_interns.col_4_DB_CUSTBASE_PRODREFRESH_ods_cell_t_null_value_count_table_stats select '4' as col_id, count (cell_key) as null_value_count where GAP_CELL_START_DATE IS NULL </t>
  </si>
  <si>
    <t>insert into table db_custscience_interns.SUMMARY_of_DB_CUSTBASE_PRODREFRESH_ods_cust_demg_t_null_value_count_table_stats select col_id, null_value_count from db_custscience_interns.col_4_DB_CUSTBASE_PRODREFRESH_ods_cust_demg_t_null_value_count_table_stats ;</t>
  </si>
  <si>
    <t>12 0</t>
  </si>
  <si>
    <t>drop table db_custscience_interns.col_4_DB_CUSTBASE_PRODREFRESH_ods_cell_t_null_value_count_table_stats ;</t>
  </si>
  <si>
    <t>bank_card           string                                  </t>
  </si>
  <si>
    <t>create table db_custscience_interns.col_5_DB_CUSTBASE_PRODREFRESH_ods_cell_t_distinct_values_table_stats (col_id int, distinct_values bigint) Row format delimited Fields terminated by '\t' Lines terminated by '\n'  Stored as textfile ;</t>
  </si>
  <si>
    <t>insert into table db_custscience_interns.col_5_DB_CUSTBASE_PRODREFRESH_ods_cell_t_distinct_values_table_stats select '5' as col_id, count (distinct GAP_CELL_END_DATE) as distinct_values</t>
  </si>
  <si>
    <t>insert into table db_custscience_interns.SUMMARY_of_DB_CUSTBASE_PRODREFRESH_ods_cell_t_distinct_values_table_stats select col_id, distinct_values from db_custscience_interns.col_5_DB_CUSTBASE_PRODREFRESH_ods_cell_t_distinct_values_table_stats ;</t>
  </si>
  <si>
    <t>13 211</t>
  </si>
  <si>
    <t>drop table db_custscience_interns.col_5_DB_CUSTBASE_PRODREFRESH_ods_cell_t_distinct_values_table_stats;</t>
  </si>
  <si>
    <t>create table db_custscience_interns.col_5_DB_CUSTBASE_PRODREFRESH_ods_cell_t_null_value_count_table_stats (col_id int, null_value_count bigint) Row format delimited Fields terminated by '\t' Lines terminated by '\n'  Stored as textfile ;</t>
  </si>
  <si>
    <t xml:space="preserve">insert into table db_custscience_interns.col_5_DB_CUSTBASE_PRODREFRESH_ods_cell_t_null_value_count_table_stats select '5' as col_id, count (cell_key) as null_value_count where GAP_CELL_END_DATE IS NULL </t>
  </si>
  <si>
    <t>insert into table db_custscience_interns.SUMMARY_of_DB_CUSTBASE_PRODREFRESH_ods_cust_demg_t_null_value_count_table_stats select col_id, null_value_count from db_custscience_interns.col_5_DB_CUSTBASE_PRODREFRESH_ods_cust_demg_t_null_value_count_table_stats ;</t>
  </si>
  <si>
    <t>13 2146649</t>
  </si>
  <si>
    <t>drop table db_custscience_interns.col_5_DB_CUSTBASE_PRODREFRESH_ods_cell_t_null_value_count_table_stats ;</t>
  </si>
  <si>
    <t>cd_link             string                                  </t>
  </si>
  <si>
    <t>create table db_custscience_interns.col_6_DB_CUSTBASE_PRODREFRESH_ods_cell_t_distinct_values_table_stats (col_id int, distinct_values bigint) Row format delimited Fields terminated by '\t' Lines terminated by '\n'  Stored as textfile ;</t>
  </si>
  <si>
    <t>insert into table db_custscience_interns.col_6_DB_CUSTBASE_PRODREFRESH_ods_cell_t_distinct_values_table_stats select '6' as col_id, count (distinct GAP_CELL_CONTACT_OBJECTIVE) as distinct_values</t>
  </si>
  <si>
    <t>insert into table db_custscience_interns.SUMMARY_of_DB_CUSTBASE_PRODREFRESH_ods_cell_t_distinct_values_table_stats select col_id, distinct_values from db_custscience_interns.col_6_DB_CUSTBASE_PRODREFRESH_ods_cell_t_distinct_values_table_stats ;</t>
  </si>
  <si>
    <t>14 201</t>
  </si>
  <si>
    <t>drop table db_custscience_interns.col_6_DB_CUSTBASE_PRODREFRESH_ods_cell_t_distinct_values_table_stats;</t>
  </si>
  <si>
    <t>create table db_custscience_interns.col_6_DB_CUSTBASE_PRODREFRESH_ods_cell_t_null_value_count_table_stats (col_id int, null_value_count bigint) Row format delimited Fields terminated by '\t' Lines terminated by '\n'  Stored as textfile ;</t>
  </si>
  <si>
    <t xml:space="preserve">insert into table db_custscience_interns.col_6_DB_CUSTBASE_PRODREFRESH_ods_cell_t_null_value_count_table_stats select '6' as col_id, count (cell_key) as null_value_count where GAP_CELL_CONTACT_OBJECTIVE IS NULL </t>
  </si>
  <si>
    <t>insert into table db_custscience_interns.SUMMARY_of_DB_CUSTBASE_PRODREFRESH_ods_cust_demg_t_null_value_count_table_stats select col_id, null_value_count from db_custscience_interns.col_6_DB_CUSTBASE_PRODREFRESH_ods_cust_demg_t_null_value_count_table_stats ;</t>
  </si>
  <si>
    <t>14 10858291</t>
  </si>
  <si>
    <t>drop table db_custscience_interns.col_6_DB_CUSTBASE_PRODREFRESH_ods_cell_t_null_value_count_table_stats ;</t>
  </si>
  <si>
    <t>children_0_3_years  string                                  </t>
  </si>
  <si>
    <t>create table db_custscience_interns.col_7_DB_CUSTBASE_PRODREFRESH_ods_cell_t_distinct_values_table_stats (col_id int, distinct_values bigint) Row format delimited Fields terminated by '\t' Lines terminated by '\n'  Stored as textfile ;</t>
  </si>
  <si>
    <t>insert into table db_custscience_interns.col_7_DB_CUSTBASE_PRODREFRESH_ods_cell_t_distinct_values_table_stats select '7' as col_id, count (distinct GAP_CELL_EMAIL_VERSION) as distinct_values</t>
  </si>
  <si>
    <t>insert into table db_custscience_interns.SUMMARY_of_DB_CUSTBASE_PRODREFRESH_ods_cell_t_distinct_values_table_stats select col_id, distinct_values from db_custscience_interns.col_7_DB_CUSTBASE_PRODREFRESH_ods_cell_t_distinct_values_table_stats ;</t>
  </si>
  <si>
    <t>15 1</t>
  </si>
  <si>
    <t>drop table db_custscience_interns.col_7_DB_CUSTBASE_PRODREFRESH_ods_cell_t_distinct_values_table_stats;</t>
  </si>
  <si>
    <t>create table db_custscience_interns.col_7_DB_CUSTBASE_PRODREFRESH_ods_cell_t_null_value_count_table_stats (col_id int, null_value_count bigint) Row format delimited Fields terminated by '\t' Lines terminated by '\n'  Stored as textfile ;</t>
  </si>
  <si>
    <t xml:space="preserve">insert into table db_custscience_interns.col_7_DB_CUSTBASE_PRODREFRESH_ods_cell_t_null_value_count_table_stats select '7' as col_id, count (cell_key) as null_value_count where GAP_CELL_EMAIL_VERSION IS NULL </t>
  </si>
  <si>
    <t>insert into table db_custscience_interns.SUMMARY_of_DB_CUSTBASE_PRODREFRESH_ods_cust_demg_t_null_value_count_table_stats select col_id, null_value_count from db_custscience_interns.col_7_DB_CUSTBASE_PRODREFRESH_ods_cust_demg_t_null_value_count_table_stats ;</t>
  </si>
  <si>
    <t>15 0</t>
  </si>
  <si>
    <t>drop table db_custscience_interns.col_7_DB_CUSTBASE_PRODREFRESH_ods_cell_t_null_value_count_table_stats ;</t>
  </si>
  <si>
    <t>children_13_18_years string                                  </t>
  </si>
  <si>
    <t>create table db_custscience_interns.col_8_DB_CUSTBASE_PRODREFRESH_ods_cell_t_distinct_values_table_stats (col_id int, distinct_values bigint) Row format delimited Fields terminated by '\t' Lines terminated by '\n'  Stored as textfile ;</t>
  </si>
  <si>
    <t>insert into table db_custscience_interns.col_8_DB_CUSTBASE_PRODREFRESH_ods_cell_t_distinct_values_table_stats select '8' as col_id, count (distinct GAP_CELL_OFFER_TYPE) as distinct_values</t>
  </si>
  <si>
    <t>insert into table db_custscience_interns.SUMMARY_of_DB_CUSTBASE_PRODREFRESH_ods_cell_t_distinct_values_table_stats select col_id, distinct_values from db_custscience_interns.col_8_DB_CUSTBASE_PRODREFRESH_ods_cell_t_distinct_values_table_stats ;</t>
  </si>
  <si>
    <t>16 3</t>
  </si>
  <si>
    <t>drop table db_custscience_interns.col_8_DB_CUSTBASE_PRODREFRESH_ods_cell_t_distinct_values_table_stats;</t>
  </si>
  <si>
    <t>create table db_custscience_interns.col_8_DB_CUSTBASE_PRODREFRESH_ods_cell_t_null_value_count_table_stats (col_id int, null_value_count bigint) Row format delimited Fields terminated by '\t' Lines terminated by '\n'  Stored as textfile ;</t>
  </si>
  <si>
    <t xml:space="preserve">insert into table db_custscience_interns.col_8_DB_CUSTBASE_PRODREFRESH_ods_cell_t_null_value_count_table_stats select '8' as col_id, count (cell_key) as null_value_count where GAP_CELL_OFFER_TYPE IS NULL </t>
  </si>
  <si>
    <t>insert into table db_custscience_interns.SUMMARY_of_DB_CUSTBASE_PRODREFRESH_ods_cust_demg_t_null_value_count_table_stats select col_id, null_value_count from db_custscience_interns.col_8_DB_CUSTBASE_PRODREFRESH_ods_cust_demg_t_null_value_count_table_stats ;</t>
  </si>
  <si>
    <t>16 12159531</t>
  </si>
  <si>
    <t>drop table db_custscience_interns.col_8_DB_CUSTBASE_PRODREFRESH_ods_cell_t_null_value_count_table_stats ;</t>
  </si>
  <si>
    <t>children_4_7_years  string                                  </t>
  </si>
  <si>
    <t>create table db_custscience_interns.col_9_DB_CUSTBASE_PRODREFRESH_ods_cell_t_distinct_values_table_stats (col_id int, distinct_values bigint) Row format delimited Fields terminated by '\t' Lines terminated by '\n'  Stored as textfile ;</t>
  </si>
  <si>
    <t>insert into table db_custscience_interns.col_9_DB_CUSTBASE_PRODREFRESH_ods_cell_t_distinct_values_table_stats select '9' as col_id, count (distinct GAP_CELL_OFFER_THRESHOLD) as distinct_values</t>
  </si>
  <si>
    <t>insert into table db_custscience_interns.SUMMARY_of_DB_CUSTBASE_PRODREFRESH_ods_cell_t_distinct_values_table_stats select col_id, distinct_values from db_custscience_interns.col_9_DB_CUSTBASE_PRODREFRESH_ods_cell_t_distinct_values_table_stats ;</t>
  </si>
  <si>
    <t>17 14</t>
  </si>
  <si>
    <t>drop table db_custscience_interns.col_9_DB_CUSTBASE_PRODREFRESH_ods_cell_t_distinct_values_table_stats;</t>
  </si>
  <si>
    <t>create table db_custscience_interns.col_9_DB_CUSTBASE_PRODREFRESH_ods_cell_t_null_value_count_table_stats (col_id int, null_value_count bigint) Row format delimited Fields terminated by '\t' Lines terminated by '\n'  Stored as textfile ;</t>
  </si>
  <si>
    <t xml:space="preserve">insert into table db_custscience_interns.col_9_DB_CUSTBASE_PRODREFRESH_ods_cell_t_null_value_count_table_stats select '9' as col_id, count (cell_key) as null_value_count where GAP_CELL_OFFER_THRESHOLD IS NULL </t>
  </si>
  <si>
    <t>insert into table db_custscience_interns.SUMMARY_of_DB_CUSTBASE_PRODREFRESH_ods_cust_demg_t_null_value_count_table_stats select col_id, null_value_count from db_custscience_interns.col_9_DB_CUSTBASE_PRODREFRESH_ods_cust_demg_t_null_value_count_table_stats ;</t>
  </si>
  <si>
    <t>17 10858291</t>
  </si>
  <si>
    <t>drop table db_custscience_interns.col_9_DB_CUSTBASE_PRODREFRESH_ods_cell_t_null_value_count_table_stats ;</t>
  </si>
  <si>
    <t>children_8_12_years string                                  </t>
  </si>
  <si>
    <t>create table db_custscience_interns.col_10_DB_CUSTBASE_PRODREFRESH_ods_cell_t_distinct_values_table_stats (col_id int, distinct_values bigint) Row format delimited Fields terminated by '\t' Lines terminated by '\n'  Stored as textfile ;</t>
  </si>
  <si>
    <t>insert into table db_custscience_interns.col_10_DB_CUSTBASE_PRODREFRESH_ods_cell_t_distinct_values_table_stats select '10' as col_id, count (distinct GAP_CELL_OFFER_VALUE) as distinct_values</t>
  </si>
  <si>
    <t>insert into table db_custscience_interns.SUMMARY_of_DB_CUSTBASE_PRODREFRESH_ods_cell_t_distinct_values_table_stats select col_id, distinct_values from db_custscience_interns.col_10_DB_CUSTBASE_PRODREFRESH_ods_cell_t_distinct_values_table_stats ;</t>
  </si>
  <si>
    <t>18 22</t>
  </si>
  <si>
    <t>drop table db_custscience_interns.col_10_DB_CUSTBASE_PRODREFRESH_ods_cell_t_distinct_values_table_stats;</t>
  </si>
  <si>
    <t>create table db_custscience_interns.col_10_DB_CUSTBASE_PRODREFRESH_ods_cell_t_null_value_count_table_stats (col_id int, null_value_count bigint) Row format delimited Fields terminated by '\t' Lines terminated by '\n'  Stored as textfile ;</t>
  </si>
  <si>
    <t xml:space="preserve">insert into table db_custscience_interns.col_10_DB_CUSTBASE_PRODREFRESH_ods_cell_t_null_value_count_table_stats select '10' as col_id, count (cell_key) as null_value_count where GAP_CELL_OFFER_VALUE IS NULL </t>
  </si>
  <si>
    <t>insert into table db_custscience_interns.SUMMARY_of_DB_CUSTBASE_PRODREFRESH_ods_cust_demg_t_null_value_count_table_stats select col_id, null_value_count from db_custscience_interns.col_10_DB_CUSTBASE_PRODREFRESH_ods_cust_demg_t_null_value_count_table_stats ;</t>
  </si>
  <si>
    <t>18 17975762</t>
  </si>
  <si>
    <t>drop table db_custscience_interns.col_10_DB_CUSTBASE_PRODREFRESH_ods_cell_t_null_value_count_table_stats ;</t>
  </si>
  <si>
    <t>credit_ranges       string                                  </t>
  </si>
  <si>
    <t>create table db_custscience_interns.col_11_DB_CUSTBASE_PRODREFRESH_ods_cell_t_distinct_values_table_stats (col_id int, distinct_values bigint) Row format delimited Fields terminated by '\t' Lines terminated by '\n'  Stored as textfile ;</t>
  </si>
  <si>
    <t>insert into table db_custscience_interns.col_11_DB_CUSTBASE_PRODREFRESH_ods_cell_t_distinct_values_table_stats select '11' as col_id, count (distinct GAP_CELL_TYPE) as distinct_values</t>
  </si>
  <si>
    <t>insert into table db_custscience_interns.SUMMARY_of_DB_CUSTBASE_PRODREFRESH_ods_cell_t_distinct_values_table_stats select col_id, distinct_values from db_custscience_interns.col_11_DB_CUSTBASE_PRODREFRESH_ods_cell_t_distinct_values_table_stats ;</t>
  </si>
  <si>
    <t>19 50</t>
  </si>
  <si>
    <t>drop table db_custscience_interns.col_11_DB_CUSTBASE_PRODREFRESH_ods_cell_t_distinct_values_table_stats;</t>
  </si>
  <si>
    <t>create table db_custscience_interns.col_11_DB_CUSTBASE_PRODREFRESH_ods_cell_t_null_value_count_table_stats (col_id int, null_value_count bigint) Row format delimited Fields terminated by '\t' Lines terminated by '\n'  Stored as textfile ;</t>
  </si>
  <si>
    <t xml:space="preserve">insert into table db_custscience_interns.col_11_DB_CUSTBASE_PRODREFRESH_ods_cell_t_null_value_count_table_stats select '11' as col_id, count (cell_key) as null_value_count where GAP_CELL_TYPE IS NULL </t>
  </si>
  <si>
    <t>insert into table db_custscience_interns.SUMMARY_of_DB_CUSTBASE_PRODREFRESH_ods_cust_demg_t_null_value_count_table_stats select col_id, null_value_count from db_custscience_interns.col_11_DB_CUSTBASE_PRODREFRESH_ods_cust_demg_t_null_value_count_table_stats ;</t>
  </si>
  <si>
    <t>19 7795273</t>
  </si>
  <si>
    <t>drop table db_custscience_interns.col_11_DB_CUSTBASE_PRODREFRESH_ods_cell_t_null_value_count_table_stats ;</t>
  </si>
  <si>
    <t>cust_key            bigint                                  </t>
  </si>
  <si>
    <t>create table db_custscience_interns.col_12_DB_CUSTBASE_PRODREFRESH_ods_cell_t_distinct_values_table_stats (col_id int, distinct_values bigint) Row format delimited Fields terminated by '\t' Lines terminated by '\n'  Stored as textfile ;</t>
  </si>
  <si>
    <t>insert into table db_custscience_interns.col_12_DB_CUSTBASE_PRODREFRESH_ods_cell_t_distinct_values_table_stats select '12' as col_id, count (distinct GAP_CELL_PROD) as distinct_values</t>
  </si>
  <si>
    <t>insert into table db_custscience_interns.SUMMARY_of_DB_CUSTBASE_PRODREFRESH_ods_cell_t_distinct_values_table_stats select col_id, distinct_values from db_custscience_interns.col_12_DB_CUSTBASE_PRODREFRESH_ods_cell_t_distinct_values_table_stats ;</t>
  </si>
  <si>
    <t>20 2</t>
  </si>
  <si>
    <t>drop table db_custscience_interns.col_12_DB_CUSTBASE_PRODREFRESH_ods_cell_t_distinct_values_table_stats;</t>
  </si>
  <si>
    <t>create table db_custscience_interns.col_12_DB_CUSTBASE_PRODREFRESH_ods_cell_t_null_value_count_table_stats (col_id int, null_value_count bigint) Row format delimited Fields terminated by '\t' Lines terminated by '\n'  Stored as textfile ;</t>
  </si>
  <si>
    <t xml:space="preserve">insert into table db_custscience_interns.col_12_DB_CUSTBASE_PRODREFRESH_ods_cell_t_null_value_count_table_stats select '12' as col_id, count (cell_key) as null_value_count where GAP_CELL_PROD IS NULL </t>
  </si>
  <si>
    <t>insert into table db_custscience_interns.SUMMARY_of_DB_CUSTBASE_PRODREFRESH_ods_cust_demg_t_null_value_count_table_stats select col_id, null_value_count from db_custscience_interns.col_12_DB_CUSTBASE_PRODREFRESH_ods_cust_demg_t_null_value_count_table_stats ;</t>
  </si>
  <si>
    <t>20 0</t>
  </si>
  <si>
    <t>drop table db_custscience_interns.col_12_DB_CUSTBASE_PRODREFRESH_ods_cell_t_null_value_count_table_stats ;</t>
  </si>
  <si>
    <t>dma_code            bigint                                  </t>
  </si>
  <si>
    <t>create table db_custscience_interns.col_13_DB_CUSTBASE_PRODREFRESH_ods_cell_t_distinct_values_table_stats (col_id int, distinct_values bigint) Row format delimited Fields terminated by '\t' Lines terminated by '\n'  Stored as textfile ;</t>
  </si>
  <si>
    <t>insert into table db_custscience_interns.col_13_DB_CUSTBASE_PRODREFRESH_ods_cell_t_distinct_values_table_stats select '13' as col_id, count (distinct GAP_CELL_PROD_DEPT) as distinct_values</t>
  </si>
  <si>
    <t>insert into table db_custscience_interns.SUMMARY_of_DB_CUSTBASE_PRODREFRESH_ods_cell_t_distinct_values_table_stats select col_id, distinct_values from db_custscience_interns.col_13_DB_CUSTBASE_PRODREFRESH_ods_cell_t_distinct_values_table_stats ;</t>
  </si>
  <si>
    <t>3 83</t>
  </si>
  <si>
    <t>drop table db_custscience_interns.col_13_DB_CUSTBASE_PRODREFRESH_ods_cell_t_distinct_values_table_stats;</t>
  </si>
  <si>
    <t>create table db_custscience_interns.col_13_DB_CUSTBASE_PRODREFRESH_ods_cell_t_null_value_count_table_stats (col_id int, null_value_count bigint) Row format delimited Fields terminated by '\t' Lines terminated by '\n'  Stored as textfile ;</t>
  </si>
  <si>
    <t xml:space="preserve">insert into table db_custscience_interns.col_13_DB_CUSTBASE_PRODREFRESH_ods_cell_t_null_value_count_table_stats select '13' as col_id, count (cell_key) as null_value_count where GAP_CELL_PROD_DEPT IS NULL </t>
  </si>
  <si>
    <t>insert into table db_custscience_interns.SUMMARY_of_DB_CUSTBASE_PRODREFRESH_ods_cust_demg_t_null_value_count_table_stats select col_id, null_value_count from db_custscience_interns.col_13_DB_CUSTBASE_PRODREFRESH_ods_cust_demg_t_null_value_count_table_stats ;</t>
  </si>
  <si>
    <t>3 0</t>
  </si>
  <si>
    <t>drop table db_custscience_interns.col_13_DB_CUSTBASE_PRODREFRESH_ods_cell_t_null_value_count_table_stats ;</t>
  </si>
  <si>
    <t>ethnic_code         string                                  </t>
  </si>
  <si>
    <t>create table db_custscience_interns.col_14_DB_CUSTBASE_PRODREFRESH_ods_cell_t_distinct_values_table_stats (col_id int, distinct_values bigint) Row format delimited Fields terminated by '\t' Lines terminated by '\n'  Stored as textfile ;</t>
  </si>
  <si>
    <t>insert into table db_custscience_interns.col_14_DB_CUSTBASE_PRODREFRESH_ods_cell_t_distinct_values_table_stats select '14' as col_id, count (distinct GAP_CELL_PROD_DEPT_AGG) as distinct_values</t>
  </si>
  <si>
    <t>insert into table db_custscience_interns.SUMMARY_of_DB_CUSTBASE_PRODREFRESH_ods_cell_t_distinct_values_table_stats select col_id, distinct_values from db_custscience_interns.col_14_DB_CUSTBASE_PRODREFRESH_ods_cell_t_distinct_values_table_stats ;</t>
  </si>
  <si>
    <t>21 71</t>
  </si>
  <si>
    <t>drop table db_custscience_interns.col_14_DB_CUSTBASE_PRODREFRESH_ods_cell_t_distinct_values_table_stats;</t>
  </si>
  <si>
    <t>create table db_custscience_interns.col_14_DB_CUSTBASE_PRODREFRESH_ods_cell_t_null_value_count_table_stats (col_id int, null_value_count bigint) Row format delimited Fields terminated by '\t' Lines terminated by '\n'  Stored as textfile ;</t>
  </si>
  <si>
    <t xml:space="preserve">insert into table db_custscience_interns.col_14_DB_CUSTBASE_PRODREFRESH_ods_cell_t_null_value_count_table_stats select '14' as col_id, count (cell_key) as null_value_count where GAP_CELL_PROD_DEPT_AGG IS NULL </t>
  </si>
  <si>
    <t>insert into table db_custscience_interns.SUMMARY_of_DB_CUSTBASE_PRODREFRESH_ods_cust_demg_t_null_value_count_table_stats select col_id, null_value_count from db_custscience_interns.col_14_DB_CUSTBASE_PRODREFRESH_ods_cust_demg_t_null_value_count_table_stats ;</t>
  </si>
  <si>
    <t>21 9025062</t>
  </si>
  <si>
    <t>drop table db_custscience_interns.col_14_DB_CUSTBASE_PRODREFRESH_ods_cell_t_null_value_count_table_stats ;</t>
  </si>
  <si>
    <t>flow_key            bigint                                  </t>
  </si>
  <si>
    <t>create table db_custscience_interns.col_15_DB_CUSTBASE_PRODREFRESH_ods_cell_t_distinct_values_table_stats (col_id int, distinct_values bigint) Row format delimited Fields terminated by '\t' Lines terminated by '\n'  Stored as textfile ;</t>
  </si>
  <si>
    <t>insert into table db_custscience_interns.col_15_DB_CUSTBASE_PRODREFRESH_ods_cell_t_distinct_values_table_stats select '15' as col_id, count (distinct GAP_CELL_PROMO_CODE) as distinct_values</t>
  </si>
  <si>
    <t>insert into table db_custscience_interns.SUMMARY_of_DB_CUSTBASE_PRODREFRESH_ods_cell_t_distinct_values_table_stats select col_id, distinct_values from db_custscience_interns.col_15_DB_CUSTBASE_PRODREFRESH_ods_cell_t_distinct_values_table_stats ;</t>
  </si>
  <si>
    <t>22 82</t>
  </si>
  <si>
    <t>drop table db_custscience_interns.col_15_DB_CUSTBASE_PRODREFRESH_ods_cell_t_distinct_values_table_stats;</t>
  </si>
  <si>
    <t>create table db_custscience_interns.col_15_DB_CUSTBASE_PRODREFRESH_ods_cell_t_null_value_count_table_stats (col_id int, null_value_count bigint) Row format delimited Fields terminated by '\t' Lines terminated by '\n'  Stored as textfile ;</t>
  </si>
  <si>
    <t xml:space="preserve">insert into table db_custscience_interns.col_15_DB_CUSTBASE_PRODREFRESH_ods_cell_t_null_value_count_table_stats select '15' as col_id, count (cell_key) as null_value_count where GAP_CELL_PROMO_CODE IS NULL </t>
  </si>
  <si>
    <t>insert into table db_custscience_interns.SUMMARY_of_DB_CUSTBASE_PRODREFRESH_ods_cust_demg_t_null_value_count_table_stats select col_id, null_value_count from db_custscience_interns.col_15_DB_CUSTBASE_PRODREFRESH_ods_cust_demg_t_null_value_count_table_stats ;</t>
  </si>
  <si>
    <t>22 7795273</t>
  </si>
  <si>
    <t>drop table db_custscience_interns.col_15_DB_CUSTBASE_PRODREFRESH_ods_cell_t_null_value_count_table_stats ;</t>
  </si>
  <si>
    <t>gender              string                                  </t>
  </si>
  <si>
    <t>create table db_custscience_interns.col_16_DB_CUSTBASE_PRODREFRESH_ods_cell_t_distinct_values_table_stats (col_id int, distinct_values bigint) Row format delimited Fields terminated by '\t' Lines terminated by '\n'  Stored as textfile ;</t>
  </si>
  <si>
    <t>insert into table db_custscience_interns.col_16_DB_CUSTBASE_PRODREFRESH_ods_cell_t_distinct_values_table_stats select '16' as col_id, count (distinct GAP_CELL_REASON_CODE) as distinct_values</t>
  </si>
  <si>
    <t>insert into table db_custscience_interns.SUMMARY_of_DB_CUSTBASE_PRODREFRESH_ods_cell_t_distinct_values_table_stats select col_id, distinct_values from db_custscience_interns.col_16_DB_CUSTBASE_PRODREFRESH_ods_cell_t_distinct_values_table_stats ;</t>
  </si>
  <si>
    <t>23 4</t>
  </si>
  <si>
    <t>drop table db_custscience_interns.col_16_DB_CUSTBASE_PRODREFRESH_ods_cell_t_distinct_values_table_stats;</t>
  </si>
  <si>
    <t>create table db_custscience_interns.col_16_DB_CUSTBASE_PRODREFRESH_ods_cell_t_null_value_count_table_stats (col_id int, null_value_count bigint) Row format delimited Fields terminated by '\t' Lines terminated by '\n'  Stored as textfile ;</t>
  </si>
  <si>
    <t xml:space="preserve">insert into table db_custscience_interns.col_16_DB_CUSTBASE_PRODREFRESH_ods_cell_t_null_value_count_table_stats select '16' as col_id, count (cell_key) as null_value_count where GAP_CELL_REASON_CODE IS NULL </t>
  </si>
  <si>
    <t>insert into table db_custscience_interns.SUMMARY_of_DB_CUSTBASE_PRODREFRESH_ods_cust_demg_t_null_value_count_table_stats select col_id, null_value_count from db_custscience_interns.col_16_DB_CUSTBASE_PRODREFRESH_ods_cust_demg_t_null_value_count_table_stats ;</t>
  </si>
  <si>
    <t>23 7795273</t>
  </si>
  <si>
    <t>drop table db_custscience_interns.col_16_DB_CUSTBASE_PRODREFRESH_ods_cell_t_null_value_count_table_stats ;</t>
  </si>
  <si>
    <t>group_ethnic_code   string                                  </t>
  </si>
  <si>
    <t>create table db_custscience_interns.col_17_DB_CUSTBASE_PRODREFRESH_ods_cell_t_distinct_values_table_stats (col_id int, distinct_values bigint) Row format delimited Fields terminated by '\t' Lines terminated by '\n'  Stored as textfile ;</t>
  </si>
  <si>
    <t>insert into table db_custscience_interns.col_17_DB_CUSTBASE_PRODREFRESH_ods_cell_t_distinct_values_table_stats select '17' as col_id, count (distinct GAP_CELL_TIME_OF_YEAR) as distinct_values</t>
  </si>
  <si>
    <t>insert into table db_custscience_interns.SUMMARY_of_DB_CUSTBASE_PRODREFRESH_ods_cell_t_distinct_values_table_stats select col_id, distinct_values from db_custscience_interns.col_17_DB_CUSTBASE_PRODREFRESH_ods_cell_t_distinct_values_table_stats ;</t>
  </si>
  <si>
    <t>24 2</t>
  </si>
  <si>
    <t>drop table db_custscience_interns.col_17_DB_CUSTBASE_PRODREFRESH_ods_cell_t_distinct_values_table_stats;</t>
  </si>
  <si>
    <t>create table db_custscience_interns.col_17_DB_CUSTBASE_PRODREFRESH_ods_cell_t_null_value_count_table_stats (col_id int, null_value_count bigint) Row format delimited Fields terminated by '\t' Lines terminated by '\n'  Stored as textfile ;</t>
  </si>
  <si>
    <t xml:space="preserve">insert into table db_custscience_interns.col_17_DB_CUSTBASE_PRODREFRESH_ods_cell_t_null_value_count_table_stats select '17' as col_id, count (cell_key) as null_value_count where GAP_CELL_TIME_OF_YEAR IS NULL </t>
  </si>
  <si>
    <t>insert into table db_custscience_interns.SUMMARY_of_DB_CUSTBASE_PRODREFRESH_ods_cust_demg_t_null_value_count_table_stats select col_id, null_value_count from db_custscience_interns.col_17_DB_CUSTBASE_PRODREFRESH_ods_cust_demg_t_null_value_count_table_stats ;</t>
  </si>
  <si>
    <t>24 7795273</t>
  </si>
  <si>
    <t>drop table db_custscience_interns.col_17_DB_CUSTBASE_PRODREFRESH_ods_cell_t_null_value_count_table_stats ;</t>
  </si>
  <si>
    <t>home_value          string                                  </t>
  </si>
  <si>
    <t>create table db_custscience_interns.col_18_DB_CUSTBASE_PRODREFRESH_ods_cell_t_distinct_values_table_stats (col_id int, distinct_values bigint) Row format delimited Fields terminated by '\t' Lines terminated by '\n'  Stored as textfile ;</t>
  </si>
  <si>
    <t>insert into table db_custscience_interns.col_18_DB_CUSTBASE_PRODREFRESH_ods_cell_t_distinct_values_table_stats select '18' as col_id, count (distinct CAMPAIGN_ID) as distinct_values</t>
  </si>
  <si>
    <t>insert into table db_custscience_interns.SUMMARY_of_DB_CUSTBASE_PRODREFRESH_ods_cell_t_distinct_values_table_stats select col_id, distinct_values from db_custscience_interns.col_18_DB_CUSTBASE_PRODREFRESH_ods_cell_t_distinct_values_table_stats ;</t>
  </si>
  <si>
    <t>25 2</t>
  </si>
  <si>
    <t>drop table db_custscience_interns.col_18_DB_CUSTBASE_PRODREFRESH_ods_cell_t_distinct_values_table_stats;</t>
  </si>
  <si>
    <t>create table db_custscience_interns.col_18_DB_CUSTBASE_PRODREFRESH_ods_cell_t_null_value_count_table_stats (col_id int, null_value_count bigint) Row format delimited Fields terminated by '\t' Lines terminated by '\n'  Stored as textfile ;</t>
  </si>
  <si>
    <t xml:space="preserve">insert into table db_custscience_interns.col_18_DB_CUSTBASE_PRODREFRESH_ods_cell_t_null_value_count_table_stats select '18' as col_id, count (cell_key) as null_value_count where CAMPAIGN_ID IS NULL </t>
  </si>
  <si>
    <t>insert into table db_custscience_interns.SUMMARY_of_DB_CUSTBASE_PRODREFRESH_ods_cust_demg_t_null_value_count_table_stats select col_id, null_value_count from db_custscience_interns.col_18_DB_CUSTBASE_PRODREFRESH_ods_cust_demg_t_null_value_count_table_stats ;</t>
  </si>
  <si>
    <t>25 7795273</t>
  </si>
  <si>
    <t>drop table db_custscience_interns.col_18_DB_CUSTBASE_PRODREFRESH_ods_cell_t_null_value_count_table_stats ;</t>
  </si>
  <si>
    <t>individual_count    bigint                                  </t>
  </si>
  <si>
    <t>create table db_custscience_interns.col_19_DB_CUSTBASE_PRODREFRESH_ods_cell_t_distinct_values_table_stats (col_id int, distinct_values bigint) Row format delimited Fields terminated by '\t' Lines terminated by '\n'  Stored as textfile ;</t>
  </si>
  <si>
    <t>insert into table db_custscience_interns.col_19_DB_CUSTBASE_PRODREFRESH_ods_cell_t_distinct_values_table_stats select '19' as col_id, count (distinct CELL_ID) as distinct_values</t>
  </si>
  <si>
    <t>insert into table db_custscience_interns.SUMMARY_of_DB_CUSTBASE_PRODREFRESH_ods_cell_t_distinct_values_table_stats select col_id, distinct_values from db_custscience_interns.col_19_DB_CUSTBASE_PRODREFRESH_ods_cell_t_distinct_values_table_stats ;</t>
  </si>
  <si>
    <t>26 12</t>
  </si>
  <si>
    <t>drop table db_custscience_interns.col_19_DB_CUSTBASE_PRODREFRESH_ods_cell_t_distinct_values_table_stats;</t>
  </si>
  <si>
    <t>create table db_custscience_interns.col_19_DB_CUSTBASE_PRODREFRESH_ods_cell_t_null_value_count_table_stats (col_id int, null_value_count bigint) Row format delimited Fields terminated by '\t' Lines terminated by '\n'  Stored as textfile ;</t>
  </si>
  <si>
    <t xml:space="preserve">insert into table db_custscience_interns.col_19_DB_CUSTBASE_PRODREFRESH_ods_cell_t_null_value_count_table_stats select '19' as col_id, count (cell_key) as null_value_count where CELL_ID IS NULL </t>
  </si>
  <si>
    <t>insert into table db_custscience_interns.SUMMARY_of_DB_CUSTBASE_PRODREFRESH_ods_cust_demg_t_null_value_count_table_stats select col_id, null_value_count from db_custscience_interns.col_19_DB_CUSTBASE_PRODREFRESH_ods_cust_demg_t_null_value_count_table_stats ;</t>
  </si>
  <si>
    <t>26 7795273</t>
  </si>
  <si>
    <t>drop table db_custscience_interns.col_19_DB_CUSTBASE_PRODREFRESH_ods_cell_t_null_value_count_table_stats ;</t>
  </si>
  <si>
    <t>ins_dt              string                                  </t>
  </si>
  <si>
    <t>create table db_custscience_interns.col_20_DB_CUSTBASE_PRODREFRESH_ods_cell_t_distinct_values_table_stats (col_id int, distinct_values bigint) Row format delimited Fields terminated by '\t' Lines terminated by '\n'  Stored as textfile ;</t>
  </si>
  <si>
    <t>insert into table db_custscience_interns.col_20_DB_CUSTBASE_PRODREFRESH_ods_cell_t_distinct_values_table_stats select '20' as col_id, count (distinct CELL_LABEL) as distinct_values</t>
  </si>
  <si>
    <t>insert into table db_custscience_interns.SUMMARY_of_DB_CUSTBASE_PRODREFRESH_ods_cell_t_distinct_values_table_stats select col_id, distinct_values from db_custscience_interns.col_20_DB_CUSTBASE_PRODREFRESH_ods_cell_t_distinct_values_table_stats ;</t>
  </si>
  <si>
    <t>27 10</t>
  </si>
  <si>
    <t>drop table db_custscience_interns.col_20_DB_CUSTBASE_PRODREFRESH_ods_cell_t_distinct_values_table_stats;</t>
  </si>
  <si>
    <t>create table db_custscience_interns.col_20_DB_CUSTBASE_PRODREFRESH_ods_cell_t_null_value_count_table_stats (col_id int, null_value_count bigint) Row format delimited Fields terminated by '\t' Lines terminated by '\n'  Stored as textfile ;</t>
  </si>
  <si>
    <t xml:space="preserve">insert into table db_custscience_interns.col_20_DB_CUSTBASE_PRODREFRESH_ods_cell_t_null_value_count_table_stats select '20' as col_id, count (cell_key) as null_value_count where CELL_LABEL IS NULL </t>
  </si>
  <si>
    <t>insert into table db_custscience_interns.SUMMARY_of_DB_CUSTBASE_PRODREFRESH_ods_cust_demg_t_null_value_count_table_stats select col_id, null_value_count from db_custscience_interns.col_20_DB_CUSTBASE_PRODREFRESH_ods_cust_demg_t_null_value_count_table_stats ;</t>
  </si>
  <si>
    <t>27 7795273</t>
  </si>
  <si>
    <t>drop table db_custscience_interns.col_20_DB_CUSTBASE_PRODREFRESH_ods_cell_t_null_value_count_table_stats ;</t>
  </si>
  <si>
    <t>length_of_residence bigint                                  </t>
  </si>
  <si>
    <t>create table db_custscience_interns.col_21_DB_CUSTBASE_PRODREFRESH_ods_cell_t_distinct_values_table_stats (col_id int, distinct_values bigint) Row format delimited Fields terminated by '\t' Lines terminated by '\n'  Stored as textfile ;</t>
  </si>
  <si>
    <t>insert into table db_custscience_interns.col_21_DB_CUSTBASE_PRODREFRESH_ods_cell_t_distinct_values_table_stats select '21' as col_id, count (distinct CELL_POSITION) as distinct_values</t>
  </si>
  <si>
    <t>insert into table db_custscience_interns.SUMMARY_of_DB_CUSTBASE_PRODREFRESH_ods_cell_t_distinct_values_table_stats select col_id, distinct_values from db_custscience_interns.col_21_DB_CUSTBASE_PRODREFRESH_ods_cell_t_distinct_values_table_stats ;</t>
  </si>
  <si>
    <t>28 49</t>
  </si>
  <si>
    <t>drop table db_custscience_interns.col_21_DB_CUSTBASE_PRODREFRESH_ods_cell_t_distinct_values_table_stats;</t>
  </si>
  <si>
    <t>create table db_custscience_interns.col_21_DB_CUSTBASE_PRODREFRESH_ods_cell_t_null_value_count_table_stats (col_id int, null_value_count bigint) Row format delimited Fields terminated by '\t' Lines terminated by '\n'  Stored as textfile ;</t>
  </si>
  <si>
    <t xml:space="preserve">insert into table db_custscience_interns.col_21_DB_CUSTBASE_PRODREFRESH_ods_cell_t_null_value_count_table_stats select '21' as col_id, count (cell_key) as null_value_count where CELL_POSITION IS NULL </t>
  </si>
  <si>
    <t>insert into table db_custscience_interns.SUMMARY_of_DB_CUSTBASE_PRODREFRESH_ods_cust_demg_t_null_value_count_table_stats select col_id, null_value_count from db_custscience_interns.col_21_DB_CUSTBASE_PRODREFRESH_ods_cust_demg_t_null_value_count_table_stats ;</t>
  </si>
  <si>
    <t>28 36010136</t>
  </si>
  <si>
    <t>drop table db_custscience_interns.col_21_DB_CUSTBASE_PRODREFRESH_ods_cell_t_null_value_count_table_stats ;</t>
  </si>
  <si>
    <t>mega_age            bigint                                  </t>
  </si>
  <si>
    <t>create table db_custscience_interns.col_22_DB_CUSTBASE_PRODREFRESH_ods_cell_t_distinct_values_table_stats (col_id int, distinct_values bigint) Row format delimited Fields terminated by '\t' Lines terminated by '\n'  Stored as textfile ;</t>
  </si>
  <si>
    <t>insert into table db_custscience_interns.col_22_DB_CUSTBASE_PRODREFRESH_ods_cell_t_distinct_values_table_stats select '22' as col_id, count (distinct CELL_SIZE) as distinct_values</t>
  </si>
  <si>
    <t>insert into table db_custscience_interns.SUMMARY_of_DB_CUSTBASE_PRODREFRESH_ods_cell_t_distinct_values_table_stats select col_id, distinct_values from db_custscience_interns.col_22_DB_CUSTBASE_PRODREFRESH_ods_cell_t_distinct_values_table_stats ;</t>
  </si>
  <si>
    <t>29 2</t>
  </si>
  <si>
    <t>drop table db_custscience_interns.col_22_DB_CUSTBASE_PRODREFRESH_ods_cell_t_distinct_values_table_stats;</t>
  </si>
  <si>
    <t>create table db_custscience_interns.col_22_DB_CUSTBASE_PRODREFRESH_ods_cell_t_null_value_count_table_stats (col_id int, null_value_count bigint) Row format delimited Fields terminated by '\t' Lines terminated by '\n'  Stored as textfile ;</t>
  </si>
  <si>
    <t xml:space="preserve">insert into table db_custscience_interns.col_22_DB_CUSTBASE_PRODREFRESH_ods_cell_t_null_value_count_table_stats select '22' as col_id, count (cell_key) as null_value_count where CELL_SIZE IS NULL </t>
  </si>
  <si>
    <t>insert into table db_custscience_interns.SUMMARY_of_DB_CUSTBASE_PRODREFRESH_ods_cust_demg_t_null_value_count_table_stats select col_id, null_value_count from db_custscience_interns.col_22_DB_CUSTBASE_PRODREFRESH_ods_cust_demg_t_null_value_count_table_stats ;</t>
  </si>
  <si>
    <t>29 7795273</t>
  </si>
  <si>
    <t>drop table db_custscience_interns.col_22_DB_CUSTBASE_PRODREFRESH_ods_cell_t_null_value_count_table_stats ;</t>
  </si>
  <si>
    <t>mega_education      bigint                                  </t>
  </si>
  <si>
    <t>create table db_custscience_interns.col_23_DB_CUSTBASE_PRODREFRESH_ods_cell_t_distinct_values_table_stats (col_id int, distinct_values bigint) Row format delimited Fields terminated by '\t' Lines terminated by '\n'  Stored as textfile ;</t>
  </si>
  <si>
    <t>insert into table db_custscience_interns.col_23_DB_CUSTBASE_PRODREFRESH_ods_cell_t_distinct_values_table_stats select '23' as col_id, count (distinct CELL_VER) as distinct_values</t>
  </si>
  <si>
    <t>insert into table db_custscience_interns.SUMMARY_of_DB_CUSTBASE_PRODREFRESH_ods_cell_t_distinct_values_table_stats select col_id, distinct_values from db_custscience_interns.col_23_DB_CUSTBASE_PRODREFRESH_ods_cell_t_distinct_values_table_stats ;</t>
  </si>
  <si>
    <t>30 2</t>
  </si>
  <si>
    <t>drop table db_custscience_interns.col_23_DB_CUSTBASE_PRODREFRESH_ods_cell_t_distinct_values_table_stats;</t>
  </si>
  <si>
    <t>create table db_custscience_interns.col_23_DB_CUSTBASE_PRODREFRESH_ods_cell_t_null_value_count_table_stats (col_id int, null_value_count bigint) Row format delimited Fields terminated by '\t' Lines terminated by '\n'  Stored as textfile ;</t>
  </si>
  <si>
    <t xml:space="preserve">insert into table db_custscience_interns.col_23_DB_CUSTBASE_PRODREFRESH_ods_cell_t_null_value_count_table_stats select '23' as col_id, count (cell_key) as null_value_count where CELL_VER IS NULL </t>
  </si>
  <si>
    <t>insert into table db_custscience_interns.SUMMARY_of_DB_CUSTBASE_PRODREFRESH_ods_cust_demg_t_null_value_count_table_stats select col_id, null_value_count from db_custscience_interns.col_23_DB_CUSTBASE_PRODREFRESH_ods_cust_demg_t_null_value_count_table_stats ;</t>
  </si>
  <si>
    <t>30 7795273</t>
  </si>
  <si>
    <t>drop table db_custscience_interns.col_23_DB_CUSTBASE_PRODREFRESH_ods_cell_t_null_value_count_table_stats ;</t>
  </si>
  <si>
    <t>mega_fitness_or_exercise bigint                                  </t>
  </si>
  <si>
    <t>create table db_custscience_interns.col_24_DB_CUSTBASE_PRODREFRESH_ods_cell_t_distinct_values_table_stats (col_id int, distinct_values bigint) Row format delimited Fields terminated by '\t' Lines terminated by '\n'  Stored as textfile ;</t>
  </si>
  <si>
    <t>insert into table db_custscience_interns.col_24_DB_CUSTBASE_PRODREFRESH_ods_cell_t_distinct_values_table_stats select '24' as col_id, count (distinct EST_CELL_COST) as distinct_values</t>
  </si>
  <si>
    <t>insert into table db_custscience_interns.SUMMARY_of_DB_CUSTBASE_PRODREFRESH_ods_cell_t_distinct_values_table_stats select col_id, distinct_values from db_custscience_interns.col_24_DB_CUSTBASE_PRODREFRESH_ods_cell_t_distinct_values_table_stats ;</t>
  </si>
  <si>
    <t>4 82</t>
  </si>
  <si>
    <t>drop table db_custscience_interns.col_24_DB_CUSTBASE_PRODREFRESH_ods_cell_t_distinct_values_table_stats;</t>
  </si>
  <si>
    <t>create table db_custscience_interns.col_24_DB_CUSTBASE_PRODREFRESH_ods_cell_t_null_value_count_table_stats (col_id int, null_value_count bigint) Row format delimited Fields terminated by '\t' Lines terminated by '\n'  Stored as textfile ;</t>
  </si>
  <si>
    <t xml:space="preserve">insert into table db_custscience_interns.col_24_DB_CUSTBASE_PRODREFRESH_ods_cell_t_null_value_count_table_stats select '24' as col_id, count (cell_key) as null_value_count where EST_CELL_COST IS NULL </t>
  </si>
  <si>
    <t>insert into table db_custscience_interns.SUMMARY_of_DB_CUSTBASE_PRODREFRESH_ods_cust_demg_t_null_value_count_table_stats select col_id, null_value_count from db_custscience_interns.col_24_DB_CUSTBASE_PRODREFRESH_ods_cust_demg_t_null_value_count_table_stats ;</t>
  </si>
  <si>
    <t>4 7795273</t>
  </si>
  <si>
    <t>drop table db_custscience_interns.col_24_DB_CUSTBASE_PRODREFRESH_ods_cell_t_null_value_count_table_stats ;</t>
  </si>
  <si>
    <t>mega_homeowner      string                                  </t>
  </si>
  <si>
    <t>create table db_custscience_interns.col_25_DB_CUSTBASE_PRODREFRESH_ods_cell_t_distinct_values_table_stats (col_id int, distinct_values bigint) Row format delimited Fields terminated by '\t' Lines terminated by '\n'  Stored as textfile ;</t>
  </si>
  <si>
    <t>insert into table db_custscience_interns.col_25_DB_CUSTBASE_PRODREFRESH_ods_cell_t_distinct_values_table_stats select '25' as col_id, count (distinct EST_CELL_PROFIT) as distinct_values</t>
  </si>
  <si>
    <t>insert into table db_custscience_interns.SUMMARY_of_DB_CUSTBASE_PRODREFRESH_ods_cell_t_distinct_values_table_stats select col_id, distinct_values from db_custscience_interns.col_25_DB_CUSTBASE_PRODREFRESH_ods_cell_t_distinct_values_table_stats ;</t>
  </si>
  <si>
    <t>31 2</t>
  </si>
  <si>
    <t>drop table db_custscience_interns.col_25_DB_CUSTBASE_PRODREFRESH_ods_cell_t_distinct_values_table_stats;</t>
  </si>
  <si>
    <t>create table db_custscience_interns.col_25_DB_CUSTBASE_PRODREFRESH_ods_cell_t_null_value_count_table_stats (col_id int, null_value_count bigint) Row format delimited Fields terminated by '\t' Lines terminated by '\n'  Stored as textfile ;</t>
  </si>
  <si>
    <t xml:space="preserve">insert into table db_custscience_interns.col_25_DB_CUSTBASE_PRODREFRESH_ods_cell_t_null_value_count_table_stats select '25' as col_id, count (cell_key) as null_value_count where EST_CELL_PROFIT IS NULL </t>
  </si>
  <si>
    <t>insert into table db_custscience_interns.SUMMARY_of_DB_CUSTBASE_PRODREFRESH_ods_cust_demg_t_null_value_count_table_stats select col_id, null_value_count from db_custscience_interns.col_25_DB_CUSTBASE_PRODREFRESH_ods_cust_demg_t_null_value_count_table_stats ;</t>
  </si>
  <si>
    <t>31 7795273</t>
  </si>
  <si>
    <t>drop table db_custscience_interns.col_25_DB_CUSTBASE_PRODREFRESH_ods_cell_t_null_value_count_table_stats ;</t>
  </si>
  <si>
    <t>mega_income         double                                  </t>
  </si>
  <si>
    <t>create table db_custscience_interns.col_26_DB_CUSTBASE_PRODREFRESH_ods_cell_t_distinct_values_table_stats (col_id int, distinct_values bigint) Row format delimited Fields terminated by '\t' Lines terminated by '\n'  Stored as textfile ;</t>
  </si>
  <si>
    <t>insert into table db_custscience_interns.col_26_DB_CUSTBASE_PRODREFRESH_ods_cell_t_distinct_values_table_stats select '26' as col_id, count (distinct EST_CELL_RESPONSE_RATE) as distinct_values</t>
  </si>
  <si>
    <t>insert into table db_custscience_interns.SUMMARY_of_DB_CUSTBASE_PRODREFRESH_ods_cell_t_distinct_values_table_stats select col_id, distinct_values from db_custscience_interns.col_26_DB_CUSTBASE_PRODREFRESH_ods_cell_t_distinct_values_table_stats ;</t>
  </si>
  <si>
    <t>32 2</t>
  </si>
  <si>
    <t>drop table db_custscience_interns.col_26_DB_CUSTBASE_PRODREFRESH_ods_cell_t_distinct_values_table_stats;</t>
  </si>
  <si>
    <t>create table db_custscience_interns.col_26_DB_CUSTBASE_PRODREFRESH_ods_cell_t_null_value_count_table_stats (col_id int, null_value_count bigint) Row format delimited Fields terminated by '\t' Lines terminated by '\n'  Stored as textfile ;</t>
  </si>
  <si>
    <t xml:space="preserve">insert into table db_custscience_interns.col_26_DB_CUSTBASE_PRODREFRESH_ods_cell_t_null_value_count_table_stats select '26' as col_id, count (cell_key) as null_value_count where EST_CELL_RESPONSE_RATE IS NULL </t>
  </si>
  <si>
    <t>insert into table db_custscience_interns.SUMMARY_of_DB_CUSTBASE_PRODREFRESH_ods_cust_demg_t_null_value_count_table_stats select col_id, null_value_count from db_custscience_interns.col_26_DB_CUSTBASE_PRODREFRESH_ods_cust_demg_t_null_value_count_table_stats ;</t>
  </si>
  <si>
    <t>32 7795273</t>
  </si>
  <si>
    <t>drop table db_custscience_interns.col_26_DB_CUSTBASE_PRODREFRESH_ods_cell_t_null_value_count_table_stats ;</t>
  </si>
  <si>
    <t>mega_number_of_children bigint                                  </t>
  </si>
  <si>
    <t>create table db_custscience_interns.col_27_DB_CUSTBASE_PRODREFRESH_ods_cell_t_distinct_values_table_stats (col_id int, distinct_values bigint) Row format delimited Fields terminated by '\t' Lines terminated by '\n'  Stored as textfile ;</t>
  </si>
  <si>
    <t>insert into table db_custscience_interns.col_27_DB_CUSTBASE_PRODREFRESH_ods_cell_t_distinct_values_table_stats select '27' as col_id, count (distinct EST_CELL_REVENUE) as distinct_values</t>
  </si>
  <si>
    <t>insert into table db_custscience_interns.SUMMARY_of_DB_CUSTBASE_PRODREFRESH_ods_cell_t_distinct_values_table_stats select col_id, distinct_values from db_custscience_interns.col_27_DB_CUSTBASE_PRODREFRESH_ods_cell_t_distinct_values_table_stats ;</t>
  </si>
  <si>
    <t>33 2</t>
  </si>
  <si>
    <t>drop table db_custscience_interns.col_27_DB_CUSTBASE_PRODREFRESH_ods_cell_t_distinct_values_table_stats;</t>
  </si>
  <si>
    <t>create table db_custscience_interns.col_27_DB_CUSTBASE_PRODREFRESH_ods_cell_t_null_value_count_table_stats (col_id int, null_value_count bigint) Row format delimited Fields terminated by '\t' Lines terminated by '\n'  Stored as textfile ;</t>
  </si>
  <si>
    <t xml:space="preserve">insert into table db_custscience_interns.col_27_DB_CUSTBASE_PRODREFRESH_ods_cell_t_null_value_count_table_stats select '27' as col_id, count (cell_key) as null_value_count where EST_CELL_REVENUE IS NULL </t>
  </si>
  <si>
    <t>insert into table db_custscience_interns.SUMMARY_of_DB_CUSTBASE_PRODREFRESH_ods_cust_demg_t_null_value_count_table_stats select col_id, null_value_count from db_custscience_interns.col_27_DB_CUSTBASE_PRODREFRESH_ods_cust_demg_t_null_value_count_table_stats ;</t>
  </si>
  <si>
    <t>33 7795273</t>
  </si>
  <si>
    <t>drop table db_custscience_interns.col_27_DB_CUSTBASE_PRODREFRESH_ods_cell_t_null_value_count_table_stats ;</t>
  </si>
  <si>
    <t>mega_occupation     bigint                                  </t>
  </si>
  <si>
    <t>create table db_custscience_interns.col_28_DB_CUSTBASE_PRODREFRESH_ods_cell_t_distinct_values_table_stats (col_id int, distinct_values bigint) Row format delimited Fields terminated by '\t' Lines terminated by '\n'  Stored as textfile ;</t>
  </si>
  <si>
    <t>insert into table db_custscience_interns.col_28_DB_CUSTBASE_PRODREFRESH_ods_cell_t_distinct_values_table_stats select '28' as col_id, count (distinct EST_PROFIT_PER_RESPONSE) as distinct_values</t>
  </si>
  <si>
    <t>insert into table db_custscience_interns.SUMMARY_of_DB_CUSTBASE_PRODREFRESH_ods_cell_t_distinct_values_table_stats select col_id, distinct_values from db_custscience_interns.col_28_DB_CUSTBASE_PRODREFRESH_ods_cell_t_distinct_values_table_stats ;</t>
  </si>
  <si>
    <t>34 2</t>
  </si>
  <si>
    <t>drop table db_custscience_interns.col_28_DB_CUSTBASE_PRODREFRESH_ods_cell_t_distinct_values_table_stats;</t>
  </si>
  <si>
    <t>create table db_custscience_interns.col_28_DB_CUSTBASE_PRODREFRESH_ods_cell_t_null_value_count_table_stats (col_id int, null_value_count bigint) Row format delimited Fields terminated by '\t' Lines terminated by '\n'  Stored as textfile ;</t>
  </si>
  <si>
    <t xml:space="preserve">insert into table db_custscience_interns.col_28_DB_CUSTBASE_PRODREFRESH_ods_cell_t_null_value_count_table_stats select '28' as col_id, count (cell_key) as null_value_count where EST_PROFIT_PER_RESPONSE IS NULL </t>
  </si>
  <si>
    <t>insert into table db_custscience_interns.SUMMARY_of_DB_CUSTBASE_PRODREFRESH_ods_cust_demg_t_null_value_count_table_stats select col_id, null_value_count from db_custscience_interns.col_28_DB_CUSTBASE_PRODREFRESH_ods_cust_demg_t_null_value_count_table_stats ;</t>
  </si>
  <si>
    <t>34 7795273</t>
  </si>
  <si>
    <t>drop table db_custscience_interns.col_28_DB_CUSTBASE_PRODREFRESH_ods_cell_t_null_value_count_table_stats ;</t>
  </si>
  <si>
    <t>mega_presence_of_children string                                  </t>
  </si>
  <si>
    <t>create table db_custscience_interns.col_29_DB_CUSTBASE_PRODREFRESH_ods_cell_t_distinct_values_table_stats (col_id int, distinct_values bigint) Row format delimited Fields terminated by '\t' Lines terminated by '\n'  Stored as textfile ;</t>
  </si>
  <si>
    <t>insert into table db_custscience_interns.col_29_DB_CUSTBASE_PRODREFRESH_ods_cell_t_distinct_values_table_stats select '29' as col_id, count (distinct EST_REVENUE_PER_RESPONSE) as distinct_values</t>
  </si>
  <si>
    <t>insert into table db_custscience_interns.SUMMARY_of_DB_CUSTBASE_PRODREFRESH_ods_cell_t_distinct_values_table_stats select col_id, distinct_values from db_custscience_interns.col_29_DB_CUSTBASE_PRODREFRESH_ods_cell_t_distinct_values_table_stats ;</t>
  </si>
  <si>
    <t>35 1</t>
  </si>
  <si>
    <t>drop table db_custscience_interns.col_29_DB_CUSTBASE_PRODREFRESH_ods_cell_t_distinct_values_table_stats;</t>
  </si>
  <si>
    <t>create table db_custscience_interns.col_29_DB_CUSTBASE_PRODREFRESH_ods_cell_t_null_value_count_table_stats (col_id int, null_value_count bigint) Row format delimited Fields terminated by '\t' Lines terminated by '\n'  Stored as textfile ;</t>
  </si>
  <si>
    <t xml:space="preserve">insert into table db_custscience_interns.col_29_DB_CUSTBASE_PRODREFRESH_ods_cell_t_null_value_count_table_stats select '29' as col_id, count (cell_key) as null_value_count where EST_REVENUE_PER_RESPONSE IS NULL </t>
  </si>
  <si>
    <t>insert into table db_custscience_interns.SUMMARY_of_DB_CUSTBASE_PRODREFRESH_ods_cust_demg_t_null_value_count_table_stats select col_id, null_value_count from db_custscience_interns.col_29_DB_CUSTBASE_PRODREFRESH_ods_cust_demg_t_null_value_count_table_stats ;</t>
  </si>
  <si>
    <t>35 28877440</t>
  </si>
  <si>
    <t>drop table db_custscience_interns.col_29_DB_CUSTBASE_PRODREFRESH_ods_cell_t_null_value_count_table_stats ;</t>
  </si>
  <si>
    <t>mega_type_age       string                                  </t>
  </si>
  <si>
    <t>create table db_custscience_interns.col_30_DB_CUSTBASE_PRODREFRESH_ods_cell_t_distinct_values_table_stats (col_id int, distinct_values bigint) Row format delimited Fields terminated by '\t' Lines terminated by '\n'  Stored as textfile ;</t>
  </si>
  <si>
    <t>insert into table db_custscience_interns.col_30_DB_CUSTBASE_PRODREFRESH_ods_cell_t_distinct_values_table_stats select '30' as col_id, count (distinct IS_CONTROL) as distinct_values</t>
  </si>
  <si>
    <t>insert into table db_custscience_interns.SUMMARY_of_DB_CUSTBASE_PRODREFRESH_ods_cell_t_distinct_values_table_stats select col_id, distinct_values from db_custscience_interns.col_30_DB_CUSTBASE_PRODREFRESH_ods_cell_t_distinct_values_table_stats ;</t>
  </si>
  <si>
    <t>36 1</t>
  </si>
  <si>
    <t>drop table db_custscience_interns.col_30_DB_CUSTBASE_PRODREFRESH_ods_cell_t_distinct_values_table_stats;</t>
  </si>
  <si>
    <t>create table db_custscience_interns.col_30_DB_CUSTBASE_PRODREFRESH_ods_cell_t_null_value_count_table_stats (col_id int, null_value_count bigint) Row format delimited Fields terminated by '\t' Lines terminated by '\n'  Stored as textfile ;</t>
  </si>
  <si>
    <t xml:space="preserve">insert into table db_custscience_interns.col_30_DB_CUSTBASE_PRODREFRESH_ods_cell_t_null_value_count_table_stats select '30' as col_id, count (cell_key) as null_value_count where IS_CONTROL IS NULL </t>
  </si>
  <si>
    <t>insert into table db_custscience_interns.SUMMARY_of_DB_CUSTBASE_PRODREFRESH_ods_cust_demg_t_null_value_count_table_stats select col_id, null_value_count from db_custscience_interns.col_30_DB_CUSTBASE_PRODREFRESH_ods_cust_demg_t_null_value_count_table_stats ;</t>
  </si>
  <si>
    <t>36 36010136</t>
  </si>
  <si>
    <t>drop table db_custscience_interns.col_30_DB_CUSTBASE_PRODREFRESH_ods_cell_t_null_value_count_table_stats ;</t>
  </si>
  <si>
    <t>mega_type_education string                                  </t>
  </si>
  <si>
    <t>create table db_custscience_interns.col_31_DB_CUSTBASE_PRODREFRESH_ods_cell_t_distinct_values_table_stats (col_id int, distinct_values bigint) Row format delimited Fields terminated by '\t' Lines terminated by '\n'  Stored as textfile ;</t>
  </si>
  <si>
    <t>insert into table db_custscience_interns.col_31_DB_CUSTBASE_PRODREFRESH_ods_cell_t_distinct_values_table_stats select '31' as col_id, count (distinct OUTPUT_CHANNEL_LABEL) as distinct_values</t>
  </si>
  <si>
    <t>insert into table db_custscience_interns.SUMMARY_of_DB_CUSTBASE_PRODREFRESH_ods_cell_t_distinct_values_table_stats select col_id, distinct_values from db_custscience_interns.col_31_DB_CUSTBASE_PRODREFRESH_ods_cell_t_distinct_values_table_stats ;</t>
  </si>
  <si>
    <t>37 2</t>
  </si>
  <si>
    <t>drop table db_custscience_interns.col_31_DB_CUSTBASE_PRODREFRESH_ods_cell_t_distinct_values_table_stats;</t>
  </si>
  <si>
    <t>create table db_custscience_interns.col_31_DB_CUSTBASE_PRODREFRESH_ods_cell_t_null_value_count_table_stats (col_id int, null_value_count bigint) Row format delimited Fields terminated by '\t' Lines terminated by '\n'  Stored as textfile ;</t>
  </si>
  <si>
    <t xml:space="preserve">insert into table db_custscience_interns.col_31_DB_CUSTBASE_PRODREFRESH_ods_cell_t_null_value_count_table_stats select '31' as col_id, count (cell_key) as null_value_count where OUTPUT_CHANNEL_LABEL IS NULL </t>
  </si>
  <si>
    <t>insert into table db_custscience_interns.SUMMARY_of_DB_CUSTBASE_PRODREFRESH_ods_cust_demg_t_null_value_count_table_stats select col_id, null_value_count from db_custscience_interns.col_31_DB_CUSTBASE_PRODREFRESH_ods_cust_demg_t_null_value_count_table_stats ;</t>
  </si>
  <si>
    <t>37 7795273</t>
  </si>
  <si>
    <t>drop table db_custscience_interns.col_31_DB_CUSTBASE_PRODREFRESH_ods_cell_t_null_value_count_table_stats ;</t>
  </si>
  <si>
    <t>mega_type_fitness_or_exercise string                                  </t>
  </si>
  <si>
    <t>create table db_custscience_interns.col_32_DB_CUSTBASE_PRODREFRESH_ods_cell_t_distinct_values_table_stats (col_id int, distinct_values bigint) Row format delimited Fields terminated by '\t' Lines terminated by '\n'  Stored as textfile ;</t>
  </si>
  <si>
    <t>insert into table db_custscience_interns.col_32_DB_CUSTBASE_PRODREFRESH_ods_cell_t_distinct_values_table_stats select '32' as col_id, count (distinct OUTPUT_FORMAT_LABEL) as distinct_values</t>
  </si>
  <si>
    <t>insert into table db_custscience_interns.SUMMARY_of_DB_CUSTBASE_PRODREFRESH_ods_cell_t_distinct_values_table_stats select col_id, distinct_values from db_custscience_interns.col_32_DB_CUSTBASE_PRODREFRESH_ods_cell_t_distinct_values_table_stats ;</t>
  </si>
  <si>
    <t>38 10</t>
  </si>
  <si>
    <t>drop table db_custscience_interns.col_32_DB_CUSTBASE_PRODREFRESH_ods_cell_t_distinct_values_table_stats;</t>
  </si>
  <si>
    <t>create table db_custscience_interns.col_32_DB_CUSTBASE_PRODREFRESH_ods_cell_t_null_value_count_table_stats (col_id int, null_value_count bigint) Row format delimited Fields terminated by '\t' Lines terminated by '\n'  Stored as textfile ;</t>
  </si>
  <si>
    <t xml:space="preserve">insert into table db_custscience_interns.col_32_DB_CUSTBASE_PRODREFRESH_ods_cell_t_null_value_count_table_stats select '32' as col_id, count (cell_key) as null_value_count where OUTPUT_FORMAT_LABEL IS NULL </t>
  </si>
  <si>
    <t>insert into table db_custscience_interns.SUMMARY_of_DB_CUSTBASE_PRODREFRESH_ods_cust_demg_t_null_value_count_table_stats select col_id, null_value_count from db_custscience_interns.col_32_DB_CUSTBASE_PRODREFRESH_ods_cust_demg_t_null_value_count_table_stats ;</t>
  </si>
  <si>
    <t>38 7795273</t>
  </si>
  <si>
    <t>drop table db_custscience_interns.col_32_DB_CUSTBASE_PRODREFRESH_ods_cell_t_null_value_count_table_stats ;</t>
  </si>
  <si>
    <t>mega_type_homeowner string                                  </t>
  </si>
  <si>
    <t>create table db_custscience_interns.col_33_DB_CUSTBASE_PRODREFRESH_ods_cell_t_distinct_values_table_stats (col_id int, distinct_values bigint) Row format delimited Fields terminated by '\t' Lines terminated by '\n'  Stored as textfile ;</t>
  </si>
  <si>
    <t>insert into table db_custscience_interns.col_33_DB_CUSTBASE_PRODREFRESH_ods_cell_t_distinct_values_table_stats select '33' as col_id, count (distinct OUTPUT_PROCESSOR_LABEL) as distinct_values</t>
  </si>
  <si>
    <t>insert into table db_custscience_interns.SUMMARY_of_DB_CUSTBASE_PRODREFRESH_ods_cell_t_distinct_values_table_stats select col_id, distinct_values from db_custscience_interns.col_33_DB_CUSTBASE_PRODREFRESH_ods_cell_t_distinct_values_table_stats ;</t>
  </si>
  <si>
    <t>39 3012</t>
  </si>
  <si>
    <t>drop table db_custscience_interns.col_33_DB_CUSTBASE_PRODREFRESH_ods_cell_t_distinct_values_table_stats;</t>
  </si>
  <si>
    <t>create table db_custscience_interns.col_33_DB_CUSTBASE_PRODREFRESH_ods_cell_t_null_value_count_table_stats (col_id int, null_value_count bigint) Row format delimited Fields terminated by '\t' Lines terminated by '\n'  Stored as textfile ;</t>
  </si>
  <si>
    <t xml:space="preserve">insert into table db_custscience_interns.col_33_DB_CUSTBASE_PRODREFRESH_ods_cell_t_null_value_count_table_stats select '33' as col_id, count (cell_key) as null_value_count where OUTPUT_PROCESSOR_LABEL IS NULL </t>
  </si>
  <si>
    <t>insert into table db_custscience_interns.SUMMARY_of_DB_CUSTBASE_PRODREFRESH_ods_cust_demg_t_null_value_count_table_stats select col_id, null_value_count from db_custscience_interns.col_33_DB_CUSTBASE_PRODREFRESH_ods_cust_demg_t_null_value_count_table_stats ;</t>
  </si>
  <si>
    <t>39 9399837</t>
  </si>
  <si>
    <t>drop table db_custscience_interns.col_33_DB_CUSTBASE_PRODREFRESH_ods_cell_t_null_value_count_table_stats ;</t>
  </si>
  <si>
    <t>mega_type_income    string                                  </t>
  </si>
  <si>
    <t>create table db_custscience_interns.col_34_DB_CUSTBASE_PRODREFRESH_ods_cell_t_distinct_values_table_stats (col_id int, distinct_values bigint) Row format delimited Fields terminated by '\t' Lines terminated by '\n'  Stored as textfile ;</t>
  </si>
  <si>
    <t>insert into table db_custscience_interns.col_34_DB_CUSTBASE_PRODREFRESH_ods_cell_t_distinct_values_table_stats select '34' as col_id, count (distinct SEGMENT_LEVEL_1) as distinct_values</t>
  </si>
  <si>
    <t>insert into table db_custscience_interns.SUMMARY_of_DB_CUSTBASE_PRODREFRESH_ods_cell_t_distinct_values_table_stats select col_id, distinct_values from db_custscience_interns.col_34_DB_CUSTBASE_PRODREFRESH_ods_cell_t_distinct_values_table_stats ;</t>
  </si>
  <si>
    <t>40 10</t>
  </si>
  <si>
    <t>drop table db_custscience_interns.col_34_DB_CUSTBASE_PRODREFRESH_ods_cell_t_distinct_values_table_stats;</t>
  </si>
  <si>
    <t>create table db_custscience_interns.col_34_DB_CUSTBASE_PRODREFRESH_ods_cell_t_null_value_count_table_stats (col_id int, null_value_count bigint) Row format delimited Fields terminated by '\t' Lines terminated by '\n'  Stored as textfile ;</t>
  </si>
  <si>
    <t xml:space="preserve">insert into table db_custscience_interns.col_34_DB_CUSTBASE_PRODREFRESH_ods_cell_t_null_value_count_table_stats select '34' as col_id, count (cell_key) as null_value_count where SEGMENT_LEVEL_1 IS NULL </t>
  </si>
  <si>
    <t>insert into table db_custscience_interns.SUMMARY_of_DB_CUSTBASE_PRODREFRESH_ods_cust_demg_t_null_value_count_table_stats select col_id, null_value_count from db_custscience_interns.col_34_DB_CUSTBASE_PRODREFRESH_ods_cust_demg_t_null_value_count_table_stats ;</t>
  </si>
  <si>
    <t>40 7795273</t>
  </si>
  <si>
    <t>drop table db_custscience_interns.col_34_DB_CUSTBASE_PRODREFRESH_ods_cell_t_null_value_count_table_stats ;</t>
  </si>
  <si>
    <t>mega_type_number_of_children string                                  </t>
  </si>
  <si>
    <t>create table db_custscience_interns.col_35_DB_CUSTBASE_PRODREFRESH_ods_cell_t_distinct_values_table_stats (col_id int, distinct_values bigint) Row format delimited Fields terminated by '\t' Lines terminated by '\n'  Stored as textfile ;</t>
  </si>
  <si>
    <t>insert into table db_custscience_interns.col_35_DB_CUSTBASE_PRODREFRESH_ods_cell_t_distinct_values_table_stats select '35' as col_id, count (distinct SEGMENT_LEVEL_10) as distinct_values</t>
  </si>
  <si>
    <t>insert into table db_custscience_interns.SUMMARY_of_DB_CUSTBASE_PRODREFRESH_ods_cell_t_distinct_values_table_stats select col_id, distinct_values from db_custscience_interns.col_35_DB_CUSTBASE_PRODREFRESH_ods_cell_t_distinct_values_table_stats ;</t>
  </si>
  <si>
    <t>5 2</t>
  </si>
  <si>
    <t>drop table db_custscience_interns.col_35_DB_CUSTBASE_PRODREFRESH_ods_cell_t_distinct_values_table_stats;</t>
  </si>
  <si>
    <t>create table db_custscience_interns.col_35_DB_CUSTBASE_PRODREFRESH_ods_cell_t_null_value_count_table_stats (col_id int, null_value_count bigint) Row format delimited Fields terminated by '\t' Lines terminated by '\n'  Stored as textfile ;</t>
  </si>
  <si>
    <t xml:space="preserve">insert into table db_custscience_interns.col_35_DB_CUSTBASE_PRODREFRESH_ods_cell_t_null_value_count_table_stats select '35' as col_id, count (cell_key) as null_value_count where SEGMENT_LEVEL_10 IS NULL </t>
  </si>
  <si>
    <t>insert into table db_custscience_interns.SUMMARY_of_DB_CUSTBASE_PRODREFRESH_ods_cust_demg_t_null_value_count_table_stats select col_id, null_value_count from db_custscience_interns.col_35_DB_CUSTBASE_PRODREFRESH_ods_cust_demg_t_null_value_count_table_stats ;</t>
  </si>
  <si>
    <t>5 17169755</t>
  </si>
  <si>
    <t>drop table db_custscience_interns.col_35_DB_CUSTBASE_PRODREFRESH_ods_cell_t_null_value_count_table_stats ;</t>
  </si>
  <si>
    <t>mega_type_occupation string                                  </t>
  </si>
  <si>
    <t>create table db_custscience_interns.col_36_DB_CUSTBASE_PRODREFRESH_ods_cell_t_distinct_values_table_stats (col_id int, distinct_values bigint) Row format delimited Fields terminated by '\t' Lines terminated by '\n'  Stored as textfile ;</t>
  </si>
  <si>
    <t>insert into table db_custscience_interns.col_36_DB_CUSTBASE_PRODREFRESH_ods_cell_t_distinct_values_table_stats select '36' as col_id, count (distinct SEGMENT_LEVEL_2) as distinct_values</t>
  </si>
  <si>
    <t>insert into table db_custscience_interns.SUMMARY_of_DB_CUSTBASE_PRODREFRESH_ods_cell_t_distinct_values_table_stats select col_id, distinct_values from db_custscience_interns.col_36_DB_CUSTBASE_PRODREFRESH_ods_cell_t_distinct_values_table_stats ;</t>
  </si>
  <si>
    <t>41 5</t>
  </si>
  <si>
    <t>drop table db_custscience_interns.col_36_DB_CUSTBASE_PRODREFRESH_ods_cell_t_distinct_values_table_stats;</t>
  </si>
  <si>
    <t>create table db_custscience_interns.col_36_DB_CUSTBASE_PRODREFRESH_ods_cell_t_null_value_count_table_stats (col_id int, null_value_count bigint) Row format delimited Fields terminated by '\t' Lines terminated by '\n'  Stored as textfile ;</t>
  </si>
  <si>
    <t xml:space="preserve">insert into table db_custscience_interns.col_36_DB_CUSTBASE_PRODREFRESH_ods_cell_t_null_value_count_table_stats select '36' as col_id, count (cell_key) as null_value_count where SEGMENT_LEVEL_2 IS NULL </t>
  </si>
  <si>
    <t>insert into table db_custscience_interns.SUMMARY_of_DB_CUSTBASE_PRODREFRESH_ods_cust_demg_t_null_value_count_table_stats select col_id, null_value_count from db_custscience_interns.col_36_DB_CUSTBASE_PRODREFRESH_ods_cust_demg_t_null_value_count_table_stats ;</t>
  </si>
  <si>
    <t>41 7795273</t>
  </si>
  <si>
    <t>drop table db_custscience_interns.col_36_DB_CUSTBASE_PRODREFRESH_ods_cell_t_null_value_count_table_stats ;</t>
  </si>
  <si>
    <t>mega_type_presence_of_children string                                  </t>
  </si>
  <si>
    <t>create table db_custscience_interns.col_37_DB_CUSTBASE_PRODREFRESH_ods_cell_t_distinct_values_table_stats (col_id int, distinct_values bigint) Row format delimited Fields terminated by '\t' Lines terminated by '\n'  Stored as textfile ;</t>
  </si>
  <si>
    <t>insert into table db_custscience_interns.col_37_DB_CUSTBASE_PRODREFRESH_ods_cell_t_distinct_values_table_stats select '37' as col_id, count (distinct SEGMENT_LEVEL_3) as distinct_values</t>
  </si>
  <si>
    <t>insert into table db_custscience_interns.SUMMARY_of_DB_CUSTBASE_PRODREFRESH_ods_cell_t_distinct_values_table_stats select col_id, distinct_values from db_custscience_interns.col_37_DB_CUSTBASE_PRODREFRESH_ods_cell_t_distinct_values_table_stats ;</t>
  </si>
  <si>
    <t>42 331</t>
  </si>
  <si>
    <t>drop table db_custscience_interns.col_37_DB_CUSTBASE_PRODREFRESH_ods_cell_t_distinct_values_table_stats;</t>
  </si>
  <si>
    <t>create table db_custscience_interns.col_37_DB_CUSTBASE_PRODREFRESH_ods_cell_t_null_value_count_table_stats (col_id int, null_value_count bigint) Row format delimited Fields terminated by '\t' Lines terminated by '\n'  Stored as textfile ;</t>
  </si>
  <si>
    <t xml:space="preserve">insert into table db_custscience_interns.col_37_DB_CUSTBASE_PRODREFRESH_ods_cell_t_null_value_count_table_stats select '37' as col_id, count (cell_key) as null_value_count where SEGMENT_LEVEL_3 IS NULL </t>
  </si>
  <si>
    <t>insert into table db_custscience_interns.SUMMARY_of_DB_CUSTBASE_PRODREFRESH_ods_cust_demg_t_null_value_count_table_stats select col_id, null_value_count from db_custscience_interns.col_37_DB_CUSTBASE_PRODREFRESH_ods_cust_demg_t_null_value_count_table_stats ;</t>
  </si>
  <si>
    <t>42 9904271</t>
  </si>
  <si>
    <t>drop table db_custscience_interns.col_37_DB_CUSTBASE_PRODREFRESH_ods_cell_t_null_value_count_table_stats ;</t>
  </si>
  <si>
    <t>merkle_inf_cardholders_rank bigint                                  </t>
  </si>
  <si>
    <t>create table db_custscience_interns.col_38_DB_CUSTBASE_PRODREFRESH_ods_cell_t_distinct_values_table_stats (col_id int, distinct_values bigint) Row format delimited Fields terminated by '\t' Lines terminated by '\n'  Stored as textfile ;</t>
  </si>
  <si>
    <t>insert into table db_custscience_interns.col_38_DB_CUSTBASE_PRODREFRESH_ods_cell_t_distinct_values_table_stats select '38' as col_id, count (distinct SEGMENT_LEVEL_4) as distinct_values</t>
  </si>
  <si>
    <t>insert into table db_custscience_interns.SUMMARY_of_DB_CUSTBASE_PRODREFRESH_ods_cell_t_distinct_values_table_stats select col_id, distinct_values from db_custscience_interns.col_38_DB_CUSTBASE_PRODREFRESH_ods_cell_t_distinct_values_table_stats ;</t>
  </si>
  <si>
    <t>43 8</t>
  </si>
  <si>
    <t>drop table db_custscience_interns.col_38_DB_CUSTBASE_PRODREFRESH_ods_cell_t_distinct_values_table_stats;</t>
  </si>
  <si>
    <t>create table db_custscience_interns.col_38_DB_CUSTBASE_PRODREFRESH_ods_cell_t_null_value_count_table_stats (col_id int, null_value_count bigint) Row format delimited Fields terminated by '\t' Lines terminated by '\n'  Stored as textfile ;</t>
  </si>
  <si>
    <t xml:space="preserve">insert into table db_custscience_interns.col_38_DB_CUSTBASE_PRODREFRESH_ods_cell_t_null_value_count_table_stats select '38' as col_id, count (cell_key) as null_value_count where SEGMENT_LEVEL_4 IS NULL </t>
  </si>
  <si>
    <t>insert into table db_custscience_interns.SUMMARY_of_DB_CUSTBASE_PRODREFRESH_ods_cust_demg_t_null_value_count_table_stats select col_id, null_value_count from db_custscience_interns.col_38_DB_CUSTBASE_PRODREFRESH_ods_cust_demg_t_null_value_count_table_stats ;</t>
  </si>
  <si>
    <t>43 16123249</t>
  </si>
  <si>
    <t>drop table db_custscience_interns.col_38_DB_CUSTBASE_PRODREFRESH_ods_cell_t_null_value_count_table_stats ;</t>
  </si>
  <si>
    <t>merkle_marketing_index bigint                                  </t>
  </si>
  <si>
    <t>create table db_custscience_interns.col_39_DB_CUSTBASE_PRODREFRESH_ods_cell_t_distinct_values_table_stats (col_id int, distinct_values bigint) Row format delimited Fields terminated by '\t' Lines terminated by '\n'  Stored as textfile ;</t>
  </si>
  <si>
    <t>insert into table db_custscience_interns.col_39_DB_CUSTBASE_PRODREFRESH_ods_cell_t_distinct_values_table_stats select '39' as col_id, count (distinct SEGMENT_LEVEL_5) as distinct_values</t>
  </si>
  <si>
    <t>insert into table db_custscience_interns.SUMMARY_of_DB_CUSTBASE_PRODREFRESH_ods_cell_t_distinct_values_table_stats select col_id, distinct_values from db_custscience_interns.col_39_DB_CUSTBASE_PRODREFRESH_ods_cell_t_distinct_values_table_stats ;</t>
  </si>
  <si>
    <t>44 1370</t>
  </si>
  <si>
    <t>drop table db_custscience_interns.col_39_DB_CUSTBASE_PRODREFRESH_ods_cell_t_distinct_values_table_stats;</t>
  </si>
  <si>
    <t>create table db_custscience_interns.col_39_DB_CUSTBASE_PRODREFRESH_ods_cell_t_null_value_count_table_stats (col_id int, null_value_count bigint) Row format delimited Fields terminated by '\t' Lines terminated by '\n'  Stored as textfile ;</t>
  </si>
  <si>
    <t xml:space="preserve">insert into table db_custscience_interns.col_39_DB_CUSTBASE_PRODREFRESH_ods_cell_t_null_value_count_table_stats select '39' as col_id, count (cell_key) as null_value_count where SEGMENT_LEVEL_5 IS NULL </t>
  </si>
  <si>
    <t>insert into table db_custscience_interns.SUMMARY_of_DB_CUSTBASE_PRODREFRESH_ods_cust_demg_t_null_value_count_table_stats select col_id, null_value_count from db_custscience_interns.col_39_DB_CUSTBASE_PRODREFRESH_ods_cust_demg_t_null_value_count_table_stats ;</t>
  </si>
  <si>
    <t>44 14815106</t>
  </si>
  <si>
    <t>drop table db_custscience_interns.col_39_DB_CUSTBASE_PRODREFRESH_ods_cell_t_null_value_count_table_stats ;</t>
  </si>
  <si>
    <t>merkle_marketing_rank bigint                                  </t>
  </si>
  <si>
    <t>create table db_custscience_interns.col_40_DB_CUSTBASE_PRODREFRESH_ods_cell_t_distinct_values_table_stats (col_id int, distinct_values bigint) Row format delimited Fields terminated by '\t' Lines terminated by '\n'  Stored as textfile ;</t>
  </si>
  <si>
    <t>insert into table db_custscience_interns.col_40_DB_CUSTBASE_PRODREFRESH_ods_cell_t_distinct_values_table_stats select '40' as col_id, count (distinct SEGMENT_LEVEL_6) as distinct_values</t>
  </si>
  <si>
    <t>insert into table db_custscience_interns.SUMMARY_of_DB_CUSTBASE_PRODREFRESH_ods_cell_t_distinct_values_table_stats select col_id, distinct_values from db_custscience_interns.col_40_DB_CUSTBASE_PRODREFRESH_ods_cell_t_distinct_values_table_stats ;</t>
  </si>
  <si>
    <t>45 3</t>
  </si>
  <si>
    <t>drop table db_custscience_interns.col_40_DB_CUSTBASE_PRODREFRESH_ods_cell_t_distinct_values_table_stats;</t>
  </si>
  <si>
    <t>create table db_custscience_interns.col_40_DB_CUSTBASE_PRODREFRESH_ods_cell_t_null_value_count_table_stats (col_id int, null_value_count bigint) Row format delimited Fields terminated by '\t' Lines terminated by '\n'  Stored as textfile ;</t>
  </si>
  <si>
    <t xml:space="preserve">insert into table db_custscience_interns.col_40_DB_CUSTBASE_PRODREFRESH_ods_cell_t_null_value_count_table_stats select '40' as col_id, count (cell_key) as null_value_count where SEGMENT_LEVEL_6 IS NULL </t>
  </si>
  <si>
    <t>insert into table db_custscience_interns.SUMMARY_of_DB_CUSTBASE_PRODREFRESH_ods_cust_demg_t_null_value_count_table_stats select col_id, null_value_count from db_custscience_interns.col_40_DB_CUSTBASE_PRODREFRESH_ods_cust_demg_t_null_value_count_table_stats ;</t>
  </si>
  <si>
    <t>45 9348111</t>
  </si>
  <si>
    <t>drop table db_custscience_interns.col_40_DB_CUSTBASE_PRODREFRESH_ods_cell_t_null_value_count_table_stats ;</t>
  </si>
  <si>
    <t>merkle_responder_rating bigint                                  </t>
  </si>
  <si>
    <t>create table db_custscience_interns.col_41_DB_CUSTBASE_PRODREFRESH_ods_cell_t_distinct_values_table_stats (col_id int, distinct_values bigint) Row format delimited Fields terminated by '\t' Lines terminated by '\n'  Stored as textfile ;</t>
  </si>
  <si>
    <t>insert into table db_custscience_interns.col_41_DB_CUSTBASE_PRODREFRESH_ods_cell_t_distinct_values_table_stats select '41' as col_id, count (distinct SEGMENT_LEVEL_7) as distinct_values</t>
  </si>
  <si>
    <t>insert into table db_custscience_interns.SUMMARY_of_DB_CUSTBASE_PRODREFRESH_ods_cell_t_distinct_values_table_stats select col_id, distinct_values from db_custscience_interns.col_41_DB_CUSTBASE_PRODREFRESH_ods_cell_t_distinct_values_table_stats ;</t>
  </si>
  <si>
    <t>46 2</t>
  </si>
  <si>
    <t>drop table db_custscience_interns.col_41_DB_CUSTBASE_PRODREFRESH_ods_cell_t_distinct_values_table_stats;</t>
  </si>
  <si>
    <t>create table db_custscience_interns.col_41_DB_CUSTBASE_PRODREFRESH_ods_cell_t_null_value_count_table_stats (col_id int, null_value_count bigint) Row format delimited Fields terminated by '\t' Lines terminated by '\n'  Stored as textfile ;</t>
  </si>
  <si>
    <t xml:space="preserve">insert into table db_custscience_interns.col_41_DB_CUSTBASE_PRODREFRESH_ods_cell_t_null_value_count_table_stats select '41' as col_id, count (cell_key) as null_value_count where SEGMENT_LEVEL_7 IS NULL </t>
  </si>
  <si>
    <t>insert into table db_custscience_interns.SUMMARY_of_DB_CUSTBASE_PRODREFRESH_ods_cust_demg_t_null_value_count_table_stats select col_id, null_value_count from db_custscience_interns.col_41_DB_CUSTBASE_PRODREFRESH_ods_cust_demg_t_null_value_count_table_stats ;</t>
  </si>
  <si>
    <t>46 15512382</t>
  </si>
  <si>
    <t>drop table db_custscience_interns.col_41_DB_CUSTBASE_PRODREFRESH_ods_cell_t_null_value_count_table_stats ;</t>
  </si>
  <si>
    <t>msa_code            bigint                                  </t>
  </si>
  <si>
    <t>create table db_custscience_interns.col_42_DB_CUSTBASE_PRODREFRESH_ods_cell_t_distinct_values_table_stats (col_id int, distinct_values bigint) Row format delimited Fields terminated by '\t' Lines terminated by '\n'  Stored as textfile ;</t>
  </si>
  <si>
    <t>insert into table db_custscience_interns.col_42_DB_CUSTBASE_PRODREFRESH_ods_cell_t_distinct_values_table_stats select '42' as col_id, count (distinct SEGMENT_LEVEL_8) as distinct_values</t>
  </si>
  <si>
    <t>insert into table db_custscience_interns.SUMMARY_of_DB_CUSTBASE_PRODREFRESH_ods_cell_t_distinct_values_table_stats select col_id, distinct_values from db_custscience_interns.col_42_DB_CUSTBASE_PRODREFRESH_ods_cell_t_distinct_values_table_stats ;</t>
  </si>
  <si>
    <t>47 10</t>
  </si>
  <si>
    <t>drop table db_custscience_interns.col_42_DB_CUSTBASE_PRODREFRESH_ods_cell_t_distinct_values_table_stats;</t>
  </si>
  <si>
    <t>create table db_custscience_interns.col_42_DB_CUSTBASE_PRODREFRESH_ods_cell_t_null_value_count_table_stats (col_id int, null_value_count bigint) Row format delimited Fields terminated by '\t' Lines terminated by '\n'  Stored as textfile ;</t>
  </si>
  <si>
    <t xml:space="preserve">insert into table db_custscience_interns.col_42_DB_CUSTBASE_PRODREFRESH_ods_cell_t_null_value_count_table_stats select '42' as col_id, count (cell_key) as null_value_count where SEGMENT_LEVEL_8 IS NULL </t>
  </si>
  <si>
    <t>insert into table db_custscience_interns.SUMMARY_of_DB_CUSTBASE_PRODREFRESH_ods_cust_demg_t_null_value_count_table_stats select col_id, null_value_count from db_custscience_interns.col_42_DB_CUSTBASE_PRODREFRESH_ods_cust_demg_t_null_value_count_table_stats ;</t>
  </si>
  <si>
    <t>47 16123249</t>
  </si>
  <si>
    <t>drop table db_custscience_interns.col_42_DB_CUSTBASE_PRODREFRESH_ods_cell_t_null_value_count_table_stats ;</t>
  </si>
  <si>
    <t>new_credit_range    bigint                                  </t>
  </si>
  <si>
    <t>create table db_custscience_interns.col_43_DB_CUSTBASE_PRODREFRESH_ods_cell_t_distinct_values_table_stats (col_id int, distinct_values bigint) Row format delimited Fields terminated by '\t' Lines terminated by '\n'  Stored as textfile ;</t>
  </si>
  <si>
    <t>insert into table db_custscience_interns.col_43_DB_CUSTBASE_PRODREFRESH_ods_cell_t_distinct_values_table_stats select '43' as col_id, count (distinct SEGMENT_LEVEL_9) as distinct_values</t>
  </si>
  <si>
    <t>insert into table db_custscience_interns.SUMMARY_of_DB_CUSTBASE_PRODREFRESH_ods_cell_t_distinct_values_table_stats select col_id, distinct_values from db_custscience_interns.col_43_DB_CUSTBASE_PRODREFRESH_ods_cell_t_distinct_values_table_stats ;</t>
  </si>
  <si>
    <t>48 1</t>
  </si>
  <si>
    <t>drop table db_custscience_interns.col_43_DB_CUSTBASE_PRODREFRESH_ods_cell_t_distinct_values_table_stats;</t>
  </si>
  <si>
    <t>create table db_custscience_interns.col_43_DB_CUSTBASE_PRODREFRESH_ods_cell_t_null_value_count_table_stats (col_id int, null_value_count bigint) Row format delimited Fields terminated by '\t' Lines terminated by '\n'  Stored as textfile ;</t>
  </si>
  <si>
    <t xml:space="preserve">insert into table db_custscience_interns.col_43_DB_CUSTBASE_PRODREFRESH_ods_cell_t_null_value_count_table_stats select '43' as col_id, count (cell_key) as null_value_count where SEGMENT_LEVEL_9 IS NULL </t>
  </si>
  <si>
    <t>insert into table db_custscience_interns.SUMMARY_of_DB_CUSTBASE_PRODREFRESH_ods_cust_demg_t_null_value_count_table_stats select col_id, null_value_count from db_custscience_interns.col_43_DB_CUSTBASE_PRODREFRESH_ods_cust_demg_t_null_value_count_table_stats ;</t>
  </si>
  <si>
    <t>48 48991836</t>
  </si>
  <si>
    <t>drop table db_custscience_interns.col_43_DB_CUSTBASE_PRODREFRESH_ods_cell_t_null_value_count_table_stats ;</t>
  </si>
  <si>
    <t>nm1_birthdate       string                                  </t>
  </si>
  <si>
    <t>create table db_custscience_interns.col_44_DB_CUSTBASE_PRODREFRESH_ods_cell_t_distinct_values_table_stats (col_id int, distinct_values bigint) Row format delimited Fields terminated by '\t' Lines terminated by '\n'  Stored as textfile ;</t>
  </si>
  <si>
    <t>insert into table db_custscience_interns.col_44_DB_CUSTBASE_PRODREFRESH_ods_cell_t_distinct_values_table_stats select '44' as col_id, count (distinct TOUCHPOINT) as distinct_values</t>
  </si>
  <si>
    <t>insert into table db_custscience_interns.SUMMARY_of_DB_CUSTBASE_PRODREFRESH_ods_cell_t_distinct_values_table_stats select col_id, distinct_values from db_custscience_interns.col_44_DB_CUSTBASE_PRODREFRESH_ods_cell_t_distinct_values_table_stats ;</t>
  </si>
  <si>
    <t>49 903</t>
  </si>
  <si>
    <t>drop table db_custscience_interns.col_44_DB_CUSTBASE_PRODREFRESH_ods_cell_t_distinct_values_table_stats;</t>
  </si>
  <si>
    <t>create table db_custscience_interns.col_44_DB_CUSTBASE_PRODREFRESH_ods_cell_t_null_value_count_table_stats (col_id int, null_value_count bigint) Row format delimited Fields terminated by '\t' Lines terminated by '\n'  Stored as textfile ;</t>
  </si>
  <si>
    <t xml:space="preserve">insert into table db_custscience_interns.col_44_DB_CUSTBASE_PRODREFRESH_ods_cell_t_null_value_count_table_stats select '44' as col_id, count (cell_key) as null_value_count where TOUCHPOINT IS NULL </t>
  </si>
  <si>
    <t>insert into table db_custscience_interns.SUMMARY_of_DB_CUSTBASE_PRODREFRESH_ods_cust_demg_t_null_value_count_table_stats select col_id, null_value_count from db_custscience_interns.col_44_DB_CUSTBASE_PRODREFRESH_ods_cust_demg_t_null_value_count_table_stats ;</t>
  </si>
  <si>
    <t>49 7795273</t>
  </si>
  <si>
    <t>drop table db_custscience_interns.col_44_DB_CUSTBASE_PRODREFRESH_ods_cell_t_null_value_count_table_stats ;</t>
  </si>
  <si>
    <t>nm1_gender          string                                  </t>
  </si>
  <si>
    <t>create table db_custscience_interns.col_45_DB_CUSTBASE_PRODREFRESH_ods_cell_t_distinct_values_table_stats (col_id int, distinct_values bigint) Row format delimited Fields terminated by '\t' Lines terminated by '\n'  Stored as textfile ;</t>
  </si>
  <si>
    <t>insert into table db_custscience_interns.col_45_DB_CUSTBASE_PRODREFRESH_ods_cell_t_distinct_values_table_stats select '45' as col_id, count (distinct TREATMENT_CODE) as distinct_values</t>
  </si>
  <si>
    <t>insert into table db_custscience_interns.SUMMARY_of_DB_CUSTBASE_PRODREFRESH_ods_cell_t_distinct_values_table_stats select col_id, distinct_values from db_custscience_interns.col_45_DB_CUSTBASE_PRODREFRESH_ods_cell_t_distinct_values_table_stats ;</t>
  </si>
  <si>
    <t>50 482</t>
  </si>
  <si>
    <t>drop table db_custscience_interns.col_45_DB_CUSTBASE_PRODREFRESH_ods_cell_t_distinct_values_table_stats;</t>
  </si>
  <si>
    <t>create table db_custscience_interns.col_45_DB_CUSTBASE_PRODREFRESH_ods_cell_t_null_value_count_table_stats (col_id int, null_value_count bigint) Row format delimited Fields terminated by '\t' Lines terminated by '\n'  Stored as textfile ;</t>
  </si>
  <si>
    <t xml:space="preserve">insert into table db_custscience_interns.col_45_DB_CUSTBASE_PRODREFRESH_ods_cell_t_null_value_count_table_stats select '45' as col_id, count (cell_key) as null_value_count where TREATMENT_CODE IS NULL </t>
  </si>
  <si>
    <t>insert into table db_custscience_interns.SUMMARY_of_DB_CUSTBASE_PRODREFRESH_ods_cust_demg_t_null_value_count_table_stats select col_id, null_value_count from db_custscience_interns.col_45_DB_CUSTBASE_PRODREFRESH_ods_cust_demg_t_null_value_count_table_stats ;</t>
  </si>
  <si>
    <t>50 7795273</t>
  </si>
  <si>
    <t>drop table db_custscience_interns.col_45_DB_CUSTBASE_PRODREFRESH_ods_cell_t_null_value_count_table_stats ;</t>
  </si>
  <si>
    <t>nm1_marital_status  string                                  </t>
  </si>
  <si>
    <t>create table db_custscience_interns.col_46_DB_CUSTBASE_PRODREFRESH_ods_cell_t_distinct_values_table_stats (col_id int, distinct_values bigint) Row format delimited Fields terminated by '\t' Lines terminated by '\n'  Stored as textfile ;</t>
  </si>
  <si>
    <t>insert into table db_custscience_interns.col_46_DB_CUSTBASE_PRODREFRESH_ods_cell_t_distinct_values_table_stats select '46' as col_id, count (distinct TREATMENT_DESCRIPTION) as distinct_values</t>
  </si>
  <si>
    <t>insert into table db_custscience_interns.SUMMARY_of_DB_CUSTBASE_PRODREFRESH_ods_cell_t_distinct_values_table_stats select col_id, distinct_values from db_custscience_interns.col_46_DB_CUSTBASE_PRODREFRESH_ods_cell_t_distinct_values_table_stats ;</t>
  </si>
  <si>
    <t>6 58378317</t>
  </si>
  <si>
    <t>drop table db_custscience_interns.col_46_DB_CUSTBASE_PRODREFRESH_ods_cell_t_distinct_values_table_stats;</t>
  </si>
  <si>
    <t>create table db_custscience_interns.col_46_DB_CUSTBASE_PRODREFRESH_ods_cell_t_null_value_count_table_stats (col_id int, null_value_count bigint) Row format delimited Fields terminated by '\t' Lines terminated by '\n'  Stored as textfile ;</t>
  </si>
  <si>
    <t xml:space="preserve">insert into table db_custscience_interns.col_46_DB_CUSTBASE_PRODREFRESH_ods_cell_t_null_value_count_table_stats select '46' as col_id, count (cell_key) as null_value_count where TREATMENT_DESCRIPTION IS NULL </t>
  </si>
  <si>
    <t>insert into table db_custscience_interns.SUMMARY_of_DB_CUSTBASE_PRODREFRESH_ods_cust_demg_t_null_value_count_table_stats select col_id, null_value_count from db_custscience_interns.col_46_DB_CUSTBASE_PRODREFRESH_ods_cust_demg_t_null_value_count_table_stats ;</t>
  </si>
  <si>
    <t>6 0</t>
  </si>
  <si>
    <t>drop table db_custscience_interns.col_46_DB_CUSTBASE_PRODREFRESH_ods_cell_t_null_value_count_table_stats ;</t>
  </si>
  <si>
    <t>num_credit_lines    bigint                                  </t>
  </si>
  <si>
    <t>create table db_custscience_interns.col_47_DB_CUSTBASE_PRODREFRESH_ods_cell_t_distinct_values_table_stats (col_id int, distinct_values bigint) Row format delimited Fields terminated by '\t' Lines terminated by '\n'  Stored as textfile ;</t>
  </si>
  <si>
    <t>insert into table db_custscience_interns.col_47_DB_CUSTBASE_PRODREFRESH_ods_cell_t_distinct_values_table_stats select '47' as col_id, count (distinct TREATMENT_ETC_FULLPATH) as distinct_values</t>
  </si>
  <si>
    <t>insert into table db_custscience_interns.SUMMARY_of_DB_CUSTBASE_PRODREFRESH_ods_cell_t_distinct_values_table_stats select col_id, distinct_values from db_custscience_interns.col_47_DB_CUSTBASE_PRODREFRESH_ods_cell_t_distinct_values_table_stats ;</t>
  </si>
  <si>
    <t>51 707</t>
  </si>
  <si>
    <t>drop table db_custscience_interns.col_47_DB_CUSTBASE_PRODREFRESH_ods_cell_t_distinct_values_table_stats;</t>
  </si>
  <si>
    <t>create table db_custscience_interns.col_47_DB_CUSTBASE_PRODREFRESH_ods_cell_t_null_value_count_table_stats (col_id int, null_value_count bigint) Row format delimited Fields terminated by '\t' Lines terminated by '\n'  Stored as textfile ;</t>
  </si>
  <si>
    <t xml:space="preserve">insert into table db_custscience_interns.col_47_DB_CUSTBASE_PRODREFRESH_ods_cell_t_null_value_count_table_stats select '47' as col_id, count (cell_key) as null_value_count where TREATMENT_ETC_FULLPATH IS NULL </t>
  </si>
  <si>
    <t>insert into table db_custscience_interns.SUMMARY_of_DB_CUSTBASE_PRODREFRESH_ods_cust_demg_t_null_value_count_table_stats select col_id, null_value_count from db_custscience_interns.col_47_DB_CUSTBASE_PRODREFRESH_ods_cust_demg_t_null_value_count_table_stats ;</t>
  </si>
  <si>
    <t>51 7795273</t>
  </si>
  <si>
    <t>drop table db_custscience_interns.col_47_DB_CUSTBASE_PRODREFRESH_ods_cell_t_null_value_count_table_stats ;</t>
  </si>
  <si>
    <t>premium_bank_card   string                                  </t>
  </si>
  <si>
    <t>create table db_custscience_interns.col_48_DB_CUSTBASE_PRODREFRESH_ods_cell_t_distinct_values_table_stats (col_id int, distinct_values bigint) Row format delimited Fields terminated by '\t' Lines terminated by '\n'  Stored as textfile ;</t>
  </si>
  <si>
    <t>insert into table db_custscience_interns.col_48_DB_CUSTBASE_PRODREFRESH_ods_cell_t_distinct_values_table_stats select '48' as col_id, count (distinct TREATMENT_ETC_NAME) as distinct_values</t>
  </si>
  <si>
    <t>insert into table db_custscience_interns.SUMMARY_of_DB_CUSTBASE_PRODREFRESH_ods_cell_t_distinct_values_table_stats select col_id, distinct_values from db_custscience_interns.col_48_DB_CUSTBASE_PRODREFRESH_ods_cell_t_distinct_values_table_stats ;</t>
  </si>
  <si>
    <t>52 1</t>
  </si>
  <si>
    <t>drop table db_custscience_interns.col_48_DB_CUSTBASE_PRODREFRESH_ods_cell_t_distinct_values_table_stats;</t>
  </si>
  <si>
    <t>create table db_custscience_interns.col_48_DB_CUSTBASE_PRODREFRESH_ods_cell_t_null_value_count_table_stats (col_id int, null_value_count bigint) Row format delimited Fields terminated by '\t' Lines terminated by '\n'  Stored as textfile ;</t>
  </si>
  <si>
    <t xml:space="preserve">insert into table db_custscience_interns.col_48_DB_CUSTBASE_PRODREFRESH_ods_cell_t_null_value_count_table_stats select '48' as col_id, count (cell_key) as null_value_count where TREATMENT_ETC_NAME IS NULL </t>
  </si>
  <si>
    <t>insert into table db_custscience_interns.SUMMARY_of_DB_CUSTBASE_PRODREFRESH_ods_cust_demg_t_null_value_count_table_stats select col_id, null_value_count from db_custscience_interns.col_48_DB_CUSTBASE_PRODREFRESH_ods_cust_demg_t_null_value_count_table_stats ;</t>
  </si>
  <si>
    <t>52 32240843</t>
  </si>
  <si>
    <t>drop table db_custscience_interns.col_48_DB_CUSTBASE_PRODREFRESH_ods_cell_t_null_value_count_table_stats ;</t>
  </si>
  <si>
    <t>prob_ordering_through_internet bigint                                  </t>
  </si>
  <si>
    <t>create table db_custscience_interns.col_49_DB_CUSTBASE_PRODREFRESH_ods_cell_t_distinct_values_table_stats (col_id int, distinct_values bigint) Row format delimited Fields terminated by '\t' Lines terminated by '\n'  Stored as textfile ;</t>
  </si>
  <si>
    <t>insert into table db_custscience_interns.col_49_DB_CUSTBASE_PRODREFRESH_ods_cell_t_distinct_values_table_stats select '49' as col_id, count (distinct TREATMENT_UNIT_COST) as distinct_values</t>
  </si>
  <si>
    <t>insert into table db_custscience_interns.SUMMARY_of_DB_CUSTBASE_PRODREFRESH_ods_cell_t_distinct_values_table_stats select col_id, distinct_values from db_custscience_interns.col_49_DB_CUSTBASE_PRODREFRESH_ods_cell_t_distinct_values_table_stats ;</t>
  </si>
  <si>
    <t>53 9</t>
  </si>
  <si>
    <t>drop table db_custscience_interns.col_49_DB_CUSTBASE_PRODREFRESH_ods_cell_t_distinct_values_table_stats;</t>
  </si>
  <si>
    <t>create table db_custscience_interns.col_49_DB_CUSTBASE_PRODREFRESH_ods_cell_t_null_value_count_table_stats (col_id int, null_value_count bigint) Row format delimited Fields terminated by '\t' Lines terminated by '\n'  Stored as textfile ;</t>
  </si>
  <si>
    <t xml:space="preserve">insert into table db_custscience_interns.col_49_DB_CUSTBASE_PRODREFRESH_ods_cell_t_null_value_count_table_stats select '49' as col_id, count (cell_key) as null_value_count where TREATMENT_UNIT_COST IS NULL </t>
  </si>
  <si>
    <t>insert into table db_custscience_interns.SUMMARY_of_DB_CUSTBASE_PRODREFRESH_ods_cust_demg_t_null_value_count_table_stats select col_id, null_value_count from db_custscience_interns.col_49_DB_CUSTBASE_PRODREFRESH_ods_cust_demg_t_null_value_count_table_stats ;</t>
  </si>
  <si>
    <t>53 4819049</t>
  </si>
  <si>
    <t>drop table db_custscience_interns.col_49_DB_CUSTBASE_PRODREFRESH_ods_cell_t_null_value_count_table_stats ;</t>
  </si>
  <si>
    <t>prob_ordering_through_mail bigint                                  </t>
  </si>
  <si>
    <t>create table db_custscience_interns.col_50_DB_CUSTBASE_PRODREFRESH_ods_cell_t_distinct_values_table_stats (col_id int, distinct_values bigint) Row format delimited Fields terminated by '\t' Lines terminated by '\n'  Stored as textfile ;</t>
  </si>
  <si>
    <t>insert into table db_custscience_interns.col_50_DB_CUSTBASE_PRODREFRESH_ods_cell_t_distinct_values_table_stats select '50' as col_id, count (distinct INS_DT) as distinct_values</t>
  </si>
  <si>
    <t>insert into table db_custscience_interns.SUMMARY_of_DB_CUSTBASE_PRODREFRESH_ods_cell_t_distinct_values_table_stats select col_id, distinct_values from db_custscience_interns.col_50_DB_CUSTBASE_PRODREFRESH_ods_cell_t_distinct_values_table_stats ;</t>
  </si>
  <si>
    <t>54 7</t>
  </si>
  <si>
    <t>drop table db_custscience_interns.col_50_DB_CUSTBASE_PRODREFRESH_ods_cell_t_distinct_values_table_stats;</t>
  </si>
  <si>
    <t>create table db_custscience_interns.col_50_DB_CUSTBASE_PRODREFRESH_ods_cell_t_null_value_count_table_stats (col_id int, null_value_count bigint) Row format delimited Fields terminated by '\t' Lines terminated by '\n'  Stored as textfile ;</t>
  </si>
  <si>
    <t xml:space="preserve">insert into table db_custscience_interns.col_50_DB_CUSTBASE_PRODREFRESH_ods_cell_t_null_value_count_table_stats select '50' as col_id, count (cell_key) as null_value_count where INS_DT IS NULL </t>
  </si>
  <si>
    <t>insert into table db_custscience_interns.SUMMARY_of_DB_CUSTBASE_PRODREFRESH_ods_cust_demg_t_null_value_count_table_stats select col_id, null_value_count from db_custscience_interns.col_50_DB_CUSTBASE_PRODREFRESH_ods_cust_demg_t_null_value_count_table_stats ;</t>
  </si>
  <si>
    <t>54 27343061</t>
  </si>
  <si>
    <t>drop table db_custscience_interns.col_50_DB_CUSTBASE_PRODREFRESH_ods_cell_t_null_value_count_table_stats ;</t>
  </si>
  <si>
    <t>prob_ordering_through_phone bigint                                  </t>
  </si>
  <si>
    <t>create table db_custscience_interns.col_51_DB_CUSTBASE_PRODREFRESH_ods_cell_t_distinct_values_table_stats (col_id int, distinct_values bigint) Row format delimited Fields terminated by '\t' Lines terminated by '\n'  Stored as textfile ;</t>
  </si>
  <si>
    <t>insert into table db_custscience_interns.col_51_DB_CUSTBASE_PRODREFRESH_ods_cell_t_distinct_values_table_stats select '51' as col_id, count (distinct UPDT_DT) as distinct_values</t>
  </si>
  <si>
    <t>insert into table db_custscience_interns.SUMMARY_of_DB_CUSTBASE_PRODREFRESH_ods_cell_t_distinct_values_table_stats select col_id, distinct_values from db_custscience_interns.col_51_DB_CUSTBASE_PRODREFRESH_ods_cell_t_distinct_values_table_stats ;</t>
  </si>
  <si>
    <t>55 7</t>
  </si>
  <si>
    <t>drop table db_custscience_interns.col_51_DB_CUSTBASE_PRODREFRESH_ods_cell_t_distinct_values_table_stats;</t>
  </si>
  <si>
    <t>create table db_custscience_interns.col_51_DB_CUSTBASE_PRODREFRESH_ods_cell_t_null_value_count_table_stats (col_id int, null_value_count bigint) Row format delimited Fields terminated by '\t' Lines terminated by '\n'  Stored as textfile ;</t>
  </si>
  <si>
    <t xml:space="preserve">insert into table db_custscience_interns.col_51_DB_CUSTBASE_PRODREFRESH_ods_cell_t_null_value_count_table_stats select '51' as col_id, count (cell_key) as null_value_count where UPDT_DT IS NULL </t>
  </si>
  <si>
    <t>insert into table db_custscience_interns.SUMMARY_of_DB_CUSTBASE_PRODREFRESH_ods_cust_demg_t_null_value_count_table_stats select col_id, null_value_count from db_custscience_interns.col_51_DB_CUSTBASE_PRODREFRESH_ods_cust_demg_t_null_value_count_table_stats ;</t>
  </si>
  <si>
    <t>55 27343061</t>
  </si>
  <si>
    <t>drop table db_custscience_interns.col_51_DB_CUSTBASE_PRODREFRESH_ods_cell_t_null_value_count_table_stats ;</t>
  </si>
  <si>
    <t>retail_card         string                                  </t>
  </si>
  <si>
    <t>create table db_custscience_interns.col_52_DB_CUSTBASE_PRODREFRESH_ods_cell_t_distinct_values_table_stats (col_id int, distinct_values bigint) Row format delimited Fields terminated by '\t' Lines terminated by '\n'  Stored as textfile ;</t>
  </si>
  <si>
    <t>insert into table db_custscience_interns.col_52_DB_CUSTBASE_PRODREFRESH_ods_cell_t_distinct_values_table_stats select '52' as col_id, count (distinct SEGMENT_PATH) as distinct_values</t>
  </si>
  <si>
    <t>insert into table db_custscience_interns.SUMMARY_of_DB_CUSTBASE_PRODREFRESH_ods_cell_t_distinct_values_table_stats select col_id, distinct_values from db_custscience_interns.col_52_DB_CUSTBASE_PRODREFRESH_ods_cell_t_distinct_values_table_stats ;</t>
  </si>
  <si>
    <t>56 18382</t>
  </si>
  <si>
    <t>drop table db_custscience_interns.col_52_DB_CUSTBASE_PRODREFRESH_ods_cell_t_distinct_values_table_stats;</t>
  </si>
  <si>
    <t>create table db_custscience_interns.col_52_DB_CUSTBASE_PRODREFRESH_ods_cell_t_null_value_count_table_stats (col_id int, null_value_count bigint) Row format delimited Fields terminated by '\t' Lines terminated by '\n'  Stored as textfile ;</t>
  </si>
  <si>
    <t xml:space="preserve">insert into table db_custscience_interns.col_52_DB_CUSTBASE_PRODREFRESH_ods_cell_t_null_value_count_table_stats select '52' as col_id, count (cell_key) as null_value_count where SEGMENT_PATH IS NULL </t>
  </si>
  <si>
    <t>insert into table db_custscience_interns.SUMMARY_of_DB_CUSTBASE_PRODREFRESH_ods_cust_demg_t_null_value_count_table_stats select col_id, null_value_count from db_custscience_interns.col_52_DB_CUSTBASE_PRODREFRESH_ods_cust_demg_t_null_value_count_table_stats ;</t>
  </si>
  <si>
    <t>56 3612436</t>
  </si>
  <si>
    <t>drop table db_custscience_interns.col_52_DB_CUSTBASE_PRODREFRESH_ods_cell_t_null_value_count_table_stats ;</t>
  </si>
  <si>
    <t>rural_urban_county_size_code bigint                                  </t>
  </si>
  <si>
    <t>create table db_custscience_interns.col_53_DB_CUSTBASE_PRODREFRESH_ods_cell_t_distinct_values_table_stats (col_id int, distinct_values bigint) Row format delimited Fields terminated by '\t' Lines terminated by '\n'  Stored as textfile ;</t>
  </si>
  <si>
    <t>insert into table db_custscience_interns.col_53_DB_CUSTBASE_PRODREFRESH_ods_cell_t_distinct_values_table_stats select '53' as col_id, count (distinct FLOW_KEY) as distinct_values</t>
  </si>
  <si>
    <t>insert into table db_custscience_interns.SUMMARY_of_DB_CUSTBASE_PRODREFRESH_ods_cell_t_distinct_values_table_stats select col_id, distinct_values from db_custscience_interns.col_53_DB_CUSTBASE_PRODREFRESH_ods_cell_t_distinct_values_table_stats ;</t>
  </si>
  <si>
    <t>57 95211</t>
  </si>
  <si>
    <t>drop table db_custscience_interns.col_53_DB_CUSTBASE_PRODREFRESH_ods_cell_t_distinct_values_table_stats;</t>
  </si>
  <si>
    <t>create table db_custscience_interns.col_53_DB_CUSTBASE_PRODREFRESH_ods_cell_t_null_value_count_table_stats (col_id int, null_value_count bigint) Row format delimited Fields terminated by '\t' Lines terminated by '\n'  Stored as textfile ;</t>
  </si>
  <si>
    <t xml:space="preserve">insert into table db_custscience_interns.col_53_DB_CUSTBASE_PRODREFRESH_ods_cell_t_null_value_count_table_stats select '53' as col_id, count (cell_key) as null_value_count where FLOW_KEY IS NULL </t>
  </si>
  <si>
    <t>insert into table db_custscience_interns.SUMMARY_of_DB_CUSTBASE_PRODREFRESH_ods_cust_demg_t_null_value_count_table_stats select col_id, null_value_count from db_custscience_interns.col_53_DB_CUSTBASE_PRODREFRESH_ods_cust_demg_t_null_value_count_table_stats ;</t>
  </si>
  <si>
    <t>57 3612307</t>
  </si>
  <si>
    <t>drop table db_custscience_interns.col_53_DB_CUSTBASE_PRODREFRESH_ods_cell_t_null_value_count_table_stats ;</t>
  </si>
  <si>
    <t>social_iq_facebook  bigint                                  </t>
  </si>
  <si>
    <t>create table db_custscience_interns.col_54_DB_CUSTBASE_PRODREFRESH_ods_cell_t_distinct_values_table_stats (col_id int, distinct_values bigint) Row format delimited Fields terminated by '\t' Lines terminated by '\n'  Stored as textfile ;</t>
  </si>
  <si>
    <t>insert into table db_custscience_interns.col_54_DB_CUSTBASE_PRODREFRESH_ods_cell_t_distinct_values_table_stats select '54' as col_id, count (distinct CAMPAIGN_OBJECTIVE) as distinct_values</t>
  </si>
  <si>
    <t>insert into table db_custscience_interns.SUMMARY_of_DB_CUSTBASE_PRODREFRESH_ods_cell_t_distinct_values_table_stats select col_id, distinct_values from db_custscience_interns.col_54_DB_CUSTBASE_PRODREFRESH_ods_cell_t_distinct_values_table_stats ;</t>
  </si>
  <si>
    <t>58 89</t>
  </si>
  <si>
    <t>drop table db_custscience_interns.col_54_DB_CUSTBASE_PRODREFRESH_ods_cell_t_distinct_values_table_stats;</t>
  </si>
  <si>
    <t>create table db_custscience_interns.col_54_DB_CUSTBASE_PRODREFRESH_ods_cell_t_null_value_count_table_stats (col_id int, null_value_count bigint) Row format delimited Fields terminated by '\t' Lines terminated by '\n'  Stored as textfile ;</t>
  </si>
  <si>
    <t xml:space="preserve">insert into table db_custscience_interns.col_54_DB_CUSTBASE_PRODREFRESH_ods_cell_t_null_value_count_table_stats select '54' as col_id, count (cell_key) as null_value_count where CAMPAIGN_OBJECTIVE IS NULL </t>
  </si>
  <si>
    <t>insert into table db_custscience_interns.SUMMARY_of_DB_CUSTBASE_PRODREFRESH_ods_cust_demg_t_null_value_count_table_stats select col_id, null_value_count from db_custscience_interns.col_54_DB_CUSTBASE_PRODREFRESH_ods_cust_demg_t_null_value_count_table_stats ;</t>
  </si>
  <si>
    <t>58 10858291</t>
  </si>
  <si>
    <t>drop table db_custscience_interns.col_54_DB_CUSTBASE_PRODREFRESH_ods_cell_t_null_value_count_table_stats ;</t>
  </si>
  <si>
    <t>social_iq_twitter   bigint                                  </t>
  </si>
  <si>
    <t>create table db_custscience_interns.col_55_DB_CUSTBASE_PRODREFRESH_ods_cell_t_distinct_values_table_stats (col_id int, distinct_values bigint) Row format delimited Fields terminated by '\t' Lines terminated by '\n'  Stored as textfile ;</t>
  </si>
  <si>
    <t>insert into table db_custscience_interns.col_55_DB_CUSTBASE_PRODREFRESH_ods_cell_t_distinct_values_table_stats select '55' as col_id, count (distinct CRT_TMST) as distinct_values</t>
  </si>
  <si>
    <t>insert into table db_custscience_interns.SUMMARY_of_DB_CUSTBASE_PRODREFRESH_ods_cell_t_distinct_values_table_stats select col_id, distinct_values from db_custscience_interns.col_55_DB_CUSTBASE_PRODREFRESH_ods_cell_t_distinct_values_table_stats ;</t>
  </si>
  <si>
    <t>59 2</t>
  </si>
  <si>
    <t>drop table db_custscience_interns.col_55_DB_CUSTBASE_PRODREFRESH_ods_cell_t_distinct_values_table_stats;</t>
  </si>
  <si>
    <t>create table db_custscience_interns.col_55_DB_CUSTBASE_PRODREFRESH_ods_cell_t_null_value_count_table_stats (col_id int, null_value_count bigint) Row format delimited Fields terminated by '\t' Lines terminated by '\n'  Stored as textfile ;</t>
  </si>
  <si>
    <t xml:space="preserve">insert into table db_custscience_interns.col_55_DB_CUSTBASE_PRODREFRESH_ods_cell_t_null_value_count_table_stats select '55' as col_id, count (cell_key) as null_value_count where CRT_TMST IS NULL </t>
  </si>
  <si>
    <t>insert into table db_custscience_interns.SUMMARY_of_DB_CUSTBASE_PRODREFRESH_ods_cust_demg_t_null_value_count_table_stats select col_id, null_value_count from db_custscience_interns.col_55_DB_CUSTBASE_PRODREFRESH_ods_cust_demg_t_null_value_count_table_stats ;</t>
  </si>
  <si>
    <t>59 0</t>
  </si>
  <si>
    <t>drop table db_custscience_interns.col_55_DB_CUSTBASE_PRODREFRESH_ods_cell_t_null_value_count_table_stats ;</t>
  </si>
  <si>
    <t>spendex_apparel     double                                  </t>
  </si>
  <si>
    <t>create table db_custscience_interns.col_56_DB_CUSTBASE_PRODREFRESH_ods_cell_t_distinct_values_table_stats (col_id int, distinct_values bigint) Row format delimited Fields terminated by '\t' Lines terminated by '\n'  Stored as textfile ;</t>
  </si>
  <si>
    <t>insert into table db_custscience_interns.col_56_DB_CUSTBASE_PRODREFRESH_ods_cell_t_distinct_values_table_stats select '56' as col_id, count (distinct UPDT_TMST) as distinct_values</t>
  </si>
  <si>
    <t>insert into table db_custscience_interns.SUMMARY_of_DB_CUSTBASE_PRODREFRESH_ods_cell_t_distinct_values_table_stats select col_id, distinct_values from db_custscience_interns.col_56_DB_CUSTBASE_PRODREFRESH_ods_cell_t_distinct_values_table_stats ;</t>
  </si>
  <si>
    <t>60 1</t>
  </si>
  <si>
    <t>drop table db_custscience_interns.col_56_DB_CUSTBASE_PRODREFRESH_ods_cell_t_distinct_values_table_stats;</t>
  </si>
  <si>
    <t>create table db_custscience_interns.col_56_DB_CUSTBASE_PRODREFRESH_ods_cell_t_null_value_count_table_stats (col_id int, null_value_count bigint) Row format delimited Fields terminated by '\t' Lines terminated by '\n'  Stored as textfile ;</t>
  </si>
  <si>
    <t xml:space="preserve">insert into table db_custscience_interns.col_56_DB_CUSTBASE_PRODREFRESH_ods_cell_t_null_value_count_table_stats select '56' as col_id, count (cell_key) as null_value_count where UPDT_TMST IS NULL </t>
  </si>
  <si>
    <t>insert into table db_custscience_interns.SUMMARY_of_DB_CUSTBASE_PRODREFRESH_ods_cust_demg_t_null_value_count_table_stats select col_id, null_value_count from db_custscience_interns.col_56_DB_CUSTBASE_PRODREFRESH_ods_cust_demg_t_null_value_count_table_stats ;</t>
  </si>
  <si>
    <t>60 44143955</t>
  </si>
  <si>
    <t>drop table db_custscience_interns.col_56_DB_CUSTBASE_PRODREFRESH_ods_cell_t_null_value_count_table_stats ;</t>
  </si>
  <si>
    <t>spendex_plus        double                                  </t>
  </si>
  <si>
    <t>7 4</t>
  </si>
  <si>
    <t>insert into table db_custscience_interns.SUMMARY_of_DB_CUSTBASE_PRODREFRESH_ods_cust_demg_t_null_value_count_table_stats select col_id, null_value_count from db_custscience_interns.col_57_DB_CUSTBASE_PRODREFRESH_ods_cust_demg_t_null_value_count_table_stats ;</t>
  </si>
  <si>
    <t>7 50002869</t>
  </si>
  <si>
    <t>spoken_language     string                                  </t>
  </si>
  <si>
    <t>61 1005</t>
  </si>
  <si>
    <t>insert into table db_custscience_interns.SUMMARY_of_DB_CUSTBASE_PRODREFRESH_ods_cust_demg_t_null_value_count_table_stats select col_id, null_value_count from db_custscience_interns.col_58_DB_CUSTBASE_PRODREFRESH_ods_cust_demg_t_null_value_count_table_stats ;</t>
  </si>
  <si>
    <t>61 0</t>
  </si>
  <si>
    <t>upd_dt              string                                  </t>
  </si>
  <si>
    <t>62 1005</t>
  </si>
  <si>
    <t>insert into table db_custscience_interns.SUMMARY_of_DB_CUSTBASE_PRODREFRESH_ods_cust_demg_t_null_value_count_table_stats select col_id, null_value_count from db_custscience_interns.col_59_DB_CUSTBASE_PRODREFRESH_ods_cust_demg_t_null_value_count_table_stats ;</t>
  </si>
  <si>
    <t>62 0</t>
  </si>
  <si>
    <t>upscale_retail_card string                                  </t>
  </si>
  <si>
    <t>8 4</t>
  </si>
  <si>
    <t>insert into table db_custscience_interns.SUMMARY_of_DB_CUSTBASE_PRODREFRESH_ods_cust_demg_t_null_value_count_table_stats select col_id, null_value_count from db_custscience_interns.col_60_DB_CUSTBASE_PRODREFRESH_ods_cust_demg_t_null_value_count_table_stats ;</t>
  </si>
  <si>
    <t>8 51399368</t>
  </si>
  <si>
    <t>crt_tmst            string                                  </t>
  </si>
  <si>
    <t>9 4</t>
  </si>
  <si>
    <t>insert into table db_custscience_interns.SUMMARY_of_DB_CUSTBASE_PRODREFRESH_ods_cust_demg_t_null_value_count_table_stats select col_id, null_value_count from db_custscience_interns.col_61_DB_CUSTBASE_PRODREFRESH_ods_cust_demg_t_null_value_count_table_stats ;</t>
  </si>
  <si>
    <t>9 48620322</t>
  </si>
  <si>
    <t>updt_tmst           string                                  </t>
  </si>
  <si>
    <t>10 4</t>
  </si>
  <si>
    <t>insert into table db_custscience_interns.SUMMARY_of_DB_CUSTBASE_PRODREFRESH_ods_cust_demg_t_null_value_count_table_stats select col_id, null_value_count from db_custscience_interns.col_62_DB_CUSTBASE_PRODREFRESH_ods_cust_demg_t_null_value_count_table_stats ;</t>
  </si>
  <si>
    <t>10 45098438</t>
  </si>
  <si>
    <t xml:space="preserve">Detailed Table Information Table(tableName:ods_cust_demg_t, dbName:db_custbase_prodrefresh, owner:svc_prodrefresh, createTime:1490290425, lastAccessTime:0, retention:0, sd:StorageDescriptor(cols:[FieldSchema(name:address_type, type:string, comment:), FieldSchema(name:adjusted_net_worth, type:double, comment:), FieldSchema(name:age, type:bigint, comment:), FieldSchema(name:age_range_in_hh, type:bigint, comment:), FieldSchema(name:bank_card, type:string, comment:), FieldSchema(name:cd_link, type:string, comment:), FieldSchema(name:children_0_3_years, type:string, comment:), FieldSchema(name:children_13_18_years, type:string, comment:), FieldSchema(name:children_4_7_years, type:string, comment:), FieldSchema(name:children_8_12_years, type:string, comment:), FieldSchema(name:credit_ranges, type:string, comment:), FieldSchema(name:cust_key, type:bigint, comment:), FieldSchema(name:dma_code, type:bigint, comment:), FieldSchema(name:ethnic_code, type:string, comment:), FieldSchema(name:flow_key, type:bigint, comment:), FieldSchema(name:gender, type:string, comment:), FieldSchema(name:group_ethnic_code, type:string, comment:), FieldSchema(name:home_value, type:string, comment:), FieldSchema(name:individual_count, type:bigint, comment:), FieldSchema(name:ins_dt, type:string, comment:), FieldSchema(name:length_of_residence, type:bigint, comment:), FieldSchema(name:mega_age, type:bigint, comment:), FieldSchema(name:mega_education, type:bigint, comment:), FieldSchema(name:mega_fitness_or_exercise, type:bigint, comment:), FieldSchema(name:mega_homeowner, type:string, comment:), FieldSchema(name:mega_income, type:double, comment:), FieldSchema(name:mega_number_of_children, type:bigint, comment:), FieldSchema(name:mega_occupation, type:bigint, comment:), FieldSchema(name:mega_presence_of_children, type:string, comment:), FieldSchema(name:mega_type_age, type:string, comment:), FieldSchema(name:mega_type_education, type:string, comment:), FieldSchema(name:mega_type_fitness_or_exercise, type:string, comment:), FieldSchema(name:mega_type_homeowner, type:string, comment:), FieldSchema(name:mega_type_income, type:string, comment:), FieldSchema(name:mega_type_number_of_children, type:string, comment:), FieldSchema(name:mega_type_occupation, type:string, comment:), FieldSchema(name:mega_type_presence_of_children, type:string, comment:), FieldSchema(name:merkle_inf_cardholders_rank, type:bigint, comment:), FieldSchema(name:merkle_marketing_index, type:bigint, comment:), FieldSchema(name:merkle_marketing_rank, type:bigint, comment:), FieldSchema(name:merkle_responder_rating, type:bigint, comment:), FieldSchema(name:msa_code, type:bigint, comment:), FieldSchema(name:new_credit_range, type:bigint, comment:), FieldSchema(name:nm1_birthdate, type:string, comment:), FieldSchema(name:nm1_gender, type:string, comment:), FieldSchema(name:nm1_marital_status, type:string, comment:), FieldSchema(name:num_credit_lines, type:bigint, comment:), FieldSchema(name:premium_bank_card, type:string, comment:), FieldSchema(name:prob_ordering_through_internet, type:bigint, comment:), FieldSchema(name:prob_ordering_through_mail, type:bigint, comment:), FieldSchema(name:prob_ordering_through_phone, type:bigint, comment:), FieldSchema(name:retail_card, type:string, comment:), FieldSchema(name:rural_urban_county_size_code, type:bigint, comment:), FieldSchema(name:social_iq_facebook, type:bigint, comment:), FieldSchema(name:social_iq_twitter, type:bigint, comment:), FieldSchema(name:spendex_apparel, type:double, comment:), FieldSchema(name:spendex_plus, type:double, comment:), FieldSchema(name:spoken_language, type:string, comment:), FieldSchema(name:upd_dt, type:string, comment:), FieldSchema(name:upscale_retail_card, type:string, comment:), FieldSchema(name:crt_tmst, type:string, comment:), FieldSchema(name:updt_tmst, type:string, comment:)], location:hdfs://pxpmgct/bdprod/cust/custbase/Customer/MDS/ODS_CUST_DEMG_T/1500146898,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parameters:{last_modified_time=1500173366, totalSize=6605549759, numRows=-1, rawDataSize=-1, EXTERNAL=TRUE, avro.compress=SNAPPY, COLUMN_STATS_ACCURATE=false, avro.schema.url=hdfs://pxpmgct/bdprod/cust/custbase/Customer/MDS/ODS_CUST_DEMG_T/schema/ods_cust_demg_t.avsc, numFiles=109, transient_lastDdlTime=1500173366, last_modified_by=svc_prodrefresh}, viewOriginalText:null, viewExpandedText:null, tableType:EXTERNAL_TABLE) </t>
  </si>
  <si>
    <t>Time taken: 6.222 seconds, Fetched: 64 row(s)</t>
  </si>
  <si>
    <t>hive -e 'set hive.cli.print.header=true; select * from DB_CUSTBASE_PRODREFRESH.ods_cust_preferences_t  limit 10000;'&gt;DB_CUSTBASE_PRODREFRESH.ods_cust_preferences_t_10k_sample.txt;</t>
  </si>
  <si>
    <t>Time:  210.043 seconds (3.50 minutes)</t>
  </si>
  <si>
    <t>Time:  148.634 seconds (2.47 minutes)</t>
  </si>
  <si>
    <t>hive&gt; Describe extended DB_CUSTBASE_PRODREFRESH.ods_cust_preferences_t</t>
  </si>
  <si>
    <t>from DB_CUSTBASE_PRODREFRESH.ods_campaign_t</t>
  </si>
  <si>
    <t>create table db_custscience_interns.SUMMARY_of_DB_CUSTBASE_PRODREFRESH_ods_campaign_t_distinct_values_table_stats (col_id int, distinct_values bigint) Row format delimited Fields terminated by '\t' Lines terminated by '\n'  Stored as textfile ;</t>
  </si>
  <si>
    <t>create table db_custscience_interns.SUMMARY_of_DB_CUSTBASE_PRODREFRESH_ods_campaign_t_null_value_count_table_stats (col_id int, null_value_count bigint) Row format delimited Fields terminated by '\t' Lines terminated by '\n'  Stored as textfile ;</t>
  </si>
  <si>
    <t>active_flag         string                                  </t>
  </si>
  <si>
    <t>create table db_custscience_interns.col_1_DB_CUSTBASE_PRODREFRESH_ods_campaign_t_distinct_values_table_stats (col_id int, distinct_values bigint) Row format delimited Fields terminated by '\t' Lines terminated by '\n'  Stored as textfile ;</t>
  </si>
  <si>
    <t>insert into table db_custscience_interns.col_1_DB_CUSTBASE_PRODREFRESH_ods_campaign_t_distinct_values_table_stats select '1' as col_id, count (distinct FLOW_KEY) as distinct_values</t>
  </si>
  <si>
    <t>insert into table db_custscience_interns.SUMMARY_of_DB_CUSTBASE_PRODREFRESH_ods_campaign_t_distinct_values_table_stats select col_id, distinct_values from db_custscience_interns.col_1_DB_CUSTBASE_PRODREFRESH_ods_campaign_t_distinct_values_table_stats ;</t>
  </si>
  <si>
    <t>1 2</t>
  </si>
  <si>
    <t>drop table db_custscience_interns.col_1_DB_CUSTBASE_PRODREFRESH_ods_campaign_t_distinct_values_table_stats;</t>
  </si>
  <si>
    <t>create table db_custscience_interns.col_1_DB_CUSTBASE_PRODREFRESH_ods_campaign_t_null_value_count_table_stats (col_id int, null_value_count bigint) Row format delimited Fields terminated by '\t' Lines terminated by '\n'  Stored as textfile ;</t>
  </si>
  <si>
    <t xml:space="preserve">insert into table db_custscience_interns.col_1_DB_CUSTBASE_PRODREFRESH_ods_campaign_t_null_value_count_table_stats select '1' as col_id, count (customer_key) as null_value_count where FLOW_KEY IS NULL </t>
  </si>
  <si>
    <t>insert into table db_custscience_interns.SUMMARY_of_DB_CUSTBASE_PRODREFRESH_ods_campaign_t_null_value_count_table_stats select col_id, null_value_count from db_custscience_interns.col_1_DB_CUSTBASE_PRODREFRESH_ods_campaign_t_null_value_count_table_stats ;</t>
  </si>
  <si>
    <t>1 0</t>
  </si>
  <si>
    <t>drop table db_custscience_interns.col_1_DB_CUSTBASE_PRODREFRESH_ods_campaign_t_null_value_count_table_stats ;</t>
  </si>
  <si>
    <t>brand               string                                  </t>
  </si>
  <si>
    <t>create table db_custscience_interns.col_2_DB_CUSTBASE_PRODREFRESH_ods_campaign_t_distinct_values_table_stats (col_id int, distinct_values bigint) Row format delimited Fields terminated by '\t' Lines terminated by '\n'  Stored as textfile ;</t>
  </si>
  <si>
    <t>insert into table db_custscience_interns.col_2_DB_CUSTBASE_PRODREFRESH_ods_campaign_t_distinct_values_table_stats select '2' as col_id, count (distinct customer_key) as distinct_values</t>
  </si>
  <si>
    <t>insert into table db_custscience_interns.SUMMARY_of_DB_CUSTBASE_PRODREFRESH_ods_campaign_t_distinct_values_table_stats select col_id, distinct_values from db_custscience_interns.col_2_DB_CUSTBASE_PRODREFRESH_ods_campaign_t_distinct_values_table_stats ;</t>
  </si>
  <si>
    <t>2 7</t>
  </si>
  <si>
    <t>drop table db_custscience_interns.col_2_DB_CUSTBASE_PRODREFRESH_ods_campaign_t_distinct_values_table_stats;</t>
  </si>
  <si>
    <t>create table db_custscience_interns.col_2_DB_CUSTBASE_PRODREFRESH_ods_campaign_t_null_value_count_table_stats (col_id int, null_value_count bigint) Row format delimited Fields terminated by '\t' Lines terminated by '\n'  Stored as textfile ;</t>
  </si>
  <si>
    <t xml:space="preserve">insert into table db_custscience_interns.col_2_DB_CUSTBASE_PRODREFRESH_ods_campaign_t_null_value_count_table_stats select '2' as col_id, count (customer_key) as null_value_count where customer_key IS NULL </t>
  </si>
  <si>
    <t>insert into table db_custscience_interns.SUMMARY_of_DB_CUSTBASE_PRODREFRESH_ods_campaign_t_null_value_count_table_stats select col_id, null_value_count from db_custscience_interns.col_2_DB_CUSTBASE_PRODREFRESH_ods_campaign_t_null_value_count_table_stats ;</t>
  </si>
  <si>
    <t>2 0</t>
  </si>
  <si>
    <t>drop table db_custscience_interns.col_2_DB_CUSTBASE_PRODREFRESH_ods_campaign_t_null_value_count_table_stats ;</t>
  </si>
  <si>
    <t>customer_key        bigint                                  </t>
  </si>
  <si>
    <t>create table db_custscience_interns.col_3_DB_CUSTBASE_PRODREFRESH_ods_campaign_t_distinct_values_table_stats (col_id int, distinct_values bigint) Row format delimited Fields terminated by '\t' Lines terminated by '\n'  Stored as textfile ;</t>
  </si>
  <si>
    <t>insert into table db_custscience_interns.col_3_DB_CUSTBASE_PRODREFRESH_ods_campaign_t_distinct_values_table_stats select '3' as col_id, count (distinct GAP_CAMPAIGN_BRAND) as distinct_values</t>
  </si>
  <si>
    <t>insert into table db_custscience_interns.SUMMARY_of_DB_CUSTBASE_PRODREFRESH_ods_campaign_t_distinct_values_table_stats select col_id, distinct_values from db_custscience_interns.col_3_DB_CUSTBASE_PRODREFRESH_ods_campaign_t_distinct_values_table_stats ;</t>
  </si>
  <si>
    <t>11 5</t>
  </si>
  <si>
    <t>drop table db_custscience_interns.col_3_DB_CUSTBASE_PRODREFRESH_ods_campaign_t_distinct_values_table_stats;</t>
  </si>
  <si>
    <t>create table db_custscience_interns.col_3_DB_CUSTBASE_PRODREFRESH_ods_campaign_t_null_value_count_table_stats (col_id int, null_value_count bigint) Row format delimited Fields terminated by '\t' Lines terminated by '\n'  Stored as textfile ;</t>
  </si>
  <si>
    <t xml:space="preserve">insert into table db_custscience_interns.col_3_DB_CUSTBASE_PRODREFRESH_ods_campaign_t_null_value_count_table_stats select '3' as col_id, count (customer_key) as null_value_count where GAP_CAMPAIGN_BRAND IS NULL </t>
  </si>
  <si>
    <t>insert into table db_custscience_interns.SUMMARY_of_DB_CUSTBASE_PRODREFRESH_ods_campaign_t_null_value_count_table_stats select col_id, null_value_count from db_custscience_interns.col_3_DB_CUSTBASE_PRODREFRESH_ods_campaign_t_null_value_count_table_stats ;</t>
  </si>
  <si>
    <t>11 0</t>
  </si>
  <si>
    <t>drop table db_custscience_interns.col_3_DB_CUSTBASE_PRODREFRESH_ods_campaign_t_null_value_count_table_stats ;</t>
  </si>
  <si>
    <t>household_key       bigint                                  </t>
  </si>
  <si>
    <t>create table db_custscience_interns.col_4_DB_CUSTBASE_PRODREFRESH_ods_campaign_t_distinct_values_table_stats (col_id int, distinct_values bigint) Row format delimited Fields terminated by '\t' Lines terminated by '\n'  Stored as textfile ;</t>
  </si>
  <si>
    <t>insert into table db_custscience_interns.col_4_DB_CUSTBASE_PRODREFRESH_ods_campaign_t_distinct_values_table_stats select '4' as col_id, count (distinct GAP_CAMPAIGN_START_DATE) as distinct_values</t>
  </si>
  <si>
    <t>insert into table db_custscience_interns.SUMMARY_of_DB_CUSTBASE_PRODREFRESH_ods_campaign_t_distinct_values_table_stats select col_id, distinct_values from db_custscience_interns.col_4_DB_CUSTBASE_PRODREFRESH_ods_campaign_t_distinct_values_table_stats ;</t>
  </si>
  <si>
    <t>12 8719176</t>
  </si>
  <si>
    <t>drop table db_custscience_interns.col_4_DB_CUSTBASE_PRODREFRESH_ods_campaign_t_distinct_values_table_stats;</t>
  </si>
  <si>
    <t>create table db_custscience_interns.col_4_DB_CUSTBASE_PRODREFRESH_ods_campaign_t_null_value_count_table_stats (col_id int, null_value_count bigint) Row format delimited Fields terminated by '\t' Lines terminated by '\n'  Stored as textfile ;</t>
  </si>
  <si>
    <t xml:space="preserve">insert into table db_custscience_interns.col_4_DB_CUSTBASE_PRODREFRESH_ods_campaign_t_null_value_count_table_stats select '4' as col_id, count (customer_key) as null_value_count where GAP_CAMPAIGN_START_DATE IS NULL </t>
  </si>
  <si>
    <t>insert into table db_custscience_interns.SUMMARY_of_DB_CUSTBASE_PRODREFRESH_ods_campaign_t_null_value_count_table_stats select col_id, null_value_count from db_custscience_interns.col_4_DB_CUSTBASE_PRODREFRESH_ods_campaign_t_null_value_count_table_stats ;</t>
  </si>
  <si>
    <t>drop table db_custscience_interns.col_4_DB_CUSTBASE_PRODREFRESH_ods_campaign_t_null_value_count_table_stats ;</t>
  </si>
  <si>
    <t>preference_key      bigint                                  </t>
  </si>
  <si>
    <t>create table db_custscience_interns.col_5_DB_CUSTBASE_PRODREFRESH_ods_campaign_t_distinct_values_table_stats (col_id int, distinct_values bigint) Row format delimited Fields terminated by '\t' Lines terminated by '\n'  Stored as textfile ;</t>
  </si>
  <si>
    <t>insert into table db_custscience_interns.col_5_DB_CUSTBASE_PRODREFRESH_ods_campaign_t_distinct_values_table_stats select '5' as col_id, count (distinct GAP_CAMPAIGN_END_DATE) as distinct_values</t>
  </si>
  <si>
    <t>insert into table db_custscience_interns.SUMMARY_of_DB_CUSTBASE_PRODREFRESH_ods_campaign_t_distinct_values_table_stats select col_id, distinct_values from db_custscience_interns.col_5_DB_CUSTBASE_PRODREFRESH_ods_campaign_t_distinct_values_table_stats ;</t>
  </si>
  <si>
    <t>13 109</t>
  </si>
  <si>
    <t>drop table db_custscience_interns.col_5_DB_CUSTBASE_PRODREFRESH_ods_campaign_t_distinct_values_table_stats;</t>
  </si>
  <si>
    <t>create table db_custscience_interns.col_5_DB_CUSTBASE_PRODREFRESH_ods_campaign_t_null_value_count_table_stats (col_id int, null_value_count bigint) Row format delimited Fields terminated by '\t' Lines terminated by '\n'  Stored as textfile ;</t>
  </si>
  <si>
    <t xml:space="preserve">insert into table db_custscience_interns.col_5_DB_CUSTBASE_PRODREFRESH_ods_campaign_t_null_value_count_table_stats select '5' as col_id, count (customer_key) as null_value_count where GAP_CAMPAIGN_END_DATE IS NULL </t>
  </si>
  <si>
    <t>insert into table db_custscience_interns.SUMMARY_of_DB_CUSTBASE_PRODREFRESH_ods_campaign_t_null_value_count_table_stats select col_id, null_value_count from db_custscience_interns.col_5_DB_CUSTBASE_PRODREFRESH_ods_campaign_t_null_value_count_table_stats ;</t>
  </si>
  <si>
    <t>13 0</t>
  </si>
  <si>
    <t>drop table db_custscience_interns.col_5_DB_CUSTBASE_PRODREFRESH_ods_campaign_t_null_value_count_table_stats ;</t>
  </si>
  <si>
    <t>maternity_due_date  string                                  </t>
  </si>
  <si>
    <t>create table db_custscience_interns.col_6_DB_CUSTBASE_PRODREFRESH_ods_campaign_t_distinct_values_table_stats (col_id int, distinct_values bigint) Row format delimited Fields terminated by '\t' Lines terminated by '\n'  Stored as textfile ;</t>
  </si>
  <si>
    <t>insert into table db_custscience_interns.col_6_DB_CUSTBASE_PRODREFRESH_ods_campaign_t_distinct_values_table_stats select '6' as col_id, count (distinct GAP_CAMPAIGN_TYPE) as distinct_values</t>
  </si>
  <si>
    <t>insert into table db_custscience_interns.SUMMARY_of_DB_CUSTBASE_PRODREFRESH_ods_campaign_t_distinct_values_table_stats select col_id, distinct_values from db_custscience_interns.col_6_DB_CUSTBASE_PRODREFRESH_ods_campaign_t_distinct_values_table_stats ;</t>
  </si>
  <si>
    <t>14 1807</t>
  </si>
  <si>
    <t>drop table db_custscience_interns.col_6_DB_CUSTBASE_PRODREFRESH_ods_campaign_t_distinct_values_table_stats;</t>
  </si>
  <si>
    <t>create table db_custscience_interns.col_6_DB_CUSTBASE_PRODREFRESH_ods_campaign_t_null_value_count_table_stats (col_id int, null_value_count bigint) Row format delimited Fields terminated by '\t' Lines terminated by '\n'  Stored as textfile ;</t>
  </si>
  <si>
    <t xml:space="preserve">insert into table db_custscience_interns.col_6_DB_CUSTBASE_PRODREFRESH_ods_campaign_t_null_value_count_table_stats select '6' as col_id, count (customer_key) as null_value_count where GAP_CAMPAIGN_TYPE IS NULL </t>
  </si>
  <si>
    <t>insert into table db_custscience_interns.SUMMARY_of_DB_CUSTBASE_PRODREFRESH_ods_campaign_t_null_value_count_table_stats select col_id, null_value_count from db_custscience_interns.col_6_DB_CUSTBASE_PRODREFRESH_ods_campaign_t_null_value_count_table_stats ;</t>
  </si>
  <si>
    <t>14 0</t>
  </si>
  <si>
    <t>drop table db_custscience_interns.col_6_DB_CUSTBASE_PRODREFRESH_ods_campaign_t_null_value_count_table_stats ;</t>
  </si>
  <si>
    <t>date_collected      string                                  </t>
  </si>
  <si>
    <t>create table db_custscience_interns.col_7_DB_CUSTBASE_PRODREFRESH_ods_campaign_t_distinct_values_table_stats (col_id int, distinct_values bigint) Row format delimited Fields terminated by '\t' Lines terminated by '\n'  Stored as textfile ;</t>
  </si>
  <si>
    <t>insert into table db_custscience_interns.col_7_DB_CUSTBASE_PRODREFRESH_ods_campaign_t_distinct_values_table_stats select '7' as col_id, count (distinct GAP_CAMPAIGN_CHANNEL) as distinct_values</t>
  </si>
  <si>
    <t>insert into table db_custscience_interns.SUMMARY_of_DB_CUSTBASE_PRODREFRESH_ods_campaign_t_distinct_values_table_stats select col_id, distinct_values from db_custscience_interns.col_7_DB_CUSTBASE_PRODREFRESH_ods_campaign_t_distinct_values_table_stats ;</t>
  </si>
  <si>
    <t>15 1807</t>
  </si>
  <si>
    <t>drop table db_custscience_interns.col_7_DB_CUSTBASE_PRODREFRESH_ods_campaign_t_distinct_values_table_stats;</t>
  </si>
  <si>
    <t>create table db_custscience_interns.col_7_DB_CUSTBASE_PRODREFRESH_ods_campaign_t_null_value_count_table_stats (col_id int, null_value_count bigint) Row format delimited Fields terminated by '\t' Lines terminated by '\n'  Stored as textfile ;</t>
  </si>
  <si>
    <t xml:space="preserve">insert into table db_custscience_interns.col_7_DB_CUSTBASE_PRODREFRESH_ods_campaign_t_null_value_count_table_stats select '7' as col_id, count (customer_key) as null_value_count where GAP_CAMPAIGN_CHANNEL IS NULL </t>
  </si>
  <si>
    <t>insert into table db_custscience_interns.SUMMARY_of_DB_CUSTBASE_PRODREFRESH_ods_campaign_t_null_value_count_table_stats select col_id, null_value_count from db_custscience_interns.col_7_DB_CUSTBASE_PRODREFRESH_ods_campaign_t_null_value_count_table_stats ;</t>
  </si>
  <si>
    <t>drop table db_custscience_interns.col_7_DB_CUSTBASE_PRODREFRESH_ods_campaign_t_null_value_count_table_stats ;</t>
  </si>
  <si>
    <t>create table db_custscience_interns.col_8_DB_CUSTBASE_PRODREFRESH_ods_campaign_t_distinct_values_table_stats (col_id int, distinct_values bigint) Row format delimited Fields terminated by '\t' Lines terminated by '\n'  Stored as textfile ;</t>
  </si>
  <si>
    <t>insert into table db_custscience_interns.col_8_DB_CUSTBASE_PRODREFRESH_ods_campaign_t_distinct_values_table_stats select '8' as col_id, count (distinct CAMPAIGN_CODE) as distinct_values</t>
  </si>
  <si>
    <t>insert into table db_custscience_interns.SUMMARY_of_DB_CUSTBASE_PRODREFRESH_ods_campaign_t_distinct_values_table_stats select col_id, distinct_values from db_custscience_interns.col_8_DB_CUSTBASE_PRODREFRESH_ods_campaign_t_distinct_values_table_stats ;</t>
  </si>
  <si>
    <t>3 13374753</t>
  </si>
  <si>
    <t>drop table db_custscience_interns.col_8_DB_CUSTBASE_PRODREFRESH_ods_campaign_t_distinct_values_table_stats;</t>
  </si>
  <si>
    <t>create table db_custscience_interns.col_8_DB_CUSTBASE_PRODREFRESH_ods_campaign_t_null_value_count_table_stats (col_id int, null_value_count bigint) Row format delimited Fields terminated by '\t' Lines terminated by '\n'  Stored as textfile ;</t>
  </si>
  <si>
    <t xml:space="preserve">insert into table db_custscience_interns.col_8_DB_CUSTBASE_PRODREFRESH_ods_campaign_t_null_value_count_table_stats select '8' as col_id, count (customer_key) as null_value_count where CAMPAIGN_CODE IS NULL </t>
  </si>
  <si>
    <t>insert into table db_custscience_interns.SUMMARY_of_DB_CUSTBASE_PRODREFRESH_ods_campaign_t_null_value_count_table_stats select col_id, null_value_count from db_custscience_interns.col_8_DB_CUSTBASE_PRODREFRESH_ods_campaign_t_null_value_count_table_stats ;</t>
  </si>
  <si>
    <t>drop table db_custscience_interns.col_8_DB_CUSTBASE_PRODREFRESH_ods_campaign_t_null_value_count_table_stats ;</t>
  </si>
  <si>
    <t>updt_dt             string                                  </t>
  </si>
  <si>
    <t>create table db_custscience_interns.col_9_DB_CUSTBASE_PRODREFRESH_ods_campaign_t_distinct_values_table_stats (col_id int, distinct_values bigint) Row format delimited Fields terminated by '\t' Lines terminated by '\n'  Stored as textfile ;</t>
  </si>
  <si>
    <t>insert into table db_custscience_interns.col_9_DB_CUSTBASE_PRODREFRESH_ods_campaign_t_distinct_values_table_stats select '9' as col_id, count (distinct CAMPAIGN_ID) as distinct_values</t>
  </si>
  <si>
    <t>insert into table db_custscience_interns.SUMMARY_of_DB_CUSTBASE_PRODREFRESH_ods_campaign_t_distinct_values_table_stats select col_id, distinct_values from db_custscience_interns.col_9_DB_CUSTBASE_PRODREFRESH_ods_campaign_t_distinct_values_table_stats ;</t>
  </si>
  <si>
    <t>4 9509472</t>
  </si>
  <si>
    <t>drop table db_custscience_interns.col_9_DB_CUSTBASE_PRODREFRESH_ods_campaign_t_distinct_values_table_stats;</t>
  </si>
  <si>
    <t>create table db_custscience_interns.col_9_DB_CUSTBASE_PRODREFRESH_ods_campaign_t_null_value_count_table_stats (col_id int, null_value_count bigint) Row format delimited Fields terminated by '\t' Lines terminated by '\n'  Stored as textfile ;</t>
  </si>
  <si>
    <t xml:space="preserve">insert into table db_custscience_interns.col_9_DB_CUSTBASE_PRODREFRESH_ods_campaign_t_null_value_count_table_stats select '9' as col_id, count (customer_key) as null_value_count where CAMPAIGN_ID IS NULL </t>
  </si>
  <si>
    <t>insert into table db_custscience_interns.SUMMARY_of_DB_CUSTBASE_PRODREFRESH_ods_campaign_t_null_value_count_table_stats select col_id, null_value_count from db_custscience_interns.col_9_DB_CUSTBASE_PRODREFRESH_ods_campaign_t_null_value_count_table_stats ;</t>
  </si>
  <si>
    <t>4 11760799</t>
  </si>
  <si>
    <t>drop table db_custscience_interns.col_9_DB_CUSTBASE_PRODREFRESH_ods_campaign_t_null_value_count_table_stats ;</t>
  </si>
  <si>
    <t>brand_cd            bigint                                  </t>
  </si>
  <si>
    <t>create table db_custscience_interns.col_10_DB_CUSTBASE_PRODREFRESH_ods_campaign_t_distinct_values_table_stats (col_id int, distinct_values bigint) Row format delimited Fields terminated by '\t' Lines terminated by '\n'  Stored as textfile ;</t>
  </si>
  <si>
    <t>insert into table db_custscience_interns.col_10_DB_CUSTBASE_PRODREFRESH_ods_campaign_t_distinct_values_table_stats select '10' as col_id, count (distinct CAMPAIGN_LABEL) as distinct_values</t>
  </si>
  <si>
    <t>insert into table db_custscience_interns.SUMMARY_of_DB_CUSTBASE_PRODREFRESH_ods_campaign_t_distinct_values_table_stats select col_id, distinct_values from db_custscience_interns.col_10_DB_CUSTBASE_PRODREFRESH_ods_campaign_t_distinct_values_table_stats ;</t>
  </si>
  <si>
    <t>5 20092</t>
  </si>
  <si>
    <t>drop table db_custscience_interns.col_10_DB_CUSTBASE_PRODREFRESH_ods_campaign_t_distinct_values_table_stats;</t>
  </si>
  <si>
    <t>create table db_custscience_interns.col_10_DB_CUSTBASE_PRODREFRESH_ods_campaign_t_null_value_count_table_stats (col_id int, null_value_count bigint) Row format delimited Fields terminated by '\t' Lines terminated by '\n'  Stored as textfile ;</t>
  </si>
  <si>
    <t xml:space="preserve">insert into table db_custscience_interns.col_10_DB_CUSTBASE_PRODREFRESH_ods_campaign_t_null_value_count_table_stats select '10' as col_id, count (customer_key) as null_value_count where CAMPAIGN_LABEL IS NULL </t>
  </si>
  <si>
    <t>insert into table db_custscience_interns.SUMMARY_of_DB_CUSTBASE_PRODREFRESH_ods_campaign_t_null_value_count_table_stats select col_id, null_value_count from db_custscience_interns.col_10_DB_CUSTBASE_PRODREFRESH_ods_campaign_t_null_value_count_table_stats ;</t>
  </si>
  <si>
    <t>5 0</t>
  </si>
  <si>
    <t>drop table db_custscience_interns.col_10_DB_CUSTBASE_PRODREFRESH_ods_campaign_t_null_value_count_table_stats ;</t>
  </si>
  <si>
    <t>country             string                                  </t>
  </si>
  <si>
    <t>create table db_custscience_interns.col_11_DB_CUSTBASE_PRODREFRESH_ods_campaign_t_distinct_values_table_stats (col_id int, distinct_values bigint) Row format delimited Fields terminated by '\t' Lines terminated by '\n'  Stored as textfile ;</t>
  </si>
  <si>
    <t>insert into table db_custscience_interns.col_11_DB_CUSTBASE_PRODREFRESH_ods_campaign_t_distinct_values_table_stats select '11' as col_id, count (distinct CAMPAIGN_OBJECTIVE) as distinct_values</t>
  </si>
  <si>
    <t>insert into table db_custscience_interns.SUMMARY_of_DB_CUSTBASE_PRODREFRESH_ods_campaign_t_distinct_values_table_stats select col_id, distinct_values from db_custscience_interns.col_11_DB_CUSTBASE_PRODREFRESH_ods_campaign_t_distinct_values_table_stats ;</t>
  </si>
  <si>
    <t>6 212</t>
  </si>
  <si>
    <t>drop table db_custscience_interns.col_11_DB_CUSTBASE_PRODREFRESH_ods_campaign_t_distinct_values_table_stats;</t>
  </si>
  <si>
    <t>create table db_custscience_interns.col_11_DB_CUSTBASE_PRODREFRESH_ods_campaign_t_null_value_count_table_stats (col_id int, null_value_count bigint) Row format delimited Fields terminated by '\t' Lines terminated by '\n'  Stored as textfile ;</t>
  </si>
  <si>
    <t xml:space="preserve">insert into table db_custscience_interns.col_11_DB_CUSTBASE_PRODREFRESH_ods_campaign_t_null_value_count_table_stats select '11' as col_id, count (customer_key) as null_value_count where CAMPAIGN_OBJECTIVE IS NULL </t>
  </si>
  <si>
    <t>insert into table db_custscience_interns.SUMMARY_of_DB_CUSTBASE_PRODREFRESH_ods_campaign_t_null_value_count_table_stats select col_id, null_value_count from db_custscience_interns.col_11_DB_CUSTBASE_PRODREFRESH_ods_campaign_t_null_value_count_table_stats ;</t>
  </si>
  <si>
    <t>6 56166845</t>
  </si>
  <si>
    <t>drop table db_custscience_interns.col_11_DB_CUSTBASE_PRODREFRESH_ods_campaign_t_null_value_count_table_stats ;</t>
  </si>
  <si>
    <t>eml_addr_key        bigint                                  </t>
  </si>
  <si>
    <t>create table db_custscience_interns.col_12_DB_CUSTBASE_PRODREFRESH_ods_campaign_t_distinct_values_table_stats (col_id int, distinct_values bigint) Row format delimited Fields terminated by '\t' Lines terminated by '\n'  Stored as textfile ;</t>
  </si>
  <si>
    <t>insert into table db_custscience_interns.col_12_DB_CUSTBASE_PRODREFRESH_ods_campaign_t_distinct_values_table_stats select '12' as col_id, count (distinct CAMPAIGN_VER) as distinct_values</t>
  </si>
  <si>
    <t>insert into table db_custscience_interns.SUMMARY_of_DB_CUSTBASE_PRODREFRESH_ods_campaign_t_distinct_values_table_stats select col_id, distinct_values from db_custscience_interns.col_12_DB_CUSTBASE_PRODREFRESH_ods_campaign_t_distinct_values_table_stats ;</t>
  </si>
  <si>
    <t>7 3614</t>
  </si>
  <si>
    <t>drop table db_custscience_interns.col_12_DB_CUSTBASE_PRODREFRESH_ods_campaign_t_distinct_values_table_stats;</t>
  </si>
  <si>
    <t>create table db_custscience_interns.col_12_DB_CUSTBASE_PRODREFRESH_ods_campaign_t_null_value_count_table_stats (col_id int, null_value_count bigint) Row format delimited Fields terminated by '\t' Lines terminated by '\n'  Stored as textfile ;</t>
  </si>
  <si>
    <t xml:space="preserve">insert into table db_custscience_interns.col_12_DB_CUSTBASE_PRODREFRESH_ods_campaign_t_null_value_count_table_stats select '12' as col_id, count (customer_key) as null_value_count where CAMPAIGN_VER IS NULL </t>
  </si>
  <si>
    <t>insert into table db_custscience_interns.SUMMARY_of_DB_CUSTBASE_PRODREFRESH_ods_campaign_t_null_value_count_table_stats select col_id, null_value_count from db_custscience_interns.col_12_DB_CUSTBASE_PRODREFRESH_ods_campaign_t_null_value_count_table_stats ;</t>
  </si>
  <si>
    <t>7 0</t>
  </si>
  <si>
    <t>drop table db_custscience_interns.col_12_DB_CUSTBASE_PRODREFRESH_ods_campaign_t_null_value_count_table_stats ;</t>
  </si>
  <si>
    <t>create table db_custscience_interns.col_13_DB_CUSTBASE_PRODREFRESH_ods_campaign_t_distinct_values_table_stats (col_id int, distinct_values bigint) Row format delimited Fields terminated by '\t' Lines terminated by '\n'  Stored as textfile ;</t>
  </si>
  <si>
    <t>insert into table db_custscience_interns.col_13_DB_CUSTBASE_PRODREFRESH_ods_campaign_t_distinct_values_table_stats select '13' as col_id, count (distinct CREATEDATETIME) as distinct_values</t>
  </si>
  <si>
    <t>insert into table db_custscience_interns.SUMMARY_of_DB_CUSTBASE_PRODREFRESH_ods_campaign_t_distinct_values_table_stats select col_id, distinct_values from db_custscience_interns.col_13_DB_CUSTBASE_PRODREFRESH_ods_campaign_t_distinct_values_table_stats ;</t>
  </si>
  <si>
    <t>8 2368</t>
  </si>
  <si>
    <t>drop table db_custscience_interns.col_13_DB_CUSTBASE_PRODREFRESH_ods_campaign_t_distinct_values_table_stats;</t>
  </si>
  <si>
    <t>create table db_custscience_interns.col_13_DB_CUSTBASE_PRODREFRESH_ods_campaign_t_null_value_count_table_stats (col_id int, null_value_count bigint) Row format delimited Fields terminated by '\t' Lines terminated by '\n'  Stored as textfile ;</t>
  </si>
  <si>
    <t xml:space="preserve">insert into table db_custscience_interns.col_13_DB_CUSTBASE_PRODREFRESH_ods_campaign_t_null_value_count_table_stats select '13' as col_id, count (customer_key) as null_value_count where CREATEDATETIME IS NULL </t>
  </si>
  <si>
    <t>insert into table db_custscience_interns.SUMMARY_of_DB_CUSTBASE_PRODREFRESH_ods_campaign_t_null_value_count_table_stats select col_id, null_value_count from db_custscience_interns.col_13_DB_CUSTBASE_PRODREFRESH_ods_campaign_t_null_value_count_table_stats ;</t>
  </si>
  <si>
    <t>8 0</t>
  </si>
  <si>
    <t>drop table db_custscience_interns.col_13_DB_CUSTBASE_PRODREFRESH_ods_campaign_t_null_value_count_table_stats ;</t>
  </si>
  <si>
    <t>create table db_custscience_interns.col_14_DB_CUSTBASE_PRODREFRESH_ods_campaign_t_distinct_values_table_stats (col_id int, distinct_values bigint) Row format delimited Fields terminated by '\t' Lines terminated by '\n'  Stored as textfile ;</t>
  </si>
  <si>
    <t>insert into table db_custscience_interns.col_14_DB_CUSTBASE_PRODREFRESH_ods_campaign_t_distinct_values_table_stats select '14' as col_id, count (distinct DEF_COST_PER_TREATMENT) as distinct_values</t>
  </si>
  <si>
    <t>insert into table db_custscience_interns.SUMMARY_of_DB_CUSTBASE_PRODREFRESH_ods_campaign_t_distinct_values_table_stats select col_id, distinct_values from db_custscience_interns.col_14_DB_CUSTBASE_PRODREFRESH_ods_campaign_t_distinct_values_table_stats ;</t>
  </si>
  <si>
    <t>9 2395</t>
  </si>
  <si>
    <t>drop table db_custscience_interns.col_14_DB_CUSTBASE_PRODREFRESH_ods_campaign_t_distinct_values_table_stats;</t>
  </si>
  <si>
    <t>create table db_custscience_interns.col_14_DB_CUSTBASE_PRODREFRESH_ods_campaign_t_null_value_count_table_stats (col_id int, null_value_count bigint) Row format delimited Fields terminated by '\t' Lines terminated by '\n'  Stored as textfile ;</t>
  </si>
  <si>
    <t xml:space="preserve">insert into table db_custscience_interns.col_14_DB_CUSTBASE_PRODREFRESH_ods_campaign_t_null_value_count_table_stats select '14' as col_id, count (customer_key) as null_value_count where DEF_COST_PER_TREATMENT IS NULL </t>
  </si>
  <si>
    <t>insert into table db_custscience_interns.SUMMARY_of_DB_CUSTBASE_PRODREFRESH_ods_campaign_t_null_value_count_table_stats select col_id, null_value_count from db_custscience_interns.col_14_DB_CUSTBASE_PRODREFRESH_ods_campaign_t_null_value_count_table_stats ;</t>
  </si>
  <si>
    <t>9 0</t>
  </si>
  <si>
    <t>drop table db_custscience_interns.col_14_DB_CUSTBASE_PRODREFRESH_ods_campaign_t_null_value_count_table_stats ;</t>
  </si>
  <si>
    <t>updt_tmst           string    </t>
  </si>
  <si>
    <t>create table db_custscience_interns.col_15_DB_CUSTBASE_PRODREFRESH_ods_campaign_t_distinct_values_table_stats (col_id int, distinct_values bigint) Row format delimited Fields terminated by '\t' Lines terminated by '\n'  Stored as textfile ;</t>
  </si>
  <si>
    <t>insert into table db_custscience_interns.col_15_DB_CUSTBASE_PRODREFRESH_ods_campaign_t_distinct_values_table_stats select '15' as col_id, count (distinct DEF_PROFIT_PER_RESPONSE) as distinct_values</t>
  </si>
  <si>
    <t>insert into table db_custscience_interns.SUMMARY_of_DB_CUSTBASE_PRODREFRESH_ods_campaign_t_distinct_values_table_stats select col_id, distinct_values from db_custscience_interns.col_15_DB_CUSTBASE_PRODREFRESH_ods_campaign_t_distinct_values_table_stats ;</t>
  </si>
  <si>
    <t>10 19</t>
  </si>
  <si>
    <t>drop table db_custscience_interns.col_15_DB_CUSTBASE_PRODREFRESH_ods_campaign_t_distinct_values_table_stats;</t>
  </si>
  <si>
    <t>create table db_custscience_interns.col_15_DB_CUSTBASE_PRODREFRESH_ods_campaign_t_null_value_count_table_stats (col_id int, null_value_count bigint) Row format delimited Fields terminated by '\t' Lines terminated by '\n'  Stored as textfile ;</t>
  </si>
  <si>
    <t xml:space="preserve">insert into table db_custscience_interns.col_15_DB_CUSTBASE_PRODREFRESH_ods_campaign_t_null_value_count_table_stats select '15' as col_id, count (customer_key) as null_value_count where DEF_PROFIT_PER_RESPONSE IS NULL </t>
  </si>
  <si>
    <t>insert into table db_custscience_interns.SUMMARY_of_DB_CUSTBASE_PRODREFRESH_ods_campaign_t_null_value_count_table_stats select col_id, null_value_count from db_custscience_interns.col_15_DB_CUSTBASE_PRODREFRESH_ods_campaign_t_null_value_count_table_stats ;</t>
  </si>
  <si>
    <t>10 0</t>
  </si>
  <si>
    <t>drop table db_custscience_interns.col_15_DB_CUSTBASE_PRODREFRESH_ods_campaign_t_null_value_count_table_stats ;</t>
  </si>
  <si>
    <t xml:space="preserve">Detailed Table Information Table(tableName:ods_cust_preferences_t, dbName:db_custbase_prodrefresh, owner:svc_prodrefresh, createTime:1490298650, lastAccessTime:0, retention:0, sd:StorageDescriptor(cols:[FieldSchema(name:active_flag, type:string, comment:), FieldSchema(name:brand, type:string, comment:), FieldSchema(name:customer_key, type:bigint, comment:), FieldSchema(name:household_key, type:bigint, comment:), FieldSchema(name:preference_key, type:bigint, comment:), FieldSchema(name:maternity_due_date, type:string, comment:), FieldSchema(name:date_collected, type:string, comment:), FieldSchema(name:ins_dt, type:string, comment:), FieldSchema(name:updt_dt, type:string, comment:), FieldSchema(name:brand_cd, type:bigint, comment:), FieldSchema(name:country, type:string, comment:), FieldSchema(name:eml_addr_key, type:bigint, comment:), FieldSchema(name:flow_key, type:bigint, comment:), FieldSchema(name:crt_tmst, type:string, comment:), FieldSchema(name:updt_tmst, type:string, comment:)], location:hdfs://pxpmgct/bdprod/cust/custbase/Customer/MDS/ODS_CUST_PREFERENCES_T/1500267671,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parameters:{last_modified_time=1500274467, totalSize=2848342288, numRows=-1, rawDataSize=-1, EXTERNAL=TRUE, avro.compress=SNAPPY, COLUMN_STATS_ACCURATE=false, avro.schema.url=hdfs://pxpmgct/bdprod/cust/custbase/Customer/MDS/ODS_CUST_PREFERENCES_T/schema/ods_cust_preferences_t.avsc, numFiles=103, transient_lastDdlTime=1500274467, last_modified_by=svc_prodrefresh}, viewOriginalText:null, viewExpandedText:null, tableType:EXTERNAL_TABLE) </t>
  </si>
  <si>
    <t>Time taken: 6.124 seconds, Fetched: 17 row(s)</t>
  </si>
  <si>
    <t>hive -e 'set hive.cli.print.header=true; select * from DB_CUSTBASE_PRODREFRESH.ods_cust_rwrd_hist_t limit 10000;'&gt;DB_CUSTBASE_PRODREFRESH.ods_cust_rwrd_hist_t_10k_sample.txt;</t>
  </si>
  <si>
    <t>Time:  365.682 seconds (6.09 minutes)</t>
  </si>
  <si>
    <t>Time:  193.139 seconds (3.22 minutes)</t>
  </si>
  <si>
    <t>hive&gt; Describe extended DB_CUSTBASE_PRODREFRESH.ods_cust_rwrd_hist_t;</t>
  </si>
  <si>
    <t>1 14653100</t>
  </si>
  <si>
    <t xml:space="preserve">insert into table db_custscience_interns.col_1_DB_CUSTBASE_PRODREFRESH_ods_campaign_t_null_value_count_table_stats select '1' as col_id, count (campaign_key) as null_value_count where FLOW_KEY IS NULL </t>
  </si>
  <si>
    <t>brnd_key            int                                     </t>
  </si>
  <si>
    <t>insert into table db_custscience_interns.col_2_DB_CUSTBASE_PRODREFRESH_ods_campaign_t_distinct_values_table_stats select '2' as col_id, count (distinct CAMPAIGN_KEY) as distinct_values</t>
  </si>
  <si>
    <t>2 4</t>
  </si>
  <si>
    <t xml:space="preserve">insert into table db_custscience_interns.col_2_DB_CUSTBASE_PRODREFRESH_ods_campaign_t_null_value_count_table_stats select '2' as col_id, count (campaign_key) as null_value_count where CAMPAIGN_KEY IS NULL </t>
  </si>
  <si>
    <t>2 163</t>
  </si>
  <si>
    <t>ctry_key            int                                     </t>
  </si>
  <si>
    <t>11 2</t>
  </si>
  <si>
    <t xml:space="preserve">insert into table db_custscience_interns.col_3_DB_CUSTBASE_PRODREFRESH_ods_campaign_t_null_value_count_table_stats select '3' as col_id, count (campaign_key) as null_value_count where GAP_CAMPAIGN_BRAND IS NULL </t>
  </si>
  <si>
    <t>rwrd_cert_nbr_12    string                                  </t>
  </si>
  <si>
    <t>12 117</t>
  </si>
  <si>
    <t xml:space="preserve">insert into table db_custscience_interns.col_4_DB_CUSTBASE_PRODREFRESH_ods_campaign_t_null_value_count_table_stats select '4' as col_id, count (campaign_key) as null_value_count where GAP_CAMPAIGN_START_DATE IS NULL </t>
  </si>
  <si>
    <t>rwrd_cert_nbr_16    string                                  </t>
  </si>
  <si>
    <t>13 4335</t>
  </si>
  <si>
    <t xml:space="preserve">insert into table db_custscience_interns.col_5_DB_CUSTBASE_PRODREFRESH_ods_campaign_t_null_value_count_table_stats select '5' as col_id, count (campaign_key) as null_value_count where GAP_CAMPAIGN_END_DATE IS NULL </t>
  </si>
  <si>
    <t>cert_amt            bigint                                  </t>
  </si>
  <si>
    <t>14 49</t>
  </si>
  <si>
    <t xml:space="preserve">insert into table db_custscience_interns.col_6_DB_CUSTBASE_PRODREFRESH_ods_campaign_t_null_value_count_table_stats select '6' as col_id, count (campaign_key) as null_value_count where GAP_CAMPAIGN_TYPE IS NULL </t>
  </si>
  <si>
    <t>exp_dt              string                                  </t>
  </si>
  <si>
    <t>15 2199</t>
  </si>
  <si>
    <t xml:space="preserve">insert into table db_custscience_interns.col_7_DB_CUSTBASE_PRODREFRESH_ods_campaign_t_null_value_count_table_stats select '7' as col_id, count (campaign_key) as null_value_count where GAP_CAMPAIGN_CHANNEL IS NULL </t>
  </si>
  <si>
    <t>cr_crd_nbr_key      bigint                                  </t>
  </si>
  <si>
    <t>16 2199</t>
  </si>
  <si>
    <t xml:space="preserve">insert into table db_custscience_interns.col_8_DB_CUSTBASE_PRODREFRESH_ods_campaign_t_null_value_count_table_stats select '8' as col_id, count (campaign_key) as null_value_count where CAMPAIGN_CODE IS NULL </t>
  </si>
  <si>
    <t>16 0</t>
  </si>
  <si>
    <t>cyc_dt              string                                  </t>
  </si>
  <si>
    <t>3 1</t>
  </si>
  <si>
    <t xml:space="preserve">insert into table db_custscience_interns.col_9_DB_CUSTBASE_PRODREFRESH_ods_campaign_t_null_value_count_table_stats select '9' as col_id, count (campaign_key) as null_value_count where CAMPAIGN_ID IS NULL </t>
  </si>
  <si>
    <t>3 170</t>
  </si>
  <si>
    <t>rwrd_used           string                                  </t>
  </si>
  <si>
    <t>4 146735857</t>
  </si>
  <si>
    <t xml:space="preserve">insert into table db_custscience_interns.col_10_DB_CUSTBASE_PRODREFRESH_ods_campaign_t_null_value_count_table_stats select '10' as col_id, count (campaign_key) as null_value_count where CAMPAIGN_LABEL IS NULL </t>
  </si>
  <si>
    <t>4 0</t>
  </si>
  <si>
    <t>snd_ge              string                                  </t>
  </si>
  <si>
    <t>5 146735857</t>
  </si>
  <si>
    <t xml:space="preserve">insert into table db_custscience_interns.col_11_DB_CUSTBASE_PRODREFRESH_ods_campaign_t_null_value_count_table_stats select '11' as col_id, count (campaign_key) as null_value_count where CAMPAIGN_OBJECTIVE IS NULL </t>
  </si>
  <si>
    <t>6 10</t>
  </si>
  <si>
    <t xml:space="preserve">insert into table db_custscience_interns.col_12_DB_CUSTBASE_PRODREFRESH_ods_campaign_t_null_value_count_table_stats select '12' as col_id, count (campaign_key) as null_value_count where CAMPAIGN_VER IS NULL </t>
  </si>
  <si>
    <t>7 67</t>
  </si>
  <si>
    <t xml:space="preserve">insert into table db_custscience_interns.col_13_DB_CUSTBASE_PRODREFRESH_ods_campaign_t_null_value_count_table_stats select '13' as col_id, count (campaign_key) as null_value_count where CREATEDATETIME IS NULL </t>
  </si>
  <si>
    <t>8 18460430</t>
  </si>
  <si>
    <t xml:space="preserve">insert into table db_custscience_interns.col_14_DB_CUSTBASE_PRODREFRESH_ods_campaign_t_null_value_count_table_stats select '14' as col_id, count (campaign_key) as null_value_count where DEF_COST_PER_TREATMENT IS NULL </t>
  </si>
  <si>
    <t>9 1597</t>
  </si>
  <si>
    <t xml:space="preserve">insert into table db_custscience_interns.col_15_DB_CUSTBASE_PRODREFRESH_ods_campaign_t_null_value_count_table_stats select '15' as col_id, count (campaign_key) as null_value_count where DEF_PROFIT_PER_RESPONSE IS NULL </t>
  </si>
  <si>
    <t>updt_tmst           string   </t>
  </si>
  <si>
    <t>create table db_custscience_interns.col_16_DB_CUSTBASE_PRODREFRESH_ods_campaign_t_distinct_values_table_stats (col_id int, distinct_values bigint) Row format delimited Fields terminated by '\t' Lines terminated by '\n'  Stored as textfile ;</t>
  </si>
  <si>
    <t>insert into table db_custscience_interns.col_16_DB_CUSTBASE_PRODREFRESH_ods_campaign_t_distinct_values_table_stats select '16' as col_id, count (distinct DEF_RESPONSE_RATE) as distinct_values</t>
  </si>
  <si>
    <t>insert into table db_custscience_interns.SUMMARY_of_DB_CUSTBASE_PRODREFRESH_ods_campaign_t_distinct_values_table_stats select col_id, distinct_values from db_custscience_interns.col_16_DB_CUSTBASE_PRODREFRESH_ods_campaign_t_distinct_values_table_stats ;</t>
  </si>
  <si>
    <t>10 1</t>
  </si>
  <si>
    <t>drop table db_custscience_interns.col_16_DB_CUSTBASE_PRODREFRESH_ods_campaign_t_distinct_values_table_stats;</t>
  </si>
  <si>
    <t>create table db_custscience_interns.col_16_DB_CUSTBASE_PRODREFRESH_ods_campaign_t_null_value_count_table_stats (col_id int, null_value_count bigint) Row format delimited Fields terminated by '\t' Lines terminated by '\n'  Stored as textfile ;</t>
  </si>
  <si>
    <t xml:space="preserve">insert into table db_custscience_interns.col_16_DB_CUSTBASE_PRODREFRESH_ods_campaign_t_null_value_count_table_stats select '16' as col_id, count (campaign_key) as null_value_count where DEF_RESPONSE_RATE IS NULL </t>
  </si>
  <si>
    <t>insert into table db_custscience_interns.SUMMARY_of_DB_CUSTBASE_PRODREFRESH_ods_campaign_t_null_value_count_table_stats select col_id, null_value_count from db_custscience_interns.col_16_DB_CUSTBASE_PRODREFRESH_ods_campaign_t_null_value_count_table_stats ;</t>
  </si>
  <si>
    <t>10 53153838</t>
  </si>
  <si>
    <t>drop table db_custscience_interns.col_16_DB_CUSTBASE_PRODREFRESH_ods_campaign_t_null_value_count_table_stats ;</t>
  </si>
  <si>
    <t>Detailed Table Information Table(tableName:ods_campaign_t, dbName:db_custbase_prodrefresh, owner:svc_prodrefresh, createTime:1490290424, lastAccessTime:0, retention:0, sd:StorageDescriptor(cols:[FieldSchema(name:flow_key, type:bigint, comment:), FieldSchema(name:campaign_key, type:bigint, comment:), FieldSchema(name:gap_campaign_brand, type:string, comment:), FieldSchema(name:gap_campaign_start_date, type:string, comment:), FieldSchema(name:gap_campaign_end_date, type:string, comment:), FieldSchema(name:gap_campaign_type, type:string, comment:), FieldSchema(name:gap_campaign_channel, type:string, comment:), FieldSchema(name:campaign_code, type:string, comment:), FieldSchema(name:campaign_id, type:string, comment:), FieldSchema(name:campaign_label, type:string, comment:), FieldSchema(name:campaign_objective, type:string, comment:), FieldSchema(name:campaign_ver, type:string, comment:), FieldSchema(name:createdatetime, type:string, comment:), FieldSchema(name:def_cost_per_treatment, type:double, comment:), FieldSchema(name:def_profit_per_response, type:double, comment:), FieldSchema(name:def_response_rate, type:double, comment:), FieldSchema(name:def_rev_per_response, type:double, comment:), FieldSchema(name:export_time_s, type:bigint, comment:), FieldSchema(name:filename, type:string, comment:), FieldSchema(name:fixed_setup_cost, type:double, comment:), FieldSchema(name:folder_path, type:string, comment:), FieldSchema(name:list_time_s, type:bigint, comment:), FieldSchema(name:num_exported_cells, type:bigint, comment:), FieldSchema(name:num_exported_records, type:bigint, comment:), FieldSchema(name:saving_user, type:string, comment:), FieldSchema(name:scheduling_user, type:string, comment:), FieldSchema(name:target_audience, type:string, comment:), FieldSchema(name:track_campaign_code, type:string, comment:), FieldSchema(name:ins_dt, type:string, comment:), FieldSchema(name:updt_dt, type:string, comment:), FieldSchema(name:brand_cd, type:bigint, comment:), FieldSchema(name:country, type:string, comment:), FieldSchema(name:crt_tmst, type:string, comment:), FieldSchema(name:updt_tmst, type:string, comment:)], location:hdfs://pxpmgct/bdprod/cust/custbase/Customer/MDS/ODS_CAMPAIGN_T/1499922066,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parameters:{last_modified_time=1499929248, totalSize=2769217, numRows=-1, rawDataSize=-1, EXTERNAL=TRUE, avro.compress=SNAPPY, COLUMN_STATS_ACCURATE=false, avro.schema.url=hdfs://pxpm</t>
  </si>
  <si>
    <t>Time taken: 6.088 seconds, Fetched: 36 row(s)</t>
  </si>
  <si>
    <t>Time:  2hrs 22min</t>
  </si>
  <si>
    <t>Time:  2hrs 10min</t>
  </si>
  <si>
    <r>
      <t xml:space="preserve">hive&gt; Describe extended </t>
    </r>
    <r>
      <rPr>
        <b/>
        <sz val="11"/>
        <color theme="1"/>
        <rFont val="Calibri"/>
        <family val="2"/>
        <scheme val="minor"/>
      </rPr>
      <t>DB_CUSTBASE_PRODREFRESH.ods_emailclicks_t;</t>
    </r>
  </si>
  <si>
    <t>col_name	data_type	comment</t>
  </si>
  <si>
    <t>1 6</t>
  </si>
  <si>
    <t>2 19</t>
  </si>
  <si>
    <t>campaign_version    bigint                                  </t>
  </si>
  <si>
    <t>11 136</t>
  </si>
  <si>
    <t>cell_key            bigint                                  </t>
  </si>
  <si>
    <t>12 1269</t>
  </si>
  <si>
    <t>click_date          string                                  </t>
  </si>
  <si>
    <t>13 697552256</t>
  </si>
  <si>
    <t>14 1269</t>
  </si>
  <si>
    <t>15 432400255</t>
  </si>
  <si>
    <t>device_id           bigint                                  </t>
  </si>
  <si>
    <t>16 9554</t>
  </si>
  <si>
    <t>email_key           bigint                                  </t>
  </si>
  <si>
    <t>17 9554</t>
  </si>
  <si>
    <t>17 0</t>
  </si>
  <si>
    <t>email_seed_ind      string                                  </t>
  </si>
  <si>
    <t>3 77347</t>
  </si>
  <si>
    <t>3 214</t>
  </si>
  <si>
    <t>4 62504</t>
  </si>
  <si>
    <t>5 61792841</t>
  </si>
  <si>
    <t>sskey               bigint                                  </t>
  </si>
  <si>
    <t>6 6</t>
  </si>
  <si>
    <t>7 38140396</t>
  </si>
  <si>
    <t>url_key             bigint                                  </t>
  </si>
  <si>
    <t>8 38</t>
  </si>
  <si>
    <t>8 37776196</t>
  </si>
  <si>
    <t>9 39417772</t>
  </si>
  <si>
    <t>10 706256564</t>
  </si>
  <si>
    <t xml:space="preserve">Detailed Table Information Table(tableName:ods_emailclicks_t, dbName:db_custbase_prodrefresh, owner:svc_prodrefresh, createTime:1490290425, lastAccessTime:0, retention:0, sd:StorageDescriptor(cols:[FieldSchema(name:brand, type:string, comment:), FieldSchema(name:brand_cd, type:bigint, comment:), FieldSchema(name:campaign_version, type:bigint, comment:), FieldSchema(name:cell_key, type:bigint, comment:), FieldSchema(name:click_date, type:string, comment:), FieldSchema(name:country, type:string, comment:), FieldSchema(name:customer_key, type:bigint, comment:), FieldSchema(name:device_id, type:bigint, comment:), FieldSchema(name:email_key, type:bigint, comment:), FieldSchema(name:email_seed_ind, type:string, comment:), FieldSchema(name:flow_key, type:bigint, comment:), FieldSchema(name:ins_dt, type:string, comment:), FieldSchema(name:sskey, type:bigint, comment:), FieldSchema(name:updt_dt, type:string, comment:), FieldSchema(name:url_key, type:bigint, comment:), FieldSchema(name:crt_tmst, type:string, comment:), FieldSchema(name:updt_tmst, type:string, comment:)], location:hdfs://pxpmgct/bdprod/cust/custbase/Customer/MDS/ODS_EMAILCLICKS_T/1500354077,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parameters:{last_modified_time=1500361975, totalSize=36504929919, numRows=-1, rawDataSize=-1, EXTERNAL=TRUE, avro.compress=SNAPPY, COLUMN_STATS_ACCURATE=false, avro.schema.url=hdfs://pxpmgct/bdprod/cust/custbase/Customer/MDS/ODS_EMAILCLICKS_T/schema/ods_emailclicks_t.avsc, numFiles=999, transient_lastDdlTime=1500361975, last_modified_by=svc_prodrefresh}, viewOriginalText:null, viewExpandedText:null, tableType:EXTERNAL_TABLE) </t>
  </si>
  <si>
    <t>Time taken: 0.095 seconds, Fetched: 19 row(s)</t>
  </si>
  <si>
    <t>Time:  3hrs 50min</t>
  </si>
  <si>
    <t>Time:  4hrs 35min</t>
  </si>
  <si>
    <r>
      <t xml:space="preserve">hive&gt; Describe extended </t>
    </r>
    <r>
      <rPr>
        <b/>
        <sz val="11"/>
        <color theme="1"/>
        <rFont val="Calibri"/>
        <family val="2"/>
        <scheme val="minor"/>
      </rPr>
      <t>DB_CUSTBASE_PRODREFRESH.ods_emailopens_t;</t>
    </r>
  </si>
  <si>
    <t>1 93</t>
  </si>
  <si>
    <t>2 5425123483</t>
  </si>
  <si>
    <t>event_type          string                                  </t>
  </si>
  <si>
    <t>11 147765</t>
  </si>
  <si>
    <t>event_date          string                                  </t>
  </si>
  <si>
    <t>12 1516</t>
  </si>
  <si>
    <t>13 1516</t>
  </si>
  <si>
    <t>14 19</t>
  </si>
  <si>
    <t>15 6</t>
  </si>
  <si>
    <t>16 669</t>
  </si>
  <si>
    <t>email_type          string                                  </t>
  </si>
  <si>
    <t>17 29</t>
  </si>
  <si>
    <t>17 321196588</t>
  </si>
  <si>
    <t>18 30166</t>
  </si>
  <si>
    <t>18 0</t>
  </si>
  <si>
    <t>19 30166</t>
  </si>
  <si>
    <t>19 0</t>
  </si>
  <si>
    <t>3 2</t>
  </si>
  <si>
    <t>4 47629466</t>
  </si>
  <si>
    <t>5 6</t>
  </si>
  <si>
    <t>6 50197758</t>
  </si>
  <si>
    <t>cell_strt_dt        string                                  </t>
  </si>
  <si>
    <t>7 52639363</t>
  </si>
  <si>
    <t>8 56575</t>
  </si>
  <si>
    <t>9 9146</t>
  </si>
  <si>
    <t>9 178348902</t>
  </si>
  <si>
    <t>updt_tmst           string </t>
  </si>
  <si>
    <t>10 2079269628</t>
  </si>
  <si>
    <t xml:space="preserve">Detailed Table Information Table(tableName:ods_emailopens_t, dbName:db_custbase_prodrefresh, owner:svc_prodrefresh, createTime:1490290425, lastAccessTime:0, retention:0, sd:StorageDescriptor(cols:[FieldSchema(name:flow_key, type:bigint, comment:), FieldSchema(name:sskey, type:bigint, comment:), FieldSchema(name:event_type, type:string, comment:), FieldSchema(name:event_date, type:string, comment:), FieldSchema(name:brand, type:string, comment:), FieldSchema(name:customer_key, type:bigint, comment:), FieldSchema(name:email_key, type:bigint, comment:), FieldSchema(name:cell_key, type:bigint, comment:), FieldSchema(name:email_type, type:string, comment:), FieldSchema(name:email_seed_ind, type:string, comment:), FieldSchema(name:campaign_version, type:bigint, comment:), FieldSchema(name:ins_dt, type:string, comment:), FieldSchema(name:updt_dt, type:string, comment:), FieldSchema(name:brand_cd, type:bigint, comment:), FieldSchema(name:country, type:string, comment:), FieldSchema(name:cell_strt_dt, type:string, comment:), FieldSchema(name:device_id, type:bigint, comment:), FieldSchema(name:crt_tmst, type:string, comment:), FieldSchema(name:updt_tmst, type:string, comment:)], location:hdfs://pxpmgct/bdprod/cust/custbase/Customer/MDS/ODS_EMAILOPENS_T/1500354105,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parameters:{last_modified_time=1500364215, totalSize=252261789908, numRows=-1, rawDataSize=-1, EXTERNAL=TRUE, avro.compress=SNAPPY, COLUMN_STATS_ACCURATE=false, avro.schema.url=hdfs://pxpmgct/bdprod/cust/custbase/Customer/MDS/ODS_EMAILOPENS_T/schema/ods_emailopens_t.avsc, numFiles=999, transient_lastDdlTime=1500364215, last_modified_by=svc_prodrefresh}, viewOriginalText:null, viewExpandedText:null, tableType:EXTERNAL_TABLE) </t>
  </si>
  <si>
    <t>Time taken: 0.182 seconds, Fetched: 21 row(s)</t>
  </si>
  <si>
    <t>Time:  629 secs (10:29 min)</t>
  </si>
  <si>
    <t>Time:  1001 secs (16:41 min)</t>
  </si>
  <si>
    <r>
      <t xml:space="preserve">hive&gt; Describe extended </t>
    </r>
    <r>
      <rPr>
        <b/>
        <sz val="11"/>
        <color theme="1"/>
        <rFont val="Calibri"/>
        <family val="2"/>
        <scheme val="minor"/>
      </rPr>
      <t>DB_CUSTBASE_PRODREFRESH.ods_eml_src_t;</t>
    </r>
  </si>
  <si>
    <t>1 120589850</t>
  </si>
  <si>
    <t>src_cust_key        bigint                                  </t>
  </si>
  <si>
    <t>2 363886258</t>
  </si>
  <si>
    <t>11 23</t>
  </si>
  <si>
    <t>12 7</t>
  </si>
  <si>
    <t>email_source_cd     bigint                                  </t>
  </si>
  <si>
    <t>13 146</t>
  </si>
  <si>
    <t>source_cd_key       bigint                                  </t>
  </si>
  <si>
    <t>14 8884</t>
  </si>
  <si>
    <t>email_acquisition_dt  string                                  </t>
  </si>
  <si>
    <t>15 8884</t>
  </si>
  <si>
    <t>email_opt_out_ind   string                                  </t>
  </si>
  <si>
    <t>3 102309738</t>
  </si>
  <si>
    <t>4 7</t>
  </si>
  <si>
    <t>5 14</t>
  </si>
  <si>
    <t>6 199521</t>
  </si>
  <si>
    <t>6 12</t>
  </si>
  <si>
    <t>7 7218</t>
  </si>
  <si>
    <t>7 56</t>
  </si>
  <si>
    <t>8 385039751</t>
  </si>
  <si>
    <t>9 13516</t>
  </si>
  <si>
    <t>10 18366</t>
  </si>
  <si>
    <t xml:space="preserve">Detailed Table Information Table(tableName:ods_eml_src_t, dbName:db_custbase_prodrefresh, owner:svc_prodrefresh, createTime:1496191030, lastAccessTime:0, retention:0, sd:StorageDescriptor(cols:[FieldSchema(name:email_key, type:bigint, comment:), FieldSchema(name:src_cust_key, type:bigint, comment:), FieldSchema(name:cust_key, type:bigint, comment:), FieldSchema(name:brand, type:string, comment:), FieldSchema(name:email_source_cd, type:bigint, comment:), FieldSchema(name:source_cd_key, type:bigint, comment:), FieldSchema(name:email_acquisition_dt, type:string, comment:), FieldSchema(name:email_opt_out_ind, type:string, comment:), FieldSchema(name:ins_dt, type:string, comment:), FieldSchema(name:updt_dt, type:string, comment:), FieldSchema(name:brand_cd, type:bigint, comment:), FieldSchema(name:country, type:string, comment:), FieldSchema(name:flow_key, type:bigint, comment:), FieldSchema(name:crt_tmst, type:string, comment:), FieldSchema(name:updt_tmst, type:string, comment:)], location:hdfs://pxpmgct/bdprod/cust/custbase/Customer/MDS/ODS_EML_SRC_T/1500354070,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parameters:{last_modified_time=1500365433, totalSize=21263458605, numRows=-1, rawDataSize=-1, EXTERNAL=TRUE, avro.compress=SNAPPY, COLUMN_STATS_ACCURATE=false, avro.schema.url=hdfs://pxpmgct/bdprod/cust/custbase/Customer/MDS/ODS_EML_SRC_T/schema/ods_eml_src_t.avsc, numFiles=999, transient_lastDdlTime=1500365433, last_modified_by=svc_prodrefresh}, viewOriginalText:null, viewExpandedText:null, tableType:EXTERNAL_TABLE) </t>
  </si>
  <si>
    <t>Time taken: 0.267 seconds, Fetched: 17 row(s)</t>
  </si>
  <si>
    <t>Time:  124 secs (2:04 min)</t>
  </si>
  <si>
    <t>Time:  107 secs (1:47 min)</t>
  </si>
  <si>
    <r>
      <t xml:space="preserve">hive&gt; Describe extended </t>
    </r>
    <r>
      <rPr>
        <b/>
        <sz val="11"/>
        <color theme="1"/>
        <rFont val="Calibri"/>
        <family val="2"/>
        <scheme val="minor"/>
      </rPr>
      <t>DB_CUSTBASE_PRODREFRESH.ods_eml_unsub_t;</t>
    </r>
  </si>
  <si>
    <t>1 49343435</t>
  </si>
  <si>
    <t>11 1452</t>
  </si>
  <si>
    <t>3 20</t>
  </si>
  <si>
    <t>unsub_dttm          string                                  </t>
  </si>
  <si>
    <t>4 6</t>
  </si>
  <si>
    <t>unsub_source        string                                  </t>
  </si>
  <si>
    <t>5 2302330</t>
  </si>
  <si>
    <t>5 12388</t>
  </si>
  <si>
    <t>6 23</t>
  </si>
  <si>
    <t>6 51549870</t>
  </si>
  <si>
    <t>7 725</t>
  </si>
  <si>
    <t>8 723</t>
  </si>
  <si>
    <t>9 45</t>
  </si>
  <si>
    <t>10 1452</t>
  </si>
  <si>
    <t xml:space="preserve">Detailed Table Information Table(tableName:ods_eml_unsub_t, dbName:db_custbase_prodrefresh, owner:svc_prodrefresh, createTime:1490298980, lastAccessTime:0, retention:0, sd:StorageDescriptor(cols:[FieldSchema(name:eml_addr_key, type:bigint, comment:), FieldSchema(name:brand, type:string, comment:), FieldSchema(name:brand_cd, type:bigint, comment:), FieldSchema(name:country, type:string, comment:), FieldSchema(name:unsub_dttm, type:string, comment:), FieldSchema(name:unsub_source, type:string, comment:), FieldSchema(name:ins_dt, type:string, comment:), FieldSchema(name:updt_dt, type:string, comment:), FieldSchema(name:flow_key, type:bigint, comment:), FieldSchema(name:crt_tmst, type:string, comment:), FieldSchema(name:updt_tmst, type:string, comment:)], location:hdfs://pxpmgct/bdprod/cust/custbase/Customer/MDS/ODS_EML_UNSUB_T/1500354070,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parameters:{last_modified_time=1500360302, totalSize=2090643021, numRows=-1, rawDataSize=-1, EXTERNAL=TRUE, avro.compress=SNAPPY, COLUMN_STATS_ACCURATE=false, avro.schema.url=hdfs://pxpmgct/bdprod/cust/custbase/Customer/MDS/ODS_EML_UNSUB_T/schema/ods_eml_unsub_t.avsc, numFiles=96, transient_lastDdlTime=1500360302, last_modified_by=svc_prodrefresh}, viewOriginalText:null, viewExpandedText:null, tableType:EXTERNAL_TABLE) </t>
  </si>
  <si>
    <t>Time taken: 0.087 seconds, Fetched: 13 row(s)</t>
  </si>
  <si>
    <t>Time:  284 secs (4:44 min)</t>
  </si>
  <si>
    <t>Time:  308 secs (5:08 min)</t>
  </si>
  <si>
    <r>
      <t xml:space="preserve">hive&gt; Describe extended </t>
    </r>
    <r>
      <rPr>
        <b/>
        <sz val="11"/>
        <color theme="1"/>
        <rFont val="Calibri"/>
        <family val="2"/>
        <scheme val="minor"/>
      </rPr>
      <t>DB_CUSTBASE_PRODREFRESH.ods_household_t;</t>
    </r>
  </si>
  <si>
    <t>1 144</t>
  </si>
  <si>
    <t>2 71643848</t>
  </si>
  <si>
    <t>addr_city           string                                  </t>
  </si>
  <si>
    <t>11 7</t>
  </si>
  <si>
    <t>addr_state_prov_code  string                                  </t>
  </si>
  <si>
    <t>12 71643848</t>
  </si>
  <si>
    <t>addr_zip_code       string                                  </t>
  </si>
  <si>
    <t>13 1819</t>
  </si>
  <si>
    <t>addr_zip_ext        string                                  </t>
  </si>
  <si>
    <t>14 210</t>
  </si>
  <si>
    <t>14 6139712</t>
  </si>
  <si>
    <t>ctry_cd             string                                  </t>
  </si>
  <si>
    <t>15 281</t>
  </si>
  <si>
    <t>15 14090898</t>
  </si>
  <si>
    <t>carrier_route       string                                  </t>
  </si>
  <si>
    <t>16 466</t>
  </si>
  <si>
    <t>16 2067037</t>
  </si>
  <si>
    <t>delivery_point      string                                  </t>
  </si>
  <si>
    <t>17 5399</t>
  </si>
  <si>
    <t>delivery_point_code  string                                  </t>
  </si>
  <si>
    <t>18 5393</t>
  </si>
  <si>
    <t>tril_geo_fail_lvl_nbr  int                                     </t>
  </si>
  <si>
    <t>19 71643848</t>
  </si>
  <si>
    <t>geo_apnd_ind        string                                  </t>
  </si>
  <si>
    <t>20 71643848</t>
  </si>
  <si>
    <t>addr_updt_dt        string                                  </t>
  </si>
  <si>
    <t>3 121491</t>
  </si>
  <si>
    <t>3 20603</t>
  </si>
  <si>
    <t>dma_nm              string                                  </t>
  </si>
  <si>
    <t>21 0</t>
  </si>
  <si>
    <t>21 71643848</t>
  </si>
  <si>
    <t>msa_nm              string                                  </t>
  </si>
  <si>
    <t>22 0</t>
  </si>
  <si>
    <t>22 71643848</t>
  </si>
  <si>
    <t>zip_cd_updt_dt      string                                  </t>
  </si>
  <si>
    <t>23 1867</t>
  </si>
  <si>
    <t>23 0</t>
  </si>
  <si>
    <t>24 1867</t>
  </si>
  <si>
    <t>24 0</t>
  </si>
  <si>
    <t>4 370</t>
  </si>
  <si>
    <t>4 475574</t>
  </si>
  <si>
    <t>addr_line1          string                                  </t>
  </si>
  <si>
    <t>5 1288199</t>
  </si>
  <si>
    <t>5 3287</t>
  </si>
  <si>
    <t>addr_line2          string                                  </t>
  </si>
  <si>
    <t>6 11019</t>
  </si>
  <si>
    <t>6 5865919</t>
  </si>
  <si>
    <t>addr_line4          string                                  </t>
  </si>
  <si>
    <t>7 34</t>
  </si>
  <si>
    <t>last_name           string                                  </t>
  </si>
  <si>
    <t>8 1882</t>
  </si>
  <si>
    <t>8 6971792</t>
  </si>
  <si>
    <t>9 275</t>
  </si>
  <si>
    <t>9 5707976</t>
  </si>
  <si>
    <t>updt_tmst           string  </t>
  </si>
  <si>
    <t>10 10</t>
  </si>
  <si>
    <t>10 6995398</t>
  </si>
  <si>
    <t xml:space="preserve">Detailed Table Information Table(tableName:ods_household_t, dbName:db_custbase_prodrefresh, owner:svc_prodrefresh, createTime:1490299046, lastAccessTime:0, retention:0, sd:StorageDescriptor(cols:[FieldSchema(name:flow_key, type:bigint, comment:), FieldSchema(name:household_key, type:bigint, comment:), FieldSchema(name:addr_city, type:string, comment:), FieldSchema(name:addr_state_prov_code, type:string, comment:), FieldSchema(name:addr_zip_code, type:string, comment:), FieldSchema(name:addr_zip_ext, type:string, comment:), FieldSchema(name:ctry_cd, type:string, comment:), FieldSchema(name:carrier_route, type:string, comment:), FieldSchema(name:delivery_point, type:string, comment:), FieldSchema(name:delivery_point_code, type:string, comment:), FieldSchema(name:tril_geo_fail_lvl_nbr, type:int, comment:), FieldSchema(name:geo_apnd_ind, type:string, comment:), FieldSchema(name:addr_updt_dt, type:string, comment:), FieldSchema(name:dma_nm, type:string, comment:), FieldSchema(name:msa_nm, type:string, comment:), FieldSchema(name:zip_cd_updt_dt, type:string, comment:), FieldSchema(name:ins_dt, type:string, comment:), FieldSchema(name:updt_dt, type:string, comment:), FieldSchema(name:addr_line1, type:string, comment:), FieldSchema(name:addr_line2, type:string, comment:), FieldSchema(name:addr_line4, type:string, comment:), FieldSchema(name:last_name, type:string, comment:), FieldSchema(name:crt_tmst, type:string, comment:), FieldSchema(name:updt_tmst, type:string, comment:)], location:hdfs://pxpmgct/bdprod/cust/custbase/Customer/MDS/ODS_HOUSEHOLD_T/1500354075,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parameters:{last_modified_time=1500362636, totalSize=4510669641, numRows=-1, rawDataSize=-1, EXTERNAL=TRUE, avro.compress=SNAPPY, COLUMN_STATS_ACCURATE=false, avro.schema.url=hdfs://pxpmgct/bdprod/cust/custbase/Customer/MDS/ODS_HOUSEHOLD_T/schema/ods_household_t.avsc, numFiles=242, transient_lastDdlTime=1500362636, last_modified_by=svc_prodrefresh}, viewOriginalText:null, viewExpandedText:null, tableType:EXTERNAL_TABLE) </t>
  </si>
  <si>
    <t>Time taken: 10.898 seconds, Fetched: 26 row(s)</t>
  </si>
  <si>
    <t>Time:  10 hours 7min on Monday July 17</t>
  </si>
  <si>
    <t>Time:  11hours 17mins</t>
  </si>
  <si>
    <r>
      <t xml:space="preserve">hive&gt; Describe extended </t>
    </r>
    <r>
      <rPr>
        <b/>
        <sz val="11"/>
        <color theme="1"/>
        <rFont val="Calibri"/>
        <family val="2"/>
        <scheme val="minor"/>
      </rPr>
      <t>DB_CUSTBASE_PRODREFRESH.ods_mailingemail_t;</t>
    </r>
  </si>
  <si>
    <t>11 10649078</t>
  </si>
  <si>
    <t>12 1</t>
  </si>
  <si>
    <t>13 88</t>
  </si>
  <si>
    <t>14 499</t>
  </si>
  <si>
    <t>15 15616534667</t>
  </si>
  <si>
    <t>16 499</t>
  </si>
  <si>
    <t>17 164923</t>
  </si>
  <si>
    <t>18 164923</t>
  </si>
  <si>
    <t>3 63980</t>
  </si>
  <si>
    <t>4 21488</t>
  </si>
  <si>
    <t>5 397</t>
  </si>
  <si>
    <t>7 55377422</t>
  </si>
  <si>
    <t>8 58865351</t>
  </si>
  <si>
    <t>9 1</t>
  </si>
  <si>
    <t>9 10669931816</t>
  </si>
  <si>
    <t>10 4580</t>
  </si>
  <si>
    <t>10 125785991</t>
  </si>
  <si>
    <t xml:space="preserve">Detailed Table Information Table(tableName:ods_mailingemail_t, dbName:db_custbase_prodrefresh, owner:svc_prodrefresh, createTime:1490297811, lastAccessTime:0, retention:0, sd:StorageDescriptor(cols:[FieldSchema(name:brand, type:string, comment:), FieldSchema(name:brand_cd, type:bigint, comment:), FieldSchema(name:campaign_version, type:bigint, comment:), FieldSchema(name:cell_key, type:bigint, comment:), FieldSchema(name:cell_strt_dt, type:string, comment:), FieldSchema(name:country, type:string, comment:), FieldSchema(name:customer_key, type:bigint, comment:), FieldSchema(name:email_key, type:bigint, comment:), FieldSchema(name:email_seed_ind, type:string, comment:), FieldSchema(name:email_type, type:string, comment:), FieldSchema(name:event_date, type:string, comment:), FieldSchema(name:event_type, type:string, comment:), FieldSchema(name:flow_key, type:bigint, comment:), FieldSchema(name:ins_dt, type:string, comment:), FieldSchema(name:sskey, type:bigint, comment:), FieldSchema(name:updt_dt, type:string, comment:), FieldSchema(name:crt_tmst, type:string, comment:), FieldSchema(name:updt_tmst, type:string, comment:)], location:hdfs://pxpmgct/bdprod/cust/custbase/Customer/MDS/ODS_MAILINGEMAIL_T/1500267691,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parameters:{last_modified_time=1500281491, totalSize=728219536277, numRows=-1, rawDataSize=-1, EXTERNAL=TRUE, avro.compress=SNAPPY, COLUMN_STATS_ACCURATE=false, avro.schema.url=hdfs://pxpmgct/bdprod/cust/custbase/Customer/MDS/ODS_MAILINGEMAIL_T/schema/ods_mailingemail_t.avsc, numFiles=999, transient_lastDdlTime=1500281491, last_modified_by=svc_prodrefresh}, viewOriginalText:null, viewExpandedText:null, tableType:EXTERNAL_TABLE) </t>
  </si>
  <si>
    <t>Time taken: 0.09 seconds, Fetched: 20 row(s)</t>
  </si>
  <si>
    <t>Time:  501 secs (8:21 min)</t>
  </si>
  <si>
    <t>Time:  65 secs (1:05 min)</t>
  </si>
  <si>
    <r>
      <t xml:space="preserve">hive&gt; Describe extended </t>
    </r>
    <r>
      <rPr>
        <b/>
        <sz val="11"/>
        <color theme="1"/>
        <rFont val="Calibri"/>
        <family val="2"/>
        <scheme val="minor"/>
      </rPr>
      <t>DB_CUSTBASE_PRODREFRESH.ods_mailingmailhouse_t;</t>
    </r>
  </si>
  <si>
    <t>1 7</t>
  </si>
  <si>
    <t>2 8</t>
  </si>
  <si>
    <t>11 254</t>
  </si>
  <si>
    <t>12 3702</t>
  </si>
  <si>
    <t>13 3702</t>
  </si>
  <si>
    <t>3 11463</t>
  </si>
  <si>
    <t>4 2</t>
  </si>
  <si>
    <t>5 20527274</t>
  </si>
  <si>
    <t>6 2</t>
  </si>
  <si>
    <t>7 49</t>
  </si>
  <si>
    <t>8 20404680</t>
  </si>
  <si>
    <t>8 40</t>
  </si>
  <si>
    <t>9 241</t>
  </si>
  <si>
    <t>updt_tmst           string     </t>
  </si>
  <si>
    <t>10 310097572</t>
  </si>
  <si>
    <t xml:space="preserve">Detailed Table Information Table(tableName:ods_mailingmailhouse_t, dbName:db_custbase_prodrefresh, owner:svc_prodrefresh, createTime:1490299423, lastAccessTime:0, retention:0, sd:StorageDescriptor(cols:[FieldSchema(name:brand, type:string, comment:), FieldSchema(name:brand_cd, type:bigint, comment:), FieldSchema(name:cell_key, type:bigint, comment:), FieldSchema(name:country, type:string, comment:), FieldSchema(name:customer_key, type:bigint, comment:), FieldSchema(name:event_type, type:string, comment:), FieldSchema(name:flow_key, type:bigint, comment:), FieldSchema(name:household_key, type:bigint, comment:), FieldSchema(name:ins_dt, type:string, comment:), FieldSchema(name:sskey, type:bigint, comment:), FieldSchema(name:updt_dt, type:string, comment:), FieldSchema(name:crt_tmst, type:string, comment:), FieldSchema(name:updt_tmst, type:string, comment:)], location:hdfs://pxpmgct/bdprod/cust/custbase/Customer/MDS/ODS_MAILINGMAILHOUSE_T/1500267667,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parameters:{last_modified_time=1500276124, totalSize=10640882785, numRows=-1, rawDataSize=-1, EXTERNAL=TRUE, avro.compress=SNAPPY, COLUMN_STATS_ACCURATE=false, avro.schema.url=hdfs://pxpmgct/bdprod/cust/custbase/Customer/MDS/ODS_MAILINGMAILHOUSE_T/schema/ods_mailingmailhouse_t.avsc, numFiles=556, transient_lastDdlTime=1500276125, last_modified_by=svc_prodrefresh}, viewOriginalText:null, viewExpandedText:null, tableType:EXTERNAL_TABLE) </t>
  </si>
  <si>
    <t>Time taken: 0.083 seconds, Fetched: 15 row(s)</t>
  </si>
  <si>
    <t>EMPTY TABLE</t>
  </si>
  <si>
    <t>Time:  265 secs (4:25 min)</t>
  </si>
  <si>
    <t>Time:  325 secs (5:25 min)</t>
  </si>
  <si>
    <r>
      <t xml:space="preserve">hive&gt; Describe extended </t>
    </r>
    <r>
      <rPr>
        <b/>
        <sz val="11"/>
        <color theme="1"/>
        <rFont val="Calibri"/>
        <family val="2"/>
        <scheme val="minor"/>
      </rPr>
      <t>DB_CUSTBASE_PRODREFRESH.ods_nearby_str_zip_t;</t>
    </r>
  </si>
  <si>
    <t>1 2246921</t>
  </si>
  <si>
    <t>distance_to_store_3  double                                  </t>
  </si>
  <si>
    <t>12 32166841</t>
  </si>
  <si>
    <t>nearby_store_nbr_3  bigint                                  </t>
  </si>
  <si>
    <t>13 22508669</t>
  </si>
  <si>
    <t>distance_to_store_2  double                                  </t>
  </si>
  <si>
    <t>nearby_store_nbr_2  bigint                                  </t>
  </si>
  <si>
    <t>15 58209</t>
  </si>
  <si>
    <t>distance_to_store_1  double                                  </t>
  </si>
  <si>
    <t>nearby_store_nbr_1  bigint                                  </t>
  </si>
  <si>
    <t>17 36349949</t>
  </si>
  <si>
    <t>brand_abbr_code     string                                  </t>
  </si>
  <si>
    <t>18 907686</t>
  </si>
  <si>
    <t>zip_code            string                                  </t>
  </si>
  <si>
    <t>19 284696</t>
  </si>
  <si>
    <t>country_code        string                                  </t>
  </si>
  <si>
    <t>20 56259836</t>
  </si>
  <si>
    <t>21 2247185</t>
  </si>
  <si>
    <t xml:space="preserve">Detailed Table Information Table(tableName:ods_nearby_str_zip_t, dbName:db_custbase_prodrefresh, owner:svc_prodrefresh, createTime:1490291458, lastAccessTime:0, retention:0, sd:StorageDescriptor(cols:[FieldSchema(name:flow_key, type:bigint, comment:), FieldSchema(name:updt_dt, type:string, comment:), FieldSchema(name:ins_dt, type:string, comment:), FieldSchema(name:distance_to_store_3, type:double, comment:), FieldSchema(name:nearby_store_nbr_3, type:bigint, comment:), FieldSchema(name:distance_to_store_2, type:double, comment:), FieldSchema(name:nearby_store_nbr_2, type:bigint, comment:), FieldSchema(name:distance_to_store_1, type:double, comment:), FieldSchema(name:nearby_store_nbr_1, type:bigint, comment:), FieldSchema(name:brand_abbr_code, type:string, comment:), FieldSchema(name:zip_code, type:string, comment:), FieldSchema(name:country_code, type:string, comment:), FieldSchema(name:crt_tmst, type:string, comment:), FieldSchema(name:updt_tmst, type:string, comment:)], location:hdfs://pxpmgct/bdprod/cust/custbase/Customer/MDS/ODS_NEARBY_STR_ZIP_T/1490229869,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parameters:{last_modified_time=1490231152, totalSize=104257667, numRows=-1, rawDataSize=-1, EXTERNAL=TRUE, avro.compress=SNAPPY, COLUMN_STATS_ACCURATE=false, avro.schema.url=hdfs://pxpmgct/bdprod/cust/custbase/Customer/MDS/ODS_NEARBY_STR_ZIP_T/schema/ods_nearby_str_zip_t.avsc, numFiles=6, transient_lastDdlTime=1490291458, last_modified_by=svc_prodrefresh}, viewOriginalText:null, viewExpandedText:null, tableType:EXTERNAL_TABLE) </t>
  </si>
  <si>
    <t>Time taken: 6.565 seconds, Fetched: 16 row(s)</t>
  </si>
  <si>
    <r>
      <t xml:space="preserve">hive&gt; Describe extended </t>
    </r>
    <r>
      <rPr>
        <b/>
        <sz val="11"/>
        <color theme="1"/>
        <rFont val="Calibri"/>
        <family val="2"/>
        <scheme val="minor"/>
      </rPr>
      <t>DB_CUSTBASE_PRODREFRESH.ods_plcc_cardholder_t;</t>
    </r>
  </si>
  <si>
    <t>account_market_status  string                                  </t>
  </si>
  <si>
    <t>1 4</t>
  </si>
  <si>
    <t>11 35029438</t>
  </si>
  <si>
    <t>card_typ            string                                  </t>
  </si>
  <si>
    <t>12 19702950</t>
  </si>
  <si>
    <t>cbcc_actv_dt        string                                  </t>
  </si>
  <si>
    <t>13 5808</t>
  </si>
  <si>
    <t>channel_preference  string                                  </t>
  </si>
  <si>
    <t>14 12</t>
  </si>
  <si>
    <t>channel_preference_date_change  string                                  </t>
  </si>
  <si>
    <t>15 32274214</t>
  </si>
  <si>
    <t>cobrnd_rsn_cd       string                                  </t>
  </si>
  <si>
    <t>16 2551</t>
  </si>
  <si>
    <t>17 2</t>
  </si>
  <si>
    <t>18 6999</t>
  </si>
  <si>
    <t>19 6</t>
  </si>
  <si>
    <t>est_closed_dt       string                                  </t>
  </si>
  <si>
    <t>3 5</t>
  </si>
  <si>
    <t>21 6</t>
  </si>
  <si>
    <t>22 2004</t>
  </si>
  <si>
    <t>22 52127433</t>
  </si>
  <si>
    <t>23 56259836</t>
  </si>
  <si>
    <t>non_brnd_spnd_cd    string                                  </t>
  </si>
  <si>
    <t>24 4307</t>
  </si>
  <si>
    <t>24 3486920</t>
  </si>
  <si>
    <t>open_date           string                                  </t>
  </si>
  <si>
    <t>25 1520</t>
  </si>
  <si>
    <t>25 0</t>
  </si>
  <si>
    <t>plate_code          string                                  </t>
  </si>
  <si>
    <t>26 1146</t>
  </si>
  <si>
    <t>26 0</t>
  </si>
  <si>
    <t>plcc_dropped        string                                  </t>
  </si>
  <si>
    <t>27 1146</t>
  </si>
  <si>
    <t>27 0</t>
  </si>
  <si>
    <t>privacy_status      string                                  </t>
  </si>
  <si>
    <t>4 8</t>
  </si>
  <si>
    <t>reissue_date        string                                  </t>
  </si>
  <si>
    <t>5 3626</t>
  </si>
  <si>
    <t>5 43847897</t>
  </si>
  <si>
    <t>6 8</t>
  </si>
  <si>
    <t>6 2247185</t>
  </si>
  <si>
    <t>store_number        bigint                                  </t>
  </si>
  <si>
    <t>7 119</t>
  </si>
  <si>
    <t>7 2247185</t>
  </si>
  <si>
    <t>8 1</t>
  </si>
  <si>
    <t>8 52994779</t>
  </si>
  <si>
    <t>crte_tmst           string                                  </t>
  </si>
  <si>
    <t>9 2</t>
  </si>
  <si>
    <t>10 56055985</t>
  </si>
  <si>
    <t>10 203851</t>
  </si>
  <si>
    <t xml:space="preserve">Detailed Table Information Table(tableName:ods_plcc_cardholder_t, dbName:db_custbase_prodrefresh, owner:svc_prodrefresh, createTime:1490299106, lastAccessTime:0, retention:0, sd:StorageDescriptor(cols:[FieldSchema(name:account_market_status, type:string, comment:), FieldSchema(name:brand, type:string, comment:), FieldSchema(name:brand_cd, type:bigint, comment:), FieldSchema(name:card_typ, type:string, comment:), FieldSchema(name:cbcc_actv_dt, type:string, comment:), FieldSchema(name:channel_preference, type:string, comment:), FieldSchema(name:channel_preference_date_change, type:string, comment:), FieldSchema(name:cobrnd_rsn_cd, type:string, comment:), FieldSchema(name:country, type:string, comment:), FieldSchema(name:cr_crd_nbr_key, type:bigint, comment:), FieldSchema(name:customer_key, type:bigint, comment:), FieldSchema(name:email_key, type:bigint, comment:), FieldSchema(name:est_closed_dt, type:string, comment:), FieldSchema(name:flow_key, type:bigint, comment:), FieldSchema(name:household_key, type:bigint, comment:), FieldSchema(name:ins_dt, type:string, comment:), FieldSchema(name:non_brnd_spnd_cd, type:string, comment:), FieldSchema(name:open_date, type:string, comment:), FieldSchema(name:plate_code, type:string, comment:), FieldSchema(name:plcc_dropped, type:string, comment:), FieldSchema(name:privacy_status, type:string, comment:), FieldSchema(name:reissue_date, type:string, comment:), FieldSchema(name:sskey, type:bigint, comment:), FieldSchema(name:store_number, type:bigint, comment:), FieldSchema(name:updt_dt, type:string, comment:), FieldSchema(name:crte_tmst, type:string, comment:), FieldSchema(name:updt_tmst, type:string, comment:)], location:hdfs://pxpmgct/bdprod/cust/custbase/Customer/MDS/ODS_PLCC_CARDHOLDER_T/1499835677,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parameters:{last_modified_time=1499924239, totalSize=3593293703, numRows=-1, rawDataSize=-1, EXTERNAL=TRUE, avro.compress=SNAPPY, COLUMN_STATS_ACCURATE=false, avro.schema.url=hdfs://pxpmgct/bdprod/cust/custbase/Customer/MDS/ODS_PLCC_CARDHOLDER_T/schema/ods_plcc_cardholder_t.avsc, numFiles=211, transient_lastDdlTime=1499924239, last_modified_by=svc_prodrefresh}, viewOriginalText:null, viewExpandedText:null, tableType:EXTERNAL_TABLE) </t>
  </si>
  <si>
    <t>Time taken: 0.059 seconds, Fetched: 29 row(s)</t>
  </si>
  <si>
    <r>
      <t xml:space="preserve">hive&gt; Describe extended </t>
    </r>
    <r>
      <rPr>
        <b/>
        <sz val="11"/>
        <color theme="1"/>
        <rFont val="Calibri"/>
        <family val="2"/>
        <scheme val="minor"/>
      </rPr>
      <t>DB_CUSTBASE_PRODREFRESH.ods_pref_t;</t>
    </r>
  </si>
  <si>
    <t>1 22840</t>
  </si>
  <si>
    <t>preference_name     string                                  </t>
  </si>
  <si>
    <t>2 22830</t>
  </si>
  <si>
    <t>2 10</t>
  </si>
  <si>
    <t>3 333</t>
  </si>
  <si>
    <t>4 330</t>
  </si>
  <si>
    <t>5 1</t>
  </si>
  <si>
    <t>6 1</t>
  </si>
  <si>
    <t>7 1</t>
  </si>
  <si>
    <t xml:space="preserve">Detailed Table Information Table(tableName:ods_pref_t, dbName:db_custbase_prodrefresh, owner:svc_prodrefresh, createTime:1497889183, lastAccessTime:0, retention:0, sd:StorageDescriptor(cols:[FieldSchema(name:preference_key, type:bigint, comment:), FieldSchema(name:preference_name, type:string, comment:), FieldSchema(name:ins_dt, type:string, comment:), FieldSchema(name:updt_dt, type:string, comment:), FieldSchema(name:flow_key, type:bigint, comment:), FieldSchema(name:crt_tmst, type:string, comment:), FieldSchema(name:updt_tmst, type:string, comment:)], location:hdfs://pxpmgct/bdprod/cust/custbase/Customer/MDS/ODS_PREF_T/1499922065,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parameters:{last_modified_time=1499929252, totalSize=447493, numRows=-1, rawDataSize=-1, EXTERNAL=TRUE, avro.compress=SNAPPY, COLUMN_STATS_ACCURATE=false, avro.schema.url=hdfs://pxpmgct/bdprod/cust/custbase/Customer/MDS/ODS_PREF_T/schema/ods_pref_t.avsc, numFiles=1, transient_lastDdlTime=1499929252, last_modified_by=svc_prodrefresh}, viewOriginalText:null, viewExpandedText:null, tableType:EXTERNAL_TABLE) </t>
  </si>
  <si>
    <t>Time taken: 0.068 seconds, Fetched: 9 row(s)</t>
  </si>
  <si>
    <t>Time:  12 secs</t>
  </si>
  <si>
    <r>
      <t xml:space="preserve">hive&gt; Describe extended </t>
    </r>
    <r>
      <rPr>
        <b/>
        <sz val="11"/>
        <color theme="1"/>
        <rFont val="Calibri"/>
        <family val="2"/>
        <scheme val="minor"/>
      </rPr>
      <t>DB_CUSTBASE_PRODREFRESH.ods_promotion_t;</t>
    </r>
  </si>
  <si>
    <t>promo_cd_key        bigint                                  </t>
  </si>
  <si>
    <t>2 58332</t>
  </si>
  <si>
    <t>11 279</t>
  </si>
  <si>
    <t>promo_code          string                                  </t>
  </si>
  <si>
    <t>12 6</t>
  </si>
  <si>
    <t>12 40851</t>
  </si>
  <si>
    <t>promo_desc          string                                  </t>
  </si>
  <si>
    <t>13 2</t>
  </si>
  <si>
    <t>13 40851</t>
  </si>
  <si>
    <t>promo_type_code     string                                  </t>
  </si>
  <si>
    <t>14 4</t>
  </si>
  <si>
    <t>eff_date            string                                  </t>
  </si>
  <si>
    <t>15 4</t>
  </si>
  <si>
    <t>end_date            string                                  </t>
  </si>
  <si>
    <t>3 4</t>
  </si>
  <si>
    <t>3 40851</t>
  </si>
  <si>
    <t>use_cd              string                                  </t>
  </si>
  <si>
    <t>4 55746</t>
  </si>
  <si>
    <t>5 12639</t>
  </si>
  <si>
    <t>5 13459</t>
  </si>
  <si>
    <t>6 225</t>
  </si>
  <si>
    <t>7 4313</t>
  </si>
  <si>
    <t>7 11759</t>
  </si>
  <si>
    <t>8 4484</t>
  </si>
  <si>
    <t>8 11759</t>
  </si>
  <si>
    <t>9 58332</t>
  </si>
  <si>
    <t>10 1766</t>
  </si>
  <si>
    <t xml:space="preserve">Detailed Table Information Table(tableName:ods_promotion_t, dbName:db_custbase_prodrefresh, owner:svc_prodrefresh, createTime:1493783339, lastAccessTime:0, retention:0, sd:StorageDescriptor(cols:[FieldSchema(name:flow_key, type:bigint, comment:), FieldSchema(name:promo_cd_key, type:bigint, comment:), FieldSchema(name:brand, type:string, comment:), FieldSchema(name:promo_code, type:string, comment:), FieldSchema(name:promo_desc, type:string, comment:), FieldSchema(name:promo_type_code, type:string, comment:), FieldSchema(name:eff_date, type:string, comment:), FieldSchema(name:end_date, type:string, comment:), FieldSchema(name:use_cd, type:string, comment:), FieldSchema(name:ins_dt, type:string, comment:), FieldSchema(name:updt_dt, type:string, comment:), FieldSchema(name:brand_cd, type:bigint, comment:), FieldSchema(name:country, type:string, comment:), FieldSchema(name:crt_tmst, type:string, comment:), FieldSchema(name:updt_tmst, type:string, comment:)], location:hdfs://pxpmgct/bdprod/cust/custbase/Customer/MDS/ODS_PROMOTION_T/1499922067,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parameters:{last_modified_time=1499929359, totalSize=1761317, numRows=-1, rawDataSize=-1, EXTERNAL=TRUE, avro.compress=SNAPPY, COLUMN_STATS_ACCURATE=false, avro.schema.url=hdfs://pxpmgct/bdprod/cust/custbase/Customer/MDS/ODS_PROMOTION_T/schema/ods_promotion_t.avsc, numFiles=1, transient_lastDdlTime=1499929359, last_modified_by=svc_prodrefresh}, viewOriginalText:null, viewExpandedText:null, tableType:EXTERNAL_TABLE) </t>
  </si>
  <si>
    <t>Time taken: 0.162 seconds, Fetched: 17 row(s)</t>
  </si>
  <si>
    <t>Time:  30 secs</t>
  </si>
  <si>
    <t>Time:  34 secs</t>
  </si>
  <si>
    <r>
      <t xml:space="preserve">hive&gt; Describe extended </t>
    </r>
    <r>
      <rPr>
        <b/>
        <sz val="11"/>
        <color theme="1"/>
        <rFont val="Calibri"/>
        <family val="2"/>
        <scheme val="minor"/>
      </rPr>
      <t>DB_CUSTBASE_PRODREFRESH.ods_sourcecode_t;</t>
    </r>
  </si>
  <si>
    <t>source_code_key     bigint                                  </t>
  </si>
  <si>
    <t>1 1652277</t>
  </si>
  <si>
    <t>2 78075</t>
  </si>
  <si>
    <t>source_generic      string                                  </t>
  </si>
  <si>
    <t>11 162</t>
  </si>
  <si>
    <t>source_specific     string                                  </t>
  </si>
  <si>
    <t>3 140</t>
  </si>
  <si>
    <t>4 1355093</t>
  </si>
  <si>
    <t>5 5064</t>
  </si>
  <si>
    <t>6 5058</t>
  </si>
  <si>
    <t>7 27</t>
  </si>
  <si>
    <t>7 78093</t>
  </si>
  <si>
    <t>8 7</t>
  </si>
  <si>
    <t>8 78075</t>
  </si>
  <si>
    <t>9 143</t>
  </si>
  <si>
    <t>10 162</t>
  </si>
  <si>
    <t xml:space="preserve">Detailed Table Information Table(tableName:ods_sourcecode_t, dbName:db_custbase_prodrefresh, owner:svc_prodrefresh, createTime:1490299233, lastAccessTime:0, retention:0, sd:StorageDescriptor(cols:[FieldSchema(name:source_code_key, type:bigint, comment:), FieldSchema(name:brand, type:string, comment:), FieldSchema(name:source_generic, type:string, comment:), FieldSchema(name:source_specific, type:string, comment:), FieldSchema(name:ins_dt, type:string, comment:), FieldSchema(name:updt_dt, type:string, comment:), FieldSchema(name:brand_cd, type:bigint, comment:), FieldSchema(name:country, type:string, comment:), FieldSchema(name:flow_key, type:bigint, comment:), FieldSchema(name:crt_tmst, type:string, comment:), FieldSchema(name:updt_tmst, type:string, comment:)], location:hdfs://pxpmgct/bdprod/cust/custbase/Customer/MDS/ODS_SOURCECODE_T/1499922067,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parameters:{last_modified_time=1499929251, totalSize=30998068, numRows=-1, rawDataSize=-1, EXTERNAL=TRUE, avro.compress=SNAPPY, COLUMN_STATS_ACCURATE=false, avro.schema.url=hdfs://pxpmgct/bdprod/cust/custbase/Customer/MDS/ODS_SOURCECODE_T/schema/ods_sourcecode_t.avsc, numFiles=3, transient_lastDdlTime=1499929251, last_modified_by=svc_prodrefresh}, viewOriginalText:null, viewExpandedText:null, tableType:EXTERNAL_TABLE) </t>
  </si>
  <si>
    <t>Time taken: 0.07 seconds, Fetched: 13 row(s)</t>
  </si>
  <si>
    <t>Time:  348 seconds (5:48 minutes)</t>
  </si>
  <si>
    <t>Time:  438 seconds (7:18 minutes)</t>
  </si>
  <si>
    <r>
      <t xml:space="preserve">hive&gt; Describe extended </t>
    </r>
    <r>
      <rPr>
        <b/>
        <sz val="11"/>
        <color theme="1"/>
        <rFont val="Calibri"/>
        <family val="2"/>
        <scheme val="minor"/>
      </rPr>
      <t>DB_CUSTBASE_PRODREFRESH.ods_stnd_addr_t;</t>
    </r>
  </si>
  <si>
    <t>addr_key            bigint                                  </t>
  </si>
  <si>
    <t>1 90140820</t>
  </si>
  <si>
    <t>2 1914</t>
  </si>
  <si>
    <t>2 9896146</t>
  </si>
  <si>
    <t>11 90140820</t>
  </si>
  <si>
    <t>12 90140820</t>
  </si>
  <si>
    <t>13 90140820</t>
  </si>
  <si>
    <t>14 1423621</t>
  </si>
  <si>
    <t>14 325451</t>
  </si>
  <si>
    <t>15 11153</t>
  </si>
  <si>
    <t>15 8168211</t>
  </si>
  <si>
    <t>addr_ln1_txt        string                                  </t>
  </si>
  <si>
    <t>16 142</t>
  </si>
  <si>
    <t>16 1</t>
  </si>
  <si>
    <t>addr_ln2_txt        string                                  </t>
  </si>
  <si>
    <t>17 3507</t>
  </si>
  <si>
    <t>17 1</t>
  </si>
  <si>
    <t>addr_ln3_txt        string                                  </t>
  </si>
  <si>
    <t>18 3507</t>
  </si>
  <si>
    <t>18 1</t>
  </si>
  <si>
    <t>addr_ln4_txt        string                                  </t>
  </si>
  <si>
    <t>3 34</t>
  </si>
  <si>
    <t>city_nm             string                                  </t>
  </si>
  <si>
    <t>4 275</t>
  </si>
  <si>
    <t>4 8601615</t>
  </si>
  <si>
    <t>st_prov_cd          string                                  </t>
  </si>
  <si>
    <t>5 10</t>
  </si>
  <si>
    <t>5 9977515</t>
  </si>
  <si>
    <t>zip_cd              string                                  </t>
  </si>
  <si>
    <t>6 6517</t>
  </si>
  <si>
    <t>zip_xtd_cd          string                                  </t>
  </si>
  <si>
    <t>7 5611</t>
  </si>
  <si>
    <t>8 90140820</t>
  </si>
  <si>
    <t>9 90140820</t>
  </si>
  <si>
    <t>10 90140820</t>
  </si>
  <si>
    <t xml:space="preserve">Detailed Table Information Table(tableName:ods_stnd_addr_t, dbName:db_custbase_prodrefresh, owner:svc_prodrefresh, createTime:1490299289, lastAccessTime:0, retention:0, sd:StorageDescriptor(cols:[FieldSchema(name:addr_key, type:bigint, comment:), FieldSchema(name:carrier_route, type:string, comment:), FieldSchema(name:country, type:string, comment:), FieldSchema(name:delivery_point, type:string, comment:), FieldSchema(name:delivery_point_code, type:string, comment:), FieldSchema(name:ins_dt, type:string, comment:), FieldSchema(name:updt_dt, type:string, comment:), FieldSchema(name:addr_ln1_txt, type:string, comment:), FieldSchema(name:addr_ln2_txt, type:string, comment:), FieldSchema(name:addr_ln3_txt, type:string, comment:), FieldSchema(name:addr_ln4_txt, type:string, comment:), FieldSchema(name:city_nm, type:string, comment:), FieldSchema(name:st_prov_cd, type:string, comment:), FieldSchema(name:zip_cd, type:string, comment:), FieldSchema(name:zip_xtd_cd, type:string, comment:), FieldSchema(name:flow_key, type:bigint, comment:), FieldSchema(name:crt_tmst, type:string, comment:), FieldSchema(name:updt_tmst, type:string, comment:)], location:hdfs://pxpmgct/bdprod/cust/custbase/Customer/MDS/ODS_STND_ADDR_T/1499922067,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parameters:{last_modified_time=1499929924, totalSize=3930045996, numRows=-1, rawDataSize=-1, EXTERNAL=TRUE, avro.compress=SNAPPY, COLUMN_STATS_ACCURATE=false, avro.schema.url=hdfs://pxpmgct/bdprod/cust/custbase/Customer/MDS/ODS_STND_ADDR_T/schema/ods_stnd_addr_t.avsc, numFiles=223, transient_lastDdlTime=1499929924, last_modified_by=svc_prodrefresh}, viewOriginalText:null, viewExpandedText:null, tableType:EXTERNAL_TABLE) </t>
  </si>
  <si>
    <t>Time taken: 0.132 seconds, Fetched: 20 row(s)</t>
  </si>
  <si>
    <t>Time:  1061 seconds (7:41 minutes)</t>
  </si>
  <si>
    <t>Time:  148 seconds (2:28 minutes)</t>
  </si>
  <si>
    <r>
      <t xml:space="preserve">hive&gt; Describe extended </t>
    </r>
    <r>
      <rPr>
        <b/>
        <sz val="11"/>
        <color theme="1"/>
        <rFont val="Calibri"/>
        <family val="2"/>
        <scheme val="minor"/>
      </rPr>
      <t>DB_CUSTBASE_PRODREFRESH.ods_url_t;</t>
    </r>
  </si>
  <si>
    <t>1 551240506</t>
  </si>
  <si>
    <t>offer               string                                  </t>
  </si>
  <si>
    <t>11 8314</t>
  </si>
  <si>
    <t>11 1</t>
  </si>
  <si>
    <t>mail_date           string                                  </t>
  </si>
  <si>
    <t>3 551218944</t>
  </si>
  <si>
    <t>3 13</t>
  </si>
  <si>
    <t>4 1743</t>
  </si>
  <si>
    <t>4 55</t>
  </si>
  <si>
    <t>5 2418</t>
  </si>
  <si>
    <t>6 1689</t>
  </si>
  <si>
    <t>7 20</t>
  </si>
  <si>
    <t>7 121</t>
  </si>
  <si>
    <t>8 13</t>
  </si>
  <si>
    <t>9 67</t>
  </si>
  <si>
    <t>10 8316</t>
  </si>
  <si>
    <t xml:space="preserve">Detailed Table Information Table(tableName:ods_url_t, dbName:db_custbase_prodrefresh, owner:svc_prodrefresh, createTime:1493779736, lastAccessTime:0, retention:0, sd:StorageDescriptor(cols:[FieldSchema(name:url_key, type:bigint, comment:), FieldSchema(name:brand, type:string, comment:), FieldSchema(name:offer, type:string, comment:), FieldSchema(name:mail_date, type:string, comment:), FieldSchema(name:ins_dt, type:string, comment:), FieldSchema(name:updt_dt, type:string, comment:), FieldSchema(name:brand_cd, type:bigint, comment:), FieldSchema(name:country, type:string, comment:), FieldSchema(name:flow_key, type:bigint, comment:), FieldSchema(name:crt_tmst, type:string, comment:), FieldSchema(name:updt_tmst, type:string, comment:)], location:hdfs://pxpmgct/bdprod/cust/custbase/Customer/MDS/ODS_URL_T/1499922073,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parameters:{last_modified_time=1499937006, totalSize=29119513476, numRows=-1, rawDataSize=-1, EXTERNAL=TRUE, avro.compress=SNAPPY, COLUMN_STATS_ACCURATE=false, avro.schema.url=hdfs://pxpmgct/bdprod/cust/custbase/Customer/MDS/ODS_URL_T/schema/ods_url_t.avsc, numFiles=966, transient_lastDdlTime=1499937006, last_modified_by=svc_prodrefresh}, viewOriginalText:null, viewExpandedText:null, tableType:EXTERNAL_TABLE) </t>
  </si>
  <si>
    <t>Time:  474 seconds (7:32 minutes)</t>
  </si>
  <si>
    <t>Time:  1122 seconds (18:42 minutes)</t>
  </si>
  <si>
    <r>
      <t xml:space="preserve">hive&gt; Describe extended </t>
    </r>
    <r>
      <rPr>
        <b/>
        <sz val="11"/>
        <color theme="1"/>
        <rFont val="Calibri"/>
        <family val="2"/>
        <scheme val="minor"/>
      </rPr>
      <t>db_venus.addr_dim;</t>
    </r>
  </si>
  <si>
    <t>1 190282589</t>
  </si>
  <si>
    <t>fst_nm              string                                  </t>
  </si>
  <si>
    <t>2 1880485</t>
  </si>
  <si>
    <t>2 132</t>
  </si>
  <si>
    <t>lst_nm              string                                  </t>
  </si>
  <si>
    <t>11 32</t>
  </si>
  <si>
    <t>11 6759</t>
  </si>
  <si>
    <t>eml_addr_txt        string                                  </t>
  </si>
  <si>
    <t>12 3048</t>
  </si>
  <si>
    <t>12 90906507</t>
  </si>
  <si>
    <t>13 157293</t>
  </si>
  <si>
    <t>13 28258869</t>
  </si>
  <si>
    <t>14 171</t>
  </si>
  <si>
    <t>14 28316537</t>
  </si>
  <si>
    <t>15 22312531</t>
  </si>
  <si>
    <t>15 28258869</t>
  </si>
  <si>
    <t>16 2135</t>
  </si>
  <si>
    <t>16 28644389</t>
  </si>
  <si>
    <t>17 31</t>
  </si>
  <si>
    <t>17 28274472</t>
  </si>
  <si>
    <t>pstl_cd             string                                  </t>
  </si>
  <si>
    <t>18 52234731</t>
  </si>
  <si>
    <t>18 795967</t>
  </si>
  <si>
    <t>19 95574261</t>
  </si>
  <si>
    <t>19 54732671</t>
  </si>
  <si>
    <t>cnty_cd             string                                  </t>
  </si>
  <si>
    <t>20 3</t>
  </si>
  <si>
    <t>20 54732670</t>
  </si>
  <si>
    <t>tax_shp_city_nm     string                                  </t>
  </si>
  <si>
    <t>3 3049864</t>
  </si>
  <si>
    <t>3 354</t>
  </si>
  <si>
    <t>tax_shp_st_cd       string                                  </t>
  </si>
  <si>
    <t>21 9622</t>
  </si>
  <si>
    <t>tax_shp_pstl_cd     string                                  </t>
  </si>
  <si>
    <t>22 2</t>
  </si>
  <si>
    <t>tax_shp_county_nm   string                                  </t>
  </si>
  <si>
    <t>23 57707444</t>
  </si>
  <si>
    <t>tax_shp_ctry_nm     string                                  </t>
  </si>
  <si>
    <t>24 190282589</t>
  </si>
  <si>
    <t>phn_nbr_txt         string                                  </t>
  </si>
  <si>
    <t>25 149</t>
  </si>
  <si>
    <t>25 144628918</t>
  </si>
  <si>
    <t>oms_prsn_info_key   string                                  </t>
  </si>
  <si>
    <t>26 58</t>
  </si>
  <si>
    <t>26 135569858</t>
  </si>
  <si>
    <t>addr_type           string                                  </t>
  </si>
  <si>
    <t>27 190282589</t>
  </si>
  <si>
    <t>btch_key            int                                     </t>
  </si>
  <si>
    <t>28 0</t>
  </si>
  <si>
    <t>28 190282589</t>
  </si>
  <si>
    <t>btch_opr            string                                  </t>
  </si>
  <si>
    <t>29 29235326</t>
  </si>
  <si>
    <t>29 135942037</t>
  </si>
  <si>
    <t>lst_upd_or_crt_dttm  string                                  </t>
  </si>
  <si>
    <t>30 1</t>
  </si>
  <si>
    <t>30 135549919</t>
  </si>
  <si>
    <t>4 50525687</t>
  </si>
  <si>
    <t>4 746389</t>
  </si>
  <si>
    <t>st_prov_nm          string                                  </t>
  </si>
  <si>
    <t>31 155</t>
  </si>
  <si>
    <t>31 0</t>
  </si>
  <si>
    <t>ctry_nm             string                                  </t>
  </si>
  <si>
    <t>32 155</t>
  </si>
  <si>
    <t>32 0</t>
  </si>
  <si>
    <t>evng_phn            string                                  </t>
  </si>
  <si>
    <t>33 0</t>
  </si>
  <si>
    <t>mob_phn             string                                  </t>
  </si>
  <si>
    <t>34 351</t>
  </si>
  <si>
    <t>34 0</t>
  </si>
  <si>
    <t>phn                 string                                  </t>
  </si>
  <si>
    <t>5 52669164</t>
  </si>
  <si>
    <t>5 3175</t>
  </si>
  <si>
    <t>src_db              string                                  </t>
  </si>
  <si>
    <t>6 4146610</t>
  </si>
  <si>
    <t>6 168994622</t>
  </si>
  <si>
    <t>7 260848</t>
  </si>
  <si>
    <t>7 188573826</t>
  </si>
  <si>
    <t>8 261011</t>
  </si>
  <si>
    <t>8 2227</t>
  </si>
  <si>
    <t>epoc_id             bigint                                  </t>
  </si>
  <si>
    <t>9 164</t>
  </si>
  <si>
    <t>9 6272791</t>
  </si>
  <si>
    <t>addr_key_prtn       bigint </t>
  </si>
  <si>
    <t>10 25095782</t>
  </si>
  <si>
    <t>10 2392</t>
  </si>
  <si>
    <t xml:space="preserve">Detailed Table Information Table(tableName:addr_dim, dbName:db_venus, owner:mduggineni, createTime:1497947238, lastAccessTime:0, retention:0, sd:StorageDescriptor(cols:[FieldSchema(name:addr_key, type:bigint, comment:), FieldSchema(name:fst_nm, type:string, comment:), FieldSchema(name:lst_nm, type:string, comment:), FieldSchema(name:eml_addr_txt, type:string, comment:), FieldSchema(name:addr_ln1_txt, type:string, comment:), FieldSchema(name:addr_ln2_txt, type:string, comment:), FieldSchema(name:addr_ln3_txt, type:string, comment:), FieldSchema(name:city_nm, type:string, comment:), FieldSchema(name:st_prov_cd, type:string, comment:), FieldSchema(name:pstl_cd, type:string, comment:), FieldSchema(name:ctry_cd, type:string, comment:), FieldSchema(name:cnty_cd, type:string, comment:), FieldSchema(name:tax_shp_city_nm, type:string, comment:), FieldSchema(name:tax_shp_st_cd, type:string, comment:), FieldSchema(name:tax_shp_pstl_cd, type:string, comment:), FieldSchema(name:tax_shp_county_nm, type:string, comment:), FieldSchema(name:tax_shp_ctry_nm, type:string, comment:), FieldSchema(name:phn_nbr_txt, type:string, comment:), FieldSchema(name:oms_prsn_info_key, type:string, comment:), FieldSchema(name:addr_type, type:string, comment:), FieldSchema(name:btch_key, type:int, comment:), FieldSchema(name:btch_opr, type:string, comment:), FieldSchema(name:lst_upd_or_crt_dttm, type:string, comment:), FieldSchema(name:addr_ln4_txt, type:string, comment:), FieldSchema(name:st_prov_nm, type:string, comment:), FieldSchema(name:ctry_nm, type:string, comment:), FieldSchema(name:evng_phn, type:string, comment:), FieldSchema(name:mob_phn, type:string, comment:), FieldSchema(name:phn, type:string, comment:), FieldSchema(name:src_db, type:string, comment:), FieldSchema(name:crt_tmst, type:string, comment:), FieldSchema(name:updt_tmst, type:string, comment:)], location:hdfs://pxpmgct/bde2e/fndt/fndtbase/Location/VENUS20/ADDR_DIM/FINAL,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partitionKeys:[FieldSchema(name:epoc_id, type:bigint, comment:null), FieldSchema(name:addr_key_prtn, type:bigint, comment:null)], parameters:{transient_lastDdlTime=1497947238, EXTERNAL=TRUE, avro.schema.url=hdfs://pxpmgct/bde2e/fndt/fndtbase/Location/VENUS20/ADDR_DIM/schema/prtn_addr_dim.avsc}, viewOriginalText:null, viewExpandedText:null, tableType:EXTERNAL_TABLE) </t>
  </si>
  <si>
    <t>Time taken: 0.049 seconds, Fetched: 42 row(s)</t>
  </si>
  <si>
    <t>hive -e 'set hive.cli.print.header=true; select * from db_venus.brd_combo_dim limit 10000;'&gt;db_venus.brd_combo_dim_10k_sample.txt;</t>
  </si>
  <si>
    <r>
      <t xml:space="preserve">hive&gt; Describe extended </t>
    </r>
    <r>
      <rPr>
        <b/>
        <sz val="11"/>
        <color theme="1"/>
        <rFont val="Calibri"/>
        <family val="2"/>
        <scheme val="minor"/>
      </rPr>
      <t>db_venus.brd_combo_dim;</t>
    </r>
  </si>
  <si>
    <t>select * from db_custscience_interns.SUMMARY_of_db_venus_brd_combo_dim_distinct_values_table_stats;</t>
  </si>
  <si>
    <t>select * from db_custscience_interns.SUMMARY_of_db_venus_brd_combo_dim_null_value_count_table_stats ;</t>
  </si>
  <si>
    <t>from db_venus.brd_combo_dim</t>
  </si>
  <si>
    <t>create table db_custscience_interns.SUMMARY_of_db_venus_brd_combo_dim_distinct_values_table_stats (col_id int, distinct_values bigint) Row format delimited Fields terminated by '\t' Lines terminated by '\n'  Stored as textfile ;</t>
  </si>
  <si>
    <t>create table db_custscience_interns.SUMMARY_of_db_venus_brd_combo_dim_null_value_count_table_stats (col_id int, null_value_count bigint) Row format delimited Fields terminated by '\t' Lines terminated by '\n'  Stored as textfile ;</t>
  </si>
  <si>
    <t>brd_combo_cd        string                                  </t>
  </si>
  <si>
    <t>create table db_custscience_interns.col_1_db_venus_brd_combo_dim_distinct_values_table_stats (col_id int, distinct_values bigint) Row format delimited Fields terminated by '\t' Lines terminated by '\n'  Stored as textfile ;</t>
  </si>
  <si>
    <t>insert into table db_custscience_interns.col_1_db_venus_brd_combo_dim_distinct_values_table_stats select '1' as col_id, count (distinct BRD_COMBO_CD) as distinct_values</t>
  </si>
  <si>
    <t>insert into table db_custscience_interns.SUMMARY_of_db_venus_brd_combo_dim_distinct_values_table_stats select col_id, distinct_values from db_custscience_interns.col_1_db_venus_brd_combo_dim_distinct_values_table_stats ;</t>
  </si>
  <si>
    <t>1 53</t>
  </si>
  <si>
    <t>drop table db_custscience_interns.col_1_db_venus_brd_combo_dim_distinct_values_table_stats;</t>
  </si>
  <si>
    <t>create table db_custscience_interns.col_1_db_venus_brd_combo_dim_null_value_count_table_stats (col_id int, null_value_count bigint) Row format delimited Fields terminated by '\t' Lines terminated by '\n'  Stored as textfile ;</t>
  </si>
  <si>
    <t xml:space="preserve">insert into table db_custscience_interns.col_1_db_venus_brd_combo_dim_null_value_count_table_stats select '1' as col_id, count (brd_combo_key) as null_value_count where BRD_COMBO_CD IS NULL </t>
  </si>
  <si>
    <t>insert into table db_custscience_interns.SUMMARY_of_db_venus_brd_combo_dim_null_value_count_table_stats select col_id, null_value_count from db_custscience_interns.col_1_db_venus_brd_combo_dim_null_value_count_table_stats ;</t>
  </si>
  <si>
    <t>drop table db_custscience_interns.col_1_db_venus_brd_combo_dim_null_value_count_table_stats ;</t>
  </si>
  <si>
    <t>brd_combo_desc      string                                  </t>
  </si>
  <si>
    <t>create table db_custscience_interns.col_2_db_venus_brd_combo_dim_distinct_values_table_stats (col_id int, distinct_values bigint) Row format delimited Fields terminated by '\t' Lines terminated by '\n'  Stored as textfile ;</t>
  </si>
  <si>
    <t>insert into table db_custscience_interns.col_2_db_venus_brd_combo_dim_distinct_values_table_stats select '2' as col_id, count (distinct BRD_COMBO_DESC) as distinct_values</t>
  </si>
  <si>
    <t>insert into table db_custscience_interns.SUMMARY_of_db_venus_brd_combo_dim_distinct_values_table_stats select col_id, distinct_values from db_custscience_interns.col_2_db_venus_brd_combo_dim_distinct_values_table_stats ;</t>
  </si>
  <si>
    <t>2 53</t>
  </si>
  <si>
    <t>drop table db_custscience_interns.col_2_db_venus_brd_combo_dim_distinct_values_table_stats;</t>
  </si>
  <si>
    <t>create table db_custscience_interns.col_2_db_venus_brd_combo_dim_null_value_count_table_stats (col_id int, null_value_count bigint) Row format delimited Fields terminated by '\t' Lines terminated by '\n'  Stored as textfile ;</t>
  </si>
  <si>
    <t xml:space="preserve">insert into table db_custscience_interns.col_2_db_venus_brd_combo_dim_null_value_count_table_stats select '2' as col_id, count (brd_combo_key) as null_value_count where BRD_COMBO_DESC IS NULL </t>
  </si>
  <si>
    <t>insert into table db_custscience_interns.SUMMARY_of_db_venus_brd_combo_dim_null_value_count_table_stats select col_id, null_value_count from db_custscience_interns.col_2_db_venus_brd_combo_dim_null_value_count_table_stats ;</t>
  </si>
  <si>
    <t>drop table db_custscience_interns.col_2_db_venus_brd_combo_dim_null_value_count_table_stats ;</t>
  </si>
  <si>
    <t>brd_combo_key       int                                     </t>
  </si>
  <si>
    <t>create table db_custscience_interns.col_3_db_venus_brd_combo_dim_distinct_values_table_stats (col_id int, distinct_values bigint) Row format delimited Fields terminated by '\t' Lines terminated by '\n'  Stored as textfile ;</t>
  </si>
  <si>
    <t>insert into table db_custscience_interns.col_3_db_venus_brd_combo_dim_distinct_values_table_stats select '3' as col_id, count (distinct BRD_COMBO_KEY) as distinct_values</t>
  </si>
  <si>
    <t>insert into table db_custscience_interns.SUMMARY_of_db_venus_brd_combo_dim_distinct_values_table_stats select col_id, distinct_values from db_custscience_interns.col_3_db_venus_brd_combo_dim_distinct_values_table_stats ;</t>
  </si>
  <si>
    <t>3 53</t>
  </si>
  <si>
    <t>drop table db_custscience_interns.col_3_db_venus_brd_combo_dim_distinct_values_table_stats;</t>
  </si>
  <si>
    <t>create table db_custscience_interns.col_3_db_venus_brd_combo_dim_null_value_count_table_stats (col_id int, null_value_count bigint) Row format delimited Fields terminated by '\t' Lines terminated by '\n'  Stored as textfile ;</t>
  </si>
  <si>
    <t xml:space="preserve">insert into table db_custscience_interns.col_3_db_venus_brd_combo_dim_null_value_count_table_stats select '3' as col_id, count (brd_combo_key) as null_value_count where BRD_COMBO_KEY IS NULL </t>
  </si>
  <si>
    <t>insert into table db_custscience_interns.SUMMARY_of_db_venus_brd_combo_dim_null_value_count_table_stats select col_id, null_value_count from db_custscience_interns.col_3_db_venus_brd_combo_dim_null_value_count_table_stats ;</t>
  </si>
  <si>
    <t>drop table db_custscience_interns.col_3_db_venus_brd_combo_dim_null_value_count_table_stats ;</t>
  </si>
  <si>
    <t>brd_ecd_nbr         double                                  </t>
  </si>
  <si>
    <t>create table db_custscience_interns.col_4_db_venus_brd_combo_dim_distinct_values_table_stats (col_id int, distinct_values bigint) Row format delimited Fields terminated by '\t' Lines terminated by '\n'  Stored as textfile ;</t>
  </si>
  <si>
    <t>insert into table db_custscience_interns.col_4_db_venus_brd_combo_dim_distinct_values_table_stats select '4' as col_id, count (distinct BRD_ECD_NBR) as distinct_values</t>
  </si>
  <si>
    <t>insert into table db_custscience_interns.SUMMARY_of_db_venus_brd_combo_dim_distinct_values_table_stats select col_id, distinct_values from db_custscience_interns.col_4_db_venus_brd_combo_dim_distinct_values_table_stats ;</t>
  </si>
  <si>
    <t>4 32</t>
  </si>
  <si>
    <t>drop table db_custscience_interns.col_4_db_venus_brd_combo_dim_distinct_values_table_stats;</t>
  </si>
  <si>
    <t>create table db_custscience_interns.col_4_db_venus_brd_combo_dim_null_value_count_table_stats (col_id int, null_value_count bigint) Row format delimited Fields terminated by '\t' Lines terminated by '\n'  Stored as textfile ;</t>
  </si>
  <si>
    <t xml:space="preserve">insert into table db_custscience_interns.col_4_db_venus_brd_combo_dim_null_value_count_table_stats select '4' as col_id, count (brd_combo_key) as null_value_count where BRD_ECD_NBR IS NULL </t>
  </si>
  <si>
    <t>insert into table db_custscience_interns.SUMMARY_of_db_venus_brd_combo_dim_null_value_count_table_stats select col_id, null_value_count from db_custscience_interns.col_4_db_venus_brd_combo_dim_null_value_count_table_stats ;</t>
  </si>
  <si>
    <t>drop table db_custscience_interns.col_4_db_venus_brd_combo_dim_null_value_count_table_stats ;</t>
  </si>
  <si>
    <t>brd_grp             string                                  </t>
  </si>
  <si>
    <t>create table db_custscience_interns.col_5_db_venus_brd_combo_dim_distinct_values_table_stats (col_id int, distinct_values bigint) Row format delimited Fields terminated by '\t' Lines terminated by '\n'  Stored as textfile ;</t>
  </si>
  <si>
    <t>insert into table db_custscience_interns.col_5_db_venus_brd_combo_dim_distinct_values_table_stats select '5' as col_id, count (distinct BRD_GRP) as distinct_values</t>
  </si>
  <si>
    <t>insert into table db_custscience_interns.SUMMARY_of_db_venus_brd_combo_dim_distinct_values_table_stats select col_id, distinct_values from db_custscience_interns.col_5_db_venus_brd_combo_dim_distinct_values_table_stats ;</t>
  </si>
  <si>
    <t>5 5</t>
  </si>
  <si>
    <t>drop table db_custscience_interns.col_5_db_venus_brd_combo_dim_distinct_values_table_stats;</t>
  </si>
  <si>
    <t>create table db_custscience_interns.col_5_db_venus_brd_combo_dim_null_value_count_table_stats (col_id int, null_value_count bigint) Row format delimited Fields terminated by '\t' Lines terminated by '\n'  Stored as textfile ;</t>
  </si>
  <si>
    <t xml:space="preserve">insert into table db_custscience_interns.col_5_db_venus_brd_combo_dim_null_value_count_table_stats select '5' as col_id, count (brd_combo_key) as null_value_count where BRD_GRP IS NULL </t>
  </si>
  <si>
    <t>insert into table db_custscience_interns.SUMMARY_of_db_venus_brd_combo_dim_null_value_count_table_stats select col_id, null_value_count from db_custscience_interns.col_5_db_venus_brd_combo_dim_null_value_count_table_stats ;</t>
  </si>
  <si>
    <t>drop table db_custscience_interns.col_5_db_venus_brd_combo_dim_null_value_count_table_stats ;</t>
  </si>
  <si>
    <t>create table db_custscience_interns.col_6_db_venus_brd_combo_dim_distinct_values_table_stats (col_id int, distinct_values bigint) Row format delimited Fields terminated by '\t' Lines terminated by '\n'  Stored as textfile ;</t>
  </si>
  <si>
    <t>insert into table db_custscience_interns.col_6_db_venus_brd_combo_dim_distinct_values_table_stats select '6' as col_id, count (distinct BTCH_KEY) as distinct_values</t>
  </si>
  <si>
    <t>insert into table db_custscience_interns.SUMMARY_of_db_venus_brd_combo_dim_distinct_values_table_stats select col_id, distinct_values from db_custscience_interns.col_6_db_venus_brd_combo_dim_distinct_values_table_stats ;</t>
  </si>
  <si>
    <t>drop table db_custscience_interns.col_6_db_venus_brd_combo_dim_distinct_values_table_stats;</t>
  </si>
  <si>
    <t>create table db_custscience_interns.col_6_db_venus_brd_combo_dim_null_value_count_table_stats (col_id int, null_value_count bigint) Row format delimited Fields terminated by '\t' Lines terminated by '\n'  Stored as textfile ;</t>
  </si>
  <si>
    <t xml:space="preserve">insert into table db_custscience_interns.col_6_db_venus_brd_combo_dim_null_value_count_table_stats select '6' as col_id, count (brd_combo_key) as null_value_count where BTCH_KEY IS NULL </t>
  </si>
  <si>
    <t>insert into table db_custscience_interns.SUMMARY_of_db_venus_brd_combo_dim_null_value_count_table_stats select col_id, null_value_count from db_custscience_interns.col_6_db_venus_brd_combo_dim_null_value_count_table_stats ;</t>
  </si>
  <si>
    <t>drop table db_custscience_interns.col_6_db_venus_brd_combo_dim_null_value_count_table_stats ;</t>
  </si>
  <si>
    <t>create table db_custscience_interns.col_7_db_venus_brd_combo_dim_distinct_values_table_stats (col_id int, distinct_values bigint) Row format delimited Fields terminated by '\t' Lines terminated by '\n'  Stored as textfile ;</t>
  </si>
  <si>
    <t>insert into table db_custscience_interns.col_7_db_venus_brd_combo_dim_distinct_values_table_stats select '7' as col_id, count (distinct BTCH_OPR) as distinct_values</t>
  </si>
  <si>
    <t>insert into table db_custscience_interns.SUMMARY_of_db_venus_brd_combo_dim_distinct_values_table_stats select col_id, distinct_values from db_custscience_interns.col_7_db_venus_brd_combo_dim_distinct_values_table_stats ;</t>
  </si>
  <si>
    <t>7 2</t>
  </si>
  <si>
    <t>drop table db_custscience_interns.col_7_db_venus_brd_combo_dim_distinct_values_table_stats;</t>
  </si>
  <si>
    <t>create table db_custscience_interns.col_7_db_venus_brd_combo_dim_null_value_count_table_stats (col_id int, null_value_count bigint) Row format delimited Fields terminated by '\t' Lines terminated by '\n'  Stored as textfile ;</t>
  </si>
  <si>
    <t xml:space="preserve">insert into table db_custscience_interns.col_7_db_venus_brd_combo_dim_null_value_count_table_stats select '7' as col_id, count (brd_combo_key) as null_value_count where BTCH_OPR IS NULL </t>
  </si>
  <si>
    <t>insert into table db_custscience_interns.SUMMARY_of_db_venus_brd_combo_dim_null_value_count_table_stats select col_id, null_value_count from db_custscience_interns.col_7_db_venus_brd_combo_dim_null_value_count_table_stats ;</t>
  </si>
  <si>
    <t>drop table db_custscience_interns.col_7_db_venus_brd_combo_dim_null_value_count_table_stats ;</t>
  </si>
  <si>
    <t>create table db_custscience_interns.col_8_db_venus_brd_combo_dim_distinct_values_table_stats (col_id int, distinct_values bigint) Row format delimited Fields terminated by '\t' Lines terminated by '\n'  Stored as textfile ;</t>
  </si>
  <si>
    <t>insert into table db_custscience_interns.col_8_db_venus_brd_combo_dim_distinct_values_table_stats select '8' as col_id, count (distinct LST_UPD_OR_CRT_DTTM) as distinct_values</t>
  </si>
  <si>
    <t>insert into table db_custscience_interns.SUMMARY_of_db_venus_brd_combo_dim_distinct_values_table_stats select col_id, distinct_values from db_custscience_interns.col_8_db_venus_brd_combo_dim_distinct_values_table_stats ;</t>
  </si>
  <si>
    <t>8 3</t>
  </si>
  <si>
    <t>drop table db_custscience_interns.col_8_db_venus_brd_combo_dim_distinct_values_table_stats;</t>
  </si>
  <si>
    <t>create table db_custscience_interns.col_8_db_venus_brd_combo_dim_null_value_count_table_stats (col_id int, null_value_count bigint) Row format delimited Fields terminated by '\t' Lines terminated by '\n'  Stored as textfile ;</t>
  </si>
  <si>
    <t xml:space="preserve">insert into table db_custscience_interns.col_8_db_venus_brd_combo_dim_null_value_count_table_stats select '8' as col_id, count (brd_combo_key) as null_value_count where LST_UPD_OR_CRT_DTTM IS NULL </t>
  </si>
  <si>
    <t>insert into table db_custscience_interns.SUMMARY_of_db_venus_brd_combo_dim_null_value_count_table_stats select col_id, null_value_count from db_custscience_interns.col_8_db_venus_brd_combo_dim_null_value_count_table_stats ;</t>
  </si>
  <si>
    <t>drop table db_custscience_interns.col_8_db_venus_brd_combo_dim_null_value_count_table_stats ;</t>
  </si>
  <si>
    <t>create table db_custscience_interns.col_9_db_venus_brd_combo_dim_distinct_values_table_stats (col_id int, distinct_values bigint) Row format delimited Fields terminated by '\t' Lines terminated by '\n'  Stored as textfile ;</t>
  </si>
  <si>
    <t>insert into table db_custscience_interns.col_9_db_venus_brd_combo_dim_distinct_values_table_stats select '9' as col_id, count (distinct CRT_TMST) as distinct_values</t>
  </si>
  <si>
    <t>insert into table db_custscience_interns.SUMMARY_of_db_venus_brd_combo_dim_distinct_values_table_stats select col_id, distinct_values from db_custscience_interns.col_9_db_venus_brd_combo_dim_distinct_values_table_stats ;</t>
  </si>
  <si>
    <t>drop table db_custscience_interns.col_9_db_venus_brd_combo_dim_distinct_values_table_stats;</t>
  </si>
  <si>
    <t>create table db_custscience_interns.col_9_db_venus_brd_combo_dim_null_value_count_table_stats (col_id int, null_value_count bigint) Row format delimited Fields terminated by '\t' Lines terminated by '\n'  Stored as textfile ;</t>
  </si>
  <si>
    <t xml:space="preserve">insert into table db_custscience_interns.col_9_db_venus_brd_combo_dim_null_value_count_table_stats select '9' as col_id, count (brd_combo_key) as null_value_count where CRT_TMST IS NULL </t>
  </si>
  <si>
    <t>insert into table db_custscience_interns.SUMMARY_of_db_venus_brd_combo_dim_null_value_count_table_stats select col_id, null_value_count from db_custscience_interns.col_9_db_venus_brd_combo_dim_null_value_count_table_stats ;</t>
  </si>
  <si>
    <t>drop table db_custscience_interns.col_9_db_venus_brd_combo_dim_null_value_count_table_stats ;</t>
  </si>
  <si>
    <t>create table db_custscience_interns.col_10_db_venus_brd_combo_dim_distinct_values_table_stats (col_id int, distinct_values bigint) Row format delimited Fields terminated by '\t' Lines terminated by '\n'  Stored as textfile ;</t>
  </si>
  <si>
    <t>insert into table db_custscience_interns.col_10_db_venus_brd_combo_dim_distinct_values_table_stats select '10' as col_id, count (distinct UPDT_TMST) as distinct_values</t>
  </si>
  <si>
    <t>insert into table db_custscience_interns.SUMMARY_of_db_venus_brd_combo_dim_distinct_values_table_stats select col_id, distinct_values from db_custscience_interns.col_10_db_venus_brd_combo_dim_distinct_values_table_stats ;</t>
  </si>
  <si>
    <t>drop table db_custscience_interns.col_10_db_venus_brd_combo_dim_distinct_values_table_stats;</t>
  </si>
  <si>
    <t>create table db_custscience_interns.col_10_db_venus_brd_combo_dim_null_value_count_table_stats (col_id int, null_value_count bigint) Row format delimited Fields terminated by '\t' Lines terminated by '\n'  Stored as textfile ;</t>
  </si>
  <si>
    <t xml:space="preserve">insert into table db_custscience_interns.col_10_db_venus_brd_combo_dim_null_value_count_table_stats select '10' as col_id, count (brd_combo_key) as null_value_count where UPDT_TMST IS NULL </t>
  </si>
  <si>
    <t>insert into table db_custscience_interns.SUMMARY_of_db_venus_brd_combo_dim_null_value_count_table_stats select col_id, null_value_count from db_custscience_interns.col_10_db_venus_brd_combo_dim_null_value_count_table_stats ;</t>
  </si>
  <si>
    <t>drop table db_custscience_interns.col_10_db_venus_brd_combo_dim_null_value_count_table_stats ;</t>
  </si>
  <si>
    <t xml:space="preserve">Detailed Table Information Table(tableName:brd_combo_dim, dbName:db_venus, owner:svc_fndt_e2e, createTime:1458465409, lastAccessTime:0, retention:0, sd:StorageDescriptor(cols:[FieldSchema(name:brd_combo_cd, type:string, comment:), FieldSchema(name:brd_combo_desc, type:string, comment:), FieldSchema(name:brd_combo_key, type:int, comment:), FieldSchema(name:brd_ecd_nbr, type:double, comment:), FieldSchema(name:brd_grp, type:string, comment:), FieldSchema(name:btch_key, type:int, comment:), FieldSchema(name:btch_opr, type:string, comment:), FieldSchema(name:lst_upd_or_crt_dttm, type:string, comment:), FieldSchema(name:crt_tmst, type:string, comment:), FieldSchema(name:updt_tmst, type:string, comment:)], location:hdfs://pxpmgct/bde2e/fndt/fndtbase/Product/VENUS20/BRD_COMBO_DIM/1460684464,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parameters:{last_modified_time=1460684554, totalSize=2121, numRows=-1, rawDataSize=-1, EXTERNAL=TRUE, COLUMN_STATS_ACCURATE=false, avro.schema.url=hdfs://pxpmgct/bde2e/fndt/fndtbase/Product/VENUS20/BRD_COMBO_DIM/schema/brd_combo_dim.avsc, numFiles=1, transient_lastDdlTime=1460684554, last_modified_by=svc_fndt_e2e}, viewOriginalText:null, viewExpandedText:null, tableType:EXTERNAL_TABLE) </t>
  </si>
  <si>
    <t>Time taken: 0.146 seconds, Fetched: 12 row(s)</t>
  </si>
  <si>
    <t>hive -e 'set hive.cli.print.header=true; select * from db_venus.brd_dim limit 10000;'&gt;db_venus.brd_dim_10k_sample.txt;</t>
  </si>
  <si>
    <r>
      <t xml:space="preserve">hive&gt; Describe extended </t>
    </r>
    <r>
      <rPr>
        <b/>
        <sz val="11"/>
        <color theme="1"/>
        <rFont val="Calibri"/>
        <family val="2"/>
        <scheme val="minor"/>
      </rPr>
      <t>db_venus.brd_dim;</t>
    </r>
  </si>
  <si>
    <t>select * from db_custscience_interns.SUMMARY_of_db_venus_brd_dim_distinct_values_table_stats;</t>
  </si>
  <si>
    <t>select * from db_custscience_interns.SUMMARY_of_db_venus_brd_dim_null_value_count_table_stats ;</t>
  </si>
  <si>
    <t>from db_venus.brd_dim</t>
  </si>
  <si>
    <t>create table db_custscience_interns.SUMMARY_of_db_venus_brd_dim_distinct_values_table_stats (col_id int, distinct_values bigint) Row format delimited Fields terminated by '\t' Lines terminated by '\n'  Stored as textfile ;</t>
  </si>
  <si>
    <t>create table db_custscience_interns.SUMMARY_of_db_venus_brd_dim_null_value_count_table_stats (col_id int, null_value_count bigint) Row format delimited Fields terminated by '\t' Lines terminated by '\n'  Stored as textfile ;</t>
  </si>
  <si>
    <t>brd_cd              string                                  </t>
  </si>
  <si>
    <t>create table db_custscience_interns.col_1_db_venus_brd_dim_distinct_values_table_stats (col_id int, distinct_values bigint) Row format delimited Fields terminated by '\t' Lines terminated by '\n'  Stored as textfile ;</t>
  </si>
  <si>
    <t>insert into table db_custscience_interns.col_1_db_venus_brd_dim_distinct_values_table_stats select '1' as col_id, count (distinct BRD_CD) as distinct_values</t>
  </si>
  <si>
    <t>insert into table db_custscience_interns.SUMMARY_of_db_venus_brd_dim_distinct_values_table_stats select col_id, distinct_values from db_custscience_interns.col_1_db_venus_brd_dim_distinct_values_table_stats ;</t>
  </si>
  <si>
    <t>1 17</t>
  </si>
  <si>
    <t>drop table db_custscience_interns.col_1_db_venus_brd_dim_distinct_values_table_stats;</t>
  </si>
  <si>
    <t>create table db_custscience_interns.col_1_db_venus_brd_dim_null_value_count_table_stats (col_id int, null_value_count bigint) Row format delimited Fields terminated by '\t' Lines terminated by '\n'  Stored as textfile ;</t>
  </si>
  <si>
    <t xml:space="preserve">insert into table db_custscience_interns.col_1_db_venus_brd_dim_null_value_count_table_stats select '1' as col_id, count (brd_key) as null_value_count where BRD_CD IS NULL </t>
  </si>
  <si>
    <t>insert into table db_custscience_interns.SUMMARY_of_db_venus_brd_dim_null_value_count_table_stats select col_id, null_value_count from db_custscience_interns.col_1_db_venus_brd_dim_null_value_count_table_stats ;</t>
  </si>
  <si>
    <t>drop table db_custscience_interns.col_1_db_venus_brd_dim_null_value_count_table_stats ;</t>
  </si>
  <si>
    <t>brd_ecd_nbr         int                                     </t>
  </si>
  <si>
    <t>create table db_custscience_interns.col_2_db_venus_brd_dim_distinct_values_table_stats (col_id int, distinct_values bigint) Row format delimited Fields terminated by '\t' Lines terminated by '\n'  Stored as textfile ;</t>
  </si>
  <si>
    <t>insert into table db_custscience_interns.col_2_db_venus_brd_dim_distinct_values_table_stats select '2' as col_id, count (distinct BRD_ECD_NBR) as distinct_values</t>
  </si>
  <si>
    <t>insert into table db_custscience_interns.SUMMARY_of_db_venus_brd_dim_distinct_values_table_stats select col_id, distinct_values from db_custscience_interns.col_2_db_venus_brd_dim_distinct_values_table_stats ;</t>
  </si>
  <si>
    <t>drop table db_custscience_interns.col_2_db_venus_brd_dim_distinct_values_table_stats;</t>
  </si>
  <si>
    <t>create table db_custscience_interns.col_2_db_venus_brd_dim_null_value_count_table_stats (col_id int, null_value_count bigint) Row format delimited Fields terminated by '\t' Lines terminated by '\n'  Stored as textfile ;</t>
  </si>
  <si>
    <t xml:space="preserve">insert into table db_custscience_interns.col_2_db_venus_brd_dim_null_value_count_table_stats select '2' as col_id, count (brd_key) as null_value_count where BRD_ECD_NBR IS NULL </t>
  </si>
  <si>
    <t>insert into table db_custscience_interns.SUMMARY_of_db_venus_brd_dim_null_value_count_table_stats select col_id, null_value_count from db_custscience_interns.col_2_db_venus_brd_dim_null_value_count_table_stats ;</t>
  </si>
  <si>
    <t>drop table db_custscience_interns.col_2_db_venus_brd_dim_null_value_count_table_stats ;</t>
  </si>
  <si>
    <t>create table db_custscience_interns.col_3_db_venus_brd_dim_distinct_values_table_stats (col_id int, distinct_values bigint) Row format delimited Fields terminated by '\t' Lines terminated by '\n'  Stored as textfile ;</t>
  </si>
  <si>
    <t>insert into table db_custscience_interns.col_3_db_venus_brd_dim_distinct_values_table_stats select '3' as col_id, count (distinct BRD_GRP) as distinct_values</t>
  </si>
  <si>
    <t>insert into table db_custscience_interns.SUMMARY_of_db_venus_brd_dim_distinct_values_table_stats select col_id, distinct_values from db_custscience_interns.col_3_db_venus_brd_dim_distinct_values_table_stats ;</t>
  </si>
  <si>
    <t>11 4</t>
  </si>
  <si>
    <t>drop table db_custscience_interns.col_3_db_venus_brd_dim_distinct_values_table_stats;</t>
  </si>
  <si>
    <t>create table db_custscience_interns.col_3_db_venus_brd_dim_null_value_count_table_stats (col_id int, null_value_count bigint) Row format delimited Fields terminated by '\t' Lines terminated by '\n'  Stored as textfile ;</t>
  </si>
  <si>
    <t xml:space="preserve">insert into table db_custscience_interns.col_3_db_venus_brd_dim_null_value_count_table_stats select '3' as col_id, count (brd_key) as null_value_count where BRD_GRP IS NULL </t>
  </si>
  <si>
    <t>insert into table db_custscience_interns.SUMMARY_of_db_venus_brd_dim_null_value_count_table_stats select col_id, null_value_count from db_custscience_interns.col_3_db_venus_brd_dim_null_value_count_table_stats ;</t>
  </si>
  <si>
    <t>drop table db_custscience_interns.col_3_db_venus_brd_dim_null_value_count_table_stats ;</t>
  </si>
  <si>
    <t>brd_key             int                                     </t>
  </si>
  <si>
    <t>create table db_custscience_interns.col_4_db_venus_brd_dim_distinct_values_table_stats (col_id int, distinct_values bigint) Row format delimited Fields terminated by '\t' Lines terminated by '\n'  Stored as textfile ;</t>
  </si>
  <si>
    <t>insert into table db_custscience_interns.col_4_db_venus_brd_dim_distinct_values_table_stats select '4' as col_id, count (distinct BRD_KEY) as distinct_values</t>
  </si>
  <si>
    <t>insert into table db_custscience_interns.SUMMARY_of_db_venus_brd_dim_distinct_values_table_stats select col_id, distinct_values from db_custscience_interns.col_4_db_venus_brd_dim_distinct_values_table_stats ;</t>
  </si>
  <si>
    <t>12 8</t>
  </si>
  <si>
    <t>drop table db_custscience_interns.col_4_db_venus_brd_dim_distinct_values_table_stats;</t>
  </si>
  <si>
    <t>create table db_custscience_interns.col_4_db_venus_brd_dim_null_value_count_table_stats (col_id int, null_value_count bigint) Row format delimited Fields terminated by '\t' Lines terminated by '\n'  Stored as textfile ;</t>
  </si>
  <si>
    <t xml:space="preserve">insert into table db_custscience_interns.col_4_db_venus_brd_dim_null_value_count_table_stats select '4' as col_id, count (brd_key) as null_value_count where BRD_KEY IS NULL </t>
  </si>
  <si>
    <t>insert into table db_custscience_interns.SUMMARY_of_db_venus_brd_dim_null_value_count_table_stats select col_id, null_value_count from db_custscience_interns.col_4_db_venus_brd_dim_null_value_count_table_stats ;</t>
  </si>
  <si>
    <t>drop table db_custscience_interns.col_4_db_venus_brd_dim_null_value_count_table_stats ;</t>
  </si>
  <si>
    <t>brd_nm              string                                  </t>
  </si>
  <si>
    <t>create table db_custscience_interns.col_5_db_venus_brd_dim_distinct_values_table_stats (col_id int, distinct_values bigint) Row format delimited Fields terminated by '\t' Lines terminated by '\n'  Stored as textfile ;</t>
  </si>
  <si>
    <t>insert into table db_custscience_interns.col_5_db_venus_brd_dim_distinct_values_table_stats select '5' as col_id, count (distinct BRD_NM) as distinct_values</t>
  </si>
  <si>
    <t>insert into table db_custscience_interns.SUMMARY_of_db_venus_brd_dim_distinct_values_table_stats select col_id, distinct_values from db_custscience_interns.col_5_db_venus_brd_dim_distinct_values_table_stats ;</t>
  </si>
  <si>
    <t>13 7</t>
  </si>
  <si>
    <t>drop table db_custscience_interns.col_5_db_venus_brd_dim_distinct_values_table_stats;</t>
  </si>
  <si>
    <t>create table db_custscience_interns.col_5_db_venus_brd_dim_null_value_count_table_stats (col_id int, null_value_count bigint) Row format delimited Fields terminated by '\t' Lines terminated by '\n'  Stored as textfile ;</t>
  </si>
  <si>
    <t xml:space="preserve">insert into table db_custscience_interns.col_5_db_venus_brd_dim_null_value_count_table_stats select '5' as col_id, count (brd_key) as null_value_count where BRD_NM IS NULL </t>
  </si>
  <si>
    <t>insert into table db_custscience_interns.SUMMARY_of_db_venus_brd_dim_null_value_count_table_stats select col_id, null_value_count from db_custscience_interns.col_5_db_venus_brd_dim_null_value_count_table_stats ;</t>
  </si>
  <si>
    <t>13 10</t>
  </si>
  <si>
    <t>drop table db_custscience_interns.col_5_db_venus_brd_dim_null_value_count_table_stats ;</t>
  </si>
  <si>
    <t>brd_unit_cd         string                                  </t>
  </si>
  <si>
    <t>create table db_custscience_interns.col_6_db_venus_brd_dim_distinct_values_table_stats (col_id int, distinct_values bigint) Row format delimited Fields terminated by '\t' Lines terminated by '\n'  Stored as textfile ;</t>
  </si>
  <si>
    <t>insert into table db_custscience_interns.col_6_db_venus_brd_dim_distinct_values_table_stats select '6' as col_id, count (distinct BRD_UNIT_CD) as distinct_values</t>
  </si>
  <si>
    <t>insert into table db_custscience_interns.SUMMARY_of_db_venus_brd_dim_distinct_values_table_stats select col_id, distinct_values from db_custscience_interns.col_6_db_venus_brd_dim_distinct_values_table_stats ;</t>
  </si>
  <si>
    <t>14 2</t>
  </si>
  <si>
    <t>drop table db_custscience_interns.col_6_db_venus_brd_dim_distinct_values_table_stats;</t>
  </si>
  <si>
    <t>create table db_custscience_interns.col_6_db_venus_brd_dim_null_value_count_table_stats (col_id int, null_value_count bigint) Row format delimited Fields terminated by '\t' Lines terminated by '\n'  Stored as textfile ;</t>
  </si>
  <si>
    <t xml:space="preserve">insert into table db_custscience_interns.col_6_db_venus_brd_dim_null_value_count_table_stats select '6' as col_id, count (brd_key) as null_value_count where BRD_UNIT_CD IS NULL </t>
  </si>
  <si>
    <t>insert into table db_custscience_interns.SUMMARY_of_db_venus_brd_dim_null_value_count_table_stats select col_id, null_value_count from db_custscience_interns.col_6_db_venus_brd_dim_null_value_count_table_stats ;</t>
  </si>
  <si>
    <t>drop table db_custscience_interns.col_6_db_venus_brd_dim_null_value_count_table_stats ;</t>
  </si>
  <si>
    <t>create table db_custscience_interns.col_7_db_venus_brd_dim_distinct_values_table_stats (col_id int, distinct_values bigint) Row format delimited Fields terminated by '\t' Lines terminated by '\n'  Stored as textfile ;</t>
  </si>
  <si>
    <t>insert into table db_custscience_interns.col_7_db_venus_brd_dim_distinct_values_table_stats select '7' as col_id, count (distinct BTCH_KEY) as distinct_values</t>
  </si>
  <si>
    <t>insert into table db_custscience_interns.SUMMARY_of_db_venus_brd_dim_distinct_values_table_stats select col_id, distinct_values from db_custscience_interns.col_7_db_venus_brd_dim_distinct_values_table_stats ;</t>
  </si>
  <si>
    <t>15 3</t>
  </si>
  <si>
    <t>drop table db_custscience_interns.col_7_db_venus_brd_dim_distinct_values_table_stats;</t>
  </si>
  <si>
    <t>create table db_custscience_interns.col_7_db_venus_brd_dim_null_value_count_table_stats (col_id int, null_value_count bigint) Row format delimited Fields terminated by '\t' Lines terminated by '\n'  Stored as textfile ;</t>
  </si>
  <si>
    <t xml:space="preserve">insert into table db_custscience_interns.col_7_db_venus_brd_dim_null_value_count_table_stats select '7' as col_id, count (brd_key) as null_value_count where BTCH_KEY IS NULL </t>
  </si>
  <si>
    <t>insert into table db_custscience_interns.SUMMARY_of_db_venus_brd_dim_null_value_count_table_stats select col_id, null_value_count from db_custscience_interns.col_7_db_venus_brd_dim_null_value_count_table_stats ;</t>
  </si>
  <si>
    <t>drop table db_custscience_interns.col_7_db_venus_brd_dim_null_value_count_table_stats ;</t>
  </si>
  <si>
    <t>create table db_custscience_interns.col_8_db_venus_brd_dim_distinct_values_table_stats (col_id int, distinct_values bigint) Row format delimited Fields terminated by '\t' Lines terminated by '\n'  Stored as textfile ;</t>
  </si>
  <si>
    <t>insert into table db_custscience_interns.col_8_db_venus_brd_dim_distinct_values_table_stats select '8' as col_id, count (distinct BTCH_OPR) as distinct_values</t>
  </si>
  <si>
    <t>insert into table db_custscience_interns.SUMMARY_of_db_venus_brd_dim_distinct_values_table_stats select col_id, distinct_values from db_custscience_interns.col_8_db_venus_brd_dim_distinct_values_table_stats ;</t>
  </si>
  <si>
    <t>16 9</t>
  </si>
  <si>
    <t>drop table db_custscience_interns.col_8_db_venus_brd_dim_distinct_values_table_stats;</t>
  </si>
  <si>
    <t>create table db_custscience_interns.col_8_db_venus_brd_dim_null_value_count_table_stats (col_id int, null_value_count bigint) Row format delimited Fields terminated by '\t' Lines terminated by '\n'  Stored as textfile ;</t>
  </si>
  <si>
    <t xml:space="preserve">insert into table db_custscience_interns.col_8_db_venus_brd_dim_null_value_count_table_stats select '8' as col_id, count (brd_key) as null_value_count where BTCH_OPR IS NULL </t>
  </si>
  <si>
    <t>insert into table db_custscience_interns.SUMMARY_of_db_venus_brd_dim_null_value_count_table_stats select col_id, null_value_count from db_custscience_interns.col_8_db_venus_brd_dim_null_value_count_table_stats ;</t>
  </si>
  <si>
    <t>drop table db_custscience_interns.col_8_db_venus_brd_dim_null_value_count_table_stats ;</t>
  </si>
  <si>
    <t>ec_brd_cd           int                                     </t>
  </si>
  <si>
    <t>create table db_custscience_interns.col_9_db_venus_brd_dim_distinct_values_table_stats (col_id int, distinct_values bigint) Row format delimited Fields terminated by '\t' Lines terminated by '\n'  Stored as textfile ;</t>
  </si>
  <si>
    <t>insert into table db_custscience_interns.col_9_db_venus_brd_dim_distinct_values_table_stats select '9' as col_id, count (distinct EC_BRD_CD) as distinct_values</t>
  </si>
  <si>
    <t>insert into table db_custscience_interns.SUMMARY_of_db_venus_brd_dim_distinct_values_table_stats select col_id, distinct_values from db_custscience_interns.col_9_db_venus_brd_dim_distinct_values_table_stats ;</t>
  </si>
  <si>
    <t>17 16</t>
  </si>
  <si>
    <t>drop table db_custscience_interns.col_9_db_venus_brd_dim_distinct_values_table_stats;</t>
  </si>
  <si>
    <t>create table db_custscience_interns.col_9_db_venus_brd_dim_null_value_count_table_stats (col_id int, null_value_count bigint) Row format delimited Fields terminated by '\t' Lines terminated by '\n'  Stored as textfile ;</t>
  </si>
  <si>
    <t xml:space="preserve">insert into table db_custscience_interns.col_9_db_venus_brd_dim_null_value_count_table_stats select '9' as col_id, count (brd_key) as null_value_count where EC_BRD_CD IS NULL </t>
  </si>
  <si>
    <t>insert into table db_custscience_interns.SUMMARY_of_db_venus_brd_dim_null_value_count_table_stats select col_id, null_value_count from db_custscience_interns.col_9_db_venus_brd_dim_null_value_count_table_stats ;</t>
  </si>
  <si>
    <t>drop table db_custscience_interns.col_9_db_venus_brd_dim_null_value_count_table_stats ;</t>
  </si>
  <si>
    <t>lgl_str_nbr         int                                     </t>
  </si>
  <si>
    <t>create table db_custscience_interns.col_10_db_venus_brd_dim_distinct_values_table_stats (col_id int, distinct_values bigint) Row format delimited Fields terminated by '\t' Lines terminated by '\n'  Stored as textfile ;</t>
  </si>
  <si>
    <t>insert into table db_custscience_interns.col_10_db_venus_brd_dim_distinct_values_table_stats select '10' as col_id, count (distinct LGL_STR_NBR) as distinct_values</t>
  </si>
  <si>
    <t>insert into table db_custscience_interns.SUMMARY_of_db_venus_brd_dim_distinct_values_table_stats select col_id, distinct_values from db_custscience_interns.col_10_db_venus_brd_dim_distinct_values_table_stats ;</t>
  </si>
  <si>
    <t>18 7</t>
  </si>
  <si>
    <t>drop table db_custscience_interns.col_10_db_venus_brd_dim_distinct_values_table_stats;</t>
  </si>
  <si>
    <t>create table db_custscience_interns.col_10_db_venus_brd_dim_null_value_count_table_stats (col_id int, null_value_count bigint) Row format delimited Fields terminated by '\t' Lines terminated by '\n'  Stored as textfile ;</t>
  </si>
  <si>
    <t xml:space="preserve">insert into table db_custscience_interns.col_10_db_venus_brd_dim_null_value_count_table_stats select '10' as col_id, count (brd_key) as null_value_count where LGL_STR_NBR IS NULL </t>
  </si>
  <si>
    <t>insert into table db_custscience_interns.SUMMARY_of_db_venus_brd_dim_null_value_count_table_stats select col_id, null_value_count from db_custscience_interns.col_10_db_venus_brd_dim_null_value_count_table_stats ;</t>
  </si>
  <si>
    <t>drop table db_custscience_interns.col_10_db_venus_brd_dim_null_value_count_table_stats ;</t>
  </si>
  <si>
    <t>create table db_custscience_interns.col_11_db_venus_brd_dim_distinct_values_table_stats (col_id int, distinct_values bigint) Row format delimited Fields terminated by '\t' Lines terminated by '\n'  Stored as textfile ;</t>
  </si>
  <si>
    <t>insert into table db_custscience_interns.col_11_db_venus_brd_dim_distinct_values_table_stats select '11' as col_id, count (distinct LST_UPD_OR_CRT_DTTM) as distinct_values</t>
  </si>
  <si>
    <t>insert into table db_custscience_interns.SUMMARY_of_db_venus_brd_dim_distinct_values_table_stats select col_id, distinct_values from db_custscience_interns.col_11_db_venus_brd_dim_distinct_values_table_stats ;</t>
  </si>
  <si>
    <t>19 14</t>
  </si>
  <si>
    <t>drop table db_custscience_interns.col_11_db_venus_brd_dim_distinct_values_table_stats;</t>
  </si>
  <si>
    <t>create table db_custscience_interns.col_11_db_venus_brd_dim_null_value_count_table_stats (col_id int, null_value_count bigint) Row format delimited Fields terminated by '\t' Lines terminated by '\n'  Stored as textfile ;</t>
  </si>
  <si>
    <t xml:space="preserve">insert into table db_custscience_interns.col_11_db_venus_brd_dim_null_value_count_table_stats select '11' as col_id, count (brd_key) as null_value_count where LST_UPD_OR_CRT_DTTM IS NULL </t>
  </si>
  <si>
    <t>insert into table db_custscience_interns.SUMMARY_of_db_venus_brd_dim_null_value_count_table_stats select col_id, null_value_count from db_custscience_interns.col_11_db_venus_brd_dim_null_value_count_table_stats ;</t>
  </si>
  <si>
    <t>19 1</t>
  </si>
  <si>
    <t>drop table db_custscience_interns.col_11_db_venus_brd_dim_null_value_count_table_stats ;</t>
  </si>
  <si>
    <t>mcm_src_db          string                                  </t>
  </si>
  <si>
    <t>create table db_custscience_interns.col_12_db_venus_brd_dim_distinct_values_table_stats (col_id int, distinct_values bigint) Row format delimited Fields terminated by '\t' Lines terminated by '\n'  Stored as textfile ;</t>
  </si>
  <si>
    <t>insert into table db_custscience_interns.col_12_db_venus_brd_dim_distinct_values_table_stats select '12' as col_id, count (distinct MCM_SRC_DB) as distinct_values</t>
  </si>
  <si>
    <t>insert into table db_custscience_interns.SUMMARY_of_db_venus_brd_dim_distinct_values_table_stats select col_id, distinct_values from db_custscience_interns.col_12_db_venus_brd_dim_distinct_values_table_stats ;</t>
  </si>
  <si>
    <t>20 1</t>
  </si>
  <si>
    <t>drop table db_custscience_interns.col_12_db_venus_brd_dim_distinct_values_table_stats;</t>
  </si>
  <si>
    <t>create table db_custscience_interns.col_12_db_venus_brd_dim_null_value_count_table_stats (col_id int, null_value_count bigint) Row format delimited Fields terminated by '\t' Lines terminated by '\n'  Stored as textfile ;</t>
  </si>
  <si>
    <t xml:space="preserve">insert into table db_custscience_interns.col_12_db_venus_brd_dim_null_value_count_table_stats select '12' as col_id, count (brd_key) as null_value_count where MCM_SRC_DB IS NULL </t>
  </si>
  <si>
    <t>insert into table db_custscience_interns.SUMMARY_of_db_venus_brd_dim_null_value_count_table_stats select col_id, null_value_count from db_custscience_interns.col_12_db_venus_brd_dim_null_value_count_table_stats ;</t>
  </si>
  <si>
    <t>drop table db_custscience_interns.col_12_db_venus_brd_dim_null_value_count_table_stats ;</t>
  </si>
  <si>
    <t>mds_brd_cd          string                                  </t>
  </si>
  <si>
    <t>create table db_custscience_interns.col_13_db_venus_brd_dim_distinct_values_table_stats (col_id int, distinct_values bigint) Row format delimited Fields terminated by '\t' Lines terminated by '\n'  Stored as textfile ;</t>
  </si>
  <si>
    <t>insert into table db_custscience_interns.col_13_db_venus_brd_dim_distinct_values_table_stats select '13' as col_id, count (distinct MDS_BRD_CD) as distinct_values</t>
  </si>
  <si>
    <t>insert into table db_custscience_interns.SUMMARY_of_db_venus_brd_dim_distinct_values_table_stats select col_id, distinct_values from db_custscience_interns.col_13_db_venus_brd_dim_distinct_values_table_stats ;</t>
  </si>
  <si>
    <t>drop table db_custscience_interns.col_13_db_venus_brd_dim_distinct_values_table_stats;</t>
  </si>
  <si>
    <t>create table db_custscience_interns.col_13_db_venus_brd_dim_null_value_count_table_stats (col_id int, null_value_count bigint) Row format delimited Fields terminated by '\t' Lines terminated by '\n'  Stored as textfile ;</t>
  </si>
  <si>
    <t xml:space="preserve">insert into table db_custscience_interns.col_13_db_venus_brd_dim_null_value_count_table_stats select '13' as col_id, count (brd_key) as null_value_count where MDS_BRD_CD IS NULL </t>
  </si>
  <si>
    <t>insert into table db_custscience_interns.SUMMARY_of_db_venus_brd_dim_null_value_count_table_stats select col_id, null_value_count from db_custscience_interns.col_13_db_venus_brd_dim_null_value_count_table_stats ;</t>
  </si>
  <si>
    <t>drop table db_custscience_interns.col_13_db_venus_brd_dim_null_value_count_table_stats ;</t>
  </si>
  <si>
    <t>org_cd              string                                  </t>
  </si>
  <si>
    <t>create table db_custscience_interns.col_14_db_venus_brd_dim_distinct_values_table_stats (col_id int, distinct_values bigint) Row format delimited Fields terminated by '\t' Lines terminated by '\n'  Stored as textfile ;</t>
  </si>
  <si>
    <t>insert into table db_custscience_interns.col_14_db_venus_brd_dim_distinct_values_table_stats select '14' as col_id, count (distinct ORG_CD) as distinct_values</t>
  </si>
  <si>
    <t>insert into table db_custscience_interns.SUMMARY_of_db_venus_brd_dim_distinct_values_table_stats select col_id, distinct_values from db_custscience_interns.col_14_db_venus_brd_dim_distinct_values_table_stats ;</t>
  </si>
  <si>
    <t>21 1</t>
  </si>
  <si>
    <t>drop table db_custscience_interns.col_14_db_venus_brd_dim_distinct_values_table_stats;</t>
  </si>
  <si>
    <t>create table db_custscience_interns.col_14_db_venus_brd_dim_null_value_count_table_stats (col_id int, null_value_count bigint) Row format delimited Fields terminated by '\t' Lines terminated by '\n'  Stored as textfile ;</t>
  </si>
  <si>
    <t xml:space="preserve">insert into table db_custscience_interns.col_14_db_venus_brd_dim_null_value_count_table_stats select '14' as col_id, count (brd_key) as null_value_count where ORG_CD IS NULL </t>
  </si>
  <si>
    <t>insert into table db_custscience_interns.SUMMARY_of_db_venus_brd_dim_null_value_count_table_stats select col_id, null_value_count from db_custscience_interns.col_14_db_venus_brd_dim_null_value_count_table_stats ;</t>
  </si>
  <si>
    <t>drop table db_custscience_interns.col_14_db_venus_brd_dim_null_value_count_table_stats ;</t>
  </si>
  <si>
    <t>org_nm              string                                  </t>
  </si>
  <si>
    <t>create table db_custscience_interns.col_15_db_venus_brd_dim_distinct_values_table_stats (col_id int, distinct_values bigint) Row format delimited Fields terminated by '\t' Lines terminated by '\n'  Stored as textfile ;</t>
  </si>
  <si>
    <t>insert into table db_custscience_interns.col_15_db_venus_brd_dim_distinct_values_table_stats select '15' as col_id, count (distinct ORG_NM) as distinct_values</t>
  </si>
  <si>
    <t>insert into table db_custscience_interns.SUMMARY_of_db_venus_brd_dim_distinct_values_table_stats select col_id, distinct_values from db_custscience_interns.col_15_db_venus_brd_dim_distinct_values_table_stats ;</t>
  </si>
  <si>
    <t>4 17</t>
  </si>
  <si>
    <t>drop table db_custscience_interns.col_15_db_venus_brd_dim_distinct_values_table_stats;</t>
  </si>
  <si>
    <t>create table db_custscience_interns.col_15_db_venus_brd_dim_null_value_count_table_stats (col_id int, null_value_count bigint) Row format delimited Fields terminated by '\t' Lines terminated by '\n'  Stored as textfile ;</t>
  </si>
  <si>
    <t xml:space="preserve">insert into table db_custscience_interns.col_15_db_venus_brd_dim_null_value_count_table_stats select '15' as col_id, count (brd_key) as null_value_count where ORG_NM IS NULL </t>
  </si>
  <si>
    <t>insert into table db_custscience_interns.SUMMARY_of_db_venus_brd_dim_null_value_count_table_stats select col_id, null_value_count from db_custscience_interns.col_15_db_venus_brd_dim_null_value_count_table_stats ;</t>
  </si>
  <si>
    <t>drop table db_custscience_interns.col_15_db_venus_brd_dim_null_value_count_table_stats ;</t>
  </si>
  <si>
    <t>prod_brd_ownr       string                                  </t>
  </si>
  <si>
    <t>create table db_custscience_interns.col_16_db_venus_brd_dim_distinct_values_table_stats (col_id int, distinct_values bigint) Row format delimited Fields terminated by '\t' Lines terminated by '\n'  Stored as textfile ;</t>
  </si>
  <si>
    <t>insert into table db_custscience_interns.col_16_db_venus_brd_dim_distinct_values_table_stats select '16' as col_id, count (distinct PROD_BRD_OWNR) as distinct_values</t>
  </si>
  <si>
    <t>insert into table db_custscience_interns.SUMMARY_of_db_venus_brd_dim_distinct_values_table_stats select col_id, distinct_values from db_custscience_interns.col_16_db_venus_brd_dim_distinct_values_table_stats ;</t>
  </si>
  <si>
    <t>5 17</t>
  </si>
  <si>
    <t>drop table db_custscience_interns.col_16_db_venus_brd_dim_distinct_values_table_stats;</t>
  </si>
  <si>
    <t>create table db_custscience_interns.col_16_db_venus_brd_dim_null_value_count_table_stats (col_id int, null_value_count bigint) Row format delimited Fields terminated by '\t' Lines terminated by '\n'  Stored as textfile ;</t>
  </si>
  <si>
    <t xml:space="preserve">insert into table db_custscience_interns.col_16_db_venus_brd_dim_null_value_count_table_stats select '16' as col_id, count (brd_key) as null_value_count where PROD_BRD_OWNR IS NULL </t>
  </si>
  <si>
    <t>insert into table db_custscience_interns.SUMMARY_of_db_venus_brd_dim_null_value_count_table_stats select col_id, null_value_count from db_custscience_interns.col_16_db_venus_brd_dim_null_value_count_table_stats ;</t>
  </si>
  <si>
    <t>drop table db_custscience_interns.col_16_db_venus_brd_dim_null_value_count_table_stats ;</t>
  </si>
  <si>
    <t>site_url            string                                  </t>
  </si>
  <si>
    <t>create table db_custscience_interns.col_17_db_venus_brd_dim_distinct_values_table_stats (col_id int, distinct_values bigint) Row format delimited Fields terminated by '\t' Lines terminated by '\n'  Stored as textfile ;</t>
  </si>
  <si>
    <t>insert into table db_custscience_interns.col_17_db_venus_brd_dim_distinct_values_table_stats select '17' as col_id, count (distinct SITE_URL) as distinct_values</t>
  </si>
  <si>
    <t>insert into table db_custscience_interns.SUMMARY_of_db_venus_brd_dim_distinct_values_table_stats select col_id, distinct_values from db_custscience_interns.col_17_db_venus_brd_dim_distinct_values_table_stats ;</t>
  </si>
  <si>
    <t>drop table db_custscience_interns.col_17_db_venus_brd_dim_distinct_values_table_stats;</t>
  </si>
  <si>
    <t>create table db_custscience_interns.col_17_db_venus_brd_dim_null_value_count_table_stats (col_id int, null_value_count bigint) Row format delimited Fields terminated by '\t' Lines terminated by '\n'  Stored as textfile ;</t>
  </si>
  <si>
    <t xml:space="preserve">insert into table db_custscience_interns.col_17_db_venus_brd_dim_null_value_count_table_stats select '17' as col_id, count (brd_key) as null_value_count where SITE_URL IS NULL </t>
  </si>
  <si>
    <t>insert into table db_custscience_interns.SUMMARY_of_db_venus_brd_dim_null_value_count_table_stats select col_id, null_value_count from db_custscience_interns.col_17_db_venus_brd_dim_null_value_count_table_stats ;</t>
  </si>
  <si>
    <t>drop table db_custscience_interns.col_17_db_venus_brd_dim_null_value_count_table_stats ;</t>
  </si>
  <si>
    <t>str_cd              string                                  </t>
  </si>
  <si>
    <t>create table db_custscience_interns.col_18_db_venus_brd_dim_distinct_values_table_stats (col_id int, distinct_values bigint) Row format delimited Fields terminated by '\t' Lines terminated by '\n'  Stored as textfile ;</t>
  </si>
  <si>
    <t>insert into table db_custscience_interns.col_18_db_venus_brd_dim_distinct_values_table_stats select '18' as col_id, count (distinct STR_CD) as distinct_values</t>
  </si>
  <si>
    <t>insert into table db_custscience_interns.SUMMARY_of_db_venus_brd_dim_distinct_values_table_stats select col_id, distinct_values from db_custscience_interns.col_18_db_venus_brd_dim_distinct_values_table_stats ;</t>
  </si>
  <si>
    <t>7 3</t>
  </si>
  <si>
    <t>drop table db_custscience_interns.col_18_db_venus_brd_dim_distinct_values_table_stats;</t>
  </si>
  <si>
    <t>create table db_custscience_interns.col_18_db_venus_brd_dim_null_value_count_table_stats (col_id int, null_value_count bigint) Row format delimited Fields terminated by '\t' Lines terminated by '\n'  Stored as textfile ;</t>
  </si>
  <si>
    <t xml:space="preserve">insert into table db_custscience_interns.col_18_db_venus_brd_dim_null_value_count_table_stats select '18' as col_id, count (brd_key) as null_value_count where STR_CD IS NULL </t>
  </si>
  <si>
    <t>insert into table db_custscience_interns.SUMMARY_of_db_venus_brd_dim_null_value_count_table_stats select col_id, null_value_count from db_custscience_interns.col_18_db_venus_brd_dim_null_value_count_table_stats ;</t>
  </si>
  <si>
    <t>drop table db_custscience_interns.col_18_db_venus_brd_dim_null_value_count_table_stats ;</t>
  </si>
  <si>
    <t>wthru_str_nbr       int                                     </t>
  </si>
  <si>
    <t>create table db_custscience_interns.col_19_db_venus_brd_dim_distinct_values_table_stats (col_id int, distinct_values bigint) Row format delimited Fields terminated by '\t' Lines terminated by '\n'  Stored as textfile ;</t>
  </si>
  <si>
    <t>insert into table db_custscience_interns.col_19_db_venus_brd_dim_distinct_values_table_stats select '19' as col_id, count (distinct WTHRU_STR_NBR) as distinct_values</t>
  </si>
  <si>
    <t>insert into table db_custscience_interns.SUMMARY_of_db_venus_brd_dim_distinct_values_table_stats select col_id, distinct_values from db_custscience_interns.col_19_db_venus_brd_dim_distinct_values_table_stats ;</t>
  </si>
  <si>
    <t>drop table db_custscience_interns.col_19_db_venus_brd_dim_distinct_values_table_stats;</t>
  </si>
  <si>
    <t>create table db_custscience_interns.col_19_db_venus_brd_dim_null_value_count_table_stats (col_id int, null_value_count bigint) Row format delimited Fields terminated by '\t' Lines terminated by '\n'  Stored as textfile ;</t>
  </si>
  <si>
    <t xml:space="preserve">insert into table db_custscience_interns.col_19_db_venus_brd_dim_null_value_count_table_stats select '19' as col_id, count (brd_key) as null_value_count where WTHRU_STR_NBR IS NULL </t>
  </si>
  <si>
    <t>insert into table db_custscience_interns.SUMMARY_of_db_venus_brd_dim_null_value_count_table_stats select col_id, null_value_count from db_custscience_interns.col_19_db_venus_brd_dim_null_value_count_table_stats ;</t>
  </si>
  <si>
    <t>drop table db_custscience_interns.col_19_db_venus_brd_dim_null_value_count_table_stats ;</t>
  </si>
  <si>
    <t>create table db_custscience_interns.col_20_db_venus_brd_dim_distinct_values_table_stats (col_id int, distinct_values bigint) Row format delimited Fields terminated by '\t' Lines terminated by '\n'  Stored as textfile ;</t>
  </si>
  <si>
    <t>insert into table db_custscience_interns.col_20_db_venus_brd_dim_distinct_values_table_stats select '20' as col_id, count (distinct CRT_TMST) as distinct_values</t>
  </si>
  <si>
    <t>insert into table db_custscience_interns.SUMMARY_of_db_venus_brd_dim_distinct_values_table_stats select col_id, distinct_values from db_custscience_interns.col_20_db_venus_brd_dim_distinct_values_table_stats ;</t>
  </si>
  <si>
    <t>9 17</t>
  </si>
  <si>
    <t>drop table db_custscience_interns.col_20_db_venus_brd_dim_distinct_values_table_stats;</t>
  </si>
  <si>
    <t>create table db_custscience_interns.col_20_db_venus_brd_dim_null_value_count_table_stats (col_id int, null_value_count bigint) Row format delimited Fields terminated by '\t' Lines terminated by '\n'  Stored as textfile ;</t>
  </si>
  <si>
    <t xml:space="preserve">insert into table db_custscience_interns.col_20_db_venus_brd_dim_null_value_count_table_stats select '20' as col_id, count (brd_key) as null_value_count where CRT_TMST IS NULL </t>
  </si>
  <si>
    <t>insert into table db_custscience_interns.SUMMARY_of_db_venus_brd_dim_null_value_count_table_stats select col_id, null_value_count from db_custscience_interns.col_20_db_venus_brd_dim_null_value_count_table_stats ;</t>
  </si>
  <si>
    <t>drop table db_custscience_interns.col_20_db_venus_brd_dim_null_value_count_table_stats ;</t>
  </si>
  <si>
    <t>create table db_custscience_interns.col_21_db_venus_brd_dim_distinct_values_table_stats (col_id int, distinct_values bigint) Row format delimited Fields terminated by '\t' Lines terminated by '\n'  Stored as textfile ;</t>
  </si>
  <si>
    <t>insert into table db_custscience_interns.col_21_db_venus_brd_dim_distinct_values_table_stats select '21' as col_id, count (distinct UPDT_TMST) as distinct_values</t>
  </si>
  <si>
    <t>insert into table db_custscience_interns.SUMMARY_of_db_venus_brd_dim_distinct_values_table_stats select col_id, distinct_values from db_custscience_interns.col_21_db_venus_brd_dim_distinct_values_table_stats ;</t>
  </si>
  <si>
    <t>10 15</t>
  </si>
  <si>
    <t>drop table db_custscience_interns.col_21_db_venus_brd_dim_distinct_values_table_stats;</t>
  </si>
  <si>
    <t>create table db_custscience_interns.col_21_db_venus_brd_dim_null_value_count_table_stats (col_id int, null_value_count bigint) Row format delimited Fields terminated by '\t' Lines terminated by '\n'  Stored as textfile ;</t>
  </si>
  <si>
    <t xml:space="preserve">insert into table db_custscience_interns.col_21_db_venus_brd_dim_null_value_count_table_stats select '21' as col_id, count (brd_key) as null_value_count where UPDT_TMST IS NULL </t>
  </si>
  <si>
    <t>insert into table db_custscience_interns.SUMMARY_of_db_venus_brd_dim_null_value_count_table_stats select col_id, null_value_count from db_custscience_interns.col_21_db_venus_brd_dim_null_value_count_table_stats ;</t>
  </si>
  <si>
    <t>drop table db_custscience_interns.col_21_db_venus_brd_dim_null_value_count_table_stats ;</t>
  </si>
  <si>
    <t xml:space="preserve">Detailed Table Information Table(tableName:brd_dim, dbName:db_venus, owner:svc_fndt_e2e, createTime:1490397343, lastAccessTime:0, retention:0, sd:StorageDescriptor(cols:[FieldSchema(name:brd_cd, type:string, comment:), FieldSchema(name:brd_ecd_nbr, type:int, comment:), FieldSchema(name:brd_grp, type:string, comment:), FieldSchema(name:brd_key, type:int, comment:), FieldSchema(name:brd_nm, type:string, comment:), FieldSchema(name:brd_unit_cd, type:string, comment:), FieldSchema(name:btch_key, type:int, comment:), FieldSchema(name:btch_opr, type:string, comment:), FieldSchema(name:ec_brd_cd, type:int, comment:), FieldSchema(name:lgl_str_nbr, type:int, comment:), FieldSchema(name:lst_upd_or_crt_dttm, type:string, comment:), FieldSchema(name:mcm_src_db, type:string, comment:), FieldSchema(name:mds_brd_cd, type:string, comment:), FieldSchema(name:org_cd, type:string, comment:), FieldSchema(name:org_nm, type:string, comment:), FieldSchema(name:prod_brd_ownr, type:string, comment:), FieldSchema(name:site_url, type:string, comment:), FieldSchema(name:str_cd, type:string, comment:), FieldSchema(name:wthru_str_nbr, type:int, comment:), FieldSchema(name:crt_tmst, type:string, comment:), FieldSchema(name:updt_tmst, type:string, comment:)], location:hdfs://pxpmgct/bde2e/fndt/fndtbase/Product/VENUS20/BRD_DIM/1461185028,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parameters:{totalSize=2183, EXTERNAL=TRUE, numRows=17, rawDataSize=0, COLUMN_STATS_ACCURATE=true, avro.schema.url=hdfs://pxpmgct/bde2e/fndt/fndtbase/Product/VENUS20/BRD_DIM/schema/brd_dim.avsc, numFiles=1, transient_lastDdlTime=1497415041}, viewOriginalText:null, viewExpandedText:null, tableType:EXTERNAL_TABLE) </t>
  </si>
  <si>
    <t>Time taken: 0.172 seconds, Fetched: 23 row(s)</t>
  </si>
  <si>
    <t>hive -e 'set hive.cli.print.header=true; select * from db_venus.ctry_dim limit 10000;'&gt;db_venus.ctry_dim_10k_sample.txt;</t>
  </si>
  <si>
    <r>
      <t xml:space="preserve">hive&gt; Describe extended </t>
    </r>
    <r>
      <rPr>
        <b/>
        <sz val="11"/>
        <color theme="1"/>
        <rFont val="Calibri"/>
        <family val="2"/>
        <scheme val="minor"/>
      </rPr>
      <t>db_venus.ctry_dim;</t>
    </r>
  </si>
  <si>
    <t>select * from db_custscience_interns.SUMMARY_of_db_venus_ctry_dim_distinct_values_table_stats;</t>
  </si>
  <si>
    <t>select * from db_custscience_interns.SUMMARY_of_db_venus_ctry_dim_null_value_count_table_stats ;</t>
  </si>
  <si>
    <t>from db_venus.ctry_dim</t>
  </si>
  <si>
    <t>create table db_custscience_interns.SUMMARY_of_db_venus_ctry_dim_distinct_values_table_stats (col_id int, distinct_values bigint) Row format delimited Fields terminated by '\t' Lines terminated by '\n'  Stored as textfile ;</t>
  </si>
  <si>
    <t>create table db_custscience_interns.SUMMARY_of_db_venus_ctry_dim_null_value_count_table_stats (col_id int, null_value_count bigint) Row format delimited Fields terminated by '\t' Lines terminated by '\n'  Stored as textfile ;</t>
  </si>
  <si>
    <t>create table db_custscience_interns.col_1_db_venus_ctry_dim_distinct_values_table_stats (col_id int, distinct_values bigint) Row format delimited Fields terminated by '\t' Lines terminated by '\n'  Stored as textfile ;</t>
  </si>
  <si>
    <t>insert into table db_custscience_interns.col_1_db_venus_ctry_dim_distinct_values_table_stats select '1' as col_id, count (distinct CTRY_KEY) as distinct_values</t>
  </si>
  <si>
    <t>insert into table db_custscience_interns.SUMMARY_of_db_venus_ctry_dim_distinct_values_table_stats select col_id, distinct_values from db_custscience_interns.col_1_db_venus_ctry_dim_distinct_values_table_stats ;</t>
  </si>
  <si>
    <t>1 30</t>
  </si>
  <si>
    <t>drop table db_custscience_interns.col_1_db_venus_ctry_dim_distinct_values_table_stats;</t>
  </si>
  <si>
    <t>create table db_custscience_interns.col_1_db_venus_ctry_dim_null_value_count_table_stats (col_id int, null_value_count bigint) Row format delimited Fields terminated by '\t' Lines terminated by '\n'  Stored as textfile ;</t>
  </si>
  <si>
    <t xml:space="preserve">insert into table db_custscience_interns.col_1_db_venus_ctry_dim_null_value_count_table_stats select '1' as col_id, count (ctry_key) as null_value_count where CTRY_KEY IS NULL </t>
  </si>
  <si>
    <t>insert into table db_custscience_interns.SUMMARY_of_db_venus_ctry_dim_null_value_count_table_stats select col_id, null_value_count from db_custscience_interns.col_1_db_venus_ctry_dim_null_value_count_table_stats ;</t>
  </si>
  <si>
    <t>drop table db_custscience_interns.col_1_db_venus_ctry_dim_null_value_count_table_stats ;</t>
  </si>
  <si>
    <t>mkt_cd              string                                  </t>
  </si>
  <si>
    <t>create table db_custscience_interns.col_2_db_venus_ctry_dim_distinct_values_table_stats (col_id int, distinct_values bigint) Row format delimited Fields terminated by '\t' Lines terminated by '\n'  Stored as textfile ;</t>
  </si>
  <si>
    <t>insert into table db_custscience_interns.col_2_db_venus_ctry_dim_distinct_values_table_stats select '2' as col_id, count (distinct MKT_CD) as distinct_values</t>
  </si>
  <si>
    <t>insert into table db_custscience_interns.SUMMARY_of_db_venus_ctry_dim_distinct_values_table_stats select col_id, distinct_values from db_custscience_interns.col_2_db_venus_ctry_dim_distinct_values_table_stats ;</t>
  </si>
  <si>
    <t>2 5</t>
  </si>
  <si>
    <t>drop table db_custscience_interns.col_2_db_venus_ctry_dim_distinct_values_table_stats;</t>
  </si>
  <si>
    <t>create table db_custscience_interns.col_2_db_venus_ctry_dim_null_value_count_table_stats (col_id int, null_value_count bigint) Row format delimited Fields terminated by '\t' Lines terminated by '\n'  Stored as textfile ;</t>
  </si>
  <si>
    <t xml:space="preserve">insert into table db_custscience_interns.col_2_db_venus_ctry_dim_null_value_count_table_stats select '2' as col_id, count (ctry_key) as null_value_count where MKT_CD IS NULL </t>
  </si>
  <si>
    <t>insert into table db_custscience_interns.SUMMARY_of_db_venus_ctry_dim_null_value_count_table_stats select col_id, null_value_count from db_custscience_interns.col_2_db_venus_ctry_dim_null_value_count_table_stats ;</t>
  </si>
  <si>
    <t>drop table db_custscience_interns.col_2_db_venus_ctry_dim_null_value_count_table_stats ;</t>
  </si>
  <si>
    <t>mkt_nm              string                                  </t>
  </si>
  <si>
    <t>create table db_custscience_interns.col_3_db_venus_ctry_dim_distinct_values_table_stats (col_id int, distinct_values bigint) Row format delimited Fields terminated by '\t' Lines terminated by '\n'  Stored as textfile ;</t>
  </si>
  <si>
    <t>insert into table db_custscience_interns.col_3_db_venus_ctry_dim_distinct_values_table_stats select '3' as col_id, count (distinct MKT_NM) as distinct_values</t>
  </si>
  <si>
    <t>insert into table db_custscience_interns.SUMMARY_of_db_venus_ctry_dim_distinct_values_table_stats select col_id, distinct_values from db_custscience_interns.col_3_db_venus_ctry_dim_distinct_values_table_stats ;</t>
  </si>
  <si>
    <t>11 30</t>
  </si>
  <si>
    <t>drop table db_custscience_interns.col_3_db_venus_ctry_dim_distinct_values_table_stats;</t>
  </si>
  <si>
    <t>create table db_custscience_interns.col_3_db_venus_ctry_dim_null_value_count_table_stats (col_id int, null_value_count bigint) Row format delimited Fields terminated by '\t' Lines terminated by '\n'  Stored as textfile ;</t>
  </si>
  <si>
    <t xml:space="preserve">insert into table db_custscience_interns.col_3_db_venus_ctry_dim_null_value_count_table_stats select '3' as col_id, count (ctry_key) as null_value_count where MKT_NM IS NULL </t>
  </si>
  <si>
    <t>insert into table db_custscience_interns.SUMMARY_of_db_venus_ctry_dim_null_value_count_table_stats select col_id, null_value_count from db_custscience_interns.col_3_db_venus_ctry_dim_null_value_count_table_stats ;</t>
  </si>
  <si>
    <t>drop table db_custscience_interns.col_3_db_venus_ctry_dim_null_value_count_table_stats ;</t>
  </si>
  <si>
    <t>tm_zne_cd           string                                  </t>
  </si>
  <si>
    <t>create table db_custscience_interns.col_4_db_venus_ctry_dim_distinct_values_table_stats (col_id int, distinct_values bigint) Row format delimited Fields terminated by '\t' Lines terminated by '\n'  Stored as textfile ;</t>
  </si>
  <si>
    <t>insert into table db_custscience_interns.col_4_db_venus_ctry_dim_distinct_values_table_stats select '4' as col_id, count (distinct TM_ZNE_CD) as distinct_values</t>
  </si>
  <si>
    <t>insert into table db_custscience_interns.SUMMARY_of_db_venus_ctry_dim_distinct_values_table_stats select col_id, distinct_values from db_custscience_interns.col_4_db_venus_ctry_dim_distinct_values_table_stats ;</t>
  </si>
  <si>
    <t>12 29</t>
  </si>
  <si>
    <t>drop table db_custscience_interns.col_4_db_venus_ctry_dim_distinct_values_table_stats;</t>
  </si>
  <si>
    <t>create table db_custscience_interns.col_4_db_venus_ctry_dim_null_value_count_table_stats (col_id int, null_value_count bigint) Row format delimited Fields terminated by '\t' Lines terminated by '\n'  Stored as textfile ;</t>
  </si>
  <si>
    <t xml:space="preserve">insert into table db_custscience_interns.col_4_db_venus_ctry_dim_null_value_count_table_stats select '4' as col_id, count (ctry_key) as null_value_count where TM_ZNE_CD IS NULL </t>
  </si>
  <si>
    <t>insert into table db_custscience_interns.SUMMARY_of_db_venus_ctry_dim_null_value_count_table_stats select col_id, null_value_count from db_custscience_interns.col_4_db_venus_ctry_dim_null_value_count_table_stats ;</t>
  </si>
  <si>
    <t>drop table db_custscience_interns.col_4_db_venus_ctry_dim_null_value_count_table_stats ;</t>
  </si>
  <si>
    <t>tm_zne_nm           string                                  </t>
  </si>
  <si>
    <t>create table db_custscience_interns.col_5_db_venus_ctry_dim_distinct_values_table_stats (col_id int, distinct_values bigint) Row format delimited Fields terminated by '\t' Lines terminated by '\n'  Stored as textfile ;</t>
  </si>
  <si>
    <t>insert into table db_custscience_interns.col_5_db_venus_ctry_dim_distinct_values_table_stats select '5' as col_id, count (distinct TM_ZNE_NM) as distinct_values</t>
  </si>
  <si>
    <t>insert into table db_custscience_interns.SUMMARY_of_db_venus_ctry_dim_distinct_values_table_stats select col_id, distinct_values from db_custscience_interns.col_5_db_venus_ctry_dim_distinct_values_table_stats ;</t>
  </si>
  <si>
    <t>13 14</t>
  </si>
  <si>
    <t>drop table db_custscience_interns.col_5_db_venus_ctry_dim_distinct_values_table_stats;</t>
  </si>
  <si>
    <t>create table db_custscience_interns.col_5_db_venus_ctry_dim_null_value_count_table_stats (col_id int, null_value_count bigint) Row format delimited Fields terminated by '\t' Lines terminated by '\n'  Stored as textfile ;</t>
  </si>
  <si>
    <t xml:space="preserve">insert into table db_custscience_interns.col_5_db_venus_ctry_dim_null_value_count_table_stats select '5' as col_id, count (ctry_key) as null_value_count where TM_ZNE_NM IS NULL </t>
  </si>
  <si>
    <t>insert into table db_custscience_interns.SUMMARY_of_db_venus_ctry_dim_null_value_count_table_stats select col_id, null_value_count from db_custscience_interns.col_5_db_venus_ctry_dim_null_value_count_table_stats ;</t>
  </si>
  <si>
    <t>13 1</t>
  </si>
  <si>
    <t>drop table db_custscience_interns.col_5_db_venus_ctry_dim_null_value_count_table_stats ;</t>
  </si>
  <si>
    <t>create table db_custscience_interns.col_6_db_venus_ctry_dim_distinct_values_table_stats (col_id int, distinct_values bigint) Row format delimited Fields terminated by '\t' Lines terminated by '\n'  Stored as textfile ;</t>
  </si>
  <si>
    <t>insert into table db_custscience_interns.col_6_db_venus_ctry_dim_distinct_values_table_stats select '6' as col_id, count (distinct BTCH_KEY) as distinct_values</t>
  </si>
  <si>
    <t>insert into table db_custscience_interns.SUMMARY_of_db_venus_ctry_dim_distinct_values_table_stats select col_id, distinct_values from db_custscience_interns.col_6_db_venus_ctry_dim_distinct_values_table_stats ;</t>
  </si>
  <si>
    <t>14 14</t>
  </si>
  <si>
    <t>drop table db_custscience_interns.col_6_db_venus_ctry_dim_distinct_values_table_stats;</t>
  </si>
  <si>
    <t>create table db_custscience_interns.col_6_db_venus_ctry_dim_null_value_count_table_stats (col_id int, null_value_count bigint) Row format delimited Fields terminated by '\t' Lines terminated by '\n'  Stored as textfile ;</t>
  </si>
  <si>
    <t xml:space="preserve">insert into table db_custscience_interns.col_6_db_venus_ctry_dim_null_value_count_table_stats select '6' as col_id, count (ctry_key) as null_value_count where BTCH_KEY IS NULL </t>
  </si>
  <si>
    <t>insert into table db_custscience_interns.SUMMARY_of_db_venus_ctry_dim_null_value_count_table_stats select col_id, null_value_count from db_custscience_interns.col_6_db_venus_ctry_dim_null_value_count_table_stats ;</t>
  </si>
  <si>
    <t>14 1</t>
  </si>
  <si>
    <t>drop table db_custscience_interns.col_6_db_venus_ctry_dim_null_value_count_table_stats ;</t>
  </si>
  <si>
    <t>create table db_custscience_interns.col_7_db_venus_ctry_dim_distinct_values_table_stats (col_id int, distinct_values bigint) Row format delimited Fields terminated by '\t' Lines terminated by '\n'  Stored as textfile ;</t>
  </si>
  <si>
    <t>insert into table db_custscience_interns.col_7_db_venus_ctry_dim_distinct_values_table_stats select '7' as col_id, count (distinct BTCH_OPR) as distinct_values</t>
  </si>
  <si>
    <t>insert into table db_custscience_interns.SUMMARY_of_db_venus_ctry_dim_distinct_values_table_stats select col_id, distinct_values from db_custscience_interns.col_7_db_venus_ctry_dim_distinct_values_table_stats ;</t>
  </si>
  <si>
    <t>15 2</t>
  </si>
  <si>
    <t>drop table db_custscience_interns.col_7_db_venus_ctry_dim_distinct_values_table_stats;</t>
  </si>
  <si>
    <t>create table db_custscience_interns.col_7_db_venus_ctry_dim_null_value_count_table_stats (col_id int, null_value_count bigint) Row format delimited Fields terminated by '\t' Lines terminated by '\n'  Stored as textfile ;</t>
  </si>
  <si>
    <t xml:space="preserve">insert into table db_custscience_interns.col_7_db_venus_ctry_dim_null_value_count_table_stats select '7' as col_id, count (ctry_key) as null_value_count where BTCH_OPR IS NULL </t>
  </si>
  <si>
    <t>insert into table db_custscience_interns.SUMMARY_of_db_venus_ctry_dim_null_value_count_table_stats select col_id, null_value_count from db_custscience_interns.col_7_db_venus_ctry_dim_null_value_count_table_stats ;</t>
  </si>
  <si>
    <t>drop table db_custscience_interns.col_7_db_venus_ctry_dim_null_value_count_table_stats ;</t>
  </si>
  <si>
    <t>create table db_custscience_interns.col_8_db_venus_ctry_dim_distinct_values_table_stats (col_id int, distinct_values bigint) Row format delimited Fields terminated by '\t' Lines terminated by '\n'  Stored as textfile ;</t>
  </si>
  <si>
    <t>insert into table db_custscience_interns.col_8_db_venus_ctry_dim_distinct_values_table_stats select '8' as col_id, count (distinct LST_UPD_OR_CRT_DTTM) as distinct_values</t>
  </si>
  <si>
    <t>insert into table db_custscience_interns.SUMMARY_of_db_venus_ctry_dim_distinct_values_table_stats select col_id, distinct_values from db_custscience_interns.col_8_db_venus_ctry_dim_distinct_values_table_stats ;</t>
  </si>
  <si>
    <t>16 2</t>
  </si>
  <si>
    <t>drop table db_custscience_interns.col_8_db_venus_ctry_dim_distinct_values_table_stats;</t>
  </si>
  <si>
    <t>create table db_custscience_interns.col_8_db_venus_ctry_dim_null_value_count_table_stats (col_id int, null_value_count bigint) Row format delimited Fields terminated by '\t' Lines terminated by '\n'  Stored as textfile ;</t>
  </si>
  <si>
    <t xml:space="preserve">insert into table db_custscience_interns.col_8_db_venus_ctry_dim_null_value_count_table_stats select '8' as col_id, count (ctry_key) as null_value_count where LST_UPD_OR_CRT_DTTM IS NULL </t>
  </si>
  <si>
    <t>insert into table db_custscience_interns.SUMMARY_of_db_venus_ctry_dim_null_value_count_table_stats select col_id, null_value_count from db_custscience_interns.col_8_db_venus_ctry_dim_null_value_count_table_stats ;</t>
  </si>
  <si>
    <t>drop table db_custscience_interns.col_8_db_venus_ctry_dim_null_value_count_table_stats ;</t>
  </si>
  <si>
    <t>cur_cd              string                                  </t>
  </si>
  <si>
    <t>create table db_custscience_interns.col_9_db_venus_ctry_dim_distinct_values_table_stats (col_id int, distinct_values bigint) Row format delimited Fields terminated by '\t' Lines terminated by '\n'  Stored as textfile ;</t>
  </si>
  <si>
    <t>insert into table db_custscience_interns.col_9_db_venus_ctry_dim_distinct_values_table_stats select '9' as col_id, count (distinct CUR_CD) as distinct_values</t>
  </si>
  <si>
    <t>insert into table db_custscience_interns.SUMMARY_of_db_venus_ctry_dim_distinct_values_table_stats select col_id, distinct_values from db_custscience_interns.col_9_db_venus_ctry_dim_distinct_values_table_stats ;</t>
  </si>
  <si>
    <t>17 5</t>
  </si>
  <si>
    <t>drop table db_custscience_interns.col_9_db_venus_ctry_dim_distinct_values_table_stats;</t>
  </si>
  <si>
    <t>create table db_custscience_interns.col_9_db_venus_ctry_dim_null_value_count_table_stats (col_id int, null_value_count bigint) Row format delimited Fields terminated by '\t' Lines terminated by '\n'  Stored as textfile ;</t>
  </si>
  <si>
    <t xml:space="preserve">insert into table db_custscience_interns.col_9_db_venus_ctry_dim_null_value_count_table_stats select '9' as col_id, count (ctry_key) as null_value_count where CUR_CD IS NULL </t>
  </si>
  <si>
    <t>insert into table db_custscience_interns.SUMMARY_of_db_venus_ctry_dim_null_value_count_table_stats select col_id, null_value_count from db_custscience_interns.col_9_db_venus_ctry_dim_null_value_count_table_stats ;</t>
  </si>
  <si>
    <t>drop table db_custscience_interns.col_9_db_venus_ctry_dim_null_value_count_table_stats ;</t>
  </si>
  <si>
    <t>cur_nm              string                                  </t>
  </si>
  <si>
    <t>create table db_custscience_interns.col_10_db_venus_ctry_dim_distinct_values_table_stats (col_id int, distinct_values bigint) Row format delimited Fields terminated by '\t' Lines terminated by '\n'  Stored as textfile ;</t>
  </si>
  <si>
    <t>insert into table db_custscience_interns.col_10_db_venus_ctry_dim_distinct_values_table_stats select '10' as col_id, count (distinct CUR_NM) as distinct_values</t>
  </si>
  <si>
    <t>insert into table db_custscience_interns.SUMMARY_of_db_venus_ctry_dim_distinct_values_table_stats select col_id, distinct_values from db_custscience_interns.col_10_db_venus_ctry_dim_distinct_values_table_stats ;</t>
  </si>
  <si>
    <t>drop table db_custscience_interns.col_10_db_venus_ctry_dim_distinct_values_table_stats;</t>
  </si>
  <si>
    <t>create table db_custscience_interns.col_10_db_venus_ctry_dim_null_value_count_table_stats (col_id int, null_value_count bigint) Row format delimited Fields terminated by '\t' Lines terminated by '\n'  Stored as textfile ;</t>
  </si>
  <si>
    <t xml:space="preserve">insert into table db_custscience_interns.col_10_db_venus_ctry_dim_null_value_count_table_stats select '10' as col_id, count (ctry_key) as null_value_count where CUR_NM IS NULL </t>
  </si>
  <si>
    <t>insert into table db_custscience_interns.SUMMARY_of_db_venus_ctry_dim_null_value_count_table_stats select col_id, null_value_count from db_custscience_interns.col_10_db_venus_ctry_dim_null_value_count_table_stats ;</t>
  </si>
  <si>
    <t>drop table db_custscience_interns.col_10_db_venus_ctry_dim_null_value_count_table_stats ;</t>
  </si>
  <si>
    <t>create table db_custscience_interns.col_11_db_venus_ctry_dim_distinct_values_table_stats (col_id int, distinct_values bigint) Row format delimited Fields terminated by '\t' Lines terminated by '\n'  Stored as textfile ;</t>
  </si>
  <si>
    <t>insert into table db_custscience_interns.col_11_db_venus_ctry_dim_distinct_values_table_stats select '11' as col_id, count (distinct CTRY_CD) as distinct_values</t>
  </si>
  <si>
    <t>insert into table db_custscience_interns.SUMMARY_of_db_venus_ctry_dim_distinct_values_table_stats select col_id, distinct_values from db_custscience_interns.col_11_db_venus_ctry_dim_distinct_values_table_stats ;</t>
  </si>
  <si>
    <t>drop table db_custscience_interns.col_11_db_venus_ctry_dim_distinct_values_table_stats;</t>
  </si>
  <si>
    <t>create table db_custscience_interns.col_11_db_venus_ctry_dim_null_value_count_table_stats (col_id int, null_value_count bigint) Row format delimited Fields terminated by '\t' Lines terminated by '\n'  Stored as textfile ;</t>
  </si>
  <si>
    <t xml:space="preserve">insert into table db_custscience_interns.col_11_db_venus_ctry_dim_null_value_count_table_stats select '11' as col_id, count (ctry_key) as null_value_count where CTRY_CD IS NULL </t>
  </si>
  <si>
    <t>insert into table db_custscience_interns.SUMMARY_of_db_venus_ctry_dim_null_value_count_table_stats select col_id, null_value_count from db_custscience_interns.col_11_db_venus_ctry_dim_null_value_count_table_stats ;</t>
  </si>
  <si>
    <t>drop table db_custscience_interns.col_11_db_venus_ctry_dim_null_value_count_table_stats ;</t>
  </si>
  <si>
    <t>create table db_custscience_interns.col_12_db_venus_ctry_dim_distinct_values_table_stats (col_id int, distinct_values bigint) Row format delimited Fields terminated by '\t' Lines terminated by '\n'  Stored as textfile ;</t>
  </si>
  <si>
    <t>insert into table db_custscience_interns.col_12_db_venus_ctry_dim_distinct_values_table_stats select '12' as col_id, count (distinct CTRY_NM) as distinct_values</t>
  </si>
  <si>
    <t>insert into table db_custscience_interns.SUMMARY_of_db_venus_ctry_dim_distinct_values_table_stats select col_id, distinct_values from db_custscience_interns.col_12_db_venus_ctry_dim_distinct_values_table_stats ;</t>
  </si>
  <si>
    <t>drop table db_custscience_interns.col_12_db_venus_ctry_dim_distinct_values_table_stats;</t>
  </si>
  <si>
    <t>create table db_custscience_interns.col_12_db_venus_ctry_dim_null_value_count_table_stats (col_id int, null_value_count bigint) Row format delimited Fields terminated by '\t' Lines terminated by '\n'  Stored as textfile ;</t>
  </si>
  <si>
    <t xml:space="preserve">insert into table db_custscience_interns.col_12_db_venus_ctry_dim_null_value_count_table_stats select '12' as col_id, count (ctry_key) as null_value_count where CTRY_NM IS NULL </t>
  </si>
  <si>
    <t>insert into table db_custscience_interns.SUMMARY_of_db_venus_ctry_dim_null_value_count_table_stats select col_id, null_value_count from db_custscience_interns.col_12_db_venus_ctry_dim_null_value_count_table_stats ;</t>
  </si>
  <si>
    <t>drop table db_custscience_interns.col_12_db_venus_ctry_dim_null_value_count_table_stats ;</t>
  </si>
  <si>
    <t>lcl_cur_cd          string                                  </t>
  </si>
  <si>
    <t>create table db_custscience_interns.col_13_db_venus_ctry_dim_distinct_values_table_stats (col_id int, distinct_values bigint) Row format delimited Fields terminated by '\t' Lines terminated by '\n'  Stored as textfile ;</t>
  </si>
  <si>
    <t>insert into table db_custscience_interns.col_13_db_venus_ctry_dim_distinct_values_table_stats select '13' as col_id, count (distinct LCL_CUR_CD) as distinct_values</t>
  </si>
  <si>
    <t>insert into table db_custscience_interns.SUMMARY_of_db_venus_ctry_dim_distinct_values_table_stats select col_id, distinct_values from db_custscience_interns.col_13_db_venus_ctry_dim_distinct_values_table_stats ;</t>
  </si>
  <si>
    <t>4 4</t>
  </si>
  <si>
    <t>drop table db_custscience_interns.col_13_db_venus_ctry_dim_distinct_values_table_stats;</t>
  </si>
  <si>
    <t>create table db_custscience_interns.col_13_db_venus_ctry_dim_null_value_count_table_stats (col_id int, null_value_count bigint) Row format delimited Fields terminated by '\t' Lines terminated by '\n'  Stored as textfile ;</t>
  </si>
  <si>
    <t xml:space="preserve">insert into table db_custscience_interns.col_13_db_venus_ctry_dim_null_value_count_table_stats select '13' as col_id, count (ctry_key) as null_value_count where LCL_CUR_CD IS NULL </t>
  </si>
  <si>
    <t>insert into table db_custscience_interns.SUMMARY_of_db_venus_ctry_dim_null_value_count_table_stats select col_id, null_value_count from db_custscience_interns.col_13_db_venus_ctry_dim_null_value_count_table_stats ;</t>
  </si>
  <si>
    <t>drop table db_custscience_interns.col_13_db_venus_ctry_dim_null_value_count_table_stats ;</t>
  </si>
  <si>
    <t>lcl_cur_name        string                                  </t>
  </si>
  <si>
    <t>create table db_custscience_interns.col_14_db_venus_ctry_dim_distinct_values_table_stats (col_id int, distinct_values bigint) Row format delimited Fields terminated by '\t' Lines terminated by '\n'  Stored as textfile ;</t>
  </si>
  <si>
    <t>insert into table db_custscience_interns.col_14_db_venus_ctry_dim_distinct_values_table_stats select '14' as col_id, count (distinct LCL_CUR_NAME) as distinct_values</t>
  </si>
  <si>
    <t>insert into table db_custscience_interns.SUMMARY_of_db_venus_ctry_dim_distinct_values_table_stats select col_id, distinct_values from db_custscience_interns.col_14_db_venus_ctry_dim_distinct_values_table_stats ;</t>
  </si>
  <si>
    <t>drop table db_custscience_interns.col_14_db_venus_ctry_dim_distinct_values_table_stats;</t>
  </si>
  <si>
    <t>create table db_custscience_interns.col_14_db_venus_ctry_dim_null_value_count_table_stats (col_id int, null_value_count bigint) Row format delimited Fields terminated by '\t' Lines terminated by '\n'  Stored as textfile ;</t>
  </si>
  <si>
    <t xml:space="preserve">insert into table db_custscience_interns.col_14_db_venus_ctry_dim_null_value_count_table_stats select '14' as col_id, count (ctry_key) as null_value_count where LCL_CUR_NAME IS NULL </t>
  </si>
  <si>
    <t>insert into table db_custscience_interns.SUMMARY_of_db_venus_ctry_dim_null_value_count_table_stats select col_id, null_value_count from db_custscience_interns.col_14_db_venus_ctry_dim_null_value_count_table_stats ;</t>
  </si>
  <si>
    <t>drop table db_custscience_interns.col_14_db_venus_ctry_dim_null_value_count_table_stats ;</t>
  </si>
  <si>
    <t>ctry_tax_type       string                                  </t>
  </si>
  <si>
    <t>create table db_custscience_interns.col_15_db_venus_ctry_dim_distinct_values_table_stats (col_id int, distinct_values bigint) Row format delimited Fields terminated by '\t' Lines terminated by '\n'  Stored as textfile ;</t>
  </si>
  <si>
    <t>insert into table db_custscience_interns.col_15_db_venus_ctry_dim_distinct_values_table_stats select '15' as col_id, count (distinct CTRY_TAX_TYPE) as distinct_values</t>
  </si>
  <si>
    <t>insert into table db_custscience_interns.SUMMARY_of_db_venus_ctry_dim_distinct_values_table_stats select col_id, distinct_values from db_custscience_interns.col_15_db_venus_ctry_dim_distinct_values_table_stats ;</t>
  </si>
  <si>
    <t>drop table db_custscience_interns.col_15_db_venus_ctry_dim_distinct_values_table_stats;</t>
  </si>
  <si>
    <t>create table db_custscience_interns.col_15_db_venus_ctry_dim_null_value_count_table_stats (col_id int, null_value_count bigint) Row format delimited Fields terminated by '\t' Lines terminated by '\n'  Stored as textfile ;</t>
  </si>
  <si>
    <t xml:space="preserve">insert into table db_custscience_interns.col_15_db_venus_ctry_dim_null_value_count_table_stats select '15' as col_id, count (ctry_key) as null_value_count where CTRY_TAX_TYPE IS NULL </t>
  </si>
  <si>
    <t>insert into table db_custscience_interns.SUMMARY_of_db_venus_ctry_dim_null_value_count_table_stats select col_id, null_value_count from db_custscience_interns.col_15_db_venus_ctry_dim_null_value_count_table_stats ;</t>
  </si>
  <si>
    <t>drop table db_custscience_interns.col_15_db_venus_ctry_dim_null_value_count_table_stats ;</t>
  </si>
  <si>
    <t>prim_cntry_ind      string                                  </t>
  </si>
  <si>
    <t>create table db_custscience_interns.col_16_db_venus_ctry_dim_distinct_values_table_stats (col_id int, distinct_values bigint) Row format delimited Fields terminated by '\t' Lines terminated by '\n'  Stored as textfile ;</t>
  </si>
  <si>
    <t>insert into table db_custscience_interns.col_16_db_venus_ctry_dim_distinct_values_table_stats select '16' as col_id, count (distinct PRIM_CNTRY_IND) as distinct_values</t>
  </si>
  <si>
    <t>insert into table db_custscience_interns.SUMMARY_of_db_venus_ctry_dim_distinct_values_table_stats select col_id, distinct_values from db_custscience_interns.col_16_db_venus_ctry_dim_distinct_values_table_stats ;</t>
  </si>
  <si>
    <t>drop table db_custscience_interns.col_16_db_venus_ctry_dim_distinct_values_table_stats;</t>
  </si>
  <si>
    <t>create table db_custscience_interns.col_16_db_venus_ctry_dim_null_value_count_table_stats (col_id int, null_value_count bigint) Row format delimited Fields terminated by '\t' Lines terminated by '\n'  Stored as textfile ;</t>
  </si>
  <si>
    <t xml:space="preserve">insert into table db_custscience_interns.col_16_db_venus_ctry_dim_null_value_count_table_stats select '16' as col_id, count (ctry_key) as null_value_count where PRIM_CNTRY_IND IS NULL </t>
  </si>
  <si>
    <t>insert into table db_custscience_interns.SUMMARY_of_db_venus_ctry_dim_null_value_count_table_stats select col_id, null_value_count from db_custscience_interns.col_16_db_venus_ctry_dim_null_value_count_table_stats ;</t>
  </si>
  <si>
    <t>drop table db_custscience_interns.col_16_db_venus_ctry_dim_null_value_count_table_stats ;</t>
  </si>
  <si>
    <t>mrkt_key            int                                     </t>
  </si>
  <si>
    <t>create table db_custscience_interns.col_17_db_venus_ctry_dim_distinct_values_table_stats (col_id int, distinct_values bigint) Row format delimited Fields terminated by '\t' Lines terminated by '\n'  Stored as textfile ;</t>
  </si>
  <si>
    <t>insert into table db_custscience_interns.col_17_db_venus_ctry_dim_distinct_values_table_stats select '17' as col_id, count (distinct MRKT_KEY) as distinct_values</t>
  </si>
  <si>
    <t>insert into table db_custscience_interns.SUMMARY_of_db_venus_ctry_dim_distinct_values_table_stats select col_id, distinct_values from db_custscience_interns.col_17_db_venus_ctry_dim_distinct_values_table_stats ;</t>
  </si>
  <si>
    <t>8 2</t>
  </si>
  <si>
    <t>drop table db_custscience_interns.col_17_db_venus_ctry_dim_distinct_values_table_stats;</t>
  </si>
  <si>
    <t>create table db_custscience_interns.col_17_db_venus_ctry_dim_null_value_count_table_stats (col_id int, null_value_count bigint) Row format delimited Fields terminated by '\t' Lines terminated by '\n'  Stored as textfile ;</t>
  </si>
  <si>
    <t xml:space="preserve">insert into table db_custscience_interns.col_17_db_venus_ctry_dim_null_value_count_table_stats select '17' as col_id, count (ctry_key) as null_value_count where MRKT_KEY IS NULL </t>
  </si>
  <si>
    <t>insert into table db_custscience_interns.SUMMARY_of_db_venus_ctry_dim_null_value_count_table_stats select col_id, null_value_count from db_custscience_interns.col_17_db_venus_ctry_dim_null_value_count_table_stats ;</t>
  </si>
  <si>
    <t>drop table db_custscience_interns.col_17_db_venus_ctry_dim_null_value_count_table_stats ;</t>
  </si>
  <si>
    <t>create table db_custscience_interns.col_18_db_venus_ctry_dim_distinct_values_table_stats (col_id int, distinct_values bigint) Row format delimited Fields terminated by '\t' Lines terminated by '\n'  Stored as textfile ;</t>
  </si>
  <si>
    <t>insert into table db_custscience_interns.col_18_db_venus_ctry_dim_distinct_values_table_stats select '18' as col_id, count (distinct CRT_TMST) as distinct_values</t>
  </si>
  <si>
    <t>insert into table db_custscience_interns.SUMMARY_of_db_venus_ctry_dim_distinct_values_table_stats select col_id, distinct_values from db_custscience_interns.col_18_db_venus_ctry_dim_distinct_values_table_stats ;</t>
  </si>
  <si>
    <t>9 5</t>
  </si>
  <si>
    <t>drop table db_custscience_interns.col_18_db_venus_ctry_dim_distinct_values_table_stats;</t>
  </si>
  <si>
    <t>create table db_custscience_interns.col_18_db_venus_ctry_dim_null_value_count_table_stats (col_id int, null_value_count bigint) Row format delimited Fields terminated by '\t' Lines terminated by '\n'  Stored as textfile ;</t>
  </si>
  <si>
    <t xml:space="preserve">insert into table db_custscience_interns.col_18_db_venus_ctry_dim_null_value_count_table_stats select '18' as col_id, count (ctry_key) as null_value_count where CRT_TMST IS NULL </t>
  </si>
  <si>
    <t>insert into table db_custscience_interns.SUMMARY_of_db_venus_ctry_dim_null_value_count_table_stats select col_id, null_value_count from db_custscience_interns.col_18_db_venus_ctry_dim_null_value_count_table_stats ;</t>
  </si>
  <si>
    <t>drop table db_custscience_interns.col_18_db_venus_ctry_dim_null_value_count_table_stats ;</t>
  </si>
  <si>
    <t>create table db_custscience_interns.col_19_db_venus_ctry_dim_distinct_values_table_stats (col_id int, distinct_values bigint) Row format delimited Fields terminated by '\t' Lines terminated by '\n'  Stored as textfile ;</t>
  </si>
  <si>
    <t>insert into table db_custscience_interns.col_19_db_venus_ctry_dim_distinct_values_table_stats select '19' as col_id, count (distinct UPDT_TMST) as distinct_values</t>
  </si>
  <si>
    <t>insert into table db_custscience_interns.SUMMARY_of_db_venus_ctry_dim_distinct_values_table_stats select col_id, distinct_values from db_custscience_interns.col_19_db_venus_ctry_dim_distinct_values_table_stats ;</t>
  </si>
  <si>
    <t>drop table db_custscience_interns.col_19_db_venus_ctry_dim_distinct_values_table_stats;</t>
  </si>
  <si>
    <t>create table db_custscience_interns.col_19_db_venus_ctry_dim_null_value_count_table_stats (col_id int, null_value_count bigint) Row format delimited Fields terminated by '\t' Lines terminated by '\n'  Stored as textfile ;</t>
  </si>
  <si>
    <t xml:space="preserve">insert into table db_custscience_interns.col_19_db_venus_ctry_dim_null_value_count_table_stats select '19' as col_id, count (ctry_key) as null_value_count where UPDT_TMST IS NULL </t>
  </si>
  <si>
    <t>insert into table db_custscience_interns.SUMMARY_of_db_venus_ctry_dim_null_value_count_table_stats select col_id, null_value_count from db_custscience_interns.col_19_db_venus_ctry_dim_null_value_count_table_stats ;</t>
  </si>
  <si>
    <t>drop table db_custscience_interns.col_19_db_venus_ctry_dim_null_value_count_table_stats ;</t>
  </si>
  <si>
    <t xml:space="preserve">Detailed Table Information Table(tableName:ctry_dim, dbName:db_venus, owner:svc_fndt_e2e, createTime:1484339254, lastAccessTime:0, retention:0, sd:StorageDescriptor(cols:[FieldSchema(name:ctry_key, type:int, comment:), FieldSchema(name:mkt_cd, type:string, comment:), FieldSchema(name:mkt_nm, type:string, comment:), FieldSchema(name:tm_zne_cd, type:string, comment:), FieldSchema(name:tm_zne_nm, type:string, comment:), FieldSchema(name:btch_key, type:int, comment:), FieldSchema(name:btch_opr, type:string, comment:), FieldSchema(name:lst_upd_or_crt_dttm, type:string, comment:), FieldSchema(name:cur_cd, type:string, comment:), FieldSchema(name:cur_nm, type:string, comment:), FieldSchema(name:ctry_cd, type:string, comment:), FieldSchema(name:ctry_nm, type:string, comment:), FieldSchema(name:lcl_cur_cd, type:string, comment:), FieldSchema(name:lcl_cur_name, type:string, comment:), FieldSchema(name:ctry_tax_type, type:string, comment:), FieldSchema(name:prim_cntry_ind, type:string, comment:), FieldSchema(name:mrkt_key, type:int, comment:), FieldSchema(name:crt_tmst, type:string, comment:), FieldSchema(name:updt_tmst, type:string, comment:)], location:hdfs://pxpmgct/bde2e/fndt/fndtbase/Location/VENUS20/CTRY_DIM/1484262283,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parameters:{last_modified_time=1490260938, totalSize=2092, numRows=30, rawDataSize=0, EXTERNAL=TRUE, COLUMN_STATS_ACCURATE=true, avro.schema.url=hdfs://pxpmgct/bde2e/fndt/fndtbase/Location/VENUS20/CTRY_DIM/schema/ctry_dim.avsc, numFiles=1, transient_lastDdlTime=1497414989, last_modified_by=mduggineni}, viewOriginalText:null, viewExpandedText:null, tableType:EXTERNAL_TABLE) </t>
  </si>
  <si>
    <t>Time taken: 0.064 seconds, Fetched: 21 row(s)</t>
  </si>
  <si>
    <t>hive -e 'set hive.cli.print.header=true; select * from db_venus.cur_xchg_rate_dim limit 10000;'&gt;db_venus.cur_xchg_rate_dim_10k_sample.txt;</t>
  </si>
  <si>
    <r>
      <t xml:space="preserve">hive&gt; Describe extended </t>
    </r>
    <r>
      <rPr>
        <b/>
        <sz val="11"/>
        <color theme="1"/>
        <rFont val="Calibri"/>
        <family val="2"/>
        <scheme val="minor"/>
      </rPr>
      <t>db_venus.cur_xchg_rate_dim;</t>
    </r>
  </si>
  <si>
    <t>select * from db_custscience_interns.SUMMARY_of_db_venus_cur_xchg_rate_dim_distinct_values_table_stats;</t>
  </si>
  <si>
    <t>select * from db_custscience_interns.SUMMARY_of_db_venus_cur_xchg_rate_dim_null_value_count_table_stats ;</t>
  </si>
  <si>
    <t>from db_venus.cur_xchg_rate_dim</t>
  </si>
  <si>
    <t>create table db_custscience_interns.SUMMARY_of_db_venus_cur_xchg_rate_dim_distinct_values_table_stats (col_id int, distinct_values bigint) Row format delimited Fields terminated by '\t' Lines terminated by '\n'  Stored as textfile ;</t>
  </si>
  <si>
    <t>create table db_custscience_interns.SUMMARY_of_db_venus_cur_xchg_rate_dim_null_value_count_table_stats (col_id int, null_value_count bigint) Row format delimited Fields terminated by '\t' Lines terminated by '\n'  Stored as textfile ;</t>
  </si>
  <si>
    <t>xchg_rate_key       int                                     </t>
  </si>
  <si>
    <t>create table db_custscience_interns.col_1_db_venus_cur_xchg_rate_dim_distinct_values_table_stats (col_id int, distinct_values bigint) Row format delimited Fields terminated by '\t' Lines terminated by '\n'  Stored as textfile ;</t>
  </si>
  <si>
    <t>insert into table db_custscience_interns.col_1_db_venus_cur_xchg_rate_dim_distinct_values_table_stats select '1' as col_id, count (distinct XCHG_RATE_KEY) as distinct_values</t>
  </si>
  <si>
    <t>insert into table db_custscience_interns.SUMMARY_of_db_venus_cur_xchg_rate_dim_distinct_values_table_stats select col_id, distinct_values from db_custscience_interns.col_1_db_venus_cur_xchg_rate_dim_distinct_values_table_stats ;</t>
  </si>
  <si>
    <t>1 128</t>
  </si>
  <si>
    <t>drop table db_custscience_interns.col_1_db_venus_cur_xchg_rate_dim_distinct_values_table_stats;</t>
  </si>
  <si>
    <t>create table db_custscience_interns.col_1_db_venus_cur_xchg_rate_dim_null_value_count_table_stats (col_id int, null_value_count bigint) Row format delimited Fields terminated by '\t' Lines terminated by '\n'  Stored as textfile ;</t>
  </si>
  <si>
    <t xml:space="preserve">insert into table db_custscience_interns.col_1_db_venus_cur_xchg_rate_dim_null_value_count_table_stats select '1' as col_id, count (xchg_rate_key) as null_value_count where XCHG_RATE_KEY IS NULL </t>
  </si>
  <si>
    <t>insert into table db_custscience_interns.SUMMARY_of_db_venus_cur_xchg_rate_dim_null_value_count_table_stats select col_id, null_value_count from db_custscience_interns.col_1_db_venus_cur_xchg_rate_dim_null_value_count_table_stats ;</t>
  </si>
  <si>
    <t>drop table db_custscience_interns.col_1_db_venus_cur_xchg_rate_dim_null_value_count_table_stats ;</t>
  </si>
  <si>
    <t>create table db_custscience_interns.col_2_db_venus_cur_xchg_rate_dim_distinct_values_table_stats (col_id int, distinct_values bigint) Row format delimited Fields terminated by '\t' Lines terminated by '\n'  Stored as textfile ;</t>
  </si>
  <si>
    <t>insert into table db_custscience_interns.col_2_db_venus_cur_xchg_rate_dim_distinct_values_table_stats select '2' as col_id, count (distinct CUR_CD) as distinct_values</t>
  </si>
  <si>
    <t>insert into table db_custscience_interns.SUMMARY_of_db_venus_cur_xchg_rate_dim_distinct_values_table_stats select col_id, distinct_values from db_custscience_interns.col_2_db_venus_cur_xchg_rate_dim_distinct_values_table_stats ;</t>
  </si>
  <si>
    <t>drop table db_custscience_interns.col_2_db_venus_cur_xchg_rate_dim_distinct_values_table_stats;</t>
  </si>
  <si>
    <t>create table db_custscience_interns.col_2_db_venus_cur_xchg_rate_dim_null_value_count_table_stats (col_id int, null_value_count bigint) Row format delimited Fields terminated by '\t' Lines terminated by '\n'  Stored as textfile ;</t>
  </si>
  <si>
    <t xml:space="preserve">insert into table db_custscience_interns.col_2_db_venus_cur_xchg_rate_dim_null_value_count_table_stats select '2' as col_id, count (xchg_rate_key) as null_value_count where CUR_CD IS NULL </t>
  </si>
  <si>
    <t>insert into table db_custscience_interns.SUMMARY_of_db_venus_cur_xchg_rate_dim_null_value_count_table_stats select col_id, null_value_count from db_custscience_interns.col_2_db_venus_cur_xchg_rate_dim_null_value_count_table_stats ;</t>
  </si>
  <si>
    <t>drop table db_custscience_interns.col_2_db_venus_cur_xchg_rate_dim_null_value_count_table_stats ;</t>
  </si>
  <si>
    <t>create table db_custscience_interns.col_3_db_venus_cur_xchg_rate_dim_distinct_values_table_stats (col_id int, distinct_values bigint) Row format delimited Fields terminated by '\t' Lines terminated by '\n'  Stored as textfile ;</t>
  </si>
  <si>
    <t>insert into table db_custscience_interns.col_3_db_venus_cur_xchg_rate_dim_distinct_values_table_stats select '3' as col_id, count (distinct CUR_NM) as distinct_values</t>
  </si>
  <si>
    <t>insert into table db_custscience_interns.SUMMARY_of_db_venus_cur_xchg_rate_dim_distinct_values_table_stats select col_id, distinct_values from db_custscience_interns.col_3_db_venus_cur_xchg_rate_dim_distinct_values_table_stats ;</t>
  </si>
  <si>
    <t>drop table db_custscience_interns.col_3_db_venus_cur_xchg_rate_dim_distinct_values_table_stats;</t>
  </si>
  <si>
    <t>create table db_custscience_interns.col_3_db_venus_cur_xchg_rate_dim_null_value_count_table_stats (col_id int, null_value_count bigint) Row format delimited Fields terminated by '\t' Lines terminated by '\n'  Stored as textfile ;</t>
  </si>
  <si>
    <t xml:space="preserve">insert into table db_custscience_interns.col_3_db_venus_cur_xchg_rate_dim_null_value_count_table_stats select '3' as col_id, count (xchg_rate_key) as null_value_count where CUR_NM IS NULL </t>
  </si>
  <si>
    <t>insert into table db_custscience_interns.SUMMARY_of_db_venus_cur_xchg_rate_dim_null_value_count_table_stats select col_id, null_value_count from db_custscience_interns.col_3_db_venus_cur_xchg_rate_dim_null_value_count_table_stats ;</t>
  </si>
  <si>
    <t>drop table db_custscience_interns.col_3_db_venus_cur_xchg_rate_dim_null_value_count_table_stats ;</t>
  </si>
  <si>
    <t>vat                 int                                     </t>
  </si>
  <si>
    <t>create table db_custscience_interns.col_4_db_venus_cur_xchg_rate_dim_distinct_values_table_stats (col_id int, distinct_values bigint) Row format delimited Fields terminated by '\t' Lines terminated by '\n'  Stored as textfile ;</t>
  </si>
  <si>
    <t>insert into table db_custscience_interns.col_4_db_venus_cur_xchg_rate_dim_distinct_values_table_stats select '4' as col_id, count (distinct VAT) as distinct_values</t>
  </si>
  <si>
    <t>insert into table db_custscience_interns.SUMMARY_of_db_venus_cur_xchg_rate_dim_distinct_values_table_stats select col_id, distinct_values from db_custscience_interns.col_4_db_venus_cur_xchg_rate_dim_distinct_values_table_stats ;</t>
  </si>
  <si>
    <t>12 3</t>
  </si>
  <si>
    <t>drop table db_custscience_interns.col_4_db_venus_cur_xchg_rate_dim_distinct_values_table_stats;</t>
  </si>
  <si>
    <t>create table db_custscience_interns.col_4_db_venus_cur_xchg_rate_dim_null_value_count_table_stats (col_id int, null_value_count bigint) Row format delimited Fields terminated by '\t' Lines terminated by '\n'  Stored as textfile ;</t>
  </si>
  <si>
    <t xml:space="preserve">insert into table db_custscience_interns.col_4_db_venus_cur_xchg_rate_dim_null_value_count_table_stats select '4' as col_id, count (xchg_rate_key) as null_value_count where VAT IS NULL </t>
  </si>
  <si>
    <t>insert into table db_custscience_interns.SUMMARY_of_db_venus_cur_xchg_rate_dim_null_value_count_table_stats select col_id, null_value_count from db_custscience_interns.col_4_db_venus_cur_xchg_rate_dim_null_value_count_table_stats ;</t>
  </si>
  <si>
    <t>drop table db_custscience_interns.col_4_db_venus_cur_xchg_rate_dim_null_value_count_table_stats ;</t>
  </si>
  <si>
    <t>rate_typ            string                                  </t>
  </si>
  <si>
    <t>create table db_custscience_interns.col_5_db_venus_cur_xchg_rate_dim_distinct_values_table_stats (col_id int, distinct_values bigint) Row format delimited Fields terminated by '\t' Lines terminated by '\n'  Stored as textfile ;</t>
  </si>
  <si>
    <t>insert into table db_custscience_interns.col_5_db_venus_cur_xchg_rate_dim_distinct_values_table_stats select '5' as col_id, count (distinct RATE_TYP) as distinct_values</t>
  </si>
  <si>
    <t>insert into table db_custscience_interns.SUMMARY_of_db_venus_cur_xchg_rate_dim_distinct_values_table_stats select col_id, distinct_values from db_custscience_interns.col_5_db_venus_cur_xchg_rate_dim_distinct_values_table_stats ;</t>
  </si>
  <si>
    <t>13 5</t>
  </si>
  <si>
    <t>drop table db_custscience_interns.col_5_db_venus_cur_xchg_rate_dim_distinct_values_table_stats;</t>
  </si>
  <si>
    <t>create table db_custscience_interns.col_5_db_venus_cur_xchg_rate_dim_null_value_count_table_stats (col_id int, null_value_count bigint) Row format delimited Fields terminated by '\t' Lines terminated by '\n'  Stored as textfile ;</t>
  </si>
  <si>
    <t xml:space="preserve">insert into table db_custscience_interns.col_5_db_venus_cur_xchg_rate_dim_null_value_count_table_stats select '5' as col_id, count (xchg_rate_key) as null_value_count where RATE_TYP IS NULL </t>
  </si>
  <si>
    <t>insert into table db_custscience_interns.SUMMARY_of_db_venus_cur_xchg_rate_dim_null_value_count_table_stats select col_id, null_value_count from db_custscience_interns.col_5_db_venus_cur_xchg_rate_dim_null_value_count_table_stats ;</t>
  </si>
  <si>
    <t>drop table db_custscience_interns.col_5_db_venus_cur_xchg_rate_dim_null_value_count_table_stats ;</t>
  </si>
  <si>
    <t>season              string                                  </t>
  </si>
  <si>
    <t>create table db_custscience_interns.col_6_db_venus_cur_xchg_rate_dim_distinct_values_table_stats (col_id int, distinct_values bigint) Row format delimited Fields terminated by '\t' Lines terminated by '\n'  Stored as textfile ;</t>
  </si>
  <si>
    <t>insert into table db_custscience_interns.col_6_db_venus_cur_xchg_rate_dim_distinct_values_table_stats select '6' as col_id, count (distinct SEASON) as distinct_values</t>
  </si>
  <si>
    <t>insert into table db_custscience_interns.SUMMARY_of_db_venus_cur_xchg_rate_dim_distinct_values_table_stats select col_id, distinct_values from db_custscience_interns.col_6_db_venus_cur_xchg_rate_dim_distinct_values_table_stats ;</t>
  </si>
  <si>
    <t>drop table db_custscience_interns.col_6_db_venus_cur_xchg_rate_dim_distinct_values_table_stats;</t>
  </si>
  <si>
    <t>create table db_custscience_interns.col_6_db_venus_cur_xchg_rate_dim_null_value_count_table_stats (col_id int, null_value_count bigint) Row format delimited Fields terminated by '\t' Lines terminated by '\n'  Stored as textfile ;</t>
  </si>
  <si>
    <t xml:space="preserve">insert into table db_custscience_interns.col_6_db_venus_cur_xchg_rate_dim_null_value_count_table_stats select '6' as col_id, count (xchg_rate_key) as null_value_count where SEASON IS NULL </t>
  </si>
  <si>
    <t>insert into table db_custscience_interns.SUMMARY_of_db_venus_cur_xchg_rate_dim_null_value_count_table_stats select col_id, null_value_count from db_custscience_interns.col_6_db_venus_cur_xchg_rate_dim_null_value_count_table_stats ;</t>
  </si>
  <si>
    <t>drop table db_custscience_interns.col_6_db_venus_cur_xchg_rate_dim_null_value_count_table_stats ;</t>
  </si>
  <si>
    <t>local_to_usd        double                                  </t>
  </si>
  <si>
    <t>create table db_custscience_interns.col_7_db_venus_cur_xchg_rate_dim_distinct_values_table_stats (col_id int, distinct_values bigint) Row format delimited Fields terminated by '\t' Lines terminated by '\n'  Stored as textfile ;</t>
  </si>
  <si>
    <t>insert into table db_custscience_interns.col_7_db_venus_cur_xchg_rate_dim_distinct_values_table_stats select '7' as col_id, count (distinct LOCAL_TO_USD) as distinct_values</t>
  </si>
  <si>
    <t>insert into table db_custscience_interns.SUMMARY_of_db_venus_cur_xchg_rate_dim_distinct_values_table_stats select col_id, distinct_values from db_custscience_interns.col_7_db_venus_cur_xchg_rate_dim_distinct_values_table_stats ;</t>
  </si>
  <si>
    <t>drop table db_custscience_interns.col_7_db_venus_cur_xchg_rate_dim_distinct_values_table_stats;</t>
  </si>
  <si>
    <t>create table db_custscience_interns.col_7_db_venus_cur_xchg_rate_dim_null_value_count_table_stats (col_id int, null_value_count bigint) Row format delimited Fields terminated by '\t' Lines terminated by '\n'  Stored as textfile ;</t>
  </si>
  <si>
    <t xml:space="preserve">insert into table db_custscience_interns.col_7_db_venus_cur_xchg_rate_dim_null_value_count_table_stats select '7' as col_id, count (xchg_rate_key) as null_value_count where LOCAL_TO_USD IS NULL </t>
  </si>
  <si>
    <t>insert into table db_custscience_interns.SUMMARY_of_db_venus_cur_xchg_rate_dim_null_value_count_table_stats select col_id, null_value_count from db_custscience_interns.col_7_db_venus_cur_xchg_rate_dim_null_value_count_table_stats ;</t>
  </si>
  <si>
    <t>drop table db_custscience_interns.col_7_db_venus_cur_xchg_rate_dim_null_value_count_table_stats ;</t>
  </si>
  <si>
    <t>usd_to_local        double                                  </t>
  </si>
  <si>
    <t>create table db_custscience_interns.col_8_db_venus_cur_xchg_rate_dim_distinct_values_table_stats (col_id int, distinct_values bigint) Row format delimited Fields terminated by '\t' Lines terminated by '\n'  Stored as textfile ;</t>
  </si>
  <si>
    <t>insert into table db_custscience_interns.col_8_db_venus_cur_xchg_rate_dim_distinct_values_table_stats select '8' as col_id, count (distinct USD_TO_LOCAL) as distinct_values</t>
  </si>
  <si>
    <t>insert into table db_custscience_interns.SUMMARY_of_db_venus_cur_xchg_rate_dim_distinct_values_table_stats select col_id, distinct_values from db_custscience_interns.col_8_db_venus_cur_xchg_rate_dim_distinct_values_table_stats ;</t>
  </si>
  <si>
    <t>3 11</t>
  </si>
  <si>
    <t>drop table db_custscience_interns.col_8_db_venus_cur_xchg_rate_dim_distinct_values_table_stats;</t>
  </si>
  <si>
    <t>create table db_custscience_interns.col_8_db_venus_cur_xchg_rate_dim_null_value_count_table_stats (col_id int, null_value_count bigint) Row format delimited Fields terminated by '\t' Lines terminated by '\n'  Stored as textfile ;</t>
  </si>
  <si>
    <t xml:space="preserve">insert into table db_custscience_interns.col_8_db_venus_cur_xchg_rate_dim_null_value_count_table_stats select '8' as col_id, count (xchg_rate_key) as null_value_count where USD_TO_LOCAL IS NULL </t>
  </si>
  <si>
    <t>insert into table db_custscience_interns.SUMMARY_of_db_venus_cur_xchg_rate_dim_null_value_count_table_stats select col_id, null_value_count from db_custscience_interns.col_8_db_venus_cur_xchg_rate_dim_null_value_count_table_stats ;</t>
  </si>
  <si>
    <t>3 6</t>
  </si>
  <si>
    <t>drop table db_custscience_interns.col_8_db_venus_cur_xchg_rate_dim_null_value_count_table_stats ;</t>
  </si>
  <si>
    <t>eff_strt_dt         string                                  </t>
  </si>
  <si>
    <t>create table db_custscience_interns.col_9_db_venus_cur_xchg_rate_dim_distinct_values_table_stats (col_id int, distinct_values bigint) Row format delimited Fields terminated by '\t' Lines terminated by '\n'  Stored as textfile ;</t>
  </si>
  <si>
    <t>insert into table db_custscience_interns.col_9_db_venus_cur_xchg_rate_dim_distinct_values_table_stats select '9' as col_id, count (distinct EFF_STRT_DT) as distinct_values</t>
  </si>
  <si>
    <t>insert into table db_custscience_interns.SUMMARY_of_db_venus_cur_xchg_rate_dim_distinct_values_table_stats select col_id, distinct_values from db_custscience_interns.col_9_db_venus_cur_xchg_rate_dim_distinct_values_table_stats ;</t>
  </si>
  <si>
    <t>drop table db_custscience_interns.col_9_db_venus_cur_xchg_rate_dim_distinct_values_table_stats;</t>
  </si>
  <si>
    <t>create table db_custscience_interns.col_9_db_venus_cur_xchg_rate_dim_null_value_count_table_stats (col_id int, null_value_count bigint) Row format delimited Fields terminated by '\t' Lines terminated by '\n'  Stored as textfile ;</t>
  </si>
  <si>
    <t xml:space="preserve">insert into table db_custscience_interns.col_9_db_venus_cur_xchg_rate_dim_null_value_count_table_stats select '9' as col_id, count (xchg_rate_key) as null_value_count where EFF_STRT_DT IS NULL </t>
  </si>
  <si>
    <t>insert into table db_custscience_interns.SUMMARY_of_db_venus_cur_xchg_rate_dim_null_value_count_table_stats select col_id, null_value_count from db_custscience_interns.col_9_db_venus_cur_xchg_rate_dim_null_value_count_table_stats ;</t>
  </si>
  <si>
    <t>drop table db_custscience_interns.col_9_db_venus_cur_xchg_rate_dim_null_value_count_table_stats ;</t>
  </si>
  <si>
    <t>eff_end_dt          string                                  </t>
  </si>
  <si>
    <t>create table db_custscience_interns.col_10_db_venus_cur_xchg_rate_dim_distinct_values_table_stats (col_id int, distinct_values bigint) Row format delimited Fields terminated by '\t' Lines terminated by '\n'  Stored as textfile ;</t>
  </si>
  <si>
    <t>insert into table db_custscience_interns.col_10_db_venus_cur_xchg_rate_dim_distinct_values_table_stats select '10' as col_id, count (distinct EFF_END_DT) as distinct_values</t>
  </si>
  <si>
    <t>insert into table db_custscience_interns.SUMMARY_of_db_venus_cur_xchg_rate_dim_distinct_values_table_stats select col_id, distinct_values from db_custscience_interns.col_10_db_venus_cur_xchg_rate_dim_distinct_values_table_stats ;</t>
  </si>
  <si>
    <t>drop table db_custscience_interns.col_10_db_venus_cur_xchg_rate_dim_distinct_values_table_stats;</t>
  </si>
  <si>
    <t>create table db_custscience_interns.col_10_db_venus_cur_xchg_rate_dim_null_value_count_table_stats (col_id int, null_value_count bigint) Row format delimited Fields terminated by '\t' Lines terminated by '\n'  Stored as textfile ;</t>
  </si>
  <si>
    <t xml:space="preserve">insert into table db_custscience_interns.col_10_db_venus_cur_xchg_rate_dim_null_value_count_table_stats select '10' as col_id, count (xchg_rate_key) as null_value_count where EFF_END_DT IS NULL </t>
  </si>
  <si>
    <t>insert into table db_custscience_interns.SUMMARY_of_db_venus_cur_xchg_rate_dim_null_value_count_table_stats select col_id, null_value_count from db_custscience_interns.col_10_db_venus_cur_xchg_rate_dim_null_value_count_table_stats ;</t>
  </si>
  <si>
    <t>drop table db_custscience_interns.col_10_db_venus_cur_xchg_rate_dim_null_value_count_table_stats ;</t>
  </si>
  <si>
    <t>create table db_custscience_interns.col_11_db_venus_cur_xchg_rate_dim_distinct_values_table_stats (col_id int, distinct_values bigint) Row format delimited Fields terminated by '\t' Lines terminated by '\n'  Stored as textfile ;</t>
  </si>
  <si>
    <t>insert into table db_custscience_interns.col_11_db_venus_cur_xchg_rate_dim_distinct_values_table_stats select '11' as col_id, count (distinct BTCH_KEY) as distinct_values</t>
  </si>
  <si>
    <t>insert into table db_custscience_interns.SUMMARY_of_db_venus_cur_xchg_rate_dim_distinct_values_table_stats select col_id, distinct_values from db_custscience_interns.col_11_db_venus_cur_xchg_rate_dim_distinct_values_table_stats ;</t>
  </si>
  <si>
    <t>6 5</t>
  </si>
  <si>
    <t>drop table db_custscience_interns.col_11_db_venus_cur_xchg_rate_dim_distinct_values_table_stats;</t>
  </si>
  <si>
    <t>create table db_custscience_interns.col_11_db_venus_cur_xchg_rate_dim_null_value_count_table_stats (col_id int, null_value_count bigint) Row format delimited Fields terminated by '\t' Lines terminated by '\n'  Stored as textfile ;</t>
  </si>
  <si>
    <t xml:space="preserve">insert into table db_custscience_interns.col_11_db_venus_cur_xchg_rate_dim_null_value_count_table_stats select '11' as col_id, count (xchg_rate_key) as null_value_count where BTCH_KEY IS NULL </t>
  </si>
  <si>
    <t>insert into table db_custscience_interns.SUMMARY_of_db_venus_cur_xchg_rate_dim_null_value_count_table_stats select col_id, null_value_count from db_custscience_interns.col_11_db_venus_cur_xchg_rate_dim_null_value_count_table_stats ;</t>
  </si>
  <si>
    <t>drop table db_custscience_interns.col_11_db_venus_cur_xchg_rate_dim_null_value_count_table_stats ;</t>
  </si>
  <si>
    <t>create table db_custscience_interns.col_12_db_venus_cur_xchg_rate_dim_distinct_values_table_stats (col_id int, distinct_values bigint) Row format delimited Fields terminated by '\t' Lines terminated by '\n'  Stored as textfile ;</t>
  </si>
  <si>
    <t>insert into table db_custscience_interns.col_12_db_venus_cur_xchg_rate_dim_distinct_values_table_stats select '12' as col_id, count (distinct BTCH_OPR) as distinct_values</t>
  </si>
  <si>
    <t>insert into table db_custscience_interns.SUMMARY_of_db_venus_cur_xchg_rate_dim_distinct_values_table_stats select col_id, distinct_values from db_custscience_interns.col_12_db_venus_cur_xchg_rate_dim_distinct_values_table_stats ;</t>
  </si>
  <si>
    <t>7 89</t>
  </si>
  <si>
    <t>drop table db_custscience_interns.col_12_db_venus_cur_xchg_rate_dim_distinct_values_table_stats;</t>
  </si>
  <si>
    <t>create table db_custscience_interns.col_12_db_venus_cur_xchg_rate_dim_null_value_count_table_stats (col_id int, null_value_count bigint) Row format delimited Fields terminated by '\t' Lines terminated by '\n'  Stored as textfile ;</t>
  </si>
  <si>
    <t xml:space="preserve">insert into table db_custscience_interns.col_12_db_venus_cur_xchg_rate_dim_null_value_count_table_stats select '12' as col_id, count (xchg_rate_key) as null_value_count where BTCH_OPR IS NULL </t>
  </si>
  <si>
    <t>insert into table db_custscience_interns.SUMMARY_of_db_venus_cur_xchg_rate_dim_null_value_count_table_stats select col_id, null_value_count from db_custscience_interns.col_12_db_venus_cur_xchg_rate_dim_null_value_count_table_stats ;</t>
  </si>
  <si>
    <t>drop table db_custscience_interns.col_12_db_venus_cur_xchg_rate_dim_null_value_count_table_stats ;</t>
  </si>
  <si>
    <t>create table db_custscience_interns.col_13_db_venus_cur_xchg_rate_dim_distinct_values_table_stats (col_id int, distinct_values bigint) Row format delimited Fields terminated by '\t' Lines terminated by '\n'  Stored as textfile ;</t>
  </si>
  <si>
    <t>insert into table db_custscience_interns.col_13_db_venus_cur_xchg_rate_dim_distinct_values_table_stats select '13' as col_id, count (distinct LST_UPD_OR_CRT_DTTM) as distinct_values</t>
  </si>
  <si>
    <t>insert into table db_custscience_interns.SUMMARY_of_db_venus_cur_xchg_rate_dim_distinct_values_table_stats select col_id, distinct_values from db_custscience_interns.col_13_db_venus_cur_xchg_rate_dim_distinct_values_table_stats ;</t>
  </si>
  <si>
    <t>8 89</t>
  </si>
  <si>
    <t>drop table db_custscience_interns.col_13_db_venus_cur_xchg_rate_dim_distinct_values_table_stats;</t>
  </si>
  <si>
    <t>create table db_custscience_interns.col_13_db_venus_cur_xchg_rate_dim_null_value_count_table_stats (col_id int, null_value_count bigint) Row format delimited Fields terminated by '\t' Lines terminated by '\n'  Stored as textfile ;</t>
  </si>
  <si>
    <t xml:space="preserve">insert into table db_custscience_interns.col_13_db_venus_cur_xchg_rate_dim_null_value_count_table_stats select '13' as col_id, count (xchg_rate_key) as null_value_count where LST_UPD_OR_CRT_DTTM IS NULL </t>
  </si>
  <si>
    <t>insert into table db_custscience_interns.SUMMARY_of_db_venus_cur_xchg_rate_dim_null_value_count_table_stats select col_id, null_value_count from db_custscience_interns.col_13_db_venus_cur_xchg_rate_dim_null_value_count_table_stats ;</t>
  </si>
  <si>
    <t>drop table db_custscience_interns.col_13_db_venus_cur_xchg_rate_dim_null_value_count_table_stats ;</t>
  </si>
  <si>
    <t>create table db_custscience_interns.col_14_db_venus_cur_xchg_rate_dim_distinct_values_table_stats (col_id int, distinct_values bigint) Row format delimited Fields terminated by '\t' Lines terminated by '\n'  Stored as textfile ;</t>
  </si>
  <si>
    <t>insert into table db_custscience_interns.col_14_db_venus_cur_xchg_rate_dim_distinct_values_table_stats select '14' as col_id, count (distinct CRT_TMST) as distinct_values</t>
  </si>
  <si>
    <t>insert into table db_custscience_interns.SUMMARY_of_db_venus_cur_xchg_rate_dim_distinct_values_table_stats select col_id, distinct_values from db_custscience_interns.col_14_db_venus_cur_xchg_rate_dim_distinct_values_table_stats ;</t>
  </si>
  <si>
    <t>9 25</t>
  </si>
  <si>
    <t>drop table db_custscience_interns.col_14_db_venus_cur_xchg_rate_dim_distinct_values_table_stats;</t>
  </si>
  <si>
    <t>create table db_custscience_interns.col_14_db_venus_cur_xchg_rate_dim_null_value_count_table_stats (col_id int, null_value_count bigint) Row format delimited Fields terminated by '\t' Lines terminated by '\n'  Stored as textfile ;</t>
  </si>
  <si>
    <t xml:space="preserve">insert into table db_custscience_interns.col_14_db_venus_cur_xchg_rate_dim_null_value_count_table_stats select '14' as col_id, count (xchg_rate_key) as null_value_count where CRT_TMST IS NULL </t>
  </si>
  <si>
    <t>insert into table db_custscience_interns.SUMMARY_of_db_venus_cur_xchg_rate_dim_null_value_count_table_stats select col_id, null_value_count from db_custscience_interns.col_14_db_venus_cur_xchg_rate_dim_null_value_count_table_stats ;</t>
  </si>
  <si>
    <t>drop table db_custscience_interns.col_14_db_venus_cur_xchg_rate_dim_null_value_count_table_stats ;</t>
  </si>
  <si>
    <t>create table db_custscience_interns.col_15_db_venus_cur_xchg_rate_dim_distinct_values_table_stats (col_id int, distinct_values bigint) Row format delimited Fields terminated by '\t' Lines terminated by '\n'  Stored as textfile ;</t>
  </si>
  <si>
    <t>insert into table db_custscience_interns.col_15_db_venus_cur_xchg_rate_dim_distinct_values_table_stats select '15' as col_id, count (distinct UPDT_TMST) as distinct_values</t>
  </si>
  <si>
    <t>insert into table db_custscience_interns.SUMMARY_of_db_venus_cur_xchg_rate_dim_distinct_values_table_stats select col_id, distinct_values from db_custscience_interns.col_15_db_venus_cur_xchg_rate_dim_distinct_values_table_stats ;</t>
  </si>
  <si>
    <t>10 25</t>
  </si>
  <si>
    <t>drop table db_custscience_interns.col_15_db_venus_cur_xchg_rate_dim_distinct_values_table_stats;</t>
  </si>
  <si>
    <t>create table db_custscience_interns.col_15_db_venus_cur_xchg_rate_dim_null_value_count_table_stats (col_id int, null_value_count bigint) Row format delimited Fields terminated by '\t' Lines terminated by '\n'  Stored as textfile ;</t>
  </si>
  <si>
    <t xml:space="preserve">insert into table db_custscience_interns.col_15_db_venus_cur_xchg_rate_dim_null_value_count_table_stats select '15' as col_id, count (xchg_rate_key) as null_value_count where UPDT_TMST IS NULL </t>
  </si>
  <si>
    <t>insert into table db_custscience_interns.SUMMARY_of_db_venus_cur_xchg_rate_dim_null_value_count_table_stats select col_id, null_value_count from db_custscience_interns.col_15_db_venus_cur_xchg_rate_dim_null_value_count_table_stats ;</t>
  </si>
  <si>
    <t>drop table db_custscience_interns.col_15_db_venus_cur_xchg_rate_dim_null_value_count_table_stats ;</t>
  </si>
  <si>
    <t xml:space="preserve">Detailed Table Information Table(tableName:cur_xchg_rate_dim, dbName:db_venus, owner:svc_fndt_e2e, createTime:1458798525, lastAccessTime:0, retention:0, sd:StorageDescriptor(cols:[FieldSchema(name:xchg_rate_key, type:int, comment:), FieldSchema(name:cur_cd, type:string, comment:), FieldSchema(name:cur_nm, type:string, comment:), FieldSchema(name:vat, type:int, comment:), FieldSchema(name:rate_typ, type:string, comment:), FieldSchema(name:season, type:string, comment:), FieldSchema(name:local_to_usd, type:double, comment:), FieldSchema(name:usd_to_local, type:double, comment:), FieldSchema(name:eff_strt_dt, type:string, comment:), FieldSchema(name:eff_end_dt, type:string, comment:), FieldSchema(name:btch_key, type:int, comment:), FieldSchema(name:btch_opr, type:string, comment:), FieldSchema(name:lst_upd_or_crt_dttm, type:string, comment:), FieldSchema(name:crt_tmst, type:string, comment:), FieldSchema(name:updt_tmst, type:string, comment:)], location:hdfs://pxpmgct/bde2e/fndt/fndtbase/Currency/VENUS20/CUR_XCHG_RATE_DIM/1467369985,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parameters:{last_modified_time=1467370051, totalSize=4914, numRows=-1, rawDataSize=-1, EXTERNAL=TRUE, COLUMN_STATS_ACCURATE=false, avro.schema.url=hdfs://pxpmgct/bde2e/fndt/fndtbase/Currency/VENUS20/CUR_XCHG_RATE_DIM/schema/cur_xchg_rate_dim.avsc, numFiles=1, transient_lastDdlTime=1467370051, last_modified_by=svc_fndt_e2e}, viewOriginalText:null, viewExpandedText:null, tableType:EXTERNAL_TABLE) 
</t>
  </si>
  <si>
    <t>Time taken: 0.07 seconds, Fetched: 17 row(s)</t>
  </si>
  <si>
    <t>hive -e 'set hive.cli.print.header=true; select * from db_venus.date_dim limit 10000;'&gt;db_venus.date_dim_10k_sample.txt;</t>
  </si>
  <si>
    <r>
      <t xml:space="preserve">hive&gt; Describe extended </t>
    </r>
    <r>
      <rPr>
        <b/>
        <sz val="11"/>
        <color theme="1"/>
        <rFont val="Calibri"/>
        <family val="2"/>
        <scheme val="minor"/>
      </rPr>
      <t>db_venus.date_dim;</t>
    </r>
  </si>
  <si>
    <t>select * from db_custscience_interns.SUMMARY_of_db_venus_date_dim_distinct_values_table_stats;</t>
  </si>
  <si>
    <t>select * from db_custscience_interns.SUMMARY_of_db_venus_date_dim_null_value_count_table_stats ;</t>
  </si>
  <si>
    <t>from db_venus.date_dim</t>
  </si>
  <si>
    <t>create table db_custscience_interns.SUMMARY_of_db_venus_date_dim_distinct_values_table_stats (col_id int, distinct_values bigint) Row format delimited Fields terminated by '\t' Lines terminated by '\n'  Stored as textfile ;</t>
  </si>
  <si>
    <t>create table db_custscience_interns.SUMMARY_of_db_venus_date_dim_null_value_count_table_stats (col_id int, null_value_count bigint) Row format delimited Fields terminated by '\t' Lines terminated by '\n'  Stored as textfile ;</t>
  </si>
  <si>
    <t>dt_key              int                                     </t>
  </si>
  <si>
    <t>create table db_custscience_interns.col_1_db_venus_date_dim_distinct_values_table_stats (col_id int, distinct_values bigint) Row format delimited Fields terminated by '\t' Lines terminated by '\n'  Stored as textfile ;</t>
  </si>
  <si>
    <t>insert into table db_custscience_interns.col_1_db_venus_date_dim_distinct_values_table_stats select '1' as col_id, count (distinct DT_KEY) as distinct_values</t>
  </si>
  <si>
    <t>insert into table db_custscience_interns.SUMMARY_of_db_venus_date_dim_distinct_values_table_stats select col_id, distinct_values from db_custscience_interns.col_1_db_venus_date_dim_distinct_values_table_stats ;</t>
  </si>
  <si>
    <t>1 9494</t>
  </si>
  <si>
    <t>drop table db_custscience_interns.col_1_db_venus_date_dim_distinct_values_table_stats;</t>
  </si>
  <si>
    <t>create table db_custscience_interns.col_1_db_venus_date_dim_null_value_count_table_stats (col_id int, null_value_count bigint) Row format delimited Fields terminated by '\t' Lines terminated by '\n'  Stored as textfile ;</t>
  </si>
  <si>
    <t xml:space="preserve">insert into table db_custscience_interns.col_1_db_venus_date_dim_null_value_count_table_stats select '1' as col_id, count (dt_key) as null_value_count where DT_KEY IS NULL </t>
  </si>
  <si>
    <t>insert into table db_custscience_interns.SUMMARY_of_db_venus_date_dim_null_value_count_table_stats select col_id, null_value_count from db_custscience_interns.col_1_db_venus_date_dim_null_value_count_table_stats ;</t>
  </si>
  <si>
    <t>drop table db_custscience_interns.col_1_db_venus_date_dim_null_value_count_table_stats ;</t>
  </si>
  <si>
    <t>fis_dy_key          int                                     </t>
  </si>
  <si>
    <t>create table db_custscience_interns.col_2_db_venus_date_dim_distinct_values_table_stats (col_id int, distinct_values bigint) Row format delimited Fields terminated by '\t' Lines terminated by '\n'  Stored as textfile ;</t>
  </si>
  <si>
    <t>insert into table db_custscience_interns.col_2_db_venus_date_dim_distinct_values_table_stats select '2' as col_id, count (distinct FIS_DY_KEY) as distinct_values</t>
  </si>
  <si>
    <t>insert into table db_custscience_interns.SUMMARY_of_db_venus_date_dim_distinct_values_table_stats select col_id, distinct_values from db_custscience_interns.col_2_db_venus_date_dim_distinct_values_table_stats ;</t>
  </si>
  <si>
    <t>2 2</t>
  </si>
  <si>
    <t>drop table db_custscience_interns.col_2_db_venus_date_dim_distinct_values_table_stats;</t>
  </si>
  <si>
    <t>create table db_custscience_interns.col_2_db_venus_date_dim_null_value_count_table_stats (col_id int, null_value_count bigint) Row format delimited Fields terminated by '\t' Lines terminated by '\n'  Stored as textfile ;</t>
  </si>
  <si>
    <t xml:space="preserve">insert into table db_custscience_interns.col_2_db_venus_date_dim_null_value_count_table_stats select '2' as col_id, count (dt_key) as null_value_count where FIS_DY_KEY IS NULL </t>
  </si>
  <si>
    <t>insert into table db_custscience_interns.SUMMARY_of_db_venus_date_dim_null_value_count_table_stats select col_id, null_value_count from db_custscience_interns.col_2_db_venus_date_dim_null_value_count_table_stats ;</t>
  </si>
  <si>
    <t>2 9492</t>
  </si>
  <si>
    <t>drop table db_custscience_interns.col_2_db_venus_date_dim_null_value_count_table_stats ;</t>
  </si>
  <si>
    <t>wk_key              int                                     </t>
  </si>
  <si>
    <t>create table db_custscience_interns.col_3_db_venus_date_dim_distinct_values_table_stats (col_id int, distinct_values bigint) Row format delimited Fields terminated by '\t' Lines terminated by '\n'  Stored as textfile ;</t>
  </si>
  <si>
    <t>insert into table db_custscience_interns.col_3_db_venus_date_dim_distinct_values_table_stats select '3' as col_id, count (distinct WK_KEY) as distinct_values</t>
  </si>
  <si>
    <t>insert into table db_custscience_interns.SUMMARY_of_db_venus_date_dim_distinct_values_table_stats select col_id, distinct_values from db_custscience_interns.col_3_db_venus_date_dim_distinct_values_table_stats ;</t>
  </si>
  <si>
    <t>drop table db_custscience_interns.col_3_db_venus_date_dim_distinct_values_table_stats;</t>
  </si>
  <si>
    <t>create table db_custscience_interns.col_3_db_venus_date_dim_null_value_count_table_stats (col_id int, null_value_count bigint) Row format delimited Fields terminated by '\t' Lines terminated by '\n'  Stored as textfile ;</t>
  </si>
  <si>
    <t xml:space="preserve">insert into table db_custscience_interns.col_3_db_venus_date_dim_null_value_count_table_stats select '3' as col_id, count (dt_key) as null_value_count where WK_KEY IS NULL </t>
  </si>
  <si>
    <t>insert into table db_custscience_interns.SUMMARY_of_db_venus_date_dim_null_value_count_table_stats select col_id, null_value_count from db_custscience_interns.col_3_db_venus_date_dim_null_value_count_table_stats ;</t>
  </si>
  <si>
    <t>drop table db_custscience_interns.col_3_db_venus_date_dim_null_value_count_table_stats ;</t>
  </si>
  <si>
    <t>fis_seas_key        int                                     </t>
  </si>
  <si>
    <t>create table db_custscience_interns.col_4_db_venus_date_dim_distinct_values_table_stats (col_id int, distinct_values bigint) Row format delimited Fields terminated by '\t' Lines terminated by '\n'  Stored as textfile ;</t>
  </si>
  <si>
    <t>insert into table db_custscience_interns.col_4_db_venus_date_dim_distinct_values_table_stats select '4' as col_id, count (distinct FIS_SEAS_KEY) as distinct_values</t>
  </si>
  <si>
    <t>insert into table db_custscience_interns.SUMMARY_of_db_venus_date_dim_distinct_values_table_stats select col_id, distinct_values from db_custscience_interns.col_4_db_venus_date_dim_distinct_values_table_stats ;</t>
  </si>
  <si>
    <t>12 36</t>
  </si>
  <si>
    <t>drop table db_custscience_interns.col_4_db_venus_date_dim_distinct_values_table_stats;</t>
  </si>
  <si>
    <t>create table db_custscience_interns.col_4_db_venus_date_dim_null_value_count_table_stats (col_id int, null_value_count bigint) Row format delimited Fields terminated by '\t' Lines terminated by '\n'  Stored as textfile ;</t>
  </si>
  <si>
    <t xml:space="preserve">insert into table db_custscience_interns.col_4_db_venus_date_dim_null_value_count_table_stats select '4' as col_id, count (dt_key) as null_value_count where FIS_SEAS_KEY IS NULL </t>
  </si>
  <si>
    <t>insert into table db_custscience_interns.SUMMARY_of_db_venus_date_dim_null_value_count_table_stats select col_id, null_value_count from db_custscience_interns.col_4_db_venus_date_dim_null_value_count_table_stats ;</t>
  </si>
  <si>
    <t>drop table db_custscience_interns.col_4_db_venus_date_dim_null_value_count_table_stats ;</t>
  </si>
  <si>
    <t>fis_mo_key          int                                     </t>
  </si>
  <si>
    <t>create table db_custscience_interns.col_5_db_venus_date_dim_distinct_values_table_stats (col_id int, distinct_values bigint) Row format delimited Fields terminated by '\t' Lines terminated by '\n'  Stored as textfile ;</t>
  </si>
  <si>
    <t>insert into table db_custscience_interns.col_5_db_venus_date_dim_distinct_values_table_stats select '5' as col_id, count (distinct FIS_MO_KEY) as distinct_values</t>
  </si>
  <si>
    <t>insert into table db_custscience_interns.SUMMARY_of_db_venus_date_dim_distinct_values_table_stats select col_id, distinct_values from db_custscience_interns.col_5_db_venus_date_dim_distinct_values_table_stats ;</t>
  </si>
  <si>
    <t>13 99</t>
  </si>
  <si>
    <t>drop table db_custscience_interns.col_5_db_venus_date_dim_distinct_values_table_stats;</t>
  </si>
  <si>
    <t>create table db_custscience_interns.col_5_db_venus_date_dim_null_value_count_table_stats (col_id int, null_value_count bigint) Row format delimited Fields terminated by '\t' Lines terminated by '\n'  Stored as textfile ;</t>
  </si>
  <si>
    <t xml:space="preserve">insert into table db_custscience_interns.col_5_db_venus_date_dim_null_value_count_table_stats select '5' as col_id, count (dt_key) as null_value_count where FIS_MO_KEY IS NULL </t>
  </si>
  <si>
    <t>insert into table db_custscience_interns.SUMMARY_of_db_venus_date_dim_null_value_count_table_stats select col_id, null_value_count from db_custscience_interns.col_5_db_venus_date_dim_null_value_count_table_stats ;</t>
  </si>
  <si>
    <t>drop table db_custscience_interns.col_5_db_venus_date_dim_null_value_count_table_stats ;</t>
  </si>
  <si>
    <t>fis_qtr_key         int                                     </t>
  </si>
  <si>
    <t>create table db_custscience_interns.col_6_db_venus_date_dim_distinct_values_table_stats (col_id int, distinct_values bigint) Row format delimited Fields terminated by '\t' Lines terminated by '\n'  Stored as textfile ;</t>
  </si>
  <si>
    <t>insert into table db_custscience_interns.col_6_db_venus_date_dim_distinct_values_table_stats select '6' as col_id, count (distinct FIS_QTR_KEY) as distinct_values</t>
  </si>
  <si>
    <t>insert into table db_custscience_interns.SUMMARY_of_db_venus_date_dim_distinct_values_table_stats select col_id, distinct_values from db_custscience_interns.col_6_db_venus_date_dim_distinct_values_table_stats ;</t>
  </si>
  <si>
    <t>14 190</t>
  </si>
  <si>
    <t>drop table db_custscience_interns.col_6_db_venus_date_dim_distinct_values_table_stats;</t>
  </si>
  <si>
    <t>create table db_custscience_interns.col_6_db_venus_date_dim_null_value_count_table_stats (col_id int, null_value_count bigint) Row format delimited Fields terminated by '\t' Lines terminated by '\n'  Stored as textfile ;</t>
  </si>
  <si>
    <t xml:space="preserve">insert into table db_custscience_interns.col_6_db_venus_date_dim_null_value_count_table_stats select '6' as col_id, count (dt_key) as null_value_count where FIS_QTR_KEY IS NULL </t>
  </si>
  <si>
    <t>insert into table db_custscience_interns.SUMMARY_of_db_venus_date_dim_null_value_count_table_stats select col_id, null_value_count from db_custscience_interns.col_6_db_venus_date_dim_null_value_count_table_stats ;</t>
  </si>
  <si>
    <t>drop table db_custscience_interns.col_6_db_venus_date_dim_null_value_count_table_stats ;</t>
  </si>
  <si>
    <t>fis_yr_key          int                                     </t>
  </si>
  <si>
    <t>create table db_custscience_interns.col_7_db_venus_date_dim_distinct_values_table_stats (col_id int, distinct_values bigint) Row format delimited Fields terminated by '\t' Lines terminated by '\n'  Stored as textfile ;</t>
  </si>
  <si>
    <t>insert into table db_custscience_interns.col_7_db_venus_date_dim_distinct_values_table_stats select '7' as col_id, count (distinct FIS_YR_KEY) as distinct_values</t>
  </si>
  <si>
    <t>insert into table db_custscience_interns.SUMMARY_of_db_venus_date_dim_distinct_values_table_stats select col_id, distinct_values from db_custscience_interns.col_7_db_venus_date_dim_distinct_values_table_stats ;</t>
  </si>
  <si>
    <t>15 32</t>
  </si>
  <si>
    <t>drop table db_custscience_interns.col_7_db_venus_date_dim_distinct_values_table_stats;</t>
  </si>
  <si>
    <t>create table db_custscience_interns.col_7_db_venus_date_dim_null_value_count_table_stats (col_id int, null_value_count bigint) Row format delimited Fields terminated by '\t' Lines terminated by '\n'  Stored as textfile ;</t>
  </si>
  <si>
    <t xml:space="preserve">insert into table db_custscience_interns.col_7_db_venus_date_dim_null_value_count_table_stats select '7' as col_id, count (dt_key) as null_value_count where FIS_YR_KEY IS NULL </t>
  </si>
  <si>
    <t>insert into table db_custscience_interns.SUMMARY_of_db_venus_date_dim_null_value_count_table_stats select col_id, null_value_count from db_custscience_interns.col_7_db_venus_date_dim_null_value_count_table_stats ;</t>
  </si>
  <si>
    <t>drop table db_custscience_interns.col_7_db_venus_date_dim_null_value_count_table_stats ;</t>
  </si>
  <si>
    <t>this_cal_dt         string                                  </t>
  </si>
  <si>
    <t>create table db_custscience_interns.col_8_db_venus_date_dim_distinct_values_table_stats (col_id int, distinct_values bigint) Row format delimited Fields terminated by '\t' Lines terminated by '\n'  Stored as textfile ;</t>
  </si>
  <si>
    <t>insert into table db_custscience_interns.col_8_db_venus_date_dim_distinct_values_table_stats select '8' as col_id, count (distinct THIS_CAL_DT) as distinct_values</t>
  </si>
  <si>
    <t>insert into table db_custscience_interns.SUMMARY_of_db_venus_date_dim_distinct_values_table_stats select col_id, distinct_values from db_custscience_interns.col_8_db_venus_date_dim_distinct_values_table_stats ;</t>
  </si>
  <si>
    <t>16 5</t>
  </si>
  <si>
    <t>drop table db_custscience_interns.col_8_db_venus_date_dim_distinct_values_table_stats;</t>
  </si>
  <si>
    <t>create table db_custscience_interns.col_8_db_venus_date_dim_null_value_count_table_stats (col_id int, null_value_count bigint) Row format delimited Fields terminated by '\t' Lines terminated by '\n'  Stored as textfile ;</t>
  </si>
  <si>
    <t xml:space="preserve">insert into table db_custscience_interns.col_8_db_venus_date_dim_null_value_count_table_stats select '8' as col_id, count (dt_key) as null_value_count where THIS_CAL_DT IS NULL </t>
  </si>
  <si>
    <t>insert into table db_custscience_interns.SUMMARY_of_db_venus_date_dim_null_value_count_table_stats select col_id, null_value_count from db_custscience_interns.col_8_db_venus_date_dim_null_value_count_table_stats ;</t>
  </si>
  <si>
    <t>drop table db_custscience_interns.col_8_db_venus_date_dim_null_value_count_table_stats ;</t>
  </si>
  <si>
    <t>dy_of_wk_desc       string                                  </t>
  </si>
  <si>
    <t>create table db_custscience_interns.col_9_db_venus_date_dim_distinct_values_table_stats (col_id int, distinct_values bigint) Row format delimited Fields terminated by '\t' Lines terminated by '\n'  Stored as textfile ;</t>
  </si>
  <si>
    <t>insert into table db_custscience_interns.col_9_db_venus_date_dim_distinct_values_table_stats select '9' as col_id, count (distinct DY_OF_WK_DESC) as distinct_values</t>
  </si>
  <si>
    <t>insert into table db_custscience_interns.SUMMARY_of_db_venus_date_dim_distinct_values_table_stats select col_id, distinct_values from db_custscience_interns.col_9_db_venus_date_dim_distinct_values_table_stats ;</t>
  </si>
  <si>
    <t>17 93</t>
  </si>
  <si>
    <t>drop table db_custscience_interns.col_9_db_venus_date_dim_distinct_values_table_stats;</t>
  </si>
  <si>
    <t>create table db_custscience_interns.col_9_db_venus_date_dim_null_value_count_table_stats (col_id int, null_value_count bigint) Row format delimited Fields terminated by '\t' Lines terminated by '\n'  Stored as textfile ;</t>
  </si>
  <si>
    <t xml:space="preserve">insert into table db_custscience_interns.col_9_db_venus_date_dim_null_value_count_table_stats select '9' as col_id, count (dt_key) as null_value_count where DY_OF_WK_DESC IS NULL </t>
  </si>
  <si>
    <t>insert into table db_custscience_interns.SUMMARY_of_db_venus_date_dim_null_value_count_table_stats select col_id, null_value_count from db_custscience_interns.col_9_db_venus_date_dim_null_value_count_table_stats ;</t>
  </si>
  <si>
    <t>drop table db_custscience_interns.col_9_db_venus_date_dim_null_value_count_table_stats ;</t>
  </si>
  <si>
    <t>dy_of_wk_nbr        int                                     </t>
  </si>
  <si>
    <t>create table db_custscience_interns.col_10_db_venus_date_dim_distinct_values_table_stats (col_id int, distinct_values bigint) Row format delimited Fields terminated by '\t' Lines terminated by '\n'  Stored as textfile ;</t>
  </si>
  <si>
    <t>insert into table db_custscience_interns.col_10_db_venus_date_dim_distinct_values_table_stats select '10' as col_id, count (distinct DY_OF_WK_NBR) as distinct_values</t>
  </si>
  <si>
    <t>insert into table db_custscience_interns.SUMMARY_of_db_venus_date_dim_distinct_values_table_stats select col_id, distinct_values from db_custscience_interns.col_10_db_venus_date_dim_distinct_values_table_stats ;</t>
  </si>
  <si>
    <t>18 367</t>
  </si>
  <si>
    <t>drop table db_custscience_interns.col_10_db_venus_date_dim_distinct_values_table_stats;</t>
  </si>
  <si>
    <t>create table db_custscience_interns.col_10_db_venus_date_dim_null_value_count_table_stats (col_id int, null_value_count bigint) Row format delimited Fields terminated by '\t' Lines terminated by '\n'  Stored as textfile ;</t>
  </si>
  <si>
    <t xml:space="preserve">insert into table db_custscience_interns.col_10_db_venus_date_dim_null_value_count_table_stats select '10' as col_id, count (dt_key) as null_value_count where DY_OF_WK_NBR IS NULL </t>
  </si>
  <si>
    <t>insert into table db_custscience_interns.SUMMARY_of_db_venus_date_dim_null_value_count_table_stats select col_id, null_value_count from db_custscience_interns.col_10_db_venus_date_dim_null_value_count_table_stats ;</t>
  </si>
  <si>
    <t>drop table db_custscience_interns.col_10_db_venus_date_dim_null_value_count_table_stats ;</t>
  </si>
  <si>
    <t>fis_dy_in_wk_nbr    int                                     </t>
  </si>
  <si>
    <t>create table db_custscience_interns.col_11_db_venus_date_dim_distinct_values_table_stats (col_id int, distinct_values bigint) Row format delimited Fields terminated by '\t' Lines terminated by '\n'  Stored as textfile ;</t>
  </si>
  <si>
    <t>insert into table db_custscience_interns.col_11_db_venus_date_dim_distinct_values_table_stats select '11' as col_id, count (distinct FIS_DY_IN_WK_NBR) as distinct_values</t>
  </si>
  <si>
    <t>insert into table db_custscience_interns.SUMMARY_of_db_venus_date_dim_distinct_values_table_stats select col_id, distinct_values from db_custscience_interns.col_11_db_venus_date_dim_distinct_values_table_stats ;</t>
  </si>
  <si>
    <t>19 1357</t>
  </si>
  <si>
    <t>drop table db_custscience_interns.col_11_db_venus_date_dim_distinct_values_table_stats;</t>
  </si>
  <si>
    <t>create table db_custscience_interns.col_11_db_venus_date_dim_null_value_count_table_stats (col_id int, null_value_count bigint) Row format delimited Fields terminated by '\t' Lines terminated by '\n'  Stored as textfile ;</t>
  </si>
  <si>
    <t xml:space="preserve">insert into table db_custscience_interns.col_11_db_venus_date_dim_null_value_count_table_stats select '11' as col_id, count (dt_key) as null_value_count where FIS_DY_IN_WK_NBR IS NULL </t>
  </si>
  <si>
    <t>insert into table db_custscience_interns.SUMMARY_of_db_venus_date_dim_null_value_count_table_stats select col_id, null_value_count from db_custscience_interns.col_11_db_venus_date_dim_null_value_count_table_stats ;</t>
  </si>
  <si>
    <t>drop table db_custscience_interns.col_11_db_venus_date_dim_null_value_count_table_stats ;</t>
  </si>
  <si>
    <t>fis_dy_in_mo_nbr    int                                     </t>
  </si>
  <si>
    <t>create table db_custscience_interns.col_12_db_venus_date_dim_distinct_values_table_stats (col_id int, distinct_values bigint) Row format delimited Fields terminated by '\t' Lines terminated by '\n'  Stored as textfile ;</t>
  </si>
  <si>
    <t>insert into table db_custscience_interns.col_12_db_venus_date_dim_distinct_values_table_stats select '12' as col_id, count (distinct FIS_DY_IN_MO_NBR) as distinct_values</t>
  </si>
  <si>
    <t>insert into table db_custscience_interns.SUMMARY_of_db_venus_date_dim_distinct_values_table_stats select col_id, distinct_values from db_custscience_interns.col_12_db_venus_date_dim_distinct_values_table_stats ;</t>
  </si>
  <si>
    <t>20 6</t>
  </si>
  <si>
    <t>drop table db_custscience_interns.col_12_db_venus_date_dim_distinct_values_table_stats;</t>
  </si>
  <si>
    <t>create table db_custscience_interns.col_12_db_venus_date_dim_null_value_count_table_stats (col_id int, null_value_count bigint) Row format delimited Fields terminated by '\t' Lines terminated by '\n'  Stored as textfile ;</t>
  </si>
  <si>
    <t xml:space="preserve">insert into table db_custscience_interns.col_12_db_venus_date_dim_null_value_count_table_stats select '12' as col_id, count (dt_key) as null_value_count where FIS_DY_IN_MO_NBR IS NULL </t>
  </si>
  <si>
    <t>insert into table db_custscience_interns.SUMMARY_of_db_venus_date_dim_null_value_count_table_stats select col_id, null_value_count from db_custscience_interns.col_12_db_venus_date_dim_null_value_count_table_stats ;</t>
  </si>
  <si>
    <t>drop table db_custscience_interns.col_12_db_venus_date_dim_null_value_count_table_stats ;</t>
  </si>
  <si>
    <t>fis_dy_in_qtr_nbr   int                                     </t>
  </si>
  <si>
    <t>create table db_custscience_interns.col_13_db_venus_date_dim_distinct_values_table_stats (col_id int, distinct_values bigint) Row format delimited Fields terminated by '\t' Lines terminated by '\n'  Stored as textfile ;</t>
  </si>
  <si>
    <t>insert into table db_custscience_interns.col_13_db_venus_date_dim_distinct_values_table_stats select '13' as col_id, count (distinct FIS_DY_IN_QTR_NBR) as distinct_values</t>
  </si>
  <si>
    <t>insert into table db_custscience_interns.SUMMARY_of_db_venus_date_dim_distinct_values_table_stats select col_id, distinct_values from db_custscience_interns.col_13_db_venus_date_dim_distinct_values_table_stats ;</t>
  </si>
  <si>
    <t>3 1357</t>
  </si>
  <si>
    <t>drop table db_custscience_interns.col_13_db_venus_date_dim_distinct_values_table_stats;</t>
  </si>
  <si>
    <t>create table db_custscience_interns.col_13_db_venus_date_dim_null_value_count_table_stats (col_id int, null_value_count bigint) Row format delimited Fields terminated by '\t' Lines terminated by '\n'  Stored as textfile ;</t>
  </si>
  <si>
    <t xml:space="preserve">insert into table db_custscience_interns.col_13_db_venus_date_dim_null_value_count_table_stats select '13' as col_id, count (dt_key) as null_value_count where FIS_DY_IN_QTR_NBR IS NULL </t>
  </si>
  <si>
    <t>insert into table db_custscience_interns.SUMMARY_of_db_venus_date_dim_null_value_count_table_stats select col_id, null_value_count from db_custscience_interns.col_13_db_venus_date_dim_null_value_count_table_stats ;</t>
  </si>
  <si>
    <t>drop table db_custscience_interns.col_13_db_venus_date_dim_null_value_count_table_stats ;</t>
  </si>
  <si>
    <t>fis_dy_in_seas_nbr  int                                     </t>
  </si>
  <si>
    <t>create table db_custscience_interns.col_14_db_venus_date_dim_distinct_values_table_stats (col_id int, distinct_values bigint) Row format delimited Fields terminated by '\t' Lines terminated by '\n'  Stored as textfile ;</t>
  </si>
  <si>
    <t>insert into table db_custscience_interns.col_14_db_venus_date_dim_distinct_values_table_stats select '14' as col_id, count (distinct FIS_DY_IN_SEAS_NBR) as distinct_values</t>
  </si>
  <si>
    <t>insert into table db_custscience_interns.SUMMARY_of_db_venus_date_dim_distinct_values_table_stats select col_id, distinct_values from db_custscience_interns.col_14_db_venus_date_dim_distinct_values_table_stats ;</t>
  </si>
  <si>
    <t>21 54</t>
  </si>
  <si>
    <t>drop table db_custscience_interns.col_14_db_venus_date_dim_distinct_values_table_stats;</t>
  </si>
  <si>
    <t>create table db_custscience_interns.col_14_db_venus_date_dim_null_value_count_table_stats (col_id int, null_value_count bigint) Row format delimited Fields terminated by '\t' Lines terminated by '\n'  Stored as textfile ;</t>
  </si>
  <si>
    <t xml:space="preserve">insert into table db_custscience_interns.col_14_db_venus_date_dim_null_value_count_table_stats select '14' as col_id, count (dt_key) as null_value_count where FIS_DY_IN_SEAS_NBR IS NULL </t>
  </si>
  <si>
    <t>insert into table db_custscience_interns.SUMMARY_of_db_venus_date_dim_null_value_count_table_stats select col_id, null_value_count from db_custscience_interns.col_14_db_venus_date_dim_null_value_count_table_stats ;</t>
  </si>
  <si>
    <t>drop table db_custscience_interns.col_14_db_venus_date_dim_null_value_count_table_stats ;</t>
  </si>
  <si>
    <t>cal_dy_in_mo_nbr    int                                     </t>
  </si>
  <si>
    <t>create table db_custscience_interns.col_15_db_venus_date_dim_distinct_values_table_stats (col_id int, distinct_values bigint) Row format delimited Fields terminated by '\t' Lines terminated by '\n'  Stored as textfile ;</t>
  </si>
  <si>
    <t>insert into table db_custscience_interns.col_15_db_venus_date_dim_distinct_values_table_stats select '15' as col_id, count (distinct CAL_DY_IN_MO_NBR) as distinct_values</t>
  </si>
  <si>
    <t>insert into table db_custscience_interns.SUMMARY_of_db_venus_date_dim_distinct_values_table_stats select col_id, distinct_values from db_custscience_interns.col_15_db_venus_date_dim_distinct_values_table_stats ;</t>
  </si>
  <si>
    <t>22 6</t>
  </si>
  <si>
    <t>drop table db_custscience_interns.col_15_db_venus_date_dim_distinct_values_table_stats;</t>
  </si>
  <si>
    <t>create table db_custscience_interns.col_15_db_venus_date_dim_null_value_count_table_stats (col_id int, null_value_count bigint) Row format delimited Fields terminated by '\t' Lines terminated by '\n'  Stored as textfile ;</t>
  </si>
  <si>
    <t xml:space="preserve">insert into table db_custscience_interns.col_15_db_venus_date_dim_null_value_count_table_stats select '15' as col_id, count (dt_key) as null_value_count where CAL_DY_IN_MO_NBR IS NULL </t>
  </si>
  <si>
    <t>insert into table db_custscience_interns.SUMMARY_of_db_venus_date_dim_null_value_count_table_stats select col_id, null_value_count from db_custscience_interns.col_15_db_venus_date_dim_null_value_count_table_stats ;</t>
  </si>
  <si>
    <t>drop table db_custscience_interns.col_15_db_venus_date_dim_null_value_count_table_stats ;</t>
  </si>
  <si>
    <t>cal_lst_dy_in_mo_nbr  int                                     </t>
  </si>
  <si>
    <t>create table db_custscience_interns.col_16_db_venus_date_dim_distinct_values_table_stats (col_id int, distinct_values bigint) Row format delimited Fields terminated by '\t' Lines terminated by '\n'  Stored as textfile ;</t>
  </si>
  <si>
    <t>insert into table db_custscience_interns.col_16_db_venus_date_dim_distinct_values_table_stats select '16' as col_id, count (distinct CAL_LST_DY_IN_MO_NBR) as distinct_values</t>
  </si>
  <si>
    <t>insert into table db_custscience_interns.SUMMARY_of_db_venus_date_dim_distinct_values_table_stats select col_id, distinct_values from db_custscience_interns.col_16_db_venus_date_dim_distinct_values_table_stats ;</t>
  </si>
  <si>
    <t>23 15</t>
  </si>
  <si>
    <t>drop table db_custscience_interns.col_16_db_venus_date_dim_distinct_values_table_stats;</t>
  </si>
  <si>
    <t>create table db_custscience_interns.col_16_db_venus_date_dim_null_value_count_table_stats (col_id int, null_value_count bigint) Row format delimited Fields terminated by '\t' Lines terminated by '\n'  Stored as textfile ;</t>
  </si>
  <si>
    <t xml:space="preserve">insert into table db_custscience_interns.col_16_db_venus_date_dim_null_value_count_table_stats select '16' as col_id, count (dt_key) as null_value_count where CAL_LST_DY_IN_MO_NBR IS NULL </t>
  </si>
  <si>
    <t>insert into table db_custscience_interns.SUMMARY_of_db_venus_date_dim_null_value_count_table_stats select col_id, null_value_count from db_custscience_interns.col_16_db_venus_date_dim_null_value_count_table_stats ;</t>
  </si>
  <si>
    <t>drop table db_custscience_interns.col_16_db_venus_date_dim_null_value_count_table_stats ;</t>
  </si>
  <si>
    <t>cal_dy_in_qtr_nbr   int                                     </t>
  </si>
  <si>
    <t>create table db_custscience_interns.col_17_db_venus_date_dim_distinct_values_table_stats (col_id int, distinct_values bigint) Row format delimited Fields terminated by '\t' Lines terminated by '\n'  Stored as textfile ;</t>
  </si>
  <si>
    <t>insert into table db_custscience_interns.col_17_db_venus_date_dim_distinct_values_table_stats select '17' as col_id, count (distinct CAL_DY_IN_QTR_NBR) as distinct_values</t>
  </si>
  <si>
    <t>insert into table db_custscience_interns.SUMMARY_of_db_venus_date_dim_distinct_values_table_stats select col_id, distinct_values from db_custscience_interns.col_17_db_venus_date_dim_distinct_values_table_stats ;</t>
  </si>
  <si>
    <t>24 54</t>
  </si>
  <si>
    <t>drop table db_custscience_interns.col_17_db_venus_date_dim_distinct_values_table_stats;</t>
  </si>
  <si>
    <t>create table db_custscience_interns.col_17_db_venus_date_dim_null_value_count_table_stats (col_id int, null_value_count bigint) Row format delimited Fields terminated by '\t' Lines terminated by '\n'  Stored as textfile ;</t>
  </si>
  <si>
    <t xml:space="preserve">insert into table db_custscience_interns.col_17_db_venus_date_dim_null_value_count_table_stats select '17' as col_id, count (dt_key) as null_value_count where CAL_DY_IN_QTR_NBR IS NULL </t>
  </si>
  <si>
    <t>insert into table db_custscience_interns.SUMMARY_of_db_venus_date_dim_null_value_count_table_stats select col_id, null_value_count from db_custscience_interns.col_17_db_venus_date_dim_null_value_count_table_stats ;</t>
  </si>
  <si>
    <t>drop table db_custscience_interns.col_17_db_venus_date_dim_null_value_count_table_stats ;</t>
  </si>
  <si>
    <t>cal_dy_in_yr        int                                     </t>
  </si>
  <si>
    <t>create table db_custscience_interns.col_18_db_venus_date_dim_distinct_values_table_stats (col_id int, distinct_values bigint) Row format delimited Fields terminated by '\t' Lines terminated by '\n'  Stored as textfile ;</t>
  </si>
  <si>
    <t>insert into table db_custscience_interns.col_18_db_venus_date_dim_distinct_values_table_stats select '18' as col_id, count (distinct CAL_DY_IN_YR) as distinct_values</t>
  </si>
  <si>
    <t>insert into table db_custscience_interns.SUMMARY_of_db_venus_date_dim_distinct_values_table_stats select col_id, distinct_values from db_custscience_interns.col_18_db_venus_date_dim_distinct_values_table_stats ;</t>
  </si>
  <si>
    <t>25 28</t>
  </si>
  <si>
    <t>drop table db_custscience_interns.col_18_db_venus_date_dim_distinct_values_table_stats;</t>
  </si>
  <si>
    <t>create table db_custscience_interns.col_18_db_venus_date_dim_null_value_count_table_stats (col_id int, null_value_count bigint) Row format delimited Fields terminated by '\t' Lines terminated by '\n'  Stored as textfile ;</t>
  </si>
  <si>
    <t xml:space="preserve">insert into table db_custscience_interns.col_18_db_venus_date_dim_null_value_count_table_stats select '18' as col_id, count (dt_key) as null_value_count where CAL_DY_IN_YR IS NULL </t>
  </si>
  <si>
    <t>insert into table db_custscience_interns.SUMMARY_of_db_venus_date_dim_null_value_count_table_stats select col_id, null_value_count from db_custscience_interns.col_18_db_venus_date_dim_null_value_count_table_stats ;</t>
  </si>
  <si>
    <t>drop table db_custscience_interns.col_18_db_venus_date_dim_null_value_count_table_stats ;</t>
  </si>
  <si>
    <t>fis_wk_desc         string                                  </t>
  </si>
  <si>
    <t>create table db_custscience_interns.col_19_db_venus_date_dim_distinct_values_table_stats (col_id int, distinct_values bigint) Row format delimited Fields terminated by '\t' Lines terminated by '\n'  Stored as textfile ;</t>
  </si>
  <si>
    <t>insert into table db_custscience_interns.col_19_db_venus_date_dim_distinct_values_table_stats select '19' as col_id, count (distinct FIS_WK_DESC) as distinct_values</t>
  </si>
  <si>
    <t>insert into table db_custscience_interns.SUMMARY_of_db_venus_date_dim_distinct_values_table_stats select col_id, distinct_values from db_custscience_interns.col_19_db_venus_date_dim_distinct_values_table_stats ;</t>
  </si>
  <si>
    <t>26 1360</t>
  </si>
  <si>
    <t>drop table db_custscience_interns.col_19_db_venus_date_dim_distinct_values_table_stats;</t>
  </si>
  <si>
    <t>create table db_custscience_interns.col_19_db_venus_date_dim_null_value_count_table_stats (col_id int, null_value_count bigint) Row format delimited Fields terminated by '\t' Lines terminated by '\n'  Stored as textfile ;</t>
  </si>
  <si>
    <t xml:space="preserve">insert into table db_custscience_interns.col_19_db_venus_date_dim_null_value_count_table_stats select '19' as col_id, count (dt_key) as null_value_count where FIS_WK_DESC IS NULL </t>
  </si>
  <si>
    <t>insert into table db_custscience_interns.SUMMARY_of_db_venus_date_dim_null_value_count_table_stats select col_id, null_value_count from db_custscience_interns.col_19_db_venus_date_dim_null_value_count_table_stats ;</t>
  </si>
  <si>
    <t>drop table db_custscience_interns.col_19_db_venus_date_dim_null_value_count_table_stats ;</t>
  </si>
  <si>
    <t>cal_wk_of_mo_nbr    int                                     </t>
  </si>
  <si>
    <t>create table db_custscience_interns.col_20_db_venus_date_dim_distinct_values_table_stats (col_id int, distinct_values bigint) Row format delimited Fields terminated by '\t' Lines terminated by '\n'  Stored as textfile ;</t>
  </si>
  <si>
    <t>insert into table db_custscience_interns.col_20_db_venus_date_dim_distinct_values_table_stats select '20' as col_id, count (distinct CAL_WK_OF_MO_NBR) as distinct_values</t>
  </si>
  <si>
    <t>insert into table db_custscience_interns.SUMMARY_of_db_venus_date_dim_distinct_values_table_stats select col_id, distinct_values from db_custscience_interns.col_20_db_venus_date_dim_distinct_values_table_stats ;</t>
  </si>
  <si>
    <t>27 314</t>
  </si>
  <si>
    <t>drop table db_custscience_interns.col_20_db_venus_date_dim_distinct_values_table_stats;</t>
  </si>
  <si>
    <t>create table db_custscience_interns.col_20_db_venus_date_dim_null_value_count_table_stats (col_id int, null_value_count bigint) Row format delimited Fields terminated by '\t' Lines terminated by '\n'  Stored as textfile ;</t>
  </si>
  <si>
    <t xml:space="preserve">insert into table db_custscience_interns.col_20_db_venus_date_dim_null_value_count_table_stats select '20' as col_id, count (dt_key) as null_value_count where CAL_WK_OF_MO_NBR IS NULL </t>
  </si>
  <si>
    <t>insert into table db_custscience_interns.SUMMARY_of_db_venus_date_dim_null_value_count_table_stats select col_id, null_value_count from db_custscience_interns.col_20_db_venus_date_dim_null_value_count_table_stats ;</t>
  </si>
  <si>
    <t>drop table db_custscience_interns.col_20_db_venus_date_dim_null_value_count_table_stats ;</t>
  </si>
  <si>
    <t>cal_wk_of_yr_nbr    int                                     </t>
  </si>
  <si>
    <t>create table db_custscience_interns.col_21_db_venus_date_dim_distinct_values_table_stats (col_id int, distinct_values bigint) Row format delimited Fields terminated by '\t' Lines terminated by '\n'  Stored as textfile ;</t>
  </si>
  <si>
    <t>insert into table db_custscience_interns.col_21_db_venus_date_dim_distinct_values_table_stats select '21' as col_id, count (distinct CAL_WK_OF_YR_NBR) as distinct_values</t>
  </si>
  <si>
    <t>insert into table db_custscience_interns.SUMMARY_of_db_venus_date_dim_distinct_values_table_stats select col_id, distinct_values from db_custscience_interns.col_21_db_venus_date_dim_distinct_values_table_stats ;</t>
  </si>
  <si>
    <t>28 13</t>
  </si>
  <si>
    <t>drop table db_custscience_interns.col_21_db_venus_date_dim_distinct_values_table_stats;</t>
  </si>
  <si>
    <t>create table db_custscience_interns.col_21_db_venus_date_dim_null_value_count_table_stats (col_id int, null_value_count bigint) Row format delimited Fields terminated by '\t' Lines terminated by '\n'  Stored as textfile ;</t>
  </si>
  <si>
    <t xml:space="preserve">insert into table db_custscience_interns.col_21_db_venus_date_dim_null_value_count_table_stats select '21' as col_id, count (dt_key) as null_value_count where CAL_WK_OF_YR_NBR IS NULL </t>
  </si>
  <si>
    <t>insert into table db_custscience_interns.SUMMARY_of_db_venus_date_dim_null_value_count_table_stats select col_id, null_value_count from db_custscience_interns.col_21_db_venus_date_dim_null_value_count_table_stats ;</t>
  </si>
  <si>
    <t>drop table db_custscience_interns.col_21_db_venus_date_dim_null_value_count_table_stats ;</t>
  </si>
  <si>
    <t>fis_wk_in_mo_nbr    int                                     </t>
  </si>
  <si>
    <t>create table db_custscience_interns.col_22_db_venus_date_dim_distinct_values_table_stats (col_id int, distinct_values bigint) Row format delimited Fields terminated by '\t' Lines terminated by '\n'  Stored as textfile ;</t>
  </si>
  <si>
    <t>insert into table db_custscience_interns.col_22_db_venus_date_dim_distinct_values_table_stats select '22' as col_id, count (distinct FIS_WK_IN_MO_NBR) as distinct_values</t>
  </si>
  <si>
    <t>insert into table db_custscience_interns.SUMMARY_of_db_venus_date_dim_distinct_values_table_stats select col_id, distinct_values from db_custscience_interns.col_22_db_venus_date_dim_distinct_values_table_stats ;</t>
  </si>
  <si>
    <t>29 13</t>
  </si>
  <si>
    <t>drop table db_custscience_interns.col_22_db_venus_date_dim_distinct_values_table_stats;</t>
  </si>
  <si>
    <t>create table db_custscience_interns.col_22_db_venus_date_dim_null_value_count_table_stats (col_id int, null_value_count bigint) Row format delimited Fields terminated by '\t' Lines terminated by '\n'  Stored as textfile ;</t>
  </si>
  <si>
    <t xml:space="preserve">insert into table db_custscience_interns.col_22_db_venus_date_dim_null_value_count_table_stats select '22' as col_id, count (dt_key) as null_value_count where FIS_WK_IN_MO_NBR IS NULL </t>
  </si>
  <si>
    <t>insert into table db_custscience_interns.SUMMARY_of_db_venus_date_dim_null_value_count_table_stats select col_id, null_value_count from db_custscience_interns.col_22_db_venus_date_dim_null_value_count_table_stats ;</t>
  </si>
  <si>
    <t>29 0</t>
  </si>
  <si>
    <t>drop table db_custscience_interns.col_22_db_venus_date_dim_null_value_count_table_stats ;</t>
  </si>
  <si>
    <t>fis_wk_in_qtr_nbr   int                                     </t>
  </si>
  <si>
    <t>create table db_custscience_interns.col_23_db_venus_date_dim_distinct_values_table_stats (col_id int, distinct_values bigint) Row format delimited Fields terminated by '\t' Lines terminated by '\n'  Stored as textfile ;</t>
  </si>
  <si>
    <t>insert into table db_custscience_interns.col_23_db_venus_date_dim_distinct_values_table_stats select '23' as col_id, count (distinct FIS_WK_IN_QTR_NBR) as distinct_values</t>
  </si>
  <si>
    <t>insert into table db_custscience_interns.SUMMARY_of_db_venus_date_dim_distinct_values_table_stats select col_id, distinct_values from db_custscience_interns.col_23_db_venus_date_dim_distinct_values_table_stats ;</t>
  </si>
  <si>
    <t>30 4</t>
  </si>
  <si>
    <t>drop table db_custscience_interns.col_23_db_venus_date_dim_distinct_values_table_stats;</t>
  </si>
  <si>
    <t>create table db_custscience_interns.col_23_db_venus_date_dim_null_value_count_table_stats (col_id int, null_value_count bigint) Row format delimited Fields terminated by '\t' Lines terminated by '\n'  Stored as textfile ;</t>
  </si>
  <si>
    <t xml:space="preserve">insert into table db_custscience_interns.col_23_db_venus_date_dim_null_value_count_table_stats select '23' as col_id, count (dt_key) as null_value_count where FIS_WK_IN_QTR_NBR IS NULL </t>
  </si>
  <si>
    <t>insert into table db_custscience_interns.SUMMARY_of_db_venus_date_dim_null_value_count_table_stats select col_id, null_value_count from db_custscience_interns.col_23_db_venus_date_dim_null_value_count_table_stats ;</t>
  </si>
  <si>
    <t>30 0</t>
  </si>
  <si>
    <t>drop table db_custscience_interns.col_23_db_venus_date_dim_null_value_count_table_stats ;</t>
  </si>
  <si>
    <t>fis_wk_in_yr_nbr    int                                     </t>
  </si>
  <si>
    <t>create table db_custscience_interns.col_24_db_venus_date_dim_distinct_values_table_stats (col_id int, distinct_values bigint) Row format delimited Fields terminated by '\t' Lines terminated by '\n'  Stored as textfile ;</t>
  </si>
  <si>
    <t>insert into table db_custscience_interns.col_24_db_venus_date_dim_distinct_values_table_stats select '24' as col_id, count (distinct FIS_WK_IN_YR_NBR) as distinct_values</t>
  </si>
  <si>
    <t>insert into table db_custscience_interns.SUMMARY_of_db_venus_date_dim_distinct_values_table_stats select col_id, distinct_values from db_custscience_interns.col_24_db_venus_date_dim_distinct_values_table_stats ;</t>
  </si>
  <si>
    <t>4 53</t>
  </si>
  <si>
    <t>drop table db_custscience_interns.col_24_db_venus_date_dim_distinct_values_table_stats;</t>
  </si>
  <si>
    <t>create table db_custscience_interns.col_24_db_venus_date_dim_null_value_count_table_stats (col_id int, null_value_count bigint) Row format delimited Fields terminated by '\t' Lines terminated by '\n'  Stored as textfile ;</t>
  </si>
  <si>
    <t xml:space="preserve">insert into table db_custscience_interns.col_24_db_venus_date_dim_null_value_count_table_stats select '24' as col_id, count (dt_key) as null_value_count where FIS_WK_IN_YR_NBR IS NULL </t>
  </si>
  <si>
    <t>insert into table db_custscience_interns.SUMMARY_of_db_venus_date_dim_null_value_count_table_stats select col_id, null_value_count from db_custscience_interns.col_24_db_venus_date_dim_null_value_count_table_stats ;</t>
  </si>
  <si>
    <t>drop table db_custscience_interns.col_24_db_venus_date_dim_null_value_count_table_stats ;</t>
  </si>
  <si>
    <t>fis_wk_in_seas_nbr  int                                     </t>
  </si>
  <si>
    <t>create table db_custscience_interns.col_25_db_venus_date_dim_distinct_values_table_stats (col_id int, distinct_values bigint) Row format delimited Fields terminated by '\t' Lines terminated by '\n'  Stored as textfile ;</t>
  </si>
  <si>
    <t>insert into table db_custscience_interns.col_25_db_venus_date_dim_distinct_values_table_stats select '25' as col_id, count (distinct FIS_WK_IN_SEAS_NBR) as distinct_values</t>
  </si>
  <si>
    <t>insert into table db_custscience_interns.SUMMARY_of_db_venus_date_dim_distinct_values_table_stats select col_id, distinct_values from db_custscience_interns.col_25_db_venus_date_dim_distinct_values_table_stats ;</t>
  </si>
  <si>
    <t>31 7</t>
  </si>
  <si>
    <t>drop table db_custscience_interns.col_25_db_venus_date_dim_distinct_values_table_stats;</t>
  </si>
  <si>
    <t>create table db_custscience_interns.col_25_db_venus_date_dim_null_value_count_table_stats (col_id int, null_value_count bigint) Row format delimited Fields terminated by '\t' Lines terminated by '\n'  Stored as textfile ;</t>
  </si>
  <si>
    <t xml:space="preserve">insert into table db_custscience_interns.col_25_db_venus_date_dim_null_value_count_table_stats select '25' as col_id, count (dt_key) as null_value_count where FIS_WK_IN_SEAS_NBR IS NULL </t>
  </si>
  <si>
    <t>insert into table db_custscience_interns.SUMMARY_of_db_venus_date_dim_null_value_count_table_stats select col_id, null_value_count from db_custscience_interns.col_25_db_venus_date_dim_null_value_count_table_stats ;</t>
  </si>
  <si>
    <t>drop table db_custscience_interns.col_25_db_venus_date_dim_null_value_count_table_stats ;</t>
  </si>
  <si>
    <t>cal_wk_end_dt       string                                  </t>
  </si>
  <si>
    <t>create table db_custscience_interns.col_26_db_venus_date_dim_distinct_values_table_stats (col_id int, distinct_values bigint) Row format delimited Fields terminated by '\t' Lines terminated by '\n'  Stored as textfile ;</t>
  </si>
  <si>
    <t>insert into table db_custscience_interns.col_26_db_venus_date_dim_distinct_values_table_stats select '26' as col_id, count (distinct CAL_WK_END_DT) as distinct_values</t>
  </si>
  <si>
    <t>insert into table db_custscience_interns.SUMMARY_of_db_venus_date_dim_distinct_values_table_stats select col_id, distinct_values from db_custscience_interns.col_26_db_venus_date_dim_distinct_values_table_stats ;</t>
  </si>
  <si>
    <t>32 13</t>
  </si>
  <si>
    <t>drop table db_custscience_interns.col_26_db_venus_date_dim_distinct_values_table_stats;</t>
  </si>
  <si>
    <t>create table db_custscience_interns.col_26_db_venus_date_dim_null_value_count_table_stats (col_id int, null_value_count bigint) Row format delimited Fields terminated by '\t' Lines terminated by '\n'  Stored as textfile ;</t>
  </si>
  <si>
    <t xml:space="preserve">insert into table db_custscience_interns.col_26_db_venus_date_dim_null_value_count_table_stats select '26' as col_id, count (dt_key) as null_value_count where CAL_WK_END_DT IS NULL </t>
  </si>
  <si>
    <t>insert into table db_custscience_interns.SUMMARY_of_db_venus_date_dim_null_value_count_table_stats select col_id, null_value_count from db_custscience_interns.col_26_db_venus_date_dim_null_value_count_table_stats ;</t>
  </si>
  <si>
    <t>drop table db_custscience_interns.col_26_db_venus_date_dim_null_value_count_table_stats ;</t>
  </si>
  <si>
    <t>fis_mo_desc         string                                  </t>
  </si>
  <si>
    <t>create table db_custscience_interns.col_27_db_venus_date_dim_distinct_values_table_stats (col_id int, distinct_values bigint) Row format delimited Fields terminated by '\t' Lines terminated by '\n'  Stored as textfile ;</t>
  </si>
  <si>
    <t>insert into table db_custscience_interns.col_27_db_venus_date_dim_distinct_values_table_stats select '27' as col_id, count (distinct FIS_MO_DESC) as distinct_values</t>
  </si>
  <si>
    <t>insert into table db_custscience_interns.SUMMARY_of_db_venus_date_dim_distinct_values_table_stats select col_id, distinct_values from db_custscience_interns.col_27_db_venus_date_dim_distinct_values_table_stats ;</t>
  </si>
  <si>
    <t>33 13</t>
  </si>
  <si>
    <t>drop table db_custscience_interns.col_27_db_venus_date_dim_distinct_values_table_stats;</t>
  </si>
  <si>
    <t>create table db_custscience_interns.col_27_db_venus_date_dim_null_value_count_table_stats (col_id int, null_value_count bigint) Row format delimited Fields terminated by '\t' Lines terminated by '\n'  Stored as textfile ;</t>
  </si>
  <si>
    <t xml:space="preserve">insert into table db_custscience_interns.col_27_db_venus_date_dim_null_value_count_table_stats select '27' as col_id, count (dt_key) as null_value_count where FIS_MO_DESC IS NULL </t>
  </si>
  <si>
    <t>insert into table db_custscience_interns.SUMMARY_of_db_venus_date_dim_null_value_count_table_stats select col_id, null_value_count from db_custscience_interns.col_27_db_venus_date_dim_null_value_count_table_stats ;</t>
  </si>
  <si>
    <t>drop table db_custscience_interns.col_27_db_venus_date_dim_null_value_count_table_stats ;</t>
  </si>
  <si>
    <t>fis_mo_nm           string                                  </t>
  </si>
  <si>
    <t>create table db_custscience_interns.col_28_db_venus_date_dim_distinct_values_table_stats (col_id int, distinct_values bigint) Row format delimited Fields terminated by '\t' Lines terminated by '\n'  Stored as textfile ;</t>
  </si>
  <si>
    <t>insert into table db_custscience_interns.col_28_db_venus_date_dim_distinct_values_table_stats select '28' as col_id, count (distinct FIS_MO_NM) as distinct_values</t>
  </si>
  <si>
    <t>insert into table db_custscience_interns.SUMMARY_of_db_venus_date_dim_distinct_values_table_stats select col_id, distinct_values from db_custscience_interns.col_28_db_venus_date_dim_distinct_values_table_stats ;</t>
  </si>
  <si>
    <t>34 105</t>
  </si>
  <si>
    <t>drop table db_custscience_interns.col_28_db_venus_date_dim_distinct_values_table_stats;</t>
  </si>
  <si>
    <t>create table db_custscience_interns.col_28_db_venus_date_dim_null_value_count_table_stats (col_id int, null_value_count bigint) Row format delimited Fields terminated by '\t' Lines terminated by '\n'  Stored as textfile ;</t>
  </si>
  <si>
    <t xml:space="preserve">insert into table db_custscience_interns.col_28_db_venus_date_dim_null_value_count_table_stats select '28' as col_id, count (dt_key) as null_value_count where FIS_MO_NM IS NULL </t>
  </si>
  <si>
    <t>insert into table db_custscience_interns.SUMMARY_of_db_venus_date_dim_null_value_count_table_stats select col_id, null_value_count from db_custscience_interns.col_28_db_venus_date_dim_null_value_count_table_stats ;</t>
  </si>
  <si>
    <t>drop table db_custscience_interns.col_28_db_venus_date_dim_null_value_count_table_stats ;</t>
  </si>
  <si>
    <t>cal_mo_desc         string                                  </t>
  </si>
  <si>
    <t>create table db_custscience_interns.col_29_db_venus_date_dim_distinct_values_table_stats (col_id int, distinct_values bigint) Row format delimited Fields terminated by '\t' Lines terminated by '\n'  Stored as textfile ;</t>
  </si>
  <si>
    <t>insert into table db_custscience_interns.col_29_db_venus_date_dim_distinct_values_table_stats select '29' as col_id, count (distinct CAL_MO_DESC) as distinct_values</t>
  </si>
  <si>
    <t>insert into table db_custscience_interns.SUMMARY_of_db_venus_date_dim_distinct_values_table_stats select col_id, distinct_values from db_custscience_interns.col_29_db_venus_date_dim_distinct_values_table_stats ;</t>
  </si>
  <si>
    <t>35 5</t>
  </si>
  <si>
    <t>drop table db_custscience_interns.col_29_db_venus_date_dim_distinct_values_table_stats;</t>
  </si>
  <si>
    <t>create table db_custscience_interns.col_29_db_venus_date_dim_null_value_count_table_stats (col_id int, null_value_count bigint) Row format delimited Fields terminated by '\t' Lines terminated by '\n'  Stored as textfile ;</t>
  </si>
  <si>
    <t xml:space="preserve">insert into table db_custscience_interns.col_29_db_venus_date_dim_null_value_count_table_stats select '29' as col_id, count (dt_key) as null_value_count where CAL_MO_DESC IS NULL </t>
  </si>
  <si>
    <t>insert into table db_custscience_interns.SUMMARY_of_db_venus_date_dim_null_value_count_table_stats select col_id, null_value_count from db_custscience_interns.col_29_db_venus_date_dim_null_value_count_table_stats ;</t>
  </si>
  <si>
    <t>35 0</t>
  </si>
  <si>
    <t>drop table db_custscience_interns.col_29_db_venus_date_dim_null_value_count_table_stats ;</t>
  </si>
  <si>
    <t>fis_mo_in_qtr_nbr   int                                     </t>
  </si>
  <si>
    <t>create table db_custscience_interns.col_30_db_venus_date_dim_distinct_values_table_stats (col_id int, distinct_values bigint) Row format delimited Fields terminated by '\t' Lines terminated by '\n'  Stored as textfile ;</t>
  </si>
  <si>
    <t>insert into table db_custscience_interns.col_30_db_venus_date_dim_distinct_values_table_stats select '30' as col_id, count (distinct FIS_MO_IN_QTR_NBR) as distinct_values</t>
  </si>
  <si>
    <t>insert into table db_custscience_interns.SUMMARY_of_db_venus_date_dim_distinct_values_table_stats select col_id, distinct_values from db_custscience_interns.col_30_db_venus_date_dim_distinct_values_table_stats ;</t>
  </si>
  <si>
    <t>36 107</t>
  </si>
  <si>
    <t>drop table db_custscience_interns.col_30_db_venus_date_dim_distinct_values_table_stats;</t>
  </si>
  <si>
    <t>create table db_custscience_interns.col_30_db_venus_date_dim_null_value_count_table_stats (col_id int, null_value_count bigint) Row format delimited Fields terminated by '\t' Lines terminated by '\n'  Stored as textfile ;</t>
  </si>
  <si>
    <t xml:space="preserve">insert into table db_custscience_interns.col_30_db_venus_date_dim_null_value_count_table_stats select '30' as col_id, count (dt_key) as null_value_count where FIS_MO_IN_QTR_NBR IS NULL </t>
  </si>
  <si>
    <t>insert into table db_custscience_interns.SUMMARY_of_db_venus_date_dim_null_value_count_table_stats select col_id, null_value_count from db_custscience_interns.col_30_db_venus_date_dim_null_value_count_table_stats ;</t>
  </si>
  <si>
    <t>36 0</t>
  </si>
  <si>
    <t>drop table db_custscience_interns.col_30_db_venus_date_dim_null_value_count_table_stats ;</t>
  </si>
  <si>
    <t>fis_mo_in_seas_nbr  int                                     </t>
  </si>
  <si>
    <t>create table db_custscience_interns.col_31_db_venus_date_dim_distinct_values_table_stats (col_id int, distinct_values bigint) Row format delimited Fields terminated by '\t' Lines terminated by '\n'  Stored as textfile ;</t>
  </si>
  <si>
    <t>insert into table db_custscience_interns.col_31_db_venus_date_dim_distinct_values_table_stats select '31' as col_id, count (distinct FIS_MO_IN_SEAS_NBR) as distinct_values</t>
  </si>
  <si>
    <t>insert into table db_custscience_interns.SUMMARY_of_db_venus_date_dim_distinct_values_table_stats select col_id, distinct_values from db_custscience_interns.col_31_db_venus_date_dim_distinct_values_table_stats ;</t>
  </si>
  <si>
    <t>37 3</t>
  </si>
  <si>
    <t>drop table db_custscience_interns.col_31_db_venus_date_dim_distinct_values_table_stats;</t>
  </si>
  <si>
    <t>create table db_custscience_interns.col_31_db_venus_date_dim_null_value_count_table_stats (col_id int, null_value_count bigint) Row format delimited Fields terminated by '\t' Lines terminated by '\n'  Stored as textfile ;</t>
  </si>
  <si>
    <t xml:space="preserve">insert into table db_custscience_interns.col_31_db_venus_date_dim_null_value_count_table_stats select '31' as col_id, count (dt_key) as null_value_count where FIS_MO_IN_SEAS_NBR IS NULL </t>
  </si>
  <si>
    <t>insert into table db_custscience_interns.SUMMARY_of_db_venus_date_dim_null_value_count_table_stats select col_id, null_value_count from db_custscience_interns.col_31_db_venus_date_dim_null_value_count_table_stats ;</t>
  </si>
  <si>
    <t>37 0</t>
  </si>
  <si>
    <t>drop table db_custscience_interns.col_31_db_venus_date_dim_null_value_count_table_stats ;</t>
  </si>
  <si>
    <t>fis_mo_in_yr_nbr    int                                     </t>
  </si>
  <si>
    <t>create table db_custscience_interns.col_32_db_venus_date_dim_distinct_values_table_stats (col_id int, distinct_values bigint) Row format delimited Fields terminated by '\t' Lines terminated by '\n'  Stored as textfile ;</t>
  </si>
  <si>
    <t>insert into table db_custscience_interns.col_32_db_venus_date_dim_distinct_values_table_stats select '32' as col_id, count (distinct FIS_MO_IN_YR_NBR) as distinct_values</t>
  </si>
  <si>
    <t>insert into table db_custscience_interns.SUMMARY_of_db_venus_date_dim_distinct_values_table_stats select col_id, distinct_values from db_custscience_interns.col_32_db_venus_date_dim_distinct_values_table_stats ;</t>
  </si>
  <si>
    <t>38 5</t>
  </si>
  <si>
    <t>drop table db_custscience_interns.col_32_db_venus_date_dim_distinct_values_table_stats;</t>
  </si>
  <si>
    <t>create table db_custscience_interns.col_32_db_venus_date_dim_null_value_count_table_stats (col_id int, null_value_count bigint) Row format delimited Fields terminated by '\t' Lines terminated by '\n'  Stored as textfile ;</t>
  </si>
  <si>
    <t xml:space="preserve">insert into table db_custscience_interns.col_32_db_venus_date_dim_null_value_count_table_stats select '32' as col_id, count (dt_key) as null_value_count where FIS_MO_IN_YR_NBR IS NULL </t>
  </si>
  <si>
    <t>insert into table db_custscience_interns.SUMMARY_of_db_venus_date_dim_null_value_count_table_stats select col_id, null_value_count from db_custscience_interns.col_32_db_venus_date_dim_null_value_count_table_stats ;</t>
  </si>
  <si>
    <t>38 0</t>
  </si>
  <si>
    <t>drop table db_custscience_interns.col_32_db_venus_date_dim_null_value_count_table_stats ;</t>
  </si>
  <si>
    <t>cal_mo_of_yr        int                                     </t>
  </si>
  <si>
    <t>create table db_custscience_interns.col_33_db_venus_date_dim_distinct_values_table_stats (col_id int, distinct_values bigint) Row format delimited Fields terminated by '\t' Lines terminated by '\n'  Stored as textfile ;</t>
  </si>
  <si>
    <t>insert into table db_custscience_interns.col_33_db_venus_date_dim_distinct_values_table_stats select '33' as col_id, count (distinct CAL_MO_OF_YR) as distinct_values</t>
  </si>
  <si>
    <t>insert into table db_custscience_interns.SUMMARY_of_db_venus_date_dim_distinct_values_table_stats select col_id, distinct_values from db_custscience_interns.col_33_db_venus_date_dim_distinct_values_table_stats ;</t>
  </si>
  <si>
    <t>39 27</t>
  </si>
  <si>
    <t>drop table db_custscience_interns.col_33_db_venus_date_dim_distinct_values_table_stats;</t>
  </si>
  <si>
    <t>create table db_custscience_interns.col_33_db_venus_date_dim_null_value_count_table_stats (col_id int, null_value_count bigint) Row format delimited Fields terminated by '\t' Lines terminated by '\n'  Stored as textfile ;</t>
  </si>
  <si>
    <t xml:space="preserve">insert into table db_custscience_interns.col_33_db_venus_date_dim_null_value_count_table_stats select '33' as col_id, count (dt_key) as null_value_count where CAL_MO_OF_YR IS NULL </t>
  </si>
  <si>
    <t>insert into table db_custscience_interns.SUMMARY_of_db_venus_date_dim_null_value_count_table_stats select col_id, null_value_count from db_custscience_interns.col_33_db_venus_date_dim_null_value_count_table_stats ;</t>
  </si>
  <si>
    <t>39 0</t>
  </si>
  <si>
    <t>drop table db_custscience_interns.col_33_db_venus_date_dim_null_value_count_table_stats ;</t>
  </si>
  <si>
    <t>fis_qtr_desc        string                                  </t>
  </si>
  <si>
    <t>create table db_custscience_interns.col_34_db_venus_date_dim_distinct_values_table_stats (col_id int, distinct_values bigint) Row format delimited Fields terminated by '\t' Lines terminated by '\n'  Stored as textfile ;</t>
  </si>
  <si>
    <t>insert into table db_custscience_interns.col_34_db_venus_date_dim_distinct_values_table_stats select '34' as col_id, count (distinct FIS_QTR_DESC) as distinct_values</t>
  </si>
  <si>
    <t>insert into table db_custscience_interns.SUMMARY_of_db_venus_date_dim_distinct_values_table_stats select col_id, distinct_values from db_custscience_interns.col_34_db_venus_date_dim_distinct_values_table_stats ;</t>
  </si>
  <si>
    <t>40 27</t>
  </si>
  <si>
    <t>drop table db_custscience_interns.col_34_db_venus_date_dim_distinct_values_table_stats;</t>
  </si>
  <si>
    <t>create table db_custscience_interns.col_34_db_venus_date_dim_null_value_count_table_stats (col_id int, null_value_count bigint) Row format delimited Fields terminated by '\t' Lines terminated by '\n'  Stored as textfile ;</t>
  </si>
  <si>
    <t xml:space="preserve">insert into table db_custscience_interns.col_34_db_venus_date_dim_null_value_count_table_stats select '34' as col_id, count (dt_key) as null_value_count where FIS_QTR_DESC IS NULL </t>
  </si>
  <si>
    <t>insert into table db_custscience_interns.SUMMARY_of_db_venus_date_dim_null_value_count_table_stats select col_id, null_value_count from db_custscience_interns.col_34_db_venus_date_dim_null_value_count_table_stats ;</t>
  </si>
  <si>
    <t>40 0</t>
  </si>
  <si>
    <t>drop table db_custscience_interns.col_34_db_venus_date_dim_null_value_count_table_stats ;</t>
  </si>
  <si>
    <t>fis_qtr_in_yr       int                                     </t>
  </si>
  <si>
    <t>create table db_custscience_interns.col_35_db_venus_date_dim_distinct_values_table_stats (col_id int, distinct_values bigint) Row format delimited Fields terminated by '\t' Lines terminated by '\n'  Stored as textfile ;</t>
  </si>
  <si>
    <t>insert into table db_custscience_interns.col_35_db_venus_date_dim_distinct_values_table_stats select '35' as col_id, count (distinct FIS_QTR_IN_YR) as distinct_values</t>
  </si>
  <si>
    <t>insert into table db_custscience_interns.SUMMARY_of_db_venus_date_dim_distinct_values_table_stats select col_id, distinct_values from db_custscience_interns.col_35_db_venus_date_dim_distinct_values_table_stats ;</t>
  </si>
  <si>
    <t>5 313</t>
  </si>
  <si>
    <t>drop table db_custscience_interns.col_35_db_venus_date_dim_distinct_values_table_stats;</t>
  </si>
  <si>
    <t>create table db_custscience_interns.col_35_db_venus_date_dim_null_value_count_table_stats (col_id int, null_value_count bigint) Row format delimited Fields terminated by '\t' Lines terminated by '\n'  Stored as textfile ;</t>
  </si>
  <si>
    <t xml:space="preserve">insert into table db_custscience_interns.col_35_db_venus_date_dim_null_value_count_table_stats select '35' as col_id, count (dt_key) as null_value_count where FIS_QTR_IN_YR IS NULL </t>
  </si>
  <si>
    <t>insert into table db_custscience_interns.SUMMARY_of_db_venus_date_dim_null_value_count_table_stats select col_id, null_value_count from db_custscience_interns.col_35_db_venus_date_dim_null_value_count_table_stats ;</t>
  </si>
  <si>
    <t>drop table db_custscience_interns.col_35_db_venus_date_dim_null_value_count_table_stats ;</t>
  </si>
  <si>
    <t>cal_qtr_desc        string                                  </t>
  </si>
  <si>
    <t>create table db_custscience_interns.col_36_db_venus_date_dim_distinct_values_table_stats (col_id int, distinct_values bigint) Row format delimited Fields terminated by '\t' Lines terminated by '\n'  Stored as textfile ;</t>
  </si>
  <si>
    <t>insert into table db_custscience_interns.col_36_db_venus_date_dim_distinct_values_table_stats select '36' as col_id, count (distinct CAL_QTR_DESC) as distinct_values</t>
  </si>
  <si>
    <t>insert into table db_custscience_interns.SUMMARY_of_db_venus_date_dim_distinct_values_table_stats select col_id, distinct_values from db_custscience_interns.col_36_db_venus_date_dim_distinct_values_table_stats ;</t>
  </si>
  <si>
    <t>41 29</t>
  </si>
  <si>
    <t>drop table db_custscience_interns.col_36_db_venus_date_dim_distinct_values_table_stats;</t>
  </si>
  <si>
    <t>create table db_custscience_interns.col_36_db_venus_date_dim_null_value_count_table_stats (col_id int, null_value_count bigint) Row format delimited Fields terminated by '\t' Lines terminated by '\n'  Stored as textfile ;</t>
  </si>
  <si>
    <t xml:space="preserve">insert into table db_custscience_interns.col_36_db_venus_date_dim_null_value_count_table_stats select '36' as col_id, count (dt_key) as null_value_count where CAL_QTR_DESC IS NULL </t>
  </si>
  <si>
    <t>insert into table db_custscience_interns.SUMMARY_of_db_venus_date_dim_null_value_count_table_stats select col_id, null_value_count from db_custscience_interns.col_36_db_venus_date_dim_null_value_count_table_stats ;</t>
  </si>
  <si>
    <t>41 0</t>
  </si>
  <si>
    <t>drop table db_custscience_interns.col_36_db_venus_date_dim_null_value_count_table_stats ;</t>
  </si>
  <si>
    <t>fis_qtr_in_seas_nbr  int                                     </t>
  </si>
  <si>
    <t>create table db_custscience_interns.col_37_db_venus_date_dim_distinct_values_table_stats (col_id int, distinct_values bigint) Row format delimited Fields terminated by '\t' Lines terminated by '\n'  Stored as textfile ;</t>
  </si>
  <si>
    <t>insert into table db_custscience_interns.col_37_db_venus_date_dim_distinct_values_table_stats select '37' as col_id, count (distinct FIS_QTR_IN_SEAS_NBR) as distinct_values</t>
  </si>
  <si>
    <t>insert into table db_custscience_interns.SUMMARY_of_db_venus_date_dim_distinct_values_table_stats select col_id, distinct_values from db_custscience_interns.col_37_db_venus_date_dim_distinct_values_table_stats ;</t>
  </si>
  <si>
    <t>42 29</t>
  </si>
  <si>
    <t>drop table db_custscience_interns.col_37_db_venus_date_dim_distinct_values_table_stats;</t>
  </si>
  <si>
    <t>create table db_custscience_interns.col_37_db_venus_date_dim_null_value_count_table_stats (col_id int, null_value_count bigint) Row format delimited Fields terminated by '\t' Lines terminated by '\n'  Stored as textfile ;</t>
  </si>
  <si>
    <t xml:space="preserve">insert into table db_custscience_interns.col_37_db_venus_date_dim_null_value_count_table_stats select '37' as col_id, count (dt_key) as null_value_count where FIS_QTR_IN_SEAS_NBR IS NULL </t>
  </si>
  <si>
    <t>insert into table db_custscience_interns.SUMMARY_of_db_venus_date_dim_null_value_count_table_stats select col_id, null_value_count from db_custscience_interns.col_37_db_venus_date_dim_null_value_count_table_stats ;</t>
  </si>
  <si>
    <t>42 0</t>
  </si>
  <si>
    <t>drop table db_custscience_interns.col_37_db_venus_date_dim_null_value_count_table_stats ;</t>
  </si>
  <si>
    <t>cal_qtr_of_yr_nbr   int                                     </t>
  </si>
  <si>
    <t>create table db_custscience_interns.col_38_db_venus_date_dim_distinct_values_table_stats (col_id int, distinct_values bigint) Row format delimited Fields terminated by '\t' Lines terminated by '\n'  Stored as textfile ;</t>
  </si>
  <si>
    <t>insert into table db_custscience_interns.col_38_db_venus_date_dim_distinct_values_table_stats select '38' as col_id, count (distinct CAL_QTR_OF_YR_NBR) as distinct_values</t>
  </si>
  <si>
    <t>insert into table db_custscience_interns.SUMMARY_of_db_venus_date_dim_distinct_values_table_stats select col_id, distinct_values from db_custscience_interns.col_38_db_venus_date_dim_distinct_values_table_stats ;</t>
  </si>
  <si>
    <t>43 53</t>
  </si>
  <si>
    <t>drop table db_custscience_interns.col_38_db_venus_date_dim_distinct_values_table_stats;</t>
  </si>
  <si>
    <t>create table db_custscience_interns.col_38_db_venus_date_dim_null_value_count_table_stats (col_id int, null_value_count bigint) Row format delimited Fields terminated by '\t' Lines terminated by '\n'  Stored as textfile ;</t>
  </si>
  <si>
    <t xml:space="preserve">insert into table db_custscience_interns.col_38_db_venus_date_dim_null_value_count_table_stats select '38' as col_id, count (dt_key) as null_value_count where CAL_QTR_OF_YR_NBR IS NULL </t>
  </si>
  <si>
    <t>insert into table db_custscience_interns.SUMMARY_of_db_venus_date_dim_null_value_count_table_stats select col_id, null_value_count from db_custscience_interns.col_38_db_venus_date_dim_null_value_count_table_stats ;</t>
  </si>
  <si>
    <t>43 0</t>
  </si>
  <si>
    <t>drop table db_custscience_interns.col_38_db_venus_date_dim_null_value_count_table_stats ;</t>
  </si>
  <si>
    <t>fis_yr_desc         string                                  </t>
  </si>
  <si>
    <t>create table db_custscience_interns.col_39_db_venus_date_dim_distinct_values_table_stats (col_id int, distinct_values bigint) Row format delimited Fields terminated by '\t' Lines terminated by '\n'  Stored as textfile ;</t>
  </si>
  <si>
    <t>insert into table db_custscience_interns.col_39_db_venus_date_dim_distinct_values_table_stats select '39' as col_id, count (distinct FIS_YR_DESC) as distinct_values</t>
  </si>
  <si>
    <t>insert into table db_custscience_interns.SUMMARY_of_db_venus_date_dim_distinct_values_table_stats select col_id, distinct_values from db_custscience_interns.col_39_db_venus_date_dim_distinct_values_table_stats ;</t>
  </si>
  <si>
    <t>44 29</t>
  </si>
  <si>
    <t>drop table db_custscience_interns.col_39_db_venus_date_dim_distinct_values_table_stats;</t>
  </si>
  <si>
    <t>create table db_custscience_interns.col_39_db_venus_date_dim_null_value_count_table_stats (col_id int, null_value_count bigint) Row format delimited Fields terminated by '\t' Lines terminated by '\n'  Stored as textfile ;</t>
  </si>
  <si>
    <t xml:space="preserve">insert into table db_custscience_interns.col_39_db_venus_date_dim_null_value_count_table_stats select '39' as col_id, count (dt_key) as null_value_count where FIS_YR_DESC IS NULL </t>
  </si>
  <si>
    <t>insert into table db_custscience_interns.SUMMARY_of_db_venus_date_dim_null_value_count_table_stats select col_id, null_value_count from db_custscience_interns.col_39_db_venus_date_dim_null_value_count_table_stats ;</t>
  </si>
  <si>
    <t>44 0</t>
  </si>
  <si>
    <t>drop table db_custscience_interns.col_39_db_venus_date_dim_null_value_count_table_stats ;</t>
  </si>
  <si>
    <t>fis_yr_nbr          int                                     </t>
  </si>
  <si>
    <t>create table db_custscience_interns.col_40_db_venus_date_dim_distinct_values_table_stats (col_id int, distinct_values bigint) Row format delimited Fields terminated by '\t' Lines terminated by '\n'  Stored as textfile ;</t>
  </si>
  <si>
    <t>insert into table db_custscience_interns.col_40_db_venus_date_dim_distinct_values_table_stats select '40' as col_id, count (distinct FIS_YR_NBR) as distinct_values</t>
  </si>
  <si>
    <t>insert into table db_custscience_interns.SUMMARY_of_db_venus_date_dim_distinct_values_table_stats select col_id, distinct_values from db_custscience_interns.col_40_db_venus_date_dim_distinct_values_table_stats ;</t>
  </si>
  <si>
    <t>45 4</t>
  </si>
  <si>
    <t>drop table db_custscience_interns.col_40_db_venus_date_dim_distinct_values_table_stats;</t>
  </si>
  <si>
    <t>create table db_custscience_interns.col_40_db_venus_date_dim_null_value_count_table_stats (col_id int, null_value_count bigint) Row format delimited Fields terminated by '\t' Lines terminated by '\n'  Stored as textfile ;</t>
  </si>
  <si>
    <t xml:space="preserve">insert into table db_custscience_interns.col_40_db_venus_date_dim_null_value_count_table_stats select '40' as col_id, count (dt_key) as null_value_count where FIS_YR_NBR IS NULL </t>
  </si>
  <si>
    <t>insert into table db_custscience_interns.SUMMARY_of_db_venus_date_dim_null_value_count_table_stats select col_id, null_value_count from db_custscience_interns.col_40_db_venus_date_dim_null_value_count_table_stats ;</t>
  </si>
  <si>
    <t>45 0</t>
  </si>
  <si>
    <t>drop table db_custscience_interns.col_40_db_venus_date_dim_null_value_count_table_stats ;</t>
  </si>
  <si>
    <t>cal_yr_desc         string                                  </t>
  </si>
  <si>
    <t>create table db_custscience_interns.col_41_db_venus_date_dim_distinct_values_table_stats (col_id int, distinct_values bigint) Row format delimited Fields terminated by '\t' Lines terminated by '\n'  Stored as textfile ;</t>
  </si>
  <si>
    <t>insert into table db_custscience_interns.col_41_db_venus_date_dim_distinct_values_table_stats select '41' as col_id, count (distinct CAL_YR_DESC) as distinct_values</t>
  </si>
  <si>
    <t>insert into table db_custscience_interns.SUMMARY_of_db_venus_date_dim_distinct_values_table_stats select col_id, distinct_values from db_custscience_interns.col_41_db_venus_date_dim_distinct_values_table_stats ;</t>
  </si>
  <si>
    <t>46 3</t>
  </si>
  <si>
    <t>drop table db_custscience_interns.col_41_db_venus_date_dim_distinct_values_table_stats;</t>
  </si>
  <si>
    <t>create table db_custscience_interns.col_41_db_venus_date_dim_null_value_count_table_stats (col_id int, null_value_count bigint) Row format delimited Fields terminated by '\t' Lines terminated by '\n'  Stored as textfile ;</t>
  </si>
  <si>
    <t xml:space="preserve">insert into table db_custscience_interns.col_41_db_venus_date_dim_null_value_count_table_stats select '41' as col_id, count (dt_key) as null_value_count where CAL_YR_DESC IS NULL </t>
  </si>
  <si>
    <t>insert into table db_custscience_interns.SUMMARY_of_db_venus_date_dim_null_value_count_table_stats select col_id, null_value_count from db_custscience_interns.col_41_db_venus_date_dim_null_value_count_table_stats ;</t>
  </si>
  <si>
    <t>46 0</t>
  </si>
  <si>
    <t>drop table db_custscience_interns.col_41_db_venus_date_dim_null_value_count_table_stats ;</t>
  </si>
  <si>
    <t>cal_yr_nbr          int                                     </t>
  </si>
  <si>
    <t>create table db_custscience_interns.col_42_db_venus_date_dim_distinct_values_table_stats (col_id int, distinct_values bigint) Row format delimited Fields terminated by '\t' Lines terminated by '\n'  Stored as textfile ;</t>
  </si>
  <si>
    <t>insert into table db_custscience_interns.col_42_db_venus_date_dim_distinct_values_table_stats select '42' as col_id, count (distinct CAL_YR_NBR) as distinct_values</t>
  </si>
  <si>
    <t>insert into table db_custscience_interns.SUMMARY_of_db_venus_date_dim_distinct_values_table_stats select col_id, distinct_values from db_custscience_interns.col_42_db_venus_date_dim_distinct_values_table_stats ;</t>
  </si>
  <si>
    <t>47 6</t>
  </si>
  <si>
    <t>drop table db_custscience_interns.col_42_db_venus_date_dim_distinct_values_table_stats;</t>
  </si>
  <si>
    <t>create table db_custscience_interns.col_42_db_venus_date_dim_null_value_count_table_stats (col_id int, null_value_count bigint) Row format delimited Fields terminated by '\t' Lines terminated by '\n'  Stored as textfile ;</t>
  </si>
  <si>
    <t xml:space="preserve">insert into table db_custscience_interns.col_42_db_venus_date_dim_null_value_count_table_stats select '42' as col_id, count (dt_key) as null_value_count where CAL_YR_NBR IS NULL </t>
  </si>
  <si>
    <t>insert into table db_custscience_interns.SUMMARY_of_db_venus_date_dim_null_value_count_table_stats select col_id, null_value_count from db_custscience_interns.col_42_db_venus_date_dim_null_value_count_table_stats ;</t>
  </si>
  <si>
    <t>47 0</t>
  </si>
  <si>
    <t>drop table db_custscience_interns.col_42_db_venus_date_dim_null_value_count_table_stats ;</t>
  </si>
  <si>
    <t>fis_seas_desc       string                                  </t>
  </si>
  <si>
    <t>create table db_custscience_interns.col_43_db_venus_date_dim_distinct_values_table_stats (col_id int, distinct_values bigint) Row format delimited Fields terminated by '\t' Lines terminated by '\n'  Stored as textfile ;</t>
  </si>
  <si>
    <t>insert into table db_custscience_interns.col_43_db_venus_date_dim_distinct_values_table_stats select '43' as col_id, count (distinct FIS_SEAS_DESC) as distinct_values</t>
  </si>
  <si>
    <t>insert into table db_custscience_interns.SUMMARY_of_db_venus_date_dim_distinct_values_table_stats select col_id, distinct_values from db_custscience_interns.col_43_db_venus_date_dim_distinct_values_table_stats ;</t>
  </si>
  <si>
    <t>48 372</t>
  </si>
  <si>
    <t>drop table db_custscience_interns.col_43_db_venus_date_dim_distinct_values_table_stats;</t>
  </si>
  <si>
    <t>create table db_custscience_interns.col_43_db_venus_date_dim_null_value_count_table_stats (col_id int, null_value_count bigint) Row format delimited Fields terminated by '\t' Lines terminated by '\n'  Stored as textfile ;</t>
  </si>
  <si>
    <t xml:space="preserve">insert into table db_custscience_interns.col_43_db_venus_date_dim_null_value_count_table_stats select '43' as col_id, count (dt_key) as null_value_count where FIS_SEAS_DESC IS NULL </t>
  </si>
  <si>
    <t>insert into table db_custscience_interns.SUMMARY_of_db_venus_date_dim_null_value_count_table_stats select col_id, null_value_count from db_custscience_interns.col_43_db_venus_date_dim_null_value_count_table_stats ;</t>
  </si>
  <si>
    <t>48 0</t>
  </si>
  <si>
    <t>drop table db_custscience_interns.col_43_db_venus_date_dim_null_value_count_table_stats ;</t>
  </si>
  <si>
    <t>cal_yr_end_dt       string                                  </t>
  </si>
  <si>
    <t>create table db_custscience_interns.col_44_db_venus_date_dim_distinct_values_table_stats (col_id int, distinct_values bigint) Row format delimited Fields terminated by '\t' Lines terminated by '\n'  Stored as textfile ;</t>
  </si>
  <si>
    <t>insert into table db_custscience_interns.col_44_db_venus_date_dim_distinct_values_table_stats select '44' as col_id, count (distinct CAL_YR_END_DT) as distinct_values</t>
  </si>
  <si>
    <t>insert into table db_custscience_interns.SUMMARY_of_db_venus_date_dim_distinct_values_table_stats select col_id, distinct_values from db_custscience_interns.col_44_db_venus_date_dim_distinct_values_table_stats ;</t>
  </si>
  <si>
    <t>49 1</t>
  </si>
  <si>
    <t>drop table db_custscience_interns.col_44_db_venus_date_dim_distinct_values_table_stats;</t>
  </si>
  <si>
    <t>create table db_custscience_interns.col_44_db_venus_date_dim_null_value_count_table_stats (col_id int, null_value_count bigint) Row format delimited Fields terminated by '\t' Lines terminated by '\n'  Stored as textfile ;</t>
  </si>
  <si>
    <t xml:space="preserve">insert into table db_custscience_interns.col_44_db_venus_date_dim_null_value_count_table_stats select '44' as col_id, count (dt_key) as null_value_count where CAL_YR_END_DT IS NULL </t>
  </si>
  <si>
    <t>insert into table db_custscience_interns.SUMMARY_of_db_venus_date_dim_null_value_count_table_stats select col_id, null_value_count from db_custscience_interns.col_44_db_venus_date_dim_null_value_count_table_stats ;</t>
  </si>
  <si>
    <t>49 0</t>
  </si>
  <si>
    <t>drop table db_custscience_interns.col_44_db_venus_date_dim_null_value_count_table_stats ;</t>
  </si>
  <si>
    <t>create table db_custscience_interns.col_45_db_venus_date_dim_distinct_values_table_stats (col_id int, distinct_values bigint) Row format delimited Fields terminated by '\t' Lines terminated by '\n'  Stored as textfile ;</t>
  </si>
  <si>
    <t>insert into table db_custscience_interns.col_45_db_venus_date_dim_distinct_values_table_stats select '45' as col_id, count (distinct BTCH_KEY) as distinct_values</t>
  </si>
  <si>
    <t>insert into table db_custscience_interns.SUMMARY_of_db_venus_date_dim_distinct_values_table_stats select col_id, distinct_values from db_custscience_interns.col_45_db_venus_date_dim_distinct_values_table_stats ;</t>
  </si>
  <si>
    <t>50 1</t>
  </si>
  <si>
    <t>drop table db_custscience_interns.col_45_db_venus_date_dim_distinct_values_table_stats;</t>
  </si>
  <si>
    <t>create table db_custscience_interns.col_45_db_venus_date_dim_null_value_count_table_stats (col_id int, null_value_count bigint) Row format delimited Fields terminated by '\t' Lines terminated by '\n'  Stored as textfile ;</t>
  </si>
  <si>
    <t xml:space="preserve">insert into table db_custscience_interns.col_45_db_venus_date_dim_null_value_count_table_stats select '45' as col_id, count (dt_key) as null_value_count where BTCH_KEY IS NULL </t>
  </si>
  <si>
    <t>insert into table db_custscience_interns.SUMMARY_of_db_venus_date_dim_null_value_count_table_stats select col_id, null_value_count from db_custscience_interns.col_45_db_venus_date_dim_null_value_count_table_stats ;</t>
  </si>
  <si>
    <t>50 0</t>
  </si>
  <si>
    <t>drop table db_custscience_interns.col_45_db_venus_date_dim_null_value_count_table_stats ;</t>
  </si>
  <si>
    <t>create table db_custscience_interns.col_46_db_venus_date_dim_distinct_values_table_stats (col_id int, distinct_values bigint) Row format delimited Fields terminated by '\t' Lines terminated by '\n'  Stored as textfile ;</t>
  </si>
  <si>
    <t>insert into table db_custscience_interns.col_46_db_venus_date_dim_distinct_values_table_stats select '46' as col_id, count (distinct BTCH_OPR) as distinct_values</t>
  </si>
  <si>
    <t>insert into table db_custscience_interns.SUMMARY_of_db_venus_date_dim_distinct_values_table_stats select col_id, distinct_values from db_custscience_interns.col_46_db_venus_date_dim_distinct_values_table_stats ;</t>
  </si>
  <si>
    <t>6 105</t>
  </si>
  <si>
    <t>drop table db_custscience_interns.col_46_db_venus_date_dim_distinct_values_table_stats;</t>
  </si>
  <si>
    <t>create table db_custscience_interns.col_46_db_venus_date_dim_null_value_count_table_stats (col_id int, null_value_count bigint) Row format delimited Fields terminated by '\t' Lines terminated by '\n'  Stored as textfile ;</t>
  </si>
  <si>
    <t xml:space="preserve">insert into table db_custscience_interns.col_46_db_venus_date_dim_null_value_count_table_stats select '46' as col_id, count (dt_key) as null_value_count where BTCH_OPR IS NULL </t>
  </si>
  <si>
    <t>insert into table db_custscience_interns.SUMMARY_of_db_venus_date_dim_null_value_count_table_stats select col_id, null_value_count from db_custscience_interns.col_46_db_venus_date_dim_null_value_count_table_stats ;</t>
  </si>
  <si>
    <t>drop table db_custscience_interns.col_46_db_venus_date_dim_null_value_count_table_stats ;</t>
  </si>
  <si>
    <t>create table db_custscience_interns.col_47_db_venus_date_dim_distinct_values_table_stats (col_id int, distinct_values bigint) Row format delimited Fields terminated by '\t' Lines terminated by '\n'  Stored as textfile ;</t>
  </si>
  <si>
    <t>insert into table db_custscience_interns.col_47_db_venus_date_dim_distinct_values_table_stats select '47' as col_id, count (distinct LST_UPD_OR_CRT_DTTM) as distinct_values</t>
  </si>
  <si>
    <t>insert into table db_custscience_interns.SUMMARY_of_db_venus_date_dim_distinct_values_table_stats select col_id, distinct_values from db_custscience_interns.col_47_db_venus_date_dim_distinct_values_table_stats ;</t>
  </si>
  <si>
    <t>drop table db_custscience_interns.col_47_db_venus_date_dim_distinct_values_table_stats;</t>
  </si>
  <si>
    <t>create table db_custscience_interns.col_47_db_venus_date_dim_null_value_count_table_stats (col_id int, null_value_count bigint) Row format delimited Fields terminated by '\t' Lines terminated by '\n'  Stored as textfile ;</t>
  </si>
  <si>
    <t xml:space="preserve">insert into table db_custscience_interns.col_47_db_venus_date_dim_null_value_count_table_stats select '47' as col_id, count (dt_key) as null_value_count where LST_UPD_OR_CRT_DTTM IS NULL </t>
  </si>
  <si>
    <t>insert into table db_custscience_interns.SUMMARY_of_db_venus_date_dim_null_value_count_table_stats select col_id, null_value_count from db_custscience_interns.col_47_db_venus_date_dim_null_value_count_table_stats ;</t>
  </si>
  <si>
    <t>drop table db_custscience_interns.col_47_db_venus_date_dim_null_value_count_table_stats ;</t>
  </si>
  <si>
    <t>fis_dy_in_yr_nbr    int                                     </t>
  </si>
  <si>
    <t>create table db_custscience_interns.col_48_db_venus_date_dim_distinct_values_table_stats (col_id int, distinct_values bigint) Row format delimited Fields terminated by '\t' Lines terminated by '\n'  Stored as textfile ;</t>
  </si>
  <si>
    <t>insert into table db_custscience_interns.col_48_db_venus_date_dim_distinct_values_table_stats select '48' as col_id, count (distinct FIS_DY_IN_YR_NBR) as distinct_values</t>
  </si>
  <si>
    <t>insert into table db_custscience_interns.SUMMARY_of_db_venus_date_dim_distinct_values_table_stats select col_id, distinct_values from db_custscience_interns.col_48_db_venus_date_dim_distinct_values_table_stats ;</t>
  </si>
  <si>
    <t>8 9494</t>
  </si>
  <si>
    <t>drop table db_custscience_interns.col_48_db_venus_date_dim_distinct_values_table_stats;</t>
  </si>
  <si>
    <t>create table db_custscience_interns.col_48_db_venus_date_dim_null_value_count_table_stats (col_id int, null_value_count bigint) Row format delimited Fields terminated by '\t' Lines terminated by '\n'  Stored as textfile ;</t>
  </si>
  <si>
    <t xml:space="preserve">insert into table db_custscience_interns.col_48_db_venus_date_dim_null_value_count_table_stats select '48' as col_id, count (dt_key) as null_value_count where FIS_DY_IN_YR_NBR IS NULL </t>
  </si>
  <si>
    <t>insert into table db_custscience_interns.SUMMARY_of_db_venus_date_dim_null_value_count_table_stats select col_id, null_value_count from db_custscience_interns.col_48_db_venus_date_dim_null_value_count_table_stats ;</t>
  </si>
  <si>
    <t>drop table db_custscience_interns.col_48_db_venus_date_dim_null_value_count_table_stats ;</t>
  </si>
  <si>
    <t>create table db_custscience_interns.col_49_db_venus_date_dim_distinct_values_table_stats (col_id int, distinct_values bigint) Row format delimited Fields terminated by '\t' Lines terminated by '\n'  Stored as textfile ;</t>
  </si>
  <si>
    <t>insert into table db_custscience_interns.col_49_db_venus_date_dim_distinct_values_table_stats select '49' as col_id, count (distinct CRT_TMST) as distinct_values</t>
  </si>
  <si>
    <t>insert into table db_custscience_interns.SUMMARY_of_db_venus_date_dim_distinct_values_table_stats select col_id, distinct_values from db_custscience_interns.col_49_db_venus_date_dim_distinct_values_table_stats ;</t>
  </si>
  <si>
    <t>9 14</t>
  </si>
  <si>
    <t>drop table db_custscience_interns.col_49_db_venus_date_dim_distinct_values_table_stats;</t>
  </si>
  <si>
    <t>create table db_custscience_interns.col_49_db_venus_date_dim_null_value_count_table_stats (col_id int, null_value_count bigint) Row format delimited Fields terminated by '\t' Lines terminated by '\n'  Stored as textfile ;</t>
  </si>
  <si>
    <t xml:space="preserve">insert into table db_custscience_interns.col_49_db_venus_date_dim_null_value_count_table_stats select '49' as col_id, count (dt_key) as null_value_count where CRT_TMST IS NULL </t>
  </si>
  <si>
    <t>insert into table db_custscience_interns.SUMMARY_of_db_venus_date_dim_null_value_count_table_stats select col_id, null_value_count from db_custscience_interns.col_49_db_venus_date_dim_null_value_count_table_stats ;</t>
  </si>
  <si>
    <t>drop table db_custscience_interns.col_49_db_venus_date_dim_null_value_count_table_stats ;</t>
  </si>
  <si>
    <t>create table db_custscience_interns.col_50_db_venus_date_dim_distinct_values_table_stats (col_id int, distinct_values bigint) Row format delimited Fields terminated by '\t' Lines terminated by '\n'  Stored as textfile ;</t>
  </si>
  <si>
    <t>insert into table db_custscience_interns.col_50_db_venus_date_dim_distinct_values_table_stats select '50' as col_id, count (distinct UPDT_TMST) as distinct_values</t>
  </si>
  <si>
    <t>insert into table db_custscience_interns.SUMMARY_of_db_venus_date_dim_distinct_values_table_stats select col_id, distinct_values from db_custscience_interns.col_50_db_venus_date_dim_distinct_values_table_stats ;</t>
  </si>
  <si>
    <t>10 8</t>
  </si>
  <si>
    <t>drop table db_custscience_interns.col_50_db_venus_date_dim_distinct_values_table_stats;</t>
  </si>
  <si>
    <t>create table db_custscience_interns.col_50_db_venus_date_dim_null_value_count_table_stats (col_id int, null_value_count bigint) Row format delimited Fields terminated by '\t' Lines terminated by '\n'  Stored as textfile ;</t>
  </si>
  <si>
    <t xml:space="preserve">insert into table db_custscience_interns.col_50_db_venus_date_dim_null_value_count_table_stats select '50' as col_id, count (dt_key) as null_value_count where UPDT_TMST IS NULL </t>
  </si>
  <si>
    <t>insert into table db_custscience_interns.SUMMARY_of_db_venus_date_dim_null_value_count_table_stats select col_id, null_value_count from db_custscience_interns.col_50_db_venus_date_dim_null_value_count_table_stats ;</t>
  </si>
  <si>
    <t>drop table db_custscience_interns.col_50_db_venus_date_dim_null_value_count_table_stats ;</t>
  </si>
  <si>
    <t xml:space="preserve">Detailed Table Information Table(tableName:date_dim, dbName:db_venus, owner:svc_fndt_e2e, createTime:1484339410, lastAccessTime:0, retention:0, sd:StorageDescriptor(cols:[FieldSchema(name:dt_key, type:int, comment:), FieldSchema(name:fis_dy_key, type:int, comment:), FieldSchema(name:wk_key, type:int, comment:), FieldSchema(name:fis_seas_key, type:int, comment:), FieldSchema(name:fis_mo_key, type:int, comment:), FieldSchema(name:fis_qtr_key, type:int, comment:), FieldSchema(name:fis_yr_key, type:int, comment:), FieldSchema(name:this_cal_dt, type:string, comment:), FieldSchema(name:dy_of_wk_desc, type:string, comment:), FieldSchema(name:dy_of_wk_nbr, type:int, comment:), FieldSchema(name:fis_dy_in_wk_nbr, type:int, comment:), FieldSchema(name:fis_dy_in_mo_nbr, type:int, comment:), FieldSchema(name:fis_dy_in_qtr_nbr, type:int, comment:), FieldSchema(name:fis_dy_in_seas_nbr, type:int, comment:), FieldSchema(name:cal_dy_in_mo_nbr, type:int, comment:), FieldSchema(name:cal_lst_dy_in_mo_nbr, type:int, comment:), FieldSchema(name:cal_dy_in_qtr_nbr, type:int, comment:), FieldSchema(name:cal_dy_in_yr, type:int, comment:), FieldSchema(name:fis_wk_desc, type:string, comment:), FieldSchema(name:cal_wk_of_mo_nbr, type:int, comment:), FieldSchema(name:cal_wk_of_yr_nbr, type:int, comment:), FieldSchema(name:fis_wk_in_mo_nbr, type:int, comment:), FieldSchema(name:fis_wk_in_qtr_nbr, type:int, comment:), FieldSchema(name:fis_wk_in_yr_nbr, type:int, comment:), FieldSchema(name:fis_wk_in_seas_nbr, type:int, comment:), FieldSchema(name:cal_wk_end_dt, type:string, comment:), FieldSchema(name:fis_mo_desc, type:string, comment:), FieldSchema(name:fis_mo_nm, type:string, comment:), FieldSchema(name:cal_mo_desc, type:string, comment:), FieldSchema(name:fis_mo_in_qtr_nbr, type:int, comment:), FieldSchema(name:fis_mo_in_seas_nbr, type:int, comment:), FieldSchema(name:fis_mo_in_yr_nbr, type:int, comment:), FieldSchema(name:cal_mo_of_yr, type:int, comment:), FieldSchema(name:fis_qtr_desc, type:string, comment:), FieldSchema(name:fis_qtr_in_yr, type:int, comment:), FieldSchema(name:cal_qtr_desc, type:string, comment:), FieldSchema(name:fis_qtr_in_seas_nbr, type:int, comment:), FieldSchema(name:cal_qtr_of_yr_nbr, type:int, comment:), FieldSchema(name:fis_yr_desc, type:string, comment:), FieldSchema(name:fis_yr_nbr, type:int, comment:), FieldSchema(name:cal_yr_desc, type:string, comment:), FieldSchema(name:cal_yr_nbr, type:int, comment:), FieldSchema(name:fis_seas_desc, type:string, comment:), FieldSchema(name:cal_yr_end_dt, type:string, comment:), FieldSchema(name:btch_key, type:int, comment:), FieldSchema(name:btch_opr, type:string, comment:), FieldSchema(name:lst_upd_or_crt_dttm, type:string, comment:), FieldSchema(name:fis_dy_in_yr_nbr, type:int, comment:), FieldSchema(name:crt_tmst, type:string, comment:), FieldSchema(name:updt_tmst, type:string, comment:)], location:hdfs://pxpmgct/bde2e/fndt/fndtbase/Time/VENUS20/DATE_DIM/1467538286,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parameters:{totalSize=506028, EXTERNAL=TRUE, numRows=9494, rawDataSize=0, COLUMN_STATS_ACCURATE=true, avro.schema.url=hdfs://pxpmgct/bde2e/fndt/fndtbase/Time/VENUS20/DATE_DIM/schema/date_dim.avsc, numFiles=1, transient_lastDdlTime=1497415065}, viewOriginalText:null, viewExpandedText:null, tableType:EXTERNAL_TABLE) </t>
  </si>
  <si>
    <t>Time taken: 6.16 seconds, Fetched: 52 row(s)</t>
  </si>
  <si>
    <t>hive -e 'set hive.cli.print.header=true; select * from db_venus.dc_dim limit 10000;'&gt;db_venus.dc_dim_10k_sample.txt;</t>
  </si>
  <si>
    <r>
      <t xml:space="preserve">hive&gt; Describe extended </t>
    </r>
    <r>
      <rPr>
        <b/>
        <sz val="11"/>
        <color theme="1"/>
        <rFont val="Calibri"/>
        <family val="2"/>
        <scheme val="minor"/>
      </rPr>
      <t>db_venus.dc_dim;</t>
    </r>
  </si>
  <si>
    <t>select * from db_custscience_interns.SUMMARY_of_db_venus_dc_dim_distinct_values_table_stats;</t>
  </si>
  <si>
    <t>select * from db_custscience_interns.SUMMARY_of_db_venus_dc_dim_null_value_count_table_stats ;</t>
  </si>
  <si>
    <t>from db_venus.dc_dim</t>
  </si>
  <si>
    <t>create table db_custscience_interns.SUMMARY_of_db_venus_dc_dim_distinct_values_table_stats (col_id int, distinct_values bigint) Row format delimited Fields terminated by '\t' Lines terminated by '\n'  Stored as textfile ;</t>
  </si>
  <si>
    <t>create table db_custscience_interns.SUMMARY_of_db_venus_dc_dim_null_value_count_table_stats (col_id int, null_value_count bigint) Row format delimited Fields terminated by '\t' Lines terminated by '\n'  Stored as textfile ;</t>
  </si>
  <si>
    <t>dc_key              int                                     </t>
  </si>
  <si>
    <t>create table db_custscience_interns.col_1_db_venus_dc_dim_distinct_values_table_stats (col_id int, distinct_values bigint) Row format delimited Fields terminated by '\t' Lines terminated by '\n'  Stored as textfile ;</t>
  </si>
  <si>
    <t>insert into table db_custscience_interns.col_1_db_venus_dc_dim_distinct_values_table_stats select '1' as col_id, count (distinct DC_KEY) as distinct_values</t>
  </si>
  <si>
    <t>insert into table db_custscience_interns.SUMMARY_of_db_venus_dc_dim_distinct_values_table_stats select col_id, distinct_values from db_custscience_interns.col_1_db_venus_dc_dim_distinct_values_table_stats ;</t>
  </si>
  <si>
    <t>1 8019</t>
  </si>
  <si>
    <t>drop table db_custscience_interns.col_1_db_venus_dc_dim_distinct_values_table_stats;</t>
  </si>
  <si>
    <t>create table db_custscience_interns.col_1_db_venus_dc_dim_null_value_count_table_stats (col_id int, null_value_count bigint) Row format delimited Fields terminated by '\t' Lines terminated by '\n'  Stored as textfile ;</t>
  </si>
  <si>
    <t xml:space="preserve">insert into table db_custscience_interns.col_1_db_venus_dc_dim_null_value_count_table_stats select '1' as col_id, count (dc_key) as null_value_count where DC_KEY IS NULL </t>
  </si>
  <si>
    <t>insert into table db_custscience_interns.SUMMARY_of_db_venus_dc_dim_null_value_count_table_stats select col_id, null_value_count from db_custscience_interns.col_1_db_venus_dc_dim_null_value_count_table_stats ;</t>
  </si>
  <si>
    <t>drop table db_custscience_interns.col_1_db_venus_dc_dim_null_value_count_table_stats ;</t>
  </si>
  <si>
    <t>oms_dc_node_cd      string                                  </t>
  </si>
  <si>
    <t>create table db_custscience_interns.col_2_db_venus_dc_dim_distinct_values_table_stats (col_id int, distinct_values bigint) Row format delimited Fields terminated by '\t' Lines terminated by '\n'  Stored as textfile ;</t>
  </si>
  <si>
    <t>insert into table db_custscience_interns.col_2_db_venus_dc_dim_distinct_values_table_stats select '2' as col_id, count (distinct OMS_DC_NODE_CD) as distinct_values</t>
  </si>
  <si>
    <t>insert into table db_custscience_interns.SUMMARY_of_db_venus_dc_dim_distinct_values_table_stats select col_id, distinct_values from db_custscience_interns.col_2_db_venus_dc_dim_distinct_values_table_stats ;</t>
  </si>
  <si>
    <t>2 8019</t>
  </si>
  <si>
    <t>drop table db_custscience_interns.col_2_db_venus_dc_dim_distinct_values_table_stats;</t>
  </si>
  <si>
    <t>create table db_custscience_interns.col_2_db_venus_dc_dim_null_value_count_table_stats (col_id int, null_value_count bigint) Row format delimited Fields terminated by '\t' Lines terminated by '\n'  Stored as textfile ;</t>
  </si>
  <si>
    <t xml:space="preserve">insert into table db_custscience_interns.col_2_db_venus_dc_dim_null_value_count_table_stats select '2' as col_id, count (dc_key) as null_value_count where OMS_DC_NODE_CD IS NULL </t>
  </si>
  <si>
    <t>insert into table db_custscience_interns.SUMMARY_of_db_venus_dc_dim_null_value_count_table_stats select col_id, null_value_count from db_custscience_interns.col_2_db_venus_dc_dim_null_value_count_table_stats ;</t>
  </si>
  <si>
    <t>drop table db_custscience_interns.col_2_db_venus_dc_dim_null_value_count_table_stats ;</t>
  </si>
  <si>
    <t>dc_cd               int                                     </t>
  </si>
  <si>
    <t>create table db_custscience_interns.col_3_db_venus_dc_dim_distinct_values_table_stats (col_id int, distinct_values bigint) Row format delimited Fields terminated by '\t' Lines terminated by '\n'  Stored as textfile ;</t>
  </si>
  <si>
    <t>insert into table db_custscience_interns.col_3_db_venus_dc_dim_distinct_values_table_stats select '3' as col_id, count (distinct DC_CD) as distinct_values</t>
  </si>
  <si>
    <t>insert into table db_custscience_interns.SUMMARY_of_db_venus_dc_dim_distinct_values_table_stats select col_id, distinct_values from db_custscience_interns.col_3_db_venus_dc_dim_distinct_values_table_stats ;</t>
  </si>
  <si>
    <t>11 3</t>
  </si>
  <si>
    <t>drop table db_custscience_interns.col_3_db_venus_dc_dim_distinct_values_table_stats;</t>
  </si>
  <si>
    <t>create table db_custscience_interns.col_3_db_venus_dc_dim_null_value_count_table_stats (col_id int, null_value_count bigint) Row format delimited Fields terminated by '\t' Lines terminated by '\n'  Stored as textfile ;</t>
  </si>
  <si>
    <t xml:space="preserve">insert into table db_custscience_interns.col_3_db_venus_dc_dim_null_value_count_table_stats select '3' as col_id, count (dc_key) as null_value_count where DC_CD IS NULL </t>
  </si>
  <si>
    <t>insert into table db_custscience_interns.SUMMARY_of_db_venus_dc_dim_null_value_count_table_stats select col_id, null_value_count from db_custscience_interns.col_3_db_venus_dc_dim_null_value_count_table_stats ;</t>
  </si>
  <si>
    <t>drop table db_custscience_interns.col_3_db_venus_dc_dim_null_value_count_table_stats ;</t>
  </si>
  <si>
    <t>dc_abrv             string                                  </t>
  </si>
  <si>
    <t>create table db_custscience_interns.col_4_db_venus_dc_dim_distinct_values_table_stats (col_id int, distinct_values bigint) Row format delimited Fields terminated by '\t' Lines terminated by '\n'  Stored as textfile ;</t>
  </si>
  <si>
    <t>insert into table db_custscience_interns.col_4_db_venus_dc_dim_distinct_values_table_stats select '4' as col_id, count (distinct DC_ABRV) as distinct_values</t>
  </si>
  <si>
    <t>insert into table db_custscience_interns.SUMMARY_of_db_venus_dc_dim_distinct_values_table_stats select col_id, distinct_values from db_custscience_interns.col_4_db_venus_dc_dim_distinct_values_table_stats ;</t>
  </si>
  <si>
    <t>12 3126</t>
  </si>
  <si>
    <t>drop table db_custscience_interns.col_4_db_venus_dc_dim_distinct_values_table_stats;</t>
  </si>
  <si>
    <t>create table db_custscience_interns.col_4_db_venus_dc_dim_null_value_count_table_stats (col_id int, null_value_count bigint) Row format delimited Fields terminated by '\t' Lines terminated by '\n'  Stored as textfile ;</t>
  </si>
  <si>
    <t xml:space="preserve">insert into table db_custscience_interns.col_4_db_venus_dc_dim_null_value_count_table_stats select '4' as col_id, count (dc_key) as null_value_count where DC_ABRV IS NULL </t>
  </si>
  <si>
    <t>insert into table db_custscience_interns.SUMMARY_of_db_venus_dc_dim_null_value_count_table_stats select col_id, null_value_count from db_custscience_interns.col_4_db_venus_dc_dim_null_value_count_table_stats ;</t>
  </si>
  <si>
    <t>12 2337</t>
  </si>
  <si>
    <t>drop table db_custscience_interns.col_4_db_venus_dc_dim_null_value_count_table_stats ;</t>
  </si>
  <si>
    <t>dc_desc             string                                  </t>
  </si>
  <si>
    <t>create table db_custscience_interns.col_5_db_venus_dc_dim_distinct_values_table_stats (col_id int, distinct_values bigint) Row format delimited Fields terminated by '\t' Lines terminated by '\n'  Stored as textfile ;</t>
  </si>
  <si>
    <t>insert into table db_custscience_interns.col_5_db_venus_dc_dim_distinct_values_table_stats select '5' as col_id, count (distinct DC_DESC) as distinct_values</t>
  </si>
  <si>
    <t>insert into table db_custscience_interns.SUMMARY_of_db_venus_dc_dim_distinct_values_table_stats select col_id, distinct_values from db_custscience_interns.col_5_db_venus_dc_dim_distinct_values_table_stats ;</t>
  </si>
  <si>
    <t>13 568</t>
  </si>
  <si>
    <t>drop table db_custscience_interns.col_5_db_venus_dc_dim_distinct_values_table_stats;</t>
  </si>
  <si>
    <t>create table db_custscience_interns.col_5_db_venus_dc_dim_null_value_count_table_stats (col_id int, null_value_count bigint) Row format delimited Fields terminated by '\t' Lines terminated by '\n'  Stored as textfile ;</t>
  </si>
  <si>
    <t xml:space="preserve">insert into table db_custscience_interns.col_5_db_venus_dc_dim_null_value_count_table_stats select '5' as col_id, count (dc_key) as null_value_count where DC_DESC IS NULL </t>
  </si>
  <si>
    <t>insert into table db_custscience_interns.SUMMARY_of_db_venus_dc_dim_null_value_count_table_stats select col_id, null_value_count from db_custscience_interns.col_5_db_venus_dc_dim_null_value_count_table_stats ;</t>
  </si>
  <si>
    <t>13 3725</t>
  </si>
  <si>
    <t>drop table db_custscience_interns.col_5_db_venus_dc_dim_null_value_count_table_stats ;</t>
  </si>
  <si>
    <t>dc_ecd_nbr          int                                     </t>
  </si>
  <si>
    <t>create table db_custscience_interns.col_6_db_venus_dc_dim_distinct_values_table_stats (col_id int, distinct_values bigint) Row format delimited Fields terminated by '\t' Lines terminated by '\n'  Stored as textfile ;</t>
  </si>
  <si>
    <t>insert into table db_custscience_interns.col_6_db_venus_dc_dim_distinct_values_table_stats select '6' as col_id, count (distinct DC_ECD_NBR) as distinct_values</t>
  </si>
  <si>
    <t>insert into table db_custscience_interns.SUMMARY_of_db_venus_dc_dim_distinct_values_table_stats select col_id, distinct_values from db_custscience_interns.col_6_db_venus_dc_dim_distinct_values_table_stats ;</t>
  </si>
  <si>
    <t>14 1895</t>
  </si>
  <si>
    <t>drop table db_custscience_interns.col_6_db_venus_dc_dim_distinct_values_table_stats;</t>
  </si>
  <si>
    <t>create table db_custscience_interns.col_6_db_venus_dc_dim_null_value_count_table_stats (col_id int, null_value_count bigint) Row format delimited Fields terminated by '\t' Lines terminated by '\n'  Stored as textfile ;</t>
  </si>
  <si>
    <t xml:space="preserve">insert into table db_custscience_interns.col_6_db_venus_dc_dim_null_value_count_table_stats select '6' as col_id, count (dc_key) as null_value_count where DC_ECD_NBR IS NULL </t>
  </si>
  <si>
    <t>insert into table db_custscience_interns.SUMMARY_of_db_venus_dc_dim_null_value_count_table_stats select col_id, null_value_count from db_custscience_interns.col_6_db_venus_dc_dim_null_value_count_table_stats ;</t>
  </si>
  <si>
    <t>14 10</t>
  </si>
  <si>
    <t>drop table db_custscience_interns.col_6_db_venus_dc_dim_null_value_count_table_stats ;</t>
  </si>
  <si>
    <t>create table db_custscience_interns.col_7_db_venus_dc_dim_distinct_values_table_stats (col_id int, distinct_values bigint) Row format delimited Fields terminated by '\t' Lines terminated by '\n'  Stored as textfile ;</t>
  </si>
  <si>
    <t>insert into table db_custscience_interns.col_7_db_venus_dc_dim_distinct_values_table_stats select '7' as col_id, count (distinct BTCH_KEY) as distinct_values</t>
  </si>
  <si>
    <t>insert into table db_custscience_interns.SUMMARY_of_db_venus_dc_dim_distinct_values_table_stats select col_id, distinct_values from db_custscience_interns.col_7_db_venus_dc_dim_distinct_values_table_stats ;</t>
  </si>
  <si>
    <t>15 58</t>
  </si>
  <si>
    <t>drop table db_custscience_interns.col_7_db_venus_dc_dim_distinct_values_table_stats;</t>
  </si>
  <si>
    <t>create table db_custscience_interns.col_7_db_venus_dc_dim_null_value_count_table_stats (col_id int, null_value_count bigint) Row format delimited Fields terminated by '\t' Lines terminated by '\n'  Stored as textfile ;</t>
  </si>
  <si>
    <t xml:space="preserve">insert into table db_custscience_interns.col_7_db_venus_dc_dim_null_value_count_table_stats select '7' as col_id, count (dc_key) as null_value_count where BTCH_KEY IS NULL </t>
  </si>
  <si>
    <t>insert into table db_custscience_interns.SUMMARY_of_db_venus_dc_dim_null_value_count_table_stats select col_id, null_value_count from db_custscience_interns.col_7_db_venus_dc_dim_null_value_count_table_stats ;</t>
  </si>
  <si>
    <t>15 11</t>
  </si>
  <si>
    <t>drop table db_custscience_interns.col_7_db_venus_dc_dim_null_value_count_table_stats ;</t>
  </si>
  <si>
    <t>create table db_custscience_interns.col_8_db_venus_dc_dim_distinct_values_table_stats (col_id int, distinct_values bigint) Row format delimited Fields terminated by '\t' Lines terminated by '\n'  Stored as textfile ;</t>
  </si>
  <si>
    <t>insert into table db_custscience_interns.col_8_db_venus_dc_dim_distinct_values_table_stats select '8' as col_id, count (distinct BTCH_OPR) as distinct_values</t>
  </si>
  <si>
    <t>insert into table db_custscience_interns.SUMMARY_of_db_venus_dc_dim_distinct_values_table_stats select col_id, distinct_values from db_custscience_interns.col_8_db_venus_dc_dim_distinct_values_table_stats ;</t>
  </si>
  <si>
    <t>drop table db_custscience_interns.col_8_db_venus_dc_dim_distinct_values_table_stats;</t>
  </si>
  <si>
    <t>create table db_custscience_interns.col_8_db_venus_dc_dim_null_value_count_table_stats (col_id int, null_value_count bigint) Row format delimited Fields terminated by '\t' Lines terminated by '\n'  Stored as textfile ;</t>
  </si>
  <si>
    <t xml:space="preserve">insert into table db_custscience_interns.col_8_db_venus_dc_dim_null_value_count_table_stats select '8' as col_id, count (dc_key) as null_value_count where BTCH_OPR IS NULL </t>
  </si>
  <si>
    <t>insert into table db_custscience_interns.SUMMARY_of_db_venus_dc_dim_null_value_count_table_stats select col_id, null_value_count from db_custscience_interns.col_8_db_venus_dc_dim_null_value_count_table_stats ;</t>
  </si>
  <si>
    <t>16 8019</t>
  </si>
  <si>
    <t>drop table db_custscience_interns.col_8_db_venus_dc_dim_null_value_count_table_stats ;</t>
  </si>
  <si>
    <t>create table db_custscience_interns.col_9_db_venus_dc_dim_distinct_values_table_stats (col_id int, distinct_values bigint) Row format delimited Fields terminated by '\t' Lines terminated by '\n'  Stored as textfile ;</t>
  </si>
  <si>
    <t>insert into table db_custscience_interns.col_9_db_venus_dc_dim_distinct_values_table_stats select '9' as col_id, count (distinct LST_UPD_OR_CRT_DTTM) as distinct_values</t>
  </si>
  <si>
    <t>insert into table db_custscience_interns.SUMMARY_of_db_venus_dc_dim_distinct_values_table_stats select col_id, distinct_values from db_custscience_interns.col_9_db_venus_dc_dim_distinct_values_table_stats ;</t>
  </si>
  <si>
    <t>drop table db_custscience_interns.col_9_db_venus_dc_dim_distinct_values_table_stats;</t>
  </si>
  <si>
    <t>create table db_custscience_interns.col_9_db_venus_dc_dim_null_value_count_table_stats (col_id int, null_value_count bigint) Row format delimited Fields terminated by '\t' Lines terminated by '\n'  Stored as textfile ;</t>
  </si>
  <si>
    <t xml:space="preserve">insert into table db_custscience_interns.col_9_db_venus_dc_dim_null_value_count_table_stats select '9' as col_id, count (dc_key) as null_value_count where LST_UPD_OR_CRT_DTTM IS NULL </t>
  </si>
  <si>
    <t>insert into table db_custscience_interns.SUMMARY_of_db_venus_dc_dim_null_value_count_table_stats select col_id, null_value_count from db_custscience_interns.col_9_db_venus_dc_dim_null_value_count_table_stats ;</t>
  </si>
  <si>
    <t>17 8019</t>
  </si>
  <si>
    <t>drop table db_custscience_interns.col_9_db_venus_dc_dim_null_value_count_table_stats ;</t>
  </si>
  <si>
    <t>dc_grp              string                                  </t>
  </si>
  <si>
    <t>create table db_custscience_interns.col_10_db_venus_dc_dim_distinct_values_table_stats (col_id int, distinct_values bigint) Row format delimited Fields terminated by '\t' Lines terminated by '\n'  Stored as textfile ;</t>
  </si>
  <si>
    <t>insert into table db_custscience_interns.col_10_db_venus_dc_dim_distinct_values_table_stats select '10' as col_id, count (distinct DC_GRP) as distinct_values</t>
  </si>
  <si>
    <t>insert into table db_custscience_interns.SUMMARY_of_db_venus_dc_dim_distinct_values_table_stats select col_id, distinct_values from db_custscience_interns.col_10_db_venus_dc_dim_distinct_values_table_stats ;</t>
  </si>
  <si>
    <t>drop table db_custscience_interns.col_10_db_venus_dc_dim_distinct_values_table_stats;</t>
  </si>
  <si>
    <t>create table db_custscience_interns.col_10_db_venus_dc_dim_null_value_count_table_stats (col_id int, null_value_count bigint) Row format delimited Fields terminated by '\t' Lines terminated by '\n'  Stored as textfile ;</t>
  </si>
  <si>
    <t xml:space="preserve">insert into table db_custscience_interns.col_10_db_venus_dc_dim_null_value_count_table_stats select '10' as col_id, count (dc_key) as null_value_count where DC_GRP IS NULL </t>
  </si>
  <si>
    <t>insert into table db_custscience_interns.SUMMARY_of_db_venus_dc_dim_null_value_count_table_stats select col_id, null_value_count from db_custscience_interns.col_10_db_venus_dc_dim_null_value_count_table_stats ;</t>
  </si>
  <si>
    <t>18 8019</t>
  </si>
  <si>
    <t>drop table db_custscience_interns.col_10_db_venus_dc_dim_null_value_count_table_stats ;</t>
  </si>
  <si>
    <t>dc_typ              string                                  </t>
  </si>
  <si>
    <t>create table db_custscience_interns.col_11_db_venus_dc_dim_distinct_values_table_stats (col_id int, distinct_values bigint) Row format delimited Fields terminated by '\t' Lines terminated by '\n'  Stored as textfile ;</t>
  </si>
  <si>
    <t>insert into table db_custscience_interns.col_11_db_venus_dc_dim_distinct_values_table_stats select '11' as col_id, count (distinct DC_TYP) as distinct_values</t>
  </si>
  <si>
    <t>insert into table db_custscience_interns.SUMMARY_of_db_venus_dc_dim_distinct_values_table_stats select col_id, distinct_values from db_custscience_interns.col_11_db_venus_dc_dim_distinct_values_table_stats ;</t>
  </si>
  <si>
    <t>drop table db_custscience_interns.col_11_db_venus_dc_dim_distinct_values_table_stats;</t>
  </si>
  <si>
    <t>create table db_custscience_interns.col_11_db_venus_dc_dim_null_value_count_table_stats (col_id int, null_value_count bigint) Row format delimited Fields terminated by '\t' Lines terminated by '\n'  Stored as textfile ;</t>
  </si>
  <si>
    <t xml:space="preserve">insert into table db_custscience_interns.col_11_db_venus_dc_dim_null_value_count_table_stats select '11' as col_id, count (dc_key) as null_value_count where DC_TYP IS NULL </t>
  </si>
  <si>
    <t>insert into table db_custscience_interns.SUMMARY_of_db_venus_dc_dim_null_value_count_table_stats select col_id, null_value_count from db_custscience_interns.col_11_db_venus_dc_dim_null_value_count_table_stats ;</t>
  </si>
  <si>
    <t>19 8019</t>
  </si>
  <si>
    <t>drop table db_custscience_interns.col_11_db_venus_dc_dim_null_value_count_table_stats ;</t>
  </si>
  <si>
    <t>create table db_custscience_interns.col_12_db_venus_dc_dim_distinct_values_table_stats (col_id int, distinct_values bigint) Row format delimited Fields terminated by '\t' Lines terminated by '\n'  Stored as textfile ;</t>
  </si>
  <si>
    <t>insert into table db_custscience_interns.col_12_db_venus_dc_dim_distinct_values_table_stats select '12' as col_id, count (distinct PSTL_CD) as distinct_values</t>
  </si>
  <si>
    <t>insert into table db_custscience_interns.SUMMARY_of_db_venus_dc_dim_distinct_values_table_stats select col_id, distinct_values from db_custscience_interns.col_12_db_venus_dc_dim_distinct_values_table_stats ;</t>
  </si>
  <si>
    <t>drop table db_custscience_interns.col_12_db_venus_dc_dim_distinct_values_table_stats;</t>
  </si>
  <si>
    <t>create table db_custscience_interns.col_12_db_venus_dc_dim_null_value_count_table_stats (col_id int, null_value_count bigint) Row format delimited Fields terminated by '\t' Lines terminated by '\n'  Stored as textfile ;</t>
  </si>
  <si>
    <t xml:space="preserve">insert into table db_custscience_interns.col_12_db_venus_dc_dim_null_value_count_table_stats select '12' as col_id, count (dc_key) as null_value_count where PSTL_CD IS NULL </t>
  </si>
  <si>
    <t>insert into table db_custscience_interns.SUMMARY_of_db_venus_dc_dim_null_value_count_table_stats select col_id, null_value_count from db_custscience_interns.col_12_db_venus_dc_dim_null_value_count_table_stats ;</t>
  </si>
  <si>
    <t>20 8019</t>
  </si>
  <si>
    <t>drop table db_custscience_interns.col_12_db_venus_dc_dim_null_value_count_table_stats ;</t>
  </si>
  <si>
    <t>county_nm           string                                  </t>
  </si>
  <si>
    <t>create table db_custscience_interns.col_13_db_venus_dc_dim_distinct_values_table_stats (col_id int, distinct_values bigint) Row format delimited Fields terminated by '\t' Lines terminated by '\n'  Stored as textfile ;</t>
  </si>
  <si>
    <t>insert into table db_custscience_interns.col_13_db_venus_dc_dim_distinct_values_table_stats select '13' as col_id, count (distinct COUNTY_NM) as distinct_values</t>
  </si>
  <si>
    <t>insert into table db_custscience_interns.SUMMARY_of_db_venus_dc_dim_distinct_values_table_stats select col_id, distinct_values from db_custscience_interns.col_13_db_venus_dc_dim_distinct_values_table_stats ;</t>
  </si>
  <si>
    <t>3 8018</t>
  </si>
  <si>
    <t>drop table db_custscience_interns.col_13_db_venus_dc_dim_distinct_values_table_stats;</t>
  </si>
  <si>
    <t>create table db_custscience_interns.col_13_db_venus_dc_dim_null_value_count_table_stats (col_id int, null_value_count bigint) Row format delimited Fields terminated by '\t' Lines terminated by '\n'  Stored as textfile ;</t>
  </si>
  <si>
    <t xml:space="preserve">insert into table db_custscience_interns.col_13_db_venus_dc_dim_null_value_count_table_stats select '13' as col_id, count (dc_key) as null_value_count where COUNTY_NM IS NULL </t>
  </si>
  <si>
    <t>insert into table db_custscience_interns.SUMMARY_of_db_venus_dc_dim_null_value_count_table_stats select col_id, null_value_count from db_custscience_interns.col_13_db_venus_dc_dim_null_value_count_table_stats ;</t>
  </si>
  <si>
    <t>drop table db_custscience_interns.col_13_db_venus_dc_dim_null_value_count_table_stats ;</t>
  </si>
  <si>
    <t>create table db_custscience_interns.col_14_db_venus_dc_dim_distinct_values_table_stats (col_id int, distinct_values bigint) Row format delimited Fields terminated by '\t' Lines terminated by '\n'  Stored as textfile ;</t>
  </si>
  <si>
    <t>insert into table db_custscience_interns.col_14_db_venus_dc_dim_distinct_values_table_stats select '14' as col_id, count (distinct CITY_NM) as distinct_values</t>
  </si>
  <si>
    <t>insert into table db_custscience_interns.SUMMARY_of_db_venus_dc_dim_distinct_values_table_stats select col_id, distinct_values from db_custscience_interns.col_14_db_venus_dc_dim_distinct_values_table_stats ;</t>
  </si>
  <si>
    <t>21 2</t>
  </si>
  <si>
    <t>drop table db_custscience_interns.col_14_db_venus_dc_dim_distinct_values_table_stats;</t>
  </si>
  <si>
    <t>create table db_custscience_interns.col_14_db_venus_dc_dim_null_value_count_table_stats (col_id int, null_value_count bigint) Row format delimited Fields terminated by '\t' Lines terminated by '\n'  Stored as textfile ;</t>
  </si>
  <si>
    <t xml:space="preserve">insert into table db_custscience_interns.col_14_db_venus_dc_dim_null_value_count_table_stats select '14' as col_id, count (dc_key) as null_value_count where CITY_NM IS NULL </t>
  </si>
  <si>
    <t>insert into table db_custscience_interns.SUMMARY_of_db_venus_dc_dim_null_value_count_table_stats select col_id, null_value_count from db_custscience_interns.col_14_db_venus_dc_dim_null_value_count_table_stats ;</t>
  </si>
  <si>
    <t>drop table db_custscience_interns.col_14_db_venus_dc_dim_null_value_count_table_stats ;</t>
  </si>
  <si>
    <t>st_prvnce_nm        string                                  </t>
  </si>
  <si>
    <t>create table db_custscience_interns.col_15_db_venus_dc_dim_distinct_values_table_stats (col_id int, distinct_values bigint) Row format delimited Fields terminated by '\t' Lines terminated by '\n'  Stored as textfile ;</t>
  </si>
  <si>
    <t>insert into table db_custscience_interns.col_15_db_venus_dc_dim_distinct_values_table_stats select '15' as col_id, count (distinct ST_PRVNCE_NM) as distinct_values</t>
  </si>
  <si>
    <t>insert into table db_custscience_interns.SUMMARY_of_db_venus_dc_dim_distinct_values_table_stats select col_id, distinct_values from db_custscience_interns.col_15_db_venus_dc_dim_distinct_values_table_stats ;</t>
  </si>
  <si>
    <t>drop table db_custscience_interns.col_15_db_venus_dc_dim_distinct_values_table_stats;</t>
  </si>
  <si>
    <t>create table db_custscience_interns.col_15_db_venus_dc_dim_null_value_count_table_stats (col_id int, null_value_count bigint) Row format delimited Fields terminated by '\t' Lines terminated by '\n'  Stored as textfile ;</t>
  </si>
  <si>
    <t xml:space="preserve">insert into table db_custscience_interns.col_15_db_venus_dc_dim_null_value_count_table_stats select '15' as col_id, count (dc_key) as null_value_count where ST_PRVNCE_NM IS NULL </t>
  </si>
  <si>
    <t>insert into table db_custscience_interns.SUMMARY_of_db_venus_dc_dim_null_value_count_table_stats select col_id, null_value_count from db_custscience_interns.col_15_db_venus_dc_dim_null_value_count_table_stats ;</t>
  </si>
  <si>
    <t>drop table db_custscience_interns.col_15_db_venus_dc_dim_null_value_count_table_stats ;</t>
  </si>
  <si>
    <t>fin_dist_desc       string                                  </t>
  </si>
  <si>
    <t>create table db_custscience_interns.col_16_db_venus_dc_dim_distinct_values_table_stats (col_id int, distinct_values bigint) Row format delimited Fields terminated by '\t' Lines terminated by '\n'  Stored as textfile ;</t>
  </si>
  <si>
    <t>insert into table db_custscience_interns.col_16_db_venus_dc_dim_distinct_values_table_stats select '16' as col_id, count (distinct FIN_DIST_DESC) as distinct_values</t>
  </si>
  <si>
    <t>insert into table db_custscience_interns.SUMMARY_of_db_venus_dc_dim_distinct_values_table_stats select col_id, distinct_values from db_custscience_interns.col_16_db_venus_dc_dim_distinct_values_table_stats ;</t>
  </si>
  <si>
    <t>23 2</t>
  </si>
  <si>
    <t>drop table db_custscience_interns.col_16_db_venus_dc_dim_distinct_values_table_stats;</t>
  </si>
  <si>
    <t>create table db_custscience_interns.col_16_db_venus_dc_dim_null_value_count_table_stats (col_id int, null_value_count bigint) Row format delimited Fields terminated by '\t' Lines terminated by '\n'  Stored as textfile ;</t>
  </si>
  <si>
    <t xml:space="preserve">insert into table db_custscience_interns.col_16_db_venus_dc_dim_null_value_count_table_stats select '16' as col_id, count (dc_key) as null_value_count where FIN_DIST_DESC IS NULL </t>
  </si>
  <si>
    <t>insert into table db_custscience_interns.SUMMARY_of_db_venus_dc_dim_null_value_count_table_stats select col_id, null_value_count from db_custscience_interns.col_16_db_venus_dc_dim_null_value_count_table_stats ;</t>
  </si>
  <si>
    <t>drop table db_custscience_interns.col_16_db_venus_dc_dim_null_value_count_table_stats ;</t>
  </si>
  <si>
    <t>fin_rgn_desc        string                                  </t>
  </si>
  <si>
    <t>create table db_custscience_interns.col_17_db_venus_dc_dim_distinct_values_table_stats (col_id int, distinct_values bigint) Row format delimited Fields terminated by '\t' Lines terminated by '\n'  Stored as textfile ;</t>
  </si>
  <si>
    <t>insert into table db_custscience_interns.col_17_db_venus_dc_dim_distinct_values_table_stats select '17' as col_id, count (distinct FIN_RGN_DESC) as distinct_values</t>
  </si>
  <si>
    <t>insert into table db_custscience_interns.SUMMARY_of_db_venus_dc_dim_distinct_values_table_stats select col_id, distinct_values from db_custscience_interns.col_17_db_venus_dc_dim_distinct_values_table_stats ;</t>
  </si>
  <si>
    <t>4 23</t>
  </si>
  <si>
    <t>drop table db_custscience_interns.col_17_db_venus_dc_dim_distinct_values_table_stats;</t>
  </si>
  <si>
    <t>create table db_custscience_interns.col_17_db_venus_dc_dim_null_value_count_table_stats (col_id int, null_value_count bigint) Row format delimited Fields terminated by '\t' Lines terminated by '\n'  Stored as textfile ;</t>
  </si>
  <si>
    <t xml:space="preserve">insert into table db_custscience_interns.col_17_db_venus_dc_dim_null_value_count_table_stats select '17' as col_id, count (dc_key) as null_value_count where FIN_RGN_DESC IS NULL </t>
  </si>
  <si>
    <t>insert into table db_custscience_interns.SUMMARY_of_db_venus_dc_dim_null_value_count_table_stats select col_id, null_value_count from db_custscience_interns.col_17_db_venus_dc_dim_null_value_count_table_stats ;</t>
  </si>
  <si>
    <t>drop table db_custscience_interns.col_17_db_venus_dc_dim_null_value_count_table_stats ;</t>
  </si>
  <si>
    <t>str_sell_sq_ft      int                                     </t>
  </si>
  <si>
    <t>create table db_custscience_interns.col_18_db_venus_dc_dim_distinct_values_table_stats (col_id int, distinct_values bigint) Row format delimited Fields terminated by '\t' Lines terminated by '\n'  Stored as textfile ;</t>
  </si>
  <si>
    <t>insert into table db_custscience_interns.col_18_db_venus_dc_dim_distinct_values_table_stats select '18' as col_id, count (distinct STR_SELL_SQ_FT) as distinct_values</t>
  </si>
  <si>
    <t>insert into table db_custscience_interns.SUMMARY_of_db_venus_dc_dim_distinct_values_table_stats select col_id, distinct_values from db_custscience_interns.col_18_db_venus_dc_dim_distinct_values_table_stats ;</t>
  </si>
  <si>
    <t>5 8016</t>
  </si>
  <si>
    <t>drop table db_custscience_interns.col_18_db_venus_dc_dim_distinct_values_table_stats;</t>
  </si>
  <si>
    <t>create table db_custscience_interns.col_18_db_venus_dc_dim_null_value_count_table_stats (col_id int, null_value_count bigint) Row format delimited Fields terminated by '\t' Lines terminated by '\n'  Stored as textfile ;</t>
  </si>
  <si>
    <t xml:space="preserve">insert into table db_custscience_interns.col_18_db_venus_dc_dim_null_value_count_table_stats select '18' as col_id, count (dc_key) as null_value_count where STR_SELL_SQ_FT IS NULL </t>
  </si>
  <si>
    <t>insert into table db_custscience_interns.SUMMARY_of_db_venus_dc_dim_null_value_count_table_stats select col_id, null_value_count from db_custscience_interns.col_18_db_venus_dc_dim_null_value_count_table_stats ;</t>
  </si>
  <si>
    <t>drop table db_custscience_interns.col_18_db_venus_dc_dim_null_value_count_table_stats ;</t>
  </si>
  <si>
    <t>str_ttl_sq_ft       int                                     </t>
  </si>
  <si>
    <t>create table db_custscience_interns.col_19_db_venus_dc_dim_distinct_values_table_stats (col_id int, distinct_values bigint) Row format delimited Fields terminated by '\t' Lines terminated by '\n'  Stored as textfile ;</t>
  </si>
  <si>
    <t>insert into table db_custscience_interns.col_19_db_venus_dc_dim_distinct_values_table_stats select '19' as col_id, count (distinct STR_TTL_SQ_FT) as distinct_values</t>
  </si>
  <si>
    <t>insert into table db_custscience_interns.SUMMARY_of_db_venus_dc_dim_distinct_values_table_stats select col_id, distinct_values from db_custscience_interns.col_19_db_venus_dc_dim_distinct_values_table_stats ;</t>
  </si>
  <si>
    <t>6 20</t>
  </si>
  <si>
    <t>drop table db_custscience_interns.col_19_db_venus_dc_dim_distinct_values_table_stats;</t>
  </si>
  <si>
    <t>create table db_custscience_interns.col_19_db_venus_dc_dim_null_value_count_table_stats (col_id int, null_value_count bigint) Row format delimited Fields terminated by '\t' Lines terminated by '\n'  Stored as textfile ;</t>
  </si>
  <si>
    <t xml:space="preserve">insert into table db_custscience_interns.col_19_db_venus_dc_dim_null_value_count_table_stats select '19' as col_id, count (dc_key) as null_value_count where STR_TTL_SQ_FT IS NULL </t>
  </si>
  <si>
    <t>insert into table db_custscience_interns.SUMMARY_of_db_venus_dc_dim_null_value_count_table_stats select col_id, null_value_count from db_custscience_interns.col_19_db_venus_dc_dim_null_value_count_table_stats ;</t>
  </si>
  <si>
    <t>drop table db_custscience_interns.col_19_db_venus_dc_dim_null_value_count_table_stats ;</t>
  </si>
  <si>
    <t>open_weeks          int                                     </t>
  </si>
  <si>
    <t>create table db_custscience_interns.col_20_db_venus_dc_dim_distinct_values_table_stats (col_id int, distinct_values bigint) Row format delimited Fields terminated by '\t' Lines terminated by '\n'  Stored as textfile ;</t>
  </si>
  <si>
    <t>insert into table db_custscience_interns.col_20_db_venus_dc_dim_distinct_values_table_stats select '20' as col_id, count (distinct OPEN_WEEKS) as distinct_values</t>
  </si>
  <si>
    <t>insert into table db_custscience_interns.SUMMARY_of_db_venus_dc_dim_distinct_values_table_stats select col_id, distinct_values from db_custscience_interns.col_20_db_venus_dc_dim_distinct_values_table_stats ;</t>
  </si>
  <si>
    <t>drop table db_custscience_interns.col_20_db_venus_dc_dim_distinct_values_table_stats;</t>
  </si>
  <si>
    <t>create table db_custscience_interns.col_20_db_venus_dc_dim_null_value_count_table_stats (col_id int, null_value_count bigint) Row format delimited Fields terminated by '\t' Lines terminated by '\n'  Stored as textfile ;</t>
  </si>
  <si>
    <t xml:space="preserve">insert into table db_custscience_interns.col_20_db_venus_dc_dim_null_value_count_table_stats select '20' as col_id, count (dc_key) as null_value_count where OPEN_WEEKS IS NULL </t>
  </si>
  <si>
    <t>insert into table db_custscience_interns.SUMMARY_of_db_venus_dc_dim_null_value_count_table_stats select col_id, null_value_count from db_custscience_interns.col_20_db_venus_dc_dim_null_value_count_table_stats ;</t>
  </si>
  <si>
    <t>drop table db_custscience_interns.col_20_db_venus_dc_dim_null_value_count_table_stats ;</t>
  </si>
  <si>
    <t>popup_dc_ind        string                                  </t>
  </si>
  <si>
    <t>create table db_custscience_interns.col_21_db_venus_dc_dim_distinct_values_table_stats (col_id int, distinct_values bigint) Row format delimited Fields terminated by '\t' Lines terminated by '\n'  Stored as textfile ;</t>
  </si>
  <si>
    <t>insert into table db_custscience_interns.col_21_db_venus_dc_dim_distinct_values_table_stats select '21' as col_id, count (distinct POPUP_DC_IND) as distinct_values</t>
  </si>
  <si>
    <t>insert into table db_custscience_interns.SUMMARY_of_db_venus_dc_dim_distinct_values_table_stats select col_id, distinct_values from db_custscience_interns.col_21_db_venus_dc_dim_distinct_values_table_stats ;</t>
  </si>
  <si>
    <t>drop table db_custscience_interns.col_21_db_venus_dc_dim_distinct_values_table_stats;</t>
  </si>
  <si>
    <t>create table db_custscience_interns.col_21_db_venus_dc_dim_null_value_count_table_stats (col_id int, null_value_count bigint) Row format delimited Fields terminated by '\t' Lines terminated by '\n'  Stored as textfile ;</t>
  </si>
  <si>
    <t xml:space="preserve">insert into table db_custscience_interns.col_21_db_venus_dc_dim_null_value_count_table_stats select '21' as col_id, count (dc_key) as null_value_count where POPUP_DC_IND IS NULL </t>
  </si>
  <si>
    <t>insert into table db_custscience_interns.SUMMARY_of_db_venus_dc_dim_null_value_count_table_stats select col_id, null_value_count from db_custscience_interns.col_21_db_venus_dc_dim_null_value_count_table_stats ;</t>
  </si>
  <si>
    <t>drop table db_custscience_interns.col_21_db_venus_dc_dim_null_value_count_table_stats ;</t>
  </si>
  <si>
    <t>create table db_custscience_interns.col_22_db_venus_dc_dim_distinct_values_table_stats (col_id int, distinct_values bigint) Row format delimited Fields terminated by '\t' Lines terminated by '\n'  Stored as textfile ;</t>
  </si>
  <si>
    <t>insert into table db_custscience_interns.col_22_db_venus_dc_dim_distinct_values_table_stats select '22' as col_id, count (distinct CRT_TMST) as distinct_values</t>
  </si>
  <si>
    <t>insert into table db_custscience_interns.SUMMARY_of_db_venus_dc_dim_distinct_values_table_stats select col_id, distinct_values from db_custscience_interns.col_22_db_venus_dc_dim_distinct_values_table_stats ;</t>
  </si>
  <si>
    <t>9 8</t>
  </si>
  <si>
    <t>drop table db_custscience_interns.col_22_db_venus_dc_dim_distinct_values_table_stats;</t>
  </si>
  <si>
    <t>create table db_custscience_interns.col_22_db_venus_dc_dim_null_value_count_table_stats (col_id int, null_value_count bigint) Row format delimited Fields terminated by '\t' Lines terminated by '\n'  Stored as textfile ;</t>
  </si>
  <si>
    <t xml:space="preserve">insert into table db_custscience_interns.col_22_db_venus_dc_dim_null_value_count_table_stats select '22' as col_id, count (dc_key) as null_value_count where CRT_TMST IS NULL </t>
  </si>
  <si>
    <t>insert into table db_custscience_interns.SUMMARY_of_db_venus_dc_dim_null_value_count_table_stats select col_id, null_value_count from db_custscience_interns.col_22_db_venus_dc_dim_null_value_count_table_stats ;</t>
  </si>
  <si>
    <t>drop table db_custscience_interns.col_22_db_venus_dc_dim_null_value_count_table_stats ;</t>
  </si>
  <si>
    <t>create table db_custscience_interns.col_23_db_venus_dc_dim_distinct_values_table_stats (col_id int, distinct_values bigint) Row format delimited Fields terminated by '\t' Lines terminated by '\n'  Stored as textfile ;</t>
  </si>
  <si>
    <t>insert into table db_custscience_interns.col_23_db_venus_dc_dim_distinct_values_table_stats select '23' as col_id, count (distinct UPDT_TMST) as distinct_values</t>
  </si>
  <si>
    <t>insert into table db_custscience_interns.SUMMARY_of_db_venus_dc_dim_distinct_values_table_stats select col_id, distinct_values from db_custscience_interns.col_23_db_venus_dc_dim_distinct_values_table_stats ;</t>
  </si>
  <si>
    <t>10 12</t>
  </si>
  <si>
    <t>drop table db_custscience_interns.col_23_db_venus_dc_dim_distinct_values_table_stats;</t>
  </si>
  <si>
    <t>create table db_custscience_interns.col_23_db_venus_dc_dim_null_value_count_table_stats (col_id int, null_value_count bigint) Row format delimited Fields terminated by '\t' Lines terminated by '\n'  Stored as textfile ;</t>
  </si>
  <si>
    <t xml:space="preserve">insert into table db_custscience_interns.col_23_db_venus_dc_dim_null_value_count_table_stats select '23' as col_id, count (dc_key) as null_value_count where UPDT_TMST IS NULL </t>
  </si>
  <si>
    <t>insert into table db_custscience_interns.SUMMARY_of_db_venus_dc_dim_null_value_count_table_stats select col_id, null_value_count from db_custscience_interns.col_23_db_venus_dc_dim_null_value_count_table_stats ;</t>
  </si>
  <si>
    <t>drop table db_custscience_interns.col_23_db_venus_dc_dim_null_value_count_table_stats ;</t>
  </si>
  <si>
    <t xml:space="preserve">Detailed Table Information Table(tableName:dc_dim, dbName:db_venus, owner:svc_fndt_e2e, createTime:1476763885, lastAccessTime:0, retention:0, sd:StorageDescriptor(cols:[FieldSchema(name:dc_key, type:int, comment:), FieldSchema(name:oms_dc_node_cd, type:string, comment:), FieldSchema(name:dc_cd, type:int, comment:), FieldSchema(name:dc_abrv, type:string, comment:), FieldSchema(name:dc_desc, type:string, comment:), FieldSchema(name:dc_ecd_nbr, type:int, comment:), FieldSchema(name:btch_key, type:int, comment:), FieldSchema(name:btch_opr, type:string, comment:), FieldSchema(name:lst_upd_or_crt_dttm, type:string, comment:), FieldSchema(name:dc_grp, type:string, comment:), FieldSchema(name:dc_typ, type:string, comment:), FieldSchema(name:pstl_cd, type:string, comment:), FieldSchema(name:county_nm, type:string, comment:), FieldSchema(name:city_nm, type:string, comment:), FieldSchema(name:st_prvnce_nm, type:string, comment:), FieldSchema(name:fin_dist_desc, type:string, comment:), FieldSchema(name:fin_rgn_desc, type:string, comment:), FieldSchema(name:str_sell_sq_ft, type:int, comment:), FieldSchema(name:str_ttl_sq_ft, type:int, comment:), FieldSchema(name:open_weeks, type:int, comment:), FieldSchema(name:popup_dc_ind, type:string, comment:), FieldSchema(name:crt_tmst, type:string, comment:), FieldSchema(name:updt_tmst, type:string, comment:)], location:hdfs://pxpmgct/bde2e/fndt/fndtbase/Location/VENUS20/DC_DIM/1491484217,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parameters:{last_modified_time=1491484276, totalSize=453516, numRows=-1, rawDataSize=-1, EXTERNAL=TRUE, avro.compress=SNAPPY, COLUMN_STATS_ACCURATE=false, avro.schema.url=hdfs://pxpmgct/bde2e/fndt/fndtbase/Location/VENUS20/DC_DIM/schema/dc_dim.avsc, numFiles=1, transient_lastDdlTime=1491484277, last_modified_by=svc_fndt_e2e}, viewOriginalText:null, viewExpandedText:null, tableType:EXTERNAL_TABLE) </t>
  </si>
  <si>
    <t>Time taken: 0.056 seconds, Fetched: 25 row(s)</t>
  </si>
  <si>
    <t>hive -e 'set hive.cli.print.header=true; select * from db_venus.fin_loc_dim limit 10000;'&gt;db_venus.fin_loc_dim_10k_sample.txt;</t>
  </si>
  <si>
    <r>
      <t xml:space="preserve">hive&gt; Describe extended </t>
    </r>
    <r>
      <rPr>
        <b/>
        <sz val="11"/>
        <color theme="1"/>
        <rFont val="Calibri"/>
        <family val="2"/>
        <scheme val="minor"/>
      </rPr>
      <t>db_venus.fin_loc_dim;</t>
    </r>
  </si>
  <si>
    <t>select * from db_custscience_interns.SUMMARY_of_db_venus_fin_loc_dim_distinct_values_table_stats;</t>
  </si>
  <si>
    <t>select * from db_custscience_interns.SUMMARY_of_db_venus_fin_loc_dim_null_value_count_table_stats ;</t>
  </si>
  <si>
    <t>from db_venus.fin_loc_dim</t>
  </si>
  <si>
    <t>create table db_custscience_interns.SUMMARY_of_db_venus_fin_loc_dim_distinct_values_table_stats (col_id int, distinct_values bigint) Row format delimited Fields terminated by '\t' Lines terminated by '\n'  Stored as textfile ;</t>
  </si>
  <si>
    <t>create table db_custscience_interns.SUMMARY_of_db_venus_fin_loc_dim_null_value_count_table_stats (col_id int, null_value_count bigint) Row format delimited Fields terminated by '\t' Lines terminated by '\n'  Stored as textfile ;</t>
  </si>
  <si>
    <t>fin_loc_key         int                                     </t>
  </si>
  <si>
    <t>create table db_custscience_interns.col_1_db_venus_fin_loc_dim_distinct_values_table_stats (col_id int, distinct_values bigint) Row format delimited Fields terminated by '\t' Lines terminated by '\n'  Stored as textfile ;</t>
  </si>
  <si>
    <t>insert into table db_custscience_interns.col_1_db_venus_fin_loc_dim_distinct_values_table_stats select '1' as col_id, count (distinct FIN_LOC_KEY) as distinct_values</t>
  </si>
  <si>
    <t>insert into table db_custscience_interns.SUMMARY_of_db_venus_fin_loc_dim_distinct_values_table_stats select col_id, distinct_values from db_custscience_interns.col_1_db_venus_fin_loc_dim_distinct_values_table_stats ;</t>
  </si>
  <si>
    <t>1 8059</t>
  </si>
  <si>
    <t>drop table db_custscience_interns.col_1_db_venus_fin_loc_dim_distinct_values_table_stats;</t>
  </si>
  <si>
    <t>create table db_custscience_interns.col_1_db_venus_fin_loc_dim_null_value_count_table_stats (col_id int, null_value_count bigint) Row format delimited Fields terminated by '\t' Lines terminated by '\n'  Stored as textfile ;</t>
  </si>
  <si>
    <t xml:space="preserve">insert into table db_custscience_interns.col_1_db_venus_fin_loc_dim_null_value_count_table_stats select '1' as col_id, count (fin_loc_key) as null_value_count where FIN_LOC_KEY IS NULL </t>
  </si>
  <si>
    <t>insert into table db_custscience_interns.SUMMARY_of_db_venus_fin_loc_dim_null_value_count_table_stats select col_id, null_value_count from db_custscience_interns.col_1_db_venus_fin_loc_dim_null_value_count_table_stats ;</t>
  </si>
  <si>
    <t>drop table db_custscience_interns.col_1_db_venus_fin_loc_dim_null_value_count_table_stats ;</t>
  </si>
  <si>
    <t>fin_corp_desc       string                                  </t>
  </si>
  <si>
    <t>create table db_custscience_interns.col_2_db_venus_fin_loc_dim_distinct_values_table_stats (col_id int, distinct_values bigint) Row format delimited Fields terminated by '\t' Lines terminated by '\n'  Stored as textfile ;</t>
  </si>
  <si>
    <t>insert into table db_custscience_interns.col_2_db_venus_fin_loc_dim_distinct_values_table_stats select '2' as col_id, count (distinct FIN_CORP_DESC) as distinct_values</t>
  </si>
  <si>
    <t>insert into table db_custscience_interns.SUMMARY_of_db_venus_fin_loc_dim_distinct_values_table_stats select col_id, distinct_values from db_custscience_interns.col_2_db_venus_fin_loc_dim_distinct_values_table_stats ;</t>
  </si>
  <si>
    <t>drop table db_custscience_interns.col_2_db_venus_fin_loc_dim_distinct_values_table_stats;</t>
  </si>
  <si>
    <t>create table db_custscience_interns.col_2_db_venus_fin_loc_dim_null_value_count_table_stats (col_id int, null_value_count bigint) Row format delimited Fields terminated by '\t' Lines terminated by '\n'  Stored as textfile ;</t>
  </si>
  <si>
    <t xml:space="preserve">insert into table db_custscience_interns.col_2_db_venus_fin_loc_dim_null_value_count_table_stats select '2' as col_id, count (fin_loc_key) as null_value_count where FIN_CORP_DESC IS NULL </t>
  </si>
  <si>
    <t>insert into table db_custscience_interns.SUMMARY_of_db_venus_fin_loc_dim_null_value_count_table_stats select col_id, null_value_count from db_custscience_interns.col_2_db_venus_fin_loc_dim_null_value_count_table_stats ;</t>
  </si>
  <si>
    <t>drop table db_custscience_interns.col_2_db_venus_fin_loc_dim_null_value_count_table_stats ;</t>
  </si>
  <si>
    <t>fin_mkt_desc        string                                  </t>
  </si>
  <si>
    <t>create table db_custscience_interns.col_3_db_venus_fin_loc_dim_distinct_values_table_stats (col_id int, distinct_values bigint) Row format delimited Fields terminated by '\t' Lines terminated by '\n'  Stored as textfile ;</t>
  </si>
  <si>
    <t>insert into table db_custscience_interns.col_3_db_venus_fin_loc_dim_distinct_values_table_stats select '3' as col_id, count (distinct FIN_MKT_DESC) as distinct_values</t>
  </si>
  <si>
    <t>insert into table db_custscience_interns.SUMMARY_of_db_venus_fin_loc_dim_distinct_values_table_stats select col_id, distinct_values from db_custscience_interns.col_3_db_venus_fin_loc_dim_distinct_values_table_stats ;</t>
  </si>
  <si>
    <t>drop table db_custscience_interns.col_3_db_venus_fin_loc_dim_distinct_values_table_stats;</t>
  </si>
  <si>
    <t>create table db_custscience_interns.col_3_db_venus_fin_loc_dim_null_value_count_table_stats (col_id int, null_value_count bigint) Row format delimited Fields terminated by '\t' Lines terminated by '\n'  Stored as textfile ;</t>
  </si>
  <si>
    <t xml:space="preserve">insert into table db_custscience_interns.col_3_db_venus_fin_loc_dim_null_value_count_table_stats select '3' as col_id, count (fin_loc_key) as null_value_count where FIN_MKT_DESC IS NULL </t>
  </si>
  <si>
    <t>insert into table db_custscience_interns.SUMMARY_of_db_venus_fin_loc_dim_null_value_count_table_stats select col_id, null_value_count from db_custscience_interns.col_3_db_venus_fin_loc_dim_null_value_count_table_stats ;</t>
  </si>
  <si>
    <t>drop table db_custscience_interns.col_3_db_venus_fin_loc_dim_null_value_count_table_stats ;</t>
  </si>
  <si>
    <t>fin_ctry_desc       string                                  </t>
  </si>
  <si>
    <t>create table db_custscience_interns.col_4_db_venus_fin_loc_dim_distinct_values_table_stats (col_id int, distinct_values bigint) Row format delimited Fields terminated by '\t' Lines terminated by '\n'  Stored as textfile ;</t>
  </si>
  <si>
    <t>insert into table db_custscience_interns.col_4_db_venus_fin_loc_dim_distinct_values_table_stats select '4' as col_id, count (distinct FIN_CTRY_DESC) as distinct_values</t>
  </si>
  <si>
    <t>insert into table db_custscience_interns.SUMMARY_of_db_venus_fin_loc_dim_distinct_values_table_stats select col_id, distinct_values from db_custscience_interns.col_4_db_venus_fin_loc_dim_distinct_values_table_stats ;</t>
  </si>
  <si>
    <t>12 11</t>
  </si>
  <si>
    <t>drop table db_custscience_interns.col_4_db_venus_fin_loc_dim_distinct_values_table_stats;</t>
  </si>
  <si>
    <t>create table db_custscience_interns.col_4_db_venus_fin_loc_dim_null_value_count_table_stats (col_id int, null_value_count bigint) Row format delimited Fields terminated by '\t' Lines terminated by '\n'  Stored as textfile ;</t>
  </si>
  <si>
    <t xml:space="preserve">insert into table db_custscience_interns.col_4_db_venus_fin_loc_dim_null_value_count_table_stats select '4' as col_id, count (fin_loc_key) as null_value_count where FIN_CTRY_DESC IS NULL </t>
  </si>
  <si>
    <t>insert into table db_custscience_interns.SUMMARY_of_db_venus_fin_loc_dim_null_value_count_table_stats select col_id, null_value_count from db_custscience_interns.col_4_db_venus_fin_loc_dim_null_value_count_table_stats ;</t>
  </si>
  <si>
    <t>drop table db_custscience_interns.col_4_db_venus_fin_loc_dim_null_value_count_table_stats ;</t>
  </si>
  <si>
    <t>fin_co_desc         string                                  </t>
  </si>
  <si>
    <t>create table db_custscience_interns.col_5_db_venus_fin_loc_dim_distinct_values_table_stats (col_id int, distinct_values bigint) Row format delimited Fields terminated by '\t' Lines terminated by '\n'  Stored as textfile ;</t>
  </si>
  <si>
    <t>insert into table db_custscience_interns.col_5_db_venus_fin_loc_dim_distinct_values_table_stats select '5' as col_id, count (distinct FIN_CO_DESC) as distinct_values</t>
  </si>
  <si>
    <t>insert into table db_custscience_interns.SUMMARY_of_db_venus_fin_loc_dim_distinct_values_table_stats select col_id, distinct_values from db_custscience_interns.col_5_db_venus_fin_loc_dim_distinct_values_table_stats ;</t>
  </si>
  <si>
    <t>drop table db_custscience_interns.col_5_db_venus_fin_loc_dim_distinct_values_table_stats;</t>
  </si>
  <si>
    <t>create table db_custscience_interns.col_5_db_venus_fin_loc_dim_null_value_count_table_stats (col_id int, null_value_count bigint) Row format delimited Fields terminated by '\t' Lines terminated by '\n'  Stored as textfile ;</t>
  </si>
  <si>
    <t xml:space="preserve">insert into table db_custscience_interns.col_5_db_venus_fin_loc_dim_null_value_count_table_stats select '5' as col_id, count (fin_loc_key) as null_value_count where FIN_CO_DESC IS NULL </t>
  </si>
  <si>
    <t>insert into table db_custscience_interns.SUMMARY_of_db_venus_fin_loc_dim_null_value_count_table_stats select col_id, null_value_count from db_custscience_interns.col_5_db_venus_fin_loc_dim_null_value_count_table_stats ;</t>
  </si>
  <si>
    <t>drop table db_custscience_interns.col_5_db_venus_fin_loc_dim_null_value_count_table_stats ;</t>
  </si>
  <si>
    <t>fin_zn_desc         string                                  </t>
  </si>
  <si>
    <t>create table db_custscience_interns.col_6_db_venus_fin_loc_dim_distinct_values_table_stats (col_id int, distinct_values bigint) Row format delimited Fields terminated by '\t' Lines terminated by '\n'  Stored as textfile ;</t>
  </si>
  <si>
    <t>insert into table db_custscience_interns.col_6_db_venus_fin_loc_dim_distinct_values_table_stats select '6' as col_id, count (distinct FIN_ZN_DESC) as distinct_values</t>
  </si>
  <si>
    <t>insert into table db_custscience_interns.SUMMARY_of_db_venus_fin_loc_dim_distinct_values_table_stats select col_id, distinct_values from db_custscience_interns.col_6_db_venus_fin_loc_dim_distinct_values_table_stats ;</t>
  </si>
  <si>
    <t>14 2479</t>
  </si>
  <si>
    <t>drop table db_custscience_interns.col_6_db_venus_fin_loc_dim_distinct_values_table_stats;</t>
  </si>
  <si>
    <t>create table db_custscience_interns.col_6_db_venus_fin_loc_dim_null_value_count_table_stats (col_id int, null_value_count bigint) Row format delimited Fields terminated by '\t' Lines terminated by '\n'  Stored as textfile ;</t>
  </si>
  <si>
    <t xml:space="preserve">insert into table db_custscience_interns.col_6_db_venus_fin_loc_dim_null_value_count_table_stats select '6' as col_id, count (fin_loc_key) as null_value_count where FIN_ZN_DESC IS NULL </t>
  </si>
  <si>
    <t>insert into table db_custscience_interns.SUMMARY_of_db_venus_fin_loc_dim_null_value_count_table_stats select col_id, null_value_count from db_custscience_interns.col_6_db_venus_fin_loc_dim_null_value_count_table_stats ;</t>
  </si>
  <si>
    <t>drop table db_custscience_interns.col_6_db_venus_fin_loc_dim_null_value_count_table_stats ;</t>
  </si>
  <si>
    <t>create table db_custscience_interns.col_7_db_venus_fin_loc_dim_distinct_values_table_stats (col_id int, distinct_values bigint) Row format delimited Fields terminated by '\t' Lines terminated by '\n'  Stored as textfile ;</t>
  </si>
  <si>
    <t>insert into table db_custscience_interns.col_7_db_venus_fin_loc_dim_distinct_values_table_stats select '7' as col_id, count (distinct FIN_RGN_DESC) as distinct_values</t>
  </si>
  <si>
    <t>insert into table db_custscience_interns.SUMMARY_of_db_venus_fin_loc_dim_distinct_values_table_stats select col_id, distinct_values from db_custscience_interns.col_7_db_venus_fin_loc_dim_distinct_values_table_stats ;</t>
  </si>
  <si>
    <t>drop table db_custscience_interns.col_7_db_venus_fin_loc_dim_distinct_values_table_stats;</t>
  </si>
  <si>
    <t>create table db_custscience_interns.col_7_db_venus_fin_loc_dim_null_value_count_table_stats (col_id int, null_value_count bigint) Row format delimited Fields terminated by '\t' Lines terminated by '\n'  Stored as textfile ;</t>
  </si>
  <si>
    <t xml:space="preserve">insert into table db_custscience_interns.col_7_db_venus_fin_loc_dim_null_value_count_table_stats select '7' as col_id, count (fin_loc_key) as null_value_count where FIN_RGN_DESC IS NULL </t>
  </si>
  <si>
    <t>insert into table db_custscience_interns.SUMMARY_of_db_venus_fin_loc_dim_null_value_count_table_stats select col_id, null_value_count from db_custscience_interns.col_7_db_venus_fin_loc_dim_null_value_count_table_stats ;</t>
  </si>
  <si>
    <t>drop table db_custscience_interns.col_7_db_venus_fin_loc_dim_null_value_count_table_stats ;</t>
  </si>
  <si>
    <t>create table db_custscience_interns.col_8_db_venus_fin_loc_dim_distinct_values_table_stats (col_id int, distinct_values bigint) Row format delimited Fields terminated by '\t' Lines terminated by '\n'  Stored as textfile ;</t>
  </si>
  <si>
    <t>insert into table db_custscience_interns.col_8_db_venus_fin_loc_dim_distinct_values_table_stats select '8' as col_id, count (distinct FIN_DIST_DESC) as distinct_values</t>
  </si>
  <si>
    <t>insert into table db_custscience_interns.SUMMARY_of_db_venus_fin_loc_dim_distinct_values_table_stats select col_id, distinct_values from db_custscience_interns.col_8_db_venus_fin_loc_dim_distinct_values_table_stats ;</t>
  </si>
  <si>
    <t>16 4182</t>
  </si>
  <si>
    <t>drop table db_custscience_interns.col_8_db_venus_fin_loc_dim_distinct_values_table_stats;</t>
  </si>
  <si>
    <t>create table db_custscience_interns.col_8_db_venus_fin_loc_dim_null_value_count_table_stats (col_id int, null_value_count bigint) Row format delimited Fields terminated by '\t' Lines terminated by '\n'  Stored as textfile ;</t>
  </si>
  <si>
    <t xml:space="preserve">insert into table db_custscience_interns.col_8_db_venus_fin_loc_dim_null_value_count_table_stats select '8' as col_id, count (fin_loc_key) as null_value_count where FIN_DIST_DESC IS NULL </t>
  </si>
  <si>
    <t>insert into table db_custscience_interns.SUMMARY_of_db_venus_fin_loc_dim_null_value_count_table_stats select col_id, null_value_count from db_custscience_interns.col_8_db_venus_fin_loc_dim_null_value_count_table_stats ;</t>
  </si>
  <si>
    <t>drop table db_custscience_interns.col_8_db_venus_fin_loc_dim_null_value_count_table_stats ;</t>
  </si>
  <si>
    <t>fin_loc_desc        string                                  </t>
  </si>
  <si>
    <t>create table db_custscience_interns.col_9_db_venus_fin_loc_dim_distinct_values_table_stats (col_id int, distinct_values bigint) Row format delimited Fields terminated by '\t' Lines terminated by '\n'  Stored as textfile ;</t>
  </si>
  <si>
    <t>insert into table db_custscience_interns.col_9_db_venus_fin_loc_dim_distinct_values_table_stats select '9' as col_id, count (distinct FIN_LOC_DESC) as distinct_values</t>
  </si>
  <si>
    <t>insert into table db_custscience_interns.SUMMARY_of_db_venus_fin_loc_dim_distinct_values_table_stats select col_id, distinct_values from db_custscience_interns.col_9_db_venus_fin_loc_dim_distinct_values_table_stats ;</t>
  </si>
  <si>
    <t>17 3970</t>
  </si>
  <si>
    <t>drop table db_custscience_interns.col_9_db_venus_fin_loc_dim_distinct_values_table_stats;</t>
  </si>
  <si>
    <t>create table db_custscience_interns.col_9_db_venus_fin_loc_dim_null_value_count_table_stats (col_id int, null_value_count bigint) Row format delimited Fields terminated by '\t' Lines terminated by '\n'  Stored as textfile ;</t>
  </si>
  <si>
    <t xml:space="preserve">insert into table db_custscience_interns.col_9_db_venus_fin_loc_dim_null_value_count_table_stats select '9' as col_id, count (fin_loc_key) as null_value_count where FIN_LOC_DESC IS NULL </t>
  </si>
  <si>
    <t>insert into table db_custscience_interns.SUMMARY_of_db_venus_fin_loc_dim_null_value_count_table_stats select col_id, null_value_count from db_custscience_interns.col_9_db_venus_fin_loc_dim_null_value_count_table_stats ;</t>
  </si>
  <si>
    <t>drop table db_custscience_interns.col_9_db_venus_fin_loc_dim_null_value_count_table_stats ;</t>
  </si>
  <si>
    <t>opr_loc_nbr         int                                     </t>
  </si>
  <si>
    <t>create table db_custscience_interns.col_10_db_venus_fin_loc_dim_distinct_values_table_stats (col_id int, distinct_values bigint) Row format delimited Fields terminated by '\t' Lines terminated by '\n'  Stored as textfile ;</t>
  </si>
  <si>
    <t>insert into table db_custscience_interns.col_10_db_venus_fin_loc_dim_distinct_values_table_stats select '10' as col_id, count (distinct OPR_LOC_NBR) as distinct_values</t>
  </si>
  <si>
    <t>insert into table db_custscience_interns.SUMMARY_of_db_venus_fin_loc_dim_distinct_values_table_stats select col_id, distinct_values from db_custscience_interns.col_10_db_venus_fin_loc_dim_distinct_values_table_stats ;</t>
  </si>
  <si>
    <t>18 4077</t>
  </si>
  <si>
    <t>drop table db_custscience_interns.col_10_db_venus_fin_loc_dim_distinct_values_table_stats;</t>
  </si>
  <si>
    <t>create table db_custscience_interns.col_10_db_venus_fin_loc_dim_null_value_count_table_stats (col_id int, null_value_count bigint) Row format delimited Fields terminated by '\t' Lines terminated by '\n'  Stored as textfile ;</t>
  </si>
  <si>
    <t xml:space="preserve">insert into table db_custscience_interns.col_10_db_venus_fin_loc_dim_null_value_count_table_stats select '10' as col_id, count (fin_loc_key) as null_value_count where OPR_LOC_NBR IS NULL </t>
  </si>
  <si>
    <t>insert into table db_custscience_interns.SUMMARY_of_db_venus_fin_loc_dim_null_value_count_table_stats select col_id, null_value_count from db_custscience_interns.col_10_db_venus_fin_loc_dim_null_value_count_table_stats ;</t>
  </si>
  <si>
    <t>drop table db_custscience_interns.col_10_db_venus_fin_loc_dim_null_value_count_table_stats ;</t>
  </si>
  <si>
    <t>site_typ_desc       string                                  </t>
  </si>
  <si>
    <t>create table db_custscience_interns.col_11_db_venus_fin_loc_dim_distinct_values_table_stats (col_id int, distinct_values bigint) Row format delimited Fields terminated by '\t' Lines terminated by '\n'  Stored as textfile ;</t>
  </si>
  <si>
    <t>insert into table db_custscience_interns.col_11_db_venus_fin_loc_dim_distinct_values_table_stats select '11' as col_id, count (distinct SITE_TYP_DESC) as distinct_values</t>
  </si>
  <si>
    <t>insert into table db_custscience_interns.SUMMARY_of_db_venus_fin_loc_dim_distinct_values_table_stats select col_id, distinct_values from db_custscience_interns.col_11_db_venus_fin_loc_dim_distinct_values_table_stats ;</t>
  </si>
  <si>
    <t>19 20</t>
  </si>
  <si>
    <t>drop table db_custscience_interns.col_11_db_venus_fin_loc_dim_distinct_values_table_stats;</t>
  </si>
  <si>
    <t>create table db_custscience_interns.col_11_db_venus_fin_loc_dim_null_value_count_table_stats (col_id int, null_value_count bigint) Row format delimited Fields terminated by '\t' Lines terminated by '\n'  Stored as textfile ;</t>
  </si>
  <si>
    <t xml:space="preserve">insert into table db_custscience_interns.col_11_db_venus_fin_loc_dim_null_value_count_table_stats select '11' as col_id, count (fin_loc_key) as null_value_count where SITE_TYP_DESC IS NULL </t>
  </si>
  <si>
    <t>insert into table db_custscience_interns.SUMMARY_of_db_venus_fin_loc_dim_null_value_count_table_stats select col_id, null_value_count from db_custscience_interns.col_11_db_venus_fin_loc_dim_null_value_count_table_stats ;</t>
  </si>
  <si>
    <t>19 2392</t>
  </si>
  <si>
    <t>drop table db_custscience_interns.col_11_db_venus_fin_loc_dim_null_value_count_table_stats ;</t>
  </si>
  <si>
    <t>estt_typ_desc       string                                  </t>
  </si>
  <si>
    <t>create table db_custscience_interns.col_12_db_venus_fin_loc_dim_distinct_values_table_stats (col_id int, distinct_values bigint) Row format delimited Fields terminated by '\t' Lines terminated by '\n'  Stored as textfile ;</t>
  </si>
  <si>
    <t>insert into table db_custscience_interns.col_12_db_venus_fin_loc_dim_distinct_values_table_stats select '12' as col_id, count (distinct ESTT_TYP_DESC) as distinct_values</t>
  </si>
  <si>
    <t>insert into table db_custscience_interns.SUMMARY_of_db_venus_fin_loc_dim_distinct_values_table_stats select col_id, distinct_values from db_custscience_interns.col_12_db_venus_fin_loc_dim_distinct_values_table_stats ;</t>
  </si>
  <si>
    <t>20 1899</t>
  </si>
  <si>
    <t>drop table db_custscience_interns.col_12_db_venus_fin_loc_dim_distinct_values_table_stats;</t>
  </si>
  <si>
    <t>create table db_custscience_interns.col_12_db_venus_fin_loc_dim_null_value_count_table_stats (col_id int, null_value_count bigint) Row format delimited Fields terminated by '\t' Lines terminated by '\n'  Stored as textfile ;</t>
  </si>
  <si>
    <t xml:space="preserve">insert into table db_custscience_interns.col_12_db_venus_fin_loc_dim_null_value_count_table_stats select '12' as col_id, count (fin_loc_key) as null_value_count where ESTT_TYP_DESC IS NULL </t>
  </si>
  <si>
    <t>insert into table db_custscience_interns.SUMMARY_of_db_venus_fin_loc_dim_null_value_count_table_stats select col_id, null_value_count from db_custscience_interns.col_12_db_venus_fin_loc_dim_null_value_count_table_stats ;</t>
  </si>
  <si>
    <t>drop table db_custscience_interns.col_12_db_venus_fin_loc_dim_null_value_count_table_stats ;</t>
  </si>
  <si>
    <t>str_type            string                                  </t>
  </si>
  <si>
    <t>create table db_custscience_interns.col_13_db_venus_fin_loc_dim_distinct_values_table_stats (col_id int, distinct_values bigint) Row format delimited Fields terminated by '\t' Lines terminated by '\n'  Stored as textfile ;</t>
  </si>
  <si>
    <t>insert into table db_custscience_interns.col_13_db_venus_fin_loc_dim_distinct_values_table_stats select '13' as col_id, count (distinct STR_TYPE) as distinct_values</t>
  </si>
  <si>
    <t>insert into table db_custscience_interns.SUMMARY_of_db_venus_fin_loc_dim_distinct_values_table_stats select col_id, distinct_values from db_custscience_interns.col_13_db_venus_fin_loc_dim_distinct_values_table_stats ;</t>
  </si>
  <si>
    <t>3 18</t>
  </si>
  <si>
    <t>drop table db_custscience_interns.col_13_db_venus_fin_loc_dim_distinct_values_table_stats;</t>
  </si>
  <si>
    <t>create table db_custscience_interns.col_13_db_venus_fin_loc_dim_null_value_count_table_stats (col_id int, null_value_count bigint) Row format delimited Fields terminated by '\t' Lines terminated by '\n'  Stored as textfile ;</t>
  </si>
  <si>
    <t xml:space="preserve">insert into table db_custscience_interns.col_13_db_venus_fin_loc_dim_null_value_count_table_stats select '13' as col_id, count (fin_loc_key) as null_value_count where STR_TYPE IS NULL </t>
  </si>
  <si>
    <t>insert into table db_custscience_interns.SUMMARY_of_db_venus_fin_loc_dim_null_value_count_table_stats select col_id, null_value_count from db_custscience_interns.col_13_db_venus_fin_loc_dim_null_value_count_table_stats ;</t>
  </si>
  <si>
    <t>drop table db_custscience_interns.col_13_db_venus_fin_loc_dim_null_value_count_table_stats ;</t>
  </si>
  <si>
    <t>str_bckrm_sqft_qty  int                                     </t>
  </si>
  <si>
    <t>create table db_custscience_interns.col_14_db_venus_fin_loc_dim_distinct_values_table_stats (col_id int, distinct_values bigint) Row format delimited Fields terminated by '\t' Lines terminated by '\n'  Stored as textfile ;</t>
  </si>
  <si>
    <t>insert into table db_custscience_interns.col_14_db_venus_fin_loc_dim_distinct_values_table_stats select '14' as col_id, count (distinct STR_BCKRM_SQFT_QTY) as distinct_values</t>
  </si>
  <si>
    <t>insert into table db_custscience_interns.SUMMARY_of_db_venus_fin_loc_dim_distinct_values_table_stats select col_id, distinct_values from db_custscience_interns.col_14_db_venus_fin_loc_dim_distinct_values_table_stats ;</t>
  </si>
  <si>
    <t>drop table db_custscience_interns.col_14_db_venus_fin_loc_dim_distinct_values_table_stats;</t>
  </si>
  <si>
    <t>create table db_custscience_interns.col_14_db_venus_fin_loc_dim_null_value_count_table_stats (col_id int, null_value_count bigint) Row format delimited Fields terminated by '\t' Lines terminated by '\n'  Stored as textfile ;</t>
  </si>
  <si>
    <t xml:space="preserve">insert into table db_custscience_interns.col_14_db_venus_fin_loc_dim_null_value_count_table_stats select '14' as col_id, count (fin_loc_key) as null_value_count where STR_BCKRM_SQFT_QTY IS NULL </t>
  </si>
  <si>
    <t>insert into table db_custscience_interns.SUMMARY_of_db_venus_fin_loc_dim_null_value_count_table_stats select col_id, null_value_count from db_custscience_interns.col_14_db_venus_fin_loc_dim_null_value_count_table_stats ;</t>
  </si>
  <si>
    <t>drop table db_custscience_interns.col_14_db_venus_fin_loc_dim_null_value_count_table_stats ;</t>
  </si>
  <si>
    <t>prr_bckrm_sqft_qty  int                                     </t>
  </si>
  <si>
    <t>create table db_custscience_interns.col_15_db_venus_fin_loc_dim_distinct_values_table_stats (col_id int, distinct_values bigint) Row format delimited Fields terminated by '\t' Lines terminated by '\n'  Stored as textfile ;</t>
  </si>
  <si>
    <t>insert into table db_custscience_interns.col_15_db_venus_fin_loc_dim_distinct_values_table_stats select '15' as col_id, count (distinct PRR_BCKRM_SQFT_QTY) as distinct_values</t>
  </si>
  <si>
    <t>insert into table db_custscience_interns.SUMMARY_of_db_venus_fin_loc_dim_distinct_values_table_stats select col_id, distinct_values from db_custscience_interns.col_15_db_venus_fin_loc_dim_distinct_values_table_stats ;</t>
  </si>
  <si>
    <t>22 12</t>
  </si>
  <si>
    <t>drop table db_custscience_interns.col_15_db_venus_fin_loc_dim_distinct_values_table_stats;</t>
  </si>
  <si>
    <t>create table db_custscience_interns.col_15_db_venus_fin_loc_dim_null_value_count_table_stats (col_id int, null_value_count bigint) Row format delimited Fields terminated by '\t' Lines terminated by '\n'  Stored as textfile ;</t>
  </si>
  <si>
    <t xml:space="preserve">insert into table db_custscience_interns.col_15_db_venus_fin_loc_dim_null_value_count_table_stats select '15' as col_id, count (fin_loc_key) as null_value_count where PRR_BCKRM_SQFT_QTY IS NULL </t>
  </si>
  <si>
    <t>insert into table db_custscience_interns.SUMMARY_of_db_venus_fin_loc_dim_null_value_count_table_stats select col_id, null_value_count from db_custscience_interns.col_15_db_venus_fin_loc_dim_null_value_count_table_stats ;</t>
  </si>
  <si>
    <t>drop table db_custscience_interns.col_15_db_venus_fin_loc_dim_null_value_count_table_stats ;</t>
  </si>
  <si>
    <t>str_sls_sqft_qty    int                                     </t>
  </si>
  <si>
    <t>create table db_custscience_interns.col_16_db_venus_fin_loc_dim_distinct_values_table_stats (col_id int, distinct_values bigint) Row format delimited Fields terminated by '\t' Lines terminated by '\n'  Stored as textfile ;</t>
  </si>
  <si>
    <t>insert into table db_custscience_interns.col_16_db_venus_fin_loc_dim_distinct_values_table_stats select '16' as col_id, count (distinct STR_SLS_SQFT_QTY) as distinct_values</t>
  </si>
  <si>
    <t>insert into table db_custscience_interns.SUMMARY_of_db_venus_fin_loc_dim_distinct_values_table_stats select col_id, distinct_values from db_custscience_interns.col_16_db_venus_fin_loc_dim_distinct_values_table_stats ;</t>
  </si>
  <si>
    <t>23 30</t>
  </si>
  <si>
    <t>drop table db_custscience_interns.col_16_db_venus_fin_loc_dim_distinct_values_table_stats;</t>
  </si>
  <si>
    <t>create table db_custscience_interns.col_16_db_venus_fin_loc_dim_null_value_count_table_stats (col_id int, null_value_count bigint) Row format delimited Fields terminated by '\t' Lines terminated by '\n'  Stored as textfile ;</t>
  </si>
  <si>
    <t xml:space="preserve">insert into table db_custscience_interns.col_16_db_venus_fin_loc_dim_null_value_count_table_stats select '16' as col_id, count (fin_loc_key) as null_value_count where STR_SLS_SQFT_QTY IS NULL </t>
  </si>
  <si>
    <t>insert into table db_custscience_interns.SUMMARY_of_db_venus_fin_loc_dim_null_value_count_table_stats select col_id, null_value_count from db_custscience_interns.col_16_db_venus_fin_loc_dim_null_value_count_table_stats ;</t>
  </si>
  <si>
    <t>drop table db_custscience_interns.col_16_db_venus_fin_loc_dim_null_value_count_table_stats ;</t>
  </si>
  <si>
    <t>prr_sls_sqft_qty    int                                     </t>
  </si>
  <si>
    <t>create table db_custscience_interns.col_17_db_venus_fin_loc_dim_distinct_values_table_stats (col_id int, distinct_values bigint) Row format delimited Fields terminated by '\t' Lines terminated by '\n'  Stored as textfile ;</t>
  </si>
  <si>
    <t>insert into table db_custscience_interns.col_17_db_venus_fin_loc_dim_distinct_values_table_stats select '17' as col_id, count (distinct PRR_SLS_SQFT_QTY) as distinct_values</t>
  </si>
  <si>
    <t>insert into table db_custscience_interns.SUMMARY_of_db_venus_fin_loc_dim_distinct_values_table_stats select col_id, distinct_values from db_custscience_interns.col_17_db_venus_fin_loc_dim_distinct_values_table_stats ;</t>
  </si>
  <si>
    <t>24 9</t>
  </si>
  <si>
    <t>drop table db_custscience_interns.col_17_db_venus_fin_loc_dim_distinct_values_table_stats;</t>
  </si>
  <si>
    <t>create table db_custscience_interns.col_17_db_venus_fin_loc_dim_null_value_count_table_stats (col_id int, null_value_count bigint) Row format delimited Fields terminated by '\t' Lines terminated by '\n'  Stored as textfile ;</t>
  </si>
  <si>
    <t xml:space="preserve">insert into table db_custscience_interns.col_17_db_venus_fin_loc_dim_null_value_count_table_stats select '17' as col_id, count (fin_loc_key) as null_value_count where PRR_SLS_SQFT_QTY IS NULL </t>
  </si>
  <si>
    <t>insert into table db_custscience_interns.SUMMARY_of_db_venus_fin_loc_dim_null_value_count_table_stats select col_id, null_value_count from db_custscience_interns.col_17_db_venus_fin_loc_dim_null_value_count_table_stats ;</t>
  </si>
  <si>
    <t>24 69</t>
  </si>
  <si>
    <t>drop table db_custscience_interns.col_17_db_venus_fin_loc_dim_null_value_count_table_stats ;</t>
  </si>
  <si>
    <t>str_tot_sqft_qty    int                                     </t>
  </si>
  <si>
    <t>create table db_custscience_interns.col_18_db_venus_fin_loc_dim_distinct_values_table_stats (col_id int, distinct_values bigint) Row format delimited Fields terminated by '\t' Lines terminated by '\n'  Stored as textfile ;</t>
  </si>
  <si>
    <t>insert into table db_custscience_interns.col_18_db_venus_fin_loc_dim_distinct_values_table_stats select '18' as col_id, count (distinct STR_TOT_SQFT_QTY) as distinct_values</t>
  </si>
  <si>
    <t>insert into table db_custscience_interns.SUMMARY_of_db_venus_fin_loc_dim_distinct_values_table_stats select col_id, distinct_values from db_custscience_interns.col_18_db_venus_fin_loc_dim_distinct_values_table_stats ;</t>
  </si>
  <si>
    <t>25 3</t>
  </si>
  <si>
    <t>drop table db_custscience_interns.col_18_db_venus_fin_loc_dim_distinct_values_table_stats;</t>
  </si>
  <si>
    <t>create table db_custscience_interns.col_18_db_venus_fin_loc_dim_null_value_count_table_stats (col_id int, null_value_count bigint) Row format delimited Fields terminated by '\t' Lines terminated by '\n'  Stored as textfile ;</t>
  </si>
  <si>
    <t xml:space="preserve">insert into table db_custscience_interns.col_18_db_venus_fin_loc_dim_null_value_count_table_stats select '18' as col_id, count (fin_loc_key) as null_value_count where STR_TOT_SQFT_QTY IS NULL </t>
  </si>
  <si>
    <t>insert into table db_custscience_interns.SUMMARY_of_db_venus_fin_loc_dim_null_value_count_table_stats select col_id, null_value_count from db_custscience_interns.col_18_db_venus_fin_loc_dim_null_value_count_table_stats ;</t>
  </si>
  <si>
    <t>drop table db_custscience_interns.col_18_db_venus_fin_loc_dim_null_value_count_table_stats ;</t>
  </si>
  <si>
    <t>str_prim_dc_nm      string                                  </t>
  </si>
  <si>
    <t>create table db_custscience_interns.col_19_db_venus_fin_loc_dim_distinct_values_table_stats (col_id int, distinct_values bigint) Row format delimited Fields terminated by '\t' Lines terminated by '\n'  Stored as textfile ;</t>
  </si>
  <si>
    <t>insert into table db_custscience_interns.col_19_db_venus_fin_loc_dim_distinct_values_table_stats select '19' as col_id, count (distinct STR_PRIM_DC_NM) as distinct_values</t>
  </si>
  <si>
    <t>insert into table db_custscience_interns.SUMMARY_of_db_venus_fin_loc_dim_distinct_values_table_stats select col_id, distinct_values from db_custscience_interns.col_19_db_venus_fin_loc_dim_distinct_values_table_stats ;</t>
  </si>
  <si>
    <t>26 6</t>
  </si>
  <si>
    <t>drop table db_custscience_interns.col_19_db_venus_fin_loc_dim_distinct_values_table_stats;</t>
  </si>
  <si>
    <t>create table db_custscience_interns.col_19_db_venus_fin_loc_dim_null_value_count_table_stats (col_id int, null_value_count bigint) Row format delimited Fields terminated by '\t' Lines terminated by '\n'  Stored as textfile ;</t>
  </si>
  <si>
    <t xml:space="preserve">insert into table db_custscience_interns.col_19_db_venus_fin_loc_dim_null_value_count_table_stats select '19' as col_id, count (fin_loc_key) as null_value_count where STR_PRIM_DC_NM IS NULL </t>
  </si>
  <si>
    <t>insert into table db_custscience_interns.SUMMARY_of_db_venus_fin_loc_dim_null_value_count_table_stats select col_id, null_value_count from db_custscience_interns.col_19_db_venus_fin_loc_dim_null_value_count_table_stats ;</t>
  </si>
  <si>
    <t>drop table db_custscience_interns.col_19_db_venus_fin_loc_dim_null_value_count_table_stats ;</t>
  </si>
  <si>
    <t>create table db_custscience_interns.col_20_db_venus_fin_loc_dim_distinct_values_table_stats (col_id int, distinct_values bigint) Row format delimited Fields terminated by '\t' Lines terminated by '\n'  Stored as textfile ;</t>
  </si>
  <si>
    <t>insert into table db_custscience_interns.col_20_db_venus_fin_loc_dim_distinct_values_table_stats select '20' as col_id, count (distinct CITY_NM) as distinct_values</t>
  </si>
  <si>
    <t>insert into table db_custscience_interns.SUMMARY_of_db_venus_fin_loc_dim_distinct_values_table_stats select col_id, distinct_values from db_custscience_interns.col_20_db_venus_fin_loc_dim_distinct_values_table_stats ;</t>
  </si>
  <si>
    <t>27 3128</t>
  </si>
  <si>
    <t>drop table db_custscience_interns.col_20_db_venus_fin_loc_dim_distinct_values_table_stats;</t>
  </si>
  <si>
    <t>create table db_custscience_interns.col_20_db_venus_fin_loc_dim_null_value_count_table_stats (col_id int, null_value_count bigint) Row format delimited Fields terminated by '\t' Lines terminated by '\n'  Stored as textfile ;</t>
  </si>
  <si>
    <t xml:space="preserve">insert into table db_custscience_interns.col_20_db_venus_fin_loc_dim_null_value_count_table_stats select '20' as col_id, count (fin_loc_key) as null_value_count where CITY_NM IS NULL </t>
  </si>
  <si>
    <t>insert into table db_custscience_interns.SUMMARY_of_db_venus_fin_loc_dim_null_value_count_table_stats select col_id, null_value_count from db_custscience_interns.col_20_db_venus_fin_loc_dim_null_value_count_table_stats ;</t>
  </si>
  <si>
    <t>27 2214</t>
  </si>
  <si>
    <t>drop table db_custscience_interns.col_20_db_venus_fin_loc_dim_null_value_count_table_stats ;</t>
  </si>
  <si>
    <t>create table db_custscience_interns.col_21_db_venus_fin_loc_dim_distinct_values_table_stats (col_id int, distinct_values bigint) Row format delimited Fields terminated by '\t' Lines terminated by '\n'  Stored as textfile ;</t>
  </si>
  <si>
    <t>insert into table db_custscience_interns.col_21_db_venus_fin_loc_dim_distinct_values_table_stats select '21' as col_id, count (distinct ST_PRVNCE_NM) as distinct_values</t>
  </si>
  <si>
    <t>insert into table db_custscience_interns.SUMMARY_of_db_venus_fin_loc_dim_distinct_values_table_stats select col_id, distinct_values from db_custscience_interns.col_21_db_venus_fin_loc_dim_distinct_values_table_stats ;</t>
  </si>
  <si>
    <t>28 1622</t>
  </si>
  <si>
    <t>drop table db_custscience_interns.col_21_db_venus_fin_loc_dim_distinct_values_table_stats;</t>
  </si>
  <si>
    <t>create table db_custscience_interns.col_21_db_venus_fin_loc_dim_null_value_count_table_stats (col_id int, null_value_count bigint) Row format delimited Fields terminated by '\t' Lines terminated by '\n'  Stored as textfile ;</t>
  </si>
  <si>
    <t xml:space="preserve">insert into table db_custscience_interns.col_21_db_venus_fin_loc_dim_null_value_count_table_stats select '21' as col_id, count (fin_loc_key) as null_value_count where ST_PRVNCE_NM IS NULL </t>
  </si>
  <si>
    <t>insert into table db_custscience_interns.SUMMARY_of_db_venus_fin_loc_dim_null_value_count_table_stats select col_id, null_value_count from db_custscience_interns.col_21_db_venus_fin_loc_dim_null_value_count_table_stats ;</t>
  </si>
  <si>
    <t>28 4518</t>
  </si>
  <si>
    <t>drop table db_custscience_interns.col_21_db_venus_fin_loc_dim_null_value_count_table_stats ;</t>
  </si>
  <si>
    <t>ctry_abbr           string                                  </t>
  </si>
  <si>
    <t>create table db_custscience_interns.col_22_db_venus_fin_loc_dim_distinct_values_table_stats (col_id int, distinct_values bigint) Row format delimited Fields terminated by '\t' Lines terminated by '\n'  Stored as textfile ;</t>
  </si>
  <si>
    <t>insert into table db_custscience_interns.col_22_db_venus_fin_loc_dim_distinct_values_table_stats select '22' as col_id, count (distinct CTRY_ABBR) as distinct_values</t>
  </si>
  <si>
    <t>insert into table db_custscience_interns.SUMMARY_of_db_venus_fin_loc_dim_distinct_values_table_stats select col_id, distinct_values from db_custscience_interns.col_22_db_venus_fin_loc_dim_distinct_values_table_stats ;</t>
  </si>
  <si>
    <t>29 1501</t>
  </si>
  <si>
    <t>drop table db_custscience_interns.col_22_db_venus_fin_loc_dim_distinct_values_table_stats;</t>
  </si>
  <si>
    <t>create table db_custscience_interns.col_22_db_venus_fin_loc_dim_null_value_count_table_stats (col_id int, null_value_count bigint) Row format delimited Fields terminated by '\t' Lines terminated by '\n'  Stored as textfile ;</t>
  </si>
  <si>
    <t xml:space="preserve">insert into table db_custscience_interns.col_22_db_venus_fin_loc_dim_null_value_count_table_stats select '22' as col_id, count (fin_loc_key) as null_value_count where CTRY_ABBR IS NULL </t>
  </si>
  <si>
    <t>insert into table db_custscience_interns.SUMMARY_of_db_venus_fin_loc_dim_null_value_count_table_stats select col_id, null_value_count from db_custscience_interns.col_22_db_venus_fin_loc_dim_null_value_count_table_stats ;</t>
  </si>
  <si>
    <t>29 5764</t>
  </si>
  <si>
    <t>drop table db_custscience_interns.col_22_db_venus_fin_loc_dim_null_value_count_table_stats ;</t>
  </si>
  <si>
    <t>create table db_custscience_interns.col_23_db_venus_fin_loc_dim_distinct_values_table_stats (col_id int, distinct_values bigint) Row format delimited Fields terminated by '\t' Lines terminated by '\n'  Stored as textfile ;</t>
  </si>
  <si>
    <t>insert into table db_custscience_interns.col_23_db_venus_fin_loc_dim_distinct_values_table_stats select '23' as col_id, count (distinct CTRY_NM) as distinct_values</t>
  </si>
  <si>
    <t>insert into table db_custscience_interns.SUMMARY_of_db_venus_fin_loc_dim_distinct_values_table_stats select col_id, distinct_values from db_custscience_interns.col_23_db_venus_fin_loc_dim_distinct_values_table_stats ;</t>
  </si>
  <si>
    <t>30 1090</t>
  </si>
  <si>
    <t>drop table db_custscience_interns.col_23_db_venus_fin_loc_dim_distinct_values_table_stats;</t>
  </si>
  <si>
    <t>create table db_custscience_interns.col_23_db_venus_fin_loc_dim_null_value_count_table_stats (col_id int, null_value_count bigint) Row format delimited Fields terminated by '\t' Lines terminated by '\n'  Stored as textfile ;</t>
  </si>
  <si>
    <t xml:space="preserve">insert into table db_custscience_interns.col_23_db_venus_fin_loc_dim_null_value_count_table_stats select '23' as col_id, count (fin_loc_key) as null_value_count where CTRY_NM IS NULL </t>
  </si>
  <si>
    <t>insert into table db_custscience_interns.SUMMARY_of_db_venus_fin_loc_dim_null_value_count_table_stats select col_id, null_value_count from db_custscience_interns.col_23_db_venus_fin_loc_dim_null_value_count_table_stats ;</t>
  </si>
  <si>
    <t>30 6315</t>
  </si>
  <si>
    <t>drop table db_custscience_interns.col_23_db_venus_fin_loc_dim_null_value_count_table_stats ;</t>
  </si>
  <si>
    <t>cncy_abbr_desc      string                                  </t>
  </si>
  <si>
    <t>create table db_custscience_interns.col_24_db_venus_fin_loc_dim_distinct_values_table_stats (col_id int, distinct_values bigint) Row format delimited Fields terminated by '\t' Lines terminated by '\n'  Stored as textfile ;</t>
  </si>
  <si>
    <t>insert into table db_custscience_interns.col_24_db_venus_fin_loc_dim_distinct_values_table_stats select '24' as col_id, count (distinct CNCY_ABBR_DESC) as distinct_values</t>
  </si>
  <si>
    <t>insert into table db_custscience_interns.SUMMARY_of_db_venus_fin_loc_dim_distinct_values_table_stats select col_id, distinct_values from db_custscience_interns.col_24_db_venus_fin_loc_dim_distinct_values_table_stats ;</t>
  </si>
  <si>
    <t>4 30</t>
  </si>
  <si>
    <t>drop table db_custscience_interns.col_24_db_venus_fin_loc_dim_distinct_values_table_stats;</t>
  </si>
  <si>
    <t>create table db_custscience_interns.col_24_db_venus_fin_loc_dim_null_value_count_table_stats (col_id int, null_value_count bigint) Row format delimited Fields terminated by '\t' Lines terminated by '\n'  Stored as textfile ;</t>
  </si>
  <si>
    <t xml:space="preserve">insert into table db_custscience_interns.col_24_db_venus_fin_loc_dim_null_value_count_table_stats select '24' as col_id, count (fin_loc_key) as null_value_count where CNCY_ABBR_DESC IS NULL </t>
  </si>
  <si>
    <t>insert into table db_custscience_interns.SUMMARY_of_db_venus_fin_loc_dim_null_value_count_table_stats select col_id, null_value_count from db_custscience_interns.col_24_db_venus_fin_loc_dim_null_value_count_table_stats ;</t>
  </si>
  <si>
    <t>drop table db_custscience_interns.col_24_db_venus_fin_loc_dim_null_value_count_table_stats ;</t>
  </si>
  <si>
    <t>dmy_str_ind         string                                  </t>
  </si>
  <si>
    <t>create table db_custscience_interns.col_25_db_venus_fin_loc_dim_distinct_values_table_stats (col_id int, distinct_values bigint) Row format delimited Fields terminated by '\t' Lines terminated by '\n'  Stored as textfile ;</t>
  </si>
  <si>
    <t>insert into table db_custscience_interns.col_25_db_venus_fin_loc_dim_distinct_values_table_stats select '25' as col_id, count (distinct DMY_STR_IND) as distinct_values</t>
  </si>
  <si>
    <t>insert into table db_custscience_interns.SUMMARY_of_db_venus_fin_loc_dim_distinct_values_table_stats select col_id, distinct_values from db_custscience_interns.col_25_db_venus_fin_loc_dim_distinct_values_table_stats ;</t>
  </si>
  <si>
    <t>31 8</t>
  </si>
  <si>
    <t>drop table db_custscience_interns.col_25_db_venus_fin_loc_dim_distinct_values_table_stats;</t>
  </si>
  <si>
    <t>create table db_custscience_interns.col_25_db_venus_fin_loc_dim_null_value_count_table_stats (col_id int, null_value_count bigint) Row format delimited Fields terminated by '\t' Lines terminated by '\n'  Stored as textfile ;</t>
  </si>
  <si>
    <t xml:space="preserve">insert into table db_custscience_interns.col_25_db_venus_fin_loc_dim_null_value_count_table_stats select '25' as col_id, count (fin_loc_key) as null_value_count where DMY_STR_IND IS NULL </t>
  </si>
  <si>
    <t>insert into table db_custscience_interns.SUMMARY_of_db_venus_fin_loc_dim_null_value_count_table_stats select col_id, null_value_count from db_custscience_interns.col_25_db_venus_fin_loc_dim_null_value_count_table_stats ;</t>
  </si>
  <si>
    <t>drop table db_custscience_interns.col_25_db_venus_fin_loc_dim_null_value_count_table_stats ;</t>
  </si>
  <si>
    <t>loc_stat_desc       string                                  </t>
  </si>
  <si>
    <t>create table db_custscience_interns.col_26_db_venus_fin_loc_dim_distinct_values_table_stats (col_id int, distinct_values bigint) Row format delimited Fields terminated by '\t' Lines terminated by '\n'  Stored as textfile ;</t>
  </si>
  <si>
    <t>insert into table db_custscience_interns.col_26_db_venus_fin_loc_dim_distinct_values_table_stats select '26' as col_id, count (distinct LOC_STAT_DESC) as distinct_values</t>
  </si>
  <si>
    <t>insert into table db_custscience_interns.SUMMARY_of_db_venus_fin_loc_dim_distinct_values_table_stats select col_id, distinct_values from db_custscience_interns.col_26_db_venus_fin_loc_dim_distinct_values_table_stats ;</t>
  </si>
  <si>
    <t>32 2663</t>
  </si>
  <si>
    <t>drop table db_custscience_interns.col_26_db_venus_fin_loc_dim_distinct_values_table_stats;</t>
  </si>
  <si>
    <t>create table db_custscience_interns.col_26_db_venus_fin_loc_dim_null_value_count_table_stats (col_id int, null_value_count bigint) Row format delimited Fields terminated by '\t' Lines terminated by '\n'  Stored as textfile ;</t>
  </si>
  <si>
    <t xml:space="preserve">insert into table db_custscience_interns.col_26_db_venus_fin_loc_dim_null_value_count_table_stats select '26' as col_id, count (fin_loc_key) as null_value_count where LOC_STAT_DESC IS NULL </t>
  </si>
  <si>
    <t>insert into table db_custscience_interns.SUMMARY_of_db_venus_fin_loc_dim_null_value_count_table_stats select col_id, null_value_count from db_custscience_interns.col_26_db_venus_fin_loc_dim_null_value_count_table_stats ;</t>
  </si>
  <si>
    <t>32 2214</t>
  </si>
  <si>
    <t>drop table db_custscience_interns.col_26_db_venus_fin_loc_dim_null_value_count_table_stats ;</t>
  </si>
  <si>
    <t>opn_dt              string                                  </t>
  </si>
  <si>
    <t>create table db_custscience_interns.col_27_db_venus_fin_loc_dim_distinct_values_table_stats (col_id int, distinct_values bigint) Row format delimited Fields terminated by '\t' Lines terminated by '\n'  Stored as textfile ;</t>
  </si>
  <si>
    <t>insert into table db_custscience_interns.col_27_db_venus_fin_loc_dim_distinct_values_table_stats select '27' as col_id, count (distinct OPN_DT) as distinct_values</t>
  </si>
  <si>
    <t>insert into table db_custscience_interns.SUMMARY_of_db_venus_fin_loc_dim_distinct_values_table_stats select col_id, distinct_values from db_custscience_interns.col_27_db_venus_fin_loc_dim_distinct_values_table_stats ;</t>
  </si>
  <si>
    <t>33 11</t>
  </si>
  <si>
    <t>drop table db_custscience_interns.col_27_db_venus_fin_loc_dim_distinct_values_table_stats;</t>
  </si>
  <si>
    <t>create table db_custscience_interns.col_27_db_venus_fin_loc_dim_null_value_count_table_stats (col_id int, null_value_count bigint) Row format delimited Fields terminated by '\t' Lines terminated by '\n'  Stored as textfile ;</t>
  </si>
  <si>
    <t xml:space="preserve">insert into table db_custscience_interns.col_27_db_venus_fin_loc_dim_null_value_count_table_stats select '27' as col_id, count (fin_loc_key) as null_value_count where OPN_DT IS NULL </t>
  </si>
  <si>
    <t>insert into table db_custscience_interns.SUMMARY_of_db_venus_fin_loc_dim_null_value_count_table_stats select col_id, null_value_count from db_custscience_interns.col_27_db_venus_fin_loc_dim_null_value_count_table_stats ;</t>
  </si>
  <si>
    <t>drop table db_custscience_interns.col_27_db_venus_fin_loc_dim_null_value_count_table_stats ;</t>
  </si>
  <si>
    <t>clo_dt              string                                  </t>
  </si>
  <si>
    <t>create table db_custscience_interns.col_28_db_venus_fin_loc_dim_distinct_values_table_stats (col_id int, distinct_values bigint) Row format delimited Fields terminated by '\t' Lines terminated by '\n'  Stored as textfile ;</t>
  </si>
  <si>
    <t>insert into table db_custscience_interns.col_28_db_venus_fin_loc_dim_distinct_values_table_stats select '28' as col_id, count (distinct CLO_DT) as distinct_values</t>
  </si>
  <si>
    <t>insert into table db_custscience_interns.SUMMARY_of_db_venus_fin_loc_dim_distinct_values_table_stats select col_id, distinct_values from db_custscience_interns.col_28_db_venus_fin_loc_dim_distinct_values_table_stats ;</t>
  </si>
  <si>
    <t>34 3</t>
  </si>
  <si>
    <t>drop table db_custscience_interns.col_28_db_venus_fin_loc_dim_distinct_values_table_stats;</t>
  </si>
  <si>
    <t>create table db_custscience_interns.col_28_db_venus_fin_loc_dim_null_value_count_table_stats (col_id int, null_value_count bigint) Row format delimited Fields terminated by '\t' Lines terminated by '\n'  Stored as textfile ;</t>
  </si>
  <si>
    <t xml:space="preserve">insert into table db_custscience_interns.col_28_db_venus_fin_loc_dim_null_value_count_table_stats select '28' as col_id, count (fin_loc_key) as null_value_count where CLO_DT IS NULL </t>
  </si>
  <si>
    <t>insert into table db_custscience_interns.SUMMARY_of_db_venus_fin_loc_dim_null_value_count_table_stats select col_id, null_value_count from db_custscience_interns.col_28_db_venus_fin_loc_dim_null_value_count_table_stats ;</t>
  </si>
  <si>
    <t>drop table db_custscience_interns.col_28_db_venus_fin_loc_dim_null_value_count_table_stats ;</t>
  </si>
  <si>
    <t>rmdl_opn_dt         string                                  </t>
  </si>
  <si>
    <t>create table db_custscience_interns.col_29_db_venus_fin_loc_dim_distinct_values_table_stats (col_id int, distinct_values bigint) Row format delimited Fields terminated by '\t' Lines terminated by '\n'  Stored as textfile ;</t>
  </si>
  <si>
    <t>insert into table db_custscience_interns.col_29_db_venus_fin_loc_dim_distinct_values_table_stats select '29' as col_id, count (distinct RMDL_OPN_DT) as distinct_values</t>
  </si>
  <si>
    <t>insert into table db_custscience_interns.SUMMARY_of_db_venus_fin_loc_dim_distinct_values_table_stats select col_id, distinct_values from db_custscience_interns.col_29_db_venus_fin_loc_dim_distinct_values_table_stats ;</t>
  </si>
  <si>
    <t>35 11</t>
  </si>
  <si>
    <t>drop table db_custscience_interns.col_29_db_venus_fin_loc_dim_distinct_values_table_stats;</t>
  </si>
  <si>
    <t>create table db_custscience_interns.col_29_db_venus_fin_loc_dim_null_value_count_table_stats (col_id int, null_value_count bigint) Row format delimited Fields terminated by '\t' Lines terminated by '\n'  Stored as textfile ;</t>
  </si>
  <si>
    <t xml:space="preserve">insert into table db_custscience_interns.col_29_db_venus_fin_loc_dim_null_value_count_table_stats select '29' as col_id, count (fin_loc_key) as null_value_count where RMDL_OPN_DT IS NULL </t>
  </si>
  <si>
    <t>insert into table db_custscience_interns.SUMMARY_of_db_venus_fin_loc_dim_null_value_count_table_stats select col_id, null_value_count from db_custscience_interns.col_29_db_venus_fin_loc_dim_null_value_count_table_stats ;</t>
  </si>
  <si>
    <t>drop table db_custscience_interns.col_29_db_venus_fin_loc_dim_null_value_count_table_stats ;</t>
  </si>
  <si>
    <t>rmdl_clo_dt         string                                  </t>
  </si>
  <si>
    <t>create table db_custscience_interns.col_30_db_venus_fin_loc_dim_distinct_values_table_stats (col_id int, distinct_values bigint) Row format delimited Fields terminated by '\t' Lines terminated by '\n'  Stored as textfile ;</t>
  </si>
  <si>
    <t>insert into table db_custscience_interns.col_30_db_venus_fin_loc_dim_distinct_values_table_stats select '30' as col_id, count (distinct RMDL_CLO_DT) as distinct_values</t>
  </si>
  <si>
    <t>insert into table db_custscience_interns.SUMMARY_of_db_venus_fin_loc_dim_distinct_values_table_stats select col_id, distinct_values from db_custscience_interns.col_30_db_venus_fin_loc_dim_distinct_values_table_stats ;</t>
  </si>
  <si>
    <t>36 3127</t>
  </si>
  <si>
    <t>drop table db_custscience_interns.col_30_db_venus_fin_loc_dim_distinct_values_table_stats;</t>
  </si>
  <si>
    <t>create table db_custscience_interns.col_30_db_venus_fin_loc_dim_null_value_count_table_stats (col_id int, null_value_count bigint) Row format delimited Fields terminated by '\t' Lines terminated by '\n'  Stored as textfile ;</t>
  </si>
  <si>
    <t xml:space="preserve">insert into table db_custscience_interns.col_30_db_venus_fin_loc_dim_null_value_count_table_stats select '30' as col_id, count (fin_loc_key) as null_value_count where RMDL_CLO_DT IS NULL </t>
  </si>
  <si>
    <t>insert into table db_custscience_interns.SUMMARY_of_db_venus_fin_loc_dim_null_value_count_table_stats select col_id, null_value_count from db_custscience_interns.col_30_db_venus_fin_loc_dim_null_value_count_table_stats ;</t>
  </si>
  <si>
    <t>36 2354</t>
  </si>
  <si>
    <t>drop table db_custscience_interns.col_30_db_venus_fin_loc_dim_null_value_count_table_stats ;</t>
  </si>
  <si>
    <t>comp_stat_abbr_nm   string                                  </t>
  </si>
  <si>
    <t>create table db_custscience_interns.col_31_db_venus_fin_loc_dim_distinct_values_table_stats (col_id int, distinct_values bigint) Row format delimited Fields terminated by '\t' Lines terminated by '\n'  Stored as textfile ;</t>
  </si>
  <si>
    <t>insert into table db_custscience_interns.col_31_db_venus_fin_loc_dim_distinct_values_table_stats select '31' as col_id, count (distinct COMP_STAT_ABBR_NM) as distinct_values</t>
  </si>
  <si>
    <t>insert into table db_custscience_interns.SUMMARY_of_db_venus_fin_loc_dim_distinct_values_table_stats select col_id, distinct_values from db_custscience_interns.col_31_db_venus_fin_loc_dim_distinct_values_table_stats ;</t>
  </si>
  <si>
    <t>37 571</t>
  </si>
  <si>
    <t>drop table db_custscience_interns.col_31_db_venus_fin_loc_dim_distinct_values_table_stats;</t>
  </si>
  <si>
    <t>create table db_custscience_interns.col_31_db_venus_fin_loc_dim_null_value_count_table_stats (col_id int, null_value_count bigint) Row format delimited Fields terminated by '\t' Lines terminated by '\n'  Stored as textfile ;</t>
  </si>
  <si>
    <t xml:space="preserve">insert into table db_custscience_interns.col_31_db_venus_fin_loc_dim_null_value_count_table_stats select '31' as col_id, count (fin_loc_key) as null_value_count where COMP_STAT_ABBR_NM IS NULL </t>
  </si>
  <si>
    <t>insert into table db_custscience_interns.SUMMARY_of_db_venus_fin_loc_dim_null_value_count_table_stats select col_id, null_value_count from db_custscience_interns.col_31_db_venus_fin_loc_dim_null_value_count_table_stats ;</t>
  </si>
  <si>
    <t>37 3749</t>
  </si>
  <si>
    <t>drop table db_custscience_interns.col_31_db_venus_fin_loc_dim_null_value_count_table_stats ;</t>
  </si>
  <si>
    <t>comp_stat_eff_dt    string                                  </t>
  </si>
  <si>
    <t>create table db_custscience_interns.col_32_db_venus_fin_loc_dim_distinct_values_table_stats (col_id int, distinct_values bigint) Row format delimited Fields terminated by '\t' Lines terminated by '\n'  Stored as textfile ;</t>
  </si>
  <si>
    <t>insert into table db_custscience_interns.col_32_db_venus_fin_loc_dim_distinct_values_table_stats select '32' as col_id, count (distinct COMP_STAT_EFF_DT) as distinct_values</t>
  </si>
  <si>
    <t>insert into table db_custscience_interns.SUMMARY_of_db_venus_fin_loc_dim_distinct_values_table_stats select col_id, distinct_values from db_custscience_interns.col_32_db_venus_fin_loc_dim_distinct_values_table_stats ;</t>
  </si>
  <si>
    <t>38 2</t>
  </si>
  <si>
    <t>drop table db_custscience_interns.col_32_db_venus_fin_loc_dim_distinct_values_table_stats;</t>
  </si>
  <si>
    <t>create table db_custscience_interns.col_32_db_venus_fin_loc_dim_null_value_count_table_stats (col_id int, null_value_count bigint) Row format delimited Fields terminated by '\t' Lines terminated by '\n'  Stored as textfile ;</t>
  </si>
  <si>
    <t xml:space="preserve">insert into table db_custscience_interns.col_32_db_venus_fin_loc_dim_null_value_count_table_stats select '32' as col_id, count (fin_loc_key) as null_value_count where COMP_STAT_EFF_DT IS NULL </t>
  </si>
  <si>
    <t>insert into table db_custscience_interns.SUMMARY_of_db_venus_fin_loc_dim_null_value_count_table_stats select col_id, null_value_count from db_custscience_interns.col_32_db_venus_fin_loc_dim_null_value_count_table_stats ;</t>
  </si>
  <si>
    <t>drop table db_custscience_interns.col_32_db_venus_fin_loc_dim_null_value_count_table_stats ;</t>
  </si>
  <si>
    <t>create table db_custscience_interns.col_33_db_venus_fin_loc_dim_distinct_values_table_stats (col_id int, distinct_values bigint) Row format delimited Fields terminated by '\t' Lines terminated by '\n'  Stored as textfile ;</t>
  </si>
  <si>
    <t>insert into table db_custscience_interns.col_33_db_venus_fin_loc_dim_distinct_values_table_stats select '33' as col_id, count (distinct BTCH_KEY) as distinct_values</t>
  </si>
  <si>
    <t>insert into table db_custscience_interns.SUMMARY_of_db_venus_fin_loc_dim_distinct_values_table_stats select col_id, distinct_values from db_custscience_interns.col_33_db_venus_fin_loc_dim_distinct_values_table_stats ;</t>
  </si>
  <si>
    <t>39 2</t>
  </si>
  <si>
    <t>drop table db_custscience_interns.col_33_db_venus_fin_loc_dim_distinct_values_table_stats;</t>
  </si>
  <si>
    <t>create table db_custscience_interns.col_33_db_venus_fin_loc_dim_null_value_count_table_stats (col_id int, null_value_count bigint) Row format delimited Fields terminated by '\t' Lines terminated by '\n'  Stored as textfile ;</t>
  </si>
  <si>
    <t xml:space="preserve">insert into table db_custscience_interns.col_33_db_venus_fin_loc_dim_null_value_count_table_stats select '33' as col_id, count (fin_loc_key) as null_value_count where BTCH_KEY IS NULL </t>
  </si>
  <si>
    <t>insert into table db_custscience_interns.SUMMARY_of_db_venus_fin_loc_dim_null_value_count_table_stats select col_id, null_value_count from db_custscience_interns.col_33_db_venus_fin_loc_dim_null_value_count_table_stats ;</t>
  </si>
  <si>
    <t>drop table db_custscience_interns.col_33_db_venus_fin_loc_dim_null_value_count_table_stats ;</t>
  </si>
  <si>
    <t>create table db_custscience_interns.col_34_db_venus_fin_loc_dim_distinct_values_table_stats (col_id int, distinct_values bigint) Row format delimited Fields terminated by '\t' Lines terminated by '\n'  Stored as textfile ;</t>
  </si>
  <si>
    <t>insert into table db_custscience_interns.col_34_db_venus_fin_loc_dim_distinct_values_table_stats select '34' as col_id, count (distinct BTCH_OPR) as distinct_values</t>
  </si>
  <si>
    <t>insert into table db_custscience_interns.SUMMARY_of_db_venus_fin_loc_dim_distinct_values_table_stats select col_id, distinct_values from db_custscience_interns.col_34_db_venus_fin_loc_dim_distinct_values_table_stats ;</t>
  </si>
  <si>
    <t>5 47</t>
  </si>
  <si>
    <t>drop table db_custscience_interns.col_34_db_venus_fin_loc_dim_distinct_values_table_stats;</t>
  </si>
  <si>
    <t>create table db_custscience_interns.col_34_db_venus_fin_loc_dim_null_value_count_table_stats (col_id int, null_value_count bigint) Row format delimited Fields terminated by '\t' Lines terminated by '\n'  Stored as textfile ;</t>
  </si>
  <si>
    <t xml:space="preserve">insert into table db_custscience_interns.col_34_db_venus_fin_loc_dim_null_value_count_table_stats select '34' as col_id, count (fin_loc_key) as null_value_count where BTCH_OPR IS NULL </t>
  </si>
  <si>
    <t>insert into table db_custscience_interns.SUMMARY_of_db_venus_fin_loc_dim_null_value_count_table_stats select col_id, null_value_count from db_custscience_interns.col_34_db_venus_fin_loc_dim_null_value_count_table_stats ;</t>
  </si>
  <si>
    <t>drop table db_custscience_interns.col_34_db_venus_fin_loc_dim_null_value_count_table_stats ;</t>
  </si>
  <si>
    <t>create table db_custscience_interns.col_35_db_venus_fin_loc_dim_distinct_values_table_stats (col_id int, distinct_values bigint) Row format delimited Fields terminated by '\t' Lines terminated by '\n'  Stored as textfile ;</t>
  </si>
  <si>
    <t>insert into table db_custscience_interns.col_35_db_venus_fin_loc_dim_distinct_values_table_stats select '35' as col_id, count (distinct LST_UPD_OR_CRT_DTTM) as distinct_values</t>
  </si>
  <si>
    <t>insert into table db_custscience_interns.SUMMARY_of_db_venus_fin_loc_dim_distinct_values_table_stats select col_id, distinct_values from db_custscience_interns.col_35_db_venus_fin_loc_dim_distinct_values_table_stats ;</t>
  </si>
  <si>
    <t>6 70</t>
  </si>
  <si>
    <t>drop table db_custscience_interns.col_35_db_venus_fin_loc_dim_distinct_values_table_stats;</t>
  </si>
  <si>
    <t>create table db_custscience_interns.col_35_db_venus_fin_loc_dim_null_value_count_table_stats (col_id int, null_value_count bigint) Row format delimited Fields terminated by '\t' Lines terminated by '\n'  Stored as textfile ;</t>
  </si>
  <si>
    <t xml:space="preserve">insert into table db_custscience_interns.col_35_db_venus_fin_loc_dim_null_value_count_table_stats select '35' as col_id, count (fin_loc_key) as null_value_count where LST_UPD_OR_CRT_DTTM IS NULL </t>
  </si>
  <si>
    <t>insert into table db_custscience_interns.SUMMARY_of_db_venus_fin_loc_dim_null_value_count_table_stats select col_id, null_value_count from db_custscience_interns.col_35_db_venus_fin_loc_dim_null_value_count_table_stats ;</t>
  </si>
  <si>
    <t>drop table db_custscience_interns.col_35_db_venus_fin_loc_dim_null_value_count_table_stats ;</t>
  </si>
  <si>
    <t>str_pstl_cd         string                                  </t>
  </si>
  <si>
    <t>create table db_custscience_interns.col_36_db_venus_fin_loc_dim_distinct_values_table_stats (col_id int, distinct_values bigint) Row format delimited Fields terminated by '\t' Lines terminated by '\n'  Stored as textfile ;</t>
  </si>
  <si>
    <t>insert into table db_custscience_interns.col_36_db_venus_fin_loc_dim_distinct_values_table_stats select '36' as col_id, count (distinct STR_PSTL_CD) as distinct_values</t>
  </si>
  <si>
    <t>insert into table db_custscience_interns.SUMMARY_of_db_venus_fin_loc_dim_distinct_values_table_stats select col_id, distinct_values from db_custscience_interns.col_36_db_venus_fin_loc_dim_distinct_values_table_stats ;</t>
  </si>
  <si>
    <t>7 138</t>
  </si>
  <si>
    <t>drop table db_custscience_interns.col_36_db_venus_fin_loc_dim_distinct_values_table_stats;</t>
  </si>
  <si>
    <t>create table db_custscience_interns.col_36_db_venus_fin_loc_dim_null_value_count_table_stats (col_id int, null_value_count bigint) Row format delimited Fields terminated by '\t' Lines terminated by '\n'  Stored as textfile ;</t>
  </si>
  <si>
    <t xml:space="preserve">insert into table db_custscience_interns.col_36_db_venus_fin_loc_dim_null_value_count_table_stats select '36' as col_id, count (fin_loc_key) as null_value_count where STR_PSTL_CD IS NULL </t>
  </si>
  <si>
    <t>insert into table db_custscience_interns.SUMMARY_of_db_venus_fin_loc_dim_null_value_count_table_stats select col_id, null_value_count from db_custscience_interns.col_36_db_venus_fin_loc_dim_null_value_count_table_stats ;</t>
  </si>
  <si>
    <t>drop table db_custscience_interns.col_36_db_venus_fin_loc_dim_null_value_count_table_stats ;</t>
  </si>
  <si>
    <t>str_county_nm       string                                  </t>
  </si>
  <si>
    <t>create table db_custscience_interns.col_37_db_venus_fin_loc_dim_distinct_values_table_stats (col_id int, distinct_values bigint) Row format delimited Fields terminated by '\t' Lines terminated by '\n'  Stored as textfile ;</t>
  </si>
  <si>
    <t>insert into table db_custscience_interns.col_37_db_venus_fin_loc_dim_distinct_values_table_stats select '37' as col_id, count (distinct STR_COUNTY_NM) as distinct_values</t>
  </si>
  <si>
    <t>insert into table db_custscience_interns.SUMMARY_of_db_venus_fin_loc_dim_distinct_values_table_stats select col_id, distinct_values from db_custscience_interns.col_37_db_venus_fin_loc_dim_distinct_values_table_stats ;</t>
  </si>
  <si>
    <t>8 553</t>
  </si>
  <si>
    <t>drop table db_custscience_interns.col_37_db_venus_fin_loc_dim_distinct_values_table_stats;</t>
  </si>
  <si>
    <t>create table db_custscience_interns.col_37_db_venus_fin_loc_dim_null_value_count_table_stats (col_id int, null_value_count bigint) Row format delimited Fields terminated by '\t' Lines terminated by '\n'  Stored as textfile ;</t>
  </si>
  <si>
    <t xml:space="preserve">insert into table db_custscience_interns.col_37_db_venus_fin_loc_dim_null_value_count_table_stats select '37' as col_id, count (fin_loc_key) as null_value_count where STR_COUNTY_NM IS NULL </t>
  </si>
  <si>
    <t>insert into table db_custscience_interns.SUMMARY_of_db_venus_fin_loc_dim_null_value_count_table_stats select col_id, null_value_count from db_custscience_interns.col_37_db_venus_fin_loc_dim_null_value_count_table_stats ;</t>
  </si>
  <si>
    <t>drop table db_custscience_interns.col_37_db_venus_fin_loc_dim_null_value_count_table_stats ;</t>
  </si>
  <si>
    <t>create table db_custscience_interns.col_38_db_venus_fin_loc_dim_distinct_values_table_stats (col_id int, distinct_values bigint) Row format delimited Fields terminated by '\t' Lines terminated by '\n'  Stored as textfile ;</t>
  </si>
  <si>
    <t>insert into table db_custscience_interns.col_38_db_venus_fin_loc_dim_distinct_values_table_stats select '38' as col_id, count (distinct CRT_TMST) as distinct_values</t>
  </si>
  <si>
    <t>insert into table db_custscience_interns.SUMMARY_of_db_venus_fin_loc_dim_distinct_values_table_stats select col_id, distinct_values from db_custscience_interns.col_38_db_venus_fin_loc_dim_distinct_values_table_stats ;</t>
  </si>
  <si>
    <t>9 8059</t>
  </si>
  <si>
    <t>drop table db_custscience_interns.col_38_db_venus_fin_loc_dim_distinct_values_table_stats;</t>
  </si>
  <si>
    <t>create table db_custscience_interns.col_38_db_venus_fin_loc_dim_null_value_count_table_stats (col_id int, null_value_count bigint) Row format delimited Fields terminated by '\t' Lines terminated by '\n'  Stored as textfile ;</t>
  </si>
  <si>
    <t xml:space="preserve">insert into table db_custscience_interns.col_38_db_venus_fin_loc_dim_null_value_count_table_stats select '38' as col_id, count (fin_loc_key) as null_value_count where CRT_TMST IS NULL </t>
  </si>
  <si>
    <t>insert into table db_custscience_interns.SUMMARY_of_db_venus_fin_loc_dim_null_value_count_table_stats select col_id, null_value_count from db_custscience_interns.col_38_db_venus_fin_loc_dim_null_value_count_table_stats ;</t>
  </si>
  <si>
    <t>drop table db_custscience_interns.col_38_db_venus_fin_loc_dim_null_value_count_table_stats ;</t>
  </si>
  <si>
    <t>create table db_custscience_interns.col_39_db_venus_fin_loc_dim_distinct_values_table_stats (col_id int, distinct_values bigint) Row format delimited Fields terminated by '\t' Lines terminated by '\n'  Stored as textfile ;</t>
  </si>
  <si>
    <t>insert into table db_custscience_interns.col_39_db_venus_fin_loc_dim_distinct_values_table_stats select '39' as col_id, count (distinct UPDT_TMST) as distinct_values</t>
  </si>
  <si>
    <t>insert into table db_custscience_interns.SUMMARY_of_db_venus_fin_loc_dim_distinct_values_table_stats select col_id, distinct_values from db_custscience_interns.col_39_db_venus_fin_loc_dim_distinct_values_table_stats ;</t>
  </si>
  <si>
    <t>10 8059</t>
  </si>
  <si>
    <t>drop table db_custscience_interns.col_39_db_venus_fin_loc_dim_distinct_values_table_stats;</t>
  </si>
  <si>
    <t>create table db_custscience_interns.col_39_db_venus_fin_loc_dim_null_value_count_table_stats (col_id int, null_value_count bigint) Row format delimited Fields terminated by '\t' Lines terminated by '\n'  Stored as textfile ;</t>
  </si>
  <si>
    <t xml:space="preserve">insert into table db_custscience_interns.col_39_db_venus_fin_loc_dim_null_value_count_table_stats select '39' as col_id, count (fin_loc_key) as null_value_count where UPDT_TMST IS NULL </t>
  </si>
  <si>
    <t>insert into table db_custscience_interns.SUMMARY_of_db_venus_fin_loc_dim_null_value_count_table_stats select col_id, null_value_count from db_custscience_interns.col_39_db_venus_fin_loc_dim_null_value_count_table_stats ;</t>
  </si>
  <si>
    <t>drop table db_custscience_interns.col_39_db_venus_fin_loc_dim_null_value_count_table_stats ;</t>
  </si>
  <si>
    <t xml:space="preserve">Detailed Table Information Table(tableName:fin_loc_dim, dbName:db_venus, owner:svc_fndt_e2e, createTime:1457773237, lastAccessTime:0, retention:0, sd:StorageDescriptor(cols:[FieldSchema(name:fin_loc_key, type:int, comment:), FieldSchema(name:fin_corp_desc, type:string, comment:), FieldSchema(name:fin_mkt_desc, type:string, comment:), FieldSchema(name:fin_ctry_desc, type:string, comment:), FieldSchema(name:fin_co_desc, type:string, comment:), FieldSchema(name:fin_zn_desc, type:string, comment:), FieldSchema(name:fin_rgn_desc, type:string, comment:), FieldSchema(name:fin_dist_desc, type:string, comment:), FieldSchema(name:fin_loc_desc, type:string, comment:), FieldSchema(name:opr_loc_nbr, type:int, comment:), FieldSchema(name:site_typ_desc, type:string, comment:), FieldSchema(name:estt_typ_desc, type:string, comment:), FieldSchema(name:str_type, type:string, comment:), FieldSchema(name:str_bckrm_sqft_qty, type:int, comment:), FieldSchema(name:prr_bckrm_sqft_qty, type:int, comment:), FieldSchema(name:str_sls_sqft_qty, type:int, comment:), FieldSchema(name:prr_sls_sqft_qty, type:int, comment:), FieldSchema(name:str_tot_sqft_qty, type:int, comment:), FieldSchema(name:str_prim_dc_nm, type:string, comment:), FieldSchema(name:city_nm, type:string, comment:), FieldSchema(name:st_prvnce_nm, type:string, comment:), FieldSchema(name:ctry_abbr, type:string, comment:), FieldSchema(name:ctry_nm, type:string, comment:), FieldSchema(name:cncy_abbr_desc, type:string, comment:), FieldSchema(name:dmy_str_ind, type:string, comment:), FieldSchema(name:loc_stat_desc, type:string, comment:), FieldSchema(name:opn_dt, type:string, comment:), FieldSchema(name:clo_dt, type:string, comment:), FieldSchema(name:rmdl_opn_dt, type:string, comment:), FieldSchema(name:rmdl_clo_dt, type:string, comment:), FieldSchema(name:comp_stat_abbr_nm, type:string, comment:), FieldSchema(name:comp_stat_eff_dt, type:string, comment:), FieldSchema(name:btch_key, type:int, comment:), FieldSchema(name:btch_opr, type:string, comment:), FieldSchema(name:lst_upd_or_crt_dttm, type:string, comment:), FieldSchema(name:str_pstl_cd, type:string, comment:), FieldSchema(name:str_county_nm, type:string, comment:), FieldSchema(name:crt_tmst, type:string, comment:), FieldSchema(name:updt_tmst, type:string, comment:)], location:hdfs://pxpmgct/bde2e/fndt/fndtbase/Location/VENUS20/FIN_LOC_DIM/1491484338,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parameters:{last_modified_time=1491484396, totalSize=1042295, numRows=-1, rawDataSize=-1, EXTERNAL=TRUE, COLUMN_STATS_ACCURATE=false, avro.schema.url=hdfs://pxpmgct/bde2e/fndt/fndtbase/Location/VENUS20/FIN_LOC_DIM/schema/fin_loc_dim.avsc, numFiles=1, transient_lastDdlTime=1491484396, last_modified_by=svc_fndt_e2e}, viewOriginalText:null, viewExpandedText:null, tableType:EXTERNAL_TABLE) </t>
  </si>
  <si>
    <t>Time taken: 0.087 seconds, Fetched: 41 row(s)</t>
  </si>
  <si>
    <t>hive -e 'set hive.cli.print.header=true; select * from db_venus.merch_misc_dim limit 10000;'&gt;db_venus.merch_misc_dim_10k_sample.txt;</t>
  </si>
  <si>
    <r>
      <t xml:space="preserve">hive&gt; Describe extended </t>
    </r>
    <r>
      <rPr>
        <b/>
        <sz val="11"/>
        <color theme="1"/>
        <rFont val="Calibri"/>
        <family val="2"/>
        <scheme val="minor"/>
      </rPr>
      <t>db_venus.merch_misc_dim;</t>
    </r>
  </si>
  <si>
    <t>select * from db_custscience_interns.SUMMARY_of_db_venus_merch_misc_dim_distinct_values_table_stats;</t>
  </si>
  <si>
    <t>select * from db_custscience_interns.SUMMARY_of_db_venus_merch_misc_dim_null_value_count_table_stats ;</t>
  </si>
  <si>
    <t>from db_venus.merch_misc_dim</t>
  </si>
  <si>
    <t>create table db_custscience_interns.SUMMARY_of_db_venus_merch_misc_dim_distinct_values_table_stats (col_id int, distinct_values bigint) Row format delimited Fields terminated by '\t' Lines terminated by '\n'  Stored as textfile ;</t>
  </si>
  <si>
    <t>create table db_custscience_interns.SUMMARY_of_db_venus_merch_misc_dim_null_value_count_table_stats (col_id int, null_value_count bigint) Row format delimited Fields terminated by '\t' Lines terminated by '\n'  Stored as textfile ;</t>
  </si>
  <si>
    <t>create table db_custscience_interns.col_1_db_venus_merch_misc_dim_distinct_values_table_stats (col_id int, distinct_values bigint) Row format delimited Fields terminated by '\t' Lines terminated by '\n'  Stored as textfile ;</t>
  </si>
  <si>
    <t>insert into table db_custscience_interns.col_1_db_venus_merch_misc_dim_distinct_values_table_stats select '1' as col_id, count (distinct BTCH_KEY) as distinct_values</t>
  </si>
  <si>
    <t>insert into table db_custscience_interns.SUMMARY_of_db_venus_merch_misc_dim_distinct_values_table_stats select col_id, distinct_values from db_custscience_interns.col_1_db_venus_merch_misc_dim_distinct_values_table_stats ;</t>
  </si>
  <si>
    <t>1 3</t>
  </si>
  <si>
    <t>drop table db_custscience_interns.col_1_db_venus_merch_misc_dim_distinct_values_table_stats;</t>
  </si>
  <si>
    <t>create table db_custscience_interns.col_1_db_venus_merch_misc_dim_null_value_count_table_stats (col_id int, null_value_count bigint) Row format delimited Fields terminated by '\t' Lines terminated by '\n'  Stored as textfile ;</t>
  </si>
  <si>
    <t xml:space="preserve">insert into table db_custscience_interns.col_1_db_venus_merch_misc_dim_null_value_count_table_stats select '1' as col_id, count (merch_misc_key) as null_value_count where BTCH_KEY IS NULL </t>
  </si>
  <si>
    <t>insert into table db_custscience_interns.SUMMARY_of_db_venus_merch_misc_dim_null_value_count_table_stats select col_id, null_value_count from db_custscience_interns.col_1_db_venus_merch_misc_dim_null_value_count_table_stats ;</t>
  </si>
  <si>
    <t>drop table db_custscience_interns.col_1_db_venus_merch_misc_dim_null_value_count_table_stats ;</t>
  </si>
  <si>
    <t>create table db_custscience_interns.col_2_db_venus_merch_misc_dim_distinct_values_table_stats (col_id int, distinct_values bigint) Row format delimited Fields terminated by '\t' Lines terminated by '\n'  Stored as textfile ;</t>
  </si>
  <si>
    <t>insert into table db_custscience_interns.col_2_db_venus_merch_misc_dim_distinct_values_table_stats select '2' as col_id, count (distinct BTCH_OPR) as distinct_values</t>
  </si>
  <si>
    <t>insert into table db_custscience_interns.SUMMARY_of_db_venus_merch_misc_dim_distinct_values_table_stats select col_id, distinct_values from db_custscience_interns.col_2_db_venus_merch_misc_dim_distinct_values_table_stats ;</t>
  </si>
  <si>
    <t>2 3</t>
  </si>
  <si>
    <t>drop table db_custscience_interns.col_2_db_venus_merch_misc_dim_distinct_values_table_stats;</t>
  </si>
  <si>
    <t>create table db_custscience_interns.col_2_db_venus_merch_misc_dim_null_value_count_table_stats (col_id int, null_value_count bigint) Row format delimited Fields terminated by '\t' Lines terminated by '\n'  Stored as textfile ;</t>
  </si>
  <si>
    <t xml:space="preserve">insert into table db_custscience_interns.col_2_db_venus_merch_misc_dim_null_value_count_table_stats select '2' as col_id, count (merch_misc_key) as null_value_count where BTCH_OPR IS NULL </t>
  </si>
  <si>
    <t>insert into table db_custscience_interns.SUMMARY_of_db_venus_merch_misc_dim_null_value_count_table_stats select col_id, null_value_count from db_custscience_interns.col_2_db_venus_merch_misc_dim_null_value_count_table_stats ;</t>
  </si>
  <si>
    <t>drop table db_custscience_interns.col_2_db_venus_merch_misc_dim_null_value_count_table_stats ;</t>
  </si>
  <si>
    <t>lst_upd_or_crt_dttm string                                  </t>
  </si>
  <si>
    <t>create table db_custscience_interns.col_3_db_venus_merch_misc_dim_distinct_values_table_stats (col_id int, distinct_values bigint) Row format delimited Fields terminated by '\t' Lines terminated by '\n'  Stored as textfile ;</t>
  </si>
  <si>
    <t>insert into table db_custscience_interns.col_3_db_venus_merch_misc_dim_distinct_values_table_stats select '3' as col_id, count (distinct LST_UPD_OR_CRT_DTTM) as distinct_values</t>
  </si>
  <si>
    <t>insert into table db_custscience_interns.SUMMARY_of_db_venus_merch_misc_dim_distinct_values_table_stats select col_id, distinct_values from db_custscience_interns.col_3_db_venus_merch_misc_dim_distinct_values_table_stats ;</t>
  </si>
  <si>
    <t>3 3</t>
  </si>
  <si>
    <t>drop table db_custscience_interns.col_3_db_venus_merch_misc_dim_distinct_values_table_stats;</t>
  </si>
  <si>
    <t>create table db_custscience_interns.col_3_db_venus_merch_misc_dim_null_value_count_table_stats (col_id int, null_value_count bigint) Row format delimited Fields terminated by '\t' Lines terminated by '\n'  Stored as textfile ;</t>
  </si>
  <si>
    <t xml:space="preserve">insert into table db_custscience_interns.col_3_db_venus_merch_misc_dim_null_value_count_table_stats select '3' as col_id, count (merch_misc_key) as null_value_count where LST_UPD_OR_CRT_DTTM IS NULL </t>
  </si>
  <si>
    <t>insert into table db_custscience_interns.SUMMARY_of_db_venus_merch_misc_dim_null_value_count_table_stats select col_id, null_value_count from db_custscience_interns.col_3_db_venus_merch_misc_dim_null_value_count_table_stats ;</t>
  </si>
  <si>
    <t>drop table db_custscience_interns.col_3_db_venus_merch_misc_dim_null_value_count_table_stats ;</t>
  </si>
  <si>
    <t>mdse_type_cd        string                                  </t>
  </si>
  <si>
    <t>create table db_custscience_interns.col_4_db_venus_merch_misc_dim_distinct_values_table_stats (col_id int, distinct_values bigint) Row format delimited Fields terminated by '\t' Lines terminated by '\n'  Stored as textfile ;</t>
  </si>
  <si>
    <t>insert into table db_custscience_interns.col_4_db_venus_merch_misc_dim_distinct_values_table_stats select '4' as col_id, count (distinct MDSE_TYPE_CD) as distinct_values</t>
  </si>
  <si>
    <t>insert into table db_custscience_interns.SUMMARY_of_db_venus_merch_misc_dim_distinct_values_table_stats select col_id, distinct_values from db_custscience_interns.col_4_db_venus_merch_misc_dim_distinct_values_table_stats ;</t>
  </si>
  <si>
    <t>4 5</t>
  </si>
  <si>
    <t>drop table db_custscience_interns.col_4_db_venus_merch_misc_dim_distinct_values_table_stats;</t>
  </si>
  <si>
    <t>create table db_custscience_interns.col_4_db_venus_merch_misc_dim_null_value_count_table_stats (col_id int, null_value_count bigint) Row format delimited Fields terminated by '\t' Lines terminated by '\n'  Stored as textfile ;</t>
  </si>
  <si>
    <t xml:space="preserve">insert into table db_custscience_interns.col_4_db_venus_merch_misc_dim_null_value_count_table_stats select '4' as col_id, count (merch_misc_key) as null_value_count where MDSE_TYPE_CD IS NULL </t>
  </si>
  <si>
    <t>insert into table db_custscience_interns.SUMMARY_of_db_venus_merch_misc_dim_null_value_count_table_stats select col_id, null_value_count from db_custscience_interns.col_4_db_venus_merch_misc_dim_null_value_count_table_stats ;</t>
  </si>
  <si>
    <t>drop table db_custscience_interns.col_4_db_venus_merch_misc_dim_null_value_count_table_stats ;</t>
  </si>
  <si>
    <t>mdse_type_nm        string                                  </t>
  </si>
  <si>
    <t>create table db_custscience_interns.col_5_db_venus_merch_misc_dim_distinct_values_table_stats (col_id int, distinct_values bigint) Row format delimited Fields terminated by '\t' Lines terminated by '\n'  Stored as textfile ;</t>
  </si>
  <si>
    <t>insert into table db_custscience_interns.col_5_db_venus_merch_misc_dim_distinct_values_table_stats select '5' as col_id, count (distinct MDSE_TYPE_NM) as distinct_values</t>
  </si>
  <si>
    <t>insert into table db_custscience_interns.SUMMARY_of_db_venus_merch_misc_dim_distinct_values_table_stats select col_id, distinct_values from db_custscience_interns.col_5_db_venus_merch_misc_dim_distinct_values_table_stats ;</t>
  </si>
  <si>
    <t>drop table db_custscience_interns.col_5_db_venus_merch_misc_dim_distinct_values_table_stats;</t>
  </si>
  <si>
    <t>create table db_custscience_interns.col_5_db_venus_merch_misc_dim_null_value_count_table_stats (col_id int, null_value_count bigint) Row format delimited Fields terminated by '\t' Lines terminated by '\n'  Stored as textfile ;</t>
  </si>
  <si>
    <t xml:space="preserve">insert into table db_custscience_interns.col_5_db_venus_merch_misc_dim_null_value_count_table_stats select '5' as col_id, count (merch_misc_key) as null_value_count where MDSE_TYPE_NM IS NULL </t>
  </si>
  <si>
    <t>insert into table db_custscience_interns.SUMMARY_of_db_venus_merch_misc_dim_null_value_count_table_stats select col_id, null_value_count from db_custscience_interns.col_5_db_venus_merch_misc_dim_null_value_count_table_stats ;</t>
  </si>
  <si>
    <t>drop table db_custscience_interns.col_5_db_venus_merch_misc_dim_null_value_count_table_stats ;</t>
  </si>
  <si>
    <t>merch_misc_key      int                                     </t>
  </si>
  <si>
    <t>create table db_custscience_interns.col_6_db_venus_merch_misc_dim_distinct_values_table_stats (col_id int, distinct_values bigint) Row format delimited Fields terminated by '\t' Lines terminated by '\n'  Stored as textfile ;</t>
  </si>
  <si>
    <t>insert into table db_custscience_interns.col_6_db_venus_merch_misc_dim_distinct_values_table_stats select '6' as col_id, count (distinct MERCH_MISC_KEY) as distinct_values</t>
  </si>
  <si>
    <t>insert into table db_custscience_interns.SUMMARY_of_db_venus_merch_misc_dim_distinct_values_table_stats select col_id, distinct_values from db_custscience_interns.col_6_db_venus_merch_misc_dim_distinct_values_table_stats ;</t>
  </si>
  <si>
    <t>6 22</t>
  </si>
  <si>
    <t>drop table db_custscience_interns.col_6_db_venus_merch_misc_dim_distinct_values_table_stats;</t>
  </si>
  <si>
    <t>create table db_custscience_interns.col_6_db_venus_merch_misc_dim_null_value_count_table_stats (col_id int, null_value_count bigint) Row format delimited Fields terminated by '\t' Lines terminated by '\n'  Stored as textfile ;</t>
  </si>
  <si>
    <t xml:space="preserve">insert into table db_custscience_interns.col_6_db_venus_merch_misc_dim_null_value_count_table_stats select '6' as col_id, count (merch_misc_key) as null_value_count where MERCH_MISC_KEY IS NULL </t>
  </si>
  <si>
    <t>insert into table db_custscience_interns.SUMMARY_of_db_venus_merch_misc_dim_null_value_count_table_stats select col_id, null_value_count from db_custscience_interns.col_6_db_venus_merch_misc_dim_null_value_count_table_stats ;</t>
  </si>
  <si>
    <t>drop table db_custscience_interns.col_6_db_venus_merch_misc_dim_null_value_count_table_stats ;</t>
  </si>
  <si>
    <t>prc_stat_cd         string                                  </t>
  </si>
  <si>
    <t>create table db_custscience_interns.col_7_db_venus_merch_misc_dim_distinct_values_table_stats (col_id int, distinct_values bigint) Row format delimited Fields terminated by '\t' Lines terminated by '\n'  Stored as textfile ;</t>
  </si>
  <si>
    <t>insert into table db_custscience_interns.col_7_db_venus_merch_misc_dim_distinct_values_table_stats select '7' as col_id, count (distinct PRC_STAT_CD) as distinct_values</t>
  </si>
  <si>
    <t>insert into table db_custscience_interns.SUMMARY_of_db_venus_merch_misc_dim_distinct_values_table_stats select col_id, distinct_values from db_custscience_interns.col_7_db_venus_merch_misc_dim_distinct_values_table_stats ;</t>
  </si>
  <si>
    <t>7 7</t>
  </si>
  <si>
    <t>drop table db_custscience_interns.col_7_db_venus_merch_misc_dim_distinct_values_table_stats;</t>
  </si>
  <si>
    <t>create table db_custscience_interns.col_7_db_venus_merch_misc_dim_null_value_count_table_stats (col_id int, null_value_count bigint) Row format delimited Fields terminated by '\t' Lines terminated by '\n'  Stored as textfile ;</t>
  </si>
  <si>
    <t xml:space="preserve">insert into table db_custscience_interns.col_7_db_venus_merch_misc_dim_null_value_count_table_stats select '7' as col_id, count (merch_misc_key) as null_value_count where PRC_STAT_CD IS NULL </t>
  </si>
  <si>
    <t>insert into table db_custscience_interns.SUMMARY_of_db_venus_merch_misc_dim_null_value_count_table_stats select col_id, null_value_count from db_custscience_interns.col_7_db_venus_merch_misc_dim_null_value_count_table_stats ;</t>
  </si>
  <si>
    <t>drop table db_custscience_interns.col_7_db_venus_merch_misc_dim_null_value_count_table_stats ;</t>
  </si>
  <si>
    <t>prc_stat_nm         string                                  </t>
  </si>
  <si>
    <t>create table db_custscience_interns.col_8_db_venus_merch_misc_dim_distinct_values_table_stats (col_id int, distinct_values bigint) Row format delimited Fields terminated by '\t' Lines terminated by '\n'  Stored as textfile ;</t>
  </si>
  <si>
    <t>insert into table db_custscience_interns.col_8_db_venus_merch_misc_dim_distinct_values_table_stats select '8' as col_id, count (distinct PRC_STAT_NM) as distinct_values</t>
  </si>
  <si>
    <t>insert into table db_custscience_interns.SUMMARY_of_db_venus_merch_misc_dim_distinct_values_table_stats select col_id, distinct_values from db_custscience_interns.col_8_db_venus_merch_misc_dim_distinct_values_table_stats ;</t>
  </si>
  <si>
    <t>8 6</t>
  </si>
  <si>
    <t>drop table db_custscience_interns.col_8_db_venus_merch_misc_dim_distinct_values_table_stats;</t>
  </si>
  <si>
    <t>create table db_custscience_interns.col_8_db_venus_merch_misc_dim_null_value_count_table_stats (col_id int, null_value_count bigint) Row format delimited Fields terminated by '\t' Lines terminated by '\n'  Stored as textfile ;</t>
  </si>
  <si>
    <t xml:space="preserve">insert into table db_custscience_interns.col_8_db_venus_merch_misc_dim_null_value_count_table_stats select '8' as col_id, count (merch_misc_key) as null_value_count where PRC_STAT_NM IS NULL </t>
  </si>
  <si>
    <t>insert into table db_custscience_interns.SUMMARY_of_db_venus_merch_misc_dim_null_value_count_table_stats select col_id, null_value_count from db_custscience_interns.col_8_db_venus_merch_misc_dim_null_value_count_table_stats ;</t>
  </si>
  <si>
    <t>drop table db_custscience_interns.col_8_db_venus_merch_misc_dim_null_value_count_table_stats ;</t>
  </si>
  <si>
    <t>create table db_custscience_interns.col_9_db_venus_merch_misc_dim_distinct_values_table_stats (col_id int, distinct_values bigint) Row format delimited Fields terminated by '\t' Lines terminated by '\n'  Stored as textfile ;</t>
  </si>
  <si>
    <t>insert into table db_custscience_interns.col_9_db_venus_merch_misc_dim_distinct_values_table_stats select '9' as col_id, count (distinct CRT_TMST) as distinct_values</t>
  </si>
  <si>
    <t>insert into table db_custscience_interns.SUMMARY_of_db_venus_merch_misc_dim_distinct_values_table_stats select col_id, distinct_values from db_custscience_interns.col_9_db_venus_merch_misc_dim_distinct_values_table_stats ;</t>
  </si>
  <si>
    <t>drop table db_custscience_interns.col_9_db_venus_merch_misc_dim_distinct_values_table_stats;</t>
  </si>
  <si>
    <t>create table db_custscience_interns.col_9_db_venus_merch_misc_dim_null_value_count_table_stats (col_id int, null_value_count bigint) Row format delimited Fields terminated by '\t' Lines terminated by '\n'  Stored as textfile ;</t>
  </si>
  <si>
    <t xml:space="preserve">insert into table db_custscience_interns.col_9_db_venus_merch_misc_dim_null_value_count_table_stats select '9' as col_id, count (merch_misc_key) as null_value_count where CRT_TMST IS NULL </t>
  </si>
  <si>
    <t>insert into table db_custscience_interns.SUMMARY_of_db_venus_merch_misc_dim_null_value_count_table_stats select col_id, null_value_count from db_custscience_interns.col_9_db_venus_merch_misc_dim_null_value_count_table_stats ;</t>
  </si>
  <si>
    <t>drop table db_custscience_interns.col_9_db_venus_merch_misc_dim_null_value_count_table_stats ;</t>
  </si>
  <si>
    <t>create table db_custscience_interns.col_10_db_venus_merch_misc_dim_distinct_values_table_stats (col_id int, distinct_values bigint) Row format delimited Fields terminated by '\t' Lines terminated by '\n'  Stored as textfile ;</t>
  </si>
  <si>
    <t>insert into table db_custscience_interns.col_10_db_venus_merch_misc_dim_distinct_values_table_stats select '10' as col_id, count (distinct UPDT_TMST) as distinct_values</t>
  </si>
  <si>
    <t>insert into table db_custscience_interns.SUMMARY_of_db_venus_merch_misc_dim_distinct_values_table_stats select col_id, distinct_values from db_custscience_interns.col_10_db_venus_merch_misc_dim_distinct_values_table_stats ;</t>
  </si>
  <si>
    <t>drop table db_custscience_interns.col_10_db_venus_merch_misc_dim_distinct_values_table_stats;</t>
  </si>
  <si>
    <t>create table db_custscience_interns.col_10_db_venus_merch_misc_dim_null_value_count_table_stats (col_id int, null_value_count bigint) Row format delimited Fields terminated by '\t' Lines terminated by '\n'  Stored as textfile ;</t>
  </si>
  <si>
    <t xml:space="preserve">insert into table db_custscience_interns.col_10_db_venus_merch_misc_dim_null_value_count_table_stats select '10' as col_id, count (merch_misc_key) as null_value_count where UPDT_TMST IS NULL </t>
  </si>
  <si>
    <t>insert into table db_custscience_interns.SUMMARY_of_db_venus_merch_misc_dim_null_value_count_table_stats select col_id, null_value_count from db_custscience_interns.col_10_db_venus_merch_misc_dim_null_value_count_table_stats ;</t>
  </si>
  <si>
    <t>drop table db_custscience_interns.col_10_db_venus_merch_misc_dim_null_value_count_table_stats ;</t>
  </si>
  <si>
    <t xml:space="preserve">Detailed Table Information Table(tableName:merch_misc_dim, dbName:db_venus, owner:e_tlnd_fndt_util, createTime:1457086779, lastAccessTime:0, retention:0, sd:StorageDescriptor(cols:[FieldSchema(name:btch_key, type:int, comment:), FieldSchema(name:btch_opr, type:string, comment:), FieldSchema(name:lst_upd_or_crt_dttm, type:string, comment:), FieldSchema(name:mdse_type_cd, type:string, comment:), FieldSchema(name:mdse_type_nm, type:string, comment:), FieldSchema(name:merch_misc_key, type:int, comment:), FieldSchema(name:prc_stat_cd, type:string, comment:), FieldSchema(name:prc_stat_nm, type:string, comment:), FieldSchema(name:crt_tmst, type:string, comment:), FieldSchema(name:updt_tmst, type:string, comment:)], location:hdfs://pxpmgct/bde2e/fndt/fndtbase/Product/VENUS20/MERCH_MISC_DIM/1460684467,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parameters:{last_modified_time=1460684555, totalSize=1062, numRows=22, rawDataSize=0, EXTERNAL=TRUE, COLUMN_STATS_ACCURATE=true, avro.schema.url=hdfs://pxpmgct/bde2e/fndt/fndtbase/Product/VENUS20/MERCH_MISC_DIM/schema/merch_misc_dim.avsc, numFiles=1, transient_lastDdlTime=1498826595, last_modified_by=svc_fndt_e2e}, viewOriginalText:null, viewExpandedText:null, tableType:EXTERNAL_TABLE) </t>
  </si>
  <si>
    <t>Time taken: 0.058 seconds, Fetched: 12 row(s)</t>
  </si>
  <si>
    <t>FAILED: SemanticException java.io.FileNotFoundException: File hdfs://pxpmgct/bdprod/fndt/fndtbase/Location/VENUS20/MRKT_DIM/1471024189 does not exist.</t>
  </si>
  <si>
    <t>hive -e 'set hive.cli.print.header=true; select * from db_venus.sku_hist_dim limit 10000;'&gt;db_venus.sku_hist_dim_10k_sample.txt;</t>
  </si>
  <si>
    <r>
      <t xml:space="preserve">hive&gt; Describe extended </t>
    </r>
    <r>
      <rPr>
        <b/>
        <sz val="11"/>
        <color theme="1"/>
        <rFont val="Calibri"/>
        <family val="2"/>
        <scheme val="minor"/>
      </rPr>
      <t>db_venus.mrkt_dim;</t>
    </r>
  </si>
  <si>
    <t>select * from db_custscience_interns.SUMMARY_of_db_venus_sku_hist_dim_distinct_values_table_stats;</t>
  </si>
  <si>
    <t>select * from db_custscience_interns.SUMMARY_of_db_venus_sku_hist_dim_null_value_count_table_stats ;</t>
  </si>
  <si>
    <t>from db_venus.mrkt_dim</t>
  </si>
  <si>
    <t>create table db_custscience_interns.SUMMARY_of_db_venus_sku_hist_dim_distinct_values_table_stats (col_id int, distinct_values bigint) Row format delimited Fields terminated by '\t' Lines terminated by '\n'  Stored as textfile ;</t>
  </si>
  <si>
    <t>create table db_custscience_interns.SUMMARY_of_db_venus_sku_hist_dim_null_value_count_table_stats (col_id int, null_value_count bigint) Row format delimited Fields terminated by '\t' Lines terminated by '\n'  Stored as textfile ;</t>
  </si>
  <si>
    <t>create table db_custscience_interns.col_1_db_venus_mrkt_dim_distinct_values_table_stats (col_id int, distinct_values bigint) Row format delimited Fields terminated by '\t' Lines terminated by '\n'  Stored as textfile ;</t>
  </si>
  <si>
    <t>insert into table db_custscience_interns.col_1_db_venus_mrkt_dim_distinct_values_table_stats select '1' as col_id, count (distinct MRKT_KEY) as distinct_values</t>
  </si>
  <si>
    <t>insert into table db_custscience_interns.SUMMARY_of_db_venus_sku_hist_dim_distinct_values_table_stats select col_id, distinct_values from db_custscience_interns.col_1_db_venus_sku_hist_dim_distinct_values_table_stats ;</t>
  </si>
  <si>
    <t>1 9345333</t>
  </si>
  <si>
    <t>drop table db_custscience_interns.col_1_db_venus_mrkt_dim_distinct_values_table_stats;</t>
  </si>
  <si>
    <t>create table db_custscience_interns.col_1_db_venus_mrkt_dim_null_value_count_table_stats (col_id int, null_value_count bigint) Row format delimited Fields terminated by '\t' Lines terminated by '\n'  Stored as textfile ;</t>
  </si>
  <si>
    <t xml:space="preserve">insert into table db_custscience_interns.col_1_db_venus_mrkt_dim_null_value_count_table_stats select '1' as col_id, count (mrkt_key) as null_value_count where MRKT_KEY IS NULL </t>
  </si>
  <si>
    <t>insert into table db_custscience_interns.SUMMARY_of_db_venus_sku_hist_dim_null_value_count_table_stats select col_id, null_value_count from db_custscience_interns.col_1_db_venus_sku_hist_dim_null_value_count_table_stats ;</t>
  </si>
  <si>
    <t>drop table db_custscience_interns.col_1_db_venus_sku_hist_dim_null_value_count_table_stats ;</t>
  </si>
  <si>
    <t>create table db_custscience_interns.col_2_db_venus_mrkt_dim_distinct_values_table_stats (col_id int, distinct_values bigint) Row format delimited Fields terminated by '\t' Lines terminated by '\n'  Stored as textfile ;</t>
  </si>
  <si>
    <t>insert into table db_custscience_interns.col_2_db_venus_mrkt_dim_distinct_values_table_stats select '2' as col_id, count (distinct MKT_CD) as distinct_values</t>
  </si>
  <si>
    <t>insert into table db_custscience_interns.SUMMARY_of_db_venus_sku_hist_dim_distinct_values_table_stats select col_id, distinct_values from db_custscience_interns.col_2_db_venus_sku_hist_dim_distinct_values_table_stats ;</t>
  </si>
  <si>
    <t>drop table db_custscience_interns.col_2_db_venus_mrkt_dim_distinct_values_table_stats;</t>
  </si>
  <si>
    <t>create table db_custscience_interns.col_2_db_venus_mrkt_dim_null_value_count_table_stats (col_id int, null_value_count bigint) Row format delimited Fields terminated by '\t' Lines terminated by '\n'  Stored as textfile ;</t>
  </si>
  <si>
    <t xml:space="preserve">insert into table db_custscience_interns.col_2_db_venus_mrkt_dim_null_value_count_table_stats select '2' as col_id, count (mrkt_key) as null_value_count where MKT_CD IS NULL </t>
  </si>
  <si>
    <t>insert into table db_custscience_interns.SUMMARY_of_db_venus_sku_hist_dim_null_value_count_table_stats select col_id, null_value_count from db_custscience_interns.col_2_db_venus_sku_hist_dim_null_value_count_table_stats ;</t>
  </si>
  <si>
    <t>drop table db_custscience_interns.col_2_db_venus_sku_hist_dim_null_value_count_table_stats ;</t>
  </si>
  <si>
    <t>create table db_custscience_interns.col_3_db_venus_mrkt_dim_distinct_values_table_stats (col_id int, distinct_values bigint) Row format delimited Fields terminated by '\t' Lines terminated by '\n'  Stored as textfile ;</t>
  </si>
  <si>
    <t>insert into table db_custscience_interns.col_3_db_venus_mrkt_dim_distinct_values_table_stats select '3' as col_id, count (distinct MKT_NM) as distinct_values</t>
  </si>
  <si>
    <t>insert into table db_custscience_interns.SUMMARY_of_db_venus_sku_hist_dim_distinct_values_table_stats select col_id, distinct_values from db_custscience_interns.col_3_db_venus_sku_hist_dim_distinct_values_table_stats ;</t>
  </si>
  <si>
    <t>drop table db_custscience_interns.col_3_db_venus_mrkt_dim_distinct_values_table_stats;</t>
  </si>
  <si>
    <t>create table db_custscience_interns.col_3_db_venus_mrkt_dim_null_value_count_table_stats (col_id int, null_value_count bigint) Row format delimited Fields terminated by '\t' Lines terminated by '\n'  Stored as textfile ;</t>
  </si>
  <si>
    <t xml:space="preserve">insert into table db_custscience_interns.col_3_db_venus_mrkt_dim_null_value_count_table_stats select '3' as col_id, count (mrkt_key) as null_value_count where MKT_NM IS NULL </t>
  </si>
  <si>
    <t>insert into table db_custscience_interns.SUMMARY_of_db_venus_sku_hist_dim_null_value_count_table_stats select col_id, null_value_count from db_custscience_interns.col_3_db_venus_sku_hist_dim_null_value_count_table_stats ;</t>
  </si>
  <si>
    <t>drop table db_custscience_interns.col_3_db_venus_sku_hist_dim_null_value_count_table_stats ;</t>
  </si>
  <si>
    <t>create table db_custscience_interns.col_4_db_venus_mrkt_dim_distinct_values_table_stats (col_id int, distinct_values bigint) Row format delimited Fields terminated by '\t' Lines terminated by '\n'  Stored as textfile ;</t>
  </si>
  <si>
    <t>insert into table db_custscience_interns.col_4_db_venus_mrkt_dim_distinct_values_table_stats select '4' as col_id, count (distinct CUR_CD) as distinct_values</t>
  </si>
  <si>
    <t>insert into table db_custscience_interns.SUMMARY_of_db_venus_sku_hist_dim_distinct_values_table_stats select col_id, distinct_values from db_custscience_interns.col_4_db_venus_sku_hist_dim_distinct_values_table_stats ;</t>
  </si>
  <si>
    <t>drop table db_custscience_interns.col_4_db_venus_mrkt_dim_distinct_values_table_stats;</t>
  </si>
  <si>
    <t>create table db_custscience_interns.col_4_db_venus_mrkt_dim_null_value_count_table_stats (col_id int, null_value_count bigint) Row format delimited Fields terminated by '\t' Lines terminated by '\n'  Stored as textfile ;</t>
  </si>
  <si>
    <t xml:space="preserve">insert into table db_custscience_interns.col_4_db_venus_mrkt_dim_null_value_count_table_stats select '4' as col_id, count (mrkt_key) as null_value_count where CUR_CD IS NULL </t>
  </si>
  <si>
    <t>insert into table db_custscience_interns.SUMMARY_of_db_venus_sku_hist_dim_null_value_count_table_stats select col_id, null_value_count from db_custscience_interns.col_4_db_venus_sku_hist_dim_null_value_count_table_stats ;</t>
  </si>
  <si>
    <t>drop table db_custscience_interns.col_4_db_venus_sku_hist_dim_null_value_count_table_stats ;</t>
  </si>
  <si>
    <t>create table db_custscience_interns.col_5_db_venus_mrkt_dim_distinct_values_table_stats (col_id int, distinct_values bigint) Row format delimited Fields terminated by '\t' Lines terminated by '\n'  Stored as textfile ;</t>
  </si>
  <si>
    <t>insert into table db_custscience_interns.col_5_db_venus_mrkt_dim_distinct_values_table_stats select '5' as col_id, count (distinct CUR_NM) as distinct_values</t>
  </si>
  <si>
    <t>insert into table db_custscience_interns.SUMMARY_of_db_venus_sku_hist_dim_distinct_values_table_stats select col_id, distinct_values from db_custscience_interns.col_5_db_venus_sku_hist_dim_distinct_values_table_stats ;</t>
  </si>
  <si>
    <t>13 3</t>
  </si>
  <si>
    <t>drop table db_custscience_interns.col_5_db_venus_mrkt_dim_distinct_values_table_stats;</t>
  </si>
  <si>
    <t>create table db_custscience_interns.col_5_db_venus_mrkt_dim_null_value_count_table_stats (col_id int, null_value_count bigint) Row format delimited Fields terminated by '\t' Lines terminated by '\n'  Stored as textfile ;</t>
  </si>
  <si>
    <t xml:space="preserve">insert into table db_custscience_interns.col_5_db_venus_mrkt_dim_null_value_count_table_stats select '5' as col_id, count (mrkt_key) as null_value_count where CUR_NM IS NULL </t>
  </si>
  <si>
    <t>insert into table db_custscience_interns.SUMMARY_of_db_venus_sku_hist_dim_null_value_count_table_stats select col_id, null_value_count from db_custscience_interns.col_5_db_venus_sku_hist_dim_null_value_count_table_stats ;</t>
  </si>
  <si>
    <t>drop table db_custscience_interns.col_5_db_venus_sku_hist_dim_null_value_count_table_stats ;</t>
  </si>
  <si>
    <t>create table db_custscience_interns.col_6_db_venus_mrkt_dim_distinct_values_table_stats (col_id int, distinct_values bigint) Row format delimited Fields terminated by '\t' Lines terminated by '\n'  Stored as textfile ;</t>
  </si>
  <si>
    <t>insert into table db_custscience_interns.col_6_db_venus_mrkt_dim_distinct_values_table_stats select '6' as col_id, count (distinct TM_ZNE_CD) as distinct_values</t>
  </si>
  <si>
    <t>insert into table db_custscience_interns.SUMMARY_of_db_venus_sku_hist_dim_distinct_values_table_stats select col_id, distinct_values from db_custscience_interns.col_6_db_venus_sku_hist_dim_distinct_values_table_stats ;</t>
  </si>
  <si>
    <t>drop table db_custscience_interns.col_6_db_venus_mrkt_dim_distinct_values_table_stats;</t>
  </si>
  <si>
    <t>create table db_custscience_interns.col_6_db_venus_mrkt_dim_null_value_count_table_stats (col_id int, null_value_count bigint) Row format delimited Fields terminated by '\t' Lines terminated by '\n'  Stored as textfile ;</t>
  </si>
  <si>
    <t xml:space="preserve">insert into table db_custscience_interns.col_6_db_venus_mrkt_dim_null_value_count_table_stats select '6' as col_id, count (mrkt_key) as null_value_count where TM_ZNE_CD IS NULL </t>
  </si>
  <si>
    <t>insert into table db_custscience_interns.SUMMARY_of_db_venus_sku_hist_dim_null_value_count_table_stats select col_id, null_value_count from db_custscience_interns.col_6_db_venus_sku_hist_dim_null_value_count_table_stats ;</t>
  </si>
  <si>
    <t>drop table db_custscience_interns.col_6_db_venus_sku_hist_dim_null_value_count_table_stats ;</t>
  </si>
  <si>
    <t>create table db_custscience_interns.col_7_db_venus_mrkt_dim_distinct_values_table_stats (col_id int, distinct_values bigint) Row format delimited Fields terminated by '\t' Lines terminated by '\n'  Stored as textfile ;</t>
  </si>
  <si>
    <t>insert into table db_custscience_interns.col_7_db_venus_mrkt_dim_distinct_values_table_stats select '7' as col_id, count (distinct TM_ZNE_NM) as distinct_values</t>
  </si>
  <si>
    <t>insert into table db_custscience_interns.SUMMARY_of_db_venus_sku_hist_dim_distinct_values_table_stats select col_id, distinct_values from db_custscience_interns.col_7_db_venus_sku_hist_dim_distinct_values_table_stats ;</t>
  </si>
  <si>
    <t>drop table db_custscience_interns.col_7_db_venus_mrkt_dim_distinct_values_table_stats;</t>
  </si>
  <si>
    <t>create table db_custscience_interns.col_7_db_venus_mrkt_dim_null_value_count_table_stats (col_id int, null_value_count bigint) Row format delimited Fields terminated by '\t' Lines terminated by '\n'  Stored as textfile ;</t>
  </si>
  <si>
    <t xml:space="preserve">insert into table db_custscience_interns.col_7_db_venus_mrkt_dim_null_value_count_table_stats select '7' as col_id, count (mrkt_key) as null_value_count where TM_ZNE_NM IS NULL </t>
  </si>
  <si>
    <t>insert into table db_custscience_interns.SUMMARY_of_db_venus_sku_hist_dim_null_value_count_table_stats select col_id, null_value_count from db_custscience_interns.col_7_db_venus_sku_hist_dim_null_value_count_table_stats ;</t>
  </si>
  <si>
    <t>drop table db_custscience_interns.col_7_db_venus_sku_hist_dim_null_value_count_table_stats ;</t>
  </si>
  <si>
    <t>create table db_custscience_interns.col_8_db_venus_mrkt_dim_distinct_values_table_stats (col_id int, distinct_values bigint) Row format delimited Fields terminated by '\t' Lines terminated by '\n'  Stored as textfile ;</t>
  </si>
  <si>
    <t>insert into table db_custscience_interns.col_8_db_venus_mrkt_dim_distinct_values_table_stats select '8' as col_id, count (distinct BTCH_KEY) as distinct_values</t>
  </si>
  <si>
    <t>insert into table db_custscience_interns.SUMMARY_of_db_venus_sku_hist_dim_distinct_values_table_stats select col_id, distinct_values from db_custscience_interns.col_8_db_venus_sku_hist_dim_distinct_values_table_stats ;</t>
  </si>
  <si>
    <t>16 2427</t>
  </si>
  <si>
    <t>drop table db_custscience_interns.col_8_db_venus_mrkt_dim_distinct_values_table_stats;</t>
  </si>
  <si>
    <t>create table db_custscience_interns.col_8_db_venus_mrkt_dim_null_value_count_table_stats (col_id int, null_value_count bigint) Row format delimited Fields terminated by '\t' Lines terminated by '\n'  Stored as textfile ;</t>
  </si>
  <si>
    <t xml:space="preserve">insert into table db_custscience_interns.col_8_db_venus_mrkt_dim_null_value_count_table_stats select '8' as col_id, count (mrkt_key) as null_value_count where BTCH_KEY IS NULL </t>
  </si>
  <si>
    <t>insert into table db_custscience_interns.SUMMARY_of_db_venus_sku_hist_dim_null_value_count_table_stats select col_id, null_value_count from db_custscience_interns.col_8_db_venus_sku_hist_dim_null_value_count_table_stats ;</t>
  </si>
  <si>
    <t>drop table db_custscience_interns.col_8_db_venus_sku_hist_dim_null_value_count_table_stats ;</t>
  </si>
  <si>
    <t>create table db_custscience_interns.col_9_db_venus_mrkt_dim_distinct_values_table_stats (col_id int, distinct_values bigint) Row format delimited Fields terminated by '\t' Lines terminated by '\n'  Stored as textfile ;</t>
  </si>
  <si>
    <t>insert into table db_custscience_interns.col_9_db_venus_mrkt_dim_distinct_values_table_stats select '9' as col_id, count (distinct BTCH_OPR) as distinct_values</t>
  </si>
  <si>
    <t>insert into table db_custscience_interns.SUMMARY_of_db_venus_sku_hist_dim_distinct_values_table_stats select col_id, distinct_values from db_custscience_interns.col_9_db_venus_sku_hist_dim_distinct_values_table_stats ;</t>
  </si>
  <si>
    <t>17 3965</t>
  </si>
  <si>
    <t>drop table db_custscience_interns.col_9_db_venus_mrkt_dim_distinct_values_table_stats;</t>
  </si>
  <si>
    <t>create table db_custscience_interns.col_9_db_venus_mrkt_dim_null_value_count_table_stats (col_id int, null_value_count bigint) Row format delimited Fields terminated by '\t' Lines terminated by '\n'  Stored as textfile ;</t>
  </si>
  <si>
    <t xml:space="preserve">insert into table db_custscience_interns.col_9_db_venus_mrkt_dim_null_value_count_table_stats select '9' as col_id, count (mrkt_key) as null_value_count where BTCH_OPR IS NULL </t>
  </si>
  <si>
    <t>insert into table db_custscience_interns.SUMMARY_of_db_venus_sku_hist_dim_null_value_count_table_stats select col_id, null_value_count from db_custscience_interns.col_9_db_venus_sku_hist_dim_null_value_count_table_stats ;</t>
  </si>
  <si>
    <t>17 1548721</t>
  </si>
  <si>
    <t>drop table db_custscience_interns.col_9_db_venus_sku_hist_dim_null_value_count_table_stats ;</t>
  </si>
  <si>
    <t>create table db_custscience_interns.col_10_db_venus_mrkt_dim_distinct_values_table_stats (col_id int, distinct_values bigint) Row format delimited Fields terminated by '\t' Lines terminated by '\n'  Stored as textfile ;</t>
  </si>
  <si>
    <t>insert into table db_custscience_interns.col_10_db_venus_mrkt_dim_distinct_values_table_stats select '10' as col_id, count (distinct LST_UPD_OR_CRT_DTTM) as distinct_values</t>
  </si>
  <si>
    <t>insert into table db_custscience_interns.SUMMARY_of_db_venus_sku_hist_dim_distinct_values_table_stats select col_id, distinct_values from db_custscience_interns.col_10_db_venus_sku_hist_dim_distinct_values_table_stats ;</t>
  </si>
  <si>
    <t>18 851</t>
  </si>
  <si>
    <t>drop table db_custscience_interns.col_10_db_venus_mrkt_dim_distinct_values_table_stats;</t>
  </si>
  <si>
    <t>create table db_custscience_interns.col_10_db_venus_mrkt_dim_null_value_count_table_stats (col_id int, null_value_count bigint) Row format delimited Fields terminated by '\t' Lines terminated by '\n'  Stored as textfile ;</t>
  </si>
  <si>
    <t xml:space="preserve">insert into table db_custscience_interns.col_10_db_venus_mrkt_dim_null_value_count_table_stats select '10' as col_id, count (mrkt_key) as null_value_count where LST_UPD_OR_CRT_DTTM IS NULL </t>
  </si>
  <si>
    <t>insert into table db_custscience_interns.SUMMARY_of_db_venus_sku_hist_dim_null_value_count_table_stats select col_id, null_value_count from db_custscience_interns.col_10_db_venus_sku_hist_dim_null_value_count_table_stats ;</t>
  </si>
  <si>
    <t>drop table db_custscience_interns.col_10_db_venus_sku_hist_dim_null_value_count_table_stats ;</t>
  </si>
  <si>
    <t>bcr_mkt_id          int                                     </t>
  </si>
  <si>
    <t>create table db_custscience_interns.col_11_db_venus_mrkt_dim_distinct_values_table_stats (col_id int, distinct_values bigint) Row format delimited Fields terminated by '\t' Lines terminated by '\n'  Stored as textfile ;</t>
  </si>
  <si>
    <t>insert into table db_custscience_interns.col_11_db_venus_mrkt_dim_distinct_values_table_stats select '11' as col_id, count (distinct BCR_MKT_ID) as distinct_values</t>
  </si>
  <si>
    <t>insert into table db_custscience_interns.SUMMARY_of_db_venus_sku_hist_dim_distinct_values_table_stats select col_id, distinct_values from db_custscience_interns.col_11_db_venus_sku_hist_dim_distinct_values_table_stats ;</t>
  </si>
  <si>
    <t>19 19</t>
  </si>
  <si>
    <t>drop table db_custscience_interns.col_11_db_venus_mrkt_dim_distinct_values_table_stats;</t>
  </si>
  <si>
    <t>create table db_custscience_interns.col_11_db_venus_mrkt_dim_null_value_count_table_stats (col_id int, null_value_count bigint) Row format delimited Fields terminated by '\t' Lines terminated by '\n'  Stored as textfile ;</t>
  </si>
  <si>
    <t xml:space="preserve">insert into table db_custscience_interns.col_11_db_venus_mrkt_dim_null_value_count_table_stats select '11' as col_id, count (mrkt_key) as null_value_count where BCR_MKT_ID IS NULL </t>
  </si>
  <si>
    <t>insert into table db_custscience_interns.SUMMARY_of_db_venus_sku_hist_dim_null_value_count_table_stats select col_id, null_value_count from db_custscience_interns.col_11_db_venus_sku_hist_dim_null_value_count_table_stats ;</t>
  </si>
  <si>
    <t>drop table db_custscience_interns.col_11_db_venus_sku_hist_dim_null_value_count_table_stats ;</t>
  </si>
  <si>
    <t>create table db_custscience_interns.col_12_db_venus_mrkt_dim_distinct_values_table_stats (col_id int, distinct_values bigint) Row format delimited Fields terminated by '\t' Lines terminated by '\n'  Stored as textfile ;</t>
  </si>
  <si>
    <t>insert into table db_custscience_interns.col_12_db_venus_mrkt_dim_distinct_values_table_stats select '12' as col_id, count (distinct CRT_TMST) as distinct_values</t>
  </si>
  <si>
    <t>insert into table db_custscience_interns.SUMMARY_of_db_venus_sku_hist_dim_distinct_values_table_stats select col_id, distinct_values from db_custscience_interns.col_12_db_venus_sku_hist_dim_distinct_values_table_stats ;</t>
  </si>
  <si>
    <t>20 254</t>
  </si>
  <si>
    <t>drop table db_custscience_interns.col_12_db_venus_mrkt_dim_distinct_values_table_stats;</t>
  </si>
  <si>
    <t>create table db_custscience_interns.col_12_db_venus_mrkt_dim_null_value_count_table_stats (col_id int, null_value_count bigint) Row format delimited Fields terminated by '\t' Lines terminated by '\n'  Stored as textfile ;</t>
  </si>
  <si>
    <t xml:space="preserve">insert into table db_custscience_interns.col_12_db_venus_mrkt_dim_null_value_count_table_stats select '12' as col_id, count (mrkt_key) as null_value_count where CRT_TMST IS NULL </t>
  </si>
  <si>
    <t>insert into table db_custscience_interns.SUMMARY_of_db_venus_sku_hist_dim_null_value_count_table_stats select col_id, null_value_count from db_custscience_interns.col_12_db_venus_sku_hist_dim_null_value_count_table_stats ;</t>
  </si>
  <si>
    <t>drop table db_custscience_interns.col_12_db_venus_sku_hist_dim_null_value_count_table_stats ;</t>
  </si>
  <si>
    <t>create table db_custscience_interns.col_13_db_venus_mrkt_dim_distinct_values_table_stats (col_id int, distinct_values bigint) Row format delimited Fields terminated by '\t' Lines terminated by '\n'  Stored as textfile ;</t>
  </si>
  <si>
    <t>insert into table db_custscience_interns.col_13_db_venus_mrkt_dim_distinct_values_table_stats select '13' as col_id, count (distinct UPDT_TMST) as distinct_values</t>
  </si>
  <si>
    <t>insert into table db_custscience_interns.SUMMARY_of_db_venus_sku_hist_dim_distinct_values_table_stats select col_id, distinct_values from db_custscience_interns.col_13_db_venus_sku_hist_dim_distinct_values_table_stats ;</t>
  </si>
  <si>
    <t>3 15</t>
  </si>
  <si>
    <t>drop table db_custscience_interns.col_13_db_venus_mrkt_dim_distinct_values_table_stats;</t>
  </si>
  <si>
    <t>create table db_custscience_interns.col_13_db_venus_mrkt_dim_null_value_count_table_stats (col_id int, null_value_count bigint) Row format delimited Fields terminated by '\t' Lines terminated by '\n'  Stored as textfile ;</t>
  </si>
  <si>
    <t xml:space="preserve">insert into table db_custscience_interns.col_13_db_venus_mrkt_dim_null_value_count_table_stats select '13' as col_id, count (mrkt_key) as null_value_count where UPDT_TMST IS NULL </t>
  </si>
  <si>
    <t>insert into table db_custscience_interns.SUMMARY_of_db_venus_sku_hist_dim_null_value_count_table_stats select col_id, null_value_count from db_custscience_interns.col_13_db_venus_sku_hist_dim_null_value_count_table_stats ;</t>
  </si>
  <si>
    <t>drop table db_custscience_interns.col_13_db_venus_sku_hist_dim_null_value_count_table_stats ;</t>
  </si>
  <si>
    <t>Detailed Table Information Table(tableName:mrkt_dim, dbName:db_venus, owner:e_tlnd_fndt_util, createTime:1457444404, lastAccessTime:0, retention:0, sd:StorageDescriptor(cols:[FieldSchema(name:bcr_mkt_id, type:int, comment:), FieldSchema(name:btch_key, type:int, comment:), FieldSchema(name:btch_opr, type:string, comment:), FieldSchema(name:cur_cd, type:string, comment:), FieldSchema(name:cur_nm, type:string, comment:), FieldSchema(name:lst_upd_or_crt_dttm, type:string, comment:), FieldSchema(name:mkt_cd, type:string, comment:), FieldSchema(name:mkt_nm, type:string, comment:), FieldSchema(name:mrkt_key, type:int, comment:), FieldSchema(name:tm_zne_cd, type:string, comment:), FieldSchema(name:tm_zne_nm, type:string, comment:), FieldSchema(name:crt_tmst, type:string, comment:), FieldSchema(name:updt_tmst, type:string, comment:)], location:hdfs://pxpmgct/bdprod/fndt/fndtbase/Location/VENUS20/MRKT_DIM/1471024189,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parameters:{last_modified_time=1471024259, totalSize=1003, numRows=-1, rawDataSize=-1, EXTERNAL=TRUE, COLUMN_STATS_ACCURATE=false, avro.schema.url=hdfs://pxpmgct/bde2e/fndt/fndtbase/Location/VENUS20/MRKT_DIM/schema/mrkt_dim.avsc, numFiles=1, transient_lastDdlTime=1471024259, last_modified_by=svc_fndt_e2e}, viewOriginalText:null, viewExpandedText:null, tableType:EXTERNAL_TABLE) 
Time taken: 0.092 seconds, Fetched: 15 row(s)</t>
  </si>
  <si>
    <t>hive -e 'set hive.cli.print.header=true; select * from db_venus.rbmlm_brd_mkt_loc_map limit 10000;'&gt;db_venus.rbmlm_brd_mkt_loc_map_10k_sample.txt;</t>
  </si>
  <si>
    <r>
      <t xml:space="preserve">hive&gt; Describe extended </t>
    </r>
    <r>
      <rPr>
        <b/>
        <sz val="11"/>
        <color theme="1"/>
        <rFont val="Calibri"/>
        <family val="2"/>
        <scheme val="minor"/>
      </rPr>
      <t>db_venus.rbmlm_brd_mkt_loc_map;</t>
    </r>
  </si>
  <si>
    <t>select * from db_custscience_interns.SUMMARY_of_db_venus_rbmlm_brd_mkt_loc_map_distinct_values_table_stats;</t>
  </si>
  <si>
    <t>select * from db_custscience_interns.SUMMARY_of_db_venus_rbmlm_brd_mkt_loc_map_null_value_count_table_stats ;</t>
  </si>
  <si>
    <t>from db_venus.rbmlm_brd_mkt_loc_map</t>
  </si>
  <si>
    <t>create table db_custscience_interns.SUMMARY_of_db_venus_rbmlm_brd_mkt_loc_map_distinct_values_table_stats (col_id int, distinct_values bigint) Row format delimited Fields terminated by '\t' Lines terminated by '\n'  Stored as textfile ;</t>
  </si>
  <si>
    <t>create table db_custscience_interns.SUMMARY_of_db_venus_rbmlm_brd_mkt_loc_map_null_value_count_table_stats (col_id int, null_value_count bigint) Row format delimited Fields terminated by '\t' Lines terminated by '\n'  Stored as textfile ;</t>
  </si>
  <si>
    <t>create table db_custscience_interns.col_1_db_venus_rbmlm_brd_mkt_loc_map_distinct_values_table_stats (col_id int, distinct_values bigint) Row format delimited Fields terminated by '\t' Lines terminated by '\n'  Stored as textfile ;</t>
  </si>
  <si>
    <t>insert into table db_custscience_interns.col_1_db_venus_rbmlm_brd_mkt_loc_map_distinct_values_table_stats select '1' as col_id, count (distinct BRD_KEY) as distinct_values</t>
  </si>
  <si>
    <t>insert into table db_custscience_interns.SUMMARY_of_db_venus_rbmlm_brd_mkt_loc_map_distinct_values_table_stats select col_id, distinct_values from db_custscience_interns.col_1_db_venus_rbmlm_brd_mkt_loc_map_distinct_values_table_stats ;</t>
  </si>
  <si>
    <t>1 14</t>
  </si>
  <si>
    <t>drop table db_custscience_interns.col_1_db_venus_rbmlm_brd_mkt_loc_map_distinct_values_table_stats;</t>
  </si>
  <si>
    <t>create table db_custscience_interns.col_1_db_venus_rbmlm_brd_mkt_loc_map_null_value_count_table_stats (col_id int, null_value_count bigint) Row format delimited Fields terminated by '\t' Lines terminated by '\n'  Stored as textfile ;</t>
  </si>
  <si>
    <t xml:space="preserve">insert into table db_custscience_interns.col_1_db_venus_rbmlm_brd_mkt_loc_map_null_value_count_table_stats select '1' as col_id, count (brd_key) as null_value_count where BRD_KEY IS NULL </t>
  </si>
  <si>
    <t>insert into table db_custscience_interns.SUMMARY_of_db_venus_rbmlm_brd_mkt_loc_map_null_value_count_table_stats select col_id, null_value_count from db_custscience_interns.col_1_db_venus_rbmlm_brd_mkt_loc_map_null_value_count_table_stats ;</t>
  </si>
  <si>
    <t>drop table db_custscience_interns.col_1_db_venus_rbmlm_brd_mkt_loc_map_null_value_count_table_stats ;</t>
  </si>
  <si>
    <t>create table db_custscience_interns.col_2_db_venus_rbmlm_brd_mkt_loc_map_distinct_values_table_stats (col_id int, distinct_values bigint) Row format delimited Fields terminated by '\t' Lines terminated by '\n'  Stored as textfile ;</t>
  </si>
  <si>
    <t>insert into table db_custscience_interns.col_2_db_venus_rbmlm_brd_mkt_loc_map_distinct_values_table_stats select '2' as col_id, count (distinct BRD_CD) as distinct_values</t>
  </si>
  <si>
    <t>insert into table db_custscience_interns.SUMMARY_of_db_venus_rbmlm_brd_mkt_loc_map_distinct_values_table_stats select col_id, distinct_values from db_custscience_interns.col_2_db_venus_rbmlm_brd_mkt_loc_map_distinct_values_table_stats ;</t>
  </si>
  <si>
    <t>2 14</t>
  </si>
  <si>
    <t>drop table db_custscience_interns.col_2_db_venus_rbmlm_brd_mkt_loc_map_distinct_values_table_stats;</t>
  </si>
  <si>
    <t>create table db_custscience_interns.col_2_db_venus_rbmlm_brd_mkt_loc_map_null_value_count_table_stats (col_id int, null_value_count bigint) Row format delimited Fields terminated by '\t' Lines terminated by '\n'  Stored as textfile ;</t>
  </si>
  <si>
    <t xml:space="preserve">insert into table db_custscience_interns.col_2_db_venus_rbmlm_brd_mkt_loc_map_null_value_count_table_stats select '2' as col_id, count (brd_key) as null_value_count where BRD_CD IS NULL </t>
  </si>
  <si>
    <t>insert into table db_custscience_interns.SUMMARY_of_db_venus_rbmlm_brd_mkt_loc_map_null_value_count_table_stats select col_id, null_value_count from db_custscience_interns.col_2_db_venus_rbmlm_brd_mkt_loc_map_null_value_count_table_stats ;</t>
  </si>
  <si>
    <t>drop table db_custscience_interns.col_2_db_venus_rbmlm_brd_mkt_loc_map_null_value_count_table_stats ;</t>
  </si>
  <si>
    <t>create table db_custscience_interns.col_3_db_venus_rbmlm_brd_mkt_loc_map_distinct_values_table_stats (col_id int, distinct_values bigint) Row format delimited Fields terminated by '\t' Lines terminated by '\n'  Stored as textfile ;</t>
  </si>
  <si>
    <t>insert into table db_custscience_interns.col_3_db_venus_rbmlm_brd_mkt_loc_map_distinct_values_table_stats select '3' as col_id, count (distinct MRKT_KEY) as distinct_values</t>
  </si>
  <si>
    <t>insert into table db_custscience_interns.SUMMARY_of_db_venus_rbmlm_brd_mkt_loc_map_distinct_values_table_stats select col_id, distinct_values from db_custscience_interns.col_3_db_venus_rbmlm_brd_mkt_loc_map_distinct_values_table_stats ;</t>
  </si>
  <si>
    <t>drop table db_custscience_interns.col_3_db_venus_rbmlm_brd_mkt_loc_map_distinct_values_table_stats;</t>
  </si>
  <si>
    <t>create table db_custscience_interns.col_3_db_venus_rbmlm_brd_mkt_loc_map_null_value_count_table_stats (col_id int, null_value_count bigint) Row format delimited Fields terminated by '\t' Lines terminated by '\n'  Stored as textfile ;</t>
  </si>
  <si>
    <t xml:space="preserve">insert into table db_custscience_interns.col_3_db_venus_rbmlm_brd_mkt_loc_map_null_value_count_table_stats select '3' as col_id, count (brd_key) as null_value_count where MRKT_KEY IS NULL </t>
  </si>
  <si>
    <t>insert into table db_custscience_interns.SUMMARY_of_db_venus_rbmlm_brd_mkt_loc_map_null_value_count_table_stats select col_id, null_value_count from db_custscience_interns.col_3_db_venus_rbmlm_brd_mkt_loc_map_null_value_count_table_stats ;</t>
  </si>
  <si>
    <t>drop table db_custscience_interns.col_3_db_venus_rbmlm_brd_mkt_loc_map_null_value_count_table_stats ;</t>
  </si>
  <si>
    <t>create table db_custscience_interns.col_4_db_venus_rbmlm_brd_mkt_loc_map_distinct_values_table_stats (col_id int, distinct_values bigint) Row format delimited Fields terminated by '\t' Lines terminated by '\n'  Stored as textfile ;</t>
  </si>
  <si>
    <t>insert into table db_custscience_interns.col_4_db_venus_rbmlm_brd_mkt_loc_map_distinct_values_table_stats select '4' as col_id, count (distinct MKT_CD) as distinct_values</t>
  </si>
  <si>
    <t>insert into table db_custscience_interns.SUMMARY_of_db_venus_rbmlm_brd_mkt_loc_map_distinct_values_table_stats select col_id, distinct_values from db_custscience_interns.col_4_db_venus_rbmlm_brd_mkt_loc_map_distinct_values_table_stats ;</t>
  </si>
  <si>
    <t>drop table db_custscience_interns.col_4_db_venus_rbmlm_brd_mkt_loc_map_distinct_values_table_stats;</t>
  </si>
  <si>
    <t>create table db_custscience_interns.col_4_db_venus_rbmlm_brd_mkt_loc_map_null_value_count_table_stats (col_id int, null_value_count bigint) Row format delimited Fields terminated by '\t' Lines terminated by '\n'  Stored as textfile ;</t>
  </si>
  <si>
    <t xml:space="preserve">insert into table db_custscience_interns.col_4_db_venus_rbmlm_brd_mkt_loc_map_null_value_count_table_stats select '4' as col_id, count (brd_key) as null_value_count where MKT_CD IS NULL </t>
  </si>
  <si>
    <t>insert into table db_custscience_interns.SUMMARY_of_db_venus_rbmlm_brd_mkt_loc_map_null_value_count_table_stats select col_id, null_value_count from db_custscience_interns.col_4_db_venus_rbmlm_brd_mkt_loc_map_null_value_count_table_stats ;</t>
  </si>
  <si>
    <t>drop table db_custscience_interns.col_4_db_venus_rbmlm_brd_mkt_loc_map_null_value_count_table_stats ;</t>
  </si>
  <si>
    <t>loc_nbr             int  </t>
  </si>
  <si>
    <t>create table db_custscience_interns.col_5_db_venus_rbmlm_brd_mkt_loc_map_distinct_values_table_stats (col_id int, distinct_values bigint) Row format delimited Fields terminated by '\t' Lines terminated by '\n'  Stored as textfile ;</t>
  </si>
  <si>
    <t>insert into table db_custscience_interns.col_5_db_venus_rbmlm_brd_mkt_loc_map_distinct_values_table_stats select '5' as col_id, count (distinct LOC_NBR) as distinct_values</t>
  </si>
  <si>
    <t>insert into table db_custscience_interns.SUMMARY_of_db_venus_rbmlm_brd_mkt_loc_map_distinct_values_table_stats select col_id, distinct_values from db_custscience_interns.col_5_db_venus_rbmlm_brd_mkt_loc_map_distinct_values_table_stats ;</t>
  </si>
  <si>
    <t>drop table db_custscience_interns.col_5_db_venus_rbmlm_brd_mkt_loc_map_distinct_values_table_stats;</t>
  </si>
  <si>
    <t>create table db_custscience_interns.col_5_db_venus_rbmlm_brd_mkt_loc_map_null_value_count_table_stats (col_id int, null_value_count bigint) Row format delimited Fields terminated by '\t' Lines terminated by '\n'  Stored as textfile ;</t>
  </si>
  <si>
    <t xml:space="preserve">insert into table db_custscience_interns.col_5_db_venus_rbmlm_brd_mkt_loc_map_null_value_count_table_stats select '5' as col_id, count (brd_key) as null_value_count where LOC_NBR IS NULL </t>
  </si>
  <si>
    <t>insert into table db_custscience_interns.SUMMARY_of_db_venus_rbmlm_brd_mkt_loc_map_null_value_count_table_stats select col_id, null_value_count from db_custscience_interns.col_5_db_venus_rbmlm_brd_mkt_loc_map_null_value_count_table_stats ;</t>
  </si>
  <si>
    <t>drop table db_custscience_interns.col_5_db_venus_rbmlm_brd_mkt_loc_map_null_value_count_table_stats ;</t>
  </si>
  <si>
    <t xml:space="preserve">Detailed Table Information Table(tableName:rbmlm_brd_mkt_loc_map, dbName:db_venus, owner:svc_fndt_e2e, createTime:1463436403, lastAccessTime:0, retention:0, sd:StorageDescriptor(cols:[FieldSchema(name:brd_key, type:int, comment:), FieldSchema(name:brd_cd, type:string, comment:), FieldSchema(name:mrkt_key, type:int, comment:), FieldSchema(name:mkt_cd, type:string, comment:), FieldSchema(name:loc_nbr, type:int, comment:)], location:hdfs://pxpmgct/bde2e/fndt/fndtbase/Location/VENUS20/RBMLM_BRD_MKT_LOC_MAP,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parameters:{totalSize=6151, numRows=14, rawDataSize=0, COLUMN_STATS_ACCURATE=true, numFiles=14, transient_lastDdlTime=1488467155}, viewOriginalText:null, viewExpandedText:null, tableType:MANAGED_TABLE) </t>
  </si>
  <si>
    <t>Time taken: 0.049 seconds, Fetched: 7 row(s)</t>
  </si>
  <si>
    <t>hive -e 'set hive.cli.print.header=true; select * from db_venus.sesn_dim limit 10000;'&gt;db_venus.sesn_dim_10k_sample.txt;</t>
  </si>
  <si>
    <r>
      <t xml:space="preserve">hive&gt; Describe extended </t>
    </r>
    <r>
      <rPr>
        <b/>
        <sz val="11"/>
        <color theme="1"/>
        <rFont val="Calibri"/>
        <family val="2"/>
        <scheme val="minor"/>
      </rPr>
      <t>db_venus.sesn_dim;</t>
    </r>
  </si>
  <si>
    <t>select * from db_custscience_interns.SUMMARY_of_db_venus_sesn_dim_distinct_values_table_stats;</t>
  </si>
  <si>
    <t>select * from db_custscience_interns.SUMMARY_of_db_venus_sesn_dim_null_value_count_table_stats ;</t>
  </si>
  <si>
    <t>from db_venus.sesn_dim</t>
  </si>
  <si>
    <t>create table db_custscience_interns.SUMMARY_of_db_venus_sesn_dim_distinct_values_table_stats (col_id int, distinct_values bigint) Row format delimited Fields terminated by '\t' Lines terminated by '\n'  Stored as textfile ;</t>
  </si>
  <si>
    <t>create table db_custscience_interns.SUMMARY_of_db_venus_sesn_dim_null_value_count_table_stats (col_id int, null_value_count bigint) Row format delimited Fields terminated by '\t' Lines terminated by '\n'  Stored as textfile ;</t>
  </si>
  <si>
    <t>create table db_custscience_interns.col_1_db_venus_sesn_dim_distinct_values_table_stats (col_id int, distinct_values bigint) Row format delimited Fields terminated by '\t' Lines terminated by '\n'  Stored as textfile ;</t>
  </si>
  <si>
    <t>insert into table db_custscience_interns.col_1_db_venus_sesn_dim_distinct_values_table_stats select '1' as col_id, count (distinct BTCH_KEY) as distinct_values</t>
  </si>
  <si>
    <t>insert into table db_custscience_interns.SUMMARY_of_db_venus_sesn_dim_distinct_values_table_stats select col_id, distinct_values from db_custscience_interns.col_1_db_venus_sesn_dim_distinct_values_table_stats ;</t>
  </si>
  <si>
    <t>1 749</t>
  </si>
  <si>
    <t>drop table db_custscience_interns.col_1_db_venus_sesn_dim_distinct_values_table_stats;</t>
  </si>
  <si>
    <t>create table db_custscience_interns.col_1_db_venus_sesn_dim_null_value_count_table_stats (col_id int, null_value_count bigint) Row format delimited Fields terminated by '\t' Lines terminated by '\n'  Stored as textfile ;</t>
  </si>
  <si>
    <t xml:space="preserve">insert into table db_custscience_interns.col_1_db_venus_sesn_dim_null_value_count_table_stats select '1' as col_id, count (sesn_key) as null_value_count where BTCH_KEY IS NULL </t>
  </si>
  <si>
    <t>insert into table db_custscience_interns.SUMMARY_of_db_venus_sesn_dim_null_value_count_table_stats select col_id, null_value_count from db_custscience_interns.col_1_db_venus_sesn_dim_null_value_count_table_stats ;</t>
  </si>
  <si>
    <t>drop table db_custscience_interns.col_1_db_venus_sesn_dim_null_value_count_table_stats ;</t>
  </si>
  <si>
    <t>create table db_custscience_interns.col_2_db_venus_sesn_dim_distinct_values_table_stats (col_id int, distinct_values bigint) Row format delimited Fields terminated by '\t' Lines terminated by '\n'  Stored as textfile ;</t>
  </si>
  <si>
    <t>insert into table db_custscience_interns.col_2_db_venus_sesn_dim_distinct_values_table_stats select '2' as col_id, count (distinct BTCH_OPR) as distinct_values</t>
  </si>
  <si>
    <t>insert into table db_custscience_interns.SUMMARY_of_db_venus_sesn_dim_distinct_values_table_stats select col_id, distinct_values from db_custscience_interns.col_2_db_venus_sesn_dim_distinct_values_table_stats ;</t>
  </si>
  <si>
    <t>drop table db_custscience_interns.col_2_db_venus_sesn_dim_distinct_values_table_stats;</t>
  </si>
  <si>
    <t>create table db_custscience_interns.col_2_db_venus_sesn_dim_null_value_count_table_stats (col_id int, null_value_count bigint) Row format delimited Fields terminated by '\t' Lines terminated by '\n'  Stored as textfile ;</t>
  </si>
  <si>
    <t xml:space="preserve">insert into table db_custscience_interns.col_2_db_venus_sesn_dim_null_value_count_table_stats select '2' as col_id, count (sesn_key) as null_value_count where BTCH_OPR IS NULL </t>
  </si>
  <si>
    <t>insert into table db_custscience_interns.SUMMARY_of_db_venus_sesn_dim_null_value_count_table_stats select col_id, null_value_count from db_custscience_interns.col_2_db_venus_sesn_dim_null_value_count_table_stats ;</t>
  </si>
  <si>
    <t>drop table db_custscience_interns.col_2_db_venus_sesn_dim_null_value_count_table_stats ;</t>
  </si>
  <si>
    <t>create table db_custscience_interns.col_3_db_venus_sesn_dim_distinct_values_table_stats (col_id int, distinct_values bigint) Row format delimited Fields terminated by '\t' Lines terminated by '\n'  Stored as textfile ;</t>
  </si>
  <si>
    <t>insert into table db_custscience_interns.col_3_db_venus_sesn_dim_distinct_values_table_stats select '3' as col_id, count (distinct LST_UPD_OR_CRT_DTTM) as distinct_values</t>
  </si>
  <si>
    <t>insert into table db_custscience_interns.SUMMARY_of_db_venus_sesn_dim_distinct_values_table_stats select col_id, distinct_values from db_custscience_interns.col_3_db_venus_sesn_dim_distinct_values_table_stats ;</t>
  </si>
  <si>
    <t>3 749</t>
  </si>
  <si>
    <t>drop table db_custscience_interns.col_3_db_venus_sesn_dim_distinct_values_table_stats;</t>
  </si>
  <si>
    <t>create table db_custscience_interns.col_3_db_venus_sesn_dim_null_value_count_table_stats (col_id int, null_value_count bigint) Row format delimited Fields terminated by '\t' Lines terminated by '\n'  Stored as textfile ;</t>
  </si>
  <si>
    <t xml:space="preserve">insert into table db_custscience_interns.col_3_db_venus_sesn_dim_null_value_count_table_stats select '3' as col_id, count (sesn_key) as null_value_count where LST_UPD_OR_CRT_DTTM IS NULL </t>
  </si>
  <si>
    <t>insert into table db_custscience_interns.SUMMARY_of_db_venus_sesn_dim_null_value_count_table_stats select col_id, null_value_count from db_custscience_interns.col_3_db_venus_sesn_dim_null_value_count_table_stats ;</t>
  </si>
  <si>
    <t>drop table db_custscience_interns.col_3_db_venus_sesn_dim_null_value_count_table_stats ;</t>
  </si>
  <si>
    <t>sesn_cd_abbr_desc   string                                  </t>
  </si>
  <si>
    <t>create table db_custscience_interns.col_4_db_venus_sesn_dim_distinct_values_table_stats (col_id int, distinct_values bigint) Row format delimited Fields terminated by '\t' Lines terminated by '\n'  Stored as textfile ;</t>
  </si>
  <si>
    <t>insert into table db_custscience_interns.col_4_db_venus_sesn_dim_distinct_values_table_stats select '4' as col_id, count (distinct SESN_CD_ABBR_DESC) as distinct_values</t>
  </si>
  <si>
    <t>insert into table db_custscience_interns.SUMMARY_of_db_venus_sesn_dim_distinct_values_table_stats select col_id, distinct_values from db_custscience_interns.col_4_db_venus_sesn_dim_distinct_values_table_stats ;</t>
  </si>
  <si>
    <t>4 419</t>
  </si>
  <si>
    <t>drop table db_custscience_interns.col_4_db_venus_sesn_dim_distinct_values_table_stats;</t>
  </si>
  <si>
    <t>create table db_custscience_interns.col_4_db_venus_sesn_dim_null_value_count_table_stats (col_id int, null_value_count bigint) Row format delimited Fields terminated by '\t' Lines terminated by '\n'  Stored as textfile ;</t>
  </si>
  <si>
    <t xml:space="preserve">insert into table db_custscience_interns.col_4_db_venus_sesn_dim_null_value_count_table_stats select '4' as col_id, count (sesn_key) as null_value_count where SESN_CD_ABBR_DESC IS NULL </t>
  </si>
  <si>
    <t>insert into table db_custscience_interns.SUMMARY_of_db_venus_sesn_dim_null_value_count_table_stats select col_id, null_value_count from db_custscience_interns.col_4_db_venus_sesn_dim_null_value_count_table_stats ;</t>
  </si>
  <si>
    <t>drop table db_custscience_interns.col_4_db_venus_sesn_dim_null_value_count_table_stats ;</t>
  </si>
  <si>
    <t>sesn_key            int                                     </t>
  </si>
  <si>
    <t>create table db_custscience_interns.col_5_db_venus_sesn_dim_distinct_values_table_stats (col_id int, distinct_values bigint) Row format delimited Fields terminated by '\t' Lines terminated by '\n'  Stored as textfile ;</t>
  </si>
  <si>
    <t>insert into table db_custscience_interns.col_5_db_venus_sesn_dim_distinct_values_table_stats select '5' as col_id, count (distinct SESN_KEY) as distinct_values</t>
  </si>
  <si>
    <t>insert into table db_custscience_interns.SUMMARY_of_db_venus_sesn_dim_distinct_values_table_stats select col_id, distinct_values from db_custscience_interns.col_5_db_venus_sesn_dim_distinct_values_table_stats ;</t>
  </si>
  <si>
    <t>5 2386</t>
  </si>
  <si>
    <t>drop table db_custscience_interns.col_5_db_venus_sesn_dim_distinct_values_table_stats;</t>
  </si>
  <si>
    <t>create table db_custscience_interns.col_5_db_venus_sesn_dim_null_value_count_table_stats (col_id int, null_value_count bigint) Row format delimited Fields terminated by '\t' Lines terminated by '\n'  Stored as textfile ;</t>
  </si>
  <si>
    <t xml:space="preserve">insert into table db_custscience_interns.col_5_db_venus_sesn_dim_null_value_count_table_stats select '5' as col_id, count (sesn_key) as null_value_count where SESN_KEY IS NULL </t>
  </si>
  <si>
    <t>insert into table db_custscience_interns.SUMMARY_of_db_venus_sesn_dim_null_value_count_table_stats select col_id, null_value_count from db_custscience_interns.col_5_db_venus_sesn_dim_null_value_count_table_stats ;</t>
  </si>
  <si>
    <t>drop table db_custscience_interns.col_5_db_venus_sesn_dim_null_value_count_table_stats ;</t>
  </si>
  <si>
    <t>sesn_yr             int                                     </t>
  </si>
  <si>
    <t>create table db_custscience_interns.col_6_db_venus_sesn_dim_distinct_values_table_stats (col_id int, distinct_values bigint) Row format delimited Fields terminated by '\t' Lines terminated by '\n'  Stored as textfile ;</t>
  </si>
  <si>
    <t>insert into table db_custscience_interns.col_6_db_venus_sesn_dim_distinct_values_table_stats select '6' as col_id, count (distinct SESN_YR) as distinct_values</t>
  </si>
  <si>
    <t>insert into table db_custscience_interns.SUMMARY_of_db_venus_sesn_dim_distinct_values_table_stats select col_id, distinct_values from db_custscience_interns.col_6_db_venus_sesn_dim_distinct_values_table_stats ;</t>
  </si>
  <si>
    <t>6 36</t>
  </si>
  <si>
    <t>drop table db_custscience_interns.col_6_db_venus_sesn_dim_distinct_values_table_stats;</t>
  </si>
  <si>
    <t>create table db_custscience_interns.col_6_db_venus_sesn_dim_null_value_count_table_stats (col_id int, null_value_count bigint) Row format delimited Fields terminated by '\t' Lines terminated by '\n'  Stored as textfile ;</t>
  </si>
  <si>
    <t xml:space="preserve">insert into table db_custscience_interns.col_6_db_venus_sesn_dim_null_value_count_table_stats select '6' as col_id, count (sesn_key) as null_value_count where SESN_YR IS NULL </t>
  </si>
  <si>
    <t>insert into table db_custscience_interns.SUMMARY_of_db_venus_sesn_dim_null_value_count_table_stats select col_id, null_value_count from db_custscience_interns.col_6_db_venus_sesn_dim_null_value_count_table_stats ;</t>
  </si>
  <si>
    <t>drop table db_custscience_interns.col_6_db_venus_sesn_dim_null_value_count_table_stats ;</t>
  </si>
  <si>
    <t>create table db_custscience_interns.col_7_db_venus_sesn_dim_distinct_values_table_stats (col_id int, distinct_values bigint) Row format delimited Fields terminated by '\t' Lines terminated by '\n'  Stored as textfile ;</t>
  </si>
  <si>
    <t>insert into table db_custscience_interns.col_7_db_venus_sesn_dim_distinct_values_table_stats select '7' as col_id, count (distinct CRT_TMST) as distinct_values</t>
  </si>
  <si>
    <t>insert into table db_custscience_interns.SUMMARY_of_db_venus_sesn_dim_distinct_values_table_stats select col_id, distinct_values from db_custscience_interns.col_7_db_venus_sesn_dim_distinct_values_table_stats ;</t>
  </si>
  <si>
    <t>drop table db_custscience_interns.col_7_db_venus_sesn_dim_distinct_values_table_stats;</t>
  </si>
  <si>
    <t>create table db_custscience_interns.col_7_db_venus_sesn_dim_null_value_count_table_stats (col_id int, null_value_count bigint) Row format delimited Fields terminated by '\t' Lines terminated by '\n'  Stored as textfile ;</t>
  </si>
  <si>
    <t xml:space="preserve">insert into table db_custscience_interns.col_7_db_venus_sesn_dim_null_value_count_table_stats select '7' as col_id, count (sesn_key) as null_value_count where CRT_TMST IS NULL </t>
  </si>
  <si>
    <t>insert into table db_custscience_interns.SUMMARY_of_db_venus_sesn_dim_null_value_count_table_stats select col_id, null_value_count from db_custscience_interns.col_7_db_venus_sesn_dim_null_value_count_table_stats ;</t>
  </si>
  <si>
    <t>drop table db_custscience_interns.col_7_db_venus_sesn_dim_null_value_count_table_stats ;</t>
  </si>
  <si>
    <t>create table db_custscience_interns.col_8_db_venus_sesn_dim_distinct_values_table_stats (col_id int, distinct_values bigint) Row format delimited Fields terminated by '\t' Lines terminated by '\n'  Stored as textfile ;</t>
  </si>
  <si>
    <t>insert into table db_custscience_interns.col_8_db_venus_sesn_dim_distinct_values_table_stats select '8' as col_id, count (distinct UPDT_TMST) as distinct_values</t>
  </si>
  <si>
    <t>insert into table db_custscience_interns.SUMMARY_of_db_venus_sesn_dim_distinct_values_table_stats select col_id, distinct_values from db_custscience_interns.col_8_db_venus_sesn_dim_distinct_values_table_stats ;</t>
  </si>
  <si>
    <t>drop table db_custscience_interns.col_8_db_venus_sesn_dim_distinct_values_table_stats;</t>
  </si>
  <si>
    <t>create table db_custscience_interns.col_8_db_venus_sesn_dim_null_value_count_table_stats (col_id int, null_value_count bigint) Row format delimited Fields terminated by '\t' Lines terminated by '\n'  Stored as textfile ;</t>
  </si>
  <si>
    <t xml:space="preserve">insert into table db_custscience_interns.col_8_db_venus_sesn_dim_null_value_count_table_stats select '8' as col_id, count (sesn_key) as null_value_count where UPDT_TMST IS NULL </t>
  </si>
  <si>
    <t>insert into table db_custscience_interns.SUMMARY_of_db_venus_sesn_dim_null_value_count_table_stats select col_id, null_value_count from db_custscience_interns.col_8_db_venus_sesn_dim_null_value_count_table_stats ;</t>
  </si>
  <si>
    <t>drop table db_custscience_interns.col_8_db_venus_sesn_dim_null_value_count_table_stats ;</t>
  </si>
  <si>
    <t xml:space="preserve">Detailed Table Information Table(tableName:sesn_dim, dbName:db_venus, owner:e_tlnd_fndt_util, createTime:1457087259, lastAccessTime:0, retention:0, sd:StorageDescriptor(cols:[FieldSchema(name:btch_key, type:int, comment:), FieldSchema(name:btch_opr, type:string, comment:), FieldSchema(name:lst_upd_or_crt_dttm, type:string, comment:), FieldSchema(name:sesn_cd_abbr_desc, type:string, comment:), FieldSchema(name:sesn_key, type:int, comment:), FieldSchema(name:sesn_yr, type:int, comment:), FieldSchema(name:crt_tmst, type:string, comment:), FieldSchema(name:updt_tmst, type:string, comment:)], location:hdfs://pxpmgct/bde2e/fndt/fndtbase/Product/VENUS20/SESN_DIM/1460684465,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parameters:{last_modified_time=1460684555, totalSize=33418, numRows=-1, rawDataSize=-1, EXTERNAL=TRUE, COLUMN_STATS_ACCURATE=false, avro.schema.url=hdfs://pxpmgct/bde2e/fndt/fndtbase/Product/VENUS20/SESN_DIM/schema/sesn_dim.avsc, numFiles=1, transient_lastDdlTime=1460684555, last_modified_by=svc_fndt_e2e}, viewOriginalText:null, viewExpandedText:null, tableType:EXTERNAL_TABLE) </t>
  </si>
  <si>
    <t>Time taken: 0.153 seconds, Fetched: 10 row(s)</t>
  </si>
  <si>
    <t>hive -e 'set hive.cli.print.header=true; select * from db_venus.sku_dim limit 10000;'&gt;db_venus.sku_dim_10k_sample.txt;</t>
  </si>
  <si>
    <r>
      <t xml:space="preserve">hive&gt; Describe extended </t>
    </r>
    <r>
      <rPr>
        <b/>
        <sz val="11"/>
        <color theme="1"/>
        <rFont val="Calibri"/>
        <family val="2"/>
        <scheme val="minor"/>
      </rPr>
      <t>db_venus.sku_dim;</t>
    </r>
  </si>
  <si>
    <t>select * from db_custscience_interns.SUMMARY_of_db_venus_sku_dim_distinct_values_table_stats;</t>
  </si>
  <si>
    <t>select * from db_custscience_interns.SUMMARY_of_db_venus_sku_dim_null_value_count_table_stats ;</t>
  </si>
  <si>
    <t>from db_venus.sku_dim</t>
  </si>
  <si>
    <t>create table db_custscience_interns.SUMMARY_of_db_venus_sku_dim_distinct_values_table_stats (col_id int, distinct_values bigint) Row format delimited Fields terminated by '\t' Lines terminated by '\n'  Stored as textfile ;</t>
  </si>
  <si>
    <t>create table db_custscience_interns.SUMMARY_of_db_venus_sku_dim_null_value_count_table_stats (col_id int, null_value_count bigint) Row format delimited Fields terminated by '\t' Lines terminated by '\n'  Stored as textfile ;</t>
  </si>
  <si>
    <t>sku_key             int                                     </t>
  </si>
  <si>
    <t>create table db_custscience_interns.col_1_db_venus_sku_dim_distinct_values_table_stats (col_id int, distinct_values bigint) Row format delimited Fields terminated by '\t' Lines terminated by '\n'  Stored as textfile ;</t>
  </si>
  <si>
    <t>insert into table db_custscience_interns.col_1_db_venus_sku_dim_distinct_values_table_stats select '1' as col_id, count (distinct SKU_KEY) as distinct_values</t>
  </si>
  <si>
    <t>insert into table db_custscience_interns.SUMMARY_of_db_venus_sku_dim_distinct_values_table_stats select col_id, distinct_values from db_custscience_interns.col_1_db_venus_sku_dim_distinct_values_table_stats ;</t>
  </si>
  <si>
    <t>1 8175863</t>
  </si>
  <si>
    <t>drop table db_custscience_interns.col_1_db_venus_sku_dim_distinct_values_table_stats;</t>
  </si>
  <si>
    <t>create table db_custscience_interns.col_1_db_venus_sku_dim_null_value_count_table_stats (col_id int, null_value_count bigint) Row format delimited Fields terminated by '\t' Lines terminated by '\n'  Stored as textfile ;</t>
  </si>
  <si>
    <t xml:space="preserve">insert into table db_custscience_interns.col_1_db_venus_sku_dim_null_value_count_table_stats select '1' as col_id, count (sku_key) as null_value_count where SKU_KEY IS NULL </t>
  </si>
  <si>
    <t>insert into table db_custscience_interns.SUMMARY_of_db_venus_sku_dim_null_value_count_table_stats select col_id, null_value_count from db_custscience_interns.col_1_db_venus_sku_dim_null_value_count_table_stats ;</t>
  </si>
  <si>
    <t>drop table db_custscience_interns.col_1_db_venus_sku_dim_null_value_count_table_stats ;</t>
  </si>
  <si>
    <t>create table db_custscience_interns.col_2_db_venus_sku_dim_distinct_values_table_stats (col_id int, distinct_values bigint) Row format delimited Fields terminated by '\t' Lines terminated by '\n'  Stored as textfile ;</t>
  </si>
  <si>
    <t>insert into table db_custscience_interns.col_2_db_venus_sku_dim_distinct_values_table_stats select '2' as col_id, count (distinct MRKT_KEY) as distinct_values</t>
  </si>
  <si>
    <t>insert into table db_custscience_interns.SUMMARY_of_db_venus_sku_dim_distinct_values_table_stats select col_id, distinct_values from db_custscience_interns.col_2_db_venus_sku_dim_distinct_values_table_stats ;</t>
  </si>
  <si>
    <t>drop table db_custscience_interns.col_2_db_venus_sku_dim_distinct_values_table_stats;</t>
  </si>
  <si>
    <t>create table db_custscience_interns.col_2_db_venus_sku_dim_null_value_count_table_stats (col_id int, null_value_count bigint) Row format delimited Fields terminated by '\t' Lines terminated by '\n'  Stored as textfile ;</t>
  </si>
  <si>
    <t xml:space="preserve">insert into table db_custscience_interns.col_2_db_venus_sku_dim_null_value_count_table_stats select '2' as col_id, count (sku_key) as null_value_count where MRKT_KEY IS NULL </t>
  </si>
  <si>
    <t>insert into table db_custscience_interns.SUMMARY_of_db_venus_sku_dim_null_value_count_table_stats select col_id, null_value_count from db_custscience_interns.col_2_db_venus_sku_dim_null_value_count_table_stats ;</t>
  </si>
  <si>
    <t>drop table db_custscience_interns.col_2_db_venus_sku_dim_null_value_count_table_stats ;</t>
  </si>
  <si>
    <t>create table db_custscience_interns.col_3_db_venus_sku_dim_distinct_values_table_stats (col_id int, distinct_values bigint) Row format delimited Fields terminated by '\t' Lines terminated by '\n'  Stored as textfile ;</t>
  </si>
  <si>
    <t>insert into table db_custscience_interns.col_3_db_venus_sku_dim_distinct_values_table_stats select '3' as col_id, count (distinct BRD_KEY) as distinct_values</t>
  </si>
  <si>
    <t>insert into table db_custscience_interns.SUMMARY_of_db_venus_sku_dim_distinct_values_table_stats select col_id, distinct_values from db_custscience_interns.col_3_db_venus_sku_dim_distinct_values_table_stats ;</t>
  </si>
  <si>
    <t>drop table db_custscience_interns.col_3_db_venus_sku_dim_distinct_values_table_stats;</t>
  </si>
  <si>
    <t>create table db_custscience_interns.col_3_db_venus_sku_dim_null_value_count_table_stats (col_id int, null_value_count bigint) Row format delimited Fields terminated by '\t' Lines terminated by '\n'  Stored as textfile ;</t>
  </si>
  <si>
    <t xml:space="preserve">insert into table db_custscience_interns.col_3_db_venus_sku_dim_null_value_count_table_stats select '3' as col_id, count (sku_key) as null_value_count where BRD_KEY IS NULL </t>
  </si>
  <si>
    <t>insert into table db_custscience_interns.SUMMARY_of_db_venus_sku_dim_null_value_count_table_stats select col_id, null_value_count from db_custscience_interns.col_3_db_venus_sku_dim_null_value_count_table_stats ;</t>
  </si>
  <si>
    <t>drop table db_custscience_interns.col_3_db_venus_sku_dim_null_value_count_table_stats ;</t>
  </si>
  <si>
    <t>apv_ind             int                                     </t>
  </si>
  <si>
    <t>create table db_custscience_interns.col_4_db_venus_sku_dim_distinct_values_table_stats (col_id int, distinct_values bigint) Row format delimited Fields terminated by '\t' Lines terminated by '\n'  Stored as textfile ;</t>
  </si>
  <si>
    <t>insert into table db_custscience_interns.col_4_db_venus_sku_dim_distinct_values_table_stats select '4' as col_id, count (distinct APV_IND) as distinct_values</t>
  </si>
  <si>
    <t>insert into table db_custscience_interns.SUMMARY_of_db_venus_sku_dim_distinct_values_table_stats select col_id, distinct_values from db_custscience_interns.col_4_db_venus_sku_dim_distinct_values_table_stats ;</t>
  </si>
  <si>
    <t>drop table db_custscience_interns.col_4_db_venus_sku_dim_distinct_values_table_stats;</t>
  </si>
  <si>
    <t>create table db_custscience_interns.col_4_db_venus_sku_dim_null_value_count_table_stats (col_id int, null_value_count bigint) Row format delimited Fields terminated by '\t' Lines terminated by '\n'  Stored as textfile ;</t>
  </si>
  <si>
    <t xml:space="preserve">insert into table db_custscience_interns.col_4_db_venus_sku_dim_null_value_count_table_stats select '4' as col_id, count (sku_key) as null_value_count where APV_IND IS NULL </t>
  </si>
  <si>
    <t>insert into table db_custscience_interns.SUMMARY_of_db_venus_sku_dim_null_value_count_table_stats select col_id, null_value_count from db_custscience_interns.col_4_db_venus_sku_dim_null_value_count_table_stats ;</t>
  </si>
  <si>
    <t>drop table db_custscience_interns.col_4_db_venus_sku_dim_null_value_count_table_stats ;</t>
  </si>
  <si>
    <t>care_inst_txt       string                                  </t>
  </si>
  <si>
    <t>create table db_custscience_interns.col_5_db_venus_sku_dim_distinct_values_table_stats (col_id int, distinct_values bigint) Row format delimited Fields terminated by '\t' Lines terminated by '\n'  Stored as textfile ;</t>
  </si>
  <si>
    <t>insert into table db_custscience_interns.col_5_db_venus_sku_dim_distinct_values_table_stats select '5' as col_id, count (distinct CARE_INST_TXT) as distinct_values</t>
  </si>
  <si>
    <t>insert into table db_custscience_interns.SUMMARY_of_db_venus_sku_dim_distinct_values_table_stats select col_id, distinct_values from db_custscience_interns.col_5_db_venus_sku_dim_distinct_values_table_stats ;</t>
  </si>
  <si>
    <t>drop table db_custscience_interns.col_5_db_venus_sku_dim_distinct_values_table_stats;</t>
  </si>
  <si>
    <t>create table db_custscience_interns.col_5_db_venus_sku_dim_null_value_count_table_stats (col_id int, null_value_count bigint) Row format delimited Fields terminated by '\t' Lines terminated by '\n'  Stored as textfile ;</t>
  </si>
  <si>
    <t xml:space="preserve">insert into table db_custscience_interns.col_5_db_venus_sku_dim_null_value_count_table_stats select '5' as col_id, count (sku_key) as null_value_count where CARE_INST_TXT IS NULL </t>
  </si>
  <si>
    <t>insert into table db_custscience_interns.SUMMARY_of_db_venus_sku_dim_null_value_count_table_stats select col_id, null_value_count from db_custscience_interns.col_5_db_venus_sku_dim_null_value_count_table_stats ;</t>
  </si>
  <si>
    <t>drop table db_custscience_interns.col_5_db_venus_sku_dim_null_value_count_table_stats ;</t>
  </si>
  <si>
    <t>cur_on_ordabl_ind   string                                  </t>
  </si>
  <si>
    <t>create table db_custscience_interns.col_6_db_venus_sku_dim_distinct_values_table_stats (col_id int, distinct_values bigint) Row format delimited Fields terminated by '\t' Lines terminated by '\n'  Stored as textfile ;</t>
  </si>
  <si>
    <t>insert into table db_custscience_interns.col_6_db_venus_sku_dim_distinct_values_table_stats select '6' as col_id, count (distinct CUR_ON_ORDABL_IND) as distinct_values</t>
  </si>
  <si>
    <t>insert into table db_custscience_interns.SUMMARY_of_db_venus_sku_dim_distinct_values_table_stats select col_id, distinct_values from db_custscience_interns.col_6_db_venus_sku_dim_distinct_values_table_stats ;</t>
  </si>
  <si>
    <t>drop table db_custscience_interns.col_6_db_venus_sku_dim_distinct_values_table_stats;</t>
  </si>
  <si>
    <t>create table db_custscience_interns.col_6_db_venus_sku_dim_null_value_count_table_stats (col_id int, null_value_count bigint) Row format delimited Fields terminated by '\t' Lines terminated by '\n'  Stored as textfile ;</t>
  </si>
  <si>
    <t xml:space="preserve">insert into table db_custscience_interns.col_6_db_venus_sku_dim_null_value_count_table_stats select '6' as col_id, count (sku_key) as null_value_count where CUR_ON_ORDABL_IND IS NULL </t>
  </si>
  <si>
    <t>insert into table db_custscience_interns.SUMMARY_of_db_venus_sku_dim_null_value_count_table_stats select col_id, null_value_count from db_custscience_interns.col_6_db_venus_sku_dim_null_value_count_table_stats ;</t>
  </si>
  <si>
    <t>drop table db_custscience_interns.col_6_db_venus_sku_dim_null_value_count_table_stats ;</t>
  </si>
  <si>
    <t>dact_pst_dt         string                                  </t>
  </si>
  <si>
    <t>create table db_custscience_interns.col_7_db_venus_sku_dim_distinct_values_table_stats (col_id int, distinct_values bigint) Row format delimited Fields terminated by '\t' Lines terminated by '\n'  Stored as textfile ;</t>
  </si>
  <si>
    <t>insert into table db_custscience_interns.col_7_db_venus_sku_dim_distinct_values_table_stats select '7' as col_id, count (distinct DACT_PST_DT) as distinct_values</t>
  </si>
  <si>
    <t>insert into table db_custscience_interns.SUMMARY_of_db_venus_sku_dim_distinct_values_table_stats select col_id, distinct_values from db_custscience_interns.col_7_db_venus_sku_dim_distinct_values_table_stats ;</t>
  </si>
  <si>
    <t>drop table db_custscience_interns.col_7_db_venus_sku_dim_distinct_values_table_stats;</t>
  </si>
  <si>
    <t>create table db_custscience_interns.col_7_db_venus_sku_dim_null_value_count_table_stats (col_id int, null_value_count bigint) Row format delimited Fields terminated by '\t' Lines terminated by '\n'  Stored as textfile ;</t>
  </si>
  <si>
    <t xml:space="preserve">insert into table db_custscience_interns.col_7_db_venus_sku_dim_null_value_count_table_stats select '7' as col_id, count (sku_key) as null_value_count where DACT_PST_DT IS NULL </t>
  </si>
  <si>
    <t>insert into table db_custscience_interns.SUMMARY_of_db_venus_sku_dim_null_value_count_table_stats select col_id, null_value_count from db_custscience_interns.col_7_db_venus_sku_dim_null_value_count_table_stats ;</t>
  </si>
  <si>
    <t>drop table db_custscience_interns.col_7_db_venus_sku_dim_null_value_count_table_stats ;</t>
  </si>
  <si>
    <t>fabr_ctnt_desc      string                                  </t>
  </si>
  <si>
    <t>create table db_custscience_interns.col_8_db_venus_sku_dim_distinct_values_table_stats (col_id int, distinct_values bigint) Row format delimited Fields terminated by '\t' Lines terminated by '\n'  Stored as textfile ;</t>
  </si>
  <si>
    <t>insert into table db_custscience_interns.col_8_db_venus_sku_dim_distinct_values_table_stats select '8' as col_id, count (distinct FABR_CTNT_DESC) as distinct_values</t>
  </si>
  <si>
    <t>insert into table db_custscience_interns.SUMMARY_of_db_venus_sku_dim_distinct_values_table_stats select col_id, distinct_values from db_custscience_interns.col_8_db_venus_sku_dim_distinct_values_table_stats ;</t>
  </si>
  <si>
    <t>16 2008</t>
  </si>
  <si>
    <t>drop table db_custscience_interns.col_8_db_venus_sku_dim_distinct_values_table_stats;</t>
  </si>
  <si>
    <t>create table db_custscience_interns.col_8_db_venus_sku_dim_null_value_count_table_stats (col_id int, null_value_count bigint) Row format delimited Fields terminated by '\t' Lines terminated by '\n'  Stored as textfile ;</t>
  </si>
  <si>
    <t xml:space="preserve">insert into table db_custscience_interns.col_8_db_venus_sku_dim_null_value_count_table_stats select '8' as col_id, count (sku_key) as null_value_count where FABR_CTNT_DESC IS NULL </t>
  </si>
  <si>
    <t>insert into table db_custscience_interns.SUMMARY_of_db_venus_sku_dim_null_value_count_table_stats select col_id, null_value_count from db_custscience_interns.col_8_db_venus_sku_dim_null_value_count_table_stats ;</t>
  </si>
  <si>
    <t>drop table db_custscience_interns.col_8_db_venus_sku_dim_null_value_count_table_stats ;</t>
  </si>
  <si>
    <t>fini_gds_clr_desc   string                                  </t>
  </si>
  <si>
    <t>create table db_custscience_interns.col_9_db_venus_sku_dim_distinct_values_table_stats (col_id int, distinct_values bigint) Row format delimited Fields terminated by '\t' Lines terminated by '\n'  Stored as textfile ;</t>
  </si>
  <si>
    <t>insert into table db_custscience_interns.col_9_db_venus_sku_dim_distinct_values_table_stats select '9' as col_id, count (distinct FINI_GDS_CLR_DESC) as distinct_values</t>
  </si>
  <si>
    <t>insert into table db_custscience_interns.SUMMARY_of_db_venus_sku_dim_distinct_values_table_stats select col_id, distinct_values from db_custscience_interns.col_9_db_venus_sku_dim_distinct_values_table_stats ;</t>
  </si>
  <si>
    <t>17 3831</t>
  </si>
  <si>
    <t>drop table db_custscience_interns.col_9_db_venus_sku_dim_distinct_values_table_stats;</t>
  </si>
  <si>
    <t>create table db_custscience_interns.col_9_db_venus_sku_dim_null_value_count_table_stats (col_id int, null_value_count bigint) Row format delimited Fields terminated by '\t' Lines terminated by '\n'  Stored as textfile ;</t>
  </si>
  <si>
    <t xml:space="preserve">insert into table db_custscience_interns.col_9_db_venus_sku_dim_null_value_count_table_stats select '9' as col_id, count (sku_key) as null_value_count where FINI_GDS_CLR_DESC IS NULL </t>
  </si>
  <si>
    <t>insert into table db_custscience_interns.SUMMARY_of_db_venus_sku_dim_null_value_count_table_stats select col_id, null_value_count from db_custscience_interns.col_9_db_venus_sku_dim_null_value_count_table_stats ;</t>
  </si>
  <si>
    <t>17 1365515</t>
  </si>
  <si>
    <t>drop table db_custscience_interns.col_9_db_venus_sku_dim_null_value_count_table_stats ;</t>
  </si>
  <si>
    <t>flma_wrn_txt        string                                  </t>
  </si>
  <si>
    <t>create table db_custscience_interns.col_10_db_venus_sku_dim_distinct_values_table_stats (col_id int, distinct_values bigint) Row format delimited Fields terminated by '\t' Lines terminated by '\n'  Stored as textfile ;</t>
  </si>
  <si>
    <t>insert into table db_custscience_interns.col_10_db_venus_sku_dim_distinct_values_table_stats select '10' as col_id, count (distinct FLMA_WRN_TXT) as distinct_values</t>
  </si>
  <si>
    <t>insert into table db_custscience_interns.SUMMARY_of_db_venus_sku_dim_distinct_values_table_stats select col_id, distinct_values from db_custscience_interns.col_10_db_venus_sku_dim_distinct_values_table_stats ;</t>
  </si>
  <si>
    <t>18 839</t>
  </si>
  <si>
    <t>drop table db_custscience_interns.col_10_db_venus_sku_dim_distinct_values_table_stats;</t>
  </si>
  <si>
    <t>create table db_custscience_interns.col_10_db_venus_sku_dim_null_value_count_table_stats (col_id int, null_value_count bigint) Row format delimited Fields terminated by '\t' Lines terminated by '\n'  Stored as textfile ;</t>
  </si>
  <si>
    <t xml:space="preserve">insert into table db_custscience_interns.col_10_db_venus_sku_dim_null_value_count_table_stats select '10' as col_id, count (sku_key) as null_value_count where FLMA_WRN_TXT IS NULL </t>
  </si>
  <si>
    <t>insert into table db_custscience_interns.SUMMARY_of_db_venus_sku_dim_null_value_count_table_stats select col_id, null_value_count from db_custscience_interns.col_10_db_venus_sku_dim_null_value_count_table_stats ;</t>
  </si>
  <si>
    <t>drop table db_custscience_interns.col_10_db_venus_sku_dim_null_value_count_table_stats ;</t>
  </si>
  <si>
    <t>gft_wrp_elig_ind    string                                  </t>
  </si>
  <si>
    <t>create table db_custscience_interns.col_11_db_venus_sku_dim_distinct_values_table_stats (col_id int, distinct_values bigint) Row format delimited Fields terminated by '\t' Lines terminated by '\n'  Stored as textfile ;</t>
  </si>
  <si>
    <t>insert into table db_custscience_interns.col_11_db_venus_sku_dim_distinct_values_table_stats select '11' as col_id, count (distinct GFT_WRP_ELIG_IND) as distinct_values</t>
  </si>
  <si>
    <t>insert into table db_custscience_interns.SUMMARY_of_db_venus_sku_dim_distinct_values_table_stats select col_id, distinct_values from db_custscience_interns.col_11_db_venus_sku_dim_distinct_values_table_stats ;</t>
  </si>
  <si>
    <t>drop table db_custscience_interns.col_11_db_venus_sku_dim_distinct_values_table_stats;</t>
  </si>
  <si>
    <t>create table db_custscience_interns.col_11_db_venus_sku_dim_null_value_count_table_stats (col_id int, null_value_count bigint) Row format delimited Fields terminated by '\t' Lines terminated by '\n'  Stored as textfile ;</t>
  </si>
  <si>
    <t xml:space="preserve">insert into table db_custscience_interns.col_11_db_venus_sku_dim_null_value_count_table_stats select '11' as col_id, count (sku_key) as null_value_count where GFT_WRP_ELIG_IND IS NULL </t>
  </si>
  <si>
    <t>insert into table db_custscience_interns.SUMMARY_of_db_venus_sku_dim_null_value_count_table_stats select col_id, null_value_count from db_custscience_interns.col_11_db_venus_sku_dim_null_value_count_table_stats ;</t>
  </si>
  <si>
    <t>drop table db_custscience_interns.col_11_db_venus_sku_dim_null_value_count_table_stats ;</t>
  </si>
  <si>
    <t>gid_non_mdse_ind    string                                  </t>
  </si>
  <si>
    <t>create table db_custscience_interns.col_12_db_venus_sku_dim_distinct_values_table_stats (col_id int, distinct_values bigint) Row format delimited Fields terminated by '\t' Lines terminated by '\n'  Stored as textfile ;</t>
  </si>
  <si>
    <t>insert into table db_custscience_interns.col_12_db_venus_sku_dim_distinct_values_table_stats select '12' as col_id, count (distinct GID_NON_MDSE_IND) as distinct_values</t>
  </si>
  <si>
    <t>insert into table db_custscience_interns.SUMMARY_of_db_venus_sku_dim_distinct_values_table_stats select col_id, distinct_values from db_custscience_interns.col_12_db_venus_sku_dim_distinct_values_table_stats ;</t>
  </si>
  <si>
    <t>20 255</t>
  </si>
  <si>
    <t>drop table db_custscience_interns.col_12_db_venus_sku_dim_distinct_values_table_stats;</t>
  </si>
  <si>
    <t>create table db_custscience_interns.col_12_db_venus_sku_dim_null_value_count_table_stats (col_id int, null_value_count bigint) Row format delimited Fields terminated by '\t' Lines terminated by '\n'  Stored as textfile ;</t>
  </si>
  <si>
    <t xml:space="preserve">insert into table db_custscience_interns.col_12_db_venus_sku_dim_null_value_count_table_stats select '12' as col_id, count (sku_key) as null_value_count where GID_NON_MDSE_IND IS NULL </t>
  </si>
  <si>
    <t>insert into table db_custscience_interns.SUMMARY_of_db_venus_sku_dim_null_value_count_table_stats select col_id, null_value_count from db_custscience_interns.col_12_db_venus_sku_dim_null_value_count_table_stats ;</t>
  </si>
  <si>
    <t>drop table db_custscience_interns.col_12_db_venus_sku_dim_null_value_count_table_stats ;</t>
  </si>
  <si>
    <t>gid_svc_ind         string                                  </t>
  </si>
  <si>
    <t>create table db_custscience_interns.col_13_db_venus_sku_dim_distinct_values_table_stats (col_id int, distinct_values bigint) Row format delimited Fields terminated by '\t' Lines terminated by '\n'  Stored as textfile ;</t>
  </si>
  <si>
    <t>insert into table db_custscience_interns.col_13_db_venus_sku_dim_distinct_values_table_stats select '13' as col_id, count (distinct GID_SVC_IND) as distinct_values</t>
  </si>
  <si>
    <t>insert into table db_custscience_interns.SUMMARY_of_db_venus_sku_dim_distinct_values_table_stats select col_id, distinct_values from db_custscience_interns.col_13_db_venus_sku_dim_distinct_values_table_stats ;</t>
  </si>
  <si>
    <t>drop table db_custscience_interns.col_13_db_venus_sku_dim_distinct_values_table_stats;</t>
  </si>
  <si>
    <t>create table db_custscience_interns.col_13_db_venus_sku_dim_null_value_count_table_stats (col_id int, null_value_count bigint) Row format delimited Fields terminated by '\t' Lines terminated by '\n'  Stored as textfile ;</t>
  </si>
  <si>
    <t xml:space="preserve">insert into table db_custscience_interns.col_13_db_venus_sku_dim_null_value_count_table_stats select '13' as col_id, count (sku_key) as null_value_count where GID_SVC_IND IS NULL </t>
  </si>
  <si>
    <t>insert into table db_custscience_interns.SUMMARY_of_db_venus_sku_dim_null_value_count_table_stats select col_id, null_value_count from db_custscience_interns.col_13_db_venus_sku_dim_null_value_count_table_stats ;</t>
  </si>
  <si>
    <t>drop table db_custscience_interns.col_13_db_venus_sku_dim_null_value_count_table_stats ;</t>
  </si>
  <si>
    <t>hazd_mtl_ind        string                                  </t>
  </si>
  <si>
    <t>create table db_custscience_interns.col_14_db_venus_sku_dim_distinct_values_table_stats (col_id int, distinct_values bigint) Row format delimited Fields terminated by '\t' Lines terminated by '\n'  Stored as textfile ;</t>
  </si>
  <si>
    <t>insert into table db_custscience_interns.col_14_db_venus_sku_dim_distinct_values_table_stats select '14' as col_id, count (distinct HAZD_MTL_IND) as distinct_values</t>
  </si>
  <si>
    <t>insert into table db_custscience_interns.SUMMARY_of_db_venus_sku_dim_distinct_values_table_stats select col_id, distinct_values from db_custscience_interns.col_14_db_venus_sku_dim_distinct_values_table_stats ;</t>
  </si>
  <si>
    <t>21 52</t>
  </si>
  <si>
    <t>drop table db_custscience_interns.col_14_db_venus_sku_dim_distinct_values_table_stats;</t>
  </si>
  <si>
    <t>create table db_custscience_interns.col_14_db_venus_sku_dim_null_value_count_table_stats (col_id int, null_value_count bigint) Row format delimited Fields terminated by '\t' Lines terminated by '\n'  Stored as textfile ;</t>
  </si>
  <si>
    <t xml:space="preserve">insert into table db_custscience_interns.col_14_db_venus_sku_dim_null_value_count_table_stats select '14' as col_id, count (sku_key) as null_value_count where HAZD_MTL_IND IS NULL </t>
  </si>
  <si>
    <t>insert into table db_custscience_interns.SUMMARY_of_db_venus_sku_dim_null_value_count_table_stats select col_id, null_value_count from db_custscience_interns.col_14_db_venus_sku_dim_null_value_count_table_stats ;</t>
  </si>
  <si>
    <t>drop table db_custscience_interns.col_14_db_venus_sku_dim_null_value_count_table_stats ;</t>
  </si>
  <si>
    <t>imp_ind             string                                  </t>
  </si>
  <si>
    <t>create table db_custscience_interns.col_15_db_venus_sku_dim_distinct_values_table_stats (col_id int, distinct_values bigint) Row format delimited Fields terminated by '\t' Lines terminated by '\n'  Stored as textfile ;</t>
  </si>
  <si>
    <t>insert into table db_custscience_interns.col_15_db_venus_sku_dim_distinct_values_table_stats select '15' as col_id, count (distinct IMP_IND) as distinct_values</t>
  </si>
  <si>
    <t>insert into table db_custscience_interns.SUMMARY_of_db_venus_sku_dim_distinct_values_table_stats select col_id, distinct_values from db_custscience_interns.col_15_db_venus_sku_dim_distinct_values_table_stats ;</t>
  </si>
  <si>
    <t>22 2297</t>
  </si>
  <si>
    <t>drop table db_custscience_interns.col_15_db_venus_sku_dim_distinct_values_table_stats;</t>
  </si>
  <si>
    <t>create table db_custscience_interns.col_15_db_venus_sku_dim_null_value_count_table_stats (col_id int, null_value_count bigint) Row format delimited Fields terminated by '\t' Lines terminated by '\n'  Stored as textfile ;</t>
  </si>
  <si>
    <t xml:space="preserve">insert into table db_custscience_interns.col_15_db_venus_sku_dim_null_value_count_table_stats select '15' as col_id, count (sku_key) as null_value_count where IMP_IND IS NULL </t>
  </si>
  <si>
    <t>insert into table db_custscience_interns.SUMMARY_of_db_venus_sku_dim_null_value_count_table_stats select col_id, null_value_count from db_custscience_interns.col_15_db_venus_sku_dim_null_value_count_table_stats ;</t>
  </si>
  <si>
    <t>22 1</t>
  </si>
  <si>
    <t>drop table db_custscience_interns.col_15_db_venus_sku_dim_null_value_count_table_stats ;</t>
  </si>
  <si>
    <t>long_sz_desc        string                                  </t>
  </si>
  <si>
    <t>create table db_custscience_interns.col_16_db_venus_sku_dim_distinct_values_table_stats (col_id int, distinct_values bigint) Row format delimited Fields terminated by '\t' Lines terminated by '\n'  Stored as textfile ;</t>
  </si>
  <si>
    <t>insert into table db_custscience_interns.col_16_db_venus_sku_dim_distinct_values_table_stats select '16' as col_id, count (distinct LONG_SZ_DESC) as distinct_values</t>
  </si>
  <si>
    <t>insert into table db_custscience_interns.SUMMARY_of_db_venus_sku_dim_distinct_values_table_stats select col_id, distinct_values from db_custscience_interns.col_16_db_venus_sku_dim_distinct_values_table_stats ;</t>
  </si>
  <si>
    <t>23 1209042</t>
  </si>
  <si>
    <t>drop table db_custscience_interns.col_16_db_venus_sku_dim_distinct_values_table_stats;</t>
  </si>
  <si>
    <t>create table db_custscience_interns.col_16_db_venus_sku_dim_null_value_count_table_stats (col_id int, null_value_count bigint) Row format delimited Fields terminated by '\t' Lines terminated by '\n'  Stored as textfile ;</t>
  </si>
  <si>
    <t xml:space="preserve">insert into table db_custscience_interns.col_16_db_venus_sku_dim_null_value_count_table_stats select '16' as col_id, count (sku_key) as null_value_count where LONG_SZ_DESC IS NULL </t>
  </si>
  <si>
    <t>insert into table db_custscience_interns.SUMMARY_of_db_venus_sku_dim_null_value_count_table_stats select col_id, null_value_count from db_custscience_interns.col_16_db_venus_sku_dim_null_value_count_table_stats ;</t>
  </si>
  <si>
    <t>23 1</t>
  </si>
  <si>
    <t>drop table db_custscience_interns.col_16_db_venus_sku_dim_null_value_count_table_stats ;</t>
  </si>
  <si>
    <t>ltst_md_dt          string                                  </t>
  </si>
  <si>
    <t>create table db_custscience_interns.col_17_db_venus_sku_dim_distinct_values_table_stats (col_id int, distinct_values bigint) Row format delimited Fields terminated by '\t' Lines terminated by '\n'  Stored as textfile ;</t>
  </si>
  <si>
    <t>insert into table db_custscience_interns.col_17_db_venus_sku_dim_distinct_values_table_stats select '17' as col_id, count (distinct LTST_MD_DT) as distinct_values</t>
  </si>
  <si>
    <t>insert into table db_custscience_interns.SUMMARY_of_db_venus_sku_dim_distinct_values_table_stats select col_id, distinct_values from db_custscience_interns.col_17_db_venus_sku_dim_distinct_values_table_stats ;</t>
  </si>
  <si>
    <t>24 145074</t>
  </si>
  <si>
    <t>drop table db_custscience_interns.col_17_db_venus_sku_dim_distinct_values_table_stats;</t>
  </si>
  <si>
    <t>create table db_custscience_interns.col_17_db_venus_sku_dim_null_value_count_table_stats (col_id int, null_value_count bigint) Row format delimited Fields terminated by '\t' Lines terminated by '\n'  Stored as textfile ;</t>
  </si>
  <si>
    <t xml:space="preserve">insert into table db_custscience_interns.col_17_db_venus_sku_dim_null_value_count_table_stats select '17' as col_id, count (sku_key) as null_value_count where LTST_MD_DT IS NULL </t>
  </si>
  <si>
    <t>insert into table db_custscience_interns.SUMMARY_of_db_venus_sku_dim_null_value_count_table_stats select col_id, null_value_count from db_custscience_interns.col_17_db_venus_sku_dim_null_value_count_table_stats ;</t>
  </si>
  <si>
    <t>24 1</t>
  </si>
  <si>
    <t>drop table db_custscience_interns.col_17_db_venus_sku_dim_null_value_count_table_stats ;</t>
  </si>
  <si>
    <t>mdse_cls_desc       string                                  </t>
  </si>
  <si>
    <t>create table db_custscience_interns.col_18_db_venus_sku_dim_distinct_values_table_stats (col_id int, distinct_values bigint) Row format delimited Fields terminated by '\t' Lines terminated by '\n'  Stored as textfile ;</t>
  </si>
  <si>
    <t>insert into table db_custscience_interns.col_18_db_venus_sku_dim_distinct_values_table_stats select '18' as col_id, count (distinct MDSE_CLS_DESC) as distinct_values</t>
  </si>
  <si>
    <t>insert into table db_custscience_interns.SUMMARY_of_db_venus_sku_dim_distinct_values_table_stats select col_id, distinct_values from db_custscience_interns.col_18_db_venus_sku_dim_distinct_values_table_stats ;</t>
  </si>
  <si>
    <t>25 247767</t>
  </si>
  <si>
    <t>drop table db_custscience_interns.col_18_db_venus_sku_dim_distinct_values_table_stats;</t>
  </si>
  <si>
    <t>create table db_custscience_interns.col_18_db_venus_sku_dim_null_value_count_table_stats (col_id int, null_value_count bigint) Row format delimited Fields terminated by '\t' Lines terminated by '\n'  Stored as textfile ;</t>
  </si>
  <si>
    <t xml:space="preserve">insert into table db_custscience_interns.col_18_db_venus_sku_dim_null_value_count_table_stats select '18' as col_id, count (sku_key) as null_value_count where MDSE_CLS_DESC IS NULL </t>
  </si>
  <si>
    <t>insert into table db_custscience_interns.SUMMARY_of_db_venus_sku_dim_null_value_count_table_stats select col_id, null_value_count from db_custscience_interns.col_18_db_venus_sku_dim_null_value_count_table_stats ;</t>
  </si>
  <si>
    <t>25 2043</t>
  </si>
  <si>
    <t>drop table db_custscience_interns.col_18_db_venus_sku_dim_null_value_count_table_stats ;</t>
  </si>
  <si>
    <t>mdse_co_desc        string                                  </t>
  </si>
  <si>
    <t>create table db_custscience_interns.col_19_db_venus_sku_dim_distinct_values_table_stats (col_id int, distinct_values bigint) Row format delimited Fields terminated by '\t' Lines terminated by '\n'  Stored as textfile ;</t>
  </si>
  <si>
    <t>insert into table db_custscience_interns.col_19_db_venus_sku_dim_distinct_values_table_stats select '19' as col_id, count (distinct MDSE_CO_DESC) as distinct_values</t>
  </si>
  <si>
    <t>insert into table db_custscience_interns.SUMMARY_of_db_venus_sku_dim_distinct_values_table_stats select col_id, distinct_values from db_custscience_interns.col_19_db_venus_sku_dim_distinct_values_table_stats ;</t>
  </si>
  <si>
    <t>26 13</t>
  </si>
  <si>
    <t>drop table db_custscience_interns.col_19_db_venus_sku_dim_distinct_values_table_stats;</t>
  </si>
  <si>
    <t>create table db_custscience_interns.col_19_db_venus_sku_dim_null_value_count_table_stats (col_id int, null_value_count bigint) Row format delimited Fields terminated by '\t' Lines terminated by '\n'  Stored as textfile ;</t>
  </si>
  <si>
    <t xml:space="preserve">insert into table db_custscience_interns.col_19_db_venus_sku_dim_null_value_count_table_stats select '19' as col_id, count (sku_key) as null_value_count where MDSE_CO_DESC IS NULL </t>
  </si>
  <si>
    <t>insert into table db_custscience_interns.SUMMARY_of_db_venus_sku_dim_null_value_count_table_stats select col_id, null_value_count from db_custscience_interns.col_19_db_venus_sku_dim_null_value_count_table_stats ;</t>
  </si>
  <si>
    <t>26 1</t>
  </si>
  <si>
    <t>drop table db_custscience_interns.col_19_db_venus_sku_dim_null_value_count_table_stats ;</t>
  </si>
  <si>
    <t>mdse_dept_desc      string                                  </t>
  </si>
  <si>
    <t>create table db_custscience_interns.col_20_db_venus_sku_dim_distinct_values_table_stats (col_id int, distinct_values bigint) Row format delimited Fields terminated by '\t' Lines terminated by '\n'  Stored as textfile ;</t>
  </si>
  <si>
    <t>insert into table db_custscience_interns.col_20_db_venus_sku_dim_distinct_values_table_stats select '20' as col_id, count (distinct MDSE_DEPT_DESC) as distinct_values</t>
  </si>
  <si>
    <t>insert into table db_custscience_interns.SUMMARY_of_db_venus_sku_dim_distinct_values_table_stats select col_id, distinct_values from db_custscience_interns.col_20_db_venus_sku_dim_distinct_values_table_stats ;</t>
  </si>
  <si>
    <t>27 3153</t>
  </si>
  <si>
    <t>drop table db_custscience_interns.col_20_db_venus_sku_dim_distinct_values_table_stats;</t>
  </si>
  <si>
    <t>create table db_custscience_interns.col_20_db_venus_sku_dim_null_value_count_table_stats (col_id int, null_value_count bigint) Row format delimited Fields terminated by '\t' Lines terminated by '\n'  Stored as textfile ;</t>
  </si>
  <si>
    <t xml:space="preserve">insert into table db_custscience_interns.col_20_db_venus_sku_dim_null_value_count_table_stats select '20' as col_id, count (sku_key) as null_value_count where MDSE_DEPT_DESC IS NULL </t>
  </si>
  <si>
    <t>insert into table db_custscience_interns.SUMMARY_of_db_venus_sku_dim_null_value_count_table_stats select col_id, null_value_count from db_custscience_interns.col_20_db_venus_sku_dim_null_value_count_table_stats ;</t>
  </si>
  <si>
    <t>27 1</t>
  </si>
  <si>
    <t>drop table db_custscience_interns.col_20_db_venus_sku_dim_null_value_count_table_stats ;</t>
  </si>
  <si>
    <t>mdse_div_desc       string                                  </t>
  </si>
  <si>
    <t>create table db_custscience_interns.col_21_db_venus_sku_dim_distinct_values_table_stats (col_id int, distinct_values bigint) Row format delimited Fields terminated by '\t' Lines terminated by '\n'  Stored as textfile ;</t>
  </si>
  <si>
    <t>insert into table db_custscience_interns.col_21_db_venus_sku_dim_distinct_values_table_stats select '21' as col_id, count (distinct MDSE_DIV_DESC) as distinct_values</t>
  </si>
  <si>
    <t>insert into table db_custscience_interns.SUMMARY_of_db_venus_sku_dim_distinct_values_table_stats select col_id, distinct_values from db_custscience_interns.col_21_db_venus_sku_dim_distinct_values_table_stats ;</t>
  </si>
  <si>
    <t>28 11</t>
  </si>
  <si>
    <t>drop table db_custscience_interns.col_21_db_venus_sku_dim_distinct_values_table_stats;</t>
  </si>
  <si>
    <t>create table db_custscience_interns.col_21_db_venus_sku_dim_null_value_count_table_stats (col_id int, null_value_count bigint) Row format delimited Fields terminated by '\t' Lines terminated by '\n'  Stored as textfile ;</t>
  </si>
  <si>
    <t xml:space="preserve">insert into table db_custscience_interns.col_21_db_venus_sku_dim_null_value_count_table_stats select '21' as col_id, count (sku_key) as null_value_count where MDSE_DIV_DESC IS NULL </t>
  </si>
  <si>
    <t>insert into table db_custscience_interns.SUMMARY_of_db_venus_sku_dim_null_value_count_table_stats select col_id, null_value_count from db_custscience_interns.col_21_db_venus_sku_dim_null_value_count_table_stats ;</t>
  </si>
  <si>
    <t>28 1</t>
  </si>
  <si>
    <t>drop table db_custscience_interns.col_21_db_venus_sku_dim_null_value_count_table_stats ;</t>
  </si>
  <si>
    <t>mdse_scls_desc      string                                  </t>
  </si>
  <si>
    <t>create table db_custscience_interns.col_22_db_venus_sku_dim_distinct_values_table_stats (col_id int, distinct_values bigint) Row format delimited Fields terminated by '\t' Lines terminated by '\n'  Stored as textfile ;</t>
  </si>
  <si>
    <t>insert into table db_custscience_interns.col_22_db_venus_sku_dim_distinct_values_table_stats select '22' as col_id, count (distinct MDSE_SCLS_DESC) as distinct_values</t>
  </si>
  <si>
    <t>insert into table db_custscience_interns.SUMMARY_of_db_venus_sku_dim_distinct_values_table_stats select col_id, distinct_values from db_custscience_interns.col_22_db_venus_sku_dim_distinct_values_table_stats ;</t>
  </si>
  <si>
    <t>29 10</t>
  </si>
  <si>
    <t>drop table db_custscience_interns.col_22_db_venus_sku_dim_distinct_values_table_stats;</t>
  </si>
  <si>
    <t>create table db_custscience_interns.col_22_db_venus_sku_dim_null_value_count_table_stats (col_id int, null_value_count bigint) Row format delimited Fields terminated by '\t' Lines terminated by '\n'  Stored as textfile ;</t>
  </si>
  <si>
    <t xml:space="preserve">insert into table db_custscience_interns.col_22_db_venus_sku_dim_null_value_count_table_stats select '22' as col_id, count (sku_key) as null_value_count where MDSE_SCLS_DESC IS NULL </t>
  </si>
  <si>
    <t>insert into table db_custscience_interns.SUMMARY_of_db_venus_sku_dim_null_value_count_table_stats select col_id, null_value_count from db_custscience_interns.col_22_db_venus_sku_dim_null_value_count_table_stats ;</t>
  </si>
  <si>
    <t>29 1</t>
  </si>
  <si>
    <t>drop table db_custscience_interns.col_22_db_venus_sku_dim_null_value_count_table_stats ;</t>
  </si>
  <si>
    <t>mdse_sku_key        int                                     </t>
  </si>
  <si>
    <t>create table db_custscience_interns.col_23_db_venus_sku_dim_distinct_values_table_stats (col_id int, distinct_values bigint) Row format delimited Fields terminated by '\t' Lines terminated by '\n'  Stored as textfile ;</t>
  </si>
  <si>
    <t>insert into table db_custscience_interns.col_23_db_venus_sku_dim_distinct_values_table_stats select '23' as col_id, count (distinct MDSE_SKU_KEY) as distinct_values</t>
  </si>
  <si>
    <t>insert into table db_custscience_interns.SUMMARY_of_db_venus_sku_dim_distinct_values_table_stats select col_id, distinct_values from db_custscience_interns.col_23_db_venus_sku_dim_distinct_values_table_stats ;</t>
  </si>
  <si>
    <t>30 577</t>
  </si>
  <si>
    <t>drop table db_custscience_interns.col_23_db_venus_sku_dim_distinct_values_table_stats;</t>
  </si>
  <si>
    <t>create table db_custscience_interns.col_23_db_venus_sku_dim_null_value_count_table_stats (col_id int, null_value_count bigint) Row format delimited Fields terminated by '\t' Lines terminated by '\n'  Stored as textfile ;</t>
  </si>
  <si>
    <t xml:space="preserve">insert into table db_custscience_interns.col_23_db_venus_sku_dim_null_value_count_table_stats select '23' as col_id, count (sku_key) as null_value_count where MDSE_SKU_KEY IS NULL </t>
  </si>
  <si>
    <t>insert into table db_custscience_interns.SUMMARY_of_db_venus_sku_dim_null_value_count_table_stats select col_id, null_value_count from db_custscience_interns.col_23_db_venus_sku_dim_null_value_count_table_stats ;</t>
  </si>
  <si>
    <t>drop table db_custscience_interns.col_23_db_venus_sku_dim_null_value_count_table_stats ;</t>
  </si>
  <si>
    <t>mdse_prd_key        int                                     </t>
  </si>
  <si>
    <t>create table db_custscience_interns.col_24_db_venus_sku_dim_distinct_values_table_stats (col_id int, distinct_values bigint) Row format delimited Fields terminated by '\t' Lines terminated by '\n'  Stored as textfile ;</t>
  </si>
  <si>
    <t>insert into table db_custscience_interns.col_24_db_venus_sku_dim_distinct_values_table_stats select '24' as col_id, count (distinct MDSE_PRD_KEY) as distinct_values</t>
  </si>
  <si>
    <t>insert into table db_custscience_interns.SUMMARY_of_db_venus_sku_dim_distinct_values_table_stats select col_id, distinct_values from db_custscience_interns.col_24_db_venus_sku_dim_distinct_values_table_stats ;</t>
  </si>
  <si>
    <t>drop table db_custscience_interns.col_24_db_venus_sku_dim_distinct_values_table_stats;</t>
  </si>
  <si>
    <t>create table db_custscience_interns.col_24_db_venus_sku_dim_null_value_count_table_stats (col_id int, null_value_count bigint) Row format delimited Fields terminated by '\t' Lines terminated by '\n'  Stored as textfile ;</t>
  </si>
  <si>
    <t xml:space="preserve">insert into table db_custscience_interns.col_24_db_venus_sku_dim_null_value_count_table_stats select '24' as col_id, count (sku_key) as null_value_count where MDSE_PRD_KEY IS NULL </t>
  </si>
  <si>
    <t>insert into table db_custscience_interns.SUMMARY_of_db_venus_sku_dim_null_value_count_table_stats select col_id, null_value_count from db_custscience_interns.col_24_db_venus_sku_dim_null_value_count_table_stats ;</t>
  </si>
  <si>
    <t>4 1</t>
  </si>
  <si>
    <t>drop table db_custscience_interns.col_24_db_venus_sku_dim_null_value_count_table_stats ;</t>
  </si>
  <si>
    <t>mdse_sty_desc       string                                  </t>
  </si>
  <si>
    <t>create table db_custscience_interns.col_25_db_venus_sku_dim_distinct_values_table_stats (col_id int, distinct_values bigint) Row format delimited Fields terminated by '\t' Lines terminated by '\n'  Stored as textfile ;</t>
  </si>
  <si>
    <t>insert into table db_custscience_interns.col_25_db_venus_sku_dim_distinct_values_table_stats select '25' as col_id, count (distinct MDSE_STY_DESC) as distinct_values</t>
  </si>
  <si>
    <t>insert into table db_custscience_interns.SUMMARY_of_db_venus_sku_dim_distinct_values_table_stats select col_id, distinct_values from db_custscience_interns.col_25_db_venus_sku_dim_distinct_values_table_stats ;</t>
  </si>
  <si>
    <t>31 126</t>
  </si>
  <si>
    <t>drop table db_custscience_interns.col_25_db_venus_sku_dim_distinct_values_table_stats;</t>
  </si>
  <si>
    <t>create table db_custscience_interns.col_25_db_venus_sku_dim_null_value_count_table_stats (col_id int, null_value_count bigint) Row format delimited Fields terminated by '\t' Lines terminated by '\n'  Stored as textfile ;</t>
  </si>
  <si>
    <t xml:space="preserve">insert into table db_custscience_interns.col_25_db_venus_sku_dim_null_value_count_table_stats select '25' as col_id, count (sku_key) as null_value_count where MDSE_STY_DESC IS NULL </t>
  </si>
  <si>
    <t>insert into table db_custscience_interns.SUMMARY_of_db_venus_sku_dim_null_value_count_table_stats select col_id, null_value_count from db_custscience_interns.col_25_db_venus_sku_dim_null_value_count_table_stats ;</t>
  </si>
  <si>
    <t>31 1</t>
  </si>
  <si>
    <t>drop table db_custscience_interns.col_25_db_venus_sku_dim_null_value_count_table_stats ;</t>
  </si>
  <si>
    <t>mdse_typ_nm         string                                  </t>
  </si>
  <si>
    <t>create table db_custscience_interns.col_26_db_venus_sku_dim_distinct_values_table_stats (col_id int, distinct_values bigint) Row format delimited Fields terminated by '\t' Lines terminated by '\n'  Stored as textfile ;</t>
  </si>
  <si>
    <t>insert into table db_custscience_interns.col_26_db_venus_sku_dim_distinct_values_table_stats select '26' as col_id, count (distinct MDSE_TYP_NM) as distinct_values</t>
  </si>
  <si>
    <t>insert into table db_custscience_interns.SUMMARY_of_db_venus_sku_dim_distinct_values_table_stats select col_id, distinct_values from db_custscience_interns.col_26_db_venus_sku_dim_distinct_values_table_stats ;</t>
  </si>
  <si>
    <t>32 10767</t>
  </si>
  <si>
    <t>drop table db_custscience_interns.col_26_db_venus_sku_dim_distinct_values_table_stats;</t>
  </si>
  <si>
    <t>create table db_custscience_interns.col_26_db_venus_sku_dim_null_value_count_table_stats (col_id int, null_value_count bigint) Row format delimited Fields terminated by '\t' Lines terminated by '\n'  Stored as textfile ;</t>
  </si>
  <si>
    <t xml:space="preserve">insert into table db_custscience_interns.col_26_db_venus_sku_dim_null_value_count_table_stats select '26' as col_id, count (sku_key) as null_value_count where MDSE_TYP_NM IS NULL </t>
  </si>
  <si>
    <t>insert into table db_custscience_interns.SUMMARY_of_db_venus_sku_dim_null_value_count_table_stats select col_id, null_value_count from db_custscience_interns.col_26_db_venus_sku_dim_null_value_count_table_stats ;</t>
  </si>
  <si>
    <t>32 1</t>
  </si>
  <si>
    <t>drop table db_custscience_interns.col_26_db_venus_sku_dim_null_value_count_table_stats ;</t>
  </si>
  <si>
    <t>opr_mdse_cls_id     string                                  </t>
  </si>
  <si>
    <t>create table db_custscience_interns.col_27_db_venus_sku_dim_distinct_values_table_stats (col_id int, distinct_values bigint) Row format delimited Fields terminated by '\t' Lines terminated by '\n'  Stored as textfile ;</t>
  </si>
  <si>
    <t>insert into table db_custscience_interns.col_27_db_venus_sku_dim_distinct_values_table_stats select '27' as col_id, count (distinct OPR_MDSE_CLS_ID) as distinct_values</t>
  </si>
  <si>
    <t>insert into table db_custscience_interns.SUMMARY_of_db_venus_sku_dim_distinct_values_table_stats select col_id, distinct_values from db_custscience_interns.col_27_db_venus_sku_dim_distinct_values_table_stats ;</t>
  </si>
  <si>
    <t>33 8175862</t>
  </si>
  <si>
    <t>drop table db_custscience_interns.col_27_db_venus_sku_dim_distinct_values_table_stats;</t>
  </si>
  <si>
    <t>create table db_custscience_interns.col_27_db_venus_sku_dim_null_value_count_table_stats (col_id int, null_value_count bigint) Row format delimited Fields terminated by '\t' Lines terminated by '\n'  Stored as textfile ;</t>
  </si>
  <si>
    <t xml:space="preserve">insert into table db_custscience_interns.col_27_db_venus_sku_dim_null_value_count_table_stats select '27' as col_id, count (sku_key) as null_value_count where OPR_MDSE_CLS_ID IS NULL </t>
  </si>
  <si>
    <t>insert into table db_custscience_interns.SUMMARY_of_db_venus_sku_dim_null_value_count_table_stats select col_id, null_value_count from db_custscience_interns.col_27_db_venus_sku_dim_null_value_count_table_stats ;</t>
  </si>
  <si>
    <t>33 1</t>
  </si>
  <si>
    <t>drop table db_custscience_interns.col_27_db_venus_sku_dim_null_value_count_table_stats ;</t>
  </si>
  <si>
    <t>opr_mdse_co_id      string                                  </t>
  </si>
  <si>
    <t>create table db_custscience_interns.col_28_db_venus_sku_dim_distinct_values_table_stats (col_id int, distinct_values bigint) Row format delimited Fields terminated by '\t' Lines terminated by '\n'  Stored as textfile ;</t>
  </si>
  <si>
    <t>insert into table db_custscience_interns.col_28_db_venus_sku_dim_distinct_values_table_stats select '28' as col_id, count (distinct OPR_MDSE_CO_ID) as distinct_values</t>
  </si>
  <si>
    <t>insert into table db_custscience_interns.SUMMARY_of_db_venus_sku_dim_distinct_values_table_stats select col_id, distinct_values from db_custscience_interns.col_28_db_venus_sku_dim_distinct_values_table_stats ;</t>
  </si>
  <si>
    <t>34 391105</t>
  </si>
  <si>
    <t>drop table db_custscience_interns.col_28_db_venus_sku_dim_distinct_values_table_stats;</t>
  </si>
  <si>
    <t>create table db_custscience_interns.col_28_db_venus_sku_dim_null_value_count_table_stats (col_id int, null_value_count bigint) Row format delimited Fields terminated by '\t' Lines terminated by '\n'  Stored as textfile ;</t>
  </si>
  <si>
    <t xml:space="preserve">insert into table db_custscience_interns.col_28_db_venus_sku_dim_null_value_count_table_stats select '28' as col_id, count (sku_key) as null_value_count where OPR_MDSE_CO_ID IS NULL </t>
  </si>
  <si>
    <t>insert into table db_custscience_interns.SUMMARY_of_db_venus_sku_dim_null_value_count_table_stats select col_id, null_value_count from db_custscience_interns.col_28_db_venus_sku_dim_null_value_count_table_stats ;</t>
  </si>
  <si>
    <t>34 1</t>
  </si>
  <si>
    <t>drop table db_custscience_interns.col_28_db_venus_sku_dim_null_value_count_table_stats ;</t>
  </si>
  <si>
    <t>opr_mdse_corp_id    string                                  </t>
  </si>
  <si>
    <t>create table db_custscience_interns.col_29_db_venus_sku_dim_distinct_values_table_stats (col_id int, distinct_values bigint) Row format delimited Fields terminated by '\t' Lines terminated by '\n'  Stored as textfile ;</t>
  </si>
  <si>
    <t>insert into table db_custscience_interns.col_29_db_venus_sku_dim_distinct_values_table_stats select '29' as col_id, count (distinct OPR_MDSE_CORP_ID) as distinct_values</t>
  </si>
  <si>
    <t>insert into table db_custscience_interns.SUMMARY_of_db_venus_sku_dim_distinct_values_table_stats select col_id, distinct_values from db_custscience_interns.col_29_db_venus_sku_dim_distinct_values_table_stats ;</t>
  </si>
  <si>
    <t>35 1131318</t>
  </si>
  <si>
    <t>drop table db_custscience_interns.col_29_db_venus_sku_dim_distinct_values_table_stats;</t>
  </si>
  <si>
    <t>create table db_custscience_interns.col_29_db_venus_sku_dim_null_value_count_table_stats (col_id int, null_value_count bigint) Row format delimited Fields terminated by '\t' Lines terminated by '\n'  Stored as textfile ;</t>
  </si>
  <si>
    <t xml:space="preserve">insert into table db_custscience_interns.col_29_db_venus_sku_dim_null_value_count_table_stats select '29' as col_id, count (sku_key) as null_value_count where OPR_MDSE_CORP_ID IS NULL </t>
  </si>
  <si>
    <t>insert into table db_custscience_interns.SUMMARY_of_db_venus_sku_dim_null_value_count_table_stats select col_id, null_value_count from db_custscience_interns.col_29_db_venus_sku_dim_null_value_count_table_stats ;</t>
  </si>
  <si>
    <t>drop table db_custscience_interns.col_29_db_venus_sku_dim_null_value_count_table_stats ;</t>
  </si>
  <si>
    <t>opr_mdse_dept_id    string                                  </t>
  </si>
  <si>
    <t>create table db_custscience_interns.col_30_db_venus_sku_dim_distinct_values_table_stats (col_id int, distinct_values bigint) Row format delimited Fields terminated by '\t' Lines terminated by '\n'  Stored as textfile ;</t>
  </si>
  <si>
    <t>insert into table db_custscience_interns.col_30_db_venus_sku_dim_distinct_values_table_stats select '30' as col_id, count (distinct OPR_MDSE_DEPT_ID) as distinct_values</t>
  </si>
  <si>
    <t>insert into table db_custscience_interns.SUMMARY_of_db_venus_sku_dim_distinct_values_table_stats select col_id, distinct_values from db_custscience_interns.col_30_db_venus_sku_dim_distinct_values_table_stats ;</t>
  </si>
  <si>
    <t>36 929</t>
  </si>
  <si>
    <t>drop table db_custscience_interns.col_30_db_venus_sku_dim_distinct_values_table_stats;</t>
  </si>
  <si>
    <t>create table db_custscience_interns.col_30_db_venus_sku_dim_null_value_count_table_stats (col_id int, null_value_count bigint) Row format delimited Fields terminated by '\t' Lines terminated by '\n'  Stored as textfile ;</t>
  </si>
  <si>
    <t xml:space="preserve">insert into table db_custscience_interns.col_30_db_venus_sku_dim_null_value_count_table_stats select '30' as col_id, count (sku_key) as null_value_count where OPR_MDSE_DEPT_ID IS NULL </t>
  </si>
  <si>
    <t>insert into table db_custscience_interns.SUMMARY_of_db_venus_sku_dim_null_value_count_table_stats select col_id, null_value_count from db_custscience_interns.col_30_db_venus_sku_dim_null_value_count_table_stats ;</t>
  </si>
  <si>
    <t>drop table db_custscience_interns.col_30_db_venus_sku_dim_null_value_count_table_stats ;</t>
  </si>
  <si>
    <t>opr_mdse_div_id     string                                  </t>
  </si>
  <si>
    <t>create table db_custscience_interns.col_31_db_venus_sku_dim_distinct_values_table_stats (col_id int, distinct_values bigint) Row format delimited Fields terminated by '\t' Lines terminated by '\n'  Stored as textfile ;</t>
  </si>
  <si>
    <t>insert into table db_custscience_interns.col_31_db_venus_sku_dim_distinct_values_table_stats select '31' as col_id, count (distinct OPR_MDSE_DIV_ID) as distinct_values</t>
  </si>
  <si>
    <t>insert into table db_custscience_interns.SUMMARY_of_db_venus_sku_dim_distinct_values_table_stats select col_id, distinct_values from db_custscience_interns.col_31_db_venus_sku_dim_distinct_values_table_stats ;</t>
  </si>
  <si>
    <t>37 2826</t>
  </si>
  <si>
    <t>drop table db_custscience_interns.col_31_db_venus_sku_dim_distinct_values_table_stats;</t>
  </si>
  <si>
    <t>create table db_custscience_interns.col_31_db_venus_sku_dim_null_value_count_table_stats (col_id int, null_value_count bigint) Row format delimited Fields terminated by '\t' Lines terminated by '\n'  Stored as textfile ;</t>
  </si>
  <si>
    <t xml:space="preserve">insert into table db_custscience_interns.col_31_db_venus_sku_dim_null_value_count_table_stats select '31' as col_id, count (sku_key) as null_value_count where OPR_MDSE_DIV_ID IS NULL </t>
  </si>
  <si>
    <t>insert into table db_custscience_interns.SUMMARY_of_db_venus_sku_dim_null_value_count_table_stats select col_id, null_value_count from db_custscience_interns.col_31_db_venus_sku_dim_null_value_count_table_stats ;</t>
  </si>
  <si>
    <t>37 1</t>
  </si>
  <si>
    <t>drop table db_custscience_interns.col_31_db_venus_sku_dim_null_value_count_table_stats ;</t>
  </si>
  <si>
    <t>opr_mdse_scls_id    string                                  </t>
  </si>
  <si>
    <t>create table db_custscience_interns.col_32_db_venus_sku_dim_distinct_values_table_stats (col_id int, distinct_values bigint) Row format delimited Fields terminated by '\t' Lines terminated by '\n'  Stored as textfile ;</t>
  </si>
  <si>
    <t>insert into table db_custscience_interns.col_32_db_venus_sku_dim_distinct_values_table_stats select '32' as col_id, count (distinct OPR_MDSE_SCLS_ID) as distinct_values</t>
  </si>
  <si>
    <t>insert into table db_custscience_interns.SUMMARY_of_db_venus_sku_dim_distinct_values_table_stats select col_id, distinct_values from db_custscience_interns.col_32_db_venus_sku_dim_distinct_values_table_stats ;</t>
  </si>
  <si>
    <t>38 1596</t>
  </si>
  <si>
    <t>drop table db_custscience_interns.col_32_db_venus_sku_dim_distinct_values_table_stats;</t>
  </si>
  <si>
    <t>create table db_custscience_interns.col_32_db_venus_sku_dim_null_value_count_table_stats (col_id int, null_value_count bigint) Row format delimited Fields terminated by '\t' Lines terminated by '\n'  Stored as textfile ;</t>
  </si>
  <si>
    <t xml:space="preserve">insert into table db_custscience_interns.col_32_db_venus_sku_dim_null_value_count_table_stats select '32' as col_id, count (sku_key) as null_value_count where OPR_MDSE_SCLS_ID IS NULL </t>
  </si>
  <si>
    <t>insert into table db_custscience_interns.SUMMARY_of_db_venus_sku_dim_null_value_count_table_stats select col_id, null_value_count from db_custscience_interns.col_32_db_venus_sku_dim_null_value_count_table_stats ;</t>
  </si>
  <si>
    <t>38 1</t>
  </si>
  <si>
    <t>drop table db_custscience_interns.col_32_db_venus_sku_dim_null_value_count_table_stats ;</t>
  </si>
  <si>
    <t>opr_prd_cd          string                                  </t>
  </si>
  <si>
    <t>create table db_custscience_interns.col_33_db_venus_sku_dim_distinct_values_table_stats (col_id int, distinct_values bigint) Row format delimited Fields terminated by '\t' Lines terminated by '\n'  Stored as textfile ;</t>
  </si>
  <si>
    <t>insert into table db_custscience_interns.col_33_db_venus_sku_dim_distinct_values_table_stats select '33' as col_id, count (distinct OPR_PRD_CD) as distinct_values</t>
  </si>
  <si>
    <t>insert into table db_custscience_interns.SUMMARY_of_db_venus_sku_dim_distinct_values_table_stats select col_id, distinct_values from db_custscience_interns.col_33_db_venus_sku_dim_distinct_values_table_stats ;</t>
  </si>
  <si>
    <t>39 56369</t>
  </si>
  <si>
    <t>drop table db_custscience_interns.col_33_db_venus_sku_dim_distinct_values_table_stats;</t>
  </si>
  <si>
    <t>create table db_custscience_interns.col_33_db_venus_sku_dim_null_value_count_table_stats (col_id int, null_value_count bigint) Row format delimited Fields terminated by '\t' Lines terminated by '\n'  Stored as textfile ;</t>
  </si>
  <si>
    <t xml:space="preserve">insert into table db_custscience_interns.col_33_db_venus_sku_dim_null_value_count_table_stats select '33' as col_id, count (sku_key) as null_value_count where OPR_PRD_CD IS NULL </t>
  </si>
  <si>
    <t>insert into table db_custscience_interns.SUMMARY_of_db_venus_sku_dim_null_value_count_table_stats select col_id, null_value_count from db_custscience_interns.col_33_db_venus_sku_dim_null_value_count_table_stats ;</t>
  </si>
  <si>
    <t>39 2067</t>
  </si>
  <si>
    <t>drop table db_custscience_interns.col_33_db_venus_sku_dim_null_value_count_table_stats ;</t>
  </si>
  <si>
    <t>opr_sty_cd          string                                  </t>
  </si>
  <si>
    <t>create table db_custscience_interns.col_34_db_venus_sku_dim_distinct_values_table_stats (col_id int, distinct_values bigint) Row format delimited Fields terminated by '\t' Lines terminated by '\n'  Stored as textfile ;</t>
  </si>
  <si>
    <t>insert into table db_custscience_interns.col_34_db_venus_sku_dim_distinct_values_table_stats select '34' as col_id, count (distinct OPR_STY_CD) as distinct_values</t>
  </si>
  <si>
    <t>insert into table db_custscience_interns.SUMMARY_of_db_venus_sku_dim_distinct_values_table_stats select col_id, distinct_values from db_custscience_interns.col_34_db_venus_sku_dim_distinct_values_table_stats ;</t>
  </si>
  <si>
    <t>40 6899</t>
  </si>
  <si>
    <t>drop table db_custscience_interns.col_34_db_venus_sku_dim_distinct_values_table_stats;</t>
  </si>
  <si>
    <t>create table db_custscience_interns.col_34_db_venus_sku_dim_null_value_count_table_stats (col_id int, null_value_count bigint) Row format delimited Fields terminated by '\t' Lines terminated by '\n'  Stored as textfile ;</t>
  </si>
  <si>
    <t xml:space="preserve">insert into table db_custscience_interns.col_34_db_venus_sku_dim_null_value_count_table_stats select '34' as col_id, count (sku_key) as null_value_count where OPR_STY_CD IS NULL </t>
  </si>
  <si>
    <t>insert into table db_custscience_interns.SUMMARY_of_db_venus_sku_dim_null_value_count_table_stats select col_id, null_value_count from db_custscience_interns.col_34_db_venus_sku_dim_null_value_count_table_stats ;</t>
  </si>
  <si>
    <t>40 1</t>
  </si>
  <si>
    <t>drop table db_custscience_interns.col_34_db_venus_sku_dim_null_value_count_table_stats ;</t>
  </si>
  <si>
    <t>opr_sty_clr_cd      string                                  </t>
  </si>
  <si>
    <t>create table db_custscience_interns.col_35_db_venus_sku_dim_distinct_values_table_stats (col_id int, distinct_values bigint) Row format delimited Fields terminated by '\t' Lines terminated by '\n'  Stored as textfile ;</t>
  </si>
  <si>
    <t>insert into table db_custscience_interns.col_35_db_venus_sku_dim_distinct_values_table_stats select '35' as col_id, count (distinct OPR_STY_CLR_CD) as distinct_values</t>
  </si>
  <si>
    <t>insert into table db_custscience_interns.SUMMARY_of_db_venus_sku_dim_distinct_values_table_stats select col_id, distinct_values from db_custscience_interns.col_35_db_venus_sku_dim_distinct_values_table_stats ;</t>
  </si>
  <si>
    <t>5 30</t>
  </si>
  <si>
    <t>drop table db_custscience_interns.col_35_db_venus_sku_dim_distinct_values_table_stats;</t>
  </si>
  <si>
    <t>create table db_custscience_interns.col_35_db_venus_sku_dim_null_value_count_table_stats (col_id int, null_value_count bigint) Row format delimited Fields terminated by '\t' Lines terminated by '\n'  Stored as textfile ;</t>
  </si>
  <si>
    <t xml:space="preserve">insert into table db_custscience_interns.col_35_db_venus_sku_dim_null_value_count_table_stats select '35' as col_id, count (sku_key) as null_value_count where OPR_STY_CLR_CD IS NULL </t>
  </si>
  <si>
    <t>insert into table db_custscience_interns.SUMMARY_of_db_venus_sku_dim_null_value_count_table_stats select col_id, null_value_count from db_custscience_interns.col_35_db_venus_sku_dim_null_value_count_table_stats ;</t>
  </si>
  <si>
    <t>drop table db_custscience_interns.col_35_db_venus_sku_dim_null_value_count_table_stats ;</t>
  </si>
  <si>
    <t>opr_sz_cd           string                                  </t>
  </si>
  <si>
    <t>create table db_custscience_interns.col_36_db_venus_sku_dim_distinct_values_table_stats (col_id int, distinct_values bigint) Row format delimited Fields terminated by '\t' Lines terminated by '\n'  Stored as textfile ;</t>
  </si>
  <si>
    <t>insert into table db_custscience_interns.col_36_db_venus_sku_dim_distinct_values_table_stats select '36' as col_id, count (distinct OPR_SZ_CD) as distinct_values</t>
  </si>
  <si>
    <t>insert into table db_custscience_interns.SUMMARY_of_db_venus_sku_dim_distinct_values_table_stats select col_id, distinct_values from db_custscience_interns.col_36_db_venus_sku_dim_distinct_values_table_stats ;</t>
  </si>
  <si>
    <t>41 2006</t>
  </si>
  <si>
    <t>drop table db_custscience_interns.col_36_db_venus_sku_dim_distinct_values_table_stats;</t>
  </si>
  <si>
    <t>create table db_custscience_interns.col_36_db_venus_sku_dim_null_value_count_table_stats (col_id int, null_value_count bigint) Row format delimited Fields terminated by '\t' Lines terminated by '\n'  Stored as textfile ;</t>
  </si>
  <si>
    <t xml:space="preserve">insert into table db_custscience_interns.col_36_db_venus_sku_dim_null_value_count_table_stats select '36' as col_id, count (sku_key) as null_value_count where OPR_SZ_CD IS NULL </t>
  </si>
  <si>
    <t>insert into table db_custscience_interns.SUMMARY_of_db_venus_sku_dim_null_value_count_table_stats select col_id, null_value_count from db_custscience_interns.col_36_db_venus_sku_dim_null_value_count_table_stats ;</t>
  </si>
  <si>
    <t>41 1</t>
  </si>
  <si>
    <t>drop table db_custscience_interns.col_36_db_venus_sku_dim_null_value_count_table_stats ;</t>
  </si>
  <si>
    <t>pln_dsb_ctr_pst_dt  string                                  </t>
  </si>
  <si>
    <t>create table db_custscience_interns.col_37_db_venus_sku_dim_distinct_values_table_stats (col_id int, distinct_values bigint) Row format delimited Fields terminated by '\t' Lines terminated by '\n'  Stored as textfile ;</t>
  </si>
  <si>
    <t>insert into table db_custscience_interns.col_37_db_venus_sku_dim_distinct_values_table_stats select '37' as col_id, count (distinct PLN_DSB_CTR_PST_DT) as distinct_values</t>
  </si>
  <si>
    <t>insert into table db_custscience_interns.SUMMARY_of_db_venus_sku_dim_distinct_values_table_stats select col_id, distinct_values from db_custscience_interns.col_37_db_venus_sku_dim_distinct_values_table_stats ;</t>
  </si>
  <si>
    <t>42 546</t>
  </si>
  <si>
    <t>drop table db_custscience_interns.col_37_db_venus_sku_dim_distinct_values_table_stats;</t>
  </si>
  <si>
    <t>create table db_custscience_interns.col_37_db_venus_sku_dim_null_value_count_table_stats (col_id int, null_value_count bigint) Row format delimited Fields terminated by '\t' Lines terminated by '\n'  Stored as textfile ;</t>
  </si>
  <si>
    <t xml:space="preserve">insert into table db_custscience_interns.col_37_db_venus_sku_dim_null_value_count_table_stats select '37' as col_id, count (sku_key) as null_value_count where PLN_DSB_CTR_PST_DT IS NULL </t>
  </si>
  <si>
    <t>insert into table db_custscience_interns.SUMMARY_of_db_venus_sku_dim_null_value_count_table_stats select col_id, null_value_count from db_custscience_interns.col_37_db_venus_sku_dim_null_value_count_table_stats ;</t>
  </si>
  <si>
    <t>42 1</t>
  </si>
  <si>
    <t>drop table db_custscience_interns.col_37_db_venus_sku_dim_null_value_count_table_stats ;</t>
  </si>
  <si>
    <t>prd_typ_nm          string                                  </t>
  </si>
  <si>
    <t>create table db_custscience_interns.col_38_db_venus_sku_dim_distinct_values_table_stats (col_id int, distinct_values bigint) Row format delimited Fields terminated by '\t' Lines terminated by '\n'  Stored as textfile ;</t>
  </si>
  <si>
    <t>insert into table db_custscience_interns.col_38_db_venus_sku_dim_distinct_values_table_stats select '38' as col_id, count (distinct PRD_TYP_NM) as distinct_values</t>
  </si>
  <si>
    <t>insert into table db_custscience_interns.SUMMARY_of_db_venus_sku_dim_distinct_values_table_stats select col_id, distinct_values from db_custscience_interns.col_38_db_venus_sku_dim_distinct_values_table_stats ;</t>
  </si>
  <si>
    <t>43 872</t>
  </si>
  <si>
    <t>drop table db_custscience_interns.col_38_db_venus_sku_dim_distinct_values_table_stats;</t>
  </si>
  <si>
    <t>create table db_custscience_interns.col_38_db_venus_sku_dim_null_value_count_table_stats (col_id int, null_value_count bigint) Row format delimited Fields terminated by '\t' Lines terminated by '\n'  Stored as textfile ;</t>
  </si>
  <si>
    <t xml:space="preserve">insert into table db_custscience_interns.col_38_db_venus_sku_dim_null_value_count_table_stats select '38' as col_id, count (sku_key) as null_value_count where PRD_TYP_NM IS NULL </t>
  </si>
  <si>
    <t>insert into table db_custscience_interns.SUMMARY_of_db_venus_sku_dim_null_value_count_table_stats select col_id, null_value_count from db_custscience_interns.col_38_db_venus_sku_dim_null_value_count_table_stats ;</t>
  </si>
  <si>
    <t>43 1</t>
  </si>
  <si>
    <t>drop table db_custscience_interns.col_38_db_venus_sku_dim_null_value_count_table_stats ;</t>
  </si>
  <si>
    <t>prd_unq_desc        string                                  </t>
  </si>
  <si>
    <t>create table db_custscience_interns.col_39_db_venus_sku_dim_distinct_values_table_stats (col_id int, distinct_values bigint) Row format delimited Fields terminated by '\t' Lines terminated by '\n'  Stored as textfile ;</t>
  </si>
  <si>
    <t>insert into table db_custscience_interns.col_39_db_venus_sku_dim_distinct_values_table_stats select '39' as col_id, count (distinct PRD_UNQ_DESC) as distinct_values</t>
  </si>
  <si>
    <t>insert into table db_custscience_interns.SUMMARY_of_db_venus_sku_dim_distinct_values_table_stats select col_id, distinct_values from db_custscience_interns.col_39_db_venus_sku_dim_distinct_values_table_stats ;</t>
  </si>
  <si>
    <t>44 13</t>
  </si>
  <si>
    <t>drop table db_custscience_interns.col_39_db_venus_sku_dim_distinct_values_table_stats;</t>
  </si>
  <si>
    <t>create table db_custscience_interns.col_39_db_venus_sku_dim_null_value_count_table_stats (col_id int, null_value_count bigint) Row format delimited Fields terminated by '\t' Lines terminated by '\n'  Stored as textfile ;</t>
  </si>
  <si>
    <t xml:space="preserve">insert into table db_custscience_interns.col_39_db_venus_sku_dim_null_value_count_table_stats select '39' as col_id, count (sku_key) as null_value_count where PRD_UNQ_DESC IS NULL </t>
  </si>
  <si>
    <t>insert into table db_custscience_interns.SUMMARY_of_db_venus_sku_dim_null_value_count_table_stats select col_id, null_value_count from db_custscience_interns.col_39_db_venus_sku_dim_null_value_count_table_stats ;</t>
  </si>
  <si>
    <t>44 1</t>
  </si>
  <si>
    <t>drop table db_custscience_interns.col_39_db_venus_sku_dim_null_value_count_table_stats ;</t>
  </si>
  <si>
    <t>publ_pst_dt         string                                  </t>
  </si>
  <si>
    <t>create table db_custscience_interns.col_40_db_venus_sku_dim_distinct_values_table_stats (col_id int, distinct_values bigint) Row format delimited Fields terminated by '\t' Lines terminated by '\n'  Stored as textfile ;</t>
  </si>
  <si>
    <t>insert into table db_custscience_interns.col_40_db_venus_sku_dim_distinct_values_table_stats select '40' as col_id, count (distinct PUBL_PST_DT) as distinct_values</t>
  </si>
  <si>
    <t>insert into table db_custscience_interns.SUMMARY_of_db_venus_sku_dim_distinct_values_table_stats select col_id, distinct_values from db_custscience_interns.col_40_db_venus_sku_dim_distinct_values_table_stats ;</t>
  </si>
  <si>
    <t>45 930</t>
  </si>
  <si>
    <t>drop table db_custscience_interns.col_40_db_venus_sku_dim_distinct_values_table_stats;</t>
  </si>
  <si>
    <t>create table db_custscience_interns.col_40_db_venus_sku_dim_null_value_count_table_stats (col_id int, null_value_count bigint) Row format delimited Fields terminated by '\t' Lines terminated by '\n'  Stored as textfile ;</t>
  </si>
  <si>
    <t xml:space="preserve">insert into table db_custscience_interns.col_40_db_venus_sku_dim_null_value_count_table_stats select '40' as col_id, count (sku_key) as null_value_count where PUBL_PST_DT IS NULL </t>
  </si>
  <si>
    <t>insert into table db_custscience_interns.SUMMARY_of_db_venus_sku_dim_null_value_count_table_stats select col_id, null_value_count from db_custscience_interns.col_40_db_venus_sku_dim_null_value_count_table_stats ;</t>
  </si>
  <si>
    <t>45 1</t>
  </si>
  <si>
    <t>drop table db_custscience_interns.col_40_db_venus_sku_dim_null_value_count_table_stats ;</t>
  </si>
  <si>
    <t>shrt_sz_desc        string                                  </t>
  </si>
  <si>
    <t>create table db_custscience_interns.col_41_db_venus_sku_dim_distinct_values_table_stats (col_id int, distinct_values bigint) Row format delimited Fields terminated by '\t' Lines terminated by '\n'  Stored as textfile ;</t>
  </si>
  <si>
    <t>insert into table db_custscience_interns.col_41_db_venus_sku_dim_distinct_values_table_stats select '41' as col_id, count (distinct SHRT_SZ_DESC) as distinct_values</t>
  </si>
  <si>
    <t>insert into table db_custscience_interns.SUMMARY_of_db_venus_sku_dim_distinct_values_table_stats select col_id, distinct_values from db_custscience_interns.col_41_db_venus_sku_dim_distinct_values_table_stats ;</t>
  </si>
  <si>
    <t>46 12</t>
  </si>
  <si>
    <t>drop table db_custscience_interns.col_41_db_venus_sku_dim_distinct_values_table_stats;</t>
  </si>
  <si>
    <t>create table db_custscience_interns.col_41_db_venus_sku_dim_null_value_count_table_stats (col_id int, null_value_count bigint) Row format delimited Fields terminated by '\t' Lines terminated by '\n'  Stored as textfile ;</t>
  </si>
  <si>
    <t xml:space="preserve">insert into table db_custscience_interns.col_41_db_venus_sku_dim_null_value_count_table_stats select '41' as col_id, count (sku_key) as null_value_count where SHRT_SZ_DESC IS NULL </t>
  </si>
  <si>
    <t>insert into table db_custscience_interns.SUMMARY_of_db_venus_sku_dim_null_value_count_table_stats select col_id, null_value_count from db_custscience_interns.col_41_db_venus_sku_dim_null_value_count_table_stats ;</t>
  </si>
  <si>
    <t>46 1</t>
  </si>
  <si>
    <t>drop table db_custscience_interns.col_41_db_venus_sku_dim_null_value_count_table_stats ;</t>
  </si>
  <si>
    <t>sku_orig_cst_amt    int                                     </t>
  </si>
  <si>
    <t>create table db_custscience_interns.col_42_db_venus_sku_dim_distinct_values_table_stats (col_id int, distinct_values bigint) Row format delimited Fields terminated by '\t' Lines terminated by '\n'  Stored as textfile ;</t>
  </si>
  <si>
    <t>insert into table db_custscience_interns.col_42_db_venus_sku_dim_distinct_values_table_stats select '42' as col_id, count (distinct SKU_ORIG_CST_AMT) as distinct_values</t>
  </si>
  <si>
    <t>insert into table db_custscience_interns.SUMMARY_of_db_venus_sku_dim_distinct_values_table_stats select col_id, distinct_values from db_custscience_interns.col_42_db_venus_sku_dim_distinct_values_table_stats ;</t>
  </si>
  <si>
    <t>47 365</t>
  </si>
  <si>
    <t>drop table db_custscience_interns.col_42_db_venus_sku_dim_distinct_values_table_stats;</t>
  </si>
  <si>
    <t>create table db_custscience_interns.col_42_db_venus_sku_dim_null_value_count_table_stats (col_id int, null_value_count bigint) Row format delimited Fields terminated by '\t' Lines terminated by '\n'  Stored as textfile ;</t>
  </si>
  <si>
    <t xml:space="preserve">insert into table db_custscience_interns.col_42_db_venus_sku_dim_null_value_count_table_stats select '42' as col_id, count (sku_key) as null_value_count where SKU_ORIG_CST_AMT IS NULL </t>
  </si>
  <si>
    <t>insert into table db_custscience_interns.SUMMARY_of_db_venus_sku_dim_null_value_count_table_stats select col_id, null_value_count from db_custscience_interns.col_42_db_venus_sku_dim_null_value_count_table_stats ;</t>
  </si>
  <si>
    <t>drop table db_custscience_interns.col_42_db_venus_sku_dim_null_value_count_table_stats ;</t>
  </si>
  <si>
    <t>sku_orig_rtl_amt    int                                     </t>
  </si>
  <si>
    <t>create table db_custscience_interns.col_43_db_venus_sku_dim_distinct_values_table_stats (col_id int, distinct_values bigint) Row format delimited Fields terminated by '\t' Lines terminated by '\n'  Stored as textfile ;</t>
  </si>
  <si>
    <t>insert into table db_custscience_interns.col_43_db_venus_sku_dim_distinct_values_table_stats select '43' as col_id, count (distinct SKU_ORIG_RTL_AMT) as distinct_values</t>
  </si>
  <si>
    <t>insert into table db_custscience_interns.SUMMARY_of_db_venus_sku_dim_distinct_values_table_stats select col_id, distinct_values from db_custscience_interns.col_43_db_venus_sku_dim_distinct_values_table_stats ;</t>
  </si>
  <si>
    <t>48 11</t>
  </si>
  <si>
    <t>drop table db_custscience_interns.col_43_db_venus_sku_dim_distinct_values_table_stats;</t>
  </si>
  <si>
    <t>create table db_custscience_interns.col_43_db_venus_sku_dim_null_value_count_table_stats (col_id int, null_value_count bigint) Row format delimited Fields terminated by '\t' Lines terminated by '\n'  Stored as textfile ;</t>
  </si>
  <si>
    <t xml:space="preserve">insert into table db_custscience_interns.col_43_db_venus_sku_dim_null_value_count_table_stats select '43' as col_id, count (sku_key) as null_value_count where SKU_ORIG_RTL_AMT IS NULL </t>
  </si>
  <si>
    <t>insert into table db_custscience_interns.SUMMARY_of_db_venus_sku_dim_null_value_count_table_stats select col_id, null_value_count from db_custscience_interns.col_43_db_venus_sku_dim_null_value_count_table_stats ;</t>
  </si>
  <si>
    <t>drop table db_custscience_interns.col_43_db_venus_sku_dim_null_value_count_table_stats ;</t>
  </si>
  <si>
    <t>sz_catg_nm          string                                  </t>
  </si>
  <si>
    <t>create table db_custscience_interns.col_44_db_venus_sku_dim_distinct_values_table_stats (col_id int, distinct_values bigint) Row format delimited Fields terminated by '\t' Lines terminated by '\n'  Stored as textfile ;</t>
  </si>
  <si>
    <t>insert into table db_custscience_interns.col_44_db_venus_sku_dim_distinct_values_table_stats select '44' as col_id, count (distinct SZ_CATG_NM) as distinct_values</t>
  </si>
  <si>
    <t>insert into table db_custscience_interns.SUMMARY_of_db_venus_sku_dim_distinct_values_table_stats select col_id, distinct_values from db_custscience_interns.col_44_db_venus_sku_dim_distinct_values_table_stats ;</t>
  </si>
  <si>
    <t>49 42</t>
  </si>
  <si>
    <t>drop table db_custscience_interns.col_44_db_venus_sku_dim_distinct_values_table_stats;</t>
  </si>
  <si>
    <t>create table db_custscience_interns.col_44_db_venus_sku_dim_null_value_count_table_stats (col_id int, null_value_count bigint) Row format delimited Fields terminated by '\t' Lines terminated by '\n'  Stored as textfile ;</t>
  </si>
  <si>
    <t xml:space="preserve">insert into table db_custscience_interns.col_44_db_venus_sku_dim_null_value_count_table_stats select '44' as col_id, count (sku_key) as null_value_count where SZ_CATG_NM IS NULL </t>
  </si>
  <si>
    <t>insert into table db_custscience_interns.SUMMARY_of_db_venus_sku_dim_null_value_count_table_stats select col_id, null_value_count from db_custscience_interns.col_44_db_venus_sku_dim_null_value_count_table_stats ;</t>
  </si>
  <si>
    <t>drop table db_custscience_interns.col_44_db_venus_sku_dim_null_value_count_table_stats ;</t>
  </si>
  <si>
    <t>sz_cd               string                                  </t>
  </si>
  <si>
    <t>create table db_custscience_interns.col_45_db_venus_sku_dim_distinct_values_table_stats (col_id int, distinct_values bigint) Row format delimited Fields terminated by '\t' Lines terminated by '\n'  Stored as textfile ;</t>
  </si>
  <si>
    <t>insert into table db_custscience_interns.col_45_db_venus_sku_dim_distinct_values_table_stats select '45' as col_id, count (distinct SZ_CD) as distinct_values</t>
  </si>
  <si>
    <t>insert into table db_custscience_interns.SUMMARY_of_db_venus_sku_dim_distinct_values_table_stats select col_id, distinct_values from db_custscience_interns.col_45_db_venus_sku_dim_distinct_values_table_stats ;</t>
  </si>
  <si>
    <t>50 7154670</t>
  </si>
  <si>
    <t>drop table db_custscience_interns.col_45_db_venus_sku_dim_distinct_values_table_stats;</t>
  </si>
  <si>
    <t>create table db_custscience_interns.col_45_db_venus_sku_dim_null_value_count_table_stats (col_id int, null_value_count bigint) Row format delimited Fields terminated by '\t' Lines terminated by '\n'  Stored as textfile ;</t>
  </si>
  <si>
    <t xml:space="preserve">insert into table db_custscience_interns.col_45_db_venus_sku_dim_null_value_count_table_stats select '45' as col_id, count (sku_key) as null_value_count where SZ_CD IS NULL </t>
  </si>
  <si>
    <t>insert into table db_custscience_interns.SUMMARY_of_db_venus_sku_dim_null_value_count_table_stats select col_id, null_value_count from db_custscience_interns.col_45_db_venus_sku_dim_null_value_count_table_stats ;</t>
  </si>
  <si>
    <t>drop table db_custscience_interns.col_45_db_venus_sku_dim_null_value_count_table_stats ;</t>
  </si>
  <si>
    <t>sz_div_nm           string                                  </t>
  </si>
  <si>
    <t>create table db_custscience_interns.col_46_db_venus_sku_dim_distinct_values_table_stats (col_id int, distinct_values bigint) Row format delimited Fields terminated by '\t' Lines terminated by '\n'  Stored as textfile ;</t>
  </si>
  <si>
    <t>insert into table db_custscience_interns.col_46_db_venus_sku_dim_distinct_values_table_stats select '46' as col_id, count (distinct SZ_DIV_NM) as distinct_values</t>
  </si>
  <si>
    <t>insert into table db_custscience_interns.SUMMARY_of_db_venus_sku_dim_distinct_values_table_stats select col_id, distinct_values from db_custscience_interns.col_46_db_venus_sku_dim_distinct_values_table_stats ;</t>
  </si>
  <si>
    <t>6 3</t>
  </si>
  <si>
    <t>drop table db_custscience_interns.col_46_db_venus_sku_dim_distinct_values_table_stats;</t>
  </si>
  <si>
    <t>create table db_custscience_interns.col_46_db_venus_sku_dim_null_value_count_table_stats (col_id int, null_value_count bigint) Row format delimited Fields terminated by '\t' Lines terminated by '\n'  Stored as textfile ;</t>
  </si>
  <si>
    <t xml:space="preserve">insert into table db_custscience_interns.col_46_db_venus_sku_dim_null_value_count_table_stats select '46' as col_id, count (sku_key) as null_value_count where SZ_DIV_NM IS NULL </t>
  </si>
  <si>
    <t>insert into table db_custscience_interns.SUMMARY_of_db_venus_sku_dim_null_value_count_table_stats select col_id, null_value_count from db_custscience_interns.col_46_db_venus_sku_dim_null_value_count_table_stats ;</t>
  </si>
  <si>
    <t>drop table db_custscience_interns.col_46_db_venus_sku_dim_null_value_count_table_stats ;</t>
  </si>
  <si>
    <t>sz_mdl_nm           string                                  </t>
  </si>
  <si>
    <t>create table db_custscience_interns.col_47_db_venus_sku_dim_distinct_values_table_stats (col_id int, distinct_values bigint) Row format delimited Fields terminated by '\t' Lines terminated by '\n'  Stored as textfile ;</t>
  </si>
  <si>
    <t>insert into table db_custscience_interns.col_47_db_venus_sku_dim_distinct_values_table_stats select '47' as col_id, count (distinct SZ_MDL_NM) as distinct_values</t>
  </si>
  <si>
    <t>insert into table db_custscience_interns.SUMMARY_of_db_venus_sku_dim_distinct_values_table_stats select col_id, distinct_values from db_custscience_interns.col_47_db_venus_sku_dim_distinct_values_table_stats ;</t>
  </si>
  <si>
    <t>51 56380</t>
  </si>
  <si>
    <t>drop table db_custscience_interns.col_47_db_venus_sku_dim_distinct_values_table_stats;</t>
  </si>
  <si>
    <t>create table db_custscience_interns.col_47_db_venus_sku_dim_null_value_count_table_stats (col_id int, null_value_count bigint) Row format delimited Fields terminated by '\t' Lines terminated by '\n'  Stored as textfile ;</t>
  </si>
  <si>
    <t xml:space="preserve">insert into table db_custscience_interns.col_47_db_venus_sku_dim_null_value_count_table_stats select '47' as col_id, count (sku_key) as null_value_count where SZ_MDL_NM IS NULL </t>
  </si>
  <si>
    <t>insert into table db_custscience_interns.SUMMARY_of_db_venus_sku_dim_null_value_count_table_stats select col_id, null_value_count from db_custscience_interns.col_47_db_venus_sku_dim_null_value_count_table_stats ;</t>
  </si>
  <si>
    <t>51 1</t>
  </si>
  <si>
    <t>drop table db_custscience_interns.col_47_db_venus_sku_dim_null_value_count_table_stats ;</t>
  </si>
  <si>
    <t>sz_var_desc         string                                  </t>
  </si>
  <si>
    <t>create table db_custscience_interns.col_48_db_venus_sku_dim_distinct_values_table_stats (col_id int, distinct_values bigint) Row format delimited Fields terminated by '\t' Lines terminated by '\n'  Stored as textfile ;</t>
  </si>
  <si>
    <t>insert into table db_custscience_interns.col_48_db_venus_sku_dim_distinct_values_table_stats select '48' as col_id, count (distinct SZ_VAR_DESC) as distinct_values</t>
  </si>
  <si>
    <t>insert into table db_custscience_interns.SUMMARY_of_db_venus_sku_dim_distinct_values_table_stats select col_id, distinct_values from db_custscience_interns.col_48_db_venus_sku_dim_distinct_values_table_stats ;</t>
  </si>
  <si>
    <t>52 247790</t>
  </si>
  <si>
    <t>drop table db_custscience_interns.col_48_db_venus_sku_dim_distinct_values_table_stats;</t>
  </si>
  <si>
    <t>create table db_custscience_interns.col_48_db_venus_sku_dim_null_value_count_table_stats (col_id int, null_value_count bigint) Row format delimited Fields terminated by '\t' Lines terminated by '\n'  Stored as textfile ;</t>
  </si>
  <si>
    <t xml:space="preserve">insert into table db_custscience_interns.col_48_db_venus_sku_dim_null_value_count_table_stats select '48' as col_id, count (sku_key) as null_value_count where SZ_VAR_DESC IS NULL </t>
  </si>
  <si>
    <t>insert into table db_custscience_interns.SUMMARY_of_db_venus_sku_dim_null_value_count_table_stats select col_id, null_value_count from db_custscience_interns.col_48_db_venus_sku_dim_null_value_count_table_stats ;</t>
  </si>
  <si>
    <t>drop table db_custscience_interns.col_48_db_venus_sku_dim_null_value_count_table_stats ;</t>
  </si>
  <si>
    <t>tax_cd              string                                  </t>
  </si>
  <si>
    <t>create table db_custscience_interns.col_49_db_venus_sku_dim_distinct_values_table_stats (col_id int, distinct_values bigint) Row format delimited Fields terminated by '\t' Lines terminated by '\n'  Stored as textfile ;</t>
  </si>
  <si>
    <t>insert into table db_custscience_interns.col_49_db_venus_sku_dim_distinct_values_table_stats select '49' as col_id, count (distinct TAX_CD) as distinct_values</t>
  </si>
  <si>
    <t>insert into table db_custscience_interns.SUMMARY_of_db_venus_sku_dim_distinct_values_table_stats select col_id, distinct_values from db_custscience_interns.col_49_db_venus_sku_dim_distinct_values_table_stats ;</t>
  </si>
  <si>
    <t>53 3</t>
  </si>
  <si>
    <t>drop table db_custscience_interns.col_49_db_venus_sku_dim_distinct_values_table_stats;</t>
  </si>
  <si>
    <t>create table db_custscience_interns.col_49_db_venus_sku_dim_null_value_count_table_stats (col_id int, null_value_count bigint) Row format delimited Fields terminated by '\t' Lines terminated by '\n'  Stored as textfile ;</t>
  </si>
  <si>
    <t xml:space="preserve">insert into table db_custscience_interns.col_49_db_venus_sku_dim_null_value_count_table_stats select '49' as col_id, count (sku_key) as null_value_count where TAX_CD IS NULL </t>
  </si>
  <si>
    <t>insert into table db_custscience_interns.SUMMARY_of_db_venus_sku_dim_null_value_count_table_stats select col_id, null_value_count from db_custscience_interns.col_49_db_venus_sku_dim_null_value_count_table_stats ;</t>
  </si>
  <si>
    <t>53 1</t>
  </si>
  <si>
    <t>drop table db_custscience_interns.col_49_db_venus_sku_dim_null_value_count_table_stats ;</t>
  </si>
  <si>
    <t>upc_nbr             string                                  </t>
  </si>
  <si>
    <t>create table db_custscience_interns.col_50_db_venus_sku_dim_distinct_values_table_stats (col_id int, distinct_values bigint) Row format delimited Fields terminated by '\t' Lines terminated by '\n'  Stored as textfile ;</t>
  </si>
  <si>
    <t>insert into table db_custscience_interns.col_50_db_venus_sku_dim_distinct_values_table_stats select '50' as col_id, count (distinct UPC_NBR) as distinct_values</t>
  </si>
  <si>
    <t>insert into table db_custscience_interns.SUMMARY_of_db_venus_sku_dim_distinct_values_table_stats select col_id, distinct_values from db_custscience_interns.col_50_db_venus_sku_dim_distinct_values_table_stats ;</t>
  </si>
  <si>
    <t>54 7852713</t>
  </si>
  <si>
    <t>drop table db_custscience_interns.col_50_db_venus_sku_dim_distinct_values_table_stats;</t>
  </si>
  <si>
    <t>create table db_custscience_interns.col_50_db_venus_sku_dim_null_value_count_table_stats (col_id int, null_value_count bigint) Row format delimited Fields terminated by '\t' Lines terminated by '\n'  Stored as textfile ;</t>
  </si>
  <si>
    <t xml:space="preserve">insert into table db_custscience_interns.col_50_db_venus_sku_dim_null_value_count_table_stats select '50' as col_id, count (sku_key) as null_value_count where UPC_NBR IS NULL </t>
  </si>
  <si>
    <t>insert into table db_custscience_interns.SUMMARY_of_db_venus_sku_dim_null_value_count_table_stats select col_id, null_value_count from db_custscience_interns.col_50_db_venus_sku_dim_null_value_count_table_stats ;</t>
  </si>
  <si>
    <t>54 1</t>
  </si>
  <si>
    <t>drop table db_custscience_interns.col_50_db_venus_sku_dim_null_value_count_table_stats ;</t>
  </si>
  <si>
    <t>web_clr_desc        string                                  </t>
  </si>
  <si>
    <t>create table db_custscience_interns.col_51_db_venus_sku_dim_distinct_values_table_stats (col_id int, distinct_values bigint) Row format delimited Fields terminated by '\t' Lines terminated by '\n'  Stored as textfile ;</t>
  </si>
  <si>
    <t>insert into table db_custscience_interns.col_51_db_venus_sku_dim_distinct_values_table_stats select '51' as col_id, count (distinct WEB_CLR_DESC) as distinct_values</t>
  </si>
  <si>
    <t>insert into table db_custscience_interns.SUMMARY_of_db_venus_sku_dim_distinct_values_table_stats select col_id, distinct_values from db_custscience_interns.col_51_db_venus_sku_dim_distinct_values_table_stats ;</t>
  </si>
  <si>
    <t>55 551070</t>
  </si>
  <si>
    <t>drop table db_custscience_interns.col_51_db_venus_sku_dim_distinct_values_table_stats;</t>
  </si>
  <si>
    <t>create table db_custscience_interns.col_51_db_venus_sku_dim_null_value_count_table_stats (col_id int, null_value_count bigint) Row format delimited Fields terminated by '\t' Lines terminated by '\n'  Stored as textfile ;</t>
  </si>
  <si>
    <t xml:space="preserve">insert into table db_custscience_interns.col_51_db_venus_sku_dim_null_value_count_table_stats select '51' as col_id, count (sku_key) as null_value_count where WEB_CLR_DESC IS NULL </t>
  </si>
  <si>
    <t>insert into table db_custscience_interns.SUMMARY_of_db_venus_sku_dim_null_value_count_table_stats select col_id, null_value_count from db_custscience_interns.col_51_db_venus_sku_dim_null_value_count_table_stats ;</t>
  </si>
  <si>
    <t>55 1</t>
  </si>
  <si>
    <t>drop table db_custscience_interns.col_51_db_venus_sku_dim_null_value_count_table_stats ;</t>
  </si>
  <si>
    <t>web_prd_nm          string                                  </t>
  </si>
  <si>
    <t>create table db_custscience_interns.col_52_db_venus_sku_dim_distinct_values_table_stats (col_id int, distinct_values bigint) Row format delimited Fields terminated by '\t' Lines terminated by '\n'  Stored as textfile ;</t>
  </si>
  <si>
    <t>insert into table db_custscience_interns.col_52_db_venus_sku_dim_distinct_values_table_stats select '52' as col_id, count (distinct WEB_PRD_NM) as distinct_values</t>
  </si>
  <si>
    <t>insert into table db_custscience_interns.SUMMARY_of_db_venus_sku_dim_distinct_values_table_stats select col_id, distinct_values from db_custscience_interns.col_52_db_venus_sku_dim_distinct_values_table_stats ;</t>
  </si>
  <si>
    <t>56 1131096</t>
  </si>
  <si>
    <t>drop table db_custscience_interns.col_52_db_venus_sku_dim_distinct_values_table_stats;</t>
  </si>
  <si>
    <t>create table db_custscience_interns.col_52_db_venus_sku_dim_null_value_count_table_stats (col_id int, null_value_count bigint) Row format delimited Fields terminated by '\t' Lines terminated by '\n'  Stored as textfile ;</t>
  </si>
  <si>
    <t xml:space="preserve">insert into table db_custscience_interns.col_52_db_venus_sku_dim_null_value_count_table_stats select '52' as col_id, count (sku_key) as null_value_count where WEB_PRD_NM IS NULL </t>
  </si>
  <si>
    <t>insert into table db_custscience_interns.SUMMARY_of_db_venus_sku_dim_null_value_count_table_stats select col_id, null_value_count from db_custscience_interns.col_52_db_venus_sku_dim_null_value_count_table_stats ;</t>
  </si>
  <si>
    <t>56 1</t>
  </si>
  <si>
    <t>drop table db_custscience_interns.col_52_db_venus_sku_dim_null_value_count_table_stats ;</t>
  </si>
  <si>
    <t>wtr_rsnt_ind        string                                  </t>
  </si>
  <si>
    <t>create table db_custscience_interns.col_53_db_venus_sku_dim_distinct_values_table_stats (col_id int, distinct_values bigint) Row format delimited Fields terminated by '\t' Lines terminated by '\n'  Stored as textfile ;</t>
  </si>
  <si>
    <t>insert into table db_custscience_interns.col_53_db_venus_sku_dim_distinct_values_table_stats select '53' as col_id, count (distinct WTR_RSNT_IND) as distinct_values</t>
  </si>
  <si>
    <t>insert into table db_custscience_interns.SUMMARY_of_db_venus_sku_dim_distinct_values_table_stats select col_id, distinct_values from db_custscience_interns.col_53_db_venus_sku_dim_distinct_values_table_stats ;</t>
  </si>
  <si>
    <t>57 2</t>
  </si>
  <si>
    <t>drop table db_custscience_interns.col_53_db_venus_sku_dim_distinct_values_table_stats;</t>
  </si>
  <si>
    <t>create table db_custscience_interns.col_53_db_venus_sku_dim_null_value_count_table_stats (col_id int, null_value_count bigint) Row format delimited Fields terminated by '\t' Lines terminated by '\n'  Stored as textfile ;</t>
  </si>
  <si>
    <t xml:space="preserve">insert into table db_custscience_interns.col_53_db_venus_sku_dim_null_value_count_table_stats select '53' as col_id, count (sku_key) as null_value_count where WTR_RSNT_IND IS NULL </t>
  </si>
  <si>
    <t>insert into table db_custscience_interns.SUMMARY_of_db_venus_sku_dim_null_value_count_table_stats select col_id, null_value_count from db_custscience_interns.col_53_db_venus_sku_dim_null_value_count_table_stats ;</t>
  </si>
  <si>
    <t>57 1</t>
  </si>
  <si>
    <t>drop table db_custscience_interns.col_53_db_venus_sku_dim_null_value_count_table_stats ;</t>
  </si>
  <si>
    <t>sku_ec_ctlg_itm_id  int                                     </t>
  </si>
  <si>
    <t>create table db_custscience_interns.col_54_db_venus_sku_dim_distinct_values_table_stats (col_id int, distinct_values bigint) Row format delimited Fields terminated by '\t' Lines terminated by '\n'  Stored as textfile ;</t>
  </si>
  <si>
    <t>insert into table db_custscience_interns.col_54_db_venus_sku_dim_distinct_values_table_stats select '54' as col_id, count (distinct SKU_EC_CTLG_ITM_ID) as distinct_values</t>
  </si>
  <si>
    <t>insert into table db_custscience_interns.SUMMARY_of_db_venus_sku_dim_distinct_values_table_stats select col_id, distinct_values from db_custscience_interns.col_54_db_venus_sku_dim_distinct_values_table_stats ;</t>
  </si>
  <si>
    <t>58 2</t>
  </si>
  <si>
    <t>drop table db_custscience_interns.col_54_db_venus_sku_dim_distinct_values_table_stats;</t>
  </si>
  <si>
    <t>create table db_custscience_interns.col_54_db_venus_sku_dim_null_value_count_table_stats (col_id int, null_value_count bigint) Row format delimited Fields terminated by '\t' Lines terminated by '\n'  Stored as textfile ;</t>
  </si>
  <si>
    <t xml:space="preserve">insert into table db_custscience_interns.col_54_db_venus_sku_dim_null_value_count_table_stats select '54' as col_id, count (sku_key) as null_value_count where SKU_EC_CTLG_ITM_ID IS NULL </t>
  </si>
  <si>
    <t>insert into table db_custscience_interns.SUMMARY_of_db_venus_sku_dim_null_value_count_table_stats select col_id, null_value_count from db_custscience_interns.col_54_db_venus_sku_dim_null_value_count_table_stats ;</t>
  </si>
  <si>
    <t>58 1</t>
  </si>
  <si>
    <t>drop table db_custscience_interns.col_54_db_venus_sku_dim_null_value_count_table_stats ;</t>
  </si>
  <si>
    <t>sty_ec_ctlg_itm_id  int                                     </t>
  </si>
  <si>
    <t>create table db_custscience_interns.col_55_db_venus_sku_dim_distinct_values_table_stats (col_id int, distinct_values bigint) Row format delimited Fields terminated by '\t' Lines terminated by '\n'  Stored as textfile ;</t>
  </si>
  <si>
    <t>insert into table db_custscience_interns.col_55_db_venus_sku_dim_distinct_values_table_stats select '55' as col_id, count (distinct STY_EC_CTLG_ITM_ID) as distinct_values</t>
  </si>
  <si>
    <t>insert into table db_custscience_interns.SUMMARY_of_db_venus_sku_dim_distinct_values_table_stats select col_id, distinct_values from db_custscience_interns.col_55_db_venus_sku_dim_distinct_values_table_stats ;</t>
  </si>
  <si>
    <t>drop table db_custscience_interns.col_55_db_venus_sku_dim_distinct_values_table_stats;</t>
  </si>
  <si>
    <t>create table db_custscience_interns.col_55_db_venus_sku_dim_null_value_count_table_stats (col_id int, null_value_count bigint) Row format delimited Fields terminated by '\t' Lines terminated by '\n'  Stored as textfile ;</t>
  </si>
  <si>
    <t xml:space="preserve">insert into table db_custscience_interns.col_55_db_venus_sku_dim_null_value_count_table_stats select '55' as col_id, count (sku_key) as null_value_count where STY_EC_CTLG_ITM_ID IS NULL </t>
  </si>
  <si>
    <t>insert into table db_custscience_interns.SUMMARY_of_db_venus_sku_dim_null_value_count_table_stats select col_id, null_value_count from db_custscience_interns.col_55_db_venus_sku_dim_null_value_count_table_stats ;</t>
  </si>
  <si>
    <t>59 1</t>
  </si>
  <si>
    <t>drop table db_custscience_interns.col_55_db_venus_sku_dim_null_value_count_table_stats ;</t>
  </si>
  <si>
    <t>sty_clr_ec_ctlg_itm_id int                                     </t>
  </si>
  <si>
    <t>create table db_custscience_interns.col_56_db_venus_sku_dim_distinct_values_table_stats (col_id int, distinct_values bigint) Row format delimited Fields terminated by '\t' Lines terminated by '\n'  Stored as textfile ;</t>
  </si>
  <si>
    <t>insert into table db_custscience_interns.col_56_db_venus_sku_dim_distinct_values_table_stats select '56' as col_id, count (distinct STY_CLR_EC_CTLG_ITM_ID) as distinct_values</t>
  </si>
  <si>
    <t>insert into table db_custscience_interns.SUMMARY_of_db_venus_sku_dim_distinct_values_table_stats select col_id, distinct_values from db_custscience_interns.col_56_db_venus_sku_dim_distinct_values_table_stats ;</t>
  </si>
  <si>
    <t>60 635</t>
  </si>
  <si>
    <t>drop table db_custscience_interns.col_56_db_venus_sku_dim_distinct_values_table_stats;</t>
  </si>
  <si>
    <t>create table db_custscience_interns.col_56_db_venus_sku_dim_null_value_count_table_stats (col_id int, null_value_count bigint) Row format delimited Fields terminated by '\t' Lines terminated by '\n'  Stored as textfile ;</t>
  </si>
  <si>
    <t xml:space="preserve">insert into table db_custscience_interns.col_56_db_venus_sku_dim_null_value_count_table_stats select '56' as col_id, count (sku_key) as null_value_count where STY_CLR_EC_CTLG_ITM_ID IS NULL </t>
  </si>
  <si>
    <t>insert into table db_custscience_interns.SUMMARY_of_db_venus_sku_dim_null_value_count_table_stats select col_id, null_value_count from db_custscience_interns.col_56_db_venus_sku_dim_null_value_count_table_stats ;</t>
  </si>
  <si>
    <t>60 0</t>
  </si>
  <si>
    <t>drop table db_custscience_interns.col_56_db_venus_sku_dim_null_value_count_table_stats ;</t>
  </si>
  <si>
    <t>sku_ec_ctlg_itm_subtyp_id int                                     </t>
  </si>
  <si>
    <t>create table db_custscience_interns.col_57_db_venus_sku_dim_distinct_values_table_stats (col_id int, distinct_values bigint) Row format delimited Fields terminated by '\t' Lines terminated by '\n'  Stored as textfile ;</t>
  </si>
  <si>
    <t>insert into table db_custscience_interns.col_57_db_venus_sku_dim_distinct_values_table_stats select '57' as col_id, count (distinct SKU_EC_CTLG_ITM_SUBTYP_ID) as distinct_values</t>
  </si>
  <si>
    <t>insert into table db_custscience_interns.SUMMARY_of_db_venus_sku_dim_distinct_values_table_stats select col_id, distinct_values from db_custscience_interns.col_57_db_venus_sku_dim_distinct_values_table_stats ;</t>
  </si>
  <si>
    <t>7 11137</t>
  </si>
  <si>
    <t>drop table db_custscience_interns.col_57_db_venus_sku_dim_distinct_values_table_stats;</t>
  </si>
  <si>
    <t>create table db_custscience_interns.col_57_db_venus_sku_dim_null_value_count_table_stats (col_id int, null_value_count bigint) Row format delimited Fields terminated by '\t' Lines terminated by '\n'  Stored as textfile ;</t>
  </si>
  <si>
    <t xml:space="preserve">insert into table db_custscience_interns.col_57_db_venus_sku_dim_null_value_count_table_stats select '57' as col_id, count (sku_key) as null_value_count where SKU_EC_CTLG_ITM_SUBTYP_ID IS NULL </t>
  </si>
  <si>
    <t>insert into table db_custscience_interns.SUMMARY_of_db_venus_sku_dim_null_value_count_table_stats select col_id, null_value_count from db_custscience_interns.col_57_db_venus_sku_dim_null_value_count_table_stats ;</t>
  </si>
  <si>
    <t>drop table db_custscience_interns.col_57_db_venus_sku_dim_null_value_count_table_stats ;</t>
  </si>
  <si>
    <t>sty_ec_ctlg_itm_subtyp_id int                                     </t>
  </si>
  <si>
    <t>create table db_custscience_interns.col_58_db_venus_sku_dim_distinct_values_table_stats (col_id int, distinct_values bigint) Row format delimited Fields terminated by '\t' Lines terminated by '\n'  Stored as textfile ;</t>
  </si>
  <si>
    <t>insert into table db_custscience_interns.col_58_db_venus_sku_dim_distinct_values_table_stats select '58' as col_id, count (distinct STY_EC_CTLG_ITM_SUBTYP_ID) as distinct_values</t>
  </si>
  <si>
    <t>insert into table db_custscience_interns.SUMMARY_of_db_venus_sku_dim_distinct_values_table_stats select col_id, distinct_values from db_custscience_interns.col_58_db_venus_sku_dim_distinct_values_table_stats ;</t>
  </si>
  <si>
    <t>61 3</t>
  </si>
  <si>
    <t>drop table db_custscience_interns.col_58_db_venus_sku_dim_distinct_values_table_stats;</t>
  </si>
  <si>
    <t>create table db_custscience_interns.col_58_db_venus_sku_dim_null_value_count_table_stats (col_id int, null_value_count bigint) Row format delimited Fields terminated by '\t' Lines terminated by '\n'  Stored as textfile ;</t>
  </si>
  <si>
    <t xml:space="preserve">insert into table db_custscience_interns.col_58_db_venus_sku_dim_null_value_count_table_stats select '58' as col_id, count (sku_key) as null_value_count where STY_EC_CTLG_ITM_SUBTYP_ID IS NULL </t>
  </si>
  <si>
    <t>insert into table db_custscience_interns.SUMMARY_of_db_venus_sku_dim_null_value_count_table_stats select col_id, null_value_count from db_custscience_interns.col_58_db_venus_sku_dim_null_value_count_table_stats ;</t>
  </si>
  <si>
    <t>drop table db_custscience_interns.col_58_db_venus_sku_dim_null_value_count_table_stats ;</t>
  </si>
  <si>
    <t>sty_clr_ec_ctlg_itm_subtyp_id int                                     </t>
  </si>
  <si>
    <t>create table db_custscience_interns.col_59_db_venus_sku_dim_distinct_values_table_stats (col_id int, distinct_values bigint) Row format delimited Fields terminated by '\t' Lines terminated by '\n'  Stored as textfile ;</t>
  </si>
  <si>
    <t>insert into table db_custscience_interns.col_59_db_venus_sku_dim_distinct_values_table_stats select '59' as col_id, count (distinct STY_CLR_EC_CTLG_ITM_SUBTYP_ID) as distinct_values</t>
  </si>
  <si>
    <t>insert into table db_custscience_interns.SUMMARY_of_db_venus_sku_dim_distinct_values_table_stats select col_id, distinct_values from db_custscience_interns.col_59_db_venus_sku_dim_distinct_values_table_stats ;</t>
  </si>
  <si>
    <t>62 2959</t>
  </si>
  <si>
    <t>drop table db_custscience_interns.col_59_db_venus_sku_dim_distinct_values_table_stats;</t>
  </si>
  <si>
    <t>create table db_custscience_interns.col_59_db_venus_sku_dim_null_value_count_table_stats (col_id int, null_value_count bigint) Row format delimited Fields terminated by '\t' Lines terminated by '\n'  Stored as textfile ;</t>
  </si>
  <si>
    <t xml:space="preserve">insert into table db_custscience_interns.col_59_db_venus_sku_dim_null_value_count_table_stats select '59' as col_id, count (sku_key) as null_value_count where STY_CLR_EC_CTLG_ITM_SUBTYP_ID IS NULL </t>
  </si>
  <si>
    <t>insert into table db_custscience_interns.SUMMARY_of_db_venus_sku_dim_null_value_count_table_stats select col_id, null_value_count from db_custscience_interns.col_59_db_venus_sku_dim_null_value_count_table_stats ;</t>
  </si>
  <si>
    <t>drop table db_custscience_interns.col_59_db_venus_sku_dim_null_value_count_table_stats ;</t>
  </si>
  <si>
    <t>create table db_custscience_interns.col_60_db_venus_sku_dim_distinct_values_table_stats (col_id int, distinct_values bigint) Row format delimited Fields terminated by '\t' Lines terminated by '\n'  Stored as textfile ;</t>
  </si>
  <si>
    <t>insert into table db_custscience_interns.col_60_db_venus_sku_dim_distinct_values_table_stats select '60' as col_id, count (distinct BTCH_KEY) as distinct_values</t>
  </si>
  <si>
    <t>insert into table db_custscience_interns.SUMMARY_of_db_venus_sku_dim_distinct_values_table_stats select col_id, distinct_values from db_custscience_interns.col_60_db_venus_sku_dim_distinct_values_table_stats ;</t>
  </si>
  <si>
    <t>63 13</t>
  </si>
  <si>
    <t>drop table db_custscience_interns.col_60_db_venus_sku_dim_distinct_values_table_stats;</t>
  </si>
  <si>
    <t>create table db_custscience_interns.col_60_db_venus_sku_dim_null_value_count_table_stats (col_id int, null_value_count bigint) Row format delimited Fields terminated by '\t' Lines terminated by '\n'  Stored as textfile ;</t>
  </si>
  <si>
    <t xml:space="preserve">insert into table db_custscience_interns.col_60_db_venus_sku_dim_null_value_count_table_stats select '60' as col_id, count (sku_key) as null_value_count where BTCH_KEY IS NULL </t>
  </si>
  <si>
    <t>insert into table db_custscience_interns.SUMMARY_of_db_venus_sku_dim_null_value_count_table_stats select col_id, null_value_count from db_custscience_interns.col_60_db_venus_sku_dim_null_value_count_table_stats ;</t>
  </si>
  <si>
    <t>63 0</t>
  </si>
  <si>
    <t>drop table db_custscience_interns.col_60_db_venus_sku_dim_null_value_count_table_stats ;</t>
  </si>
  <si>
    <t>create table db_custscience_interns.col_61_db_venus_sku_dim_distinct_values_table_stats (col_id int, distinct_values bigint) Row format delimited Fields terminated by '\t' Lines terminated by '\n'  Stored as textfile ;</t>
  </si>
  <si>
    <t>insert into table db_custscience_interns.col_61_db_venus_sku_dim_distinct_values_table_stats select '61' as col_id, count (distinct BTCH_OPR) as distinct_values</t>
  </si>
  <si>
    <t>insert into table db_custscience_interns.SUMMARY_of_db_venus_sku_dim_distinct_values_table_stats select col_id, distinct_values from db_custscience_interns.col_61_db_venus_sku_dim_distinct_values_table_stats ;</t>
  </si>
  <si>
    <t>64 8175715</t>
  </si>
  <si>
    <t>drop table db_custscience_interns.col_61_db_venus_sku_dim_distinct_values_table_stats;</t>
  </si>
  <si>
    <t>create table db_custscience_interns.col_61_db_venus_sku_dim_null_value_count_table_stats (col_id int, null_value_count bigint) Row format delimited Fields terminated by '\t' Lines terminated by '\n'  Stored as textfile ;</t>
  </si>
  <si>
    <t xml:space="preserve">insert into table db_custscience_interns.col_61_db_venus_sku_dim_null_value_count_table_stats select '61' as col_id, count (sku_key) as null_value_count where BTCH_OPR IS NULL </t>
  </si>
  <si>
    <t>insert into table db_custscience_interns.SUMMARY_of_db_venus_sku_dim_null_value_count_table_stats select col_id, null_value_count from db_custscience_interns.col_61_db_venus_sku_dim_null_value_count_table_stats ;</t>
  </si>
  <si>
    <t>64 1</t>
  </si>
  <si>
    <t>drop table db_custscience_interns.col_61_db_venus_sku_dim_null_value_count_table_stats ;</t>
  </si>
  <si>
    <t>create table db_custscience_interns.col_62_db_venus_sku_dim_distinct_values_table_stats (col_id int, distinct_values bigint) Row format delimited Fields terminated by '\t' Lines terminated by '\n'  Stored as textfile ;</t>
  </si>
  <si>
    <t>insert into table db_custscience_interns.col_62_db_venus_sku_dim_distinct_values_table_stats select '62' as col_id, count (distinct LST_UPD_OR_CRT_DTTM) as distinct_values</t>
  </si>
  <si>
    <t>insert into table db_custscience_interns.SUMMARY_of_db_venus_sku_dim_distinct_values_table_stats select col_id, distinct_values from db_custscience_interns.col_62_db_venus_sku_dim_distinct_values_table_stats ;</t>
  </si>
  <si>
    <t>65 391105</t>
  </si>
  <si>
    <t>drop table db_custscience_interns.col_62_db_venus_sku_dim_distinct_values_table_stats;</t>
  </si>
  <si>
    <t>create table db_custscience_interns.col_62_db_venus_sku_dim_null_value_count_table_stats (col_id int, null_value_count bigint) Row format delimited Fields terminated by '\t' Lines terminated by '\n'  Stored as textfile ;</t>
  </si>
  <si>
    <t xml:space="preserve">insert into table db_custscience_interns.col_62_db_venus_sku_dim_null_value_count_table_stats select '62' as col_id, count (sku_key) as null_value_count where LST_UPD_OR_CRT_DTTM IS NULL </t>
  </si>
  <si>
    <t>insert into table db_custscience_interns.SUMMARY_of_db_venus_sku_dim_null_value_count_table_stats select col_id, null_value_count from db_custscience_interns.col_62_db_venus_sku_dim_null_value_count_table_stats ;</t>
  </si>
  <si>
    <t>65 1</t>
  </si>
  <si>
    <t>drop table db_custscience_interns.col_62_db_venus_sku_dim_null_value_count_table_stats ;</t>
  </si>
  <si>
    <t>create table db_custscience_interns.col_63_db_venus_sku_dim_distinct_values_table_stats (col_id int, distinct_values bigint) Row format delimited Fields terminated by '\t' Lines terminated by '\n'  Stored as textfile ;</t>
  </si>
  <si>
    <t>insert into table db_custscience_interns.col_63_db_venus_sku_dim_distinct_values_table_stats select '63' as col_id, count (distinct MERCH_MISC_KEY) as distinct_values</t>
  </si>
  <si>
    <t>insert into table db_custscience_interns.SUMMARY_of_db_venus_sku_dim_distinct_values_table_stats select col_id, distinct_values from db_custscience_interns.col_63_db_venus_sku_dim_distinct_values_table_stats ;</t>
  </si>
  <si>
    <t>66 1131309</t>
  </si>
  <si>
    <t>drop table db_custscience_interns.col_63_db_venus_sku_dim_distinct_values_table_stats;</t>
  </si>
  <si>
    <t>create table db_custscience_interns.col_63_db_venus_sku_dim_null_value_count_table_stats (col_id int, null_value_count bigint) Row format delimited Fields terminated by '\t' Lines terminated by '\n'  Stored as textfile ;</t>
  </si>
  <si>
    <t xml:space="preserve">insert into table db_custscience_interns.col_63_db_venus_sku_dim_null_value_count_table_stats select '63' as col_id, count (sku_key) as null_value_count where MERCH_MISC_KEY IS NULL </t>
  </si>
  <si>
    <t>insert into table db_custscience_interns.SUMMARY_of_db_venus_sku_dim_null_value_count_table_stats select col_id, null_value_count from db_custscience_interns.col_63_db_venus_sku_dim_null_value_count_table_stats ;</t>
  </si>
  <si>
    <t>66 1</t>
  </si>
  <si>
    <t>drop table db_custscience_interns.col_63_db_venus_sku_dim_null_value_count_table_stats ;</t>
  </si>
  <si>
    <t>sku_ec_bus_id       string                                  </t>
  </si>
  <si>
    <t>create table db_custscience_interns.col_64_db_venus_sku_dim_distinct_values_table_stats (col_id int, distinct_values bigint) Row format delimited Fields terminated by '\t' Lines terminated by '\n'  Stored as textfile ;</t>
  </si>
  <si>
    <t>insert into table db_custscience_interns.col_64_db_venus_sku_dim_distinct_values_table_stats select '64' as col_id, count (distinct SKU_EC_BUS_ID) as distinct_values</t>
  </si>
  <si>
    <t>insert into table db_custscience_interns.SUMMARY_of_db_venus_sku_dim_distinct_values_table_stats select col_id, distinct_values from db_custscience_interns.col_64_db_venus_sku_dim_distinct_values_table_stats ;</t>
  </si>
  <si>
    <t>67 297014</t>
  </si>
  <si>
    <t>drop table db_custscience_interns.col_64_db_venus_sku_dim_distinct_values_table_stats;</t>
  </si>
  <si>
    <t>create table db_custscience_interns.col_64_db_venus_sku_dim_null_value_count_table_stats (col_id int, null_value_count bigint) Row format delimited Fields terminated by '\t' Lines terminated by '\n'  Stored as textfile ;</t>
  </si>
  <si>
    <t xml:space="preserve">insert into table db_custscience_interns.col_64_db_venus_sku_dim_null_value_count_table_stats select '64' as col_id, count (sku_key) as null_value_count where SKU_EC_BUS_ID IS NULL </t>
  </si>
  <si>
    <t>insert into table db_custscience_interns.SUMMARY_of_db_venus_sku_dim_null_value_count_table_stats select col_id, null_value_count from db_custscience_interns.col_64_db_venus_sku_dim_null_value_count_table_stats ;</t>
  </si>
  <si>
    <t>67 1</t>
  </si>
  <si>
    <t>drop table db_custscience_interns.col_64_db_venus_sku_dim_null_value_count_table_stats ;</t>
  </si>
  <si>
    <t>sty_ec_bus_id       string                                  </t>
  </si>
  <si>
    <t>create table db_custscience_interns.col_65_db_venus_sku_dim_distinct_values_table_stats (col_id int, distinct_values bigint) Row format delimited Fields terminated by '\t' Lines terminated by '\n'  Stored as textfile ;</t>
  </si>
  <si>
    <t>insert into table db_custscience_interns.col_65_db_venus_sku_dim_distinct_values_table_stats select '65' as col_id, count (distinct STY_EC_BUS_ID) as distinct_values</t>
  </si>
  <si>
    <t>insert into table db_custscience_interns.SUMMARY_of_db_venus_sku_dim_distinct_values_table_stats select col_id, distinct_values from db_custscience_interns.col_65_db_venus_sku_dim_distinct_values_table_stats ;</t>
  </si>
  <si>
    <t>68 631936</t>
  </si>
  <si>
    <t>drop table db_custscience_interns.col_65_db_venus_sku_dim_distinct_values_table_stats;</t>
  </si>
  <si>
    <t>create table db_custscience_interns.col_65_db_venus_sku_dim_null_value_count_table_stats (col_id int, null_value_count bigint) Row format delimited Fields terminated by '\t' Lines terminated by '\n'  Stored as textfile ;</t>
  </si>
  <si>
    <t xml:space="preserve">insert into table db_custscience_interns.col_65_db_venus_sku_dim_null_value_count_table_stats select '65' as col_id, count (sku_key) as null_value_count where STY_EC_BUS_ID IS NULL </t>
  </si>
  <si>
    <t>insert into table db_custscience_interns.SUMMARY_of_db_venus_sku_dim_null_value_count_table_stats select col_id, null_value_count from db_custscience_interns.col_65_db_venus_sku_dim_null_value_count_table_stats ;</t>
  </si>
  <si>
    <t>68 1</t>
  </si>
  <si>
    <t>drop table db_custscience_interns.col_65_db_venus_sku_dim_null_value_count_table_stats ;</t>
  </si>
  <si>
    <t>sty_clr_ec_bus_id   string                                  </t>
  </si>
  <si>
    <t>create table db_custscience_interns.col_66_db_venus_sku_dim_distinct_values_table_stats (col_id int, distinct_values bigint) Row format delimited Fields terminated by '\t' Lines terminated by '\n'  Stored as textfile ;</t>
  </si>
  <si>
    <t>insert into table db_custscience_interns.col_66_db_venus_sku_dim_distinct_values_table_stats select '66' as col_id, count (distinct STY_CLR_EC_BUS_ID) as distinct_values</t>
  </si>
  <si>
    <t>insert into table db_custscience_interns.SUMMARY_of_db_venus_sku_dim_distinct_values_table_stats select col_id, distinct_values from db_custscience_interns.col_66_db_venus_sku_dim_distinct_values_table_stats ;</t>
  </si>
  <si>
    <t>69 7179352</t>
  </si>
  <si>
    <t>drop table db_custscience_interns.col_66_db_venus_sku_dim_distinct_values_table_stats;</t>
  </si>
  <si>
    <t>create table db_custscience_interns.col_66_db_venus_sku_dim_null_value_count_table_stats (col_id int, null_value_count bigint) Row format delimited Fields terminated by '\t' Lines terminated by '\n'  Stored as textfile ;</t>
  </si>
  <si>
    <t xml:space="preserve">insert into table db_custscience_interns.col_66_db_venus_sku_dim_null_value_count_table_stats select '66' as col_id, count (sku_key) as null_value_count where STY_CLR_EC_BUS_ID IS NULL </t>
  </si>
  <si>
    <t>insert into table db_custscience_interns.SUMMARY_of_db_venus_sku_dim_null_value_count_table_stats select col_id, null_value_count from db_custscience_interns.col_66_db_venus_sku_dim_null_value_count_table_stats ;</t>
  </si>
  <si>
    <t>69 18714</t>
  </si>
  <si>
    <t>drop table db_custscience_interns.col_66_db_venus_sku_dim_null_value_count_table_stats ;</t>
  </si>
  <si>
    <t>lgcy_sty_ec_bus_id  string                                  </t>
  </si>
  <si>
    <t>create table db_custscience_interns.col_67_db_venus_sku_dim_distinct_values_table_stats (col_id int, distinct_values bigint) Row format delimited Fields terminated by '\t' Lines terminated by '\n'  Stored as textfile ;</t>
  </si>
  <si>
    <t>insert into table db_custscience_interns.col_67_db_venus_sku_dim_distinct_values_table_stats select '67' as col_id, count (distinct LGCY_STY_EC_BUS_ID) as distinct_values</t>
  </si>
  <si>
    <t>insert into table db_custscience_interns.SUMMARY_of_db_venus_sku_dim_distinct_values_table_stats select col_id, distinct_values from db_custscience_interns.col_67_db_venus_sku_dim_distinct_values_table_stats ;</t>
  </si>
  <si>
    <t>70 7246</t>
  </si>
  <si>
    <t>drop table db_custscience_interns.col_67_db_venus_sku_dim_distinct_values_table_stats;</t>
  </si>
  <si>
    <t>create table db_custscience_interns.col_67_db_venus_sku_dim_null_value_count_table_stats (col_id int, null_value_count bigint) Row format delimited Fields terminated by '\t' Lines terminated by '\n'  Stored as textfile ;</t>
  </si>
  <si>
    <t xml:space="preserve">insert into table db_custscience_interns.col_67_db_venus_sku_dim_null_value_count_table_stats select '67' as col_id, count (sku_key) as null_value_count where LGCY_STY_EC_BUS_ID IS NULL </t>
  </si>
  <si>
    <t>insert into table db_custscience_interns.SUMMARY_of_db_venus_sku_dim_null_value_count_table_stats select col_id, null_value_count from db_custscience_interns.col_67_db_venus_sku_dim_null_value_count_table_stats ;</t>
  </si>
  <si>
    <t>70 323816</t>
  </si>
  <si>
    <t>drop table db_custscience_interns.col_67_db_venus_sku_dim_null_value_count_table_stats ;</t>
  </si>
  <si>
    <t>lgcy_sty_clr_ec_bus_id string                                  </t>
  </si>
  <si>
    <t>create table db_custscience_interns.col_68_db_venus_sku_dim_distinct_values_table_stats (col_id int, distinct_values bigint) Row format delimited Fields terminated by '\t' Lines terminated by '\n'  Stored as textfile ;</t>
  </si>
  <si>
    <t>insert into table db_custscience_interns.col_68_db_venus_sku_dim_distinct_values_table_stats select '68' as col_id, count (distinct LGCY_STY_CLR_EC_BUS_ID) as distinct_values</t>
  </si>
  <si>
    <t>insert into table db_custscience_interns.SUMMARY_of_db_venus_sku_dim_distinct_values_table_stats select col_id, distinct_values from db_custscience_interns.col_68_db_venus_sku_dim_distinct_values_table_stats ;</t>
  </si>
  <si>
    <t>8 12645</t>
  </si>
  <si>
    <t>drop table db_custscience_interns.col_68_db_venus_sku_dim_distinct_values_table_stats;</t>
  </si>
  <si>
    <t>create table db_custscience_interns.col_68_db_venus_sku_dim_null_value_count_table_stats (col_id int, null_value_count bigint) Row format delimited Fields terminated by '\t' Lines terminated by '\n'  Stored as textfile ;</t>
  </si>
  <si>
    <t xml:space="preserve">insert into table db_custscience_interns.col_68_db_venus_sku_dim_null_value_count_table_stats select '68' as col_id, count (sku_key) as null_value_count where LGCY_STY_CLR_EC_BUS_ID IS NULL </t>
  </si>
  <si>
    <t>insert into table db_custscience_interns.SUMMARY_of_db_venus_sku_dim_null_value_count_table_stats select col_id, null_value_count from db_custscience_interns.col_68_db_venus_sku_dim_null_value_count_table_stats ;</t>
  </si>
  <si>
    <t>drop table db_custscience_interns.col_68_db_venus_sku_dim_null_value_count_table_stats ;</t>
  </si>
  <si>
    <t>lgcy_sku_ec_bus_id  string                                  </t>
  </si>
  <si>
    <t>create table db_custscience_interns.col_69_db_venus_sku_dim_distinct_values_table_stats (col_id int, distinct_values bigint) Row format delimited Fields terminated by '\t' Lines terminated by '\n'  Stored as textfile ;</t>
  </si>
  <si>
    <t>insert into table db_custscience_interns.col_69_db_venus_sku_dim_distinct_values_table_stats select '69' as col_id, count (distinct LGCY_SKU_EC_BUS_ID) as distinct_values</t>
  </si>
  <si>
    <t>insert into table db_custscience_interns.SUMMARY_of_db_venus_sku_dim_distinct_values_table_stats select col_id, distinct_values from db_custscience_interns.col_69_db_venus_sku_dim_distinct_values_table_stats ;</t>
  </si>
  <si>
    <t>71 364</t>
  </si>
  <si>
    <t>drop table db_custscience_interns.col_69_db_venus_sku_dim_distinct_values_table_stats;</t>
  </si>
  <si>
    <t>create table db_custscience_interns.col_69_db_venus_sku_dim_null_value_count_table_stats (col_id int, null_value_count bigint) Row format delimited Fields terminated by '\t' Lines terminated by '\n'  Stored as textfile ;</t>
  </si>
  <si>
    <t xml:space="preserve">insert into table db_custscience_interns.col_69_db_venus_sku_dim_null_value_count_table_stats select '69' as col_id, count (sku_key) as null_value_count where LGCY_SKU_EC_BUS_ID IS NULL </t>
  </si>
  <si>
    <t>insert into table db_custscience_interns.SUMMARY_of_db_venus_sku_dim_null_value_count_table_stats select col_id, null_value_count from db_custscience_interns.col_69_db_venus_sku_dim_null_value_count_table_stats ;</t>
  </si>
  <si>
    <t>71 321604</t>
  </si>
  <si>
    <t>drop table db_custscience_interns.col_69_db_venus_sku_dim_null_value_count_table_stats ;</t>
  </si>
  <si>
    <t>publ_pst_dt_styl_clr  string                                  </t>
  </si>
  <si>
    <t>create table db_custscience_interns.col_70_db_venus_sku_dim_distinct_values_table_stats (col_id int, distinct_values bigint) Row format delimited Fields terminated by '\t' Lines terminated by '\n'  Stored as textfile ;</t>
  </si>
  <si>
    <t>insert into table db_custscience_interns.col_70_db_venus_sku_dim_distinct_values_table_stats select '70' as col_id, count (distinct PUBL_PST_DT_STYL_CLR) as distinct_values</t>
  </si>
  <si>
    <t>insert into table db_custscience_interns.SUMMARY_of_db_venus_sku_dim_distinct_values_table_stats select col_id, distinct_values from db_custscience_interns.col_70_db_venus_sku_dim_distinct_values_table_stats ;</t>
  </si>
  <si>
    <t>72 455947</t>
  </si>
  <si>
    <t>drop table db_custscience_interns.col_70_db_venus_sku_dim_distinct_values_table_stats;</t>
  </si>
  <si>
    <t>create table db_custscience_interns.col_70_db_venus_sku_dim_null_value_count_table_stats (col_id int, null_value_count bigint) Row format delimited Fields terminated by '\t' Lines terminated by '\n'  Stored as textfile ;</t>
  </si>
  <si>
    <t xml:space="preserve">insert into table db_custscience_interns.col_70_db_venus_sku_dim_null_value_count_table_stats select '70' as col_id, count (sku_key) as null_value_count where PUBL_PST_DT_STYL_CLR IS NULL </t>
  </si>
  <si>
    <t>insert into table db_custscience_interns.SUMMARY_of_db_venus_sku_dim_null_value_count_table_stats select col_id, null_value_count from db_custscience_interns.col_70_db_venus_sku_dim_null_value_count_table_stats ;</t>
  </si>
  <si>
    <t>72 369920</t>
  </si>
  <si>
    <t>drop table db_custscience_interns.col_70_db_venus_sku_dim_null_value_count_table_stats ;</t>
  </si>
  <si>
    <t>sz_mdl_cd           string                                  </t>
  </si>
  <si>
    <t>create table db_custscience_interns.col_71_db_venus_sku_dim_distinct_values_table_stats (col_id int, distinct_values bigint) Row format delimited Fields terminated by '\t' Lines terminated by '\n'  Stored as textfile ;</t>
  </si>
  <si>
    <t>insert into table db_custscience_interns.col_71_db_venus_sku_dim_distinct_values_table_stats select '71' as col_id, count (distinct SZ_MDL_CD) as distinct_values</t>
  </si>
  <si>
    <t>insert into table db_custscience_interns.SUMMARY_of_db_venus_sku_dim_distinct_values_table_stats select col_id, distinct_values from db_custscience_interns.col_71_db_venus_sku_dim_distinct_values_table_stats ;</t>
  </si>
  <si>
    <t>73 2</t>
  </si>
  <si>
    <t>drop table db_custscience_interns.col_71_db_venus_sku_dim_distinct_values_table_stats;</t>
  </si>
  <si>
    <t>create table db_custscience_interns.col_71_db_venus_sku_dim_null_value_count_table_stats (col_id int, null_value_count bigint) Row format delimited Fields terminated by '\t' Lines terminated by '\n'  Stored as textfile ;</t>
  </si>
  <si>
    <t xml:space="preserve">insert into table db_custscience_interns.col_71_db_venus_sku_dim_null_value_count_table_stats select '71' as col_id, count (sku_key) as null_value_count where SZ_MDL_CD IS NULL </t>
  </si>
  <si>
    <t>insert into table db_custscience_interns.SUMMARY_of_db_venus_sku_dim_null_value_count_table_stats select col_id, null_value_count from db_custscience_interns.col_71_db_venus_sku_dim_null_value_count_table_stats ;</t>
  </si>
  <si>
    <t>73 410216</t>
  </si>
  <si>
    <t>drop table db_custscience_interns.col_71_db_venus_sku_dim_null_value_count_table_stats ;</t>
  </si>
  <si>
    <t>vnd_upc_nbr         string                                  </t>
  </si>
  <si>
    <t>create table db_custscience_interns.col_72_db_venus_sku_dim_distinct_values_table_stats (col_id int, distinct_values bigint) Row format delimited Fields terminated by '\t' Lines terminated by '\n'  Stored as textfile ;</t>
  </si>
  <si>
    <t>insert into table db_custscience_interns.col_72_db_venus_sku_dim_distinct_values_table_stats select '72' as col_id, count (distinct VND_UPC_NBR) as distinct_values</t>
  </si>
  <si>
    <t>insert into table db_custscience_interns.SUMMARY_of_db_venus_sku_dim_distinct_values_table_stats select col_id, distinct_values from db_custscience_interns.col_72_db_venus_sku_dim_distinct_values_table_stats ;</t>
  </si>
  <si>
    <t>74 259</t>
  </si>
  <si>
    <t>drop table db_custscience_interns.col_72_db_venus_sku_dim_distinct_values_table_stats;</t>
  </si>
  <si>
    <t>create table db_custscience_interns.col_72_db_venus_sku_dim_null_value_count_table_stats (col_id int, null_value_count bigint) Row format delimited Fields terminated by '\t' Lines terminated by '\n'  Stored as textfile ;</t>
  </si>
  <si>
    <t xml:space="preserve">insert into table db_custscience_interns.col_72_db_venus_sku_dim_null_value_count_table_stats select '72' as col_id, count (sku_key) as null_value_count where VND_UPC_NBR IS NULL </t>
  </si>
  <si>
    <t>insert into table db_custscience_interns.SUMMARY_of_db_venus_sku_dim_null_value_count_table_stats select col_id, null_value_count from db_custscience_interns.col_72_db_venus_sku_dim_null_value_count_table_stats ;</t>
  </si>
  <si>
    <t>74 0</t>
  </si>
  <si>
    <t>drop table db_custscience_interns.col_72_db_venus_sku_dim_null_value_count_table_stats ;</t>
  </si>
  <si>
    <t>mcm_live_ind        string                                  </t>
  </si>
  <si>
    <t>create table db_custscience_interns.col_73_db_venus_sku_dim_distinct_values_table_stats (col_id int, distinct_values bigint) Row format delimited Fields terminated by '\t' Lines terminated by '\n'  Stored as textfile ;</t>
  </si>
  <si>
    <t>insert into table db_custscience_interns.col_73_db_venus_sku_dim_distinct_values_table_stats select '73' as col_id, count (distinct MCM_LIVE_IND) as distinct_values</t>
  </si>
  <si>
    <t>insert into table db_custscience_interns.SUMMARY_of_db_venus_sku_dim_distinct_values_table_stats select col_id, distinct_values from db_custscience_interns.col_73_db_venus_sku_dim_distinct_values_table_stats ;</t>
  </si>
  <si>
    <t>75 259</t>
  </si>
  <si>
    <t>drop table db_custscience_interns.col_73_db_venus_sku_dim_distinct_values_table_stats;</t>
  </si>
  <si>
    <t>create table db_custscience_interns.col_73_db_venus_sku_dim_null_value_count_table_stats (col_id int, null_value_count bigint) Row format delimited Fields terminated by '\t' Lines terminated by '\n'  Stored as textfile ;</t>
  </si>
  <si>
    <t xml:space="preserve">insert into table db_custscience_interns.col_73_db_venus_sku_dim_null_value_count_table_stats select '73' as col_id, count (sku_key) as null_value_count where MCM_LIVE_IND IS NULL </t>
  </si>
  <si>
    <t>insert into table db_custscience_interns.SUMMARY_of_db_venus_sku_dim_null_value_count_table_stats select col_id, null_value_count from db_custscience_interns.col_73_db_venus_sku_dim_null_value_count_table_stats ;</t>
  </si>
  <si>
    <t>75 0</t>
  </si>
  <si>
    <t>drop table db_custscience_interns.col_73_db_venus_sku_dim_null_value_count_table_stats ;</t>
  </si>
  <si>
    <t>create table db_custscience_interns.col_74_db_venus_sku_dim_distinct_values_table_stats (col_id int, distinct_values bigint) Row format delimited Fields terminated by '\t' Lines terminated by '\n'  Stored as textfile ;</t>
  </si>
  <si>
    <t>insert into table db_custscience_interns.col_74_db_venus_sku_dim_distinct_values_table_stats select '74' as col_id, count (distinct CRT_TMST) as distinct_values</t>
  </si>
  <si>
    <t>insert into table db_custscience_interns.SUMMARY_of_db_venus_sku_dim_distinct_values_table_stats select col_id, distinct_values from db_custscience_interns.col_74_db_venus_sku_dim_distinct_values_table_stats ;</t>
  </si>
  <si>
    <t>9 56380</t>
  </si>
  <si>
    <t>drop table db_custscience_interns.col_74_db_venus_sku_dim_distinct_values_table_stats;</t>
  </si>
  <si>
    <t>create table db_custscience_interns.col_74_db_venus_sku_dim_null_value_count_table_stats (col_id int, null_value_count bigint) Row format delimited Fields terminated by '\t' Lines terminated by '\n'  Stored as textfile ;</t>
  </si>
  <si>
    <t xml:space="preserve">insert into table db_custscience_interns.col_74_db_venus_sku_dim_null_value_count_table_stats select '74' as col_id, count (sku_key) as null_value_count where CRT_TMST IS NULL </t>
  </si>
  <si>
    <t>insert into table db_custscience_interns.SUMMARY_of_db_venus_sku_dim_null_value_count_table_stats select col_id, null_value_count from db_custscience_interns.col_74_db_venus_sku_dim_null_value_count_table_stats ;</t>
  </si>
  <si>
    <t>drop table db_custscience_interns.col_74_db_venus_sku_dim_null_value_count_table_stats ;</t>
  </si>
  <si>
    <t>create table db_custscience_interns.col_75_db_venus_sku_dim_distinct_values_table_stats (col_id int, distinct_values bigint) Row format delimited Fields terminated by '\t' Lines terminated by '\n'  Stored as textfile ;</t>
  </si>
  <si>
    <t>insert into table db_custscience_interns.col_75_db_venus_sku_dim_distinct_values_table_stats select '75' as col_id, count (distinct UPDT_TMST) as distinct_values</t>
  </si>
  <si>
    <t>insert into table db_custscience_interns.SUMMARY_of_db_venus_sku_dim_distinct_values_table_stats select col_id, distinct_values from db_custscience_interns.col_75_db_venus_sku_dim_distinct_values_table_stats ;</t>
  </si>
  <si>
    <t>drop table db_custscience_interns.col_75_db_venus_sku_dim_distinct_values_table_stats;</t>
  </si>
  <si>
    <t>create table db_custscience_interns.col_75_db_venus_sku_dim_null_value_count_table_stats (col_id int, null_value_count bigint) Row format delimited Fields terminated by '\t' Lines terminated by '\n'  Stored as textfile ;</t>
  </si>
  <si>
    <t xml:space="preserve">insert into table db_custscience_interns.col_75_db_venus_sku_dim_null_value_count_table_stats select '75' as col_id, count (sku_key) as null_value_count where UPDT_TMST IS NULL </t>
  </si>
  <si>
    <t>insert into table db_custscience_interns.SUMMARY_of_db_venus_sku_dim_null_value_count_table_stats select col_id, null_value_count from db_custscience_interns.col_75_db_venus_sku_dim_null_value_count_table_stats ;</t>
  </si>
  <si>
    <t>drop table db_custscience_interns.col_75_db_venus_sku_dim_null_value_count_table_stats ;</t>
  </si>
  <si>
    <t xml:space="preserve">Detailed Table Information Table(tableName:sku_dim, dbName:db_venus, owner:svc_fndt_e2e, createTime:1490139149, lastAccessTime:0, retention:0, sd:StorageDescriptor(cols:[FieldSchema(name:sku_key, type:int, comment:), FieldSchema(name:mrkt_key, type:int, comment:), FieldSchema(name:brd_key, type:int, comment:), FieldSchema(name:apv_ind, type:int, comment:), FieldSchema(name:care_inst_txt, type:string, comment:), FieldSchema(name:cur_on_ordabl_ind, type:string, comment:), FieldSchema(name:dact_pst_dt, type:string, comment:), FieldSchema(name:fabr_ctnt_desc, type:string, comment:), FieldSchema(name:fini_gds_clr_desc, type:string, comment:), FieldSchema(name:flma_wrn_txt, type:string, comment:), FieldSchema(name:gft_wrp_elig_ind, type:string, comment:), FieldSchema(name:gid_non_mdse_ind, type:string, comment:), FieldSchema(name:gid_svc_ind, type:string, comment:), FieldSchema(name:hazd_mtl_ind, type:string, comment:), FieldSchema(name:imp_ind, type:string, comment:), FieldSchema(name:long_sz_desc, type:string, comment:), FieldSchema(name:ltst_md_dt, type:string, comment:), FieldSchema(name:mdse_cls_desc, type:string, comment:), FieldSchema(name:mdse_co_desc, type:string, comment:), FieldSchema(name:mdse_dept_desc, type:string, comment:), FieldSchema(name:mdse_div_desc, type:string, comment:), FieldSchema(name:mdse_scls_desc, type:string, comment:), FieldSchema(name:mdse_sku_key, type:int, comment:), FieldSchema(name:mdse_prd_key, type:int, comment:), FieldSchema(name:mdse_sty_desc, type:string, comment:), FieldSchema(name:mdse_typ_nm, type:string, comment:), FieldSchema(name:opr_mdse_cls_id, type:string, comment:), FieldSchema(name:opr_mdse_co_id, type:string, comment:), FieldSchema(name:opr_mdse_corp_id, type:string, comment:), FieldSchema(name:opr_mdse_dept_id, type:string, comment:), FieldSchema(name:opr_mdse_div_id, type:string, comment:), FieldSchema(name:opr_mdse_scls_id, type:string, comment:), FieldSchema(name:opr_prd_cd, type:string, comment:), FieldSchema(name:opr_sty_cd, type:string, comment:), FieldSchema(name:opr_sty_clr_cd, type:string, comment:), FieldSchema(name:opr_sz_cd, type:string, comment:), FieldSchema(name:pln_dsb_ctr_pst_dt, type:string, comment:), FieldSchema(name:prd_typ_nm, type:string, comment:), FieldSchema(name:prd_unq_desc, type:string, comment:), FieldSchema(name:publ_pst_dt, type:string, comment:), FieldSchema(name:shrt_sz_desc, type:string, comment:), FieldSchema(name:sku_orig_cst_amt, type:int, comment:), FieldSchema(name:sku_orig_rtl_amt, type:int, comment:), FieldSchema(name:sz_catg_nm, type:string, comment:), FieldSchema(name:sz_cd, type:string, comment:), FieldSchema(name:sz_div_nm, type:string, comment:), FieldSchema(name:sz_mdl_nm, type:string, comment:), FieldSchema(name:sz_var_desc, type:string, comment:), FieldSchema(name:tax_cd, type:string, comment:), FieldSchema(name:upc_nbr, type:string, comment:), FieldSchema(name:web_clr_desc, type:string, comment:), FieldSchema(name:web_prd_nm, type:string, comment:), FieldSchema(name:wtr_rsnt_ind, type:string, comment:), FieldSchema(name:sku_ec_ctlg_itm_id, type:int, comment:), FieldSchema(name:sty_ec_ctlg_itm_id, type:int, comment:), FieldSchema(name:sty_clr_ec_ctlg_itm_id, type:int, comment:), FieldSchema(name:sku_ec_ctlg_itm_subtyp_id, type:int, comment:), FieldSchema(name:sty_ec_ctlg_itm_subtyp_id, type:int, comment:), FieldSchema(name:sty_clr_ec_ctlg_itm_subtyp_id, type:int, comment:), FieldSchema(name:btch_key, type:int, comment:), FieldSchema(name:btch_opr, type:string, comment:), FieldSchema(name:lst_upd_or_crt_dttm, type:string, comment:), FieldSchema(name:merch_misc_key, type:int, comment:), FieldSchema(name:sku_ec_bus_id, type:string, comment:), FieldSchema(name:sty_ec_bus_id, type:string, comment:), FieldSchema(name:sty_clr_ec_bus_id, type:string, comment:), FieldSchema(name:lgcy_sty_ec_bus_id, type:string, comment:), FieldSchema(name:lgcy_sty_clr_ec_bus_id, type:string, comment:), FieldSchema(name:lgcy_sku_ec_bus_id, type:string, comment:), FieldSchema(name:publ_pst_dt_styl_clr, type:string, comment:), FieldSchema(name:sz_mdl_cd, type:string, comment:), FieldSchema(name:vnd_upc_nbr, type:string, comment:), FieldSchema(name:mcm_live_ind, type:string, comment:), FieldSchema(name:crt_tmst, type:string, comment:), FieldSchema(name:updt_tmst, type:string, comment:)], location:hdfs://pxpmgct/bde2e/fndt/fndtbase/Product/VENUS20/SKU_DIM/1498025327,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parameters:{last_modified_time=1498042321, totalSize=1412563025, numRows=-1, rawDataSize=-1, EXTERNAL=TRUE, COLUMN_STATS_ACCURATE=false, avro.schema.url=hdfs://pxpmgct/bde2e/fndt/fndtbase/Product/VENUS20/SKU_DIM/schema/sku_dim.avsc, numFiles=41, transient_lastDdlTime=1498042321, last_modified_by=svc_fndt_e2e}, viewOriginalText:null, viewExpandedText:null, tableType:EXTERNAL_TABLE) </t>
  </si>
  <si>
    <t>Time taken: 0.108 seconds, Fetched: 77 row(s)</t>
  </si>
  <si>
    <r>
      <t xml:space="preserve">hive&gt; Describe extended </t>
    </r>
    <r>
      <rPr>
        <b/>
        <sz val="11"/>
        <color theme="1"/>
        <rFont val="Calibri"/>
        <family val="2"/>
        <scheme val="minor"/>
      </rPr>
      <t>db_venus.sku_hist_dim;</t>
    </r>
  </si>
  <si>
    <t>from db_venus.sku_hist_dim</t>
  </si>
  <si>
    <t>create table db_custscience_interns.col_1_db_venus_sku_hist_dim_distinct_values_table_stats (col_id int, distinct_values bigint) Row format delimited Fields terminated by '\t' Lines terminated by '\n'  Stored as textfile ;</t>
  </si>
  <si>
    <t>insert into table db_custscience_interns.col_1_db_venus_sku_hist_dim_distinct_values_table_stats select '1' as col_id, count (distinct SKU_KEY) as distinct_values</t>
  </si>
  <si>
    <t>drop table db_custscience_interns.col_1_db_venus_sku_hist_dim_distinct_values_table_stats;</t>
  </si>
  <si>
    <t>create table db_custscience_interns.col_1_db_venus_sku_hist_dim_null_value_count_table_stats (col_id int, null_value_count bigint) Row format delimited Fields terminated by '\t' Lines terminated by '\n'  Stored as textfile ;</t>
  </si>
  <si>
    <t xml:space="preserve">insert into table db_custscience_interns.col_1_db_venus_sku_hist_dim_null_value_count_table_stats select '1' as col_id, count (sku_key) as null_value_count where SKU_KEY IS NULL </t>
  </si>
  <si>
    <t>create table db_custscience_interns.col_2_db_venus_sku_hist_dim_distinct_values_table_stats (col_id int, distinct_values bigint) Row format delimited Fields terminated by '\t' Lines terminated by '\n'  Stored as textfile ;</t>
  </si>
  <si>
    <t>insert into table db_custscience_interns.col_2_db_venus_sku_hist_dim_distinct_values_table_stats select '2' as col_id, count (distinct MRKT_KEY) as distinct_values</t>
  </si>
  <si>
    <t>drop table db_custscience_interns.col_2_db_venus_sku_hist_dim_distinct_values_table_stats;</t>
  </si>
  <si>
    <t>create table db_custscience_interns.col_2_db_venus_sku_hist_dim_null_value_count_table_stats (col_id int, null_value_count bigint) Row format delimited Fields terminated by '\t' Lines terminated by '\n'  Stored as textfile ;</t>
  </si>
  <si>
    <t xml:space="preserve">insert into table db_custscience_interns.col_2_db_venus_sku_hist_dim_null_value_count_table_stats select '2' as col_id, count (sku_key) as null_value_count where MRKT_KEY IS NULL </t>
  </si>
  <si>
    <t>create table db_custscience_interns.col_3_db_venus_sku_hist_dim_distinct_values_table_stats (col_id int, distinct_values bigint) Row format delimited Fields terminated by '\t' Lines terminated by '\n'  Stored as textfile ;</t>
  </si>
  <si>
    <t>insert into table db_custscience_interns.col_3_db_venus_sku_hist_dim_distinct_values_table_stats select '3' as col_id, count (distinct BRD_KEY) as distinct_values</t>
  </si>
  <si>
    <t>drop table db_custscience_interns.col_3_db_venus_sku_hist_dim_distinct_values_table_stats;</t>
  </si>
  <si>
    <t>create table db_custscience_interns.col_3_db_venus_sku_hist_dim_null_value_count_table_stats (col_id int, null_value_count bigint) Row format delimited Fields terminated by '\t' Lines terminated by '\n'  Stored as textfile ;</t>
  </si>
  <si>
    <t xml:space="preserve">insert into table db_custscience_interns.col_3_db_venus_sku_hist_dim_null_value_count_table_stats select '3' as col_id, count (sku_key) as null_value_count where BRD_KEY IS NULL </t>
  </si>
  <si>
    <t>create table db_custscience_interns.col_4_db_venus_sku_hist_dim_distinct_values_table_stats (col_id int, distinct_values bigint) Row format delimited Fields terminated by '\t' Lines terminated by '\n'  Stored as textfile ;</t>
  </si>
  <si>
    <t>insert into table db_custscience_interns.col_4_db_venus_sku_hist_dim_distinct_values_table_stats select '4' as col_id, count (distinct APV_IND) as distinct_values</t>
  </si>
  <si>
    <t>drop table db_custscience_interns.col_4_db_venus_sku_hist_dim_distinct_values_table_stats;</t>
  </si>
  <si>
    <t>create table db_custscience_interns.col_4_db_venus_sku_hist_dim_null_value_count_table_stats (col_id int, null_value_count bigint) Row format delimited Fields terminated by '\t' Lines terminated by '\n'  Stored as textfile ;</t>
  </si>
  <si>
    <t xml:space="preserve">insert into table db_custscience_interns.col_4_db_venus_sku_hist_dim_null_value_count_table_stats select '4' as col_id, count (sku_key) as null_value_count where APV_IND IS NULL </t>
  </si>
  <si>
    <t>create table db_custscience_interns.col_5_db_venus_sku_hist_dim_distinct_values_table_stats (col_id int, distinct_values bigint) Row format delimited Fields terminated by '\t' Lines terminated by '\n'  Stored as textfile ;</t>
  </si>
  <si>
    <t>insert into table db_custscience_interns.col_5_db_venus_sku_hist_dim_distinct_values_table_stats select '5' as col_id, count (distinct CARE_INST_TXT) as distinct_values</t>
  </si>
  <si>
    <t>drop table db_custscience_interns.col_5_db_venus_sku_hist_dim_distinct_values_table_stats;</t>
  </si>
  <si>
    <t>create table db_custscience_interns.col_5_db_venus_sku_hist_dim_null_value_count_table_stats (col_id int, null_value_count bigint) Row format delimited Fields terminated by '\t' Lines terminated by '\n'  Stored as textfile ;</t>
  </si>
  <si>
    <t xml:space="preserve">insert into table db_custscience_interns.col_5_db_venus_sku_hist_dim_null_value_count_table_stats select '5' as col_id, count (sku_key) as null_value_count where CARE_INST_TXT IS NULL </t>
  </si>
  <si>
    <t>create table db_custscience_interns.col_6_db_venus_sku_hist_dim_distinct_values_table_stats (col_id int, distinct_values bigint) Row format delimited Fields terminated by '\t' Lines terminated by '\n'  Stored as textfile ;</t>
  </si>
  <si>
    <t>insert into table db_custscience_interns.col_6_db_venus_sku_hist_dim_distinct_values_table_stats select '6' as col_id, count (distinct CUR_ON_ORDABL_IND) as distinct_values</t>
  </si>
  <si>
    <t>drop table db_custscience_interns.col_6_db_venus_sku_hist_dim_distinct_values_table_stats;</t>
  </si>
  <si>
    <t>create table db_custscience_interns.col_6_db_venus_sku_hist_dim_null_value_count_table_stats (col_id int, null_value_count bigint) Row format delimited Fields terminated by '\t' Lines terminated by '\n'  Stored as textfile ;</t>
  </si>
  <si>
    <t xml:space="preserve">insert into table db_custscience_interns.col_6_db_venus_sku_hist_dim_null_value_count_table_stats select '6' as col_id, count (sku_key) as null_value_count where CUR_ON_ORDABL_IND IS NULL </t>
  </si>
  <si>
    <t>create table db_custscience_interns.col_7_db_venus_sku_hist_dim_distinct_values_table_stats (col_id int, distinct_values bigint) Row format delimited Fields terminated by '\t' Lines terminated by '\n'  Stored as textfile ;</t>
  </si>
  <si>
    <t>insert into table db_custscience_interns.col_7_db_venus_sku_hist_dim_distinct_values_table_stats select '7' as col_id, count (distinct DACT_PST_DT) as distinct_values</t>
  </si>
  <si>
    <t>drop table db_custscience_interns.col_7_db_venus_sku_hist_dim_distinct_values_table_stats;</t>
  </si>
  <si>
    <t>create table db_custscience_interns.col_7_db_venus_sku_hist_dim_null_value_count_table_stats (col_id int, null_value_count bigint) Row format delimited Fields terminated by '\t' Lines terminated by '\n'  Stored as textfile ;</t>
  </si>
  <si>
    <t xml:space="preserve">insert into table db_custscience_interns.col_7_db_venus_sku_hist_dim_null_value_count_table_stats select '7' as col_id, count (sku_key) as null_value_count where DACT_PST_DT IS NULL </t>
  </si>
  <si>
    <t>create table db_custscience_interns.col_8_db_venus_sku_hist_dim_distinct_values_table_stats (col_id int, distinct_values bigint) Row format delimited Fields terminated by '\t' Lines terminated by '\n'  Stored as textfile ;</t>
  </si>
  <si>
    <t>insert into table db_custscience_interns.col_8_db_venus_sku_hist_dim_distinct_values_table_stats select '8' as col_id, count (distinct FABR_CTNT_DESC) as distinct_values</t>
  </si>
  <si>
    <t>drop table db_custscience_interns.col_8_db_venus_sku_hist_dim_distinct_values_table_stats;</t>
  </si>
  <si>
    <t>create table db_custscience_interns.col_8_db_venus_sku_hist_dim_null_value_count_table_stats (col_id int, null_value_count bigint) Row format delimited Fields terminated by '\t' Lines terminated by '\n'  Stored as textfile ;</t>
  </si>
  <si>
    <t xml:space="preserve">insert into table db_custscience_interns.col_8_db_venus_sku_hist_dim_null_value_count_table_stats select '8' as col_id, count (sku_key) as null_value_count where FABR_CTNT_DESC IS NULL </t>
  </si>
  <si>
    <t>create table db_custscience_interns.col_9_db_venus_sku_hist_dim_distinct_values_table_stats (col_id int, distinct_values bigint) Row format delimited Fields terminated by '\t' Lines terminated by '\n'  Stored as textfile ;</t>
  </si>
  <si>
    <t>insert into table db_custscience_interns.col_9_db_venus_sku_hist_dim_distinct_values_table_stats select '9' as col_id, count (distinct FINI_GDS_CLR_DESC) as distinct_values</t>
  </si>
  <si>
    <t>drop table db_custscience_interns.col_9_db_venus_sku_hist_dim_distinct_values_table_stats;</t>
  </si>
  <si>
    <t>create table db_custscience_interns.col_9_db_venus_sku_hist_dim_null_value_count_table_stats (col_id int, null_value_count bigint) Row format delimited Fields terminated by '\t' Lines terminated by '\n'  Stored as textfile ;</t>
  </si>
  <si>
    <t xml:space="preserve">insert into table db_custscience_interns.col_9_db_venus_sku_hist_dim_null_value_count_table_stats select '9' as col_id, count (sku_key) as null_value_count where FINI_GDS_CLR_DESC IS NULL </t>
  </si>
  <si>
    <t>create table db_custscience_interns.col_10_db_venus_sku_hist_dim_distinct_values_table_stats (col_id int, distinct_values bigint) Row format delimited Fields terminated by '\t' Lines terminated by '\n'  Stored as textfile ;</t>
  </si>
  <si>
    <t>insert into table db_custscience_interns.col_10_db_venus_sku_hist_dim_distinct_values_table_stats select '10' as col_id, count (distinct FLMA_WRN_TXT) as distinct_values</t>
  </si>
  <si>
    <t>drop table db_custscience_interns.col_10_db_venus_sku_hist_dim_distinct_values_table_stats;</t>
  </si>
  <si>
    <t>create table db_custscience_interns.col_10_db_venus_sku_hist_dim_null_value_count_table_stats (col_id int, null_value_count bigint) Row format delimited Fields terminated by '\t' Lines terminated by '\n'  Stored as textfile ;</t>
  </si>
  <si>
    <t xml:space="preserve">insert into table db_custscience_interns.col_10_db_venus_sku_hist_dim_null_value_count_table_stats select '10' as col_id, count (sku_key) as null_value_count where FLMA_WRN_TXT IS NULL </t>
  </si>
  <si>
    <t>create table db_custscience_interns.col_11_db_venus_sku_hist_dim_distinct_values_table_stats (col_id int, distinct_values bigint) Row format delimited Fields terminated by '\t' Lines terminated by '\n'  Stored as textfile ;</t>
  </si>
  <si>
    <t>insert into table db_custscience_interns.col_11_db_venus_sku_hist_dim_distinct_values_table_stats select '11' as col_id, count (distinct GFT_WRP_ELIG_IND) as distinct_values</t>
  </si>
  <si>
    <t>drop table db_custscience_interns.col_11_db_venus_sku_hist_dim_distinct_values_table_stats;</t>
  </si>
  <si>
    <t>create table db_custscience_interns.col_11_db_venus_sku_hist_dim_null_value_count_table_stats (col_id int, null_value_count bigint) Row format delimited Fields terminated by '\t' Lines terminated by '\n'  Stored as textfile ;</t>
  </si>
  <si>
    <t xml:space="preserve">insert into table db_custscience_interns.col_11_db_venus_sku_hist_dim_null_value_count_table_stats select '11' as col_id, count (sku_key) as null_value_count where GFT_WRP_ELIG_IND IS NULL </t>
  </si>
  <si>
    <t>create table db_custscience_interns.col_12_db_venus_sku_hist_dim_distinct_values_table_stats (col_id int, distinct_values bigint) Row format delimited Fields terminated by '\t' Lines terminated by '\n'  Stored as textfile ;</t>
  </si>
  <si>
    <t>insert into table db_custscience_interns.col_12_db_venus_sku_hist_dim_distinct_values_table_stats select '12' as col_id, count (distinct GID_NON_MDSE_IND) as distinct_values</t>
  </si>
  <si>
    <t>drop table db_custscience_interns.col_12_db_venus_sku_hist_dim_distinct_values_table_stats;</t>
  </si>
  <si>
    <t>create table db_custscience_interns.col_12_db_venus_sku_hist_dim_null_value_count_table_stats (col_id int, null_value_count bigint) Row format delimited Fields terminated by '\t' Lines terminated by '\n'  Stored as textfile ;</t>
  </si>
  <si>
    <t xml:space="preserve">insert into table db_custscience_interns.col_12_db_venus_sku_hist_dim_null_value_count_table_stats select '12' as col_id, count (sku_key) as null_value_count where GID_NON_MDSE_IND IS NULL </t>
  </si>
  <si>
    <t>create table db_custscience_interns.col_13_db_venus_sku_hist_dim_distinct_values_table_stats (col_id int, distinct_values bigint) Row format delimited Fields terminated by '\t' Lines terminated by '\n'  Stored as textfile ;</t>
  </si>
  <si>
    <t>insert into table db_custscience_interns.col_13_db_venus_sku_hist_dim_distinct_values_table_stats select '13' as col_id, count (distinct GID_SVC_IND) as distinct_values</t>
  </si>
  <si>
    <t>drop table db_custscience_interns.col_13_db_venus_sku_hist_dim_distinct_values_table_stats;</t>
  </si>
  <si>
    <t>create table db_custscience_interns.col_13_db_venus_sku_hist_dim_null_value_count_table_stats (col_id int, null_value_count bigint) Row format delimited Fields terminated by '\t' Lines terminated by '\n'  Stored as textfile ;</t>
  </si>
  <si>
    <t xml:space="preserve">insert into table db_custscience_interns.col_13_db_venus_sku_hist_dim_null_value_count_table_stats select '13' as col_id, count (sku_key) as null_value_count where GID_SVC_IND IS NULL </t>
  </si>
  <si>
    <t>create table db_custscience_interns.col_14_db_venus_sku_hist_dim_distinct_values_table_stats (col_id int, distinct_values bigint) Row format delimited Fields terminated by '\t' Lines terminated by '\n'  Stored as textfile ;</t>
  </si>
  <si>
    <t>insert into table db_custscience_interns.col_14_db_venus_sku_hist_dim_distinct_values_table_stats select '14' as col_id, count (distinct HAZD_MTL_IND) as distinct_values</t>
  </si>
  <si>
    <t>insert into table db_custscience_interns.SUMMARY_of_db_venus_sku_hist_dim_distinct_values_table_stats select col_id, distinct_values from db_custscience_interns.col_14_db_venus_sku_hist_dim_distinct_values_table_stats ;</t>
  </si>
  <si>
    <t>drop table db_custscience_interns.col_14_db_venus_sku_hist_dim_distinct_values_table_stats;</t>
  </si>
  <si>
    <t>create table db_custscience_interns.col_14_db_venus_sku_hist_dim_null_value_count_table_stats (col_id int, null_value_count bigint) Row format delimited Fields terminated by '\t' Lines terminated by '\n'  Stored as textfile ;</t>
  </si>
  <si>
    <t xml:space="preserve">insert into table db_custscience_interns.col_14_db_venus_sku_hist_dim_null_value_count_table_stats select '14' as col_id, count (sku_key) as null_value_count where HAZD_MTL_IND IS NULL </t>
  </si>
  <si>
    <t>insert into table db_custscience_interns.SUMMARY_of_db_venus_sku_hist_dim_null_value_count_table_stats select col_id, null_value_count from db_custscience_interns.col_14_db_venus_sku_hist_dim_null_value_count_table_stats ;</t>
  </si>
  <si>
    <t>drop table db_custscience_interns.col_14_db_venus_sku_hist_dim_null_value_count_table_stats ;</t>
  </si>
  <si>
    <t>create table db_custscience_interns.col_15_db_venus_sku_hist_dim_distinct_values_table_stats (col_id int, distinct_values bigint) Row format delimited Fields terminated by '\t' Lines terminated by '\n'  Stored as textfile ;</t>
  </si>
  <si>
    <t>insert into table db_custscience_interns.col_15_db_venus_sku_hist_dim_distinct_values_table_stats select '15' as col_id, count (distinct IMP_IND) as distinct_values</t>
  </si>
  <si>
    <t>insert into table db_custscience_interns.SUMMARY_of_db_venus_sku_hist_dim_distinct_values_table_stats select col_id, distinct_values from db_custscience_interns.col_15_db_venus_sku_hist_dim_distinct_values_table_stats ;</t>
  </si>
  <si>
    <t>22 2373</t>
  </si>
  <si>
    <t>drop table db_custscience_interns.col_15_db_venus_sku_hist_dim_distinct_values_table_stats;</t>
  </si>
  <si>
    <t>create table db_custscience_interns.col_15_db_venus_sku_hist_dim_null_value_count_table_stats (col_id int, null_value_count bigint) Row format delimited Fields terminated by '\t' Lines terminated by '\n'  Stored as textfile ;</t>
  </si>
  <si>
    <t xml:space="preserve">insert into table db_custscience_interns.col_15_db_venus_sku_hist_dim_null_value_count_table_stats select '15' as col_id, count (sku_key) as null_value_count where IMP_IND IS NULL </t>
  </si>
  <si>
    <t>insert into table db_custscience_interns.SUMMARY_of_db_venus_sku_hist_dim_null_value_count_table_stats select col_id, null_value_count from db_custscience_interns.col_15_db_venus_sku_hist_dim_null_value_count_table_stats ;</t>
  </si>
  <si>
    <t>drop table db_custscience_interns.col_15_db_venus_sku_hist_dim_null_value_count_table_stats ;</t>
  </si>
  <si>
    <t>create table db_custscience_interns.col_16_db_venus_sku_hist_dim_distinct_values_table_stats (col_id int, distinct_values bigint) Row format delimited Fields terminated by '\t' Lines terminated by '\n'  Stored as textfile ;</t>
  </si>
  <si>
    <t>insert into table db_custscience_interns.col_16_db_venus_sku_hist_dim_distinct_values_table_stats select '16' as col_id, count (distinct LONG_SZ_DESC) as distinct_values</t>
  </si>
  <si>
    <t>insert into table db_custscience_interns.SUMMARY_of_db_venus_sku_hist_dim_distinct_values_table_stats select col_id, distinct_values from db_custscience_interns.col_16_db_venus_sku_hist_dim_distinct_values_table_stats ;</t>
  </si>
  <si>
    <t>23 2104782</t>
  </si>
  <si>
    <t>drop table db_custscience_interns.col_16_db_venus_sku_hist_dim_distinct_values_table_stats;</t>
  </si>
  <si>
    <t>create table db_custscience_interns.col_16_db_venus_sku_hist_dim_null_value_count_table_stats (col_id int, null_value_count bigint) Row format delimited Fields terminated by '\t' Lines terminated by '\n'  Stored as textfile ;</t>
  </si>
  <si>
    <t xml:space="preserve">insert into table db_custscience_interns.col_16_db_venus_sku_hist_dim_null_value_count_table_stats select '16' as col_id, count (sku_key) as null_value_count where LONG_SZ_DESC IS NULL </t>
  </si>
  <si>
    <t>insert into table db_custscience_interns.SUMMARY_of_db_venus_sku_hist_dim_null_value_count_table_stats select col_id, null_value_count from db_custscience_interns.col_16_db_venus_sku_hist_dim_null_value_count_table_stats ;</t>
  </si>
  <si>
    <t>drop table db_custscience_interns.col_16_db_venus_sku_hist_dim_null_value_count_table_stats ;</t>
  </si>
  <si>
    <t>create table db_custscience_interns.col_17_db_venus_sku_hist_dim_distinct_values_table_stats (col_id int, distinct_values bigint) Row format delimited Fields terminated by '\t' Lines terminated by '\n'  Stored as textfile ;</t>
  </si>
  <si>
    <t>insert into table db_custscience_interns.col_17_db_venus_sku_hist_dim_distinct_values_table_stats select '17' as col_id, count (distinct LTST_MD_DT) as distinct_values</t>
  </si>
  <si>
    <t>insert into table db_custscience_interns.SUMMARY_of_db_venus_sku_hist_dim_distinct_values_table_stats select col_id, distinct_values from db_custscience_interns.col_17_db_venus_sku_hist_dim_distinct_values_table_stats ;</t>
  </si>
  <si>
    <t>24 266988</t>
  </si>
  <si>
    <t>drop table db_custscience_interns.col_17_db_venus_sku_hist_dim_distinct_values_table_stats;</t>
  </si>
  <si>
    <t>create table db_custscience_interns.col_17_db_venus_sku_hist_dim_null_value_count_table_stats (col_id int, null_value_count bigint) Row format delimited Fields terminated by '\t' Lines terminated by '\n'  Stored as textfile ;</t>
  </si>
  <si>
    <t xml:space="preserve">insert into table db_custscience_interns.col_17_db_venus_sku_hist_dim_null_value_count_table_stats select '17' as col_id, count (sku_key) as null_value_count where LTST_MD_DT IS NULL </t>
  </si>
  <si>
    <t>insert into table db_custscience_interns.SUMMARY_of_db_venus_sku_hist_dim_null_value_count_table_stats select col_id, null_value_count from db_custscience_interns.col_17_db_venus_sku_hist_dim_null_value_count_table_stats ;</t>
  </si>
  <si>
    <t>drop table db_custscience_interns.col_17_db_venus_sku_hist_dim_null_value_count_table_stats ;</t>
  </si>
  <si>
    <t>create table db_custscience_interns.col_18_db_venus_sku_hist_dim_distinct_values_table_stats (col_id int, distinct_values bigint) Row format delimited Fields terminated by '\t' Lines terminated by '\n'  Stored as textfile ;</t>
  </si>
  <si>
    <t>insert into table db_custscience_interns.col_18_db_venus_sku_hist_dim_distinct_values_table_stats select '18' as col_id, count (distinct MDSE_CLS_DESC) as distinct_values</t>
  </si>
  <si>
    <t>insert into table db_custscience_interns.SUMMARY_of_db_venus_sku_hist_dim_distinct_values_table_stats select col_id, distinct_values from db_custscience_interns.col_18_db_venus_sku_hist_dim_distinct_values_table_stats ;</t>
  </si>
  <si>
    <t>25 311920</t>
  </si>
  <si>
    <t>drop table db_custscience_interns.col_18_db_venus_sku_hist_dim_distinct_values_table_stats;</t>
  </si>
  <si>
    <t>create table db_custscience_interns.col_18_db_venus_sku_hist_dim_null_value_count_table_stats (col_id int, null_value_count bigint) Row format delimited Fields terminated by '\t' Lines terminated by '\n'  Stored as textfile ;</t>
  </si>
  <si>
    <t xml:space="preserve">insert into table db_custscience_interns.col_18_db_venus_sku_hist_dim_null_value_count_table_stats select '18' as col_id, count (sku_key) as null_value_count where MDSE_CLS_DESC IS NULL </t>
  </si>
  <si>
    <t>insert into table db_custscience_interns.SUMMARY_of_db_venus_sku_hist_dim_null_value_count_table_stats select col_id, null_value_count from db_custscience_interns.col_18_db_venus_sku_hist_dim_null_value_count_table_stats ;</t>
  </si>
  <si>
    <t>25 2446</t>
  </si>
  <si>
    <t>drop table db_custscience_interns.col_18_db_venus_sku_hist_dim_null_value_count_table_stats ;</t>
  </si>
  <si>
    <t>create table db_custscience_interns.col_19_db_venus_sku_hist_dim_distinct_values_table_stats (col_id int, distinct_values bigint) Row format delimited Fields terminated by '\t' Lines terminated by '\n'  Stored as textfile ;</t>
  </si>
  <si>
    <t>insert into table db_custscience_interns.col_19_db_venus_sku_hist_dim_distinct_values_table_stats select '19' as col_id, count (distinct MDSE_CO_DESC) as distinct_values</t>
  </si>
  <si>
    <t>insert into table db_custscience_interns.SUMMARY_of_db_venus_sku_hist_dim_distinct_values_table_stats select col_id, distinct_values from db_custscience_interns.col_19_db_venus_sku_hist_dim_distinct_values_table_stats ;</t>
  </si>
  <si>
    <t>drop table db_custscience_interns.col_19_db_venus_sku_hist_dim_distinct_values_table_stats;</t>
  </si>
  <si>
    <t>create table db_custscience_interns.col_19_db_venus_sku_hist_dim_null_value_count_table_stats (col_id int, null_value_count bigint) Row format delimited Fields terminated by '\t' Lines terminated by '\n'  Stored as textfile ;</t>
  </si>
  <si>
    <t xml:space="preserve">insert into table db_custscience_interns.col_19_db_venus_sku_hist_dim_null_value_count_table_stats select '19' as col_id, count (sku_key) as null_value_count where MDSE_CO_DESC IS NULL </t>
  </si>
  <si>
    <t>insert into table db_custscience_interns.SUMMARY_of_db_venus_sku_hist_dim_null_value_count_table_stats select col_id, null_value_count from db_custscience_interns.col_19_db_venus_sku_hist_dim_null_value_count_table_stats ;</t>
  </si>
  <si>
    <t>drop table db_custscience_interns.col_19_db_venus_sku_hist_dim_null_value_count_table_stats ;</t>
  </si>
  <si>
    <t>create table db_custscience_interns.col_20_db_venus_sku_hist_dim_distinct_values_table_stats (col_id int, distinct_values bigint) Row format delimited Fields terminated by '\t' Lines terminated by '\n'  Stored as textfile ;</t>
  </si>
  <si>
    <t>insert into table db_custscience_interns.col_20_db_venus_sku_hist_dim_distinct_values_table_stats select '20' as col_id, count (distinct MDSE_DEPT_DESC) as distinct_values</t>
  </si>
  <si>
    <t>insert into table db_custscience_interns.SUMMARY_of_db_venus_sku_hist_dim_distinct_values_table_stats select col_id, distinct_values from db_custscience_interns.col_20_db_venus_sku_hist_dim_distinct_values_table_stats ;</t>
  </si>
  <si>
    <t>27 3204</t>
  </si>
  <si>
    <t>drop table db_custscience_interns.col_20_db_venus_sku_hist_dim_distinct_values_table_stats;</t>
  </si>
  <si>
    <t>create table db_custscience_interns.col_20_db_venus_sku_hist_dim_null_value_count_table_stats (col_id int, null_value_count bigint) Row format delimited Fields terminated by '\t' Lines terminated by '\n'  Stored as textfile ;</t>
  </si>
  <si>
    <t xml:space="preserve">insert into table db_custscience_interns.col_20_db_venus_sku_hist_dim_null_value_count_table_stats select '20' as col_id, count (sku_key) as null_value_count where MDSE_DEPT_DESC IS NULL </t>
  </si>
  <si>
    <t>insert into table db_custscience_interns.SUMMARY_of_db_venus_sku_hist_dim_null_value_count_table_stats select col_id, null_value_count from db_custscience_interns.col_20_db_venus_sku_hist_dim_null_value_count_table_stats ;</t>
  </si>
  <si>
    <t>drop table db_custscience_interns.col_20_db_venus_sku_hist_dim_null_value_count_table_stats ;</t>
  </si>
  <si>
    <t>create table db_custscience_interns.col_21_db_venus_sku_hist_dim_distinct_values_table_stats (col_id int, distinct_values bigint) Row format delimited Fields terminated by '\t' Lines terminated by '\n'  Stored as textfile ;</t>
  </si>
  <si>
    <t>insert into table db_custscience_interns.col_21_db_venus_sku_hist_dim_distinct_values_table_stats select '21' as col_id, count (distinct MDSE_DIV_DESC) as distinct_values</t>
  </si>
  <si>
    <t>insert into table db_custscience_interns.SUMMARY_of_db_venus_sku_hist_dim_distinct_values_table_stats select col_id, distinct_values from db_custscience_interns.col_21_db_venus_sku_hist_dim_distinct_values_table_stats ;</t>
  </si>
  <si>
    <t>drop table db_custscience_interns.col_21_db_venus_sku_hist_dim_distinct_values_table_stats;</t>
  </si>
  <si>
    <t>create table db_custscience_interns.col_21_db_venus_sku_hist_dim_null_value_count_table_stats (col_id int, null_value_count bigint) Row format delimited Fields terminated by '\t' Lines terminated by '\n'  Stored as textfile ;</t>
  </si>
  <si>
    <t xml:space="preserve">insert into table db_custscience_interns.col_21_db_venus_sku_hist_dim_null_value_count_table_stats select '21' as col_id, count (sku_key) as null_value_count where MDSE_DIV_DESC IS NULL </t>
  </si>
  <si>
    <t>insert into table db_custscience_interns.SUMMARY_of_db_venus_sku_hist_dim_null_value_count_table_stats select col_id, null_value_count from db_custscience_interns.col_21_db_venus_sku_hist_dim_null_value_count_table_stats ;</t>
  </si>
  <si>
    <t>drop table db_custscience_interns.col_21_db_venus_sku_hist_dim_null_value_count_table_stats ;</t>
  </si>
  <si>
    <t>create table db_custscience_interns.col_22_db_venus_sku_hist_dim_distinct_values_table_stats (col_id int, distinct_values bigint) Row format delimited Fields terminated by '\t' Lines terminated by '\n'  Stored as textfile ;</t>
  </si>
  <si>
    <t>insert into table db_custscience_interns.col_22_db_venus_sku_hist_dim_distinct_values_table_stats select '22' as col_id, count (distinct MDSE_SCLS_DESC) as distinct_values</t>
  </si>
  <si>
    <t>insert into table db_custscience_interns.SUMMARY_of_db_venus_sku_hist_dim_distinct_values_table_stats select col_id, distinct_values from db_custscience_interns.col_22_db_venus_sku_hist_dim_distinct_values_table_stats ;</t>
  </si>
  <si>
    <t>drop table db_custscience_interns.col_22_db_venus_sku_hist_dim_distinct_values_table_stats;</t>
  </si>
  <si>
    <t>create table db_custscience_interns.col_22_db_venus_sku_hist_dim_null_value_count_table_stats (col_id int, null_value_count bigint) Row format delimited Fields terminated by '\t' Lines terminated by '\n'  Stored as textfile ;</t>
  </si>
  <si>
    <t xml:space="preserve">insert into table db_custscience_interns.col_22_db_venus_sku_hist_dim_null_value_count_table_stats select '22' as col_id, count (sku_key) as null_value_count where MDSE_SCLS_DESC IS NULL </t>
  </si>
  <si>
    <t>insert into table db_custscience_interns.SUMMARY_of_db_venus_sku_hist_dim_null_value_count_table_stats select col_id, null_value_count from db_custscience_interns.col_22_db_venus_sku_hist_dim_null_value_count_table_stats ;</t>
  </si>
  <si>
    <t>drop table db_custscience_interns.col_22_db_venus_sku_hist_dim_null_value_count_table_stats ;</t>
  </si>
  <si>
    <t>create table db_custscience_interns.col_23_db_venus_sku_hist_dim_distinct_values_table_stats (col_id int, distinct_values bigint) Row format delimited Fields terminated by '\t' Lines terminated by '\n'  Stored as textfile ;</t>
  </si>
  <si>
    <t>insert into table db_custscience_interns.col_23_db_venus_sku_hist_dim_distinct_values_table_stats select '23' as col_id, count (distinct MDSE_SKU_KEY) as distinct_values</t>
  </si>
  <si>
    <t>insert into table db_custscience_interns.SUMMARY_of_db_venus_sku_hist_dim_distinct_values_table_stats select col_id, distinct_values from db_custscience_interns.col_23_db_venus_sku_hist_dim_distinct_values_table_stats ;</t>
  </si>
  <si>
    <t>30 578</t>
  </si>
  <si>
    <t>drop table db_custscience_interns.col_23_db_venus_sku_hist_dim_distinct_values_table_stats;</t>
  </si>
  <si>
    <t>create table db_custscience_interns.col_23_db_venus_sku_hist_dim_null_value_count_table_stats (col_id int, null_value_count bigint) Row format delimited Fields terminated by '\t' Lines terminated by '\n'  Stored as textfile ;</t>
  </si>
  <si>
    <t xml:space="preserve">insert into table db_custscience_interns.col_23_db_venus_sku_hist_dim_null_value_count_table_stats select '23' as col_id, count (sku_key) as null_value_count where MDSE_SKU_KEY IS NULL </t>
  </si>
  <si>
    <t>insert into table db_custscience_interns.SUMMARY_of_db_venus_sku_hist_dim_null_value_count_table_stats select col_id, null_value_count from db_custscience_interns.col_23_db_venus_sku_hist_dim_null_value_count_table_stats ;</t>
  </si>
  <si>
    <t>drop table db_custscience_interns.col_23_db_venus_sku_hist_dim_null_value_count_table_stats ;</t>
  </si>
  <si>
    <t>create table db_custscience_interns.col_24_db_venus_sku_hist_dim_distinct_values_table_stats (col_id int, distinct_values bigint) Row format delimited Fields terminated by '\t' Lines terminated by '\n'  Stored as textfile ;</t>
  </si>
  <si>
    <t>insert into table db_custscience_interns.col_24_db_venus_sku_hist_dim_distinct_values_table_stats select '24' as col_id, count (distinct MDSE_PRD_KEY) as distinct_values</t>
  </si>
  <si>
    <t>insert into table db_custscience_interns.SUMMARY_of_db_venus_sku_hist_dim_distinct_values_table_stats select col_id, distinct_values from db_custscience_interns.col_24_db_venus_sku_hist_dim_distinct_values_table_stats ;</t>
  </si>
  <si>
    <t>drop table db_custscience_interns.col_24_db_venus_sku_hist_dim_distinct_values_table_stats;</t>
  </si>
  <si>
    <t>create table db_custscience_interns.col_24_db_venus_sku_hist_dim_null_value_count_table_stats (col_id int, null_value_count bigint) Row format delimited Fields terminated by '\t' Lines terminated by '\n'  Stored as textfile ;</t>
  </si>
  <si>
    <t xml:space="preserve">insert into table db_custscience_interns.col_24_db_venus_sku_hist_dim_null_value_count_table_stats select '24' as col_id, count (sku_key) as null_value_count where MDSE_PRD_KEY IS NULL </t>
  </si>
  <si>
    <t>insert into table db_custscience_interns.SUMMARY_of_db_venus_sku_hist_dim_null_value_count_table_stats select col_id, null_value_count from db_custscience_interns.col_24_db_venus_sku_hist_dim_null_value_count_table_stats ;</t>
  </si>
  <si>
    <t>drop table db_custscience_interns.col_24_db_venus_sku_hist_dim_null_value_count_table_stats ;</t>
  </si>
  <si>
    <t>create table db_custscience_interns.col_25_db_venus_sku_hist_dim_distinct_values_table_stats (col_id int, distinct_values bigint) Row format delimited Fields terminated by '\t' Lines terminated by '\n'  Stored as textfile ;</t>
  </si>
  <si>
    <t>insert into table db_custscience_interns.col_25_db_venus_sku_hist_dim_distinct_values_table_stats select '25' as col_id, count (distinct MDSE_STY_DESC) as distinct_values</t>
  </si>
  <si>
    <t>insert into table db_custscience_interns.SUMMARY_of_db_venus_sku_hist_dim_distinct_values_table_stats select col_id, distinct_values from db_custscience_interns.col_25_db_venus_sku_hist_dim_distinct_values_table_stats ;</t>
  </si>
  <si>
    <t>31 125</t>
  </si>
  <si>
    <t>drop table db_custscience_interns.col_25_db_venus_sku_hist_dim_distinct_values_table_stats;</t>
  </si>
  <si>
    <t>create table db_custscience_interns.col_25_db_venus_sku_hist_dim_null_value_count_table_stats (col_id int, null_value_count bigint) Row format delimited Fields terminated by '\t' Lines terminated by '\n'  Stored as textfile ;</t>
  </si>
  <si>
    <t xml:space="preserve">insert into table db_custscience_interns.col_25_db_venus_sku_hist_dim_null_value_count_table_stats select '25' as col_id, count (sku_key) as null_value_count where MDSE_STY_DESC IS NULL </t>
  </si>
  <si>
    <t>insert into table db_custscience_interns.SUMMARY_of_db_venus_sku_hist_dim_null_value_count_table_stats select col_id, null_value_count from db_custscience_interns.col_25_db_venus_sku_hist_dim_null_value_count_table_stats ;</t>
  </si>
  <si>
    <t>drop table db_custscience_interns.col_25_db_venus_sku_hist_dim_null_value_count_table_stats ;</t>
  </si>
  <si>
    <t>create table db_custscience_interns.col_26_db_venus_sku_hist_dim_distinct_values_table_stats (col_id int, distinct_values bigint) Row format delimited Fields terminated by '\t' Lines terminated by '\n'  Stored as textfile ;</t>
  </si>
  <si>
    <t>insert into table db_custscience_interns.col_26_db_venus_sku_hist_dim_distinct_values_table_stats select '26' as col_id, count (distinct MDSE_TYP_NM) as distinct_values</t>
  </si>
  <si>
    <t>insert into table db_custscience_interns.SUMMARY_of_db_venus_sku_hist_dim_distinct_values_table_stats select col_id, distinct_values from db_custscience_interns.col_26_db_venus_sku_hist_dim_distinct_values_table_stats ;</t>
  </si>
  <si>
    <t>32 11189</t>
  </si>
  <si>
    <t>drop table db_custscience_interns.col_26_db_venus_sku_hist_dim_distinct_values_table_stats;</t>
  </si>
  <si>
    <t>create table db_custscience_interns.col_26_db_venus_sku_hist_dim_null_value_count_table_stats (col_id int, null_value_count bigint) Row format delimited Fields terminated by '\t' Lines terminated by '\n'  Stored as textfile ;</t>
  </si>
  <si>
    <t xml:space="preserve">insert into table db_custscience_interns.col_26_db_venus_sku_hist_dim_null_value_count_table_stats select '26' as col_id, count (sku_key) as null_value_count where MDSE_TYP_NM IS NULL </t>
  </si>
  <si>
    <t>insert into table db_custscience_interns.SUMMARY_of_db_venus_sku_hist_dim_null_value_count_table_stats select col_id, null_value_count from db_custscience_interns.col_26_db_venus_sku_hist_dim_null_value_count_table_stats ;</t>
  </si>
  <si>
    <t>drop table db_custscience_interns.col_26_db_venus_sku_hist_dim_null_value_count_table_stats ;</t>
  </si>
  <si>
    <t>create table db_custscience_interns.col_27_db_venus_sku_hist_dim_distinct_values_table_stats (col_id int, distinct_values bigint) Row format delimited Fields terminated by '\t' Lines terminated by '\n'  Stored as textfile ;</t>
  </si>
  <si>
    <t>insert into table db_custscience_interns.col_27_db_venus_sku_hist_dim_distinct_values_table_stats select '27' as col_id, count (distinct OPR_MDSE_CLS_ID) as distinct_values</t>
  </si>
  <si>
    <t>insert into table db_custscience_interns.SUMMARY_of_db_venus_sku_hist_dim_distinct_values_table_stats select col_id, distinct_values from db_custscience_interns.col_27_db_venus_sku_hist_dim_distinct_values_table_stats ;</t>
  </si>
  <si>
    <t>33 9019331</t>
  </si>
  <si>
    <t>drop table db_custscience_interns.col_27_db_venus_sku_hist_dim_distinct_values_table_stats;</t>
  </si>
  <si>
    <t>create table db_custscience_interns.col_27_db_venus_sku_hist_dim_null_value_count_table_stats (col_id int, null_value_count bigint) Row format delimited Fields terminated by '\t' Lines terminated by '\n'  Stored as textfile ;</t>
  </si>
  <si>
    <t xml:space="preserve">insert into table db_custscience_interns.col_27_db_venus_sku_hist_dim_null_value_count_table_stats select '27' as col_id, count (sku_key) as null_value_count where OPR_MDSE_CLS_ID IS NULL </t>
  </si>
  <si>
    <t>insert into table db_custscience_interns.SUMMARY_of_db_venus_sku_hist_dim_null_value_count_table_stats select col_id, null_value_count from db_custscience_interns.col_27_db_venus_sku_hist_dim_null_value_count_table_stats ;</t>
  </si>
  <si>
    <t>drop table db_custscience_interns.col_27_db_venus_sku_hist_dim_null_value_count_table_stats ;</t>
  </si>
  <si>
    <t>create table db_custscience_interns.col_28_db_venus_sku_hist_dim_distinct_values_table_stats (col_id int, distinct_values bigint) Row format delimited Fields terminated by '\t' Lines terminated by '\n'  Stored as textfile ;</t>
  </si>
  <si>
    <t>insert into table db_custscience_interns.col_28_db_venus_sku_hist_dim_distinct_values_table_stats select '28' as col_id, count (distinct OPR_MDSE_CO_ID) as distinct_values</t>
  </si>
  <si>
    <t>insert into table db_custscience_interns.SUMMARY_of_db_venus_sku_hist_dim_distinct_values_table_stats select col_id, distinct_values from db_custscience_interns.col_28_db_venus_sku_hist_dim_distinct_values_table_stats ;</t>
  </si>
  <si>
    <t>34 481029</t>
  </si>
  <si>
    <t>drop table db_custscience_interns.col_28_db_venus_sku_hist_dim_distinct_values_table_stats;</t>
  </si>
  <si>
    <t>create table db_custscience_interns.col_28_db_venus_sku_hist_dim_null_value_count_table_stats (col_id int, null_value_count bigint) Row format delimited Fields terminated by '\t' Lines terminated by '\n'  Stored as textfile ;</t>
  </si>
  <si>
    <t xml:space="preserve">insert into table db_custscience_interns.col_28_db_venus_sku_hist_dim_null_value_count_table_stats select '28' as col_id, count (sku_key) as null_value_count where OPR_MDSE_CO_ID IS NULL </t>
  </si>
  <si>
    <t>insert into table db_custscience_interns.SUMMARY_of_db_venus_sku_hist_dim_null_value_count_table_stats select col_id, null_value_count from db_custscience_interns.col_28_db_venus_sku_hist_dim_null_value_count_table_stats ;</t>
  </si>
  <si>
    <t>drop table db_custscience_interns.col_28_db_venus_sku_hist_dim_null_value_count_table_stats ;</t>
  </si>
  <si>
    <t>create table db_custscience_interns.col_29_db_venus_sku_hist_dim_distinct_values_table_stats (col_id int, distinct_values bigint) Row format delimited Fields terminated by '\t' Lines terminated by '\n'  Stored as textfile ;</t>
  </si>
  <si>
    <t>insert into table db_custscience_interns.col_29_db_venus_sku_hist_dim_distinct_values_table_stats select '29' as col_id, count (distinct OPR_MDSE_CORP_ID) as distinct_values</t>
  </si>
  <si>
    <t>insert into table db_custscience_interns.SUMMARY_of_db_venus_sku_hist_dim_distinct_values_table_stats select col_id, distinct_values from db_custscience_interns.col_29_db_venus_sku_hist_dim_distinct_values_table_stats ;</t>
  </si>
  <si>
    <t>35 1282298</t>
  </si>
  <si>
    <t>drop table db_custscience_interns.col_29_db_venus_sku_hist_dim_distinct_values_table_stats;</t>
  </si>
  <si>
    <t>create table db_custscience_interns.col_29_db_venus_sku_hist_dim_null_value_count_table_stats (col_id int, null_value_count bigint) Row format delimited Fields terminated by '\t' Lines terminated by '\n'  Stored as textfile ;</t>
  </si>
  <si>
    <t xml:space="preserve">insert into table db_custscience_interns.col_29_db_venus_sku_hist_dim_null_value_count_table_stats select '29' as col_id, count (sku_key) as null_value_count where OPR_MDSE_CORP_ID IS NULL </t>
  </si>
  <si>
    <t>insert into table db_custscience_interns.SUMMARY_of_db_venus_sku_hist_dim_null_value_count_table_stats select col_id, null_value_count from db_custscience_interns.col_29_db_venus_sku_hist_dim_null_value_count_table_stats ;</t>
  </si>
  <si>
    <t>drop table db_custscience_interns.col_29_db_venus_sku_hist_dim_null_value_count_table_stats ;</t>
  </si>
  <si>
    <t>create table db_custscience_interns.col_30_db_venus_sku_hist_dim_distinct_values_table_stats (col_id int, distinct_values bigint) Row format delimited Fields terminated by '\t' Lines terminated by '\n'  Stored as textfile ;</t>
  </si>
  <si>
    <t>insert into table db_custscience_interns.col_30_db_venus_sku_hist_dim_distinct_values_table_stats select '30' as col_id, count (distinct OPR_MDSE_DEPT_ID) as distinct_values</t>
  </si>
  <si>
    <t>insert into table db_custscience_interns.SUMMARY_of_db_venus_sku_hist_dim_distinct_values_table_stats select col_id, distinct_values from db_custscience_interns.col_30_db_venus_sku_hist_dim_distinct_values_table_stats ;</t>
  </si>
  <si>
    <t>36 956</t>
  </si>
  <si>
    <t>drop table db_custscience_interns.col_30_db_venus_sku_hist_dim_distinct_values_table_stats;</t>
  </si>
  <si>
    <t>create table db_custscience_interns.col_30_db_venus_sku_hist_dim_null_value_count_table_stats (col_id int, null_value_count bigint) Row format delimited Fields terminated by '\t' Lines terminated by '\n'  Stored as textfile ;</t>
  </si>
  <si>
    <t xml:space="preserve">insert into table db_custscience_interns.col_30_db_venus_sku_hist_dim_null_value_count_table_stats select '30' as col_id, count (sku_key) as null_value_count where OPR_MDSE_DEPT_ID IS NULL </t>
  </si>
  <si>
    <t>insert into table db_custscience_interns.SUMMARY_of_db_venus_sku_hist_dim_null_value_count_table_stats select col_id, null_value_count from db_custscience_interns.col_30_db_venus_sku_hist_dim_null_value_count_table_stats ;</t>
  </si>
  <si>
    <t>drop table db_custscience_interns.col_30_db_venus_sku_hist_dim_null_value_count_table_stats ;</t>
  </si>
  <si>
    <t>create table db_custscience_interns.col_31_db_venus_sku_hist_dim_distinct_values_table_stats (col_id int, distinct_values bigint) Row format delimited Fields terminated by '\t' Lines terminated by '\n'  Stored as textfile ;</t>
  </si>
  <si>
    <t>insert into table db_custscience_interns.col_31_db_venus_sku_hist_dim_distinct_values_table_stats select '31' as col_id, count (distinct OPR_MDSE_DIV_ID) as distinct_values</t>
  </si>
  <si>
    <t>insert into table db_custscience_interns.SUMMARY_of_db_venus_sku_hist_dim_distinct_values_table_stats select col_id, distinct_values from db_custscience_interns.col_31_db_venus_sku_hist_dim_distinct_values_table_stats ;</t>
  </si>
  <si>
    <t>37 2850</t>
  </si>
  <si>
    <t>drop table db_custscience_interns.col_31_db_venus_sku_hist_dim_distinct_values_table_stats;</t>
  </si>
  <si>
    <t>create table db_custscience_interns.col_31_db_venus_sku_hist_dim_null_value_count_table_stats (col_id int, null_value_count bigint) Row format delimited Fields terminated by '\t' Lines terminated by '\n'  Stored as textfile ;</t>
  </si>
  <si>
    <t xml:space="preserve">insert into table db_custscience_interns.col_31_db_venus_sku_hist_dim_null_value_count_table_stats select '31' as col_id, count (sku_key) as null_value_count where OPR_MDSE_DIV_ID IS NULL </t>
  </si>
  <si>
    <t>insert into table db_custscience_interns.SUMMARY_of_db_venus_sku_hist_dim_null_value_count_table_stats select col_id, null_value_count from db_custscience_interns.col_31_db_venus_sku_hist_dim_null_value_count_table_stats ;</t>
  </si>
  <si>
    <t>drop table db_custscience_interns.col_31_db_venus_sku_hist_dim_null_value_count_table_stats ;</t>
  </si>
  <si>
    <t>create table db_custscience_interns.col_32_db_venus_sku_hist_dim_distinct_values_table_stats (col_id int, distinct_values bigint) Row format delimited Fields terminated by '\t' Lines terminated by '\n'  Stored as textfile ;</t>
  </si>
  <si>
    <t>insert into table db_custscience_interns.col_32_db_venus_sku_hist_dim_distinct_values_table_stats select '32' as col_id, count (distinct OPR_MDSE_SCLS_ID) as distinct_values</t>
  </si>
  <si>
    <t>insert into table db_custscience_interns.SUMMARY_of_db_venus_sku_hist_dim_distinct_values_table_stats select col_id, distinct_values from db_custscience_interns.col_32_db_venus_sku_hist_dim_distinct_values_table_stats ;</t>
  </si>
  <si>
    <t>38 1823</t>
  </si>
  <si>
    <t>drop table db_custscience_interns.col_32_db_venus_sku_hist_dim_distinct_values_table_stats;</t>
  </si>
  <si>
    <t>create table db_custscience_interns.col_32_db_venus_sku_hist_dim_null_value_count_table_stats (col_id int, null_value_count bigint) Row format delimited Fields terminated by '\t' Lines terminated by '\n'  Stored as textfile ;</t>
  </si>
  <si>
    <t xml:space="preserve">insert into table db_custscience_interns.col_32_db_venus_sku_hist_dim_null_value_count_table_stats select '32' as col_id, count (sku_key) as null_value_count where OPR_MDSE_SCLS_ID IS NULL </t>
  </si>
  <si>
    <t>insert into table db_custscience_interns.SUMMARY_of_db_venus_sku_hist_dim_null_value_count_table_stats select col_id, null_value_count from db_custscience_interns.col_32_db_venus_sku_hist_dim_null_value_count_table_stats ;</t>
  </si>
  <si>
    <t>drop table db_custscience_interns.col_32_db_venus_sku_hist_dim_null_value_count_table_stats ;</t>
  </si>
  <si>
    <t>create table db_custscience_interns.col_33_db_venus_sku_hist_dim_distinct_values_table_stats (col_id int, distinct_values bigint) Row format delimited Fields terminated by '\t' Lines terminated by '\n'  Stored as textfile ;</t>
  </si>
  <si>
    <t>insert into table db_custscience_interns.col_33_db_venus_sku_hist_dim_distinct_values_table_stats select '33' as col_id, count (distinct OPR_PRD_CD) as distinct_values</t>
  </si>
  <si>
    <t>insert into table db_custscience_interns.SUMMARY_of_db_venus_sku_hist_dim_distinct_values_table_stats select col_id, distinct_values from db_custscience_interns.col_33_db_venus_sku_hist_dim_distinct_values_table_stats ;</t>
  </si>
  <si>
    <t>39 70010</t>
  </si>
  <si>
    <t>drop table db_custscience_interns.col_33_db_venus_sku_hist_dim_distinct_values_table_stats;</t>
  </si>
  <si>
    <t>create table db_custscience_interns.col_33_db_venus_sku_hist_dim_null_value_count_table_stats (col_id int, null_value_count bigint) Row format delimited Fields terminated by '\t' Lines terminated by '\n'  Stored as textfile ;</t>
  </si>
  <si>
    <t xml:space="preserve">insert into table db_custscience_interns.col_33_db_venus_sku_hist_dim_null_value_count_table_stats select '33' as col_id, count (sku_key) as null_value_count where OPR_PRD_CD IS NULL </t>
  </si>
  <si>
    <t>insert into table db_custscience_interns.SUMMARY_of_db_venus_sku_hist_dim_null_value_count_table_stats select col_id, null_value_count from db_custscience_interns.col_33_db_venus_sku_hist_dim_null_value_count_table_stats ;</t>
  </si>
  <si>
    <t>39 2472</t>
  </si>
  <si>
    <t>drop table db_custscience_interns.col_33_db_venus_sku_hist_dim_null_value_count_table_stats ;</t>
  </si>
  <si>
    <t>create table db_custscience_interns.col_34_db_venus_sku_hist_dim_distinct_values_table_stats (col_id int, distinct_values bigint) Row format delimited Fields terminated by '\t' Lines terminated by '\n'  Stored as textfile ;</t>
  </si>
  <si>
    <t>insert into table db_custscience_interns.col_34_db_venus_sku_hist_dim_distinct_values_table_stats select '34' as col_id, count (distinct OPR_STY_CD) as distinct_values</t>
  </si>
  <si>
    <t>insert into table db_custscience_interns.SUMMARY_of_db_venus_sku_hist_dim_distinct_values_table_stats select col_id, distinct_values from db_custscience_interns.col_34_db_venus_sku_hist_dim_distinct_values_table_stats ;</t>
  </si>
  <si>
    <t>40 7014</t>
  </si>
  <si>
    <t>drop table db_custscience_interns.col_34_db_venus_sku_hist_dim_distinct_values_table_stats;</t>
  </si>
  <si>
    <t>create table db_custscience_interns.col_34_db_venus_sku_hist_dim_null_value_count_table_stats (col_id int, null_value_count bigint) Row format delimited Fields terminated by '\t' Lines terminated by '\n'  Stored as textfile ;</t>
  </si>
  <si>
    <t xml:space="preserve">insert into table db_custscience_interns.col_34_db_venus_sku_hist_dim_null_value_count_table_stats select '34' as col_id, count (sku_key) as null_value_count where OPR_STY_CD IS NULL </t>
  </si>
  <si>
    <t>insert into table db_custscience_interns.SUMMARY_of_db_venus_sku_hist_dim_null_value_count_table_stats select col_id, null_value_count from db_custscience_interns.col_34_db_venus_sku_hist_dim_null_value_count_table_stats ;</t>
  </si>
  <si>
    <t>drop table db_custscience_interns.col_34_db_venus_sku_hist_dim_null_value_count_table_stats ;</t>
  </si>
  <si>
    <t>create table db_custscience_interns.col_35_db_venus_sku_hist_dim_distinct_values_table_stats (col_id int, distinct_values bigint) Row format delimited Fields terminated by '\t' Lines terminated by '\n'  Stored as textfile ;</t>
  </si>
  <si>
    <t>insert into table db_custscience_interns.col_35_db_venus_sku_hist_dim_distinct_values_table_stats select '35' as col_id, count (distinct OPR_STY_CLR_CD) as distinct_values</t>
  </si>
  <si>
    <t>insert into table db_custscience_interns.SUMMARY_of_db_venus_sku_hist_dim_distinct_values_table_stats select col_id, distinct_values from db_custscience_interns.col_35_db_venus_sku_hist_dim_distinct_values_table_stats ;</t>
  </si>
  <si>
    <t>drop table db_custscience_interns.col_35_db_venus_sku_hist_dim_distinct_values_table_stats;</t>
  </si>
  <si>
    <t>create table db_custscience_interns.col_35_db_venus_sku_hist_dim_null_value_count_table_stats (col_id int, null_value_count bigint) Row format delimited Fields terminated by '\t' Lines terminated by '\n'  Stored as textfile ;</t>
  </si>
  <si>
    <t xml:space="preserve">insert into table db_custscience_interns.col_35_db_venus_sku_hist_dim_null_value_count_table_stats select '35' as col_id, count (sku_key) as null_value_count where OPR_STY_CLR_CD IS NULL </t>
  </si>
  <si>
    <t>insert into table db_custscience_interns.SUMMARY_of_db_venus_sku_hist_dim_null_value_count_table_stats select col_id, null_value_count from db_custscience_interns.col_35_db_venus_sku_hist_dim_null_value_count_table_stats ;</t>
  </si>
  <si>
    <t>drop table db_custscience_interns.col_35_db_venus_sku_hist_dim_null_value_count_table_stats ;</t>
  </si>
  <si>
    <t>create table db_custscience_interns.col_36_db_venus_sku_hist_dim_distinct_values_table_stats (col_id int, distinct_values bigint) Row format delimited Fields terminated by '\t' Lines terminated by '\n'  Stored as textfile ;</t>
  </si>
  <si>
    <t>insert into table db_custscience_interns.col_36_db_venus_sku_hist_dim_distinct_values_table_stats select '36' as col_id, count (distinct OPR_SZ_CD) as distinct_values</t>
  </si>
  <si>
    <t>insert into table db_custscience_interns.SUMMARY_of_db_venus_sku_hist_dim_distinct_values_table_stats select col_id, distinct_values from db_custscience_interns.col_36_db_venus_sku_hist_dim_distinct_values_table_stats ;</t>
  </si>
  <si>
    <t>41 2425</t>
  </si>
  <si>
    <t>drop table db_custscience_interns.col_36_db_venus_sku_hist_dim_distinct_values_table_stats;</t>
  </si>
  <si>
    <t>create table db_custscience_interns.col_36_db_venus_sku_hist_dim_null_value_count_table_stats (col_id int, null_value_count bigint) Row format delimited Fields terminated by '\t' Lines terminated by '\n'  Stored as textfile ;</t>
  </si>
  <si>
    <t xml:space="preserve">insert into table db_custscience_interns.col_36_db_venus_sku_hist_dim_null_value_count_table_stats select '36' as col_id, count (sku_key) as null_value_count where OPR_SZ_CD IS NULL </t>
  </si>
  <si>
    <t>insert into table db_custscience_interns.SUMMARY_of_db_venus_sku_hist_dim_null_value_count_table_stats select col_id, null_value_count from db_custscience_interns.col_36_db_venus_sku_hist_dim_null_value_count_table_stats ;</t>
  </si>
  <si>
    <t>drop table db_custscience_interns.col_36_db_venus_sku_hist_dim_null_value_count_table_stats ;</t>
  </si>
  <si>
    <t>create table db_custscience_interns.col_37_db_venus_sku_hist_dim_distinct_values_table_stats (col_id int, distinct_values bigint) Row format delimited Fields terminated by '\t' Lines terminated by '\n'  Stored as textfile ;</t>
  </si>
  <si>
    <t>insert into table db_custscience_interns.col_37_db_venus_sku_hist_dim_distinct_values_table_stats select '37' as col_id, count (distinct PLN_DSB_CTR_PST_DT) as distinct_values</t>
  </si>
  <si>
    <t>insert into table db_custscience_interns.SUMMARY_of_db_venus_sku_hist_dim_distinct_values_table_stats select col_id, distinct_values from db_custscience_interns.col_37_db_venus_sku_hist_dim_distinct_values_table_stats ;</t>
  </si>
  <si>
    <t>42 11711</t>
  </si>
  <si>
    <t>drop table db_custscience_interns.col_37_db_venus_sku_hist_dim_distinct_values_table_stats;</t>
  </si>
  <si>
    <t>create table db_custscience_interns.col_37_db_venus_sku_hist_dim_null_value_count_table_stats (col_id int, null_value_count bigint) Row format delimited Fields terminated by '\t' Lines terminated by '\n'  Stored as textfile ;</t>
  </si>
  <si>
    <t xml:space="preserve">insert into table db_custscience_interns.col_37_db_venus_sku_hist_dim_null_value_count_table_stats select '37' as col_id, count (sku_key) as null_value_count where PLN_DSB_CTR_PST_DT IS NULL </t>
  </si>
  <si>
    <t>insert into table db_custscience_interns.SUMMARY_of_db_venus_sku_hist_dim_null_value_count_table_stats select col_id, null_value_count from db_custscience_interns.col_37_db_venus_sku_hist_dim_null_value_count_table_stats ;</t>
  </si>
  <si>
    <t>drop table db_custscience_interns.col_37_db_venus_sku_hist_dim_null_value_count_table_stats ;</t>
  </si>
  <si>
    <t>create table db_custscience_interns.col_38_db_venus_sku_hist_dim_distinct_values_table_stats (col_id int, distinct_values bigint) Row format delimited Fields terminated by '\t' Lines terminated by '\n'  Stored as textfile ;</t>
  </si>
  <si>
    <t>insert into table db_custscience_interns.col_38_db_venus_sku_hist_dim_distinct_values_table_stats select '38' as col_id, count (distinct PRD_TYP_NM) as distinct_values</t>
  </si>
  <si>
    <t>insert into table db_custscience_interns.SUMMARY_of_db_venus_sku_hist_dim_distinct_values_table_stats select col_id, distinct_values from db_custscience_interns.col_38_db_venus_sku_hist_dim_distinct_values_table_stats ;</t>
  </si>
  <si>
    <t>43 1461</t>
  </si>
  <si>
    <t>drop table db_custscience_interns.col_38_db_venus_sku_hist_dim_distinct_values_table_stats;</t>
  </si>
  <si>
    <t>create table db_custscience_interns.col_38_db_venus_sku_hist_dim_null_value_count_table_stats (col_id int, null_value_count bigint) Row format delimited Fields terminated by '\t' Lines terminated by '\n'  Stored as textfile ;</t>
  </si>
  <si>
    <t xml:space="preserve">insert into table db_custscience_interns.col_38_db_venus_sku_hist_dim_null_value_count_table_stats select '38' as col_id, count (sku_key) as null_value_count where PRD_TYP_NM IS NULL </t>
  </si>
  <si>
    <t>insert into table db_custscience_interns.SUMMARY_of_db_venus_sku_hist_dim_null_value_count_table_stats select col_id, null_value_count from db_custscience_interns.col_38_db_venus_sku_hist_dim_null_value_count_table_stats ;</t>
  </si>
  <si>
    <t>drop table db_custscience_interns.col_38_db_venus_sku_hist_dim_null_value_count_table_stats ;</t>
  </si>
  <si>
    <t>create table db_custscience_interns.col_39_db_venus_sku_hist_dim_distinct_values_table_stats (col_id int, distinct_values bigint) Row format delimited Fields terminated by '\t' Lines terminated by '\n'  Stored as textfile ;</t>
  </si>
  <si>
    <t>insert into table db_custscience_interns.col_39_db_venus_sku_hist_dim_distinct_values_table_stats select '39' as col_id, count (distinct PRD_UNQ_DESC) as distinct_values</t>
  </si>
  <si>
    <t>insert into table db_custscience_interns.SUMMARY_of_db_venus_sku_hist_dim_distinct_values_table_stats select col_id, distinct_values from db_custscience_interns.col_39_db_venus_sku_hist_dim_distinct_values_table_stats ;</t>
  </si>
  <si>
    <t>drop table db_custscience_interns.col_39_db_venus_sku_hist_dim_distinct_values_table_stats;</t>
  </si>
  <si>
    <t>create table db_custscience_interns.col_39_db_venus_sku_hist_dim_null_value_count_table_stats (col_id int, null_value_count bigint) Row format delimited Fields terminated by '\t' Lines terminated by '\n'  Stored as textfile ;</t>
  </si>
  <si>
    <t xml:space="preserve">insert into table db_custscience_interns.col_39_db_venus_sku_hist_dim_null_value_count_table_stats select '39' as col_id, count (sku_key) as null_value_count where PRD_UNQ_DESC IS NULL </t>
  </si>
  <si>
    <t>insert into table db_custscience_interns.SUMMARY_of_db_venus_sku_hist_dim_null_value_count_table_stats select col_id, null_value_count from db_custscience_interns.col_39_db_venus_sku_hist_dim_null_value_count_table_stats ;</t>
  </si>
  <si>
    <t>drop table db_custscience_interns.col_39_db_venus_sku_hist_dim_null_value_count_table_stats ;</t>
  </si>
  <si>
    <t>create table db_custscience_interns.col_40_db_venus_sku_hist_dim_distinct_values_table_stats (col_id int, distinct_values bigint) Row format delimited Fields terminated by '\t' Lines terminated by '\n'  Stored as textfile ;</t>
  </si>
  <si>
    <t>insert into table db_custscience_interns.col_40_db_venus_sku_hist_dim_distinct_values_table_stats select '40' as col_id, count (distinct PUBL_PST_DT) as distinct_values</t>
  </si>
  <si>
    <t>insert into table db_custscience_interns.SUMMARY_of_db_venus_sku_hist_dim_distinct_values_table_stats select col_id, distinct_values from db_custscience_interns.col_40_db_venus_sku_hist_dim_distinct_values_table_stats ;</t>
  </si>
  <si>
    <t>45 957</t>
  </si>
  <si>
    <t>drop table db_custscience_interns.col_40_db_venus_sku_hist_dim_distinct_values_table_stats;</t>
  </si>
  <si>
    <t>create table db_custscience_interns.col_40_db_venus_sku_hist_dim_null_value_count_table_stats (col_id int, null_value_count bigint) Row format delimited Fields terminated by '\t' Lines terminated by '\n'  Stored as textfile ;</t>
  </si>
  <si>
    <t xml:space="preserve">insert into table db_custscience_interns.col_40_db_venus_sku_hist_dim_null_value_count_table_stats select '40' as col_id, count (sku_key) as null_value_count where PUBL_PST_DT IS NULL </t>
  </si>
  <si>
    <t>insert into table db_custscience_interns.SUMMARY_of_db_venus_sku_hist_dim_null_value_count_table_stats select col_id, null_value_count from db_custscience_interns.col_40_db_venus_sku_hist_dim_null_value_count_table_stats ;</t>
  </si>
  <si>
    <t>drop table db_custscience_interns.col_40_db_venus_sku_hist_dim_null_value_count_table_stats ;</t>
  </si>
  <si>
    <t>create table db_custscience_interns.col_41_db_venus_sku_hist_dim_distinct_values_table_stats (col_id int, distinct_values bigint) Row format delimited Fields terminated by '\t' Lines terminated by '\n'  Stored as textfile ;</t>
  </si>
  <si>
    <t>insert into table db_custscience_interns.col_41_db_venus_sku_hist_dim_distinct_values_table_stats select '41' as col_id, count (distinct SHRT_SZ_DESC) as distinct_values</t>
  </si>
  <si>
    <t>insert into table db_custscience_interns.SUMMARY_of_db_venus_sku_hist_dim_distinct_values_table_stats select col_id, distinct_values from db_custscience_interns.col_41_db_venus_sku_hist_dim_distinct_values_table_stats ;</t>
  </si>
  <si>
    <t>drop table db_custscience_interns.col_41_db_venus_sku_hist_dim_distinct_values_table_stats;</t>
  </si>
  <si>
    <t>create table db_custscience_interns.col_41_db_venus_sku_hist_dim_null_value_count_table_stats (col_id int, null_value_count bigint) Row format delimited Fields terminated by '\t' Lines terminated by '\n'  Stored as textfile ;</t>
  </si>
  <si>
    <t xml:space="preserve">insert into table db_custscience_interns.col_41_db_venus_sku_hist_dim_null_value_count_table_stats select '41' as col_id, count (sku_key) as null_value_count where SHRT_SZ_DESC IS NULL </t>
  </si>
  <si>
    <t>insert into table db_custscience_interns.SUMMARY_of_db_venus_sku_hist_dim_null_value_count_table_stats select col_id, null_value_count from db_custscience_interns.col_41_db_venus_sku_hist_dim_null_value_count_table_stats ;</t>
  </si>
  <si>
    <t>drop table db_custscience_interns.col_41_db_venus_sku_hist_dim_null_value_count_table_stats ;</t>
  </si>
  <si>
    <t>sku_orig_cst_amt    double                                  </t>
  </si>
  <si>
    <t>create table db_custscience_interns.col_42_db_venus_sku_hist_dim_distinct_values_table_stats (col_id int, distinct_values bigint) Row format delimited Fields terminated by '\t' Lines terminated by '\n'  Stored as textfile ;</t>
  </si>
  <si>
    <t>insert into table db_custscience_interns.col_42_db_venus_sku_hist_dim_distinct_values_table_stats select '42' as col_id, count (distinct SKU_ORIG_CST_AMT) as distinct_values</t>
  </si>
  <si>
    <t>insert into table db_custscience_interns.SUMMARY_of_db_venus_sku_hist_dim_distinct_values_table_stats select col_id, distinct_values from db_custscience_interns.col_42_db_venus_sku_hist_dim_distinct_values_table_stats ;</t>
  </si>
  <si>
    <t>47 405</t>
  </si>
  <si>
    <t>drop table db_custscience_interns.col_42_db_venus_sku_hist_dim_distinct_values_table_stats;</t>
  </si>
  <si>
    <t>create table db_custscience_interns.col_42_db_venus_sku_hist_dim_null_value_count_table_stats (col_id int, null_value_count bigint) Row format delimited Fields terminated by '\t' Lines terminated by '\n'  Stored as textfile ;</t>
  </si>
  <si>
    <t xml:space="preserve">insert into table db_custscience_interns.col_42_db_venus_sku_hist_dim_null_value_count_table_stats select '42' as col_id, count (sku_key) as null_value_count where SKU_ORIG_CST_AMT IS NULL </t>
  </si>
  <si>
    <t>insert into table db_custscience_interns.SUMMARY_of_db_venus_sku_hist_dim_null_value_count_table_stats select col_id, null_value_count from db_custscience_interns.col_42_db_venus_sku_hist_dim_null_value_count_table_stats ;</t>
  </si>
  <si>
    <t>drop table db_custscience_interns.col_42_db_venus_sku_hist_dim_null_value_count_table_stats ;</t>
  </si>
  <si>
    <t>sku_orig_rtl_amt    double                                  </t>
  </si>
  <si>
    <t>create table db_custscience_interns.col_43_db_venus_sku_hist_dim_distinct_values_table_stats (col_id int, distinct_values bigint) Row format delimited Fields terminated by '\t' Lines terminated by '\n'  Stored as textfile ;</t>
  </si>
  <si>
    <t>insert into table db_custscience_interns.col_43_db_venus_sku_hist_dim_distinct_values_table_stats select '43' as col_id, count (distinct SKU_ORIG_RTL_AMT) as distinct_values</t>
  </si>
  <si>
    <t>insert into table db_custscience_interns.SUMMARY_of_db_venus_sku_hist_dim_distinct_values_table_stats select col_id, distinct_values from db_custscience_interns.col_43_db_venus_sku_hist_dim_distinct_values_table_stats ;</t>
  </si>
  <si>
    <t>48 12</t>
  </si>
  <si>
    <t>drop table db_custscience_interns.col_43_db_venus_sku_hist_dim_distinct_values_table_stats;</t>
  </si>
  <si>
    <t>create table db_custscience_interns.col_43_db_venus_sku_hist_dim_null_value_count_table_stats (col_id int, null_value_count bigint) Row format delimited Fields terminated by '\t' Lines terminated by '\n'  Stored as textfile ;</t>
  </si>
  <si>
    <t xml:space="preserve">insert into table db_custscience_interns.col_43_db_venus_sku_hist_dim_null_value_count_table_stats select '43' as col_id, count (sku_key) as null_value_count where SKU_ORIG_RTL_AMT IS NULL </t>
  </si>
  <si>
    <t>insert into table db_custscience_interns.SUMMARY_of_db_venus_sku_hist_dim_null_value_count_table_stats select col_id, null_value_count from db_custscience_interns.col_43_db_venus_sku_hist_dim_null_value_count_table_stats ;</t>
  </si>
  <si>
    <t>drop table db_custscience_interns.col_43_db_venus_sku_hist_dim_null_value_count_table_stats ;</t>
  </si>
  <si>
    <t>create table db_custscience_interns.col_44_db_venus_sku_hist_dim_distinct_values_table_stats (col_id int, distinct_values bigint) Row format delimited Fields terminated by '\t' Lines terminated by '\n'  Stored as textfile ;</t>
  </si>
  <si>
    <t>insert into table db_custscience_interns.col_44_db_venus_sku_hist_dim_distinct_values_table_stats select '44' as col_id, count (distinct SZ_CATG_NM) as distinct_values</t>
  </si>
  <si>
    <t>insert into table db_custscience_interns.SUMMARY_of_db_venus_sku_hist_dim_distinct_values_table_stats select col_id, distinct_values from db_custscience_interns.col_44_db_venus_sku_hist_dim_distinct_values_table_stats ;</t>
  </si>
  <si>
    <t>drop table db_custscience_interns.col_44_db_venus_sku_hist_dim_distinct_values_table_stats;</t>
  </si>
  <si>
    <t>create table db_custscience_interns.col_44_db_venus_sku_hist_dim_null_value_count_table_stats (col_id int, null_value_count bigint) Row format delimited Fields terminated by '\t' Lines terminated by '\n'  Stored as textfile ;</t>
  </si>
  <si>
    <t xml:space="preserve">insert into table db_custscience_interns.col_44_db_venus_sku_hist_dim_null_value_count_table_stats select '44' as col_id, count (sku_key) as null_value_count where SZ_CATG_NM IS NULL </t>
  </si>
  <si>
    <t>insert into table db_custscience_interns.SUMMARY_of_db_venus_sku_hist_dim_null_value_count_table_stats select col_id, null_value_count from db_custscience_interns.col_44_db_venus_sku_hist_dim_null_value_count_table_stats ;</t>
  </si>
  <si>
    <t>drop table db_custscience_interns.col_44_db_venus_sku_hist_dim_null_value_count_table_stats ;</t>
  </si>
  <si>
    <t>create table db_custscience_interns.col_45_db_venus_sku_hist_dim_distinct_values_table_stats (col_id int, distinct_values bigint) Row format delimited Fields terminated by '\t' Lines terminated by '\n'  Stored as textfile ;</t>
  </si>
  <si>
    <t>insert into table db_custscience_interns.col_45_db_venus_sku_hist_dim_distinct_values_table_stats select '45' as col_id, count (distinct SZ_CD) as distinct_values</t>
  </si>
  <si>
    <t>insert into table db_custscience_interns.SUMMARY_of_db_venus_sku_hist_dim_distinct_values_table_stats select col_id, distinct_values from db_custscience_interns.col_45_db_venus_sku_hist_dim_distinct_values_table_stats ;</t>
  </si>
  <si>
    <t>50 8036767</t>
  </si>
  <si>
    <t>drop table db_custscience_interns.col_45_db_venus_sku_hist_dim_distinct_values_table_stats;</t>
  </si>
  <si>
    <t>create table db_custscience_interns.col_45_db_venus_sku_hist_dim_null_value_count_table_stats (col_id int, null_value_count bigint) Row format delimited Fields terminated by '\t' Lines terminated by '\n'  Stored as textfile ;</t>
  </si>
  <si>
    <t xml:space="preserve">insert into table db_custscience_interns.col_45_db_venus_sku_hist_dim_null_value_count_table_stats select '45' as col_id, count (sku_key) as null_value_count where SZ_CD IS NULL </t>
  </si>
  <si>
    <t>insert into table db_custscience_interns.SUMMARY_of_db_venus_sku_hist_dim_null_value_count_table_stats select col_id, null_value_count from db_custscience_interns.col_45_db_venus_sku_hist_dim_null_value_count_table_stats ;</t>
  </si>
  <si>
    <t>drop table db_custscience_interns.col_45_db_venus_sku_hist_dim_null_value_count_table_stats ;</t>
  </si>
  <si>
    <t>create table db_custscience_interns.col_46_db_venus_sku_hist_dim_distinct_values_table_stats (col_id int, distinct_values bigint) Row format delimited Fields terminated by '\t' Lines terminated by '\n'  Stored as textfile ;</t>
  </si>
  <si>
    <t>insert into table db_custscience_interns.col_46_db_venus_sku_hist_dim_distinct_values_table_stats select '46' as col_id, count (distinct SZ_DIV_NM) as distinct_values</t>
  </si>
  <si>
    <t>insert into table db_custscience_interns.SUMMARY_of_db_venus_sku_hist_dim_distinct_values_table_stats select col_id, distinct_values from db_custscience_interns.col_46_db_venus_sku_hist_dim_distinct_values_table_stats ;</t>
  </si>
  <si>
    <t>drop table db_custscience_interns.col_46_db_venus_sku_hist_dim_distinct_values_table_stats;</t>
  </si>
  <si>
    <t>create table db_custscience_interns.col_46_db_venus_sku_hist_dim_null_value_count_table_stats (col_id int, null_value_count bigint) Row format delimited Fields terminated by '\t' Lines terminated by '\n'  Stored as textfile ;</t>
  </si>
  <si>
    <t xml:space="preserve">insert into table db_custscience_interns.col_46_db_venus_sku_hist_dim_null_value_count_table_stats select '46' as col_id, count (sku_key) as null_value_count where SZ_DIV_NM IS NULL </t>
  </si>
  <si>
    <t>insert into table db_custscience_interns.SUMMARY_of_db_venus_sku_hist_dim_null_value_count_table_stats select col_id, null_value_count from db_custscience_interns.col_46_db_venus_sku_hist_dim_null_value_count_table_stats ;</t>
  </si>
  <si>
    <t>drop table db_custscience_interns.col_46_db_venus_sku_hist_dim_null_value_count_table_stats ;</t>
  </si>
  <si>
    <t>create table db_custscience_interns.col_47_db_venus_sku_hist_dim_distinct_values_table_stats (col_id int, distinct_values bigint) Row format delimited Fields terminated by '\t' Lines terminated by '\n'  Stored as textfile ;</t>
  </si>
  <si>
    <t>insert into table db_custscience_interns.col_47_db_venus_sku_hist_dim_distinct_values_table_stats select '47' as col_id, count (distinct SZ_MDL_NM) as distinct_values</t>
  </si>
  <si>
    <t>insert into table db_custscience_interns.SUMMARY_of_db_venus_sku_hist_dim_distinct_values_table_stats select col_id, distinct_values from db_custscience_interns.col_47_db_venus_sku_hist_dim_distinct_values_table_stats ;</t>
  </si>
  <si>
    <t>51 70028</t>
  </si>
  <si>
    <t>drop table db_custscience_interns.col_47_db_venus_sku_hist_dim_distinct_values_table_stats;</t>
  </si>
  <si>
    <t>create table db_custscience_interns.col_47_db_venus_sku_hist_dim_null_value_count_table_stats (col_id int, null_value_count bigint) Row format delimited Fields terminated by '\t' Lines terminated by '\n'  Stored as textfile ;</t>
  </si>
  <si>
    <t xml:space="preserve">insert into table db_custscience_interns.col_47_db_venus_sku_hist_dim_null_value_count_table_stats select '47' as col_id, count (sku_key) as null_value_count where SZ_MDL_NM IS NULL </t>
  </si>
  <si>
    <t>insert into table db_custscience_interns.SUMMARY_of_db_venus_sku_hist_dim_null_value_count_table_stats select col_id, null_value_count from db_custscience_interns.col_47_db_venus_sku_hist_dim_null_value_count_table_stats ;</t>
  </si>
  <si>
    <t>drop table db_custscience_interns.col_47_db_venus_sku_hist_dim_null_value_count_table_stats ;</t>
  </si>
  <si>
    <t>create table db_custscience_interns.col_48_db_venus_sku_hist_dim_distinct_values_table_stats (col_id int, distinct_values bigint) Row format delimited Fields terminated by '\t' Lines terminated by '\n'  Stored as textfile ;</t>
  </si>
  <si>
    <t>insert into table db_custscience_interns.col_48_db_venus_sku_hist_dim_distinct_values_table_stats select '48' as col_id, count (distinct SZ_VAR_DESC) as distinct_values</t>
  </si>
  <si>
    <t>insert into table db_custscience_interns.SUMMARY_of_db_venus_sku_hist_dim_distinct_values_table_stats select col_id, distinct_values from db_custscience_interns.col_48_db_venus_sku_hist_dim_distinct_values_table_stats ;</t>
  </si>
  <si>
    <t>52 311961</t>
  </si>
  <si>
    <t>drop table db_custscience_interns.col_48_db_venus_sku_hist_dim_distinct_values_table_stats;</t>
  </si>
  <si>
    <t>create table db_custscience_interns.col_48_db_venus_sku_hist_dim_null_value_count_table_stats (col_id int, null_value_count bigint) Row format delimited Fields terminated by '\t' Lines terminated by '\n'  Stored as textfile ;</t>
  </si>
  <si>
    <t xml:space="preserve">insert into table db_custscience_interns.col_48_db_venus_sku_hist_dim_null_value_count_table_stats select '48' as col_id, count (sku_key) as null_value_count where SZ_VAR_DESC IS NULL </t>
  </si>
  <si>
    <t>insert into table db_custscience_interns.SUMMARY_of_db_venus_sku_hist_dim_null_value_count_table_stats select col_id, null_value_count from db_custscience_interns.col_48_db_venus_sku_hist_dim_null_value_count_table_stats ;</t>
  </si>
  <si>
    <t>drop table db_custscience_interns.col_48_db_venus_sku_hist_dim_null_value_count_table_stats ;</t>
  </si>
  <si>
    <t>create table db_custscience_interns.col_49_db_venus_sku_hist_dim_distinct_values_table_stats (col_id int, distinct_values bigint) Row format delimited Fields terminated by '\t' Lines terminated by '\n'  Stored as textfile ;</t>
  </si>
  <si>
    <t>insert into table db_custscience_interns.col_49_db_venus_sku_hist_dim_distinct_values_table_stats select '49' as col_id, count (distinct TAX_CD) as distinct_values</t>
  </si>
  <si>
    <t>insert into table db_custscience_interns.SUMMARY_of_db_venus_sku_hist_dim_distinct_values_table_stats select col_id, distinct_values from db_custscience_interns.col_49_db_venus_sku_hist_dim_distinct_values_table_stats ;</t>
  </si>
  <si>
    <t>drop table db_custscience_interns.col_49_db_venus_sku_hist_dim_distinct_values_table_stats;</t>
  </si>
  <si>
    <t>create table db_custscience_interns.col_49_db_venus_sku_hist_dim_null_value_count_table_stats (col_id int, null_value_count bigint) Row format delimited Fields terminated by '\t' Lines terminated by '\n'  Stored as textfile ;</t>
  </si>
  <si>
    <t xml:space="preserve">insert into table db_custscience_interns.col_49_db_venus_sku_hist_dim_null_value_count_table_stats select '49' as col_id, count (sku_key) as null_value_count where TAX_CD IS NULL </t>
  </si>
  <si>
    <t>insert into table db_custscience_interns.SUMMARY_of_db_venus_sku_hist_dim_null_value_count_table_stats select col_id, null_value_count from db_custscience_interns.col_49_db_venus_sku_hist_dim_null_value_count_table_stats ;</t>
  </si>
  <si>
    <t>drop table db_custscience_interns.col_49_db_venus_sku_hist_dim_null_value_count_table_stats ;</t>
  </si>
  <si>
    <t>create table db_custscience_interns.col_50_db_venus_sku_hist_dim_distinct_values_table_stats (col_id int, distinct_values bigint) Row format delimited Fields terminated by '\t' Lines terminated by '\n'  Stored as textfile ;</t>
  </si>
  <si>
    <t>insert into table db_custscience_interns.col_50_db_venus_sku_hist_dim_distinct_values_table_stats select '50' as col_id, count (distinct UPC_NBR) as distinct_values</t>
  </si>
  <si>
    <t>insert into table db_custscience_interns.SUMMARY_of_db_venus_sku_hist_dim_distinct_values_table_stats select col_id, distinct_values from db_custscience_interns.col_50_db_venus_sku_hist_dim_distinct_values_table_stats ;</t>
  </si>
  <si>
    <t>54 8900508</t>
  </si>
  <si>
    <t>drop table db_custscience_interns.col_50_db_venus_sku_hist_dim_distinct_values_table_stats;</t>
  </si>
  <si>
    <t>create table db_custscience_interns.col_50_db_venus_sku_hist_dim_null_value_count_table_stats (col_id int, null_value_count bigint) Row format delimited Fields terminated by '\t' Lines terminated by '\n'  Stored as textfile ;</t>
  </si>
  <si>
    <t xml:space="preserve">insert into table db_custscience_interns.col_50_db_venus_sku_hist_dim_null_value_count_table_stats select '50' as col_id, count (sku_key) as null_value_count where UPC_NBR IS NULL </t>
  </si>
  <si>
    <t>insert into table db_custscience_interns.SUMMARY_of_db_venus_sku_hist_dim_null_value_count_table_stats select col_id, null_value_count from db_custscience_interns.col_50_db_venus_sku_hist_dim_null_value_count_table_stats ;</t>
  </si>
  <si>
    <t>drop table db_custscience_interns.col_50_db_venus_sku_hist_dim_null_value_count_table_stats ;</t>
  </si>
  <si>
    <t>create table db_custscience_interns.col_51_db_venus_sku_hist_dim_distinct_values_table_stats (col_id int, distinct_values bigint) Row format delimited Fields terminated by '\t' Lines terminated by '\n'  Stored as textfile ;</t>
  </si>
  <si>
    <t>insert into table db_custscience_interns.col_51_db_venus_sku_hist_dim_distinct_values_table_stats select '51' as col_id, count (distinct WEB_CLR_DESC) as distinct_values</t>
  </si>
  <si>
    <t>insert into table db_custscience_interns.SUMMARY_of_db_venus_sku_hist_dim_distinct_values_table_stats select col_id, distinct_values from db_custscience_interns.col_51_db_venus_sku_hist_dim_distinct_values_table_stats ;</t>
  </si>
  <si>
    <t>55 643839</t>
  </si>
  <si>
    <t>drop table db_custscience_interns.col_51_db_venus_sku_hist_dim_distinct_values_table_stats;</t>
  </si>
  <si>
    <t>create table db_custscience_interns.col_51_db_venus_sku_hist_dim_null_value_count_table_stats (col_id int, null_value_count bigint) Row format delimited Fields terminated by '\t' Lines terminated by '\n'  Stored as textfile ;</t>
  </si>
  <si>
    <t xml:space="preserve">insert into table db_custscience_interns.col_51_db_venus_sku_hist_dim_null_value_count_table_stats select '51' as col_id, count (sku_key) as null_value_count where WEB_CLR_DESC IS NULL </t>
  </si>
  <si>
    <t>insert into table db_custscience_interns.SUMMARY_of_db_venus_sku_hist_dim_null_value_count_table_stats select col_id, null_value_count from db_custscience_interns.col_51_db_venus_sku_hist_dim_null_value_count_table_stats ;</t>
  </si>
  <si>
    <t>drop table db_custscience_interns.col_51_db_venus_sku_hist_dim_null_value_count_table_stats ;</t>
  </si>
  <si>
    <t>create table db_custscience_interns.col_52_db_venus_sku_hist_dim_distinct_values_table_stats (col_id int, distinct_values bigint) Row format delimited Fields terminated by '\t' Lines terminated by '\n'  Stored as textfile ;</t>
  </si>
  <si>
    <t>insert into table db_custscience_interns.col_52_db_venus_sku_hist_dim_distinct_values_table_stats select '52' as col_id, count (distinct WEB_PRD_NM) as distinct_values</t>
  </si>
  <si>
    <t>insert into table db_custscience_interns.SUMMARY_of_db_venus_sku_hist_dim_distinct_values_table_stats select col_id, distinct_values from db_custscience_interns.col_52_db_venus_sku_hist_dim_distinct_values_table_stats ;</t>
  </si>
  <si>
    <t>56 1284296</t>
  </si>
  <si>
    <t>drop table db_custscience_interns.col_52_db_venus_sku_hist_dim_distinct_values_table_stats;</t>
  </si>
  <si>
    <t>create table db_custscience_interns.col_52_db_venus_sku_hist_dim_null_value_count_table_stats (col_id int, null_value_count bigint) Row format delimited Fields terminated by '\t' Lines terminated by '\n'  Stored as textfile ;</t>
  </si>
  <si>
    <t xml:space="preserve">insert into table db_custscience_interns.col_52_db_venus_sku_hist_dim_null_value_count_table_stats select '52' as col_id, count (sku_key) as null_value_count where WEB_PRD_NM IS NULL </t>
  </si>
  <si>
    <t>insert into table db_custscience_interns.SUMMARY_of_db_venus_sku_hist_dim_null_value_count_table_stats select col_id, null_value_count from db_custscience_interns.col_52_db_venus_sku_hist_dim_null_value_count_table_stats ;</t>
  </si>
  <si>
    <t>drop table db_custscience_interns.col_52_db_venus_sku_hist_dim_null_value_count_table_stats ;</t>
  </si>
  <si>
    <t>create table db_custscience_interns.col_53_db_venus_sku_hist_dim_distinct_values_table_stats (col_id int, distinct_values bigint) Row format delimited Fields terminated by '\t' Lines terminated by '\n'  Stored as textfile ;</t>
  </si>
  <si>
    <t>insert into table db_custscience_interns.col_53_db_venus_sku_hist_dim_distinct_values_table_stats select '53' as col_id, count (distinct WTR_RSNT_IND) as distinct_values</t>
  </si>
  <si>
    <t>insert into table db_custscience_interns.SUMMARY_of_db_venus_sku_hist_dim_distinct_values_table_stats select col_id, distinct_values from db_custscience_interns.col_53_db_venus_sku_hist_dim_distinct_values_table_stats ;</t>
  </si>
  <si>
    <t>drop table db_custscience_interns.col_53_db_venus_sku_hist_dim_distinct_values_table_stats;</t>
  </si>
  <si>
    <t>create table db_custscience_interns.col_53_db_venus_sku_hist_dim_null_value_count_table_stats (col_id int, null_value_count bigint) Row format delimited Fields terminated by '\t' Lines terminated by '\n'  Stored as textfile ;</t>
  </si>
  <si>
    <t xml:space="preserve">insert into table db_custscience_interns.col_53_db_venus_sku_hist_dim_null_value_count_table_stats select '53' as col_id, count (sku_key) as null_value_count where WTR_RSNT_IND IS NULL </t>
  </si>
  <si>
    <t>insert into table db_custscience_interns.SUMMARY_of_db_venus_sku_hist_dim_null_value_count_table_stats select col_id, null_value_count from db_custscience_interns.col_53_db_venus_sku_hist_dim_null_value_count_table_stats ;</t>
  </si>
  <si>
    <t>drop table db_custscience_interns.col_53_db_venus_sku_hist_dim_null_value_count_table_stats ;</t>
  </si>
  <si>
    <t>create table db_custscience_interns.col_54_db_venus_sku_hist_dim_distinct_values_table_stats (col_id int, distinct_values bigint) Row format delimited Fields terminated by '\t' Lines terminated by '\n'  Stored as textfile ;</t>
  </si>
  <si>
    <t>insert into table db_custscience_interns.col_54_db_venus_sku_hist_dim_distinct_values_table_stats select '54' as col_id, count (distinct SKU_EC_CTLG_ITM_ID) as distinct_values</t>
  </si>
  <si>
    <t>insert into table db_custscience_interns.SUMMARY_of_db_venus_sku_hist_dim_distinct_values_table_stats select col_id, distinct_values from db_custscience_interns.col_54_db_venus_sku_hist_dim_distinct_values_table_stats ;</t>
  </si>
  <si>
    <t>drop table db_custscience_interns.col_54_db_venus_sku_hist_dim_distinct_values_table_stats;</t>
  </si>
  <si>
    <t>create table db_custscience_interns.col_54_db_venus_sku_hist_dim_null_value_count_table_stats (col_id int, null_value_count bigint) Row format delimited Fields terminated by '\t' Lines terminated by '\n'  Stored as textfile ;</t>
  </si>
  <si>
    <t xml:space="preserve">insert into table db_custscience_interns.col_54_db_venus_sku_hist_dim_null_value_count_table_stats select '54' as col_id, count (sku_key) as null_value_count where SKU_EC_CTLG_ITM_ID IS NULL </t>
  </si>
  <si>
    <t>insert into table db_custscience_interns.SUMMARY_of_db_venus_sku_hist_dim_null_value_count_table_stats select col_id, null_value_count from db_custscience_interns.col_54_db_venus_sku_hist_dim_null_value_count_table_stats ;</t>
  </si>
  <si>
    <t>drop table db_custscience_interns.col_54_db_venus_sku_hist_dim_null_value_count_table_stats ;</t>
  </si>
  <si>
    <t>create table db_custscience_interns.col_55_db_venus_sku_hist_dim_distinct_values_table_stats (col_id int, distinct_values bigint) Row format delimited Fields terminated by '\t' Lines terminated by '\n'  Stored as textfile ;</t>
  </si>
  <si>
    <t>insert into table db_custscience_interns.col_55_db_venus_sku_hist_dim_distinct_values_table_stats select '55' as col_id, count (distinct STY_EC_CTLG_ITM_ID) as distinct_values</t>
  </si>
  <si>
    <t>insert into table db_custscience_interns.SUMMARY_of_db_venus_sku_hist_dim_distinct_values_table_stats select col_id, distinct_values from db_custscience_interns.col_55_db_venus_sku_hist_dim_distinct_values_table_stats ;</t>
  </si>
  <si>
    <t>drop table db_custscience_interns.col_55_db_venus_sku_hist_dim_distinct_values_table_stats;</t>
  </si>
  <si>
    <t>create table db_custscience_interns.col_55_db_venus_sku_hist_dim_null_value_count_table_stats (col_id int, null_value_count bigint) Row format delimited Fields terminated by '\t' Lines terminated by '\n'  Stored as textfile ;</t>
  </si>
  <si>
    <t xml:space="preserve">insert into table db_custscience_interns.col_55_db_venus_sku_hist_dim_null_value_count_table_stats select '55' as col_id, count (sku_key) as null_value_count where STY_EC_CTLG_ITM_ID IS NULL </t>
  </si>
  <si>
    <t>insert into table db_custscience_interns.SUMMARY_of_db_venus_sku_hist_dim_null_value_count_table_stats select col_id, null_value_count from db_custscience_interns.col_55_db_venus_sku_hist_dim_null_value_count_table_stats ;</t>
  </si>
  <si>
    <t>drop table db_custscience_interns.col_55_db_venus_sku_hist_dim_null_value_count_table_stats ;</t>
  </si>
  <si>
    <t>sty_clr_ec_ctlg_itm_id  int                                     </t>
  </si>
  <si>
    <t>create table db_custscience_interns.col_56_db_venus_sku_hist_dim_distinct_values_table_stats (col_id int, distinct_values bigint) Row format delimited Fields terminated by '\t' Lines terminated by '\n'  Stored as textfile ;</t>
  </si>
  <si>
    <t>insert into table db_custscience_interns.col_56_db_venus_sku_hist_dim_distinct_values_table_stats select '56' as col_id, count (distinct STY_CLR_EC_CTLG_ITM_ID) as distinct_values</t>
  </si>
  <si>
    <t>insert into table db_custscience_interns.SUMMARY_of_db_venus_sku_hist_dim_distinct_values_table_stats select col_id, distinct_values from db_custscience_interns.col_56_db_venus_sku_hist_dim_distinct_values_table_stats ;</t>
  </si>
  <si>
    <t>60 368</t>
  </si>
  <si>
    <t>drop table db_custscience_interns.col_56_db_venus_sku_hist_dim_distinct_values_table_stats;</t>
  </si>
  <si>
    <t>create table db_custscience_interns.col_56_db_venus_sku_hist_dim_null_value_count_table_stats (col_id int, null_value_count bigint) Row format delimited Fields terminated by '\t' Lines terminated by '\n'  Stored as textfile ;</t>
  </si>
  <si>
    <t xml:space="preserve">insert into table db_custscience_interns.col_56_db_venus_sku_hist_dim_null_value_count_table_stats select '56' as col_id, count (sku_key) as null_value_count where STY_CLR_EC_CTLG_ITM_ID IS NULL </t>
  </si>
  <si>
    <t>insert into table db_custscience_interns.SUMMARY_of_db_venus_sku_hist_dim_null_value_count_table_stats select col_id, null_value_count from db_custscience_interns.col_56_db_venus_sku_hist_dim_null_value_count_table_stats ;</t>
  </si>
  <si>
    <t>drop table db_custscience_interns.col_56_db_venus_sku_hist_dim_null_value_count_table_stats ;</t>
  </si>
  <si>
    <t>sku_ec_ctlg_itm_subtyp_id  int                                     </t>
  </si>
  <si>
    <t>create table db_custscience_interns.col_57_db_venus_sku_hist_dim_distinct_values_table_stats (col_id int, distinct_values bigint) Row format delimited Fields terminated by '\t' Lines terminated by '\n'  Stored as textfile ;</t>
  </si>
  <si>
    <t>insert into table db_custscience_interns.col_57_db_venus_sku_hist_dim_distinct_values_table_stats select '57' as col_id, count (distinct SKU_EC_CTLG_ITM_SUBTYP_ID) as distinct_values</t>
  </si>
  <si>
    <t>insert into table db_custscience_interns.SUMMARY_of_db_venus_sku_hist_dim_distinct_values_table_stats select col_id, distinct_values from db_custscience_interns.col_57_db_venus_sku_hist_dim_distinct_values_table_stats ;</t>
  </si>
  <si>
    <t>7 11332</t>
  </si>
  <si>
    <t>drop table db_custscience_interns.col_57_db_venus_sku_hist_dim_distinct_values_table_stats;</t>
  </si>
  <si>
    <t>create table db_custscience_interns.col_57_db_venus_sku_hist_dim_null_value_count_table_stats (col_id int, null_value_count bigint) Row format delimited Fields terminated by '\t' Lines terminated by '\n'  Stored as textfile ;</t>
  </si>
  <si>
    <t xml:space="preserve">insert into table db_custscience_interns.col_57_db_venus_sku_hist_dim_null_value_count_table_stats select '57' as col_id, count (sku_key) as null_value_count where SKU_EC_CTLG_ITM_SUBTYP_ID IS NULL </t>
  </si>
  <si>
    <t>insert into table db_custscience_interns.SUMMARY_of_db_venus_sku_hist_dim_null_value_count_table_stats select col_id, null_value_count from db_custscience_interns.col_57_db_venus_sku_hist_dim_null_value_count_table_stats ;</t>
  </si>
  <si>
    <t>drop table db_custscience_interns.col_57_db_venus_sku_hist_dim_null_value_count_table_stats ;</t>
  </si>
  <si>
    <t>sty_ec_ctlg_itm_subtyp_id  int                                     </t>
  </si>
  <si>
    <t>create table db_custscience_interns.col_58_db_venus_sku_hist_dim_distinct_values_table_stats (col_id int, distinct_values bigint) Row format delimited Fields terminated by '\t' Lines terminated by '\n'  Stored as textfile ;</t>
  </si>
  <si>
    <t>insert into table db_custscience_interns.col_58_db_venus_sku_hist_dim_distinct_values_table_stats select '58' as col_id, count (distinct STY_EC_CTLG_ITM_SUBTYP_ID) as distinct_values</t>
  </si>
  <si>
    <t>insert into table db_custscience_interns.SUMMARY_of_db_venus_sku_hist_dim_distinct_values_table_stats select col_id, distinct_values from db_custscience_interns.col_58_db_venus_sku_hist_dim_distinct_values_table_stats ;</t>
  </si>
  <si>
    <t>drop table db_custscience_interns.col_58_db_venus_sku_hist_dim_distinct_values_table_stats;</t>
  </si>
  <si>
    <t>create table db_custscience_interns.col_58_db_venus_sku_hist_dim_null_value_count_table_stats (col_id int, null_value_count bigint) Row format delimited Fields terminated by '\t' Lines terminated by '\n'  Stored as textfile ;</t>
  </si>
  <si>
    <t xml:space="preserve">insert into table db_custscience_interns.col_58_db_venus_sku_hist_dim_null_value_count_table_stats select '58' as col_id, count (sku_key) as null_value_count where STY_EC_CTLG_ITM_SUBTYP_ID IS NULL </t>
  </si>
  <si>
    <t>insert into table db_custscience_interns.SUMMARY_of_db_venus_sku_hist_dim_null_value_count_table_stats select col_id, null_value_count from db_custscience_interns.col_58_db_venus_sku_hist_dim_null_value_count_table_stats ;</t>
  </si>
  <si>
    <t>drop table db_custscience_interns.col_58_db_venus_sku_hist_dim_null_value_count_table_stats ;</t>
  </si>
  <si>
    <t>sty_clr_ec_ctlg_itm_subtyp_id  int                                     </t>
  </si>
  <si>
    <t>create table db_custscience_interns.col_59_db_venus_sku_hist_dim_distinct_values_table_stats (col_id int, distinct_values bigint) Row format delimited Fields terminated by '\t' Lines terminated by '\n'  Stored as textfile ;</t>
  </si>
  <si>
    <t>insert into table db_custscience_interns.col_59_db_venus_sku_hist_dim_distinct_values_table_stats select '59' as col_id, count (distinct STY_CLR_EC_CTLG_ITM_SUBTYP_ID) as distinct_values</t>
  </si>
  <si>
    <t>insert into table db_custscience_interns.SUMMARY_of_db_venus_sku_hist_dim_distinct_values_table_stats select col_id, distinct_values from db_custscience_interns.col_59_db_venus_sku_hist_dim_distinct_values_table_stats ;</t>
  </si>
  <si>
    <t>62 3043</t>
  </si>
  <si>
    <t>drop table db_custscience_interns.col_59_db_venus_sku_hist_dim_distinct_values_table_stats;</t>
  </si>
  <si>
    <t>create table db_custscience_interns.col_59_db_venus_sku_hist_dim_null_value_count_table_stats (col_id int, null_value_count bigint) Row format delimited Fields terminated by '\t' Lines terminated by '\n'  Stored as textfile ;</t>
  </si>
  <si>
    <t xml:space="preserve">insert into table db_custscience_interns.col_59_db_venus_sku_hist_dim_null_value_count_table_stats select '59' as col_id, count (sku_key) as null_value_count where STY_CLR_EC_CTLG_ITM_SUBTYP_ID IS NULL </t>
  </si>
  <si>
    <t>insert into table db_custscience_interns.SUMMARY_of_db_venus_sku_hist_dim_null_value_count_table_stats select col_id, null_value_count from db_custscience_interns.col_59_db_venus_sku_hist_dim_null_value_count_table_stats ;</t>
  </si>
  <si>
    <t>drop table db_custscience_interns.col_59_db_venus_sku_hist_dim_null_value_count_table_stats ;</t>
  </si>
  <si>
    <t>create table db_custscience_interns.col_60_db_venus_sku_hist_dim_distinct_values_table_stats (col_id int, distinct_values bigint) Row format delimited Fields terminated by '\t' Lines terminated by '\n'  Stored as textfile ;</t>
  </si>
  <si>
    <t>insert into table db_custscience_interns.col_60_db_venus_sku_hist_dim_distinct_values_table_stats select '60' as col_id, count (distinct BTCH_KEY) as distinct_values</t>
  </si>
  <si>
    <t>insert into table db_custscience_interns.SUMMARY_of_db_venus_sku_hist_dim_distinct_values_table_stats select col_id, distinct_values from db_custscience_interns.col_60_db_venus_sku_hist_dim_distinct_values_table_stats ;</t>
  </si>
  <si>
    <t>drop table db_custscience_interns.col_60_db_venus_sku_hist_dim_distinct_values_table_stats;</t>
  </si>
  <si>
    <t>create table db_custscience_interns.col_60_db_venus_sku_hist_dim_null_value_count_table_stats (col_id int, null_value_count bigint) Row format delimited Fields terminated by '\t' Lines terminated by '\n'  Stored as textfile ;</t>
  </si>
  <si>
    <t xml:space="preserve">insert into table db_custscience_interns.col_60_db_venus_sku_hist_dim_null_value_count_table_stats select '60' as col_id, count (sku_key) as null_value_count where BTCH_KEY IS NULL </t>
  </si>
  <si>
    <t>insert into table db_custscience_interns.SUMMARY_of_db_venus_sku_hist_dim_null_value_count_table_stats select col_id, null_value_count from db_custscience_interns.col_60_db_venus_sku_hist_dim_null_value_count_table_stats ;</t>
  </si>
  <si>
    <t>drop table db_custscience_interns.col_60_db_venus_sku_hist_dim_null_value_count_table_stats ;</t>
  </si>
  <si>
    <t>create table db_custscience_interns.col_61_db_venus_sku_hist_dim_distinct_values_table_stats (col_id int, distinct_values bigint) Row format delimited Fields terminated by '\t' Lines terminated by '\n'  Stored as textfile ;</t>
  </si>
  <si>
    <t>insert into table db_custscience_interns.col_61_db_venus_sku_hist_dim_distinct_values_table_stats select '61' as col_id, count (distinct BTCH_OPR) as distinct_values</t>
  </si>
  <si>
    <t>insert into table db_custscience_interns.SUMMARY_of_db_venus_sku_hist_dim_distinct_values_table_stats select col_id, distinct_values from db_custscience_interns.col_61_db_venus_sku_hist_dim_distinct_values_table_stats ;</t>
  </si>
  <si>
    <t>64 9019125</t>
  </si>
  <si>
    <t>drop table db_custscience_interns.col_61_db_venus_sku_hist_dim_distinct_values_table_stats;</t>
  </si>
  <si>
    <t>create table db_custscience_interns.col_61_db_venus_sku_hist_dim_null_value_count_table_stats (col_id int, null_value_count bigint) Row format delimited Fields terminated by '\t' Lines terminated by '\n'  Stored as textfile ;</t>
  </si>
  <si>
    <t xml:space="preserve">insert into table db_custscience_interns.col_61_db_venus_sku_hist_dim_null_value_count_table_stats select '61' as col_id, count (sku_key) as null_value_count where BTCH_OPR IS NULL </t>
  </si>
  <si>
    <t>insert into table db_custscience_interns.SUMMARY_of_db_venus_sku_hist_dim_null_value_count_table_stats select col_id, null_value_count from db_custscience_interns.col_61_db_venus_sku_hist_dim_null_value_count_table_stats ;</t>
  </si>
  <si>
    <t>drop table db_custscience_interns.col_61_db_venus_sku_hist_dim_null_value_count_table_stats ;</t>
  </si>
  <si>
    <t>create table db_custscience_interns.col_62_db_venus_sku_hist_dim_distinct_values_table_stats (col_id int, distinct_values bigint) Row format delimited Fields terminated by '\t' Lines terminated by '\n'  Stored as textfile ;</t>
  </si>
  <si>
    <t>insert into table db_custscience_interns.col_62_db_venus_sku_hist_dim_distinct_values_table_stats select '62' as col_id, count (distinct LST_UPD_OR_CRT_DTTM) as distinct_values</t>
  </si>
  <si>
    <t>insert into table db_custscience_interns.SUMMARY_of_db_venus_sku_hist_dim_distinct_values_table_stats select col_id, distinct_values from db_custscience_interns.col_62_db_venus_sku_hist_dim_distinct_values_table_stats ;</t>
  </si>
  <si>
    <t>65 481029</t>
  </si>
  <si>
    <t>drop table db_custscience_interns.col_62_db_venus_sku_hist_dim_distinct_values_table_stats;</t>
  </si>
  <si>
    <t>create table db_custscience_interns.col_62_db_venus_sku_hist_dim_null_value_count_table_stats (col_id int, null_value_count bigint) Row format delimited Fields terminated by '\t' Lines terminated by '\n'  Stored as textfile ;</t>
  </si>
  <si>
    <t xml:space="preserve">insert into table db_custscience_interns.col_62_db_venus_sku_hist_dim_null_value_count_table_stats select '62' as col_id, count (sku_key) as null_value_count where LST_UPD_OR_CRT_DTTM IS NULL </t>
  </si>
  <si>
    <t>insert into table db_custscience_interns.SUMMARY_of_db_venus_sku_hist_dim_null_value_count_table_stats select col_id, null_value_count from db_custscience_interns.col_62_db_venus_sku_hist_dim_null_value_count_table_stats ;</t>
  </si>
  <si>
    <t>drop table db_custscience_interns.col_62_db_venus_sku_hist_dim_null_value_count_table_stats ;</t>
  </si>
  <si>
    <t>create table db_custscience_interns.col_63_db_venus_sku_hist_dim_distinct_values_table_stats (col_id int, distinct_values bigint) Row format delimited Fields terminated by '\t' Lines terminated by '\n'  Stored as textfile ;</t>
  </si>
  <si>
    <t>insert into table db_custscience_interns.col_63_db_venus_sku_hist_dim_distinct_values_table_stats select '63' as col_id, count (distinct MERCH_MISC_KEY) as distinct_values</t>
  </si>
  <si>
    <t>insert into table db_custscience_interns.SUMMARY_of_db_venus_sku_hist_dim_distinct_values_table_stats select col_id, distinct_values from db_custscience_interns.col_63_db_venus_sku_hist_dim_distinct_values_table_stats ;</t>
  </si>
  <si>
    <t>66 1282288</t>
  </si>
  <si>
    <t>drop table db_custscience_interns.col_63_db_venus_sku_hist_dim_distinct_values_table_stats;</t>
  </si>
  <si>
    <t>create table db_custscience_interns.col_63_db_venus_sku_hist_dim_null_value_count_table_stats (col_id int, null_value_count bigint) Row format delimited Fields terminated by '\t' Lines terminated by '\n'  Stored as textfile ;</t>
  </si>
  <si>
    <t xml:space="preserve">insert into table db_custscience_interns.col_63_db_venus_sku_hist_dim_null_value_count_table_stats select '63' as col_id, count (sku_key) as null_value_count where MERCH_MISC_KEY IS NULL </t>
  </si>
  <si>
    <t>insert into table db_custscience_interns.SUMMARY_of_db_venus_sku_hist_dim_null_value_count_table_stats select col_id, null_value_count from db_custscience_interns.col_63_db_venus_sku_hist_dim_null_value_count_table_stats ;</t>
  </si>
  <si>
    <t>drop table db_custscience_interns.col_63_db_venus_sku_hist_dim_null_value_count_table_stats ;</t>
  </si>
  <si>
    <t>create table db_custscience_interns.col_64_db_venus_sku_hist_dim_distinct_values_table_stats (col_id int, distinct_values bigint) Row format delimited Fields terminated by '\t' Lines terminated by '\n'  Stored as textfile ;</t>
  </si>
  <si>
    <t>insert into table db_custscience_interns.col_64_db_venus_sku_hist_dim_distinct_values_table_stats select '64' as col_id, count (distinct SKU_EC_BUS_ID) as distinct_values</t>
  </si>
  <si>
    <t>insert into table db_custscience_interns.SUMMARY_of_db_venus_sku_hist_dim_distinct_values_table_stats select col_id, distinct_values from db_custscience_interns.col_64_db_venus_sku_hist_dim_distinct_values_table_stats ;</t>
  </si>
  <si>
    <t>67 386301</t>
  </si>
  <si>
    <t>drop table db_custscience_interns.col_64_db_venus_sku_hist_dim_distinct_values_table_stats;</t>
  </si>
  <si>
    <t>create table db_custscience_interns.col_64_db_venus_sku_hist_dim_null_value_count_table_stats (col_id int, null_value_count bigint) Row format delimited Fields terminated by '\t' Lines terminated by '\n'  Stored as textfile ;</t>
  </si>
  <si>
    <t xml:space="preserve">insert into table db_custscience_interns.col_64_db_venus_sku_hist_dim_null_value_count_table_stats select '64' as col_id, count (sku_key) as null_value_count where SKU_EC_BUS_ID IS NULL </t>
  </si>
  <si>
    <t>insert into table db_custscience_interns.SUMMARY_of_db_venus_sku_hist_dim_null_value_count_table_stats select col_id, null_value_count from db_custscience_interns.col_64_db_venus_sku_hist_dim_null_value_count_table_stats ;</t>
  </si>
  <si>
    <t>drop table db_custscience_interns.col_64_db_venus_sku_hist_dim_null_value_count_table_stats ;</t>
  </si>
  <si>
    <t>create table db_custscience_interns.col_65_db_venus_sku_hist_dim_distinct_values_table_stats (col_id int, distinct_values bigint) Row format delimited Fields terminated by '\t' Lines terminated by '\n'  Stored as textfile ;</t>
  </si>
  <si>
    <t>insert into table db_custscience_interns.col_65_db_venus_sku_hist_dim_distinct_values_table_stats select '65' as col_id, count (distinct STY_EC_BUS_ID) as distinct_values</t>
  </si>
  <si>
    <t>insert into table db_custscience_interns.SUMMARY_of_db_venus_sku_hist_dim_distinct_values_table_stats select col_id, distinct_values from db_custscience_interns.col_65_db_venus_sku_hist_dim_distinct_values_table_stats ;</t>
  </si>
  <si>
    <t>68 780081</t>
  </si>
  <si>
    <t>drop table db_custscience_interns.col_65_db_venus_sku_hist_dim_distinct_values_table_stats;</t>
  </si>
  <si>
    <t>create table db_custscience_interns.col_65_db_venus_sku_hist_dim_null_value_count_table_stats (col_id int, null_value_count bigint) Row format delimited Fields terminated by '\t' Lines terminated by '\n'  Stored as textfile ;</t>
  </si>
  <si>
    <t xml:space="preserve">insert into table db_custscience_interns.col_65_db_venus_sku_hist_dim_null_value_count_table_stats select '65' as col_id, count (sku_key) as null_value_count where STY_EC_BUS_ID IS NULL </t>
  </si>
  <si>
    <t>insert into table db_custscience_interns.SUMMARY_of_db_venus_sku_hist_dim_null_value_count_table_stats select col_id, null_value_count from db_custscience_interns.col_65_db_venus_sku_hist_dim_null_value_count_table_stats ;</t>
  </si>
  <si>
    <t>drop table db_custscience_interns.col_65_db_venus_sku_hist_dim_null_value_count_table_stats ;</t>
  </si>
  <si>
    <t>create table db_custscience_interns.col_66_db_venus_sku_hist_dim_distinct_values_table_stats (col_id int, distinct_values bigint) Row format delimited Fields terminated by '\t' Lines terminated by '\n'  Stored as textfile ;</t>
  </si>
  <si>
    <t>insert into table db_custscience_interns.col_66_db_venus_sku_hist_dim_distinct_values_table_stats select '66' as col_id, count (distinct STY_CLR_EC_BUS_ID) as distinct_values</t>
  </si>
  <si>
    <t>insert into table db_custscience_interns.SUMMARY_of_db_venus_sku_hist_dim_distinct_values_table_stats select col_id, distinct_values from db_custscience_interns.col_66_db_venus_sku_hist_dim_distinct_values_table_stats ;</t>
  </si>
  <si>
    <t>69 8200939</t>
  </si>
  <si>
    <t>drop table db_custscience_interns.col_66_db_venus_sku_hist_dim_distinct_values_table_stats;</t>
  </si>
  <si>
    <t>create table db_custscience_interns.col_66_db_venus_sku_hist_dim_null_value_count_table_stats (col_id int, null_value_count bigint) Row format delimited Fields terminated by '\t' Lines terminated by '\n'  Stored as textfile ;</t>
  </si>
  <si>
    <t xml:space="preserve">insert into table db_custscience_interns.col_66_db_venus_sku_hist_dim_null_value_count_table_stats select '66' as col_id, count (sku_key) as null_value_count where STY_CLR_EC_BUS_ID IS NULL </t>
  </si>
  <si>
    <t>insert into table db_custscience_interns.SUMMARY_of_db_venus_sku_hist_dim_null_value_count_table_stats select col_id, null_value_count from db_custscience_interns.col_66_db_venus_sku_hist_dim_null_value_count_table_stats ;</t>
  </si>
  <si>
    <t>69 43048</t>
  </si>
  <si>
    <t>drop table db_custscience_interns.col_66_db_venus_sku_hist_dim_null_value_count_table_stats ;</t>
  </si>
  <si>
    <t>create table db_custscience_interns.col_67_db_venus_sku_hist_dim_distinct_values_table_stats (col_id int, distinct_values bigint) Row format delimited Fields terminated by '\t' Lines terminated by '\n'  Stored as textfile ;</t>
  </si>
  <si>
    <t>insert into table db_custscience_interns.col_67_db_venus_sku_hist_dim_distinct_values_table_stats select '67' as col_id, count (distinct LGCY_STY_EC_BUS_ID) as distinct_values</t>
  </si>
  <si>
    <t>insert into table db_custscience_interns.SUMMARY_of_db_venus_sku_hist_dim_distinct_values_table_stats select col_id, distinct_values from db_custscience_interns.col_67_db_venus_sku_hist_dim_distinct_values_table_stats ;</t>
  </si>
  <si>
    <t>70 7341</t>
  </si>
  <si>
    <t>drop table db_custscience_interns.col_67_db_venus_sku_hist_dim_distinct_values_table_stats;</t>
  </si>
  <si>
    <t>create table db_custscience_interns.col_67_db_venus_sku_hist_dim_null_value_count_table_stats (col_id int, null_value_count bigint) Row format delimited Fields terminated by '\t' Lines terminated by '\n'  Stored as textfile ;</t>
  </si>
  <si>
    <t xml:space="preserve">insert into table db_custscience_interns.col_67_db_venus_sku_hist_dim_null_value_count_table_stats select '67' as col_id, count (sku_key) as null_value_count where LGCY_STY_EC_BUS_ID IS NULL </t>
  </si>
  <si>
    <t>insert into table db_custscience_interns.SUMMARY_of_db_venus_sku_hist_dim_null_value_count_table_stats select col_id, null_value_count from db_custscience_interns.col_67_db_venus_sku_hist_dim_null_value_count_table_stats ;</t>
  </si>
  <si>
    <t>70 324177</t>
  </si>
  <si>
    <t>drop table db_custscience_interns.col_67_db_venus_sku_hist_dim_null_value_count_table_stats ;</t>
  </si>
  <si>
    <t>lgcy_sty_clr_ec_bus_id  string                                  </t>
  </si>
  <si>
    <t>create table db_custscience_interns.col_68_db_venus_sku_hist_dim_distinct_values_table_stats (col_id int, distinct_values bigint) Row format delimited Fields terminated by '\t' Lines terminated by '\n'  Stored as textfile ;</t>
  </si>
  <si>
    <t>insert into table db_custscience_interns.col_68_db_venus_sku_hist_dim_distinct_values_table_stats select '68' as col_id, count (distinct LGCY_STY_CLR_EC_BUS_ID) as distinct_values</t>
  </si>
  <si>
    <t>insert into table db_custscience_interns.SUMMARY_of_db_venus_sku_hist_dim_distinct_values_table_stats select col_id, distinct_values from db_custscience_interns.col_68_db_venus_sku_hist_dim_distinct_values_table_stats ;</t>
  </si>
  <si>
    <t>8 15002</t>
  </si>
  <si>
    <t>drop table db_custscience_interns.col_68_db_venus_sku_hist_dim_distinct_values_table_stats;</t>
  </si>
  <si>
    <t>create table db_custscience_interns.col_68_db_venus_sku_hist_dim_null_value_count_table_stats (col_id int, null_value_count bigint) Row format delimited Fields terminated by '\t' Lines terminated by '\n'  Stored as textfile ;</t>
  </si>
  <si>
    <t xml:space="preserve">insert into table db_custscience_interns.col_68_db_venus_sku_hist_dim_null_value_count_table_stats select '68' as col_id, count (sku_key) as null_value_count where LGCY_STY_CLR_EC_BUS_ID IS NULL </t>
  </si>
  <si>
    <t>insert into table db_custscience_interns.SUMMARY_of_db_venus_sku_hist_dim_null_value_count_table_stats select col_id, null_value_count from db_custscience_interns.col_68_db_venus_sku_hist_dim_null_value_count_table_stats ;</t>
  </si>
  <si>
    <t>drop table db_custscience_interns.col_68_db_venus_sku_hist_dim_null_value_count_table_stats ;</t>
  </si>
  <si>
    <t>create table db_custscience_interns.col_69_db_venus_sku_hist_dim_distinct_values_table_stats (col_id int, distinct_values bigint) Row format delimited Fields terminated by '\t' Lines terminated by '\n'  Stored as textfile ;</t>
  </si>
  <si>
    <t>insert into table db_custscience_interns.col_69_db_venus_sku_hist_dim_distinct_values_table_stats select '69' as col_id, count (distinct LGCY_SKU_EC_BUS_ID) as distinct_values</t>
  </si>
  <si>
    <t>insert into table db_custscience_interns.SUMMARY_of_db_venus_sku_hist_dim_distinct_values_table_stats select col_id, distinct_values from db_custscience_interns.col_69_db_venus_sku_hist_dim_distinct_values_table_stats ;</t>
  </si>
  <si>
    <t>71 404</t>
  </si>
  <si>
    <t>drop table db_custscience_interns.col_69_db_venus_sku_hist_dim_distinct_values_table_stats;</t>
  </si>
  <si>
    <t>create table db_custscience_interns.col_69_db_venus_sku_hist_dim_null_value_count_table_stats (col_id int, null_value_count bigint) Row format delimited Fields terminated by '\t' Lines terminated by '\n'  Stored as textfile ;</t>
  </si>
  <si>
    <t xml:space="preserve">insert into table db_custscience_interns.col_69_db_venus_sku_hist_dim_null_value_count_table_stats select '69' as col_id, count (sku_key) as null_value_count where LGCY_SKU_EC_BUS_ID IS NULL </t>
  </si>
  <si>
    <t>insert into table db_custscience_interns.SUMMARY_of_db_venus_sku_hist_dim_null_value_count_table_stats select col_id, null_value_count from db_custscience_interns.col_69_db_venus_sku_hist_dim_null_value_count_table_stats ;</t>
  </si>
  <si>
    <t>71 321560</t>
  </si>
  <si>
    <t>drop table db_custscience_interns.col_69_db_venus_sku_hist_dim_null_value_count_table_stats ;</t>
  </si>
  <si>
    <t>create table db_custscience_interns.col_70_db_venus_sku_hist_dim_distinct_values_table_stats (col_id int, distinct_values bigint) Row format delimited Fields terminated by '\t' Lines terminated by '\n'  Stored as textfile ;</t>
  </si>
  <si>
    <t>insert into table db_custscience_interns.col_70_db_venus_sku_hist_dim_distinct_values_table_stats select '70' as col_id, count (distinct PUBL_PST_DT_STYL_CLR) as distinct_values</t>
  </si>
  <si>
    <t>insert into table db_custscience_interns.SUMMARY_of_db_venus_sku_hist_dim_distinct_values_table_stats select col_id, distinct_values from db_custscience_interns.col_70_db_venus_sku_hist_dim_distinct_values_table_stats ;</t>
  </si>
  <si>
    <t>72 946784</t>
  </si>
  <si>
    <t>drop table db_custscience_interns.col_70_db_venus_sku_hist_dim_distinct_values_table_stats;</t>
  </si>
  <si>
    <t>create table db_custscience_interns.col_70_db_venus_sku_hist_dim_null_value_count_table_stats (col_id int, null_value_count bigint) Row format delimited Fields terminated by '\t' Lines terminated by '\n'  Stored as textfile ;</t>
  </si>
  <si>
    <t xml:space="preserve">insert into table db_custscience_interns.col_70_db_venus_sku_hist_dim_null_value_count_table_stats select '70' as col_id, count (sku_key) as null_value_count where PUBL_PST_DT_STYL_CLR IS NULL </t>
  </si>
  <si>
    <t>insert into table db_custscience_interns.SUMMARY_of_db_venus_sku_hist_dim_null_value_count_table_stats select col_id, null_value_count from db_custscience_interns.col_70_db_venus_sku_hist_dim_null_value_count_table_stats ;</t>
  </si>
  <si>
    <t>72 402750</t>
  </si>
  <si>
    <t>drop table db_custscience_interns.col_70_db_venus_sku_hist_dim_null_value_count_table_stats ;</t>
  </si>
  <si>
    <t>create table db_custscience_interns.col_71_db_venus_sku_hist_dim_distinct_values_table_stats (col_id int, distinct_values bigint) Row format delimited Fields terminated by '\t' Lines terminated by '\n'  Stored as textfile ;</t>
  </si>
  <si>
    <t>insert into table db_custscience_interns.col_71_db_venus_sku_hist_dim_distinct_values_table_stats select '71' as col_id, count (distinct SZ_MDL_CD) as distinct_values</t>
  </si>
  <si>
    <t>insert into table db_custscience_interns.SUMMARY_of_db_venus_sku_hist_dim_distinct_values_table_stats select col_id, distinct_values from db_custscience_interns.col_71_db_venus_sku_hist_dim_distinct_values_table_stats ;</t>
  </si>
  <si>
    <t>drop table db_custscience_interns.col_71_db_venus_sku_hist_dim_distinct_values_table_stats;</t>
  </si>
  <si>
    <t>create table db_custscience_interns.col_71_db_venus_sku_hist_dim_null_value_count_table_stats (col_id int, null_value_count bigint) Row format delimited Fields terminated by '\t' Lines terminated by '\n'  Stored as textfile ;</t>
  </si>
  <si>
    <t xml:space="preserve">insert into table db_custscience_interns.col_71_db_venus_sku_hist_dim_null_value_count_table_stats select '71' as col_id, count (sku_key) as null_value_count where SZ_MDL_CD IS NULL </t>
  </si>
  <si>
    <t>insert into table db_custscience_interns.SUMMARY_of_db_venus_sku_hist_dim_null_value_count_table_stats select col_id, null_value_count from db_custscience_interns.col_71_db_venus_sku_hist_dim_null_value_count_table_stats ;</t>
  </si>
  <si>
    <t>73 444441</t>
  </si>
  <si>
    <t>drop table db_custscience_interns.col_71_db_venus_sku_hist_dim_null_value_count_table_stats ;</t>
  </si>
  <si>
    <t>create table db_custscience_interns.col_72_db_venus_sku_hist_dim_distinct_values_table_stats (col_id int, distinct_values bigint) Row format delimited Fields terminated by '\t' Lines terminated by '\n'  Stored as textfile ;</t>
  </si>
  <si>
    <t>insert into table db_custscience_interns.col_72_db_venus_sku_hist_dim_distinct_values_table_stats select '72' as col_id, count (distinct VND_UPC_NBR) as distinct_values</t>
  </si>
  <si>
    <t>insert into table db_custscience_interns.SUMMARY_of_db_venus_sku_hist_dim_distinct_values_table_stats select col_id, distinct_values from db_custscience_interns.col_72_db_venus_sku_hist_dim_distinct_values_table_stats ;</t>
  </si>
  <si>
    <t>74 385000</t>
  </si>
  <si>
    <t>drop table db_custscience_interns.col_72_db_venus_sku_hist_dim_distinct_values_table_stats;</t>
  </si>
  <si>
    <t>create table db_custscience_interns.col_72_db_venus_sku_hist_dim_null_value_count_table_stats (col_id int, null_value_count bigint) Row format delimited Fields terminated by '\t' Lines terminated by '\n'  Stored as textfile ;</t>
  </si>
  <si>
    <t xml:space="preserve">insert into table db_custscience_interns.col_72_db_venus_sku_hist_dim_null_value_count_table_stats select '72' as col_id, count (sku_key) as null_value_count where VND_UPC_NBR IS NULL </t>
  </si>
  <si>
    <t>insert into table db_custscience_interns.SUMMARY_of_db_venus_sku_hist_dim_null_value_count_table_stats select col_id, null_value_count from db_custscience_interns.col_72_db_venus_sku_hist_dim_null_value_count_table_stats ;</t>
  </si>
  <si>
    <t>74 1119562</t>
  </si>
  <si>
    <t>drop table db_custscience_interns.col_72_db_venus_sku_hist_dim_null_value_count_table_stats ;</t>
  </si>
  <si>
    <t>create table db_custscience_interns.col_73_db_venus_sku_hist_dim_distinct_values_table_stats (col_id int, distinct_values bigint) Row format delimited Fields terminated by '\t' Lines terminated by '\n'  Stored as textfile ;</t>
  </si>
  <si>
    <t>insert into table db_custscience_interns.col_73_db_venus_sku_hist_dim_distinct_values_table_stats select '73' as col_id, count (distinct MCM_LIVE_IND) as distinct_values</t>
  </si>
  <si>
    <t>insert into table db_custscience_interns.SUMMARY_of_db_venus_sku_hist_dim_distinct_values_table_stats select col_id, distinct_values from db_custscience_interns.col_73_db_venus_sku_hist_dim_distinct_values_table_stats ;</t>
  </si>
  <si>
    <t>75 3</t>
  </si>
  <si>
    <t>drop table db_custscience_interns.col_73_db_venus_sku_hist_dim_distinct_values_table_stats;</t>
  </si>
  <si>
    <t>create table db_custscience_interns.col_73_db_venus_sku_hist_dim_null_value_count_table_stats (col_id int, null_value_count bigint) Row format delimited Fields terminated by '\t' Lines terminated by '\n'  Stored as textfile ;</t>
  </si>
  <si>
    <t xml:space="preserve">insert into table db_custscience_interns.col_73_db_venus_sku_hist_dim_null_value_count_table_stats select '73' as col_id, count (sku_key) as null_value_count where MCM_LIVE_IND IS NULL </t>
  </si>
  <si>
    <t>insert into table db_custscience_interns.SUMMARY_of_db_venus_sku_hist_dim_null_value_count_table_stats select col_id, null_value_count from db_custscience_interns.col_73_db_venus_sku_hist_dim_null_value_count_table_stats ;</t>
  </si>
  <si>
    <t>drop table db_custscience_interns.col_73_db_venus_sku_hist_dim_null_value_count_table_stats ;</t>
  </si>
  <si>
    <t>opr_glbl_sty_id     string                                  </t>
  </si>
  <si>
    <t>create table db_custscience_interns.col_74_db_venus_sku_hist_dim_distinct_values_table_stats (col_id int, distinct_values bigint) Row format delimited Fields terminated by '\t' Lines terminated by '\n'  Stored as textfile ;</t>
  </si>
  <si>
    <t>insert into table db_custscience_interns.col_74_db_venus_sku_hist_dim_distinct_values_table_stats select '74' as col_id, count (distinct OPR_GLBL_STY_ID) as distinct_values</t>
  </si>
  <si>
    <t>insert into table db_custscience_interns.SUMMARY_of_db_venus_sku_hist_dim_distinct_values_table_stats select col_id, distinct_values from db_custscience_interns.col_74_db_venus_sku_hist_dim_distinct_values_table_stats ;</t>
  </si>
  <si>
    <t>76 7</t>
  </si>
  <si>
    <t>drop table db_custscience_interns.col_74_db_venus_sku_hist_dim_distinct_values_table_stats;</t>
  </si>
  <si>
    <t>create table db_custscience_interns.col_74_db_venus_sku_hist_dim_null_value_count_table_stats (col_id int, null_value_count bigint) Row format delimited Fields terminated by '\t' Lines terminated by '\n'  Stored as textfile ;</t>
  </si>
  <si>
    <t xml:space="preserve">insert into table db_custscience_interns.col_74_db_venus_sku_hist_dim_null_value_count_table_stats select '74' as col_id, count (sku_key) as null_value_count where OPR_GLBL_STY_ID IS NULL </t>
  </si>
  <si>
    <t>insert into table db_custscience_interns.SUMMARY_of_db_venus_sku_hist_dim_null_value_count_table_stats select col_id, null_value_count from db_custscience_interns.col_74_db_venus_sku_hist_dim_null_value_count_table_stats ;</t>
  </si>
  <si>
    <t>76 0</t>
  </si>
  <si>
    <t>drop table db_custscience_interns.col_74_db_venus_sku_hist_dim_null_value_count_table_stats ;</t>
  </si>
  <si>
    <t>glbl_sty_ver_nbr    int                                     </t>
  </si>
  <si>
    <t>create table db_custscience_interns.col_75_db_venus_sku_hist_dim_distinct_values_table_stats (col_id int, distinct_values bigint) Row format delimited Fields terminated by '\t' Lines terminated by '\n'  Stored as textfile ;</t>
  </si>
  <si>
    <t>insert into table db_custscience_interns.col_75_db_venus_sku_hist_dim_distinct_values_table_stats select '75' as col_id, count (distinct GLBL_STY_VER_NBR) as distinct_values</t>
  </si>
  <si>
    <t>insert into table db_custscience_interns.SUMMARY_of_db_venus_sku_hist_dim_distinct_values_table_stats select col_id, distinct_values from db_custscience_interns.col_75_db_venus_sku_hist_dim_distinct_values_table_stats ;</t>
  </si>
  <si>
    <t>77 1</t>
  </si>
  <si>
    <t>drop table db_custscience_interns.col_75_db_venus_sku_hist_dim_distinct_values_table_stats;</t>
  </si>
  <si>
    <t>create table db_custscience_interns.col_75_db_venus_sku_hist_dim_null_value_count_table_stats (col_id int, null_value_count bigint) Row format delimited Fields terminated by '\t' Lines terminated by '\n'  Stored as textfile ;</t>
  </si>
  <si>
    <t xml:space="preserve">insert into table db_custscience_interns.col_75_db_venus_sku_hist_dim_null_value_count_table_stats select '75' as col_id, count (sku_key) as null_value_count where GLBL_STY_VER_NBR IS NULL </t>
  </si>
  <si>
    <t>insert into table db_custscience_interns.SUMMARY_of_db_venus_sku_hist_dim_null_value_count_table_stats select col_id, null_value_count from db_custscience_interns.col_75_db_venus_sku_hist_dim_null_value_count_table_stats ;</t>
  </si>
  <si>
    <t>77 1119562</t>
  </si>
  <si>
    <t>drop table db_custscience_interns.col_75_db_venus_sku_hist_dim_null_value_count_table_stats ;</t>
  </si>
  <si>
    <t>brd_sty_eff_strt_dt  string                                  </t>
  </si>
  <si>
    <t>create table db_custscience_interns.col_76_db_venus_sku_hist_dim_distinct_values_table_stats (col_id int, distinct_values bigint) Row format delimited Fields terminated by '\t' Lines terminated by '\n'  Stored as textfile ;</t>
  </si>
  <si>
    <t>insert into table db_custscience_interns.col_76_db_venus_sku_hist_dim_distinct_values_table_stats select '76' as col_id, count (distinct BRD_STY_EFF_STRT_DT) as distinct_values</t>
  </si>
  <si>
    <t>insert into table db_custscience_interns.SUMMARY_of_db_venus_sku_hist_dim_distinct_values_table_stats select col_id, distinct_values from db_custscience_interns.col_76_db_venus_sku_hist_dim_distinct_values_table_stats ;</t>
  </si>
  <si>
    <t>78 3</t>
  </si>
  <si>
    <t>drop table db_custscience_interns.col_76_db_venus_sku_hist_dim_distinct_values_table_stats;</t>
  </si>
  <si>
    <t>create table db_custscience_interns.col_76_db_venus_sku_hist_dim_null_value_count_table_stats (col_id int, null_value_count bigint) Row format delimited Fields terminated by '\t' Lines terminated by '\n'  Stored as textfile ;</t>
  </si>
  <si>
    <t xml:space="preserve">insert into table db_custscience_interns.col_76_db_venus_sku_hist_dim_null_value_count_table_stats select '76' as col_id, count (sku_key) as null_value_count where BRD_STY_EFF_STRT_DT IS NULL </t>
  </si>
  <si>
    <t>insert into table db_custscience_interns.SUMMARY_of_db_venus_sku_hist_dim_null_value_count_table_stats select col_id, null_value_count from db_custscience_interns.col_76_db_venus_sku_hist_dim_null_value_count_table_stats ;</t>
  </si>
  <si>
    <t>78 0</t>
  </si>
  <si>
    <t>drop table db_custscience_interns.col_76_db_venus_sku_hist_dim_null_value_count_table_stats ;</t>
  </si>
  <si>
    <t>brd_sty_eff_end_dt  string                                  </t>
  </si>
  <si>
    <t>create table db_custscience_interns.col_77_db_venus_sku_hist_dim_distinct_values_table_stats (col_id int, distinct_values bigint) Row format delimited Fields terminated by '\t' Lines terminated by '\n'  Stored as textfile ;</t>
  </si>
  <si>
    <t>insert into table db_custscience_interns.col_77_db_venus_sku_hist_dim_distinct_values_table_stats select '77' as col_id, count (distinct BRD_STY_EFF_END_DT) as distinct_values</t>
  </si>
  <si>
    <t>insert into table db_custscience_interns.SUMMARY_of_db_venus_sku_hist_dim_distinct_values_table_stats select col_id, distinct_values from db_custscience_interns.col_77_db_venus_sku_hist_dim_distinct_values_table_stats ;</t>
  </si>
  <si>
    <t>79 1</t>
  </si>
  <si>
    <t>drop table db_custscience_interns.col_77_db_venus_sku_hist_dim_distinct_values_table_stats;</t>
  </si>
  <si>
    <t>create table db_custscience_interns.col_77_db_venus_sku_hist_dim_null_value_count_table_stats (col_id int, null_value_count bigint) Row format delimited Fields terminated by '\t' Lines terminated by '\n'  Stored as textfile ;</t>
  </si>
  <si>
    <t xml:space="preserve">insert into table db_custscience_interns.col_77_db_venus_sku_hist_dim_null_value_count_table_stats select '77' as col_id, count (sku_key) as null_value_count where BRD_STY_EFF_END_DT IS NULL </t>
  </si>
  <si>
    <t>insert into table db_custscience_interns.SUMMARY_of_db_venus_sku_hist_dim_null_value_count_table_stats select col_id, null_value_count from db_custscience_interns.col_77_db_venus_sku_hist_dim_null_value_count_table_stats ;</t>
  </si>
  <si>
    <t>79 0</t>
  </si>
  <si>
    <t>drop table db_custscience_interns.col_77_db_venus_sku_hist_dim_null_value_count_table_stats ;</t>
  </si>
  <si>
    <t>brd_sty_ver_nbr     int                                     </t>
  </si>
  <si>
    <t>create table db_custscience_interns.col_78_db_venus_sku_hist_dim_distinct_values_table_stats (col_id int, distinct_values bigint) Row format delimited Fields terminated by '\t' Lines terminated by '\n'  Stored as textfile ;</t>
  </si>
  <si>
    <t>insert into table db_custscience_interns.col_78_db_venus_sku_hist_dim_distinct_values_table_stats select '78' as col_id, count (distinct BRD_STY_VER_NBR) as distinct_values</t>
  </si>
  <si>
    <t>insert into table db_custscience_interns.SUMMARY_of_db_venus_sku_hist_dim_distinct_values_table_stats select col_id, distinct_values from db_custscience_interns.col_78_db_venus_sku_hist_dim_distinct_values_table_stats ;</t>
  </si>
  <si>
    <t>80 4</t>
  </si>
  <si>
    <t>drop table db_custscience_interns.col_78_db_venus_sku_hist_dim_distinct_values_table_stats;</t>
  </si>
  <si>
    <t>create table db_custscience_interns.col_78_db_venus_sku_hist_dim_null_value_count_table_stats (col_id int, null_value_count bigint) Row format delimited Fields terminated by '\t' Lines terminated by '\n'  Stored as textfile ;</t>
  </si>
  <si>
    <t xml:space="preserve">insert into table db_custscience_interns.col_78_db_venus_sku_hist_dim_null_value_count_table_stats select '78' as col_id, count (sku_key) as null_value_count where BRD_STY_VER_NBR IS NULL </t>
  </si>
  <si>
    <t>insert into table db_custscience_interns.SUMMARY_of_db_venus_sku_hist_dim_null_value_count_table_stats select col_id, null_value_count from db_custscience_interns.col_78_db_venus_sku_hist_dim_null_value_count_table_stats ;</t>
  </si>
  <si>
    <t>80 9289936</t>
  </si>
  <si>
    <t>drop table db_custscience_interns.col_78_db_venus_sku_hist_dim_null_value_count_table_stats ;</t>
  </si>
  <si>
    <t>brd_sty_cur_rec_ind  string                                  </t>
  </si>
  <si>
    <t>create table db_custscience_interns.col_79_db_venus_sku_hist_dim_distinct_values_table_stats (col_id int, distinct_values bigint) Row format delimited Fields terminated by '\t' Lines terminated by '\n'  Stored as textfile ;</t>
  </si>
  <si>
    <t>insert into table db_custscience_interns.col_79_db_venus_sku_hist_dim_distinct_values_table_stats select '79' as col_id, count (distinct BRD_STY_CUR_REC_IND) as distinct_values</t>
  </si>
  <si>
    <t>insert into table db_custscience_interns.SUMMARY_of_db_venus_sku_hist_dim_distinct_values_table_stats select col_id, distinct_values from db_custscience_interns.col_79_db_venus_sku_hist_dim_distinct_values_table_stats ;</t>
  </si>
  <si>
    <t>9 70028</t>
  </si>
  <si>
    <t>drop table db_custscience_interns.col_79_db_venus_sku_hist_dim_distinct_values_table_stats;</t>
  </si>
  <si>
    <t>create table db_custscience_interns.col_79_db_venus_sku_hist_dim_null_value_count_table_stats (col_id int, null_value_count bigint) Row format delimited Fields terminated by '\t' Lines terminated by '\n'  Stored as textfile ;</t>
  </si>
  <si>
    <t xml:space="preserve">insert into table db_custscience_interns.col_79_db_venus_sku_hist_dim_null_value_count_table_stats select '79' as col_id, count (sku_key) as null_value_count where BRD_STY_CUR_REC_IND IS NULL </t>
  </si>
  <si>
    <t>insert into table db_custscience_interns.SUMMARY_of_db_venus_sku_hist_dim_null_value_count_table_stats select col_id, null_value_count from db_custscience_interns.col_79_db_venus_sku_hist_dim_null_value_count_table_stats ;</t>
  </si>
  <si>
    <t>drop table db_custscience_interns.col_79_db_venus_sku_hist_dim_null_value_count_table_stats ;</t>
  </si>
  <si>
    <t>brd_sty_prg_dt      string                                  </t>
  </si>
  <si>
    <t>create table db_custscience_interns.col_80_db_venus_sku_hist_dim_distinct_values_table_stats (col_id int, distinct_values bigint) Row format delimited Fields terminated by '\t' Lines terminated by '\n'  Stored as textfile ;</t>
  </si>
  <si>
    <t>insert into table db_custscience_interns.col_80_db_venus_sku_hist_dim_distinct_values_table_stats select '80' as col_id, count (distinct BRD_STY_PRG_DT) as distinct_values</t>
  </si>
  <si>
    <t>insert into table db_custscience_interns.SUMMARY_of_db_venus_sku_hist_dim_distinct_values_table_stats select col_id, distinct_values from db_custscience_interns.col_80_db_venus_sku_hist_dim_distinct_values_table_stats ;</t>
  </si>
  <si>
    <t>81 2</t>
  </si>
  <si>
    <t>drop table db_custscience_interns.col_80_db_venus_sku_hist_dim_distinct_values_table_stats;</t>
  </si>
  <si>
    <t>create table db_custscience_interns.col_80_db_venus_sku_hist_dim_null_value_count_table_stats (col_id int, null_value_count bigint) Row format delimited Fields terminated by '\t' Lines terminated by '\n'  Stored as textfile ;</t>
  </si>
  <si>
    <t xml:space="preserve">insert into table db_custscience_interns.col_80_db_venus_sku_hist_dim_null_value_count_table_stats select '80' as col_id, count (sku_key) as null_value_count where BRD_STY_PRG_DT IS NULL </t>
  </si>
  <si>
    <t>insert into table db_custscience_interns.SUMMARY_of_db_venus_sku_hist_dim_null_value_count_table_stats select col_id, null_value_count from db_custscience_interns.col_80_db_venus_sku_hist_dim_null_value_count_table_stats ;</t>
  </si>
  <si>
    <t>81 0</t>
  </si>
  <si>
    <t>drop table db_custscience_interns.col_80_db_venus_sku_hist_dim_null_value_count_table_stats ;</t>
  </si>
  <si>
    <t>logc_dlt_ind        string                                  </t>
  </si>
  <si>
    <t>create table db_custscience_interns.col_81_db_venus_sku_hist_dim_distinct_values_table_stats (col_id int, distinct_values bigint) Row format delimited Fields terminated by '\t' Lines terminated by '\n'  Stored as textfile ;</t>
  </si>
  <si>
    <t>insert into table db_custscience_interns.col_81_db_venus_sku_hist_dim_distinct_values_table_stats select '81' as col_id, count (distinct LOGC_DLT_IND) as distinct_values</t>
  </si>
  <si>
    <t>insert into table db_custscience_interns.SUMMARY_of_db_venus_sku_hist_dim_distinct_values_table_stats select col_id, distinct_values from db_custscience_interns.col_81_db_venus_sku_hist_dim_distinct_values_table_stats ;</t>
  </si>
  <si>
    <t>82 313</t>
  </si>
  <si>
    <t>drop table db_custscience_interns.col_81_db_venus_sku_hist_dim_distinct_values_table_stats;</t>
  </si>
  <si>
    <t>create table db_custscience_interns.col_81_db_venus_sku_hist_dim_null_value_count_table_stats (col_id int, null_value_count bigint) Row format delimited Fields terminated by '\t' Lines terminated by '\n'  Stored as textfile ;</t>
  </si>
  <si>
    <t xml:space="preserve">insert into table db_custscience_interns.col_81_db_venus_sku_hist_dim_null_value_count_table_stats select '81' as col_id, count (sku_key) as null_value_count where LOGC_DLT_IND IS NULL </t>
  </si>
  <si>
    <t>insert into table db_custscience_interns.SUMMARY_of_db_venus_sku_hist_dim_null_value_count_table_stats select col_id, null_value_count from db_custscience_interns.col_81_db_venus_sku_hist_dim_null_value_count_table_stats ;</t>
  </si>
  <si>
    <t>82 0</t>
  </si>
  <si>
    <t>drop table db_custscience_interns.col_81_db_venus_sku_hist_dim_null_value_count_table_stats ;</t>
  </si>
  <si>
    <t>create table db_custscience_interns.col_82_db_venus_sku_hist_dim_distinct_values_table_stats (col_id int, distinct_values bigint) Row format delimited Fields terminated by '\t' Lines terminated by '\n'  Stored as textfile ;</t>
  </si>
  <si>
    <t>insert into table db_custscience_interns.col_82_db_venus_sku_hist_dim_distinct_values_table_stats select '82' as col_id, count (distinct CRT_TMST) as distinct_values</t>
  </si>
  <si>
    <t>insert into table db_custscience_interns.SUMMARY_of_db_venus_sku_hist_dim_distinct_values_table_stats select col_id, distinct_values from db_custscience_interns.col_82_db_venus_sku_hist_dim_distinct_values_table_stats ;</t>
  </si>
  <si>
    <t>83 313</t>
  </si>
  <si>
    <t>drop table db_custscience_interns.col_82_db_venus_sku_hist_dim_distinct_values_table_stats;</t>
  </si>
  <si>
    <t>create table db_custscience_interns.col_82_db_venus_sku_hist_dim_null_value_count_table_stats (col_id int, null_value_count bigint) Row format delimited Fields terminated by '\t' Lines terminated by '\n'  Stored as textfile ;</t>
  </si>
  <si>
    <t xml:space="preserve">insert into table db_custscience_interns.col_82_db_venus_sku_hist_dim_null_value_count_table_stats select '82' as col_id, count (sku_key) as null_value_count where CRT_TMST IS NULL </t>
  </si>
  <si>
    <t>insert into table db_custscience_interns.SUMMARY_of_db_venus_sku_hist_dim_null_value_count_table_stats select col_id, null_value_count from db_custscience_interns.col_82_db_venus_sku_hist_dim_null_value_count_table_stats ;</t>
  </si>
  <si>
    <t>83 0</t>
  </si>
  <si>
    <t>drop table db_custscience_interns.col_82_db_venus_sku_hist_dim_null_value_count_table_stats ;</t>
  </si>
  <si>
    <t>updt_tmst           string          </t>
  </si>
  <si>
    <t>create table db_custscience_interns.col_83_db_venus_sku_hist_dim_distinct_values_table_stats (col_id int, distinct_values bigint) Row format delimited Fields terminated by '\t' Lines terminated by '\n'  Stored as textfile ;</t>
  </si>
  <si>
    <t>insert into table db_custscience_interns.col_83_db_venus_sku_hist_dim_distinct_values_table_stats select '83' as col_id, count (distinct UPDT_TMST) as distinct_values</t>
  </si>
  <si>
    <t>insert into table db_custscience_interns.SUMMARY_of_db_venus_sku_hist_dim_distinct_values_table_stats select col_id, distinct_values from db_custscience_interns.col_83_db_venus_sku_hist_dim_distinct_values_table_stats ;</t>
  </si>
  <si>
    <t>drop table db_custscience_interns.col_83_db_venus_sku_hist_dim_distinct_values_table_stats;</t>
  </si>
  <si>
    <t>create table db_custscience_interns.col_83_db_venus_sku_hist_dim_null_value_count_table_stats (col_id int, null_value_count bigint) Row format delimited Fields terminated by '\t' Lines terminated by '\n'  Stored as textfile ;</t>
  </si>
  <si>
    <t xml:space="preserve">insert into table db_custscience_interns.col_83_db_venus_sku_hist_dim_null_value_count_table_stats select '83' as col_id, count (sku_key) as null_value_count where UPDT_TMST IS NULL </t>
  </si>
  <si>
    <t>insert into table db_custscience_interns.SUMMARY_of_db_venus_sku_hist_dim_null_value_count_table_stats select col_id, null_value_count from db_custscience_interns.col_83_db_venus_sku_hist_dim_null_value_count_table_stats ;</t>
  </si>
  <si>
    <t>drop table db_custscience_interns.col_83_db_venus_sku_hist_dim_null_value_count_table_stats ;</t>
  </si>
  <si>
    <t xml:space="preserve">Detailed Table Information Table(tableName:sku_hist_dim, dbName:db_venus, owner:svc_fndt_e2e, createTime:1467020362, lastAccessTime:0, retention:0, sd:StorageDescriptor(cols:[FieldSchema(name:sku_key, type:int, comment:), FieldSchema(name:mrkt_key, type:int, comment:), FieldSchema(name:brd_key, type:int, comment:), FieldSchema(name:apv_ind, type:int, comment:), FieldSchema(name:care_inst_txt, type:string, comment:), FieldSchema(name:cur_on_ordabl_ind, type:string, comment:), FieldSchema(name:dact_pst_dt, type:string, comment:), FieldSchema(name:fabr_ctnt_desc, type:string, comment:), FieldSchema(name:fini_gds_clr_desc, type:string, comment:), FieldSchema(name:flma_wrn_txt, type:string, comment:), FieldSchema(name:gft_wrp_elig_ind, type:string, comment:), FieldSchema(name:gid_non_mdse_ind, type:string, comment:), FieldSchema(name:gid_svc_ind, type:string, comment:), FieldSchema(name:hazd_mtl_ind, type:string, comment:), FieldSchema(name:imp_ind, type:string, comment:), FieldSchema(name:long_sz_desc, type:string, comment:), FieldSchema(name:ltst_md_dt, type:string, comment:), FieldSchema(name:mdse_cls_desc, type:string, comment:), FieldSchema(name:mdse_co_desc, type:string, comment:), FieldSchema(name:mdse_dept_desc, type:string, comment:), FieldSchema(name:mdse_div_desc, type:string, comment:), FieldSchema(name:mdse_scls_desc, type:string, comment:), FieldSchema(name:mdse_sku_key, type:int, comment:), FieldSchema(name:mdse_prd_key, type:int, comment:), FieldSchema(name:mdse_sty_desc, type:string, comment:), FieldSchema(name:mdse_typ_nm, type:string, comment:), FieldSchema(name:opr_mdse_cls_id, type:string, comment:), FieldSchema(name:opr_mdse_co_id, type:string, comment:), FieldSchema(name:opr_mdse_corp_id, type:string, comment:), FieldSchema(name:opr_mdse_dept_id, type:string, comment:), FieldSchema(name:opr_mdse_div_id, type:string, comment:), FieldSchema(name:opr_mdse_scls_id, type:string, comment:), FieldSchema(name:opr_prd_cd, type:string, comment:), FieldSchema(name:opr_sty_cd, type:string, comment:), FieldSchema(name:opr_sty_clr_cd, type:string, comment:), FieldSchema(name:opr_sz_cd, type:string, comment:), FieldSchema(name:pln_dsb_ctr_pst_dt, type:string, comment:), FieldSchema(name:prd_typ_nm, type:string, comment:), FieldSchema(name:prd_unq_desc, type:string, comment:), FieldSchema(name:publ_pst_dt, type:string, comment:), FieldSchema(name:shrt_sz_desc, type:string, comment:), FieldSchema(name:sku_orig_cst_amt, type:double, comment:), FieldSchema(name:sku_orig_rtl_amt, type:double, comment:), FieldSchema(name:sz_catg_nm, type:string, comment:), FieldSchema(name:sz_cd, type:string, comment:), FieldSchema(name:sz_div_nm, type:string, comment:), FieldSchema(name:sz_mdl_nm, type:string, comment:), FieldSchema(name:sz_var_desc, type:string, comment:), FieldSchema(name:tax_cd, type:string, comment:), FieldSchema(name:upc_nbr, type:string, comment:), FieldSchema(name:web_clr_desc, type:string, comment:), FieldSchema(name:web_prd_nm, type:string, comment:), FieldSchema(name:wtr_rsnt_ind, type:string, comment:), FieldSchema(name:sku_ec_ctlg_itm_id, type:int, comment:), FieldSchema(name:sty_ec_ctlg_itm_id, type:int, comment:), FieldSchema(name:sty_clr_ec_ctlg_itm_id, type:int, comment:), FieldSchema(name:sku_ec_ctlg_itm_subtyp_id, type:int, comment:), FieldSchema(name:sty_ec_ctlg_itm_subtyp_id, type:int, comment:), FieldSchema(name:sty_clr_ec_ctlg_itm_subtyp_id, type:int, comment:), FieldSchema(name:btch_key, type:int, comment:), FieldSchema(name:btch_opr, type:string, comment:), FieldSchema(name:lst_upd_or_crt_dttm, type:string, comment:), FieldSchema(name:merch_misc_key, type:int, comment:), FieldSchema(name:sku_ec_bus_id, type:string, comment:), FieldSchema(name:sty_ec_bus_id, type:string, comment:), FieldSchema(name:sty_clr_ec_bus_id, type:string, comment:), FieldSchema(name:lgcy_sty_ec_bus_id, type:string, comment:), FieldSchema(name:lgcy_sty_clr_ec_bus_id, type:string, comment:), FieldSchema(name:lgcy_sku_ec_bus_id, type:string, comment:), FieldSchema(name:publ_pst_dt_styl_clr, type:string, comment:), FieldSchema(name:sz_mdl_cd, type:string, comment:), FieldSchema(name:vnd_upc_nbr, type:string, comment:), FieldSchema(name:mcm_live_ind, type:string, comment:), FieldSchema(name:opr_glbl_sty_id, type:string, comment:), FieldSchema(name:glbl_sty_ver_nbr, type:int, comment:), FieldSchema(name:brd_sty_eff_strt_dt, type:string, comment:), FieldSchema(name:brd_sty_eff_end_dt, type:string, comment:), FieldSchema(name:brd_sty_ver_nbr, type:int, comment:), FieldSchema(name:brd_sty_cur_rec_ind, type:string, comment:), FieldSchema(name:brd_sty_prg_dt, type:string, comment:), FieldSchema(name:logc_dlt_ind, type:string, comment:), FieldSchema(name:crt_tmst, type:string, comment:), FieldSchema(name:updt_tmst, type:string, comment:)], location:hdfs://pxpmgct/bde2e/fndt/fndtbase/Product/VENUS20/SKU_HIST_DIM/1498772202,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parameters:{last_modified_time=1498791738, totalSize=1794483862, numRows=-1, rawDataSize=-1, EXTERNAL=TRUE, avro.compress=SNAPPY, COLUMN_STATS_ACCURATE=false, avro.schema.url=hdfs://pxpmgct/bde2e/fndt/fndtbase/Product/VENUS20/SKU_HIST_DIM/schema/sku_hist_dim.avsc, numFiles=51, transient_lastDdlTime=1498791738, last_modified_by=svc_fndt_e2e}, viewOriginalText:null, viewExpandedText:null, tableType:EXTERNAL_TABLE) </t>
  </si>
  <si>
    <t>Time taken: 6.473 seconds, Fetched: 85 row(s)</t>
  </si>
  <si>
    <t>hive -e 'set hive.cli.print.header=true; select * from db_venus.sty_clr_dim limit 10000;'&gt;db_venus.sty_clr_dim_10k_sample.txt;</t>
  </si>
  <si>
    <r>
      <t xml:space="preserve">hive&gt; Describe extended </t>
    </r>
    <r>
      <rPr>
        <b/>
        <sz val="11"/>
        <color theme="1"/>
        <rFont val="Calibri"/>
        <family val="2"/>
        <scheme val="minor"/>
      </rPr>
      <t>db_venus.sty_clr_dim;</t>
    </r>
  </si>
  <si>
    <t>select * from db_custscience_interns.SUMMARY_of_db_venus_sty_clr_dim_distinct_values_table_stats;</t>
  </si>
  <si>
    <t>select * from db_custscience_interns.SUMMARY_of_db_venus_sty_clr_dim_null_value_count_table_stats ;</t>
  </si>
  <si>
    <t>from db_venus.sty_clr_dim</t>
  </si>
  <si>
    <t>create table db_custscience_interns.SUMMARY_of_db_venus_sty_clr_dim_distinct_values_table_stats (col_id int, distinct_values bigint) Row format delimited Fields terminated by '\t' Lines terminated by '\n'  Stored as textfile ;</t>
  </si>
  <si>
    <t>create table db_custscience_interns.SUMMARY_of_db_venus_sty_clr_dim_null_value_count_table_stats (col_id int, null_value_count bigint) Row format delimited Fields terminated by '\t' Lines terminated by '\n'  Stored as textfile ;</t>
  </si>
  <si>
    <t>sty_clr_key         double                                  </t>
  </si>
  <si>
    <t>create table db_custscience_interns.col_1_db_venus_sty_clr_dim_distinct_values_table_stats (col_id int, distinct_values bigint) Row format delimited Fields terminated by '\t' Lines terminated by '\n'  Stored as textfile ;</t>
  </si>
  <si>
    <t>insert into table db_custscience_interns.col_1_db_venus_sty_clr_dim_distinct_values_table_stats select '1' as col_id, count (distinct STY_CLR_KEY) as distinct_values</t>
  </si>
  <si>
    <t>insert into table db_custscience_interns.SUMMARY_of_db_venus_sty_clr_dim_distinct_values_table_stats select col_id, distinct_values from db_custscience_interns.col_1_db_venus_sty_clr_dim_distinct_values_table_stats ;</t>
  </si>
  <si>
    <t>1 1160043</t>
  </si>
  <si>
    <t>drop table db_custscience_interns.col_1_db_venus_sty_clr_dim_distinct_values_table_stats;</t>
  </si>
  <si>
    <t>create table db_custscience_interns.col_1_db_venus_sty_clr_dim_null_value_count_table_stats (col_id int, null_value_count bigint) Row format delimited Fields terminated by '\t' Lines terminated by '\n'  Stored as textfile ;</t>
  </si>
  <si>
    <t xml:space="preserve">insert into table db_custscience_interns.col_1_db_venus_sty_clr_dim_null_value_count_table_stats select '1' as col_id, count (sty_clr_key) as null_value_count where STY_CLR_KEY IS NULL </t>
  </si>
  <si>
    <t>insert into table db_custscience_interns.SUMMARY_of_db_venus_sty_clr_dim_null_value_count_table_stats select col_id, null_value_count from db_custscience_interns.col_1_db_venus_sty_clr_dim_null_value_count_table_stats ;</t>
  </si>
  <si>
    <t>drop table db_custscience_interns.col_1_db_venus_sty_clr_dim_null_value_count_table_stats ;</t>
  </si>
  <si>
    <t>create table db_custscience_interns.col_2_db_venus_sty_clr_dim_distinct_values_table_stats (col_id int, distinct_values bigint) Row format delimited Fields terminated by '\t' Lines terminated by '\n'  Stored as textfile ;</t>
  </si>
  <si>
    <t>insert into table db_custscience_interns.col_2_db_venus_sty_clr_dim_distinct_values_table_stats select '2' as col_id, count (distinct OPR_STY_CLR_CD) as distinct_values</t>
  </si>
  <si>
    <t>insert into table db_custscience_interns.SUMMARY_of_db_venus_sty_clr_dim_distinct_values_table_stats select col_id, distinct_values from db_custscience_interns.col_2_db_venus_sty_clr_dim_distinct_values_table_stats ;</t>
  </si>
  <si>
    <t>2 1160000</t>
  </si>
  <si>
    <t>drop table db_custscience_interns.col_2_db_venus_sty_clr_dim_distinct_values_table_stats;</t>
  </si>
  <si>
    <t>create table db_custscience_interns.col_2_db_venus_sty_clr_dim_null_value_count_table_stats (col_id int, null_value_count bigint) Row format delimited Fields terminated by '\t' Lines terminated by '\n'  Stored as textfile ;</t>
  </si>
  <si>
    <t xml:space="preserve">insert into table db_custscience_interns.col_2_db_venus_sty_clr_dim_null_value_count_table_stats select '2' as col_id, count (sty_clr_key) as null_value_count where OPR_STY_CLR_CD IS NULL </t>
  </si>
  <si>
    <t>insert into table db_custscience_interns.SUMMARY_of_db_venus_sty_clr_dim_null_value_count_table_stats select col_id, null_value_count from db_custscience_interns.col_2_db_venus_sty_clr_dim_null_value_count_table_stats ;</t>
  </si>
  <si>
    <t>drop table db_custscience_interns.col_2_db_venus_sty_clr_dim_null_value_count_table_stats ;</t>
  </si>
  <si>
    <t>create table db_custscience_interns.col_3_db_venus_sty_clr_dim_distinct_values_table_stats (col_id int, distinct_values bigint) Row format delimited Fields terminated by '\t' Lines terminated by '\n'  Stored as textfile ;</t>
  </si>
  <si>
    <t>insert into table db_custscience_interns.col_3_db_venus_sty_clr_dim_distinct_values_table_stats select '3' as col_id, count (distinct PRD_UNQ_DESC) as distinct_values</t>
  </si>
  <si>
    <t>insert into table db_custscience_interns.SUMMARY_of_db_venus_sty_clr_dim_distinct_values_table_stats select col_id, distinct_values from db_custscience_interns.col_3_db_venus_sty_clr_dim_distinct_values_table_stats ;</t>
  </si>
  <si>
    <t>11 1596</t>
  </si>
  <si>
    <t>drop table db_custscience_interns.col_3_db_venus_sty_clr_dim_distinct_values_table_stats;</t>
  </si>
  <si>
    <t>create table db_custscience_interns.col_3_db_venus_sty_clr_dim_null_value_count_table_stats (col_id int, null_value_count bigint) Row format delimited Fields terminated by '\t' Lines terminated by '\n'  Stored as textfile ;</t>
  </si>
  <si>
    <t xml:space="preserve">insert into table db_custscience_interns.col_3_db_venus_sty_clr_dim_null_value_count_table_stats select '3' as col_id, count (sty_clr_key) as null_value_count where PRD_UNQ_DESC IS NULL </t>
  </si>
  <si>
    <t>insert into table db_custscience_interns.SUMMARY_of_db_venus_sty_clr_dim_null_value_count_table_stats select col_id, null_value_count from db_custscience_interns.col_3_db_venus_sty_clr_dim_null_value_count_table_stats ;</t>
  </si>
  <si>
    <t>drop table db_custscience_interns.col_3_db_venus_sty_clr_dim_null_value_count_table_stats ;</t>
  </si>
  <si>
    <t>create table db_custscience_interns.col_4_db_venus_sty_clr_dim_distinct_values_table_stats (col_id int, distinct_values bigint) Row format delimited Fields terminated by '\t' Lines terminated by '\n'  Stored as textfile ;</t>
  </si>
  <si>
    <t>insert into table db_custscience_interns.col_4_db_venus_sty_clr_dim_distinct_values_table_stats select '4' as col_id, count (distinct WEB_CLR_DESC) as distinct_values</t>
  </si>
  <si>
    <t>insert into table db_custscience_interns.SUMMARY_of_db_venus_sty_clr_dim_distinct_values_table_stats select col_id, distinct_values from db_custscience_interns.col_4_db_venus_sty_clr_dim_distinct_values_table_stats ;</t>
  </si>
  <si>
    <t>12 10827</t>
  </si>
  <si>
    <t>drop table db_custscience_interns.col_4_db_venus_sty_clr_dim_distinct_values_table_stats;</t>
  </si>
  <si>
    <t>create table db_custscience_interns.col_4_db_venus_sty_clr_dim_null_value_count_table_stats (col_id int, null_value_count bigint) Row format delimited Fields terminated by '\t' Lines terminated by '\n'  Stored as textfile ;</t>
  </si>
  <si>
    <t xml:space="preserve">insert into table db_custscience_interns.col_4_db_venus_sty_clr_dim_null_value_count_table_stats select '4' as col_id, count (sty_clr_key) as null_value_count where WEB_CLR_DESC IS NULL </t>
  </si>
  <si>
    <t>insert into table db_custscience_interns.SUMMARY_of_db_venus_sty_clr_dim_null_value_count_table_stats select col_id, null_value_count from db_custscience_interns.col_4_db_venus_sty_clr_dim_null_value_count_table_stats ;</t>
  </si>
  <si>
    <t>drop table db_custscience_interns.col_4_db_venus_sty_clr_dim_null_value_count_table_stats ;</t>
  </si>
  <si>
    <t>create table db_custscience_interns.col_5_db_venus_sty_clr_dim_distinct_values_table_stats (col_id int, distinct_values bigint) Row format delimited Fields terminated by '\t' Lines terminated by '\n'  Stored as textfile ;</t>
  </si>
  <si>
    <t>insert into table db_custscience_interns.col_5_db_venus_sty_clr_dim_distinct_values_table_stats select '5' as col_id, count (distinct MDSE_TYP_NM) as distinct_values</t>
  </si>
  <si>
    <t>insert into table db_custscience_interns.SUMMARY_of_db_venus_sty_clr_dim_distinct_values_table_stats select col_id, distinct_values from db_custscience_interns.col_5_db_venus_sty_clr_dim_distinct_values_table_stats ;</t>
  </si>
  <si>
    <t>13 2324</t>
  </si>
  <si>
    <t>drop table db_custscience_interns.col_5_db_venus_sty_clr_dim_distinct_values_table_stats;</t>
  </si>
  <si>
    <t>create table db_custscience_interns.col_5_db_venus_sty_clr_dim_null_value_count_table_stats (col_id int, null_value_count bigint) Row format delimited Fields terminated by '\t' Lines terminated by '\n'  Stored as textfile ;</t>
  </si>
  <si>
    <t xml:space="preserve">insert into table db_custscience_interns.col_5_db_venus_sty_clr_dim_null_value_count_table_stats select '5' as col_id, count (sty_clr_key) as null_value_count where MDSE_TYP_NM IS NULL </t>
  </si>
  <si>
    <t>insert into table db_custscience_interns.SUMMARY_of_db_venus_sty_clr_dim_null_value_count_table_stats select col_id, null_value_count from db_custscience_interns.col_5_db_venus_sty_clr_dim_null_value_count_table_stats ;</t>
  </si>
  <si>
    <t>drop table db_custscience_interns.col_5_db_venus_sty_clr_dim_null_value_count_table_stats ;</t>
  </si>
  <si>
    <t>create table db_custscience_interns.col_6_db_venus_sty_clr_dim_distinct_values_table_stats (col_id int, distinct_values bigint) Row format delimited Fields terminated by '\t' Lines terminated by '\n'  Stored as textfile ;</t>
  </si>
  <si>
    <t>insert into table db_custscience_interns.col_6_db_venus_sty_clr_dim_distinct_values_table_stats select '6' as col_id, count (distinct BRD_KEY) as distinct_values</t>
  </si>
  <si>
    <t>insert into table db_custscience_interns.SUMMARY_of_db_venus_sty_clr_dim_distinct_values_table_stats select col_id, distinct_values from db_custscience_interns.col_6_db_venus_sty_clr_dim_distinct_values_table_stats ;</t>
  </si>
  <si>
    <t>14 3153</t>
  </si>
  <si>
    <t>drop table db_custscience_interns.col_6_db_venus_sty_clr_dim_distinct_values_table_stats;</t>
  </si>
  <si>
    <t>create table db_custscience_interns.col_6_db_venus_sty_clr_dim_null_value_count_table_stats (col_id int, null_value_count bigint) Row format delimited Fields terminated by '\t' Lines terminated by '\n'  Stored as textfile ;</t>
  </si>
  <si>
    <t xml:space="preserve">insert into table db_custscience_interns.col_6_db_venus_sty_clr_dim_null_value_count_table_stats select '6' as col_id, count (sty_clr_key) as null_value_count where BRD_KEY IS NULL </t>
  </si>
  <si>
    <t>insert into table db_custscience_interns.SUMMARY_of_db_venus_sty_clr_dim_null_value_count_table_stats select col_id, null_value_count from db_custscience_interns.col_6_db_venus_sty_clr_dim_null_value_count_table_stats ;</t>
  </si>
  <si>
    <t>drop table db_custscience_interns.col_6_db_venus_sty_clr_dim_null_value_count_table_stats ;</t>
  </si>
  <si>
    <t>create table db_custscience_interns.col_7_db_venus_sty_clr_dim_distinct_values_table_stats (col_id int, distinct_values bigint) Row format delimited Fields terminated by '\t' Lines terminated by '\n'  Stored as textfile ;</t>
  </si>
  <si>
    <t>insert into table db_custscience_interns.col_7_db_venus_sty_clr_dim_distinct_values_table_stats select '7' as col_id, count (distinct MRKT_KEY) as distinct_values</t>
  </si>
  <si>
    <t>insert into table db_custscience_interns.SUMMARY_of_db_venus_sty_clr_dim_distinct_values_table_stats select col_id, distinct_values from db_custscience_interns.col_7_db_venus_sty_clr_dim_distinct_values_table_stats ;</t>
  </si>
  <si>
    <t>15 842</t>
  </si>
  <si>
    <t>drop table db_custscience_interns.col_7_db_venus_sty_clr_dim_distinct_values_table_stats;</t>
  </si>
  <si>
    <t>create table db_custscience_interns.col_7_db_venus_sty_clr_dim_null_value_count_table_stats (col_id int, null_value_count bigint) Row format delimited Fields terminated by '\t' Lines terminated by '\n'  Stored as textfile ;</t>
  </si>
  <si>
    <t xml:space="preserve">insert into table db_custscience_interns.col_7_db_venus_sty_clr_dim_null_value_count_table_stats select '7' as col_id, count (sty_clr_key) as null_value_count where MRKT_KEY IS NULL </t>
  </si>
  <si>
    <t>insert into table db_custscience_interns.SUMMARY_of_db_venus_sty_clr_dim_null_value_count_table_stats select col_id, null_value_count from db_custscience_interns.col_7_db_venus_sty_clr_dim_null_value_count_table_stats ;</t>
  </si>
  <si>
    <t>drop table db_custscience_interns.col_7_db_venus_sty_clr_dim_null_value_count_table_stats ;</t>
  </si>
  <si>
    <t>create table db_custscience_interns.col_8_db_venus_sty_clr_dim_distinct_values_table_stats (col_id int, distinct_values bigint) Row format delimited Fields terminated by '\t' Lines terminated by '\n'  Stored as textfile ;</t>
  </si>
  <si>
    <t>insert into table db_custscience_interns.col_8_db_venus_sty_clr_dim_distinct_values_table_stats select '8' as col_id, count (distinct OPR_STY_CD) as distinct_values</t>
  </si>
  <si>
    <t>insert into table db_custscience_interns.SUMMARY_of_db_venus_sty_clr_dim_distinct_values_table_stats select col_id, distinct_values from db_custscience_interns.col_8_db_venus_sty_clr_dim_distinct_values_table_stats ;</t>
  </si>
  <si>
    <t>16 575</t>
  </si>
  <si>
    <t>drop table db_custscience_interns.col_8_db_venus_sty_clr_dim_distinct_values_table_stats;</t>
  </si>
  <si>
    <t>create table db_custscience_interns.col_8_db_venus_sty_clr_dim_null_value_count_table_stats (col_id int, null_value_count bigint) Row format delimited Fields terminated by '\t' Lines terminated by '\n'  Stored as textfile ;</t>
  </si>
  <si>
    <t xml:space="preserve">insert into table db_custscience_interns.col_8_db_venus_sty_clr_dim_null_value_count_table_stats select '8' as col_id, count (sty_clr_key) as null_value_count where OPR_STY_CD IS NULL </t>
  </si>
  <si>
    <t>insert into table db_custscience_interns.SUMMARY_of_db_venus_sty_clr_dim_null_value_count_table_stats select col_id, null_value_count from db_custscience_interns.col_8_db_venus_sty_clr_dim_null_value_count_table_stats ;</t>
  </si>
  <si>
    <t>drop table db_custscience_interns.col_8_db_venus_sty_clr_dim_null_value_count_table_stats ;</t>
  </si>
  <si>
    <t>create table db_custscience_interns.col_9_db_venus_sty_clr_dim_distinct_values_table_stats (col_id int, distinct_values bigint) Row format delimited Fields terminated by '\t' Lines terminated by '\n'  Stored as textfile ;</t>
  </si>
  <si>
    <t>insert into table db_custscience_interns.col_9_db_venus_sty_clr_dim_distinct_values_table_stats select '9' as col_id, count (distinct MDSE_STY_DESC) as distinct_values</t>
  </si>
  <si>
    <t>insert into table db_custscience_interns.SUMMARY_of_db_venus_sty_clr_dim_distinct_values_table_stats select col_id, distinct_values from db_custscience_interns.col_9_db_venus_sty_clr_dim_distinct_values_table_stats ;</t>
  </si>
  <si>
    <t>17 256</t>
  </si>
  <si>
    <t>drop table db_custscience_interns.col_9_db_venus_sty_clr_dim_distinct_values_table_stats;</t>
  </si>
  <si>
    <t>create table db_custscience_interns.col_9_db_venus_sty_clr_dim_null_value_count_table_stats (col_id int, null_value_count bigint) Row format delimited Fields terminated by '\t' Lines terminated by '\n'  Stored as textfile ;</t>
  </si>
  <si>
    <t xml:space="preserve">insert into table db_custscience_interns.col_9_db_venus_sty_clr_dim_null_value_count_table_stats select '9' as col_id, count (sty_clr_key) as null_value_count where MDSE_STY_DESC IS NULL </t>
  </si>
  <si>
    <t>insert into table db_custscience_interns.SUMMARY_of_db_venus_sty_clr_dim_null_value_count_table_stats select col_id, null_value_count from db_custscience_interns.col_9_db_venus_sty_clr_dim_null_value_count_table_stats ;</t>
  </si>
  <si>
    <t>drop table db_custscience_interns.col_9_db_venus_sty_clr_dim_null_value_count_table_stats ;</t>
  </si>
  <si>
    <t>create table db_custscience_interns.col_10_db_venus_sty_clr_dim_distinct_values_table_stats (col_id int, distinct_values bigint) Row format delimited Fields terminated by '\t' Lines terminated by '\n'  Stored as textfile ;</t>
  </si>
  <si>
    <t>insert into table db_custscience_interns.col_10_db_venus_sty_clr_dim_distinct_values_table_stats select '10' as col_id, count (distinct WEB_PRD_NM) as distinct_values</t>
  </si>
  <si>
    <t>insert into table db_custscience_interns.SUMMARY_of_db_venus_sty_clr_dim_distinct_values_table_stats select col_id, distinct_values from db_custscience_interns.col_10_db_venus_sty_clr_dim_distinct_values_table_stats ;</t>
  </si>
  <si>
    <t>18 124</t>
  </si>
  <si>
    <t>drop table db_custscience_interns.col_10_db_venus_sty_clr_dim_distinct_values_table_stats;</t>
  </si>
  <si>
    <t>create table db_custscience_interns.col_10_db_venus_sty_clr_dim_null_value_count_table_stats (col_id int, null_value_count bigint) Row format delimited Fields terminated by '\t' Lines terminated by '\n'  Stored as textfile ;</t>
  </si>
  <si>
    <t xml:space="preserve">insert into table db_custscience_interns.col_10_db_venus_sty_clr_dim_null_value_count_table_stats select '10' as col_id, count (sty_clr_key) as null_value_count where WEB_PRD_NM IS NULL </t>
  </si>
  <si>
    <t>insert into table db_custscience_interns.SUMMARY_of_db_venus_sty_clr_dim_null_value_count_table_stats select col_id, null_value_count from db_custscience_interns.col_10_db_venus_sty_clr_dim_null_value_count_table_stats ;</t>
  </si>
  <si>
    <t>drop table db_custscience_interns.col_10_db_venus_sty_clr_dim_null_value_count_table_stats ;</t>
  </si>
  <si>
    <t>create table db_custscience_interns.col_11_db_venus_sty_clr_dim_distinct_values_table_stats (col_id int, distinct_values bigint) Row format delimited Fields terminated by '\t' Lines terminated by '\n'  Stored as textfile ;</t>
  </si>
  <si>
    <t>insert into table db_custscience_interns.col_11_db_venus_sty_clr_dim_distinct_values_table_stats select '11' as col_id, count (distinct PRD_TYP_NM) as distinct_values</t>
  </si>
  <si>
    <t>insert into table db_custscience_interns.SUMMARY_of_db_venus_sty_clr_dim_distinct_values_table_stats select col_id, distinct_values from db_custscience_interns.col_11_db_venus_sty_clr_dim_distinct_values_table_stats ;</t>
  </si>
  <si>
    <t>19 51</t>
  </si>
  <si>
    <t>drop table db_custscience_interns.col_11_db_venus_sty_clr_dim_distinct_values_table_stats;</t>
  </si>
  <si>
    <t>create table db_custscience_interns.col_11_db_venus_sty_clr_dim_null_value_count_table_stats (col_id int, null_value_count bigint) Row format delimited Fields terminated by '\t' Lines terminated by '\n'  Stored as textfile ;</t>
  </si>
  <si>
    <t xml:space="preserve">insert into table db_custscience_interns.col_11_db_venus_sty_clr_dim_null_value_count_table_stats select '11' as col_id, count (sty_clr_key) as null_value_count where PRD_TYP_NM IS NULL </t>
  </si>
  <si>
    <t>insert into table db_custscience_interns.SUMMARY_of_db_venus_sty_clr_dim_null_value_count_table_stats select col_id, null_value_count from db_custscience_interns.col_11_db_venus_sty_clr_dim_null_value_count_table_stats ;</t>
  </si>
  <si>
    <t>drop table db_custscience_interns.col_11_db_venus_sty_clr_dim_null_value_count_table_stats ;</t>
  </si>
  <si>
    <t>create table db_custscience_interns.col_12_db_venus_sty_clr_dim_distinct_values_table_stats (col_id int, distinct_values bigint) Row format delimited Fields terminated by '\t' Lines terminated by '\n'  Stored as textfile ;</t>
  </si>
  <si>
    <t>insert into table db_custscience_interns.col_12_db_venus_sty_clr_dim_distinct_values_table_stats select '12' as col_id, count (distinct OPR_MDSE_SCLS_ID) as distinct_values</t>
  </si>
  <si>
    <t>insert into table db_custscience_interns.SUMMARY_of_db_venus_sty_clr_dim_distinct_values_table_stats select col_id, distinct_values from db_custscience_interns.col_12_db_venus_sty_clr_dim_distinct_values_table_stats ;</t>
  </si>
  <si>
    <t>20 7268</t>
  </si>
  <si>
    <t>drop table db_custscience_interns.col_12_db_venus_sty_clr_dim_distinct_values_table_stats;</t>
  </si>
  <si>
    <t>create table db_custscience_interns.col_12_db_venus_sty_clr_dim_null_value_count_table_stats (col_id int, null_value_count bigint) Row format delimited Fields terminated by '\t' Lines terminated by '\n'  Stored as textfile ;</t>
  </si>
  <si>
    <t xml:space="preserve">insert into table db_custscience_interns.col_12_db_venus_sty_clr_dim_null_value_count_table_stats select '12' as col_id, count (sty_clr_key) as null_value_count where OPR_MDSE_SCLS_ID IS NULL </t>
  </si>
  <si>
    <t>insert into table db_custscience_interns.SUMMARY_of_db_venus_sty_clr_dim_null_value_count_table_stats select col_id, null_value_count from db_custscience_interns.col_12_db_venus_sty_clr_dim_null_value_count_table_stats ;</t>
  </si>
  <si>
    <t>20 128</t>
  </si>
  <si>
    <t>drop table db_custscience_interns.col_12_db_venus_sty_clr_dim_null_value_count_table_stats ;</t>
  </si>
  <si>
    <t>create table db_custscience_interns.col_13_db_venus_sty_clr_dim_distinct_values_table_stats (col_id int, distinct_values bigint) Row format delimited Fields terminated by '\t' Lines terminated by '\n'  Stored as textfile ;</t>
  </si>
  <si>
    <t>insert into table db_custscience_interns.col_13_db_venus_sty_clr_dim_distinct_values_table_stats select '13' as col_id, count (distinct MDSE_SCLS_DESC) as distinct_values</t>
  </si>
  <si>
    <t>insert into table db_custscience_interns.SUMMARY_of_db_venus_sty_clr_dim_distinct_values_table_stats select col_id, distinct_values from db_custscience_interns.col_13_db_venus_sty_clr_dim_distinct_values_table_stats ;</t>
  </si>
  <si>
    <t>3 56903</t>
  </si>
  <si>
    <t>drop table db_custscience_interns.col_13_db_venus_sty_clr_dim_distinct_values_table_stats;</t>
  </si>
  <si>
    <t>create table db_custscience_interns.col_13_db_venus_sty_clr_dim_null_value_count_table_stats (col_id int, null_value_count bigint) Row format delimited Fields terminated by '\t' Lines terminated by '\n'  Stored as textfile ;</t>
  </si>
  <si>
    <t xml:space="preserve">insert into table db_custscience_interns.col_13_db_venus_sty_clr_dim_null_value_count_table_stats select '13' as col_id, count (sty_clr_key) as null_value_count where MDSE_SCLS_DESC IS NULL </t>
  </si>
  <si>
    <t>insert into table db_custscience_interns.SUMMARY_of_db_venus_sty_clr_dim_null_value_count_table_stats select col_id, null_value_count from db_custscience_interns.col_13_db_venus_sty_clr_dim_null_value_count_table_stats ;</t>
  </si>
  <si>
    <t>3 123</t>
  </si>
  <si>
    <t>drop table db_custscience_interns.col_13_db_venus_sty_clr_dim_null_value_count_table_stats ;</t>
  </si>
  <si>
    <t>create table db_custscience_interns.col_14_db_venus_sty_clr_dim_distinct_values_table_stats (col_id int, distinct_values bigint) Row format delimited Fields terminated by '\t' Lines terminated by '\n'  Stored as textfile ;</t>
  </si>
  <si>
    <t>insert into table db_custscience_interns.col_14_db_venus_sty_clr_dim_distinct_values_table_stats select '14' as col_id, count (distinct OPR_MDSE_CLS_ID) as distinct_values</t>
  </si>
  <si>
    <t>insert into table db_custscience_interns.SUMMARY_of_db_venus_sty_clr_dim_distinct_values_table_stats select col_id, distinct_values from db_custscience_interns.col_14_db_venus_sty_clr_dim_distinct_values_table_stats ;</t>
  </si>
  <si>
    <t>21 565446</t>
  </si>
  <si>
    <t>drop table db_custscience_interns.col_14_db_venus_sty_clr_dim_distinct_values_table_stats;</t>
  </si>
  <si>
    <t>create table db_custscience_interns.col_14_db_venus_sty_clr_dim_null_value_count_table_stats (col_id int, null_value_count bigint) Row format delimited Fields terminated by '\t' Lines terminated by '\n'  Stored as textfile ;</t>
  </si>
  <si>
    <t xml:space="preserve">insert into table db_custscience_interns.col_14_db_venus_sty_clr_dim_null_value_count_table_stats select '14' as col_id, count (sty_clr_key) as null_value_count where OPR_MDSE_CLS_ID IS NULL </t>
  </si>
  <si>
    <t>insert into table db_custscience_interns.SUMMARY_of_db_venus_sty_clr_dim_null_value_count_table_stats select col_id, null_value_count from db_custscience_interns.col_14_db_venus_sty_clr_dim_null_value_count_table_stats ;</t>
  </si>
  <si>
    <t>drop table db_custscience_interns.col_14_db_venus_sty_clr_dim_null_value_count_table_stats ;</t>
  </si>
  <si>
    <t>create table db_custscience_interns.col_15_db_venus_sty_clr_dim_distinct_values_table_stats (col_id int, distinct_values bigint) Row format delimited Fields terminated by '\t' Lines terminated by '\n'  Stored as textfile ;</t>
  </si>
  <si>
    <t>insert into table db_custscience_interns.col_15_db_venus_sty_clr_dim_distinct_values_table_stats select '15' as col_id, count (distinct MDSE_CLS_DESC) as distinct_values</t>
  </si>
  <si>
    <t>insert into table db_custscience_interns.SUMMARY_of_db_venus_sty_clr_dim_distinct_values_table_stats select col_id, distinct_values from db_custscience_interns.col_15_db_venus_sty_clr_dim_distinct_values_table_stats ;</t>
  </si>
  <si>
    <t>22 3400</t>
  </si>
  <si>
    <t>drop table db_custscience_interns.col_15_db_venus_sty_clr_dim_distinct_values_table_stats;</t>
  </si>
  <si>
    <t>create table db_custscience_interns.col_15_db_venus_sty_clr_dim_null_value_count_table_stats (col_id int, null_value_count bigint) Row format delimited Fields terminated by '\t' Lines terminated by '\n'  Stored as textfile ;</t>
  </si>
  <si>
    <t xml:space="preserve">insert into table db_custscience_interns.col_15_db_venus_sty_clr_dim_null_value_count_table_stats select '15' as col_id, count (sty_clr_key) as null_value_count where MDSE_CLS_DESC IS NULL </t>
  </si>
  <si>
    <t>insert into table db_custscience_interns.SUMMARY_of_db_venus_sty_clr_dim_null_value_count_table_stats select col_id, null_value_count from db_custscience_interns.col_15_db_venus_sty_clr_dim_null_value_count_table_stats ;</t>
  </si>
  <si>
    <t>drop table db_custscience_interns.col_15_db_venus_sty_clr_dim_null_value_count_table_stats ;</t>
  </si>
  <si>
    <t>create table db_custscience_interns.col_16_db_venus_sty_clr_dim_distinct_values_table_stats (col_id int, distinct_values bigint) Row format delimited Fields terminated by '\t' Lines terminated by '\n'  Stored as textfile ;</t>
  </si>
  <si>
    <t>insert into table db_custscience_interns.col_16_db_venus_sty_clr_dim_distinct_values_table_stats select '16' as col_id, count (distinct OPR_MDSE_DEPT_ID) as distinct_values</t>
  </si>
  <si>
    <t>insert into table db_custscience_interns.SUMMARY_of_db_venus_sty_clr_dim_distinct_values_table_stats select col_id, distinct_values from db_custscience_interns.col_16_db_venus_sty_clr_dim_distinct_values_table_stats ;</t>
  </si>
  <si>
    <t>23 366</t>
  </si>
  <si>
    <t>drop table db_custscience_interns.col_16_db_venus_sty_clr_dim_distinct_values_table_stats;</t>
  </si>
  <si>
    <t>create table db_custscience_interns.col_16_db_venus_sty_clr_dim_null_value_count_table_stats (col_id int, null_value_count bigint) Row format delimited Fields terminated by '\t' Lines terminated by '\n'  Stored as textfile ;</t>
  </si>
  <si>
    <t xml:space="preserve">insert into table db_custscience_interns.col_16_db_venus_sty_clr_dim_null_value_count_table_stats select '16' as col_id, count (sty_clr_key) as null_value_count where OPR_MDSE_DEPT_ID IS NULL </t>
  </si>
  <si>
    <t>insert into table db_custscience_interns.SUMMARY_of_db_venus_sty_clr_dim_null_value_count_table_stats select col_id, null_value_count from db_custscience_interns.col_16_db_venus_sty_clr_dim_null_value_count_table_stats ;</t>
  </si>
  <si>
    <t>drop table db_custscience_interns.col_16_db_venus_sty_clr_dim_null_value_count_table_stats ;</t>
  </si>
  <si>
    <t>create table db_custscience_interns.col_17_db_venus_sty_clr_dim_distinct_values_table_stats (col_id int, distinct_values bigint) Row format delimited Fields terminated by '\t' Lines terminated by '\n'  Stored as textfile ;</t>
  </si>
  <si>
    <t>insert into table db_custscience_interns.col_17_db_venus_sty_clr_dim_distinct_values_table_stats select '17' as col_id, count (distinct MDSE_DEPT_DESC) as distinct_values</t>
  </si>
  <si>
    <t>insert into table db_custscience_interns.SUMMARY_of_db_venus_sty_clr_dim_distinct_values_table_stats select col_id, distinct_values from db_custscience_interns.col_17_db_venus_sty_clr_dim_distinct_values_table_stats ;</t>
  </si>
  <si>
    <t>drop table db_custscience_interns.col_17_db_venus_sty_clr_dim_distinct_values_table_stats;</t>
  </si>
  <si>
    <t>create table db_custscience_interns.col_17_db_venus_sty_clr_dim_null_value_count_table_stats (col_id int, null_value_count bigint) Row format delimited Fields terminated by '\t' Lines terminated by '\n'  Stored as textfile ;</t>
  </si>
  <si>
    <t xml:space="preserve">insert into table db_custscience_interns.col_17_db_venus_sty_clr_dim_null_value_count_table_stats select '17' as col_id, count (sty_clr_key) as null_value_count where MDSE_DEPT_DESC IS NULL </t>
  </si>
  <si>
    <t>insert into table db_custscience_interns.SUMMARY_of_db_venus_sty_clr_dim_null_value_count_table_stats select col_id, null_value_count from db_custscience_interns.col_17_db_venus_sty_clr_dim_null_value_count_table_stats ;</t>
  </si>
  <si>
    <t>drop table db_custscience_interns.col_17_db_venus_sty_clr_dim_null_value_count_table_stats ;</t>
  </si>
  <si>
    <t>create table db_custscience_interns.col_18_db_venus_sty_clr_dim_distinct_values_table_stats (col_id int, distinct_values bigint) Row format delimited Fields terminated by '\t' Lines terminated by '\n'  Stored as textfile ;</t>
  </si>
  <si>
    <t>insert into table db_custscience_interns.col_18_db_venus_sty_clr_dim_distinct_values_table_stats select '18' as col_id, count (distinct OPR_MDSE_DIV_ID) as distinct_values</t>
  </si>
  <si>
    <t>insert into table db_custscience_interns.SUMMARY_of_db_venus_sty_clr_dim_distinct_values_table_stats select col_id, distinct_values from db_custscience_interns.col_18_db_venus_sty_clr_dim_distinct_values_table_stats ;</t>
  </si>
  <si>
    <t>25 352</t>
  </si>
  <si>
    <t>drop table db_custscience_interns.col_18_db_venus_sty_clr_dim_distinct_values_table_stats;</t>
  </si>
  <si>
    <t>create table db_custscience_interns.col_18_db_venus_sty_clr_dim_null_value_count_table_stats (col_id int, null_value_count bigint) Row format delimited Fields terminated by '\t' Lines terminated by '\n'  Stored as textfile ;</t>
  </si>
  <si>
    <t xml:space="preserve">insert into table db_custscience_interns.col_18_db_venus_sty_clr_dim_null_value_count_table_stats select '18' as col_id, count (sty_clr_key) as null_value_count where OPR_MDSE_DIV_ID IS NULL </t>
  </si>
  <si>
    <t>insert into table db_custscience_interns.SUMMARY_of_db_venus_sty_clr_dim_null_value_count_table_stats select col_id, null_value_count from db_custscience_interns.col_18_db_venus_sty_clr_dim_null_value_count_table_stats ;</t>
  </si>
  <si>
    <t>drop table db_custscience_interns.col_18_db_venus_sty_clr_dim_null_value_count_table_stats ;</t>
  </si>
  <si>
    <t>create table db_custscience_interns.col_19_db_venus_sty_clr_dim_distinct_values_table_stats (col_id int, distinct_values bigint) Row format delimited Fields terminated by '\t' Lines terminated by '\n'  Stored as textfile ;</t>
  </si>
  <si>
    <t>insert into table db_custscience_interns.col_19_db_venus_sty_clr_dim_distinct_values_table_stats select '19' as col_id, count (distinct MDSE_DIV_DESC) as distinct_values</t>
  </si>
  <si>
    <t>insert into table db_custscience_interns.SUMMARY_of_db_venus_sty_clr_dim_distinct_values_table_stats select col_id, distinct_values from db_custscience_interns.col_19_db_venus_sty_clr_dim_distinct_values_table_stats ;</t>
  </si>
  <si>
    <t>26 23</t>
  </si>
  <si>
    <t>drop table db_custscience_interns.col_19_db_venus_sty_clr_dim_distinct_values_table_stats;</t>
  </si>
  <si>
    <t>create table db_custscience_interns.col_19_db_venus_sty_clr_dim_null_value_count_table_stats (col_id int, null_value_count bigint) Row format delimited Fields terminated by '\t' Lines terminated by '\n'  Stored as textfile ;</t>
  </si>
  <si>
    <t xml:space="preserve">insert into table db_custscience_interns.col_19_db_venus_sty_clr_dim_null_value_count_table_stats select '19' as col_id, count (sty_clr_key) as null_value_count where MDSE_DIV_DESC IS NULL </t>
  </si>
  <si>
    <t>insert into table db_custscience_interns.SUMMARY_of_db_venus_sty_clr_dim_null_value_count_table_stats select col_id, null_value_count from db_custscience_interns.col_19_db_venus_sty_clr_dim_null_value_count_table_stats ;</t>
  </si>
  <si>
    <t>drop table db_custscience_interns.col_19_db_venus_sty_clr_dim_null_value_count_table_stats ;</t>
  </si>
  <si>
    <t>create table db_custscience_interns.col_20_db_venus_sty_clr_dim_distinct_values_table_stats (col_id int, distinct_values bigint) Row format delimited Fields terminated by '\t' Lines terminated by '\n'  Stored as textfile ;</t>
  </si>
  <si>
    <t>insert into table db_custscience_interns.col_20_db_venus_sty_clr_dim_distinct_values_table_stats select '20' as col_id, count (distinct PUBL_PST_DT_STYL_CLR) as distinct_values</t>
  </si>
  <si>
    <t>insert into table db_custscience_interns.SUMMARY_of_db_venus_sty_clr_dim_distinct_values_table_stats select col_id, distinct_values from db_custscience_interns.col_20_db_venus_sty_clr_dim_distinct_values_table_stats ;</t>
  </si>
  <si>
    <t>27 23</t>
  </si>
  <si>
    <t>drop table db_custscience_interns.col_20_db_venus_sty_clr_dim_distinct_values_table_stats;</t>
  </si>
  <si>
    <t>create table db_custscience_interns.col_20_db_venus_sty_clr_dim_null_value_count_table_stats (col_id int, null_value_count bigint) Row format delimited Fields terminated by '\t' Lines terminated by '\n'  Stored as textfile ;</t>
  </si>
  <si>
    <t xml:space="preserve">insert into table db_custscience_interns.col_20_db_venus_sty_clr_dim_null_value_count_table_stats select '20' as col_id, count (sty_clr_key) as null_value_count where PUBL_PST_DT_STYL_CLR IS NULL </t>
  </si>
  <si>
    <t>insert into table db_custscience_interns.SUMMARY_of_db_venus_sty_clr_dim_null_value_count_table_stats select col_id, null_value_count from db_custscience_interns.col_20_db_venus_sty_clr_dim_null_value_count_table_stats ;</t>
  </si>
  <si>
    <t>drop table db_custscience_interns.col_20_db_venus_sty_clr_dim_null_value_count_table_stats ;</t>
  </si>
  <si>
    <t>opr_sty_div_cd      string                                  </t>
  </si>
  <si>
    <t>create table db_custscience_interns.col_21_db_venus_sty_clr_dim_distinct_values_table_stats (col_id int, distinct_values bigint) Row format delimited Fields terminated by '\t' Lines terminated by '\n'  Stored as textfile ;</t>
  </si>
  <si>
    <t>insert into table db_custscience_interns.col_21_db_venus_sty_clr_dim_distinct_values_table_stats select '21' as col_id, count (distinct OPR_STY_DIV_CD) as distinct_values</t>
  </si>
  <si>
    <t>insert into table db_custscience_interns.SUMMARY_of_db_venus_sty_clr_dim_distinct_values_table_stats select col_id, distinct_values from db_custscience_interns.col_21_db_venus_sty_clr_dim_distinct_values_table_stats ;</t>
  </si>
  <si>
    <t>4 56914</t>
  </si>
  <si>
    <t>drop table db_custscience_interns.col_21_db_venus_sty_clr_dim_distinct_values_table_stats;</t>
  </si>
  <si>
    <t>create table db_custscience_interns.col_21_db_venus_sty_clr_dim_null_value_count_table_stats (col_id int, null_value_count bigint) Row format delimited Fields terminated by '\t' Lines terminated by '\n'  Stored as textfile ;</t>
  </si>
  <si>
    <t xml:space="preserve">insert into table db_custscience_interns.col_21_db_venus_sty_clr_dim_null_value_count_table_stats select '21' as col_id, count (sty_clr_key) as null_value_count where OPR_STY_DIV_CD IS NULL </t>
  </si>
  <si>
    <t>insert into table db_custscience_interns.SUMMARY_of_db_venus_sty_clr_dim_null_value_count_table_stats select col_id, null_value_count from db_custscience_interns.col_21_db_venus_sty_clr_dim_null_value_count_table_stats ;</t>
  </si>
  <si>
    <t>drop table db_custscience_interns.col_21_db_venus_sty_clr_dim_null_value_count_table_stats ;</t>
  </si>
  <si>
    <t>sku_class_key       int                                     </t>
  </si>
  <si>
    <t>create table db_custscience_interns.col_22_db_venus_sty_clr_dim_distinct_values_table_stats (col_id int, distinct_values bigint) Row format delimited Fields terminated by '\t' Lines terminated by '\n'  Stored as textfile ;</t>
  </si>
  <si>
    <t>insert into table db_custscience_interns.col_22_db_venus_sty_clr_dim_distinct_values_table_stats select '22' as col_id, count (distinct SKU_CLASS_KEY) as distinct_values</t>
  </si>
  <si>
    <t>insert into table db_custscience_interns.SUMMARY_of_db_venus_sty_clr_dim_distinct_values_table_stats select col_id, distinct_values from db_custscience_interns.col_22_db_venus_sty_clr_dim_distinct_values_table_stats ;</t>
  </si>
  <si>
    <t>5 12</t>
  </si>
  <si>
    <t>drop table db_custscience_interns.col_22_db_venus_sty_clr_dim_distinct_values_table_stats;</t>
  </si>
  <si>
    <t>create table db_custscience_interns.col_22_db_venus_sty_clr_dim_null_value_count_table_stats (col_id int, null_value_count bigint) Row format delimited Fields terminated by '\t' Lines terminated by '\n'  Stored as textfile ;</t>
  </si>
  <si>
    <t xml:space="preserve">insert into table db_custscience_interns.col_22_db_venus_sty_clr_dim_null_value_count_table_stats select '22' as col_id, count (sty_clr_key) as null_value_count where SKU_CLASS_KEY IS NULL </t>
  </si>
  <si>
    <t>insert into table db_custscience_interns.SUMMARY_of_db_venus_sty_clr_dim_null_value_count_table_stats select col_id, null_value_count from db_custscience_interns.col_22_db_venus_sty_clr_dim_null_value_count_table_stats ;</t>
  </si>
  <si>
    <t>drop table db_custscience_interns.col_22_db_venus_sty_clr_dim_null_value_count_table_stats ;</t>
  </si>
  <si>
    <t>create table db_custscience_interns.col_23_db_venus_sty_clr_dim_distinct_values_table_stats (col_id int, distinct_values bigint) Row format delimited Fields terminated by '\t' Lines terminated by '\n'  Stored as textfile ;</t>
  </si>
  <si>
    <t>insert into table db_custscience_interns.col_23_db_venus_sty_clr_dim_distinct_values_table_stats select '23' as col_id, count (distinct BTCH_KEY) as distinct_values</t>
  </si>
  <si>
    <t>insert into table db_custscience_interns.SUMMARY_of_db_venus_sty_clr_dim_distinct_values_table_stats select col_id, distinct_values from db_custscience_interns.col_23_db_venus_sty_clr_dim_distinct_values_table_stats ;</t>
  </si>
  <si>
    <t>6 14</t>
  </si>
  <si>
    <t>drop table db_custscience_interns.col_23_db_venus_sty_clr_dim_distinct_values_table_stats;</t>
  </si>
  <si>
    <t>create table db_custscience_interns.col_23_db_venus_sty_clr_dim_null_value_count_table_stats (col_id int, null_value_count bigint) Row format delimited Fields terminated by '\t' Lines terminated by '\n'  Stored as textfile ;</t>
  </si>
  <si>
    <t xml:space="preserve">insert into table db_custscience_interns.col_23_db_venus_sty_clr_dim_null_value_count_table_stats select '23' as col_id, count (sty_clr_key) as null_value_count where BTCH_KEY IS NULL </t>
  </si>
  <si>
    <t>insert into table db_custscience_interns.SUMMARY_of_db_venus_sty_clr_dim_null_value_count_table_stats select col_id, null_value_count from db_custscience_interns.col_23_db_venus_sty_clr_dim_null_value_count_table_stats ;</t>
  </si>
  <si>
    <t>drop table db_custscience_interns.col_23_db_venus_sty_clr_dim_null_value_count_table_stats ;</t>
  </si>
  <si>
    <t>create table db_custscience_interns.col_24_db_venus_sty_clr_dim_distinct_values_table_stats (col_id int, distinct_values bigint) Row format delimited Fields terminated by '\t' Lines terminated by '\n'  Stored as textfile ;</t>
  </si>
  <si>
    <t>insert into table db_custscience_interns.col_24_db_venus_sty_clr_dim_distinct_values_table_stats select '24' as col_id, count (distinct BTCH_OPR) as distinct_values</t>
  </si>
  <si>
    <t>insert into table db_custscience_interns.SUMMARY_of_db_venus_sty_clr_dim_distinct_values_table_stats select col_id, distinct_values from db_custscience_interns.col_24_db_venus_sty_clr_dim_distinct_values_table_stats ;</t>
  </si>
  <si>
    <t>drop table db_custscience_interns.col_24_db_venus_sty_clr_dim_distinct_values_table_stats;</t>
  </si>
  <si>
    <t>create table db_custscience_interns.col_24_db_venus_sty_clr_dim_null_value_count_table_stats (col_id int, null_value_count bigint) Row format delimited Fields terminated by '\t' Lines terminated by '\n'  Stored as textfile ;</t>
  </si>
  <si>
    <t xml:space="preserve">insert into table db_custscience_interns.col_24_db_venus_sty_clr_dim_null_value_count_table_stats select '24' as col_id, count (sty_clr_key) as null_value_count where BTCH_OPR IS NULL </t>
  </si>
  <si>
    <t>insert into table db_custscience_interns.SUMMARY_of_db_venus_sty_clr_dim_null_value_count_table_stats select col_id, null_value_count from db_custscience_interns.col_24_db_venus_sty_clr_dim_null_value_count_table_stats ;</t>
  </si>
  <si>
    <t>drop table db_custscience_interns.col_24_db_venus_sty_clr_dim_null_value_count_table_stats ;</t>
  </si>
  <si>
    <t>create table db_custscience_interns.col_25_db_venus_sty_clr_dim_distinct_values_table_stats (col_id int, distinct_values bigint) Row format delimited Fields terminated by '\t' Lines terminated by '\n'  Stored as textfile ;</t>
  </si>
  <si>
    <t>insert into table db_custscience_interns.col_25_db_venus_sty_clr_dim_distinct_values_table_stats select '25' as col_id, count (distinct LST_UPD_OR_CRT_DTTM) as distinct_values</t>
  </si>
  <si>
    <t>insert into table db_custscience_interns.SUMMARY_of_db_venus_sty_clr_dim_distinct_values_table_stats select col_id, distinct_values from db_custscience_interns.col_25_db_venus_sty_clr_dim_distinct_values_table_stats ;</t>
  </si>
  <si>
    <t>8 401154</t>
  </si>
  <si>
    <t>drop table db_custscience_interns.col_25_db_venus_sty_clr_dim_distinct_values_table_stats;</t>
  </si>
  <si>
    <t>create table db_custscience_interns.col_25_db_venus_sty_clr_dim_null_value_count_table_stats (col_id int, null_value_count bigint) Row format delimited Fields terminated by '\t' Lines terminated by '\n'  Stored as textfile ;</t>
  </si>
  <si>
    <t xml:space="preserve">insert into table db_custscience_interns.col_25_db_venus_sty_clr_dim_null_value_count_table_stats select '25' as col_id, count (sty_clr_key) as null_value_count where LST_UPD_OR_CRT_DTTM IS NULL </t>
  </si>
  <si>
    <t>insert into table db_custscience_interns.SUMMARY_of_db_venus_sty_clr_dim_null_value_count_table_stats select col_id, null_value_count from db_custscience_interns.col_25_db_venus_sty_clr_dim_null_value_count_table_stats ;</t>
  </si>
  <si>
    <t>drop table db_custscience_interns.col_25_db_venus_sty_clr_dim_null_value_count_table_stats ;</t>
  </si>
  <si>
    <t>create table db_custscience_interns.col_26_db_venus_sty_clr_dim_distinct_values_table_stats (col_id int, distinct_values bigint) Row format delimited Fields terminated by '\t' Lines terminated by '\n'  Stored as textfile ;</t>
  </si>
  <si>
    <t>insert into table db_custscience_interns.col_26_db_venus_sty_clr_dim_distinct_values_table_stats select '26' as col_id, count (distinct CRT_TMST) as distinct_values</t>
  </si>
  <si>
    <t>insert into table db_custscience_interns.SUMMARY_of_db_venus_sty_clr_dim_distinct_values_table_stats select col_id, distinct_values from db_custscience_interns.col_26_db_venus_sty_clr_dim_distinct_values_table_stats ;</t>
  </si>
  <si>
    <t>9 255762</t>
  </si>
  <si>
    <t>drop table db_custscience_interns.col_26_db_venus_sty_clr_dim_distinct_values_table_stats;</t>
  </si>
  <si>
    <t>create table db_custscience_interns.col_26_db_venus_sty_clr_dim_null_value_count_table_stats (col_id int, null_value_count bigint) Row format delimited Fields terminated by '\t' Lines terminated by '\n'  Stored as textfile ;</t>
  </si>
  <si>
    <t xml:space="preserve">insert into table db_custscience_interns.col_26_db_venus_sty_clr_dim_null_value_count_table_stats select '26' as col_id, count (sty_clr_key) as null_value_count where CRT_TMST IS NULL </t>
  </si>
  <si>
    <t>insert into table db_custscience_interns.SUMMARY_of_db_venus_sty_clr_dim_null_value_count_table_stats select col_id, null_value_count from db_custscience_interns.col_26_db_venus_sty_clr_dim_null_value_count_table_stats ;</t>
  </si>
  <si>
    <t>9 115</t>
  </si>
  <si>
    <t>drop table db_custscience_interns.col_26_db_venus_sty_clr_dim_null_value_count_table_stats ;</t>
  </si>
  <si>
    <t>updt_tmst           string</t>
  </si>
  <si>
    <t>create table db_custscience_interns.col_27_db_venus_sty_clr_dim_distinct_values_table_stats (col_id int, distinct_values bigint) Row format delimited Fields terminated by '\t' Lines terminated by '\n'  Stored as textfile ;</t>
  </si>
  <si>
    <t>insert into table db_custscience_interns.col_27_db_venus_sty_clr_dim_distinct_values_table_stats select '27' as col_id, count (distinct UPDT_TMST) as distinct_values</t>
  </si>
  <si>
    <t>insert into table db_custscience_interns.SUMMARY_of_db_venus_sty_clr_dim_distinct_values_table_stats select col_id, distinct_values from db_custscience_interns.col_27_db_venus_sty_clr_dim_distinct_values_table_stats ;</t>
  </si>
  <si>
    <t>10 255783</t>
  </si>
  <si>
    <t>drop table db_custscience_interns.col_27_db_venus_sty_clr_dim_distinct_values_table_stats;</t>
  </si>
  <si>
    <t>create table db_custscience_interns.col_27_db_venus_sty_clr_dim_null_value_count_table_stats (col_id int, null_value_count bigint) Row format delimited Fields terminated by '\t' Lines terminated by '\n'  Stored as textfile ;</t>
  </si>
  <si>
    <t xml:space="preserve">insert into table db_custscience_interns.col_27_db_venus_sty_clr_dim_null_value_count_table_stats select '27' as col_id, count (sty_clr_key) as null_value_count where UPDT_TMST IS NULL </t>
  </si>
  <si>
    <t>insert into table db_custscience_interns.SUMMARY_of_db_venus_sty_clr_dim_null_value_count_table_stats select col_id, null_value_count from db_custscience_interns.col_27_db_venus_sty_clr_dim_null_value_count_table_stats ;</t>
  </si>
  <si>
    <t>drop table db_custscience_interns.col_27_db_venus_sty_clr_dim_null_value_count_table_stats ;</t>
  </si>
  <si>
    <t xml:space="preserve">Detailed Table Information Table(tableName:sty_clr_dim, dbName:db_venus, owner:svc_fndt_e2e, createTime:1492593601, lastAccessTime:0, retention:0, sd:StorageDescriptor(cols:[FieldSchema(name:sty_clr_key, type:double, comment:), FieldSchema(name:opr_sty_clr_cd, type:string, comment:), FieldSchema(name:prd_unq_desc, type:string, comment:), FieldSchema(name:web_clr_desc, type:string, comment:), FieldSchema(name:mdse_typ_nm, type:string, comment:), FieldSchema(name:brd_key, type:int, comment:), FieldSchema(name:mrkt_key, type:int, comment:), FieldSchema(name:opr_sty_cd, type:string, comment:), FieldSchema(name:mdse_sty_desc, type:string, comment:), FieldSchema(name:web_prd_nm, type:string, comment:), FieldSchema(name:prd_typ_nm, type:string, comment:), FieldSchema(name:opr_mdse_scls_id, type:string, comment:), FieldSchema(name:mdse_scls_desc, type:string, comment:), FieldSchema(name:opr_mdse_cls_id, type:string, comment:), FieldSchema(name:mdse_cls_desc, type:string, comment:), FieldSchema(name:opr_mdse_dept_id, type:string, comment:), FieldSchema(name:mdse_dept_desc, type:string, comment:), FieldSchema(name:opr_mdse_div_id, type:string, comment:), FieldSchema(name:mdse_div_desc, type:string, comment:), FieldSchema(name:publ_pst_dt_styl_clr, type:string, comment:), FieldSchema(name:opr_sty_div_cd, type:string, comment:), FieldSchema(name:sku_class_key, type:int, comment:), FieldSchema(name:btch_key, type:int, comment:), FieldSchema(name:btch_opr, type:string, comment:), FieldSchema(name:lst_upd_or_crt_dttm, type:string, comment:), FieldSchema(name:crt_tmst, type:string, comment:), FieldSchema(name:updt_tmst, type:string, comment:)], location:hdfs://pxpmgct/bde2e/fndt/fndtbase/Product/VENUS20/STY_CLR_DIM/1492584967,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parameters:{last_modified_time=1492593896, totalSize=114256987, numRows=-1, rawDataSize=-1, EXTERNAL=TRUE, COLUMN_STATS_ACCURATE=false, avro.schema.url=hdfs://pxpmgct/bde2e/fndt/fndtbase/Product/VENUS20/STY_CLR_DIM/schema/sty_clr_dim.avsc, numFiles=3, transient_lastDdlTime=1492593897, last_modified_by=svc_fndt_e2e}, viewOriginalText:null, viewExpandedText:null, tableType:EXTERNAL_TABLE) </t>
  </si>
  <si>
    <t>Time taken: 0.167 seconds, Fetched: 29 row(s)</t>
  </si>
  <si>
    <t>hive -e 'set hive.cli.print.header=true; select * from db_venus.sty_clr_hist_dim limit 10000;'&gt;db_venus.sty_clr_hist_dim_10k_sample.txt;</t>
  </si>
  <si>
    <r>
      <t xml:space="preserve">hive&gt; Describe extended </t>
    </r>
    <r>
      <rPr>
        <b/>
        <sz val="11"/>
        <color theme="1"/>
        <rFont val="Calibri"/>
        <family val="2"/>
        <scheme val="minor"/>
      </rPr>
      <t>db_venus.sty_clr_hist_dim;</t>
    </r>
  </si>
  <si>
    <t>select * from db_custscience_interns.SUMMARY_of_db_venus_sty_clr_hist_dim_distinct_values_table_stats;</t>
  </si>
  <si>
    <t>select * from db_custscience_interns.SUMMARY_of_db_venus_sty_clr_hist_dim_null_value_count_table_stats ;</t>
  </si>
  <si>
    <t>from db_venus.sty_clr_hist_dim</t>
  </si>
  <si>
    <t>create table db_custscience_interns.SUMMARY_of_db_venus_sty_clr_hist_dim_distinct_values_table_stats (col_id int, distinct_values bigint) Row format delimited Fields terminated by '\t' Lines terminated by '\n'  Stored as textfile ;</t>
  </si>
  <si>
    <t>create table db_custscience_interns.SUMMARY_of_db_venus_sty_clr_hist_dim_null_value_count_table_stats (col_id int, null_value_count bigint) Row format delimited Fields terminated by '\t' Lines terminated by '\n'  Stored as textfile ;</t>
  </si>
  <si>
    <t>sty_clr_key         bigint                                  </t>
  </si>
  <si>
    <t>create table db_custscience_interns.col_1_db_venus_sty_clr_hist_dim_distinct_values_table_stats (col_id int, distinct_values bigint) Row format delimited Fields terminated by '\t' Lines terminated by '\n'  Stored as textfile ;</t>
  </si>
  <si>
    <t>insert into table db_custscience_interns.col_1_db_venus_sty_clr_hist_dim_distinct_values_table_stats select '1' as col_id, count (distinct STY_CLR_KEY) as distinct_values</t>
  </si>
  <si>
    <t>insert into table db_custscience_interns.SUMMARY_of_db_venus_sty_clr_hist_dim_distinct_values_table_stats select col_id, distinct_values from db_custscience_interns.col_1_db_venus_sty_clr_hist_dim_distinct_values_table_stats ;</t>
  </si>
  <si>
    <t>1	1132844</t>
  </si>
  <si>
    <t>drop table db_custscience_interns.col_1_db_venus_sty_clr_hist_dim_distinct_values_table_stats;</t>
  </si>
  <si>
    <t>create table db_custscience_interns.col_1_db_venus_sty_clr_hist_dim_null_value_count_table_stats (col_id int, null_value_count bigint) Row format delimited Fields terminated by '\t' Lines terminated by '\n'  Stored as textfile ;</t>
  </si>
  <si>
    <t xml:space="preserve">insert into table db_custscience_interns.col_1_db_venus_sty_clr_hist_dim_null_value_count_table_stats select '1' as col_id, count (sty_clr_key) as null_value_count where STY_CLR_KEY IS NULL </t>
  </si>
  <si>
    <t>insert into table db_custscience_interns.SUMMARY_of_db_venus_sty_clr_hist_dim_null_value_count_table_stats select col_id, null_value_count from db_custscience_interns.col_1_db_venus_sty_clr_hist_dim_null_value_count_table_stats ;</t>
  </si>
  <si>
    <t>drop table db_custscience_interns.col_1_db_venus_sty_clr_hist_dim_null_value_count_table_stats ;</t>
  </si>
  <si>
    <t>create table db_custscience_interns.col_2_db_venus_sty_clr_hist_dim_distinct_values_table_stats (col_id int, distinct_values bigint) Row format delimited Fields terminated by '\t' Lines terminated by '\n'  Stored as textfile ;</t>
  </si>
  <si>
    <t>insert into table db_custscience_interns.col_2_db_venus_sty_clr_hist_dim_distinct_values_table_stats select '2' as col_id, count (distinct OPR_STY_CLR_CD) as distinct_values</t>
  </si>
  <si>
    <t>insert into table db_custscience_interns.SUMMARY_of_db_venus_sty_clr_hist_dim_distinct_values_table_stats select col_id, distinct_values from db_custscience_interns.col_2_db_venus_sty_clr_hist_dim_distinct_values_table_stats ;</t>
  </si>
  <si>
    <t>2	1132825</t>
  </si>
  <si>
    <t>drop table db_custscience_interns.col_2_db_venus_sty_clr_hist_dim_distinct_values_table_stats;</t>
  </si>
  <si>
    <t>create table db_custscience_interns.col_2_db_venus_sty_clr_hist_dim_null_value_count_table_stats (col_id int, null_value_count bigint) Row format delimited Fields terminated by '\t' Lines terminated by '\n'  Stored as textfile ;</t>
  </si>
  <si>
    <t xml:space="preserve">insert into table db_custscience_interns.col_2_db_venus_sty_clr_hist_dim_null_value_count_table_stats select '2' as col_id, count (sty_clr_key) as null_value_count where OPR_STY_CLR_CD IS NULL </t>
  </si>
  <si>
    <t>insert into table db_custscience_interns.SUMMARY_of_db_venus_sty_clr_hist_dim_null_value_count_table_stats select col_id, null_value_count from db_custscience_interns.col_2_db_venus_sty_clr_hist_dim_null_value_count_table_stats ;</t>
  </si>
  <si>
    <t>drop table db_custscience_interns.col_2_db_venus_sty_clr_hist_dim_null_value_count_table_stats ;</t>
  </si>
  <si>
    <t>create table db_custscience_interns.col_3_db_venus_sty_clr_hist_dim_distinct_values_table_stats (col_id int, distinct_values bigint) Row format delimited Fields terminated by '\t' Lines terminated by '\n'  Stored as textfile ;</t>
  </si>
  <si>
    <t>insert into table db_custscience_interns.col_3_db_venus_sty_clr_hist_dim_distinct_values_table_stats select '3' as col_id, count (distinct PRD_UNQ_DESC) as distinct_values</t>
  </si>
  <si>
    <t>insert into table db_custscience_interns.SUMMARY_of_db_venus_sty_clr_hist_dim_distinct_values_table_stats select col_id, distinct_values from db_custscience_interns.col_3_db_venus_sty_clr_hist_dim_distinct_values_table_stats ;</t>
  </si>
  <si>
    <t>11	1815</t>
  </si>
  <si>
    <t>drop table db_custscience_interns.col_3_db_venus_sty_clr_hist_dim_distinct_values_table_stats;</t>
  </si>
  <si>
    <t>create table db_custscience_interns.col_3_db_venus_sty_clr_hist_dim_null_value_count_table_stats (col_id int, null_value_count bigint) Row format delimited Fields terminated by '\t' Lines terminated by '\n'  Stored as textfile ;</t>
  </si>
  <si>
    <t xml:space="preserve">insert into table db_custscience_interns.col_3_db_venus_sty_clr_hist_dim_null_value_count_table_stats select '3' as col_id, count (sty_clr_key) as null_value_count where PRD_UNQ_DESC IS NULL </t>
  </si>
  <si>
    <t>insert into table db_custscience_interns.SUMMARY_of_db_venus_sty_clr_hist_dim_null_value_count_table_stats select col_id, null_value_count from db_custscience_interns.col_3_db_venus_sty_clr_hist_dim_null_value_count_table_stats ;</t>
  </si>
  <si>
    <t>drop table db_custscience_interns.col_3_db_venus_sty_clr_hist_dim_null_value_count_table_stats ;</t>
  </si>
  <si>
    <t>create table db_custscience_interns.col_4_db_venus_sty_clr_hist_dim_distinct_values_table_stats (col_id int, distinct_values bigint) Row format delimited Fields terminated by '\t' Lines terminated by '\n'  Stored as textfile ;</t>
  </si>
  <si>
    <t>insert into table db_custscience_interns.col_4_db_venus_sty_clr_hist_dim_distinct_values_table_stats select '4' as col_id, count (distinct WEB_CLR_DESC) as distinct_values</t>
  </si>
  <si>
    <t>insert into table db_custscience_interns.SUMMARY_of_db_venus_sty_clr_hist_dim_distinct_values_table_stats select col_id, distinct_values from db_custscience_interns.col_4_db_venus_sty_clr_hist_dim_distinct_values_table_stats ;</t>
  </si>
  <si>
    <t>12	10707</t>
  </si>
  <si>
    <t>drop table db_custscience_interns.col_4_db_venus_sty_clr_hist_dim_distinct_values_table_stats;</t>
  </si>
  <si>
    <t>create table db_custscience_interns.col_4_db_venus_sty_clr_hist_dim_null_value_count_table_stats (col_id int, null_value_count bigint) Row format delimited Fields terminated by '\t' Lines terminated by '\n'  Stored as textfile ;</t>
  </si>
  <si>
    <t xml:space="preserve">insert into table db_custscience_interns.col_4_db_venus_sty_clr_hist_dim_null_value_count_table_stats select '4' as col_id, count (sty_clr_key) as null_value_count where WEB_CLR_DESC IS NULL </t>
  </si>
  <si>
    <t>insert into table db_custscience_interns.SUMMARY_of_db_venus_sty_clr_hist_dim_null_value_count_table_stats select col_id, null_value_count from db_custscience_interns.col_4_db_venus_sty_clr_hist_dim_null_value_count_table_stats ;</t>
  </si>
  <si>
    <t>drop table db_custscience_interns.col_4_db_venus_sty_clr_hist_dim_null_value_count_table_stats ;</t>
  </si>
  <si>
    <t>create table db_custscience_interns.col_5_db_venus_sty_clr_hist_dim_distinct_values_table_stats (col_id int, distinct_values bigint) Row format delimited Fields terminated by '\t' Lines terminated by '\n'  Stored as textfile ;</t>
  </si>
  <si>
    <t>insert into table db_custscience_interns.col_5_db_venus_sty_clr_hist_dim_distinct_values_table_stats select '5' as col_id, count (distinct MDSE_TYP_NM) as distinct_values</t>
  </si>
  <si>
    <t>insert into table db_custscience_interns.SUMMARY_of_db_venus_sty_clr_hist_dim_distinct_values_table_stats select col_id, distinct_values from db_custscience_interns.col_5_db_venus_sty_clr_hist_dim_distinct_values_table_stats ;</t>
  </si>
  <si>
    <t>13	2247</t>
  </si>
  <si>
    <t>drop table db_custscience_interns.col_5_db_venus_sty_clr_hist_dim_distinct_values_table_stats;</t>
  </si>
  <si>
    <t>create table db_custscience_interns.col_5_db_venus_sty_clr_hist_dim_null_value_count_table_stats (col_id int, null_value_count bigint) Row format delimited Fields terminated by '\t' Lines terminated by '\n'  Stored as textfile ;</t>
  </si>
  <si>
    <t xml:space="preserve">insert into table db_custscience_interns.col_5_db_venus_sty_clr_hist_dim_null_value_count_table_stats select '5' as col_id, count (sty_clr_key) as null_value_count where MDSE_TYP_NM IS NULL </t>
  </si>
  <si>
    <t>insert into table db_custscience_interns.SUMMARY_of_db_venus_sty_clr_hist_dim_null_value_count_table_stats select col_id, null_value_count from db_custscience_interns.col_5_db_venus_sty_clr_hist_dim_null_value_count_table_stats ;</t>
  </si>
  <si>
    <t>drop table db_custscience_interns.col_5_db_venus_sty_clr_hist_dim_null_value_count_table_stats ;</t>
  </si>
  <si>
    <t>create table db_custscience_interns.col_6_db_venus_sty_clr_hist_dim_distinct_values_table_stats (col_id int, distinct_values bigint) Row format delimited Fields terminated by '\t' Lines terminated by '\n'  Stored as textfile ;</t>
  </si>
  <si>
    <t>insert into table db_custscience_interns.col_6_db_venus_sty_clr_hist_dim_distinct_values_table_stats select '6' as col_id, count (distinct BRD_KEY) as distinct_values</t>
  </si>
  <si>
    <t>insert into table db_custscience_interns.SUMMARY_of_db_venus_sty_clr_hist_dim_distinct_values_table_stats select col_id, distinct_values from db_custscience_interns.col_6_db_venus_sty_clr_hist_dim_distinct_values_table_stats ;</t>
  </si>
  <si>
    <t>14	3124</t>
  </si>
  <si>
    <t>drop table db_custscience_interns.col_6_db_venus_sty_clr_hist_dim_distinct_values_table_stats;</t>
  </si>
  <si>
    <t>create table db_custscience_interns.col_6_db_venus_sty_clr_hist_dim_null_value_count_table_stats (col_id int, null_value_count bigint) Row format delimited Fields terminated by '\t' Lines terminated by '\n'  Stored as textfile ;</t>
  </si>
  <si>
    <t xml:space="preserve">insert into table db_custscience_interns.col_6_db_venus_sty_clr_hist_dim_null_value_count_table_stats select '6' as col_id, count (sty_clr_key) as null_value_count where BRD_KEY IS NULL </t>
  </si>
  <si>
    <t>insert into table db_custscience_interns.SUMMARY_of_db_venus_sty_clr_hist_dim_null_value_count_table_stats select col_id, null_value_count from db_custscience_interns.col_6_db_venus_sty_clr_hist_dim_null_value_count_table_stats ;</t>
  </si>
  <si>
    <t>drop table db_custscience_interns.col_6_db_venus_sty_clr_hist_dim_null_value_count_table_stats ;</t>
  </si>
  <si>
    <t>create table db_custscience_interns.col_7_db_venus_sty_clr_hist_dim_distinct_values_table_stats (col_id int, distinct_values bigint) Row format delimited Fields terminated by '\t' Lines terminated by '\n'  Stored as textfile ;</t>
  </si>
  <si>
    <t>insert into table db_custscience_interns.col_7_db_venus_sty_clr_hist_dim_distinct_values_table_stats select '7' as col_id, count (distinct MRKT_KEY) as distinct_values</t>
  </si>
  <si>
    <t>insert into table db_custscience_interns.SUMMARY_of_db_venus_sty_clr_hist_dim_distinct_values_table_stats select col_id, distinct_values from db_custscience_interns.col_7_db_venus_sty_clr_hist_dim_distinct_values_table_stats ;</t>
  </si>
  <si>
    <t>15	836</t>
  </si>
  <si>
    <t>drop table db_custscience_interns.col_7_db_venus_sty_clr_hist_dim_distinct_values_table_stats;</t>
  </si>
  <si>
    <t>create table db_custscience_interns.col_7_db_venus_sty_clr_hist_dim_null_value_count_table_stats (col_id int, null_value_count bigint) Row format delimited Fields terminated by '\t' Lines terminated by '\n'  Stored as textfile ;</t>
  </si>
  <si>
    <t xml:space="preserve">insert into table db_custscience_interns.col_7_db_venus_sty_clr_hist_dim_null_value_count_table_stats select '7' as col_id, count (sty_clr_key) as null_value_count where MRKT_KEY IS NULL </t>
  </si>
  <si>
    <t>insert into table db_custscience_interns.SUMMARY_of_db_venus_sty_clr_hist_dim_null_value_count_table_stats select col_id, null_value_count from db_custscience_interns.col_7_db_venus_sty_clr_hist_dim_null_value_count_table_stats ;</t>
  </si>
  <si>
    <t>drop table db_custscience_interns.col_7_db_venus_sty_clr_hist_dim_null_value_count_table_stats ;</t>
  </si>
  <si>
    <t>create table db_custscience_interns.col_8_db_venus_sty_clr_hist_dim_distinct_values_table_stats (col_id int, distinct_values bigint) Row format delimited Fields terminated by '\t' Lines terminated by '\n'  Stored as textfile ;</t>
  </si>
  <si>
    <t>insert into table db_custscience_interns.col_8_db_venus_sty_clr_hist_dim_distinct_values_table_stats select '8' as col_id, count (distinct OPR_STY_CD) as distinct_values</t>
  </si>
  <si>
    <t>insert into table db_custscience_interns.SUMMARY_of_db_venus_sty_clr_hist_dim_distinct_values_table_stats select col_id, distinct_values from db_custscience_interns.col_8_db_venus_sty_clr_hist_dim_distinct_values_table_stats ;</t>
  </si>
  <si>
    <t>16	565</t>
  </si>
  <si>
    <t>drop table db_custscience_interns.col_8_db_venus_sty_clr_hist_dim_distinct_values_table_stats;</t>
  </si>
  <si>
    <t>create table db_custscience_interns.col_8_db_venus_sty_clr_hist_dim_null_value_count_table_stats (col_id int, null_value_count bigint) Row format delimited Fields terminated by '\t' Lines terminated by '\n'  Stored as textfile ;</t>
  </si>
  <si>
    <t xml:space="preserve">insert into table db_custscience_interns.col_8_db_venus_sty_clr_hist_dim_null_value_count_table_stats select '8' as col_id, count (sty_clr_key) as null_value_count where OPR_STY_CD IS NULL </t>
  </si>
  <si>
    <t>insert into table db_custscience_interns.SUMMARY_of_db_venus_sty_clr_hist_dim_null_value_count_table_stats select col_id, null_value_count from db_custscience_interns.col_8_db_venus_sty_clr_hist_dim_null_value_count_table_stats ;</t>
  </si>
  <si>
    <t>drop table db_custscience_interns.col_8_db_venus_sty_clr_hist_dim_null_value_count_table_stats ;</t>
  </si>
  <si>
    <t>create table db_custscience_interns.col_9_db_venus_sty_clr_hist_dim_distinct_values_table_stats (col_id int, distinct_values bigint) Row format delimited Fields terminated by '\t' Lines terminated by '\n'  Stored as textfile ;</t>
  </si>
  <si>
    <t>insert into table db_custscience_interns.col_9_db_venus_sty_clr_hist_dim_distinct_values_table_stats select '9' as col_id, count (distinct MDSE_STY_DESC) as distinct_values</t>
  </si>
  <si>
    <t>insert into table db_custscience_interns.SUMMARY_of_db_venus_sty_clr_hist_dim_distinct_values_table_stats select col_id, distinct_values from db_custscience_interns.col_9_db_venus_sty_clr_hist_dim_distinct_values_table_stats ;</t>
  </si>
  <si>
    <t>17	253</t>
  </si>
  <si>
    <t>drop table db_custscience_interns.col_9_db_venus_sty_clr_hist_dim_distinct_values_table_stats;</t>
  </si>
  <si>
    <t>create table db_custscience_interns.col_9_db_venus_sty_clr_hist_dim_null_value_count_table_stats (col_id int, null_value_count bigint) Row format delimited Fields terminated by '\t' Lines terminated by '\n'  Stored as textfile ;</t>
  </si>
  <si>
    <t xml:space="preserve">insert into table db_custscience_interns.col_9_db_venus_sty_clr_hist_dim_null_value_count_table_stats select '9' as col_id, count (sty_clr_key) as null_value_count where MDSE_STY_DESC IS NULL </t>
  </si>
  <si>
    <t>insert into table db_custscience_interns.SUMMARY_of_db_venus_sty_clr_hist_dim_null_value_count_table_stats select col_id, null_value_count from db_custscience_interns.col_9_db_venus_sty_clr_hist_dim_null_value_count_table_stats ;</t>
  </si>
  <si>
    <t>drop table db_custscience_interns.col_9_db_venus_sty_clr_hist_dim_null_value_count_table_stats ;</t>
  </si>
  <si>
    <t>create table db_custscience_interns.col_10_db_venus_sty_clr_hist_dim_distinct_values_table_stats (col_id int, distinct_values bigint) Row format delimited Fields terminated by '\t' Lines terminated by '\n'  Stored as textfile ;</t>
  </si>
  <si>
    <t>insert into table db_custscience_interns.col_10_db_venus_sty_clr_hist_dim_distinct_values_table_stats select '10' as col_id, count (distinct WEB_PRD_NM) as distinct_values</t>
  </si>
  <si>
    <t>insert into table db_custscience_interns.SUMMARY_of_db_venus_sty_clr_hist_dim_distinct_values_table_stats select col_id, distinct_values from db_custscience_interns.col_10_db_venus_sty_clr_hist_dim_distinct_values_table_stats ;</t>
  </si>
  <si>
    <t>18	120</t>
  </si>
  <si>
    <t>drop table db_custscience_interns.col_10_db_venus_sty_clr_hist_dim_distinct_values_table_stats;</t>
  </si>
  <si>
    <t>create table db_custscience_interns.col_10_db_venus_sty_clr_hist_dim_null_value_count_table_stats (col_id int, null_value_count bigint) Row format delimited Fields terminated by '\t' Lines terminated by '\n'  Stored as textfile ;</t>
  </si>
  <si>
    <t xml:space="preserve">insert into table db_custscience_interns.col_10_db_venus_sty_clr_hist_dim_null_value_count_table_stats select '10' as col_id, count (sty_clr_key) as null_value_count where WEB_PRD_NM IS NULL </t>
  </si>
  <si>
    <t>insert into table db_custscience_interns.SUMMARY_of_db_venus_sty_clr_hist_dim_null_value_count_table_stats select col_id, null_value_count from db_custscience_interns.col_10_db_venus_sty_clr_hist_dim_null_value_count_table_stats ;</t>
  </si>
  <si>
    <t>drop table db_custscience_interns.col_10_db_venus_sty_clr_hist_dim_null_value_count_table_stats ;</t>
  </si>
  <si>
    <t>create table db_custscience_interns.col_11_db_venus_sty_clr_hist_dim_distinct_values_table_stats (col_id int, distinct_values bigint) Row format delimited Fields terminated by '\t' Lines terminated by '\n'  Stored as textfile ;</t>
  </si>
  <si>
    <t>insert into table db_custscience_interns.col_11_db_venus_sty_clr_hist_dim_distinct_values_table_stats select '11' as col_id, count (distinct PRD_TYP_NM) as distinct_values</t>
  </si>
  <si>
    <t>insert into table db_custscience_interns.SUMMARY_of_db_venus_sty_clr_hist_dim_distinct_values_table_stats select col_id, distinct_values from db_custscience_interns.col_11_db_venus_sty_clr_hist_dim_distinct_values_table_stats ;</t>
  </si>
  <si>
    <t>19	51</t>
  </si>
  <si>
    <t>drop table db_custscience_interns.col_11_db_venus_sty_clr_hist_dim_distinct_values_table_stats;</t>
  </si>
  <si>
    <t>create table db_custscience_interns.col_11_db_venus_sty_clr_hist_dim_null_value_count_table_stats (col_id int, null_value_count bigint) Row format delimited Fields terminated by '\t' Lines terminated by '\n'  Stored as textfile ;</t>
  </si>
  <si>
    <t xml:space="preserve">insert into table db_custscience_interns.col_11_db_venus_sty_clr_hist_dim_null_value_count_table_stats select '11' as col_id, count (sty_clr_key) as null_value_count where PRD_TYP_NM IS NULL </t>
  </si>
  <si>
    <t>insert into table db_custscience_interns.SUMMARY_of_db_venus_sty_clr_hist_dim_null_value_count_table_stats select col_id, null_value_count from db_custscience_interns.col_11_db_venus_sty_clr_hist_dim_null_value_count_table_stats ;</t>
  </si>
  <si>
    <t>drop table db_custscience_interns.col_11_db_venus_sty_clr_hist_dim_null_value_count_table_stats ;</t>
  </si>
  <si>
    <t>create table db_custscience_interns.col_12_db_venus_sty_clr_hist_dim_distinct_values_table_stats (col_id int, distinct_values bigint) Row format delimited Fields terminated by '\t' Lines terminated by '\n'  Stored as textfile ;</t>
  </si>
  <si>
    <t>insert into table db_custscience_interns.col_12_db_venus_sty_clr_hist_dim_distinct_values_table_stats select '12' as col_id, count (distinct OPR_MDSE_SCLS_ID) as distinct_values</t>
  </si>
  <si>
    <t>insert into table db_custscience_interns.SUMMARY_of_db_venus_sty_clr_hist_dim_distinct_values_table_stats select col_id, distinct_values from db_custscience_interns.col_12_db_venus_sty_clr_hist_dim_distinct_values_table_stats ;</t>
  </si>
  <si>
    <t>20	6497</t>
  </si>
  <si>
    <t>drop table db_custscience_interns.col_12_db_venus_sty_clr_hist_dim_distinct_values_table_stats;</t>
  </si>
  <si>
    <t>create table db_custscience_interns.col_12_db_venus_sty_clr_hist_dim_null_value_count_table_stats (col_id int, null_value_count bigint) Row format delimited Fields terminated by '\t' Lines terminated by '\n'  Stored as textfile ;</t>
  </si>
  <si>
    <t xml:space="preserve">insert into table db_custscience_interns.col_12_db_venus_sty_clr_hist_dim_null_value_count_table_stats select '12' as col_id, count (sty_clr_key) as null_value_count where OPR_MDSE_SCLS_ID IS NULL </t>
  </si>
  <si>
    <t>insert into table db_custscience_interns.SUMMARY_of_db_venus_sty_clr_hist_dim_null_value_count_table_stats select col_id, null_value_count from db_custscience_interns.col_12_db_venus_sty_clr_hist_dim_null_value_count_table_stats ;</t>
  </si>
  <si>
    <t>20 195</t>
  </si>
  <si>
    <t>drop table db_custscience_interns.col_12_db_venus_sty_clr_hist_dim_null_value_count_table_stats ;</t>
  </si>
  <si>
    <t>create table db_custscience_interns.col_13_db_venus_sty_clr_hist_dim_distinct_values_table_stats (col_id int, distinct_values bigint) Row format delimited Fields terminated by '\t' Lines terminated by '\n'  Stored as textfile ;</t>
  </si>
  <si>
    <t>insert into table db_custscience_interns.col_13_db_venus_sty_clr_hist_dim_distinct_values_table_stats select '13' as col_id, count (distinct MDSE_SCLS_DESC) as distinct_values</t>
  </si>
  <si>
    <t>insert into table db_custscience_interns.SUMMARY_of_db_venus_sty_clr_hist_dim_distinct_values_table_stats select col_id, distinct_values from db_custscience_interns.col_13_db_venus_sty_clr_hist_dim_distinct_values_table_stats ;</t>
  </si>
  <si>
    <t>3	66669</t>
  </si>
  <si>
    <t>drop table db_custscience_interns.col_13_db_venus_sty_clr_hist_dim_distinct_values_table_stats;</t>
  </si>
  <si>
    <t>create table db_custscience_interns.col_13_db_venus_sty_clr_hist_dim_null_value_count_table_stats (col_id int, null_value_count bigint) Row format delimited Fields terminated by '\t' Lines terminated by '\n'  Stored as textfile ;</t>
  </si>
  <si>
    <t xml:space="preserve">insert into table db_custscience_interns.col_13_db_venus_sty_clr_hist_dim_null_value_count_table_stats select '13' as col_id, count (sty_clr_key) as null_value_count where MDSE_SCLS_DESC IS NULL </t>
  </si>
  <si>
    <t>insert into table db_custscience_interns.SUMMARY_of_db_venus_sty_clr_hist_dim_null_value_count_table_stats select col_id, null_value_count from db_custscience_interns.col_13_db_venus_sty_clr_hist_dim_null_value_count_table_stats ;</t>
  </si>
  <si>
    <t>3 192</t>
  </si>
  <si>
    <t>drop table db_custscience_interns.col_13_db_venus_sty_clr_hist_dim_null_value_count_table_stats ;</t>
  </si>
  <si>
    <t>create table db_custscience_interns.col_14_db_venus_sty_clr_hist_dim_distinct_values_table_stats (col_id int, distinct_values bigint) Row format delimited Fields terminated by '\t' Lines terminated by '\n'  Stored as textfile ;</t>
  </si>
  <si>
    <t>insert into table db_custscience_interns.col_14_db_venus_sty_clr_hist_dim_distinct_values_table_stats select '14' as col_id, count (distinct OPR_MDSE_CLS_ID) as distinct_values</t>
  </si>
  <si>
    <t>insert into table db_custscience_interns.SUMMARY_of_db_venus_sty_clr_hist_dim_distinct_values_table_stats select col_id, distinct_values from db_custscience_interns.col_14_db_venus_sty_clr_hist_dim_distinct_values_table_stats ;</t>
  </si>
  <si>
    <t>21	571675</t>
  </si>
  <si>
    <t>drop table db_custscience_interns.col_14_db_venus_sty_clr_hist_dim_distinct_values_table_stats;</t>
  </si>
  <si>
    <t>create table db_custscience_interns.col_14_db_venus_sty_clr_hist_dim_null_value_count_table_stats (col_id int, null_value_count bigint) Row format delimited Fields terminated by '\t' Lines terminated by '\n'  Stored as textfile ;</t>
  </si>
  <si>
    <t xml:space="preserve">insert into table db_custscience_interns.col_14_db_venus_sty_clr_hist_dim_null_value_count_table_stats select '14' as col_id, count (sty_clr_key) as null_value_count where OPR_MDSE_CLS_ID IS NULL </t>
  </si>
  <si>
    <t>insert into table db_custscience_interns.SUMMARY_of_db_venus_sty_clr_hist_dim_null_value_count_table_stats select col_id, null_value_count from db_custscience_interns.col_14_db_venus_sty_clr_hist_dim_null_value_count_table_stats ;</t>
  </si>
  <si>
    <t>drop table db_custscience_interns.col_14_db_venus_sty_clr_hist_dim_null_value_count_table_stats ;</t>
  </si>
  <si>
    <t>create table db_custscience_interns.col_15_db_venus_sty_clr_hist_dim_distinct_values_table_stats (col_id int, distinct_values bigint) Row format delimited Fields terminated by '\t' Lines terminated by '\n'  Stored as textfile ;</t>
  </si>
  <si>
    <t>insert into table db_custscience_interns.col_15_db_venus_sty_clr_hist_dim_distinct_values_table_stats select '15' as col_id, count (distinct MDSE_CLS_DESC) as distinct_values</t>
  </si>
  <si>
    <t>insert into table db_custscience_interns.SUMMARY_of_db_venus_sty_clr_hist_dim_distinct_values_table_stats select col_id, distinct_values from db_custscience_interns.col_15_db_venus_sty_clr_hist_dim_distinct_values_table_stats ;</t>
  </si>
  <si>
    <t>22	3386</t>
  </si>
  <si>
    <t>drop table db_custscience_interns.col_15_db_venus_sty_clr_hist_dim_distinct_values_table_stats;</t>
  </si>
  <si>
    <t>create table db_custscience_interns.col_15_db_venus_sty_clr_hist_dim_null_value_count_table_stats (col_id int, null_value_count bigint) Row format delimited Fields terminated by '\t' Lines terminated by '\n'  Stored as textfile ;</t>
  </si>
  <si>
    <t xml:space="preserve">insert into table db_custscience_interns.col_15_db_venus_sty_clr_hist_dim_null_value_count_table_stats select '15' as col_id, count (sty_clr_key) as null_value_count where MDSE_CLS_DESC IS NULL </t>
  </si>
  <si>
    <t>insert into table db_custscience_interns.SUMMARY_of_db_venus_sty_clr_hist_dim_null_value_count_table_stats select col_id, null_value_count from db_custscience_interns.col_15_db_venus_sty_clr_hist_dim_null_value_count_table_stats ;</t>
  </si>
  <si>
    <t>drop table db_custscience_interns.col_15_db_venus_sty_clr_hist_dim_null_value_count_table_stats ;</t>
  </si>
  <si>
    <t>create table db_custscience_interns.col_16_db_venus_sty_clr_hist_dim_distinct_values_table_stats (col_id int, distinct_values bigint) Row format delimited Fields terminated by '\t' Lines terminated by '\n'  Stored as textfile ;</t>
  </si>
  <si>
    <t>insert into table db_custscience_interns.col_16_db_venus_sty_clr_hist_dim_distinct_values_table_stats select '16' as col_id, count (distinct OPR_MDSE_DEPT_ID) as distinct_values</t>
  </si>
  <si>
    <t>insert into table db_custscience_interns.SUMMARY_of_db_venus_sty_clr_hist_dim_distinct_values_table_stats select col_id, distinct_values from db_custscience_interns.col_16_db_venus_sty_clr_hist_dim_distinct_values_table_stats ;</t>
  </si>
  <si>
    <t>23	4</t>
  </si>
  <si>
    <t>drop table db_custscience_interns.col_16_db_venus_sty_clr_hist_dim_distinct_values_table_stats;</t>
  </si>
  <si>
    <t>create table db_custscience_interns.col_16_db_venus_sty_clr_hist_dim_null_value_count_table_stats (col_id int, null_value_count bigint) Row format delimited Fields terminated by '\t' Lines terminated by '\n'  Stored as textfile ;</t>
  </si>
  <si>
    <t xml:space="preserve">insert into table db_custscience_interns.col_16_db_venus_sty_clr_hist_dim_null_value_count_table_stats select '16' as col_id, count (sty_clr_key) as null_value_count where OPR_MDSE_DEPT_ID IS NULL </t>
  </si>
  <si>
    <t>insert into table db_custscience_interns.SUMMARY_of_db_venus_sty_clr_hist_dim_null_value_count_table_stats select col_id, null_value_count from db_custscience_interns.col_16_db_venus_sty_clr_hist_dim_null_value_count_table_stats ;</t>
  </si>
  <si>
    <t>drop table db_custscience_interns.col_16_db_venus_sty_clr_hist_dim_null_value_count_table_stats ;</t>
  </si>
  <si>
    <t>create table db_custscience_interns.col_17_db_venus_sty_clr_hist_dim_distinct_values_table_stats (col_id int, distinct_values bigint) Row format delimited Fields terminated by '\t' Lines terminated by '\n'  Stored as textfile ;</t>
  </si>
  <si>
    <t>insert into table db_custscience_interns.col_17_db_venus_sty_clr_hist_dim_distinct_values_table_stats select '17' as col_id, count (distinct MDSE_DEPT_DESC) as distinct_values</t>
  </si>
  <si>
    <t>insert into table db_custscience_interns.SUMMARY_of_db_venus_sty_clr_hist_dim_distinct_values_table_stats select col_id, distinct_values from db_custscience_interns.col_17_db_venus_sty_clr_hist_dim_distinct_values_table_stats ;</t>
  </si>
  <si>
    <t>24	2</t>
  </si>
  <si>
    <t>drop table db_custscience_interns.col_17_db_venus_sty_clr_hist_dim_distinct_values_table_stats;</t>
  </si>
  <si>
    <t>create table db_custscience_interns.col_17_db_venus_sty_clr_hist_dim_null_value_count_table_stats (col_id int, null_value_count bigint) Row format delimited Fields terminated by '\t' Lines terminated by '\n'  Stored as textfile ;</t>
  </si>
  <si>
    <t xml:space="preserve">insert into table db_custscience_interns.col_17_db_venus_sty_clr_hist_dim_null_value_count_table_stats select '17' as col_id, count (sty_clr_key) as null_value_count where MDSE_DEPT_DESC IS NULL </t>
  </si>
  <si>
    <t>insert into table db_custscience_interns.SUMMARY_of_db_venus_sty_clr_hist_dim_null_value_count_table_stats select col_id, null_value_count from db_custscience_interns.col_17_db_venus_sty_clr_hist_dim_null_value_count_table_stats ;</t>
  </si>
  <si>
    <t>drop table db_custscience_interns.col_17_db_venus_sty_clr_hist_dim_null_value_count_table_stats ;</t>
  </si>
  <si>
    <t>create table db_custscience_interns.col_18_db_venus_sty_clr_hist_dim_distinct_values_table_stats (col_id int, distinct_values bigint) Row format delimited Fields terminated by '\t' Lines terminated by '\n'  Stored as textfile ;</t>
  </si>
  <si>
    <t>insert into table db_custscience_interns.col_18_db_venus_sty_clr_hist_dim_distinct_values_table_stats select '18' as col_id, count (distinct OPR_MDSE_DIV_ID) as distinct_values</t>
  </si>
  <si>
    <t>insert into table db_custscience_interns.SUMMARY_of_db_venus_sty_clr_hist_dim_distinct_values_table_stats select col_id, distinct_values from db_custscience_interns.col_18_db_venus_sty_clr_hist_dim_distinct_values_table_stats ;</t>
  </si>
  <si>
    <t>25	13</t>
  </si>
  <si>
    <t>drop table db_custscience_interns.col_18_db_venus_sty_clr_hist_dim_distinct_values_table_stats;</t>
  </si>
  <si>
    <t>create table db_custscience_interns.col_18_db_venus_sty_clr_hist_dim_null_value_count_table_stats (col_id int, null_value_count bigint) Row format delimited Fields terminated by '\t' Lines terminated by '\n'  Stored as textfile ;</t>
  </si>
  <si>
    <t xml:space="preserve">insert into table db_custscience_interns.col_18_db_venus_sty_clr_hist_dim_null_value_count_table_stats select '18' as col_id, count (sty_clr_key) as null_value_count where OPR_MDSE_DIV_ID IS NULL </t>
  </si>
  <si>
    <t>insert into table db_custscience_interns.SUMMARY_of_db_venus_sty_clr_hist_dim_null_value_count_table_stats select col_id, null_value_count from db_custscience_interns.col_18_db_venus_sty_clr_hist_dim_null_value_count_table_stats ;</t>
  </si>
  <si>
    <t>drop table db_custscience_interns.col_18_db_venus_sty_clr_hist_dim_null_value_count_table_stats ;</t>
  </si>
  <si>
    <t>create table db_custscience_interns.col_19_db_venus_sty_clr_hist_dim_distinct_values_table_stats (col_id int, distinct_values bigint) Row format delimited Fields terminated by '\t' Lines terminated by '\n'  Stored as textfile ;</t>
  </si>
  <si>
    <t>insert into table db_custscience_interns.col_19_db_venus_sty_clr_hist_dim_distinct_values_table_stats select '19' as col_id, count (distinct MDSE_DIV_DESC) as distinct_values</t>
  </si>
  <si>
    <t>insert into table db_custscience_interns.SUMMARY_of_db_venus_sty_clr_hist_dim_distinct_values_table_stats select col_id, distinct_values from db_custscience_interns.col_19_db_venus_sty_clr_hist_dim_distinct_values_table_stats ;</t>
  </si>
  <si>
    <t>26	377762</t>
  </si>
  <si>
    <t>drop table db_custscience_interns.col_19_db_venus_sty_clr_hist_dim_distinct_values_table_stats;</t>
  </si>
  <si>
    <t>create table db_custscience_interns.col_19_db_venus_sty_clr_hist_dim_null_value_count_table_stats (col_id int, null_value_count bigint) Row format delimited Fields terminated by '\t' Lines terminated by '\n'  Stored as textfile ;</t>
  </si>
  <si>
    <t xml:space="preserve">insert into table db_custscience_interns.col_19_db_venus_sty_clr_hist_dim_null_value_count_table_stats select '19' as col_id, count (sty_clr_key) as null_value_count where MDSE_DIV_DESC IS NULL </t>
  </si>
  <si>
    <t>insert into table db_custscience_interns.SUMMARY_of_db_venus_sty_clr_hist_dim_null_value_count_table_stats select col_id, null_value_count from db_custscience_interns.col_19_db_venus_sty_clr_hist_dim_null_value_count_table_stats ;</t>
  </si>
  <si>
    <t>26 6676</t>
  </si>
  <si>
    <t>drop table db_custscience_interns.col_19_db_venus_sty_clr_hist_dim_null_value_count_table_stats ;</t>
  </si>
  <si>
    <t>create table db_custscience_interns.col_20_db_venus_sty_clr_hist_dim_distinct_values_table_stats (col_id int, distinct_values bigint) Row format delimited Fields terminated by '\t' Lines terminated by '\n'  Stored as textfile ;</t>
  </si>
  <si>
    <t>insert into table db_custscience_interns.col_20_db_venus_sty_clr_hist_dim_distinct_values_table_stats select '20' as col_id, count (distinct PUBL_PST_DT_STYL_CLR) as distinct_values</t>
  </si>
  <si>
    <t>insert into table db_custscience_interns.SUMMARY_of_db_venus_sty_clr_hist_dim_distinct_values_table_stats select col_id, distinct_values from db_custscience_interns.col_20_db_venus_sty_clr_hist_dim_distinct_values_table_stats ;</t>
  </si>
  <si>
    <t>27	3</t>
  </si>
  <si>
    <t>drop table db_custscience_interns.col_20_db_venus_sty_clr_hist_dim_distinct_values_table_stats;</t>
  </si>
  <si>
    <t>create table db_custscience_interns.col_20_db_venus_sty_clr_hist_dim_null_value_count_table_stats (col_id int, null_value_count bigint) Row format delimited Fields terminated by '\t' Lines terminated by '\n'  Stored as textfile ;</t>
  </si>
  <si>
    <t xml:space="preserve">insert into table db_custscience_interns.col_20_db_venus_sty_clr_hist_dim_null_value_count_table_stats select '20' as col_id, count (sty_clr_key) as null_value_count where PUBL_PST_DT_STYL_CLR IS NULL </t>
  </si>
  <si>
    <t>insert into table db_custscience_interns.SUMMARY_of_db_venus_sty_clr_hist_dim_null_value_count_table_stats select col_id, null_value_count from db_custscience_interns.col_20_db_venus_sty_clr_hist_dim_null_value_count_table_stats ;</t>
  </si>
  <si>
    <t>drop table db_custscience_interns.col_20_db_venus_sty_clr_hist_dim_null_value_count_table_stats ;</t>
  </si>
  <si>
    <t>create table db_custscience_interns.col_21_db_venus_sty_clr_hist_dim_distinct_values_table_stats (col_id int, distinct_values bigint) Row format delimited Fields terminated by '\t' Lines terminated by '\n'  Stored as textfile ;</t>
  </si>
  <si>
    <t>insert into table db_custscience_interns.col_21_db_venus_sty_clr_hist_dim_distinct_values_table_stats select '21' as col_id, count (distinct OPR_STY_DIV_CD) as distinct_values</t>
  </si>
  <si>
    <t>insert into table db_custscience_interns.SUMMARY_of_db_venus_sty_clr_hist_dim_distinct_values_table_stats select col_id, distinct_values from db_custscience_interns.col_21_db_venus_sty_clr_hist_dim_distinct_values_table_stats ;</t>
  </si>
  <si>
    <t>28	6</t>
  </si>
  <si>
    <t>drop table db_custscience_interns.col_21_db_venus_sty_clr_hist_dim_distinct_values_table_stats;</t>
  </si>
  <si>
    <t>create table db_custscience_interns.col_21_db_venus_sty_clr_hist_dim_null_value_count_table_stats (col_id int, null_value_count bigint) Row format delimited Fields terminated by '\t' Lines terminated by '\n'  Stored as textfile ;</t>
  </si>
  <si>
    <t xml:space="preserve">insert into table db_custscience_interns.col_21_db_venus_sty_clr_hist_dim_null_value_count_table_stats select '21' as col_id, count (sty_clr_key) as null_value_count where OPR_STY_DIV_CD IS NULL </t>
  </si>
  <si>
    <t>insert into table db_custscience_interns.SUMMARY_of_db_venus_sty_clr_hist_dim_null_value_count_table_stats select col_id, null_value_count from db_custscience_interns.col_21_db_venus_sty_clr_hist_dim_null_value_count_table_stats ;</t>
  </si>
  <si>
    <t>drop table db_custscience_interns.col_21_db_venus_sty_clr_hist_dim_null_value_count_table_stats ;</t>
  </si>
  <si>
    <t>create table db_custscience_interns.col_22_db_venus_sty_clr_hist_dim_distinct_values_table_stats (col_id int, distinct_values bigint) Row format delimited Fields terminated by '\t' Lines terminated by '\n'  Stored as textfile ;</t>
  </si>
  <si>
    <t>insert into table db_custscience_interns.col_22_db_venus_sty_clr_hist_dim_distinct_values_table_stats select '22' as col_id, count (distinct SKU_CLASS_KEY) as distinct_values</t>
  </si>
  <si>
    <t>insert into table db_custscience_interns.SUMMARY_of_db_venus_sty_clr_hist_dim_distinct_values_table_stats select col_id, distinct_values from db_custscience_interns.col_22_db_venus_sty_clr_hist_dim_distinct_values_table_stats ;</t>
  </si>
  <si>
    <t>29	2</t>
  </si>
  <si>
    <t>drop table db_custscience_interns.col_22_db_venus_sty_clr_hist_dim_distinct_values_table_stats;</t>
  </si>
  <si>
    <t>create table db_custscience_interns.col_22_db_venus_sty_clr_hist_dim_null_value_count_table_stats (col_id int, null_value_count bigint) Row format delimited Fields terminated by '\t' Lines terminated by '\n'  Stored as textfile ;</t>
  </si>
  <si>
    <t xml:space="preserve">insert into table db_custscience_interns.col_22_db_venus_sty_clr_hist_dim_null_value_count_table_stats select '22' as col_id, count (sty_clr_key) as null_value_count where SKU_CLASS_KEY IS NULL </t>
  </si>
  <si>
    <t>insert into table db_custscience_interns.SUMMARY_of_db_venus_sty_clr_hist_dim_null_value_count_table_stats select col_id, null_value_count from db_custscience_interns.col_22_db_venus_sty_clr_hist_dim_null_value_count_table_stats ;</t>
  </si>
  <si>
    <t>29 6676</t>
  </si>
  <si>
    <t>drop table db_custscience_interns.col_22_db_venus_sty_clr_hist_dim_null_value_count_table_stats ;</t>
  </si>
  <si>
    <t>create table db_custscience_interns.col_23_db_venus_sty_clr_hist_dim_distinct_values_table_stats (col_id int, distinct_values bigint) Row format delimited Fields terminated by '\t' Lines terminated by '\n'  Stored as textfile ;</t>
  </si>
  <si>
    <t>insert into table db_custscience_interns.col_23_db_venus_sty_clr_hist_dim_distinct_values_table_stats select '23' as col_id, count (distinct BTCH_KEY) as distinct_values</t>
  </si>
  <si>
    <t>insert into table db_custscience_interns.SUMMARY_of_db_venus_sty_clr_hist_dim_distinct_values_table_stats select col_id, distinct_values from db_custscience_interns.col_23_db_venus_sty_clr_hist_dim_distinct_values_table_stats ;</t>
  </si>
  <si>
    <t>30	3</t>
  </si>
  <si>
    <t>drop table db_custscience_interns.col_23_db_venus_sty_clr_hist_dim_distinct_values_table_stats;</t>
  </si>
  <si>
    <t>create table db_custscience_interns.col_23_db_venus_sty_clr_hist_dim_null_value_count_table_stats (col_id int, null_value_count bigint) Row format delimited Fields terminated by '\t' Lines terminated by '\n'  Stored as textfile ;</t>
  </si>
  <si>
    <t xml:space="preserve">insert into table db_custscience_interns.col_23_db_venus_sty_clr_hist_dim_null_value_count_table_stats select '23' as col_id, count (sty_clr_key) as null_value_count where BTCH_KEY IS NULL </t>
  </si>
  <si>
    <t>insert into table db_custscience_interns.SUMMARY_of_db_venus_sty_clr_hist_dim_null_value_count_table_stats select col_id, null_value_count from db_custscience_interns.col_23_db_venus_sty_clr_hist_dim_null_value_count_table_stats ;</t>
  </si>
  <si>
    <t>drop table db_custscience_interns.col_23_db_venus_sty_clr_hist_dim_null_value_count_table_stats ;</t>
  </si>
  <si>
    <t>create table db_custscience_interns.col_24_db_venus_sty_clr_hist_dim_distinct_values_table_stats (col_id int, distinct_values bigint) Row format delimited Fields terminated by '\t' Lines terminated by '\n'  Stored as textfile ;</t>
  </si>
  <si>
    <t>insert into table db_custscience_interns.col_24_db_venus_sty_clr_hist_dim_distinct_values_table_stats select '24' as col_id, count (distinct BTCH_OPR) as distinct_values</t>
  </si>
  <si>
    <t>insert into table db_custscience_interns.SUMMARY_of_db_venus_sty_clr_hist_dim_distinct_values_table_stats select col_id, distinct_values from db_custscience_interns.col_24_db_venus_sty_clr_hist_dim_distinct_values_table_stats ;</t>
  </si>
  <si>
    <t>4	66687</t>
  </si>
  <si>
    <t>drop table db_custscience_interns.col_24_db_venus_sty_clr_hist_dim_distinct_values_table_stats;</t>
  </si>
  <si>
    <t>create table db_custscience_interns.col_24_db_venus_sty_clr_hist_dim_null_value_count_table_stats (col_id int, null_value_count bigint) Row format delimited Fields terminated by '\t' Lines terminated by '\n'  Stored as textfile ;</t>
  </si>
  <si>
    <t xml:space="preserve">insert into table db_custscience_interns.col_24_db_venus_sty_clr_hist_dim_null_value_count_table_stats select '24' as col_id, count (sty_clr_key) as null_value_count where BTCH_OPR IS NULL </t>
  </si>
  <si>
    <t>insert into table db_custscience_interns.SUMMARY_of_db_venus_sty_clr_hist_dim_null_value_count_table_stats select col_id, null_value_count from db_custscience_interns.col_24_db_venus_sty_clr_hist_dim_null_value_count_table_stats ;</t>
  </si>
  <si>
    <t>drop table db_custscience_interns.col_24_db_venus_sty_clr_hist_dim_null_value_count_table_stats ;</t>
  </si>
  <si>
    <t>create table db_custscience_interns.col_25_db_venus_sty_clr_hist_dim_distinct_values_table_stats (col_id int, distinct_values bigint) Row format delimited Fields terminated by '\t' Lines terminated by '\n'  Stored as textfile ;</t>
  </si>
  <si>
    <t>insert into table db_custscience_interns.col_25_db_venus_sty_clr_hist_dim_distinct_values_table_stats select '25' as col_id, count (distinct LST_UPD_OR_CRT_DTTM) as distinct_values</t>
  </si>
  <si>
    <t>insert into table db_custscience_interns.SUMMARY_of_db_venus_sty_clr_hist_dim_distinct_values_table_stats select col_id, distinct_values from db_custscience_interns.col_25_db_venus_sty_clr_hist_dim_distinct_values_table_stats ;</t>
  </si>
  <si>
    <t>31	2</t>
  </si>
  <si>
    <t>drop table db_custscience_interns.col_25_db_venus_sty_clr_hist_dim_distinct_values_table_stats;</t>
  </si>
  <si>
    <t>create table db_custscience_interns.col_25_db_venus_sty_clr_hist_dim_null_value_count_table_stats (col_id int, null_value_count bigint) Row format delimited Fields terminated by '\t' Lines terminated by '\n'  Stored as textfile ;</t>
  </si>
  <si>
    <t xml:space="preserve">insert into table db_custscience_interns.col_25_db_venus_sty_clr_hist_dim_null_value_count_table_stats select '25' as col_id, count (sty_clr_key) as null_value_count where LST_UPD_OR_CRT_DTTM IS NULL </t>
  </si>
  <si>
    <t>insert into table db_custscience_interns.SUMMARY_of_db_venus_sty_clr_hist_dim_null_value_count_table_stats select col_id, null_value_count from db_custscience_interns.col_25_db_venus_sty_clr_hist_dim_null_value_count_table_stats ;</t>
  </si>
  <si>
    <t>drop table db_custscience_interns.col_25_db_venus_sty_clr_hist_dim_null_value_count_table_stats ;</t>
  </si>
  <si>
    <t>create table db_custscience_interns.col_26_db_venus_sty_clr_hist_dim_distinct_values_table_stats (col_id int, distinct_values bigint) Row format delimited Fields terminated by '\t' Lines terminated by '\n'  Stored as textfile ;</t>
  </si>
  <si>
    <t>insert into table db_custscience_interns.col_26_db_venus_sty_clr_hist_dim_distinct_values_table_stats select '26' as col_id, count (distinct OPR_GLBL_STY_ID) as distinct_values</t>
  </si>
  <si>
    <t>insert into table db_custscience_interns.SUMMARY_of_db_venus_sty_clr_hist_dim_distinct_values_table_stats select col_id, distinct_values from db_custscience_interns.col_26_db_venus_sty_clr_hist_dim_distinct_values_table_stats ;</t>
  </si>
  <si>
    <t>32	5</t>
  </si>
  <si>
    <t>drop table db_custscience_interns.col_26_db_venus_sty_clr_hist_dim_distinct_values_table_stats;</t>
  </si>
  <si>
    <t>create table db_custscience_interns.col_26_db_venus_sty_clr_hist_dim_null_value_count_table_stats (col_id int, null_value_count bigint) Row format delimited Fields terminated by '\t' Lines terminated by '\n'  Stored as textfile ;</t>
  </si>
  <si>
    <t xml:space="preserve">insert into table db_custscience_interns.col_26_db_venus_sty_clr_hist_dim_null_value_count_table_stats select '26' as col_id, count (sty_clr_key) as null_value_count where OPR_GLBL_STY_ID IS NULL </t>
  </si>
  <si>
    <t>insert into table db_custscience_interns.SUMMARY_of_db_venus_sty_clr_hist_dim_null_value_count_table_stats select col_id, null_value_count from db_custscience_interns.col_26_db_venus_sty_clr_hist_dim_null_value_count_table_stats ;</t>
  </si>
  <si>
    <t>32 1122721</t>
  </si>
  <si>
    <t>drop table db_custscience_interns.col_26_db_venus_sty_clr_hist_dim_null_value_count_table_stats ;</t>
  </si>
  <si>
    <t>create table db_custscience_interns.col_27_db_venus_sty_clr_hist_dim_distinct_values_table_stats (col_id int, distinct_values bigint) Row format delimited Fields terminated by '\t' Lines terminated by '\n'  Stored as textfile ;</t>
  </si>
  <si>
    <t>insert into table db_custscience_interns.col_27_db_venus_sty_clr_hist_dim_distinct_values_table_stats select '27' as col_id, count (distinct GLBL_STY_VER_NBR) as distinct_values</t>
  </si>
  <si>
    <t>insert into table db_custscience_interns.SUMMARY_of_db_venus_sty_clr_hist_dim_distinct_values_table_stats select col_id, distinct_values from db_custscience_interns.col_27_db_venus_sty_clr_hist_dim_distinct_values_table_stats ;</t>
  </si>
  <si>
    <t>33	2</t>
  </si>
  <si>
    <t>drop table db_custscience_interns.col_27_db_venus_sty_clr_hist_dim_distinct_values_table_stats;</t>
  </si>
  <si>
    <t>create table db_custscience_interns.col_27_db_venus_sty_clr_hist_dim_null_value_count_table_stats (col_id int, null_value_count bigint) Row format delimited Fields terminated by '\t' Lines terminated by '\n'  Stored as textfile ;</t>
  </si>
  <si>
    <t xml:space="preserve">insert into table db_custscience_interns.col_27_db_venus_sty_clr_hist_dim_null_value_count_table_stats select '27' as col_id, count (sty_clr_key) as null_value_count where GLBL_STY_VER_NBR IS NULL </t>
  </si>
  <si>
    <t>insert into table db_custscience_interns.SUMMARY_of_db_venus_sty_clr_hist_dim_null_value_count_table_stats select col_id, null_value_count from db_custscience_interns.col_27_db_venus_sty_clr_hist_dim_null_value_count_table_stats ;</t>
  </si>
  <si>
    <t>drop table db_custscience_interns.col_27_db_venus_sty_clr_hist_dim_null_value_count_table_stats ;</t>
  </si>
  <si>
    <t>create table db_custscience_interns.col_28_db_venus_sty_clr_hist_dim_distinct_values_table_stats (col_id int, distinct_values bigint) Row format delimited Fields terminated by '\t' Lines terminated by '\n'  Stored as textfile ;</t>
  </si>
  <si>
    <t>insert into table db_custscience_interns.col_28_db_venus_sty_clr_hist_dim_distinct_values_table_stats select '28' as col_id, count (distinct BRD_STY_EFF_STRT_DT) as distinct_values</t>
  </si>
  <si>
    <t>insert into table db_custscience_interns.SUMMARY_of_db_venus_sty_clr_hist_dim_distinct_values_table_stats select col_id, distinct_values from db_custscience_interns.col_28_db_venus_sty_clr_hist_dim_distinct_values_table_stats ;</t>
  </si>
  <si>
    <t>34	355849</t>
  </si>
  <si>
    <t>drop table db_custscience_interns.col_28_db_venus_sty_clr_hist_dim_distinct_values_table_stats;</t>
  </si>
  <si>
    <t>create table db_custscience_interns.col_28_db_venus_sty_clr_hist_dim_null_value_count_table_stats (col_id int, null_value_count bigint) Row format delimited Fields terminated by '\t' Lines terminated by '\n'  Stored as textfile ;</t>
  </si>
  <si>
    <t xml:space="preserve">insert into table db_custscience_interns.col_28_db_venus_sty_clr_hist_dim_null_value_count_table_stats select '28' as col_id, count (sty_clr_key) as null_value_count where BRD_STY_EFF_STRT_DT IS NULL </t>
  </si>
  <si>
    <t>insert into table db_custscience_interns.SUMMARY_of_db_venus_sty_clr_hist_dim_null_value_count_table_stats select col_id, null_value_count from db_custscience_interns.col_28_db_venus_sty_clr_hist_dim_null_value_count_table_stats ;</t>
  </si>
  <si>
    <t>drop table db_custscience_interns.col_28_db_venus_sty_clr_hist_dim_null_value_count_table_stats ;</t>
  </si>
  <si>
    <t>brd_sty_eff_end_dt   string                                  </t>
  </si>
  <si>
    <t>create table db_custscience_interns.col_29_db_venus_sty_clr_hist_dim_distinct_values_table_stats (col_id int, distinct_values bigint) Row format delimited Fields terminated by '\t' Lines terminated by '\n'  Stored as textfile ;</t>
  </si>
  <si>
    <t>insert into table db_custscience_interns.col_29_db_venus_sty_clr_hist_dim_distinct_values_table_stats select '29' as col_id, count (distinct BRD_STY_EFF_END_DT) as distinct_values</t>
  </si>
  <si>
    <t>insert into table db_custscience_interns.SUMMARY_of_db_venus_sty_clr_hist_dim_distinct_values_table_stats select col_id, distinct_values from db_custscience_interns.col_29_db_venus_sty_clr_hist_dim_distinct_values_table_stats ;</t>
  </si>
  <si>
    <t>35 26</t>
  </si>
  <si>
    <t>drop table db_custscience_interns.col_29_db_venus_sty_clr_hist_dim_distinct_values_table_stats;</t>
  </si>
  <si>
    <t>create table db_custscience_interns.col_29_db_venus_sty_clr_hist_dim_null_value_count_table_stats (col_id int, null_value_count bigint) Row format delimited Fields terminated by '\t' Lines terminated by '\n'  Stored as textfile ;</t>
  </si>
  <si>
    <t xml:space="preserve">insert into table db_custscience_interns.col_29_db_venus_sty_clr_hist_dim_null_value_count_table_stats select '29' as col_id, count (sty_clr_key) as null_value_count where BRD_STY_EFF_END_DT IS NULL </t>
  </si>
  <si>
    <t>insert into table db_custscience_interns.SUMMARY_of_db_venus_sty_clr_hist_dim_null_value_count_table_stats select col_id, null_value_count from db_custscience_interns.col_29_db_venus_sty_clr_hist_dim_null_value_count_table_stats ;</t>
  </si>
  <si>
    <t>drop table db_custscience_interns.col_29_db_venus_sty_clr_hist_dim_null_value_count_table_stats ;</t>
  </si>
  <si>
    <t>create table db_custscience_interns.col_30_db_venus_sty_clr_hist_dim_distinct_values_table_stats (col_id int, distinct_values bigint) Row format delimited Fields terminated by '\t' Lines terminated by '\n'  Stored as textfile ;</t>
  </si>
  <si>
    <t>insert into table db_custscience_interns.col_30_db_venus_sty_clr_hist_dim_distinct_values_table_stats select '30' as col_id, count (distinct BRD_STY_VER_NBR) as distinct_values</t>
  </si>
  <si>
    <t>insert into table db_custscience_interns.SUMMARY_of_db_venus_sty_clr_hist_dim_distinct_values_table_stats select col_id, distinct_values from db_custscience_interns.col_30_db_venus_sty_clr_hist_dim_distinct_values_table_stats ;</t>
  </si>
  <si>
    <t>36 26</t>
  </si>
  <si>
    <t>drop table db_custscience_interns.col_30_db_venus_sty_clr_hist_dim_distinct_values_table_stats;</t>
  </si>
  <si>
    <t>create table db_custscience_interns.col_30_db_venus_sty_clr_hist_dim_null_value_count_table_stats (col_id int, null_value_count bigint) Row format delimited Fields terminated by '\t' Lines terminated by '\n'  Stored as textfile ;</t>
  </si>
  <si>
    <t xml:space="preserve">insert into table db_custscience_interns.col_30_db_venus_sty_clr_hist_dim_null_value_count_table_stats select '30' as col_id, count (sty_clr_key) as null_value_count where BRD_STY_VER_NBR IS NULL </t>
  </si>
  <si>
    <t>insert into table db_custscience_interns.SUMMARY_of_db_venus_sty_clr_hist_dim_null_value_count_table_stats select col_id, null_value_count from db_custscience_interns.col_30_db_venus_sty_clr_hist_dim_null_value_count_table_stats ;</t>
  </si>
  <si>
    <t>drop table db_custscience_interns.col_30_db_venus_sty_clr_hist_dim_null_value_count_table_stats ;</t>
  </si>
  <si>
    <t>create table db_custscience_interns.col_31_db_venus_sty_clr_hist_dim_distinct_values_table_stats (col_id int, distinct_values bigint) Row format delimited Fields terminated by '\t' Lines terminated by '\n'  Stored as textfile ;</t>
  </si>
  <si>
    <t>insert into table db_custscience_interns.col_31_db_venus_sty_clr_hist_dim_distinct_values_table_stats select '31' as col_id, count (distinct BRD_STY_CUR_REC_IND) as distinct_values</t>
  </si>
  <si>
    <t>insert into table db_custscience_interns.SUMMARY_of_db_venus_sty_clr_hist_dim_distinct_values_table_stats select col_id, distinct_values from db_custscience_interns.col_31_db_venus_sty_clr_hist_dim_distinct_values_table_stats ;</t>
  </si>
  <si>
    <t>5 11</t>
  </si>
  <si>
    <t>drop table db_custscience_interns.col_31_db_venus_sty_clr_hist_dim_distinct_values_table_stats;</t>
  </si>
  <si>
    <t>create table db_custscience_interns.col_31_db_venus_sty_clr_hist_dim_null_value_count_table_stats (col_id int, null_value_count bigint) Row format delimited Fields terminated by '\t' Lines terminated by '\n'  Stored as textfile ;</t>
  </si>
  <si>
    <t xml:space="preserve">insert into table db_custscience_interns.col_31_db_venus_sty_clr_hist_dim_null_value_count_table_stats select '31' as col_id, count (sty_clr_key) as null_value_count where BRD_STY_CUR_REC_IND IS NULL </t>
  </si>
  <si>
    <t>insert into table db_custscience_interns.SUMMARY_of_db_venus_sty_clr_hist_dim_null_value_count_table_stats select col_id, null_value_count from db_custscience_interns.col_31_db_venus_sty_clr_hist_dim_null_value_count_table_stats ;</t>
  </si>
  <si>
    <t>drop table db_custscience_interns.col_31_db_venus_sty_clr_hist_dim_null_value_count_table_stats ;</t>
  </si>
  <si>
    <t>create table db_custscience_interns.col_32_db_venus_sty_clr_hist_dim_distinct_values_table_stats (col_id int, distinct_values bigint) Row format delimited Fields terminated by '\t' Lines terminated by '\n'  Stored as textfile ;</t>
  </si>
  <si>
    <t>insert into table db_custscience_interns.col_32_db_venus_sty_clr_hist_dim_distinct_values_table_stats select '32' as col_id, count (distinct BRD_STY_PRG_DT) as distinct_values</t>
  </si>
  <si>
    <t>insert into table db_custscience_interns.SUMMARY_of_db_venus_sty_clr_hist_dim_distinct_values_table_stats select col_id, distinct_values from db_custscience_interns.col_32_db_venus_sty_clr_hist_dim_distinct_values_table_stats ;</t>
  </si>
  <si>
    <t>drop table db_custscience_interns.col_32_db_venus_sty_clr_hist_dim_distinct_values_table_stats;</t>
  </si>
  <si>
    <t>create table db_custscience_interns.col_32_db_venus_sty_clr_hist_dim_null_value_count_table_stats (col_id int, null_value_count bigint) Row format delimited Fields terminated by '\t' Lines terminated by '\n'  Stored as textfile ;</t>
  </si>
  <si>
    <t xml:space="preserve">insert into table db_custscience_interns.col_32_db_venus_sty_clr_hist_dim_null_value_count_table_stats select '32' as col_id, count (sty_clr_key) as null_value_count where BRD_STY_PRG_DT IS NULL </t>
  </si>
  <si>
    <t>insert into table db_custscience_interns.SUMMARY_of_db_venus_sty_clr_hist_dim_null_value_count_table_stats select col_id, null_value_count from db_custscience_interns.col_32_db_venus_sty_clr_hist_dim_null_value_count_table_stats ;</t>
  </si>
  <si>
    <t>drop table db_custscience_interns.col_32_db_venus_sty_clr_hist_dim_null_value_count_table_stats ;</t>
  </si>
  <si>
    <t>create table db_custscience_interns.col_33_db_venus_sty_clr_hist_dim_distinct_values_table_stats (col_id int, distinct_values bigint) Row format delimited Fields terminated by '\t' Lines terminated by '\n'  Stored as textfile ;</t>
  </si>
  <si>
    <t>insert into table db_custscience_interns.col_33_db_venus_sty_clr_hist_dim_distinct_values_table_stats select '33' as col_id, count (distinct LOGC_DLT_IND) as distinct_values</t>
  </si>
  <si>
    <t>insert into table db_custscience_interns.SUMMARY_of_db_venus_sty_clr_hist_dim_distinct_values_table_stats select col_id, distinct_values from db_custscience_interns.col_33_db_venus_sty_clr_hist_dim_distinct_values_table_stats ;</t>
  </si>
  <si>
    <t>drop table db_custscience_interns.col_33_db_venus_sty_clr_hist_dim_distinct_values_table_stats;</t>
  </si>
  <si>
    <t>create table db_custscience_interns.col_33_db_venus_sty_clr_hist_dim_null_value_count_table_stats (col_id int, null_value_count bigint) Row format delimited Fields terminated by '\t' Lines terminated by '\n'  Stored as textfile ;</t>
  </si>
  <si>
    <t xml:space="preserve">insert into table db_custscience_interns.col_33_db_venus_sty_clr_hist_dim_null_value_count_table_stats select '33' as col_id, count (sty_clr_key) as null_value_count where LOGC_DLT_IND IS NULL </t>
  </si>
  <si>
    <t>insert into table db_custscience_interns.SUMMARY_of_db_venus_sty_clr_hist_dim_null_value_count_table_stats select col_id, null_value_count from db_custscience_interns.col_33_db_venus_sty_clr_hist_dim_null_value_count_table_stats ;</t>
  </si>
  <si>
    <t>drop table db_custscience_interns.col_33_db_venus_sty_clr_hist_dim_null_value_count_table_stats ;</t>
  </si>
  <si>
    <t>create table db_custscience_interns.col_34_db_venus_sty_clr_hist_dim_distinct_values_table_stats (col_id int, distinct_values bigint) Row format delimited Fields terminated by '\t' Lines terminated by '\n'  Stored as textfile ;</t>
  </si>
  <si>
    <t>insert into table db_custscience_interns.col_34_db_venus_sty_clr_hist_dim_distinct_values_table_stats select '34' as col_id, count (distinct LGCY_STY_EC_BUS_ID) as distinct_values</t>
  </si>
  <si>
    <t>insert into table db_custscience_interns.SUMMARY_of_db_venus_sty_clr_hist_dim_distinct_values_table_stats select col_id, distinct_values from db_custscience_interns.col_34_db_venus_sty_clr_hist_dim_distinct_values_table_stats ;</t>
  </si>
  <si>
    <t>8 437252</t>
  </si>
  <si>
    <t>drop table db_custscience_interns.col_34_db_venus_sty_clr_hist_dim_distinct_values_table_stats;</t>
  </si>
  <si>
    <t>create table db_custscience_interns.col_34_db_venus_sty_clr_hist_dim_null_value_count_table_stats (col_id int, null_value_count bigint) Row format delimited Fields terminated by '\t' Lines terminated by '\n'  Stored as textfile ;</t>
  </si>
  <si>
    <t xml:space="preserve">insert into table db_custscience_interns.col_34_db_venus_sty_clr_hist_dim_null_value_count_table_stats select '34' as col_id, count (sty_clr_key) as null_value_count where LGCY_STY_EC_BUS_ID IS NULL </t>
  </si>
  <si>
    <t>insert into table db_custscience_interns.SUMMARY_of_db_venus_sty_clr_hist_dim_null_value_count_table_stats select col_id, null_value_count from db_custscience_interns.col_34_db_venus_sty_clr_hist_dim_null_value_count_table_stats ;</t>
  </si>
  <si>
    <t>drop table db_custscience_interns.col_34_db_venus_sty_clr_hist_dim_null_value_count_table_stats ;</t>
  </si>
  <si>
    <t>create table db_custscience_interns.col_35_db_venus_sty_clr_hist_dim_distinct_values_table_stats (col_id int, distinct_values bigint) Row format delimited Fields terminated by '\t' Lines terminated by '\n'  Stored as textfile ;</t>
  </si>
  <si>
    <t>insert into table db_custscience_interns.col_35_db_venus_sty_clr_hist_dim_distinct_values_table_stats select '35' as col_id, count (distinct CRT_TMST) as distinct_values</t>
  </si>
  <si>
    <t>insert into table db_custscience_interns.SUMMARY_of_db_venus_sty_clr_hist_dim_distinct_values_table_stats select col_id, distinct_values from db_custscience_interns.col_35_db_venus_sty_clr_hist_dim_distinct_values_table_stats ;</t>
  </si>
  <si>
    <t>9 286813</t>
  </si>
  <si>
    <t>drop table db_custscience_interns.col_35_db_venus_sty_clr_hist_dim_distinct_values_table_stats;</t>
  </si>
  <si>
    <t>create table db_custscience_interns.col_35_db_venus_sty_clr_hist_dim_null_value_count_table_stats (col_id int, null_value_count bigint) Row format delimited Fields terminated by '\t' Lines terminated by '\n'  Stored as textfile ;</t>
  </si>
  <si>
    <t xml:space="preserve">insert into table db_custscience_interns.col_35_db_venus_sty_clr_hist_dim_null_value_count_table_stats select '35' as col_id, count (sty_clr_key) as null_value_count where CRT_TMST IS NULL </t>
  </si>
  <si>
    <t>insert into table db_custscience_interns.SUMMARY_of_db_venus_sty_clr_hist_dim_null_value_count_table_stats select col_id, null_value_count from db_custscience_interns.col_35_db_venus_sty_clr_hist_dim_null_value_count_table_stats ;</t>
  </si>
  <si>
    <t>9 182</t>
  </si>
  <si>
    <t>drop table db_custscience_interns.col_35_db_venus_sty_clr_hist_dim_null_value_count_table_stats ;</t>
  </si>
  <si>
    <t>create table db_custscience_interns.col_36_db_venus_sty_clr_hist_dim_distinct_values_table_stats (col_id int, distinct_values bigint) Row format delimited Fields terminated by '\t' Lines terminated by '\n'  Stored as textfile ;</t>
  </si>
  <si>
    <t>insert into table db_custscience_interns.col_36_db_venus_sty_clr_hist_dim_distinct_values_table_stats select '36' as col_id, count (distinct UPDT_TMST) as distinct_values</t>
  </si>
  <si>
    <t>insert into table db_custscience_interns.SUMMARY_of_db_venus_sty_clr_hist_dim_distinct_values_table_stats select col_id, distinct_values from db_custscience_interns.col_36_db_venus_sty_clr_hist_dim_distinct_values_table_stats ;</t>
  </si>
  <si>
    <t>10 286853</t>
  </si>
  <si>
    <t>drop table db_custscience_interns.col_36_db_venus_sty_clr_hist_dim_distinct_values_table_stats;</t>
  </si>
  <si>
    <t>create table db_custscience_interns.col_36_db_venus_sty_clr_hist_dim_null_value_count_table_stats (col_id int, null_value_count bigint) Row format delimited Fields terminated by '\t' Lines terminated by '\n'  Stored as textfile ;</t>
  </si>
  <si>
    <t xml:space="preserve">insert into table db_custscience_interns.col_36_db_venus_sty_clr_hist_dim_null_value_count_table_stats select '36' as col_id, count (sty_clr_key) as null_value_count where UPDT_TMST IS NULL </t>
  </si>
  <si>
    <t>insert into table db_custscience_interns.SUMMARY_of_db_venus_sty_clr_hist_dim_null_value_count_table_stats select col_id, null_value_count from db_custscience_interns.col_36_db_venus_sty_clr_hist_dim_null_value_count_table_stats ;</t>
  </si>
  <si>
    <t>drop table db_custscience_interns.col_36_db_venus_sty_clr_hist_dim_null_value_count_table_stats ;</t>
  </si>
  <si>
    <t xml:space="preserve">Detailed Table Information Table(tableName:sty_clr_hist_dim, dbName:db_venus, owner:svc_fndt_e2e, createTime:1467024172, lastAccessTime:0, retention:0, sd:StorageDescriptor(cols:[FieldSchema(name:sty_clr_key, type:bigint, comment:), FieldSchema(name:opr_sty_clr_cd, type:string, comment:), FieldSchema(name:prd_unq_desc, type:string, comment:), FieldSchema(name:web_clr_desc, type:string, comment:), FieldSchema(name:mdse_typ_nm, type:string, comment:), FieldSchema(name:brd_key, type:int, comment:), FieldSchema(name:mrkt_key, type:int, comment:), FieldSchema(name:opr_sty_cd, type:string, comment:), FieldSchema(name:mdse_sty_desc, type:string, comment:), FieldSchema(name:web_prd_nm, type:string, comment:), FieldSchema(name:prd_typ_nm, type:string, comment:), FieldSchema(name:opr_mdse_scls_id, type:string, comment:), FieldSchema(name:mdse_scls_desc, type:string, comment:), FieldSchema(name:opr_mdse_cls_id, type:string, comment:), FieldSchema(name:mdse_cls_desc, type:string, comment:), FieldSchema(name:opr_mdse_dept_id, type:string, comment:), FieldSchema(name:mdse_dept_desc, type:string, comment:), FieldSchema(name:opr_mdse_div_id, type:string, comment:), FieldSchema(name:mdse_div_desc, type:string, comment:), FieldSchema(name:publ_pst_dt_styl_clr, type:string, comment:), FieldSchema(name:opr_sty_div_cd, type:string, comment:), FieldSchema(name:sku_class_key, type:int, comment:), FieldSchema(name:btch_key, type:int, comment:), FieldSchema(name:btch_opr, type:string, comment:), FieldSchema(name:lst_upd_or_crt_dttm, type:string, comment:), FieldSchema(name:opr_glbl_sty_id, type:string, comment:), FieldSchema(name:glbl_sty_ver_nbr, type:int, comment:), FieldSchema(name:brd_sty_eff_strt_dt, type:string, comment:), FieldSchema(name:brd_sty_eff_end_dt, type:string, comment:), FieldSchema(name:brd_sty_ver_nbr, type:int, comment:), FieldSchema(name:brd_sty_cur_rec_ind, type:string, comment:), FieldSchema(name:brd_sty_prg_dt, type:string, comment:), FieldSchema(name:logc_dlt_ind, type:string, comment:), FieldSchema(name:lgcy_sty_ec_bus_id, type:string, comment:), FieldSchema(name:crt_tmst, type:string, comment:), FieldSchema(name:updt_tmst, type:string, comment:)], location:hdfs://pxpmgct/bde2e/fndt/fndtbase/Product/VENUS20/STY_CLR_HIST_DIM/1467020861,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parameters:{last_modified_time=1467024172, totalSize=125407153, numRows=-1, rawDataSize=-1, EXTERNAL=TRUE, avro.compress=SNAPPY, COLUMN_STATS_ACCURATE=false, avro.schema.url=hdfs://pxpmgct/bde2e/fndt/fndtbase/Product/VENUS20/STY_CLR_HIST_DIM/schema/sty_clr_hist_dim.avsc, numFiles=4, transient_lastDdlTime=1467024172, last_modified_by=svc_fndt_e2e}, viewOriginalText:null, viewExpandedText:null, tableType:EXTERNAL_TABLE) </t>
  </si>
  <si>
    <t>Time taken: 0.078 seconds, Fetched: 38 row(s)</t>
  </si>
  <si>
    <t>hive -e 'set hive.cli.print.header=true; select * from db_venus.tm_of_day_dim limit 10000;'&gt;db_venus.tm_of_day_dim_10k_sample.txt;</t>
  </si>
  <si>
    <r>
      <t xml:space="preserve">hive&gt; Describe extended </t>
    </r>
    <r>
      <rPr>
        <b/>
        <sz val="11"/>
        <color theme="1"/>
        <rFont val="Calibri"/>
        <family val="2"/>
        <scheme val="minor"/>
      </rPr>
      <t>db_venus.tm_of_day_dim</t>
    </r>
  </si>
  <si>
    <t>select * from db_custscience_interns.SUMMARY_of_db_venus_tm_of_day_dim_distinct_values_table_stats;</t>
  </si>
  <si>
    <t>select * from db_custscience_interns.SUMMARY_of_db_venus_tm_of_day_dim_null_value_count_table_stats ;</t>
  </si>
  <si>
    <t>from db_venus.tm_of_day_dim</t>
  </si>
  <si>
    <t>create table db_custscience_interns.SUMMARY_of_db_venus_tm_of_day_dim_distinct_values_table_stats (col_id int, distinct_values bigint) Row format delimited Fields terminated by '\t' Lines terminated by '\n'  Stored as textfile ;</t>
  </si>
  <si>
    <t>create table db_custscience_interns.SUMMARY_of_db_venus_tm_of_day_dim_null_value_count_table_stats (col_id int, null_value_count bigint) Row format delimited Fields terminated by '\t' Lines terminated by '\n'  Stored as textfile ;</t>
  </si>
  <si>
    <t>tm_key              int                                     </t>
  </si>
  <si>
    <t>create table db_custscience_interns.col_1_db_venus_tm_of_day_dim_distinct_values_table_stats (col_id int, distinct_values bigint) Row format delimited Fields terminated by '\t' Lines terminated by '\n'  Stored as textfile ;</t>
  </si>
  <si>
    <t>insert into table db_custscience_interns.col_1_db_venus_tm_of_day_dim_distinct_values_table_stats select '1' as col_id, count (distinct TM_KEY) as distinct_values</t>
  </si>
  <si>
    <t>insert into table db_custscience_interns.SUMMARY_of_db_venus_tm_of_day_dim_distinct_values_table_stats select col_id, distinct_values from db_custscience_interns.col_1_db_venus_tm_of_day_dim_distinct_values_table_stats ;</t>
  </si>
  <si>
    <t>1 86401</t>
  </si>
  <si>
    <t>drop table db_custscience_interns.col_1_db_venus_tm_of_day_dim_distinct_values_table_stats;</t>
  </si>
  <si>
    <t>create table db_custscience_interns.col_1_db_venus_tm_of_day_dim_null_value_count_table_stats (col_id int, null_value_count bigint) Row format delimited Fields terminated by '\t' Lines terminated by '\n'  Stored as textfile ;</t>
  </si>
  <si>
    <t xml:space="preserve">insert into table db_custscience_interns.col_1_db_venus_tm_of_day_dim_null_value_count_table_stats select '1' as col_id, count (tm_key) as null_value_count where TM_KEY IS NULL </t>
  </si>
  <si>
    <t>insert into table db_custscience_interns.SUMMARY_of_db_venus_tm_of_day_dim_null_value_count_table_stats select col_id, null_value_count from db_custscience_interns.col_1_db_venus_tm_of_day_dim_null_value_count_table_stats ;</t>
  </si>
  <si>
    <t>1	0</t>
  </si>
  <si>
    <t>drop table db_custscience_interns.col_1_db_venus_tm_of_day_dim_null_value_count_table_stats ;</t>
  </si>
  <si>
    <t>the_time            string                                  </t>
  </si>
  <si>
    <t>create table db_custscience_interns.col_2_db_venus_tm_of_day_dim_distinct_values_table_stats (col_id int, distinct_values bigint) Row format delimited Fields terminated by '\t' Lines terminated by '\n'  Stored as textfile ;</t>
  </si>
  <si>
    <t>insert into table db_custscience_interns.col_2_db_venus_tm_of_day_dim_distinct_values_table_stats select '2' as col_id, count (distinct THE_TIME) as distinct_values</t>
  </si>
  <si>
    <t>insert into table db_custscience_interns.SUMMARY_of_db_venus_tm_of_day_dim_distinct_values_table_stats select col_id, distinct_values from db_custscience_interns.col_2_db_venus_tm_of_day_dim_distinct_values_table_stats ;</t>
  </si>
  <si>
    <t>2 86401</t>
  </si>
  <si>
    <t>drop table db_custscience_interns.col_2_db_venus_tm_of_day_dim_distinct_values_table_stats;</t>
  </si>
  <si>
    <t>create table db_custscience_interns.col_2_db_venus_tm_of_day_dim_null_value_count_table_stats (col_id int, null_value_count bigint) Row format delimited Fields terminated by '\t' Lines terminated by '\n'  Stored as textfile ;</t>
  </si>
  <si>
    <t xml:space="preserve">insert into table db_custscience_interns.col_2_db_venus_tm_of_day_dim_null_value_count_table_stats select '2' as col_id, count (tm_key) as null_value_count where THE_TIME IS NULL </t>
  </si>
  <si>
    <t>insert into table db_custscience_interns.SUMMARY_of_db_venus_tm_of_day_dim_null_value_count_table_stats select col_id, null_value_count from db_custscience_interns.col_2_db_venus_tm_of_day_dim_null_value_count_table_stats ;</t>
  </si>
  <si>
    <t>2	0</t>
  </si>
  <si>
    <t>drop table db_custscience_interns.col_2_db_venus_tm_of_day_dim_null_value_count_table_stats ;</t>
  </si>
  <si>
    <t>hrs                 int                                     </t>
  </si>
  <si>
    <t>create table db_custscience_interns.col_3_db_venus_tm_of_day_dim_distinct_values_table_stats (col_id int, distinct_values bigint) Row format delimited Fields terminated by '\t' Lines terminated by '\n'  Stored as textfile ;</t>
  </si>
  <si>
    <t>insert into table db_custscience_interns.col_3_db_venus_tm_of_day_dim_distinct_values_table_stats select '3' as col_id, count (distinct HRS) as distinct_values</t>
  </si>
  <si>
    <t>insert into table db_custscience_interns.SUMMARY_of_db_venus_tm_of_day_dim_distinct_values_table_stats select col_id, distinct_values from db_custscience_interns.col_3_db_venus_tm_of_day_dim_distinct_values_table_stats ;</t>
  </si>
  <si>
    <t>drop table db_custscience_interns.col_3_db_venus_tm_of_day_dim_distinct_values_table_stats;</t>
  </si>
  <si>
    <t>create table db_custscience_interns.col_3_db_venus_tm_of_day_dim_null_value_count_table_stats (col_id int, null_value_count bigint) Row format delimited Fields terminated by '\t' Lines terminated by '\n'  Stored as textfile ;</t>
  </si>
  <si>
    <t xml:space="preserve">insert into table db_custscience_interns.col_3_db_venus_tm_of_day_dim_null_value_count_table_stats select '3' as col_id, count (tm_key) as null_value_count where HRS IS NULL </t>
  </si>
  <si>
    <t>insert into table db_custscience_interns.SUMMARY_of_db_venus_tm_of_day_dim_null_value_count_table_stats select col_id, null_value_count from db_custscience_interns.col_3_db_venus_tm_of_day_dim_null_value_count_table_stats ;</t>
  </si>
  <si>
    <t>11	0</t>
  </si>
  <si>
    <t>drop table db_custscience_interns.col_3_db_venus_tm_of_day_dim_null_value_count_table_stats ;</t>
  </si>
  <si>
    <t>min                 int                                     </t>
  </si>
  <si>
    <t>create table db_custscience_interns.col_4_db_venus_tm_of_day_dim_distinct_values_table_stats (col_id int, distinct_values bigint) Row format delimited Fields terminated by '\t' Lines terminated by '\n'  Stored as textfile ;</t>
  </si>
  <si>
    <t>insert into table db_custscience_interns.col_4_db_venus_tm_of_day_dim_distinct_values_table_stats select '4' as col_id, count (distinct MIN) as distinct_values</t>
  </si>
  <si>
    <t>insert into table db_custscience_interns.SUMMARY_of_db_venus_tm_of_day_dim_distinct_values_table_stats select col_id, distinct_values from db_custscience_interns.col_4_db_venus_tm_of_day_dim_distinct_values_table_stats ;</t>
  </si>
  <si>
    <t>drop table db_custscience_interns.col_4_db_venus_tm_of_day_dim_distinct_values_table_stats;</t>
  </si>
  <si>
    <t>create table db_custscience_interns.col_4_db_venus_tm_of_day_dim_null_value_count_table_stats (col_id int, null_value_count bigint) Row format delimited Fields terminated by '\t' Lines terminated by '\n'  Stored as textfile ;</t>
  </si>
  <si>
    <t xml:space="preserve">insert into table db_custscience_interns.col_4_db_venus_tm_of_day_dim_null_value_count_table_stats select '4' as col_id, count (tm_key) as null_value_count where MIN IS NULL </t>
  </si>
  <si>
    <t>insert into table db_custscience_interns.SUMMARY_of_db_venus_tm_of_day_dim_null_value_count_table_stats select col_id, null_value_count from db_custscience_interns.col_4_db_venus_tm_of_day_dim_null_value_count_table_stats ;</t>
  </si>
  <si>
    <t>12	0</t>
  </si>
  <si>
    <t>drop table db_custscience_interns.col_4_db_venus_tm_of_day_dim_null_value_count_table_stats ;</t>
  </si>
  <si>
    <t>sec                 int                                     </t>
  </si>
  <si>
    <t>create table db_custscience_interns.col_5_db_venus_tm_of_day_dim_distinct_values_table_stats (col_id int, distinct_values bigint) Row format delimited Fields terminated by '\t' Lines terminated by '\n'  Stored as textfile ;</t>
  </si>
  <si>
    <t>insert into table db_custscience_interns.col_5_db_venus_tm_of_day_dim_distinct_values_table_stats select '5' as col_id, count (distinct SEC) as distinct_values</t>
  </si>
  <si>
    <t>insert into table db_custscience_interns.SUMMARY_of_db_venus_tm_of_day_dim_distinct_values_table_stats select col_id, distinct_values from db_custscience_interns.col_5_db_venus_tm_of_day_dim_distinct_values_table_stats ;</t>
  </si>
  <si>
    <t>3 25</t>
  </si>
  <si>
    <t>drop table db_custscience_interns.col_5_db_venus_tm_of_day_dim_distinct_values_table_stats;</t>
  </si>
  <si>
    <t>create table db_custscience_interns.col_5_db_venus_tm_of_day_dim_null_value_count_table_stats (col_id int, null_value_count bigint) Row format delimited Fields terminated by '\t' Lines terminated by '\n'  Stored as textfile ;</t>
  </si>
  <si>
    <t xml:space="preserve">insert into table db_custscience_interns.col_5_db_venus_tm_of_day_dim_null_value_count_table_stats select '5' as col_id, count (tm_key) as null_value_count where SEC IS NULL </t>
  </si>
  <si>
    <t>insert into table db_custscience_interns.SUMMARY_of_db_venus_tm_of_day_dim_null_value_count_table_stats select col_id, null_value_count from db_custscience_interns.col_5_db_venus_tm_of_day_dim_null_value_count_table_stats ;</t>
  </si>
  <si>
    <t>3	0</t>
  </si>
  <si>
    <t>drop table db_custscience_interns.col_5_db_venus_tm_of_day_dim_null_value_count_table_stats ;</t>
  </si>
  <si>
    <t>am_pm               string                                  </t>
  </si>
  <si>
    <t>create table db_custscience_interns.col_6_db_venus_tm_of_day_dim_distinct_values_table_stats (col_id int, distinct_values bigint) Row format delimited Fields terminated by '\t' Lines terminated by '\n'  Stored as textfile ;</t>
  </si>
  <si>
    <t>insert into table db_custscience_interns.col_6_db_venus_tm_of_day_dim_distinct_values_table_stats select '6' as col_id, count (distinct AM_PM) as distinct_values</t>
  </si>
  <si>
    <t>insert into table db_custscience_interns.SUMMARY_of_db_venus_tm_of_day_dim_distinct_values_table_stats select col_id, distinct_values from db_custscience_interns.col_6_db_venus_tm_of_day_dim_distinct_values_table_stats ;</t>
  </si>
  <si>
    <t>4 61</t>
  </si>
  <si>
    <t>drop table db_custscience_interns.col_6_db_venus_tm_of_day_dim_distinct_values_table_stats;</t>
  </si>
  <si>
    <t>create table db_custscience_interns.col_6_db_venus_tm_of_day_dim_null_value_count_table_stats (col_id int, null_value_count bigint) Row format delimited Fields terminated by '\t' Lines terminated by '\n'  Stored as textfile ;</t>
  </si>
  <si>
    <t xml:space="preserve">insert into table db_custscience_interns.col_6_db_venus_tm_of_day_dim_null_value_count_table_stats select '6' as col_id, count (tm_key) as null_value_count where AM_PM IS NULL </t>
  </si>
  <si>
    <t>insert into table db_custscience_interns.SUMMARY_of_db_venus_tm_of_day_dim_null_value_count_table_stats select col_id, null_value_count from db_custscience_interns.col_6_db_venus_tm_of_day_dim_null_value_count_table_stats ;</t>
  </si>
  <si>
    <t>4	0</t>
  </si>
  <si>
    <t>drop table db_custscience_interns.col_6_db_venus_tm_of_day_dim_null_value_count_table_stats ;</t>
  </si>
  <si>
    <t>day_prt             string                                  </t>
  </si>
  <si>
    <t>create table db_custscience_interns.col_7_db_venus_tm_of_day_dim_distinct_values_table_stats (col_id int, distinct_values bigint) Row format delimited Fields terminated by '\t' Lines terminated by '\n'  Stored as textfile ;</t>
  </si>
  <si>
    <t>insert into table db_custscience_interns.col_7_db_venus_tm_of_day_dim_distinct_values_table_stats select '7' as col_id, count (distinct DAY_PRT) as distinct_values</t>
  </si>
  <si>
    <t>insert into table db_custscience_interns.SUMMARY_of_db_venus_tm_of_day_dim_distinct_values_table_stats select col_id, distinct_values from db_custscience_interns.col_7_db_venus_tm_of_day_dim_distinct_values_table_stats ;</t>
  </si>
  <si>
    <t>5 61</t>
  </si>
  <si>
    <t>drop table db_custscience_interns.col_7_db_venus_tm_of_day_dim_distinct_values_table_stats;</t>
  </si>
  <si>
    <t>create table db_custscience_interns.col_7_db_venus_tm_of_day_dim_null_value_count_table_stats (col_id int, null_value_count bigint) Row format delimited Fields terminated by '\t' Lines terminated by '\n'  Stored as textfile ;</t>
  </si>
  <si>
    <t xml:space="preserve">insert into table db_custscience_interns.col_7_db_venus_tm_of_day_dim_null_value_count_table_stats select '7' as col_id, count (tm_key) as null_value_count where DAY_PRT IS NULL </t>
  </si>
  <si>
    <t>insert into table db_custscience_interns.SUMMARY_of_db_venus_tm_of_day_dim_null_value_count_table_stats select col_id, null_value_count from db_custscience_interns.col_7_db_venus_tm_of_day_dim_null_value_count_table_stats ;</t>
  </si>
  <si>
    <t>5	0</t>
  </si>
  <si>
    <t>drop table db_custscience_interns.col_7_db_venus_tm_of_day_dim_null_value_count_table_stats ;</t>
  </si>
  <si>
    <t>create table db_custscience_interns.col_8_db_venus_tm_of_day_dim_distinct_values_table_stats (col_id int, distinct_values bigint) Row format delimited Fields terminated by '\t' Lines terminated by '\n'  Stored as textfile ;</t>
  </si>
  <si>
    <t>insert into table db_custscience_interns.col_8_db_venus_tm_of_day_dim_distinct_values_table_stats select '8' as col_id, count (distinct BTCH_KEY) as distinct_values</t>
  </si>
  <si>
    <t>insert into table db_custscience_interns.SUMMARY_of_db_venus_tm_of_day_dim_distinct_values_table_stats select col_id, distinct_values from db_custscience_interns.col_8_db_venus_tm_of_day_dim_distinct_values_table_stats ;</t>
  </si>
  <si>
    <t>drop table db_custscience_interns.col_8_db_venus_tm_of_day_dim_distinct_values_table_stats;</t>
  </si>
  <si>
    <t>create table db_custscience_interns.col_8_db_venus_tm_of_day_dim_null_value_count_table_stats (col_id int, null_value_count bigint) Row format delimited Fields terminated by '\t' Lines terminated by '\n'  Stored as textfile ;</t>
  </si>
  <si>
    <t xml:space="preserve">insert into table db_custscience_interns.col_8_db_venus_tm_of_day_dim_null_value_count_table_stats select '8' as col_id, count (tm_key) as null_value_count where BTCH_KEY IS NULL </t>
  </si>
  <si>
    <t>insert into table db_custscience_interns.SUMMARY_of_db_venus_tm_of_day_dim_null_value_count_table_stats select col_id, null_value_count from db_custscience_interns.col_8_db_venus_tm_of_day_dim_null_value_count_table_stats ;</t>
  </si>
  <si>
    <t>6	0</t>
  </si>
  <si>
    <t>drop table db_custscience_interns.col_8_db_venus_tm_of_day_dim_null_value_count_table_stats ;</t>
  </si>
  <si>
    <t>create table db_custscience_interns.col_9_db_venus_tm_of_day_dim_distinct_values_table_stats (col_id int, distinct_values bigint) Row format delimited Fields terminated by '\t' Lines terminated by '\n'  Stored as textfile ;</t>
  </si>
  <si>
    <t>insert into table db_custscience_interns.col_9_db_venus_tm_of_day_dim_distinct_values_table_stats select '9' as col_id, count (distinct BTCH_OPR) as distinct_values</t>
  </si>
  <si>
    <t>insert into table db_custscience_interns.SUMMARY_of_db_venus_tm_of_day_dim_distinct_values_table_stats select col_id, distinct_values from db_custscience_interns.col_9_db_venus_tm_of_day_dim_distinct_values_table_stats ;</t>
  </si>
  <si>
    <t>7 6</t>
  </si>
  <si>
    <t>drop table db_custscience_interns.col_9_db_venus_tm_of_day_dim_distinct_values_table_stats;</t>
  </si>
  <si>
    <t>create table db_custscience_interns.col_9_db_venus_tm_of_day_dim_null_value_count_table_stats (col_id int, null_value_count bigint) Row format delimited Fields terminated by '\t' Lines terminated by '\n'  Stored as textfile ;</t>
  </si>
  <si>
    <t xml:space="preserve">insert into table db_custscience_interns.col_9_db_venus_tm_of_day_dim_null_value_count_table_stats select '9' as col_id, count (tm_key) as null_value_count where BTCH_OPR IS NULL </t>
  </si>
  <si>
    <t>insert into table db_custscience_interns.SUMMARY_of_db_venus_tm_of_day_dim_null_value_count_table_stats select col_id, null_value_count from db_custscience_interns.col_9_db_venus_tm_of_day_dim_null_value_count_table_stats ;</t>
  </si>
  <si>
    <t>7	0</t>
  </si>
  <si>
    <t>drop table db_custscience_interns.col_9_db_venus_tm_of_day_dim_null_value_count_table_stats ;</t>
  </si>
  <si>
    <t>create table db_custscience_interns.col_10_db_venus_tm_of_day_dim_distinct_values_table_stats (col_id int, distinct_values bigint) Row format delimited Fields terminated by '\t' Lines terminated by '\n'  Stored as textfile ;</t>
  </si>
  <si>
    <t>insert into table db_custscience_interns.col_10_db_venus_tm_of_day_dim_distinct_values_table_stats select '10' as col_id, count (distinct LST_UPD_OR_CRT_DTTM) as distinct_values</t>
  </si>
  <si>
    <t>insert into table db_custscience_interns.SUMMARY_of_db_venus_tm_of_day_dim_distinct_values_table_stats select col_id, distinct_values from db_custscience_interns.col_10_db_venus_tm_of_day_dim_distinct_values_table_stats ;</t>
  </si>
  <si>
    <t>drop table db_custscience_interns.col_10_db_venus_tm_of_day_dim_distinct_values_table_stats;</t>
  </si>
  <si>
    <t>create table db_custscience_interns.col_10_db_venus_tm_of_day_dim_null_value_count_table_stats (col_id int, null_value_count bigint) Row format delimited Fields terminated by '\t' Lines terminated by '\n'  Stored as textfile ;</t>
  </si>
  <si>
    <t xml:space="preserve">insert into table db_custscience_interns.col_10_db_venus_tm_of_day_dim_null_value_count_table_stats select '10' as col_id, count (tm_key) as null_value_count where LST_UPD_OR_CRT_DTTM IS NULL </t>
  </si>
  <si>
    <t>insert into table db_custscience_interns.SUMMARY_of_db_venus_tm_of_day_dim_null_value_count_table_stats select col_id, null_value_count from db_custscience_interns.col_10_db_venus_tm_of_day_dim_null_value_count_table_stats ;</t>
  </si>
  <si>
    <t>8	0</t>
  </si>
  <si>
    <t>drop table db_custscience_interns.col_10_db_venus_tm_of_day_dim_null_value_count_table_stats ;</t>
  </si>
  <si>
    <t>create table db_custscience_interns.col_11_db_venus_tm_of_day_dim_distinct_values_table_stats (col_id int, distinct_values bigint) Row format delimited Fields terminated by '\t' Lines terminated by '\n'  Stored as textfile ;</t>
  </si>
  <si>
    <t>insert into table db_custscience_interns.col_11_db_venus_tm_of_day_dim_distinct_values_table_stats select '11' as col_id, count (distinct CRT_TMST) as distinct_values</t>
  </si>
  <si>
    <t>insert into table db_custscience_interns.SUMMARY_of_db_venus_tm_of_day_dim_distinct_values_table_stats select col_id, distinct_values from db_custscience_interns.col_11_db_venus_tm_of_day_dim_distinct_values_table_stats ;</t>
  </si>
  <si>
    <t>drop table db_custscience_interns.col_11_db_venus_tm_of_day_dim_distinct_values_table_stats;</t>
  </si>
  <si>
    <t>create table db_custscience_interns.col_11_db_venus_tm_of_day_dim_null_value_count_table_stats (col_id int, null_value_count bigint) Row format delimited Fields terminated by '\t' Lines terminated by '\n'  Stored as textfile ;</t>
  </si>
  <si>
    <t xml:space="preserve">insert into table db_custscience_interns.col_11_db_venus_tm_of_day_dim_null_value_count_table_stats select '11' as col_id, count (tm_key) as null_value_count where CRT_TMST IS NULL </t>
  </si>
  <si>
    <t>insert into table db_custscience_interns.SUMMARY_of_db_venus_tm_of_day_dim_null_value_count_table_stats select col_id, null_value_count from db_custscience_interns.col_11_db_venus_tm_of_day_dim_null_value_count_table_stats ;</t>
  </si>
  <si>
    <t>9	0</t>
  </si>
  <si>
    <t>drop table db_custscience_interns.col_11_db_venus_tm_of_day_dim_null_value_count_table_stats ;</t>
  </si>
  <si>
    <t>create table db_custscience_interns.col_12_db_venus_tm_of_day_dim_distinct_values_table_stats (col_id int, distinct_values bigint) Row format delimited Fields terminated by '\t' Lines terminated by '\n'  Stored as textfile ;</t>
  </si>
  <si>
    <t>insert into table db_custscience_interns.col_12_db_venus_tm_of_day_dim_distinct_values_table_stats select '12' as col_id, count (distinct UPDT_TMST) as distinct_values</t>
  </si>
  <si>
    <t>insert into table db_custscience_interns.SUMMARY_of_db_venus_tm_of_day_dim_distinct_values_table_stats select col_id, distinct_values from db_custscience_interns.col_12_db_venus_tm_of_day_dim_distinct_values_table_stats ;</t>
  </si>
  <si>
    <t>10 31</t>
  </si>
  <si>
    <t>drop table db_custscience_interns.col_12_db_venus_tm_of_day_dim_distinct_values_table_stats;</t>
  </si>
  <si>
    <t>create table db_custscience_interns.col_12_db_venus_tm_of_day_dim_null_value_count_table_stats (col_id int, null_value_count bigint) Row format delimited Fields terminated by '\t' Lines terminated by '\n'  Stored as textfile ;</t>
  </si>
  <si>
    <t xml:space="preserve">insert into table db_custscience_interns.col_12_db_venus_tm_of_day_dim_null_value_count_table_stats select '12' as col_id, count (tm_key) as null_value_count where UPDT_TMST IS NULL </t>
  </si>
  <si>
    <t>insert into table db_custscience_interns.SUMMARY_of_db_venus_tm_of_day_dim_null_value_count_table_stats select col_id, null_value_count from db_custscience_interns.col_12_db_venus_tm_of_day_dim_null_value_count_table_stats ;</t>
  </si>
  <si>
    <t>10	0</t>
  </si>
  <si>
    <t>drop table db_custscience_interns.col_12_db_venus_tm_of_day_dim_null_value_count_table_stats ;</t>
  </si>
  <si>
    <t>Detailed Table Information Table(tableName:tm_of_day_dim, dbName:db_venus, owner:svc_fndt_e2e, createTime:1458902240, lastAccessTime:0, retention:0, sd:StorageDescriptor(cols:[FieldSchema(name:tm_key, type:int, comment:), FieldSchema(name:the_time, type:string, comment:), FieldSchema(name:hrs, type:int, comment:), FieldSchema(name:min, type:int, comment:), FieldSchema(name:sec, type:int, comment:), FieldSchema(name:am_pm, type:string, comment:), FieldSchema(name:day_prt, type:string, comment:), FieldSchema(name:btch_key, type:int, comment:), FieldSchema(name:btch_opr, type:string, comment:), FieldSchema(name:lst_upd_or_crt_dttm, type:string, comment:), FieldSchema(name:crt_tmst, type:string, comment:), FieldSchema(name:updt_tmst, type:string, comment:)], location:hdfs://pxpmgct/bde2e/fndt/fndtbase/Time/VENUS20/TM_OF_DAY_DIM/1460685495,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parameters:{last_modified_time=1460685584, totalSize=1187892, numRows=-1, rawDataSize=-1, EXTERNAL=TRUE, COLUMN_STATS_ACCURATE=false, avro.schema.url=hdfs://pxpmgct/bde2e/fndt/fndtbase/Time/VENUS20/TM_OF_DAY_DIM/schema/tm_of_day_dim.avsc, numFiles=1, transient_lastDdlTime=1460685585, last_modified_by=svc_fndt_e2e}, viewOriginalText:null, viewExpandedText:null, tableType:EXTERNAL_TABLE)</t>
  </si>
  <si>
    <t>Time taken: 6.119 seconds, Fetched: 14 row(s)</t>
  </si>
  <si>
    <t>hive -e 'set hive.cli.print.header=true; select * from db_venus.vndr_sty_clr_dim acquisition_date = "22-APR-17" limit 10000;'&gt;db_venus.vndr_sty_clr_dim_10k_sample.txt;</t>
  </si>
  <si>
    <t>select * from db_custscience_interns.SUMMARY_of_db_venus_vndr_sty_clr_dim_distinct_values_table_stats;</t>
  </si>
  <si>
    <t>select * from db_custscience_interns.SUMMARY_of_db_venus_vndr_sty_clr_dim_null_value_count_table_stats ;</t>
  </si>
  <si>
    <r>
      <t xml:space="preserve">hive&gt; Describe extended </t>
    </r>
    <r>
      <rPr>
        <b/>
        <sz val="11"/>
        <color theme="1"/>
        <rFont val="Calibri"/>
        <family val="2"/>
        <scheme val="minor"/>
      </rPr>
      <t>db_venus.vndr_sty_clr_dim</t>
    </r>
    <r>
      <rPr>
        <sz val="11"/>
        <color theme="1"/>
        <rFont val="Calibri"/>
        <family val="2"/>
        <scheme val="minor"/>
      </rPr>
      <t>;</t>
    </r>
  </si>
  <si>
    <t>from db_venus.vndr_sty_clr_dim</t>
  </si>
  <si>
    <t>create table db_custscience_interns.SUMMARY_of_db_venus_vndr_sty_clr_dim_distinct_values_table_stats (col_id int, distinct_values bigint) Row format delimited Fields terminated by '\t' Lines terminated by '\n'  Stored as textfile ;</t>
  </si>
  <si>
    <t>create table db_custscience_interns.SUMMARY_of_db_venus_vndr_sty_clr_dim_null_value_count_table_stats (col_id int, null_value_count bigint) Row format delimited Fields terminated by '\t' Lines terminated by '\n'  Stored as textfile ;</t>
  </si>
  <si>
    <t>create table db_custscience_interns.col_1_db_venus_vndr_sty_clr_dim_distinct_values_table_stats (col_id int, distinct_values bigint) Row format delimited Fields terminated by '\t' Lines terminated by '\n'  Stored as textfile ;</t>
  </si>
  <si>
    <t>insert into table db_custscience_interns.col_1_db_venus_vndr_sty_clr_dim_distinct_values_table_stats select '1' as col_id, count (distinct BTCH_KEY) as distinct_values</t>
  </si>
  <si>
    <t>insert into table db_custscience_interns.SUMMARY_of_db_venus_vndr_sty_clr_dim_distinct_values_table_stats select col_id, distinct_values from db_custscience_interns.col_1_db_venus_vndr_sty_clr_dim_distinct_values_table_stats ;</t>
  </si>
  <si>
    <t>1 1512</t>
  </si>
  <si>
    <t>drop table db_custscience_interns.col_1_db_venus_vndr_sty_clr_dim_distinct_values_table_stats;</t>
  </si>
  <si>
    <t>create table db_custscience_interns.col_1_db_venus_vndr_sty_clr_dim_null_value_count_table_stats (col_id int, null_value_count bigint) Row format delimited Fields terminated by '\t' Lines terminated by '\n'  Stored as textfile ;</t>
  </si>
  <si>
    <t xml:space="preserve">insert into table db_custscience_interns.col_1_db_venus_vndr_sty_clr_dim_null_value_count_table_stats select '1' as col_id, count (vndr_sty_clr_key) as null_value_count where BTCH_KEY IS NULL </t>
  </si>
  <si>
    <t>insert into table db_custscience_interns.SUMMARY_of_db_venus_vndr_sty_clr_dim_null_value_count_table_stats select col_id, null_value_count from db_custscience_interns.col_1_db_venus_vndr_sty_clr_dim_null_value_count_table_stats ;</t>
  </si>
  <si>
    <t>drop table db_custscience_interns.col_1_db_venus_vndr_sty_clr_dim_null_value_count_table_stats ;</t>
  </si>
  <si>
    <t>create table db_custscience_interns.col_2_db_venus_vndr_sty_clr_dim_distinct_values_table_stats (col_id int, distinct_values bigint) Row format delimited Fields terminated by '\t' Lines terminated by '\n'  Stored as textfile ;</t>
  </si>
  <si>
    <t>insert into table db_custscience_interns.col_2_db_venus_vndr_sty_clr_dim_distinct_values_table_stats select '2' as col_id, count (distinct BTCH_OPR) as distinct_values</t>
  </si>
  <si>
    <t>insert into table db_custscience_interns.SUMMARY_of_db_venus_vndr_sty_clr_dim_distinct_values_table_stats select col_id, distinct_values from db_custscience_interns.col_2_db_venus_vndr_sty_clr_dim_distinct_values_table_stats ;</t>
  </si>
  <si>
    <t>drop table db_custscience_interns.col_2_db_venus_vndr_sty_clr_dim_distinct_values_table_stats;</t>
  </si>
  <si>
    <t>create table db_custscience_interns.col_2_db_venus_vndr_sty_clr_dim_null_value_count_table_stats (col_id int, null_value_count bigint) Row format delimited Fields terminated by '\t' Lines terminated by '\n'  Stored as textfile ;</t>
  </si>
  <si>
    <t xml:space="preserve">insert into table db_custscience_interns.col_2_db_venus_vndr_sty_clr_dim_null_value_count_table_stats select '2' as col_id, count (vndr_sty_clr_key) as null_value_count where BTCH_OPR IS NULL </t>
  </si>
  <si>
    <t>insert into table db_custscience_interns.SUMMARY_of_db_venus_vndr_sty_clr_dim_null_value_count_table_stats select col_id, null_value_count from db_custscience_interns.col_2_db_venus_vndr_sty_clr_dim_null_value_count_table_stats ;</t>
  </si>
  <si>
    <t>drop table db_custscience_interns.col_2_db_venus_vndr_sty_clr_dim_null_value_count_table_stats ;</t>
  </si>
  <si>
    <t>create table db_custscience_interns.col_3_db_venus_vndr_sty_clr_dim_distinct_values_table_stats (col_id int, distinct_values bigint) Row format delimited Fields terminated by '\t' Lines terminated by '\n'  Stored as textfile ;</t>
  </si>
  <si>
    <t>insert into table db_custscience_interns.col_3_db_venus_vndr_sty_clr_dim_distinct_values_table_stats select '3' as col_id, count (distinct LST_UPD_OR_CRT_DTTM) as distinct_values</t>
  </si>
  <si>
    <t>insert into table db_custscience_interns.SUMMARY_of_db_venus_vndr_sty_clr_dim_distinct_values_table_stats select col_id, distinct_values from db_custscience_interns.col_3_db_venus_vndr_sty_clr_dim_distinct_values_table_stats ;</t>
  </si>
  <si>
    <t>3 1513</t>
  </si>
  <si>
    <t>drop table db_custscience_interns.col_3_db_venus_vndr_sty_clr_dim_distinct_values_table_stats;</t>
  </si>
  <si>
    <t>create table db_custscience_interns.col_3_db_venus_vndr_sty_clr_dim_null_value_count_table_stats (col_id int, null_value_count bigint) Row format delimited Fields terminated by '\t' Lines terminated by '\n'  Stored as textfile ;</t>
  </si>
  <si>
    <t xml:space="preserve">insert into table db_custscience_interns.col_3_db_venus_vndr_sty_clr_dim_null_value_count_table_stats select '3' as col_id, count (vndr_sty_clr_key) as null_value_count where LST_UPD_OR_CRT_DTTM IS NULL </t>
  </si>
  <si>
    <t>insert into table db_custscience_interns.SUMMARY_of_db_venus_vndr_sty_clr_dim_null_value_count_table_stats select col_id, null_value_count from db_custscience_interns.col_3_db_venus_vndr_sty_clr_dim_null_value_count_table_stats ;</t>
  </si>
  <si>
    <t>drop table db_custscience_interns.col_3_db_venus_vndr_sty_clr_dim_null_value_count_table_stats ;</t>
  </si>
  <si>
    <t>mcm_vndr_id         string                                  </t>
  </si>
  <si>
    <t>create table db_custscience_interns.col_4_db_venus_vndr_sty_clr_dim_distinct_values_table_stats (col_id int, distinct_values bigint) Row format delimited Fields terminated by '\t' Lines terminated by '\n'  Stored as textfile ;</t>
  </si>
  <si>
    <t>insert into table db_custscience_interns.col_4_db_venus_vndr_sty_clr_dim_distinct_values_table_stats select '4' as col_id, count (distinct MCM_VNDR_ID) as distinct_values</t>
  </si>
  <si>
    <t>insert into table db_custscience_interns.SUMMARY_of_db_venus_vndr_sty_clr_dim_distinct_values_table_stats select col_id, distinct_values from db_custscience_interns.col_4_db_venus_vndr_sty_clr_dim_distinct_values_table_stats ;</t>
  </si>
  <si>
    <t>4 1433</t>
  </si>
  <si>
    <t>drop table db_custscience_interns.col_4_db_venus_vndr_sty_clr_dim_distinct_values_table_stats;</t>
  </si>
  <si>
    <t>create table db_custscience_interns.col_4_db_venus_vndr_sty_clr_dim_null_value_count_table_stats (col_id int, null_value_count bigint) Row format delimited Fields terminated by '\t' Lines terminated by '\n'  Stored as textfile ;</t>
  </si>
  <si>
    <t xml:space="preserve">insert into table db_custscience_interns.col_4_db_venus_vndr_sty_clr_dim_null_value_count_table_stats select '4' as col_id, count (vndr_sty_clr_key) as null_value_count where MCM_VNDR_ID IS NULL </t>
  </si>
  <si>
    <t>insert into table db_custscience_interns.SUMMARY_of_db_venus_vndr_sty_clr_dim_null_value_count_table_stats select col_id, null_value_count from db_custscience_interns.col_4_db_venus_vndr_sty_clr_dim_null_value_count_table_stats ;</t>
  </si>
  <si>
    <t>drop table db_custscience_interns.col_4_db_venus_vndr_sty_clr_dim_null_value_count_table_stats ;</t>
  </si>
  <si>
    <t>vndr_clr_cd         string                                  </t>
  </si>
  <si>
    <t>create table db_custscience_interns.col_5_db_venus_vndr_sty_clr_dim_distinct_values_table_stats (col_id int, distinct_values bigint) Row format delimited Fields terminated by '\t' Lines terminated by '\n'  Stored as textfile ;</t>
  </si>
  <si>
    <t>insert into table db_custscience_interns.col_5_db_venus_vndr_sty_clr_dim_distinct_values_table_stats select '5' as col_id, count (distinct VNDR_CLR_CD) as distinct_values</t>
  </si>
  <si>
    <t>insert into table db_custscience_interns.SUMMARY_of_db_venus_vndr_sty_clr_dim_distinct_values_table_stats select col_id, distinct_values from db_custscience_interns.col_5_db_venus_vndr_sty_clr_dim_distinct_values_table_stats ;</t>
  </si>
  <si>
    <t>5 105326</t>
  </si>
  <si>
    <t>drop table db_custscience_interns.col_5_db_venus_vndr_sty_clr_dim_distinct_values_table_stats;</t>
  </si>
  <si>
    <t>create table db_custscience_interns.col_5_db_venus_vndr_sty_clr_dim_null_value_count_table_stats (col_id int, null_value_count bigint) Row format delimited Fields terminated by '\t' Lines terminated by '\n'  Stored as textfile ;</t>
  </si>
  <si>
    <t xml:space="preserve">insert into table db_custscience_interns.col_5_db_venus_vndr_sty_clr_dim_null_value_count_table_stats select '5' as col_id, count (vndr_sty_clr_key) as null_value_count where VNDR_CLR_CD IS NULL </t>
  </si>
  <si>
    <t>insert into table db_custscience_interns.SUMMARY_of_db_venus_vndr_sty_clr_dim_null_value_count_table_stats select col_id, null_value_count from db_custscience_interns.col_5_db_venus_vndr_sty_clr_dim_null_value_count_table_stats ;</t>
  </si>
  <si>
    <t>drop table db_custscience_interns.col_5_db_venus_vndr_sty_clr_dim_null_value_count_table_stats ;</t>
  </si>
  <si>
    <t>vndr_prp_nm         string                                  </t>
  </si>
  <si>
    <t>create table db_custscience_interns.col_6_db_venus_vndr_sty_clr_dim_distinct_values_table_stats (col_id int, distinct_values bigint) Row format delimited Fields terminated by '\t' Lines terminated by '\n'  Stored as textfile ;</t>
  </si>
  <si>
    <t>insert into table db_custscience_interns.col_6_db_venus_vndr_sty_clr_dim_distinct_values_table_stats select '6' as col_id, count (distinct VNDR_PRP_NM) as distinct_values</t>
  </si>
  <si>
    <t>insert into table db_custscience_interns.SUMMARY_of_db_venus_vndr_sty_clr_dim_distinct_values_table_stats select col_id, distinct_values from db_custscience_interns.col_6_db_venus_vndr_sty_clr_dim_distinct_values_table_stats ;</t>
  </si>
  <si>
    <t>6 1551</t>
  </si>
  <si>
    <t>drop table db_custscience_interns.col_6_db_venus_vndr_sty_clr_dim_distinct_values_table_stats;</t>
  </si>
  <si>
    <t>create table db_custscience_interns.col_6_db_venus_vndr_sty_clr_dim_null_value_count_table_stats (col_id int, null_value_count bigint) Row format delimited Fields terminated by '\t' Lines terminated by '\n'  Stored as textfile ;</t>
  </si>
  <si>
    <t xml:space="preserve">insert into table db_custscience_interns.col_6_db_venus_vndr_sty_clr_dim_null_value_count_table_stats select '6' as col_id, count (vndr_sty_clr_key) as null_value_count where VNDR_PRP_NM IS NULL </t>
  </si>
  <si>
    <t>insert into table db_custscience_interns.SUMMARY_of_db_venus_vndr_sty_clr_dim_null_value_count_table_stats select col_id, null_value_count from db_custscience_interns.col_6_db_venus_vndr_sty_clr_dim_null_value_count_table_stats ;</t>
  </si>
  <si>
    <t>drop table db_custscience_interns.col_6_db_venus_vndr_sty_clr_dim_null_value_count_table_stats ;</t>
  </si>
  <si>
    <t>vndr_sty_clr_key    int                                     </t>
  </si>
  <si>
    <t>create table db_custscience_interns.col_7_db_venus_vndr_sty_clr_dim_distinct_values_table_stats (col_id int, distinct_values bigint) Row format delimited Fields terminated by '\t' Lines terminated by '\n'  Stored as textfile ;</t>
  </si>
  <si>
    <t>insert into table db_custscience_interns.col_7_db_venus_vndr_sty_clr_dim_distinct_values_table_stats select '7' as col_id, count (distinct VNDR_STY_CLR_KEY) as distinct_values</t>
  </si>
  <si>
    <t>insert into table db_custscience_interns.SUMMARY_of_db_venus_vndr_sty_clr_dim_distinct_values_table_stats select col_id, distinct_values from db_custscience_interns.col_7_db_venus_vndr_sty_clr_dim_distinct_values_table_stats ;</t>
  </si>
  <si>
    <t>7 242804</t>
  </si>
  <si>
    <t>drop table db_custscience_interns.col_7_db_venus_vndr_sty_clr_dim_distinct_values_table_stats;</t>
  </si>
  <si>
    <t>create table db_custscience_interns.col_7_db_venus_vndr_sty_clr_dim_null_value_count_table_stats (col_id int, null_value_count bigint) Row format delimited Fields terminated by '\t' Lines terminated by '\n'  Stored as textfile ;</t>
  </si>
  <si>
    <t xml:space="preserve">insert into table db_custscience_interns.col_7_db_venus_vndr_sty_clr_dim_null_value_count_table_stats select '7' as col_id, count (vndr_sty_clr_key) as null_value_count where VNDR_STY_CLR_KEY IS NULL </t>
  </si>
  <si>
    <t>insert into table db_custscience_interns.SUMMARY_of_db_venus_vndr_sty_clr_dim_null_value_count_table_stats select col_id, null_value_count from db_custscience_interns.col_7_db_venus_vndr_sty_clr_dim_null_value_count_table_stats ;</t>
  </si>
  <si>
    <t>drop table db_custscience_interns.col_7_db_venus_vndr_sty_clr_dim_null_value_count_table_stats ;</t>
  </si>
  <si>
    <t>vndr_sty_num        string                                  </t>
  </si>
  <si>
    <t>create table db_custscience_interns.col_8_db_venus_vndr_sty_clr_dim_distinct_values_table_stats (col_id int, distinct_values bigint) Row format delimited Fields terminated by '\t' Lines terminated by '\n'  Stored as textfile ;</t>
  </si>
  <si>
    <t>insert into table db_custscience_interns.col_8_db_venus_vndr_sty_clr_dim_distinct_values_table_stats select '8' as col_id, count (distinct VNDR_STY_NUM) as distinct_values</t>
  </si>
  <si>
    <t>insert into table db_custscience_interns.SUMMARY_of_db_venus_vndr_sty_clr_dim_distinct_values_table_stats select col_id, distinct_values from db_custscience_interns.col_8_db_venus_vndr_sty_clr_dim_distinct_values_table_stats ;</t>
  </si>
  <si>
    <t>8 100182</t>
  </si>
  <si>
    <t>drop table db_custscience_interns.col_8_db_venus_vndr_sty_clr_dim_distinct_values_table_stats;</t>
  </si>
  <si>
    <t>create table db_custscience_interns.col_8_db_venus_vndr_sty_clr_dim_null_value_count_table_stats (col_id int, null_value_count bigint) Row format delimited Fields terminated by '\t' Lines terminated by '\n'  Stored as textfile ;</t>
  </si>
  <si>
    <t xml:space="preserve">insert into table db_custscience_interns.col_8_db_venus_vndr_sty_clr_dim_null_value_count_table_stats select '8' as col_id, count (vndr_sty_clr_key) as null_value_count where VNDR_STY_NUM IS NULL </t>
  </si>
  <si>
    <t>insert into table db_custscience_interns.SUMMARY_of_db_venus_vndr_sty_clr_dim_null_value_count_table_stats select col_id, null_value_count from db_custscience_interns.col_8_db_venus_vndr_sty_clr_dim_null_value_count_table_stats ;</t>
  </si>
  <si>
    <t>drop table db_custscience_interns.col_8_db_venus_vndr_sty_clr_dim_null_value_count_table_stats ;</t>
  </si>
  <si>
    <t>vndr_web_nm         string                                  </t>
  </si>
  <si>
    <t>create table db_custscience_interns.col_9_db_venus_vndr_sty_clr_dim_distinct_values_table_stats (col_id int, distinct_values bigint) Row format delimited Fields terminated by '\t' Lines terminated by '\n'  Stored as textfile ;</t>
  </si>
  <si>
    <t>insert into table db_custscience_interns.col_9_db_venus_vndr_sty_clr_dim_distinct_values_table_stats select '9' as col_id, count (distinct VNDR_WEB_NM) as distinct_values</t>
  </si>
  <si>
    <t>insert into table db_custscience_interns.SUMMARY_of_db_venus_vndr_sty_clr_dim_distinct_values_table_stats select col_id, distinct_values from db_custscience_interns.col_9_db_venus_vndr_sty_clr_dim_distinct_values_table_stats ;</t>
  </si>
  <si>
    <t>9 1155</t>
  </si>
  <si>
    <t>drop table db_custscience_interns.col_9_db_venus_vndr_sty_clr_dim_distinct_values_table_stats;</t>
  </si>
  <si>
    <t>create table db_custscience_interns.col_9_db_venus_vndr_sty_clr_dim_null_value_count_table_stats (col_id int, null_value_count bigint) Row format delimited Fields terminated by '\t' Lines terminated by '\n'  Stored as textfile ;</t>
  </si>
  <si>
    <t xml:space="preserve">insert into table db_custscience_interns.col_9_db_venus_vndr_sty_clr_dim_null_value_count_table_stats select '9' as col_id, count (vndr_sty_clr_key) as null_value_count where VNDR_WEB_NM IS NULL </t>
  </si>
  <si>
    <t>insert into table db_custscience_interns.SUMMARY_of_db_venus_vndr_sty_clr_dim_null_value_count_table_stats select col_id, null_value_count from db_custscience_interns.col_9_db_venus_vndr_sty_clr_dim_null_value_count_table_stats ;</t>
  </si>
  <si>
    <t>drop table db_custscience_interns.col_9_db_venus_vndr_sty_clr_dim_null_value_count_table_stats ;</t>
  </si>
  <si>
    <t>create table db_custscience_interns.col_10_db_venus_vndr_sty_clr_dim_distinct_values_table_stats (col_id int, distinct_values bigint) Row format delimited Fields terminated by '\t' Lines terminated by '\n'  Stored as textfile ;</t>
  </si>
  <si>
    <t>insert into table db_custscience_interns.col_10_db_venus_vndr_sty_clr_dim_distinct_values_table_stats select '10' as col_id, count (distinct CRT_TMST) as distinct_values</t>
  </si>
  <si>
    <t>insert into table db_custscience_interns.SUMMARY_of_db_venus_vndr_sty_clr_dim_distinct_values_table_stats select col_id, distinct_values from db_custscience_interns.col_10_db_venus_vndr_sty_clr_dim_distinct_values_table_stats ;</t>
  </si>
  <si>
    <t>10 5</t>
  </si>
  <si>
    <t>drop table db_custscience_interns.col_10_db_venus_vndr_sty_clr_dim_distinct_values_table_stats;</t>
  </si>
  <si>
    <t>create table db_custscience_interns.col_10_db_venus_vndr_sty_clr_dim_null_value_count_table_stats (col_id int, null_value_count bigint) Row format delimited Fields terminated by '\t' Lines terminated by '\n'  Stored as textfile ;</t>
  </si>
  <si>
    <t xml:space="preserve">insert into table db_custscience_interns.col_10_db_venus_vndr_sty_clr_dim_null_value_count_table_stats select '10' as col_id, count (vndr_sty_clr_key) as null_value_count where CRT_TMST IS NULL </t>
  </si>
  <si>
    <t>insert into table db_custscience_interns.SUMMARY_of_db_venus_vndr_sty_clr_dim_null_value_count_table_stats select col_id, null_value_count from db_custscience_interns.col_10_db_venus_vndr_sty_clr_dim_null_value_count_table_stats ;</t>
  </si>
  <si>
    <t>drop table db_custscience_interns.col_10_db_venus_vndr_sty_clr_dim_null_value_count_table_stats ;</t>
  </si>
  <si>
    <t>create table db_custscience_interns.col_11_db_venus_vndr_sty_clr_dim_distinct_values_table_stats (col_id int, distinct_values bigint) Row format delimited Fields terminated by '\t' Lines terminated by '\n'  Stored as textfile ;</t>
  </si>
  <si>
    <t>insert into table db_custscience_interns.col_11_db_venus_vndr_sty_clr_dim_distinct_values_table_stats select '11' as col_id, count (distinct UPDT_TMST) as distinct_values</t>
  </si>
  <si>
    <t>insert into table db_custscience_interns.SUMMARY_of_db_venus_vndr_sty_clr_dim_distinct_values_table_stats select col_id, distinct_values from db_custscience_interns.col_11_db_venus_vndr_sty_clr_dim_distinct_values_table_stats ;</t>
  </si>
  <si>
    <t>drop table db_custscience_interns.col_11_db_venus_vndr_sty_clr_dim_distinct_values_table_stats;</t>
  </si>
  <si>
    <t>create table db_custscience_interns.col_11_db_venus_vndr_sty_clr_dim_null_value_count_table_stats (col_id int, null_value_count bigint) Row format delimited Fields terminated by '\t' Lines terminated by '\n'  Stored as textfile ;</t>
  </si>
  <si>
    <t xml:space="preserve">insert into table db_custscience_interns.col_11_db_venus_vndr_sty_clr_dim_null_value_count_table_stats select '11' as col_id, count (vndr_sty_clr_key) as null_value_count where UPDT_TMST IS NULL </t>
  </si>
  <si>
    <t>insert into table db_custscience_interns.SUMMARY_of_db_venus_vndr_sty_clr_dim_null_value_count_table_stats select col_id, null_value_count from db_custscience_interns.col_11_db_venus_vndr_sty_clr_dim_null_value_count_table_stats ;</t>
  </si>
  <si>
    <t>drop table db_custscience_interns.col_11_db_venus_vndr_sty_clr_dim_null_value_count_table_stats ;</t>
  </si>
  <si>
    <t xml:space="preserve">Detailed Table Information Table(tableName:vndr_sty_clr_dim, dbName:db_venus, owner:svc_fndt_e2e, createTime:1457770708, lastAccessTime:0, retention:0, sd:StorageDescriptor(cols:[FieldSchema(name:btch_key, type:int, comment:), FieldSchema(name:btch_opr, type:string, comment:), FieldSchema(name:lst_upd_or_crt_dttm, type:string, comment:), FieldSchema(name:mcm_vndr_id, type:string, comment:), FieldSchema(name:vndr_clr_cd, type:string, comment:), FieldSchema(name:vndr_prp_nm, type:string, comment:), FieldSchema(name:vndr_sty_clr_key, type:int, comment:), FieldSchema(name:vndr_sty_num, type:string, comment:), FieldSchema(name:vndr_web_nm, type:string, comment:), FieldSchema(name:crt_tmst, type:string, comment:), FieldSchema(name:updt_tmst, type:string, comment:)], location:hdfs://pxpmgct/bde2e/fndt/fndtbase/Product/VENUS20/VNDR_STY_CLR_DIM/1460684466,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parameters:{last_modified_time=1460684561, totalSize=5618748, numRows=-1, rawDataSize=-1, EXTERNAL=TRUE, COLUMN_STATS_ACCURATE=false, avro.schema.url=hdfs://pxpmgct/bde2e/fndt/fndtbase/Product/VENUS20/VNDR_STY_CLR_DIM/schema/vndr_sty_clr_dim.avsc, numFiles=1, transient_lastDdlTime=1460684562, last_modified_by=svc_fndt_e2e}, viewOriginalText:null, viewExpandedText:null, tableType:EXTERNAL_TABLE) </t>
  </si>
  <si>
    <t>Time taken: 6.507 seconds, Fetched: 13 row(s)</t>
  </si>
  <si>
    <t>hive -e 'set hive.cli.print.header=true; select * from DB_CUSTBASE_PRODREFRESH.ods_acquisition_t limit 10000;'&gt;DB_CUSTBASE_PRODREFRESH.ods_acquisition_t_10k_sample.txt;</t>
  </si>
  <si>
    <t>Time:  637 seconds (10.61 minutes)</t>
  </si>
  <si>
    <t>Time:  133.192 seconds (2.23 minutes)</t>
  </si>
  <si>
    <t>select * from db_custscience_interns.SUMMARY_of_DB_CUSTBASE_PRODREFRESH_ods_acquisition_t_distinct_values_table_stats;</t>
  </si>
  <si>
    <t>select * from db_custscience_interns.SUMMARY_of_DB_CUSTBASE_PRODREFRESH_ods_acquisition_t_null_value_count_table_stats ;</t>
  </si>
  <si>
    <t>from DB_CUSTBASE_PRODREFRESH.ods_acquisition_t</t>
  </si>
  <si>
    <t>create table db_custscience_interns.SUMMARY_of_DB_CUSTBASE_PRODREFRESH_ods_acquisition_t_distinct_values_table_stats (col_id int, distinct_values bigint) Row format delimited Fields terminated by '\t' Lines terminated by '\n'  Stored as textfile ;</t>
  </si>
  <si>
    <t>create table db_custscience_interns.SUMMARY_of_DB_CUSTBASE_PRODREFRESH_ods_acquisition_t_null_value_count_table_stats (col_id int, null_value_count bigint) Row format delimited Fields terminated by '\t' Lines terminated by '\n'  Stored as textfile ;</t>
  </si>
  <si>
    <t>create table db_custscience_interns.col_1_DB_CUSTBASE_PRODREFRESH_ods_acquisition_t_distinct_values_table_stats (col_id int, distinct_values bigint) Row format delimited Fields terminated by '\t' Lines terminated by '\n'  Stored as textfile ;</t>
  </si>
  <si>
    <t>insert into table db_custscience_interns.col_1_DB_CUSTBASE_PRODREFRESH_ods_acquisition_t_distinct_values_table_stats select '1' as col_id, count (distinct BRAND) as distinct_values</t>
  </si>
  <si>
    <t>insert into table db_custscience_interns.SUMMARY_of_DB_CUSTBASE_PRODREFRESH_ods_acquisition_t_distinct_values_table_stats select col_id, distinct_values from db_custscience_interns.col_1_DB_CUSTBASE_PRODREFRESH_ods_acquisition_t_distinct_values_table_stats ;</t>
  </si>
  <si>
    <t>drop table db_custscience_interns.col_1_DB_CUSTBASE_PRODREFRESH_ods_acquisition_t_distinct_values_table_stats;</t>
  </si>
  <si>
    <t>create table db_custscience_interns.col_1_DB_CUSTBASE_PRODREFRESH_ods_acquisition_t_null_value_count_table_stats (col_id int, null_value_count bigint) Row format delimited Fields terminated by '\t' Lines terminated by '\n'  Stored as textfile ;</t>
  </si>
  <si>
    <t xml:space="preserve">insert into table db_custscience_interns.col_1_DB_CUSTBASE_PRODREFRESH_ods_acquisition_t_null_value_count_table_stats select '1' as col_id, count (customer_key) as null_value_count where BRAND IS NULL </t>
  </si>
  <si>
    <t>insert into table db_custscience_interns.SUMMARY_of_DB_CUSTBASE_PRODREFRESH_ods_acquisition_t_null_value_count_table_stats select col_id, null_value_count from db_custscience_interns.col_1_DB_CUSTBASE_PRODREFRESH_ods_acquisition_t_null_value_count_table_stats ;</t>
  </si>
  <si>
    <t xml:space="preserve">1	</t>
  </si>
  <si>
    <t>drop table db_custscience_interns.col_1_DB_CUSTBASE_PRODREFRESH_ods_acquisition_t_null_value_count_table_stats ;</t>
  </si>
  <si>
    <t>      bigint                                  </t>
  </si>
  <si>
    <t>create table db_custscience_interns.col_2_DB_CUSTBASE_PRODREFRESH_ods_acquisition_t_distinct_values_table_stats (col_id int, distinct_values bigint) Row format delimited Fields terminated by '\t' Lines terminated by '\n'  Stored as textfile ;</t>
  </si>
  <si>
    <t>insert into table db_custscience_interns.col_2_DB_CUSTBASE_PRODREFRESH_ods_acquisition_t_distinct_values_table_stats select '2' as col_id, count (distinct CUSTOMER_KEY) as distinct_values</t>
  </si>
  <si>
    <t>insert into table db_custscience_interns.SUMMARY_of_DB_CUSTBASE_PRODREFRESH_ods_acquisition_t_distinct_values_table_stats select col_id, distinct_values from db_custscience_interns.col_2_DB_CUSTBASE_PRODREFRESH_ods_acquisition_t_distinct_values_table_stats ;</t>
  </si>
  <si>
    <t>2 104803725</t>
  </si>
  <si>
    <t>drop table db_custscience_interns.col_2_DB_CUSTBASE_PRODREFRESH_ods_acquisition_t_distinct_values_table_stats;</t>
  </si>
  <si>
    <t>create table db_custscience_interns.col_2_DB_CUSTBASE_PRODREFRESH_ods_acquisition_t_null_value_count_table_stats (col_id int, null_value_count bigint) Row format delimited Fields terminated by '\t' Lines terminated by '\n'  Stored as textfile ;</t>
  </si>
  <si>
    <t xml:space="preserve">insert into table db_custscience_interns.col_2_DB_CUSTBASE_PRODREFRESH_ods_acquisition_t_null_value_count_table_stats select '2' as col_id, count (customer_key) as null_value_count where CUSTOMER_KEY IS NULL </t>
  </si>
  <si>
    <t>insert into table db_custscience_interns.SUMMARY_of_DB_CUSTBASE_PRODREFRESH_ods_acquisition_t_null_value_count_table_stats select col_id, null_value_count from db_custscience_interns.col_2_DB_CUSTBASE_PRODREFRESH_ods_acquisition_t_null_value_count_table_stats ;</t>
  </si>
  <si>
    <t xml:space="preserve">2	</t>
  </si>
  <si>
    <t>drop table db_custscience_interns.col_2_DB_CUSTBASE_PRODREFRESH_ods_acquisition_t_null_value_count_table_stats ;</t>
  </si>
  <si>
    <t>create table db_custscience_interns.col_3_DB_CUSTBASE_PRODREFRESH_ods_acquisition_t_distinct_values_table_stats (col_id int, distinct_values bigint) Row format delimited Fields terminated by '\t' Lines terminated by '\n'  Stored as textfile ;</t>
  </si>
  <si>
    <t>insert into table db_custscience_interns.col_3_DB_CUSTBASE_PRODREFRESH_ods_acquisition_t_distinct_values_table_stats select '3' as col_id, count (distinct SOURCE_CODE_KEY) as distinct_values</t>
  </si>
  <si>
    <t>insert into table db_custscience_interns.SUMMARY_of_DB_CUSTBASE_PRODREFRESH_ods_acquisition_t_distinct_values_table_stats select col_id, distinct_values from db_custscience_interns.col_3_DB_CUSTBASE_PRODREFRESH_ods_acquisition_t_distinct_values_table_stats ;</t>
  </si>
  <si>
    <t>drop table db_custscience_interns.col_3_DB_CUSTBASE_PRODREFRESH_ods_acquisition_t_distinct_values_table_stats;</t>
  </si>
  <si>
    <t>create table db_custscience_interns.col_3_DB_CUSTBASE_PRODREFRESH_ods_acquisition_t_null_value_count_table_stats (col_id int, null_value_count bigint) Row format delimited Fields terminated by '\t' Lines terminated by '\n'  Stored as textfile ;</t>
  </si>
  <si>
    <t xml:space="preserve">insert into table db_custscience_interns.col_3_DB_CUSTBASE_PRODREFRESH_ods_acquisition_t_null_value_count_table_stats select '3' as col_id, count (customer_key) as null_value_count where SOURCE_CODE_KEY IS NULL </t>
  </si>
  <si>
    <t>insert into table db_custscience_interns.SUMMARY_of_DB_CUSTBASE_PRODREFRESH_ods_acquisition_t_null_value_count_table_stats select col_id, null_value_count from db_custscience_interns.col_3_DB_CUSTBASE_PRODREFRESH_ods_acquisition_t_null_value_count_table_stats ;</t>
  </si>
  <si>
    <t xml:space="preserve">5	</t>
  </si>
  <si>
    <t>drop table db_custscience_interns.col_3_DB_CUSTBASE_PRODREFRESH_ods_acquisition_t_null_value_count_table_stats ;</t>
  </si>
  <si>
    <t>create table db_custscience_interns.col_4_DB_CUSTBASE_PRODREFRESH_ods_acquisition_t_distinct_values_table_stats (col_id int, distinct_values bigint) Row format delimited Fields terminated by '\t' Lines terminated by '\n'  Stored as textfile ;</t>
  </si>
  <si>
    <t>insert into table db_custscience_interns.col_4_DB_CUSTBASE_PRODREFRESH_ods_acquisition_t_distinct_values_table_stats select '4' as col_id, count (distinct EVENT_DATE) as distinct_values</t>
  </si>
  <si>
    <t>insert into table db_custscience_interns.SUMMARY_of_DB_CUSTBASE_PRODREFRESH_ods_acquisition_t_distinct_values_table_stats select col_id, distinct_values from db_custscience_interns.col_4_DB_CUSTBASE_PRODREFRESH_ods_acquisition_t_distinct_values_table_stats ;</t>
  </si>
  <si>
    <t>12 149</t>
  </si>
  <si>
    <t>drop table db_custscience_interns.col_4_DB_CUSTBASE_PRODREFRESH_ods_acquisition_t_distinct_values_table_stats;</t>
  </si>
  <si>
    <t>create table db_custscience_interns.col_4_DB_CUSTBASE_PRODREFRESH_ods_acquisition_t_null_value_count_table_stats (col_id int, null_value_count bigint) Row format delimited Fields terminated by '\t' Lines terminated by '\n'  Stored as textfile ;</t>
  </si>
  <si>
    <t xml:space="preserve">insert into table db_custscience_interns.col_4_DB_CUSTBASE_PRODREFRESH_ods_acquisition_t_null_value_count_table_stats select '4' as col_id, count (customer_key) as null_value_count where EVENT_DATE IS NULL </t>
  </si>
  <si>
    <t>insert into table db_custscience_interns.SUMMARY_of_DB_CUSTBASE_PRODREFRESH_ods_acquisition_t_null_value_count_table_stats select col_id, null_value_count from db_custscience_interns.col_4_DB_CUSTBASE_PRODREFRESH_ods_acquisition_t_null_value_count_table_stats ;</t>
  </si>
  <si>
    <t xml:space="preserve">6	</t>
  </si>
  <si>
    <t>drop table db_custscience_interns.col_4_DB_CUSTBASE_PRODREFRESH_ods_acquisition_t_null_value_count_table_stats ;</t>
  </si>
  <si>
    <t>create table db_custscience_interns.col_5_DB_CUSTBASE_PRODREFRESH_ods_acquisition_t_distinct_values_table_stats (col_id int, distinct_values bigint) Row format delimited Fields terminated by '\t' Lines terminated by '\n'  Stored as textfile ;</t>
  </si>
  <si>
    <t>insert into table db_custscience_interns.col_5_DB_CUSTBASE_PRODREFRESH_ods_acquisition_t_distinct_values_table_stats select '5' as col_id, count (distinct EVENT_TYPE) as distinct_values</t>
  </si>
  <si>
    <t>insert into table db_custscience_interns.SUMMARY_of_DB_CUSTBASE_PRODREFRESH_ods_acquisition_t_distinct_values_table_stats select col_id, distinct_values from db_custscience_interns.col_5_DB_CUSTBASE_PRODREFRESH_ods_acquisition_t_distinct_values_table_stats ;</t>
  </si>
  <si>
    <t>13 9383</t>
  </si>
  <si>
    <t>drop table db_custscience_interns.col_5_DB_CUSTBASE_PRODREFRESH_ods_acquisition_t_distinct_values_table_stats;</t>
  </si>
  <si>
    <t>create table db_custscience_interns.col_5_DB_CUSTBASE_PRODREFRESH_ods_acquisition_t_null_value_count_table_stats (col_id int, null_value_count bigint) Row format delimited Fields terminated by '\t' Lines terminated by '\n'  Stored as textfile ;</t>
  </si>
  <si>
    <t xml:space="preserve">insert into table db_custscience_interns.col_5_DB_CUSTBASE_PRODREFRESH_ods_acquisition_t_null_value_count_table_stats select '5' as col_id, count (customer_key) as null_value_count where EVENT_TYPE IS NULL </t>
  </si>
  <si>
    <t>insert into table db_custscience_interns.SUMMARY_of_DB_CUSTBASE_PRODREFRESH_ods_acquisition_t_null_value_count_table_stats select col_id, null_value_count from db_custscience_interns.col_5_DB_CUSTBASE_PRODREFRESH_ods_acquisition_t_null_value_count_table_stats ;</t>
  </si>
  <si>
    <t>13	0</t>
  </si>
  <si>
    <t xml:space="preserve">7	</t>
  </si>
  <si>
    <t>drop table db_custscience_interns.col_5_DB_CUSTBASE_PRODREFRESH_ods_acquisition_t_null_value_count_table_stats ;</t>
  </si>
  <si>
    <t>first_purch_overall_ind string                                  </t>
  </si>
  <si>
    <t>create table db_custscience_interns.col_6_DB_CUSTBASE_PRODREFRESH_ods_acquisition_t_distinct_values_table_stats (col_id int, distinct_values bigint) Row format delimited Fields terminated by '\t' Lines terminated by '\n'  Stored as textfile ;</t>
  </si>
  <si>
    <t>insert into table db_custscience_interns.col_6_DB_CUSTBASE_PRODREFRESH_ods_acquisition_t_distinct_values_table_stats select '6' as col_id, count (distinct FIRST_PURCH_OVERALL_IND) as distinct_values</t>
  </si>
  <si>
    <t>insert into table db_custscience_interns.SUMMARY_of_DB_CUSTBASE_PRODREFRESH_ods_acquisition_t_distinct_values_table_stats select col_id, distinct_values from db_custscience_interns.col_6_DB_CUSTBASE_PRODREFRESH_ods_acquisition_t_distinct_values_table_stats ;</t>
  </si>
  <si>
    <t>14 9383</t>
  </si>
  <si>
    <t>drop table db_custscience_interns.col_6_DB_CUSTBASE_PRODREFRESH_ods_acquisition_t_distinct_values_table_stats;</t>
  </si>
  <si>
    <t>create table db_custscience_interns.col_6_DB_CUSTBASE_PRODREFRESH_ods_acquisition_t_null_value_count_table_stats (col_id int, null_value_count bigint) Row format delimited Fields terminated by '\t' Lines terminated by '\n'  Stored as textfile ;</t>
  </si>
  <si>
    <t xml:space="preserve">insert into table db_custscience_interns.col_6_DB_CUSTBASE_PRODREFRESH_ods_acquisition_t_null_value_count_table_stats select '6' as col_id, count (customer_key) as null_value_count where FIRST_PURCH_OVERALL_IND IS NULL </t>
  </si>
  <si>
    <t>insert into table db_custscience_interns.SUMMARY_of_DB_CUSTBASE_PRODREFRESH_ods_acquisition_t_null_value_count_table_stats select col_id, null_value_count from db_custscience_interns.col_6_DB_CUSTBASE_PRODREFRESH_ods_acquisition_t_null_value_count_table_stats ;</t>
  </si>
  <si>
    <t>14	0</t>
  </si>
  <si>
    <t xml:space="preserve">8	</t>
  </si>
  <si>
    <t>drop table db_custscience_interns.col_6_DB_CUSTBASE_PRODREFRESH_ods_acquisition_t_null_value_count_table_stats ;</t>
  </si>
  <si>
    <t>acq_overall_ind     string                                  </t>
  </si>
  <si>
    <t>create table db_custscience_interns.col_7_DB_CUSTBASE_PRODREFRESH_ods_acquisition_t_distinct_values_table_stats (col_id int, distinct_values bigint) Row format delimited Fields terminated by '\t' Lines terminated by '\n'  Stored as textfile ;</t>
  </si>
  <si>
    <t>insert into table db_custscience_interns.col_7_DB_CUSTBASE_PRODREFRESH_ods_acquisition_t_distinct_values_table_stats select '7' as col_id, count (distinct ACQ_OVERALL_IND) as distinct_values</t>
  </si>
  <si>
    <t>insert into table db_custscience_interns.SUMMARY_of_DB_CUSTBASE_PRODREFRESH_ods_acquisition_t_distinct_values_table_stats select col_id, distinct_values from db_custscience_interns.col_7_DB_CUSTBASE_PRODREFRESH_ods_acquisition_t_distinct_values_table_stats ;</t>
  </si>
  <si>
    <t>3 165133</t>
  </si>
  <si>
    <t>drop table db_custscience_interns.col_7_DB_CUSTBASE_PRODREFRESH_ods_acquisition_t_distinct_values_table_stats;</t>
  </si>
  <si>
    <t>create table db_custscience_interns.col_7_DB_CUSTBASE_PRODREFRESH_ods_acquisition_t_null_value_count_table_stats (col_id int, null_value_count bigint) Row format delimited Fields terminated by '\t' Lines terminated by '\n'  Stored as textfile ;</t>
  </si>
  <si>
    <t xml:space="preserve">insert into table db_custscience_interns.col_7_DB_CUSTBASE_PRODREFRESH_ods_acquisition_t_null_value_count_table_stats select '7' as col_id, count (customer_key) as null_value_count where ACQ_OVERALL_IND IS NULL </t>
  </si>
  <si>
    <t>insert into table db_custscience_interns.SUMMARY_of_DB_CUSTBASE_PRODREFRESH_ods_acquisition_t_null_value_count_table_stats select col_id, null_value_count from db_custscience_interns.col_7_DB_CUSTBASE_PRODREFRESH_ods_acquisition_t_null_value_count_table_stats ;</t>
  </si>
  <si>
    <t>3	4359456</t>
  </si>
  <si>
    <t xml:space="preserve">9	</t>
  </si>
  <si>
    <t>drop table db_custscience_interns.col_7_DB_CUSTBASE_PRODREFRESH_ods_acquisition_t_null_value_count_table_stats ;</t>
  </si>
  <si>
    <t>create table db_custscience_interns.col_8_DB_CUSTBASE_PRODREFRESH_ods_acquisition_t_distinct_values_table_stats (col_id int, distinct_values bigint) Row format delimited Fields terminated by '\t' Lines terminated by '\n'  Stored as textfile ;</t>
  </si>
  <si>
    <t>insert into table db_custscience_interns.col_8_DB_CUSTBASE_PRODREFRESH_ods_acquisition_t_distinct_values_table_stats select '8' as col_id, count (distinct INS_DT) as distinct_values</t>
  </si>
  <si>
    <t>insert into table db_custscience_interns.SUMMARY_of_DB_CUSTBASE_PRODREFRESH_ods_acquisition_t_distinct_values_table_stats select col_id, distinct_values from db_custscience_interns.col_8_DB_CUSTBASE_PRODREFRESH_ods_acquisition_t_distinct_values_table_stats ;</t>
  </si>
  <si>
    <t>4 7170</t>
  </si>
  <si>
    <t>drop table db_custscience_interns.col_8_DB_CUSTBASE_PRODREFRESH_ods_acquisition_t_distinct_values_table_stats;</t>
  </si>
  <si>
    <t>create table db_custscience_interns.col_8_DB_CUSTBASE_PRODREFRESH_ods_acquisition_t_null_value_count_table_stats (col_id int, null_value_count bigint) Row format delimited Fields terminated by '\t' Lines terminated by '\n'  Stored as textfile ;</t>
  </si>
  <si>
    <t xml:space="preserve">insert into table db_custscience_interns.col_8_DB_CUSTBASE_PRODREFRESH_ods_acquisition_t_null_value_count_table_stats select '8' as col_id, count (customer_key) as null_value_count where INS_DT IS NULL </t>
  </si>
  <si>
    <t>insert into table db_custscience_interns.SUMMARY_of_DB_CUSTBASE_PRODREFRESH_ods_acquisition_t_null_value_count_table_stats select col_id, null_value_count from db_custscience_interns.col_8_DB_CUSTBASE_PRODREFRESH_ods_acquisition_t_null_value_count_table_stats ;</t>
  </si>
  <si>
    <t>4	4359456</t>
  </si>
  <si>
    <t xml:space="preserve">3	</t>
  </si>
  <si>
    <t>drop table db_custscience_interns.col_8_DB_CUSTBASE_PRODREFRESH_ods_acquisition_t_null_value_count_table_stats ;</t>
  </si>
  <si>
    <t>create table db_custscience_interns.col_9_DB_CUSTBASE_PRODREFRESH_ods_acquisition_t_distinct_values_table_stats (col_id int, distinct_values bigint) Row format delimited Fields terminated by '\t' Lines terminated by '\n'  Stored as textfile ;</t>
  </si>
  <si>
    <t>insert into table db_custscience_interns.col_9_DB_CUSTBASE_PRODREFRESH_ods_acquisition_t_distinct_values_table_stats select '9' as col_id, count (distinct UPDT_DT) as distinct_values</t>
  </si>
  <si>
    <t>insert into table db_custscience_interns.SUMMARY_of_DB_CUSTBASE_PRODREFRESH_ods_acquisition_t_distinct_values_table_stats select col_id, distinct_values from db_custscience_interns.col_9_DB_CUSTBASE_PRODREFRESH_ods_acquisition_t_distinct_values_table_stats ;</t>
  </si>
  <si>
    <t>5 3</t>
  </si>
  <si>
    <t>drop table db_custscience_interns.col_9_DB_CUSTBASE_PRODREFRESH_ods_acquisition_t_distinct_values_table_stats;</t>
  </si>
  <si>
    <t>create table db_custscience_interns.col_9_DB_CUSTBASE_PRODREFRESH_ods_acquisition_t_null_value_count_table_stats (col_id int, null_value_count bigint) Row format delimited Fields terminated by '\t' Lines terminated by '\n'  Stored as textfile ;</t>
  </si>
  <si>
    <t xml:space="preserve">insert into table db_custscience_interns.col_9_DB_CUSTBASE_PRODREFRESH_ods_acquisition_t_null_value_count_table_stats select '9' as col_id, count (customer_key) as null_value_count where UPDT_DT IS NULL </t>
  </si>
  <si>
    <t>insert into table db_custscience_interns.SUMMARY_of_DB_CUSTBASE_PRODREFRESH_ods_acquisition_t_null_value_count_table_stats select col_id, null_value_count from db_custscience_interns.col_9_DB_CUSTBASE_PRODREFRESH_ods_acquisition_t_null_value_count_table_stats ;</t>
  </si>
  <si>
    <t xml:space="preserve">4	</t>
  </si>
  <si>
    <t>drop table db_custscience_interns.col_9_DB_CUSTBASE_PRODREFRESH_ods_acquisition_t_null_value_count_table_stats ;</t>
  </si>
  <si>
    <t xml:space="preserve">	0</t>
  </si>
  <si>
    <t>create table db_custscience_interns.col_10_DB_CUSTBASE_PRODREFRESH_ods_acquisition_t_distinct_values_table_stats (col_id int, distinct_values bigint) Row format delimited Fields terminated by '\t' Lines terminated by '\n'  Stored as textfile ;</t>
  </si>
  <si>
    <t>insert into table db_custscience_interns.col_10_DB_CUSTBASE_PRODREFRESH_ods_acquisition_t_distinct_values_table_stats select '10' as col_id, count (distinct BRAND_CD) as distinct_values</t>
  </si>
  <si>
    <t>insert into table db_custscience_interns.SUMMARY_of_DB_CUSTBASE_PRODREFRESH_ods_acquisition_t_distinct_values_table_stats select col_id, distinct_values from db_custscience_interns.col_10_DB_CUSTBASE_PRODREFRESH_ods_acquisition_t_distinct_values_table_stats ;</t>
  </si>
  <si>
    <t>drop table db_custscience_interns.col_10_DB_CUSTBASE_PRODREFRESH_ods_acquisition_t_distinct_values_table_stats;</t>
  </si>
  <si>
    <t>create table db_custscience_interns.col_10_DB_CUSTBASE_PRODREFRESH_ods_acquisition_t_null_value_count_table_stats (col_id int, null_value_count bigint) Row format delimited Fields terminated by '\t' Lines terminated by '\n'  Stored as textfile ;</t>
  </si>
  <si>
    <t xml:space="preserve">insert into table db_custscience_interns.col_10_DB_CUSTBASE_PRODREFRESH_ods_acquisition_t_null_value_count_table_stats select '10' as col_id, count (customer_key) as null_value_count where BRAND_CD IS NULL </t>
  </si>
  <si>
    <t>insert into table db_custscience_interns.SUMMARY_of_DB_CUSTBASE_PRODREFRESH_ods_acquisition_t_null_value_count_table_stats select col_id, null_value_count from db_custscience_interns.col_10_DB_CUSTBASE_PRODREFRESH_ods_acquisition_t_null_value_count_table_stats ;</t>
  </si>
  <si>
    <t>drop table db_custscience_interns.col_10_DB_CUSTBASE_PRODREFRESH_ods_acquisition_t_null_value_count_table_stats ;</t>
  </si>
  <si>
    <t>create table db_custscience_interns.col_11_DB_CUSTBASE_PRODREFRESH_ods_acquisition_t_distinct_values_table_stats (col_id int, distinct_values bigint) Row format delimited Fields terminated by '\t' Lines terminated by '\n'  Stored as textfile ;</t>
  </si>
  <si>
    <t>insert into table db_custscience_interns.col_11_DB_CUSTBASE_PRODREFRESH_ods_acquisition_t_distinct_values_table_stats select '11' as col_id, count (distinct COUNTRY) as distinct_values</t>
  </si>
  <si>
    <t>insert into table db_custscience_interns.SUMMARY_of_DB_CUSTBASE_PRODREFRESH_ods_acquisition_t_distinct_values_table_stats select col_id, distinct_values from db_custscience_interns.col_11_DB_CUSTBASE_PRODREFRESH_ods_acquisition_t_distinct_values_table_stats ;</t>
  </si>
  <si>
    <t>drop table db_custscience_interns.col_11_DB_CUSTBASE_PRODREFRESH_ods_acquisition_t_distinct_values_table_stats;</t>
  </si>
  <si>
    <t>create table db_custscience_interns.col_11_DB_CUSTBASE_PRODREFRESH_ods_acquisition_t_null_value_count_table_stats (col_id int, null_value_count bigint) Row format delimited Fields terminated by '\t' Lines terminated by '\n'  Stored as textfile ;</t>
  </si>
  <si>
    <t xml:space="preserve">insert into table db_custscience_interns.col_11_DB_CUSTBASE_PRODREFRESH_ods_acquisition_t_null_value_count_table_stats select '11' as col_id, count (customer_key) as null_value_count where COUNTRY IS NULL </t>
  </si>
  <si>
    <t>insert into table db_custscience_interns.SUMMARY_of_DB_CUSTBASE_PRODREFRESH_ods_acquisition_t_null_value_count_table_stats select col_id, null_value_count from db_custscience_interns.col_11_DB_CUSTBASE_PRODREFRESH_ods_acquisition_t_null_value_count_table_stats ;</t>
  </si>
  <si>
    <t>drop table db_custscience_interns.col_11_DB_CUSTBASE_PRODREFRESH_ods_acquisition_t_null_value_count_table_stats ;</t>
  </si>
  <si>
    <t>create table db_custscience_interns.col_12_DB_CUSTBASE_PRODREFRESH_ods_acquisition_t_distinct_values_table_stats (col_id int, distinct_values bigint) Row format delimited Fields terminated by '\t' Lines terminated by '\n'  Stored as textfile ;</t>
  </si>
  <si>
    <t>insert into table db_custscience_interns.col_12_DB_CUSTBASE_PRODREFRESH_ods_acquisition_t_distinct_values_table_stats select '12' as col_id, count (distinct FLOW_KEY) as distinct_values</t>
  </si>
  <si>
    <t>insert into table db_custscience_interns.SUMMARY_of_DB_CUSTBASE_PRODREFRESH_ods_acquisition_t_distinct_values_table_stats select col_id, distinct_values from db_custscience_interns.col_12_DB_CUSTBASE_PRODREFRESH_ods_acquisition_t_distinct_values_table_stats ;</t>
  </si>
  <si>
    <t>8 13097</t>
  </si>
  <si>
    <t>drop table db_custscience_interns.col_12_DB_CUSTBASE_PRODREFRESH_ods_acquisition_t_distinct_values_table_stats;</t>
  </si>
  <si>
    <t>create table db_custscience_interns.col_12_DB_CUSTBASE_PRODREFRESH_ods_acquisition_t_null_value_count_table_stats (col_id int, null_value_count bigint) Row format delimited Fields terminated by '\t' Lines terminated by '\n'  Stored as textfile ;</t>
  </si>
  <si>
    <t xml:space="preserve">insert into table db_custscience_interns.col_12_DB_CUSTBASE_PRODREFRESH_ods_acquisition_t_null_value_count_table_stats select '12' as col_id, count (customer_key) as null_value_count where FLOW_KEY IS NULL </t>
  </si>
  <si>
    <t>insert into table db_custscience_interns.SUMMARY_of_DB_CUSTBASE_PRODREFRESH_ods_acquisition_t_null_value_count_table_stats select col_id, null_value_count from db_custscience_interns.col_12_DB_CUSTBASE_PRODREFRESH_ods_acquisition_t_null_value_count_table_stats ;</t>
  </si>
  <si>
    <t>drop table db_custscience_interns.col_12_DB_CUSTBASE_PRODREFRESH_ods_acquisition_t_null_value_count_table_stats ;</t>
  </si>
  <si>
    <t>create table db_custscience_interns.col_13_DB_CUSTBASE_PRODREFRESH_ods_acquisition_t_distinct_values_table_stats (col_id int, distinct_values bigint) Row format delimited Fields terminated by '\t' Lines terminated by '\n'  Stored as textfile ;</t>
  </si>
  <si>
    <t>insert into table db_custscience_interns.col_13_DB_CUSTBASE_PRODREFRESH_ods_acquisition_t_distinct_values_table_stats select '13' as col_id, count (distinct CRT_TMST) as distinct_values</t>
  </si>
  <si>
    <t>insert into table db_custscience_interns.SUMMARY_of_DB_CUSTBASE_PRODREFRESH_ods_acquisition_t_distinct_values_table_stats select col_id, distinct_values from db_custscience_interns.col_13_DB_CUSTBASE_PRODREFRESH_ods_acquisition_t_distinct_values_table_stats ;</t>
  </si>
  <si>
    <t>9 15476</t>
  </si>
  <si>
    <t>drop table db_custscience_interns.col_13_DB_CUSTBASE_PRODREFRESH_ods_acquisition_t_distinct_values_table_stats;</t>
  </si>
  <si>
    <t>create table db_custscience_interns.col_13_DB_CUSTBASE_PRODREFRESH_ods_acquisition_t_null_value_count_table_stats (col_id int, null_value_count bigint) Row format delimited Fields terminated by '\t' Lines terminated by '\n'  Stored as textfile ;</t>
  </si>
  <si>
    <t xml:space="preserve">insert into table db_custscience_interns.col_13_DB_CUSTBASE_PRODREFRESH_ods_acquisition_t_null_value_count_table_stats select '13' as col_id, count (customer_key) as null_value_count where CRT_TMST IS NULL </t>
  </si>
  <si>
    <t>insert into table db_custscience_interns.SUMMARY_of_DB_CUSTBASE_PRODREFRESH_ods_acquisition_t_null_value_count_table_stats select col_id, null_value_count from db_custscience_interns.col_13_DB_CUSTBASE_PRODREFRESH_ods_acquisition_t_null_value_count_table_stats ;</t>
  </si>
  <si>
    <t>drop table db_custscience_interns.col_13_DB_CUSTBASE_PRODREFRESH_ods_acquisition_t_null_value_count_table_stats ;</t>
  </si>
  <si>
    <t>create table db_custscience_interns.col_14_DB_CUSTBASE_PRODREFRESH_ods_acquisition_t_distinct_values_table_stats (col_id int, distinct_values bigint) Row format delimited Fields terminated by '\t' Lines terminated by '\n'  Stored as textfile ;</t>
  </si>
  <si>
    <t>insert into table db_custscience_interns.col_14_DB_CUSTBASE_PRODREFRESH_ods_acquisition_t_distinct_values_table_stats select '14' as col_id, count (distinct UPDT_TMST) as distinct_values</t>
  </si>
  <si>
    <t>insert into table db_custscience_interns.SUMMARY_of_DB_CUSTBASE_PRODREFRESH_ods_acquisition_t_distinct_values_table_stats select col_id, distinct_values from db_custscience_interns.col_14_DB_CUSTBASE_PRODREFRESH_ods_acquisition_t_distinct_values_table_stats ;</t>
  </si>
  <si>
    <t>drop table db_custscience_interns.col_14_DB_CUSTBASE_PRODREFRESH_ods_acquisition_t_distinct_values_table_stats;</t>
  </si>
  <si>
    <t>create table db_custscience_interns.col_14_DB_CUSTBASE_PRODREFRESH_ods_acquisition_t_null_value_count_table_stats (col_id int, null_value_count bigint) Row format delimited Fields terminated by '\t' Lines terminated by '\n'  Stored as textfile ;</t>
  </si>
  <si>
    <t xml:space="preserve">insert into table db_custscience_interns.col_14_DB_CUSTBASE_PRODREFRESH_ods_acquisition_t_null_value_count_table_stats select '14' as col_id, count (customer_key) as null_value_count where UPDT_TMST IS NULL </t>
  </si>
  <si>
    <t>insert into table db_custscience_interns.SUMMARY_of_DB_CUSTBASE_PRODREFRESH_ods_acquisition_t_null_value_count_table_stats select col_id, null_value_count from db_custscience_interns.col_14_DB_CUSTBASE_PRODREFRESH_ods_acquisition_t_null_value_count_table_stats ;</t>
  </si>
  <si>
    <t>drop table db_custscience_interns.col_14_DB_CUSTBASE_PRODREFRESH_ods_acquisition_t_null_value_count_table_stats ;</t>
  </si>
  <si>
    <t>Detailed Table Information      Table(tableName:ods_brand_customer_t, dbName:db_custbase_prodrefresh, owner:svc_prodrefresh, createTime:1490298294, lastAccessTime:0, retention:0, sd:StorageDescriptor(cols:[FieldSchema(name:flag_mailable_postal, type:string, comment:), FieldSchema(name:ge_plate_code, type:string, comment:), FieldSchema(name:gender, type:string, comment:), FieldSchema(name:original_status, type:string, comment:), FieldSchema(name:ownership_current, type:string, comment:), FieldSchema(name:ownership_original, type:string, comment:), FieldSchema(name:inactive_ind, type:string, comment:), FieldSchema(name:ins_dt, type:string, comment:), FieldSchema(name:updt_dt, type:string, comment:), FieldSchema(name:do_not_call_ind, type:string, comment:), FieldSchema(name:do_not_rent_ind, type:string, comment:), FieldSchema(name:birth_day, type:string, comment:), FieldSchema(name:fst_cobrnd_opn_dt, type:string, comment:), FieldSchema(name:lst_cobrnd_plt_cd, type:string, comment:), FieldSchema(name:lst_cobrnd_chg_dt, type:string, comment:), FieldSchema(name:lst_cobrnd_chg_cd, type:string, comment:), FieldSchema(name:lst_plcc_chg_dt, type:string, comment:), FieldSchema(name:lst_plcc_chg_cd, type:string, comment:), FieldSchema(name:eml_cr_crd_hldr_ind, type:string, comment:), FieldSchema(name:cic_zip_cd, type:string, comment:), FieldSchema(name:brand_cd, type:bigint, comment:), FieldSchema(name:country, type:string, comment:), FieldSchema(name:postal_crd_marketability_flag, type:string, comment:), FieldSchema(name:flow_key, type:bigint, comment:), FieldSchema(name:customer_key, type:bigint, comment:), FieldSchema(name:acquisition_date, type:string, comment:), FieldSchema(name:source_code_key, type:bigint, comment:), FieldSchema(name:brand, type:string, comment:), FieldSchema(name:flag_analysis_opt_out, type:string, comment:), FieldSchema(name:tot_plc_cards, type:bigint, comment:), FieldSchema(name:flag_cardholder_ge, type:string, comment:), FieldSchema(name:flag_mailable_online, type:string, comment:), FieldSchema(name:phone_number, type:string, comment:), FieldSchema(name:crt_tmst, type:string, comment:), FieldSchema(name:updt_tmst, type:string, comment:)], location:hdfs://pxpmgct/bdprod/cust/custbase/Customer/MDS/ODS_BRAND_CUSTOMER_T/1498092592,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parameters:{last_modified_time=1498095227, totalSize=10198706257, numRows=-1, rawDataSize=-1, EXTERNAL=TRUE, avro.compress=SNAPPY, COLUMN_STATS_ACCURATE=false, avro.schema.url=hdfs://pxpmgct/bdprod/cust/custbase/Customer/MDS/ODS_BRAND_CUSTOMER_T/schema/ods_brand_customer_t.avsc, numFiles=504, transient_lastDdlTime=1498095227, last_modified_by=svc_prodrefresh}, viewOriginalText:null, viewExpandedText:null, tableType:EXTERNAL_TABLE)</t>
  </si>
  <si>
    <t>Time: 427.48 s (7.12 minutes)</t>
  </si>
  <si>
    <t>Time:  520.624 seconds (8.67 minutes)</t>
  </si>
  <si>
    <t>select * from db_custscience_interns.SUMMARY_of_DB_CUSTBASE_PRODREFRESH_ods_addr_src_t_null_value_count_table_stats;</t>
  </si>
  <si>
    <t>from DB_CUSTBASE_PRODREFRESH.ods_addr_src_t</t>
  </si>
  <si>
    <t>create table db_custscience_interns.SUMMARY_of_DB_CUSTBASE_PRODREFRESH_ods_addr_src_t_null_value_count_table_stats (col_id int, null_value_count bigint) Row format delimited Fields terminated by '\t' Lines terminated by '\n'  Stored as textfile ;</t>
  </si>
  <si>
    <t>15 5739</t>
  </si>
  <si>
    <t>drop table db_custscience_interns.col_1_DB_CUSTBASE_PRODREFRESH_ods_addr_src_t_distinct_values_table_stats;</t>
  </si>
  <si>
    <t>create table db_custscience_interns.col_1_DB_CUSTBASE_PRODREFRESH_ods_addr_src_t_null_value_count_table_stats (col_id int, null_value_count bigint) Row format delimited Fields terminated by '\t' Lines terminated by '\n'  Stored as textfile ;</t>
  </si>
  <si>
    <t xml:space="preserve">insert into table db_custscience_interns.col_1_DB_CUSTBASE_PRODREFRESH_ods_addr_src_t_null_value_count_table_stats select '1' as col_id, count (cust_key) as null_value_count where FLOW_KEY IS NULL </t>
  </si>
  <si>
    <t>insert into table db_custscience_interns.SUMMARY_of_DB_CUSTBASE_PRODREFRESH_ods_addr_src_t_null_value_count_table_stats select col_id, null_value_count from db_custscience_interns.col_1_DB_CUSTBASE_PRODREFRESH_ods_addr_src_t_null_value_count_table_stats ;</t>
  </si>
  <si>
    <t>drop table db_custscience_interns.col_1_DB_CUSTBASE_PRODREFRESH_ods_addr_src_t_null_value_count_table_stats ;</t>
  </si>
  <si>
    <t>drop table db_custscience_interns.col_2_DB_CUSTBASE_PRODREFRESH_ods_addr_src_t_null_value_count_table_stats ;</t>
  </si>
  <si>
    <t>hive -e 'set hive.cli.print.header=true; select * from DB_CUSTBASE_PRODREFRESH.ods_arc_brand_customer_t limit 10000;'&gt;DB_CUSTBASE_PRODREFRESH.ods_arc_brand_customer_t_10k_sample.txt;</t>
  </si>
  <si>
    <t>Time:  60.29 seconds (1 minute)</t>
  </si>
  <si>
    <t>Time:  70.493 seconds (1.17 minutes)</t>
  </si>
  <si>
    <t>select * from db_custscience_interns.SUMMARY_of_DB_CUSTBASE_PRODREFRESH_ods_arc_brand_customer_t_distinct_values_table_stats;</t>
  </si>
  <si>
    <t>select * from db_custscience_interns.SUMMARY_of_DB_CUSTBASE_PRODREFRESH_ods_arc_brand_customer_t_null_value_count_table_stats;</t>
  </si>
  <si>
    <t>hive&gt; Describe extended DB_CUSTBASE_PRODREFRESH.ods_arc_brand_customer_t;</t>
  </si>
  <si>
    <t>from DB_CUSTBASE_PRODREFRESH.ods_arc_brand_customer_t</t>
  </si>
  <si>
    <t>create table db_custscience_interns.SUMMARY_of_DB_CUSTBASE_PRODREFRESH_ods_arc_brand_customer_t_distinct_values_table_stats (col_id int, distinct_values bigint) Row format delimited Fields terminated by '\t' Lines terminated by '\n'  Stored as textfile ;</t>
  </si>
  <si>
    <t>create table db_custscience_interns.SUMMARY_of_DB_CUSTBASE_PRODREFRESH_ods_arc_brand_customer_t_null_value_count_table_stats (col_id int, null_value_count bigint) Row format delimited Fields terminated by '\t' Lines terminated by '\n'  Stored as textfile ;</t>
  </si>
  <si>
    <t>create table db_custscience_interns.col_1_DB_CUSTBASE_PRODREFRESH_ods_arc_brand_customer_t_distinct_values_table_stats (col_id int, distinct_values bigint) Row format delimited Fields terminated by '\t' Lines terminated by '\n'  Stored as textfile ;</t>
  </si>
  <si>
    <t>insert into table db_custscience_interns.col_1_DB_CUSTBASE_PRODREFRESH_ods_arc_brand_customer_t_distinct_values_table_stats select '1' as col_id, count (distinct CUST_KEY) as distinct_values</t>
  </si>
  <si>
    <t>insert into table db_custscience_interns.SUMMARY_of_DB_CUSTBASE_PRODREFRESH_ods_arc_brand_customer_t_distinct_values_table_stats select col_id, distinct_values from db_custscience_interns.col_1_DB_CUSTBASE_PRODREFRESH_ods_arc_brand_customer_t_distinct_values_table_stats ;</t>
  </si>
  <si>
    <t>drop table db_custscience_interns.col_1_DB_CUSTBASE_PRODREFRESH_ods_arc_brand_customer_t_distinct_values_table_stats;</t>
  </si>
  <si>
    <t>create table db_custscience_interns.col_1_DB_CUSTBASE_PRODREFRESH_ods_arc_brand_customer_t_null_value_count_table_stats (col_id int, null_value_count bigint) Row format delimited Fields terminated by '\t' Lines terminated by '\n'  Stored as textfile ;</t>
  </si>
  <si>
    <t xml:space="preserve">insert into table db_custscience_interns.col_1_DB_CUSTBASE_PRODREFRESH_ods_arc_brand_customer_t_null_value_count_table_stats select '1' as col_id, count (cust_key) as null_value_count where CUST_KEY IS NULL </t>
  </si>
  <si>
    <t>insert into table db_custscience_interns.SUMMARY_of_DB_CUSTBASE_PRODREFRESH_ods_arc_brand_customer_t_null_value_count_table_stats select col_id, null_value_count from db_custscience_interns.col_1_DB_CUSTBASE_PRODREFRESH_ods_arc_brand_customer_t_null_value_count_table_stats ;</t>
  </si>
  <si>
    <t>drop table db_custscience_interns.col_1_DB_CUSTBASE_PRODREFRESH_ods_arc_brand_customer_t_null_value_count_table_stats ;</t>
  </si>
  <si>
    <t>create table db_custscience_interns.col_2_DB_CUSTBASE_PRODREFRESH_ods_arc_brand_customer_t_distinct_values_table_stats (col_id int, distinct_values bigint) Row format delimited Fields terminated by '\t' Lines terminated by '\n'  Stored as textfile ;</t>
  </si>
  <si>
    <t>insert into table db_custscience_interns.col_2_DB_CUSTBASE_PRODREFRESH_ods_arc_brand_customer_t_distinct_values_table_stats select '2' as col_id, count (distinct BRAND) as distinct_values</t>
  </si>
  <si>
    <t>insert into table db_custscience_interns.SUMMARY_of_DB_CUSTBASE_PRODREFRESH_ods_arc_brand_customer_t_distinct_values_table_stats select col_id, distinct_values from db_custscience_interns.col_2_DB_CUSTBASE_PRODREFRESH_ods_arc_brand_customer_t_distinct_values_table_stats ;</t>
  </si>
  <si>
    <t>drop table db_custscience_interns.col_2_DB_CUSTBASE_PRODREFRESH_ods_arc_brand_customer_t_distinct_values_table_stats;</t>
  </si>
  <si>
    <t>create table db_custscience_interns.col_2_DB_CUSTBASE_PRODREFRESH_ods_arc_brand_customer_t_null_value_count_table_stats (col_id int, null_value_count bigint) Row format delimited Fields terminated by '\t' Lines terminated by '\n'  Stored as textfile ;</t>
  </si>
  <si>
    <t xml:space="preserve">insert into table db_custscience_interns.col_2_DB_CUSTBASE_PRODREFRESH_ods_arc_brand_customer_t_null_value_count_table_stats select '2' as col_id, count (cust_key) as null_value_count where BRAND IS NULL </t>
  </si>
  <si>
    <t>insert into table db_custscience_interns.SUMMARY_of_DB_CUSTBASE_PRODREFRESH_ods_arc_brand_customer_t_null_value_count_table_stats select col_id, null_value_count from db_custscience_interns.col_2_DB_CUSTBASE_PRODREFRESH_ods_arc_brand_customer_t_null_value_count_table_stats ;</t>
  </si>
  <si>
    <t>drop table db_custscience_interns.col_2_DB_CUSTBASE_PRODREFRESH_ods_arc_brand_customer_t_null_value_count_table_stats ;</t>
  </si>
  <si>
    <t>create table db_custscience_interns.col_3_DB_CUSTBASE_PRODREFRESH_ods_arc_brand_customer_t_distinct_values_table_stats (col_id int, distinct_values bigint) Row format delimited Fields terminated by '\t' Lines terminated by '\n'  Stored as textfile ;</t>
  </si>
  <si>
    <t>insert into table db_custscience_interns.col_3_DB_CUSTBASE_PRODREFRESH_ods_arc_brand_customer_t_distinct_values_table_stats select '3' as col_id, count (distinct BRAND_CD) as distinct_values</t>
  </si>
  <si>
    <t>insert into table db_custscience_interns.SUMMARY_of_DB_CUSTBASE_PRODREFRESH_ods_arc_brand_customer_t_distinct_values_table_stats select col_id, distinct_values from db_custscience_interns.col_3_DB_CUSTBASE_PRODREFRESH_ods_arc_brand_customer_t_distinct_values_table_stats ;</t>
  </si>
  <si>
    <t>drop table db_custscience_interns.col_3_DB_CUSTBASE_PRODREFRESH_ods_arc_brand_customer_t_distinct_values_table_stats;</t>
  </si>
  <si>
    <t>create table db_custscience_interns.col_3_DB_CUSTBASE_PRODREFRESH_ods_arc_brand_customer_t_null_value_count_table_stats (col_id int, null_value_count bigint) Row format delimited Fields terminated by '\t' Lines terminated by '\n'  Stored as textfile ;</t>
  </si>
  <si>
    <t xml:space="preserve">insert into table db_custscience_interns.col_3_DB_CUSTBASE_PRODREFRESH_ods_arc_brand_customer_t_null_value_count_table_stats select '3' as col_id, count (cust_key) as null_value_count where BRAND_CD IS NULL </t>
  </si>
  <si>
    <t>insert into table db_custscience_interns.SUMMARY_of_DB_CUSTBASE_PRODREFRESH_ods_arc_brand_customer_t_null_value_count_table_stats select col_id, null_value_count from db_custscience_interns.col_3_DB_CUSTBASE_PRODREFRESH_ods_arc_brand_customer_t_null_value_count_table_stats ;</t>
  </si>
  <si>
    <t>drop table db_custscience_interns.col_3_DB_CUSTBASE_PRODREFRESH_ods_arc_brand_customer_t_null_value_count_table_stats ;</t>
  </si>
  <si>
    <t>create table db_custscience_interns.col_4_DB_CUSTBASE_PRODREFRESH_ods_arc_brand_customer_t_distinct_values_table_stats (col_id int, distinct_values bigint) Row format delimited Fields terminated by '\t' Lines terminated by '\n'  Stored as textfile ;</t>
  </si>
  <si>
    <t>insert into table db_custscience_interns.col_4_DB_CUSTBASE_PRODREFRESH_ods_arc_brand_customer_t_distinct_values_table_stats select '4' as col_id, count (distinct COUNTRY) as distinct_values</t>
  </si>
  <si>
    <t>insert into table db_custscience_interns.SUMMARY_of_DB_CUSTBASE_PRODREFRESH_ods_arc_brand_customer_t_distinct_values_table_stats select col_id, distinct_values from db_custscience_interns.col_4_DB_CUSTBASE_PRODREFRESH_ods_arc_brand_customer_t_distinct_values_table_stats ;</t>
  </si>
  <si>
    <t>drop table db_custscience_interns.col_4_DB_CUSTBASE_PRODREFRESH_ods_arc_brand_customer_t_distinct_values_table_stats;</t>
  </si>
  <si>
    <t>create table db_custscience_interns.col_4_DB_CUSTBASE_PRODREFRESH_ods_arc_brand_customer_t_null_value_count_table_stats (col_id int, null_value_count bigint) Row format delimited Fields terminated by '\t' Lines terminated by '\n'  Stored as textfile ;</t>
  </si>
  <si>
    <t xml:space="preserve">insert into table db_custscience_interns.col_4_DB_CUSTBASE_PRODREFRESH_ods_arc_brand_customer_t_null_value_count_table_stats select '4' as col_id, count (cust_key) as null_value_count where COUNTRY IS NULL </t>
  </si>
  <si>
    <t>insert into table db_custscience_interns.SUMMARY_of_DB_CUSTBASE_PRODREFRESH_ods_arc_brand_customer_t_null_value_count_table_stats select col_id, null_value_count from db_custscience_interns.col_4_DB_CUSTBASE_PRODREFRESH_ods_arc_brand_customer_t_null_value_count_table_stats ;</t>
  </si>
  <si>
    <t>drop table db_custscience_interns.col_4_DB_CUSTBASE_PRODREFRESH_ods_arc_brand_customer_t_null_value_count_table_stats ;</t>
  </si>
  <si>
    <t>arcv_ind            string                                  </t>
  </si>
  <si>
    <t>create table db_custscience_interns.col_5_DB_CUSTBASE_PRODREFRESH_ods_arc_brand_customer_t_distinct_values_table_stats (col_id int, distinct_values bigint) Row format delimited Fields terminated by '\t' Lines terminated by '\n'  Stored as textfile ;</t>
  </si>
  <si>
    <t>insert into table db_custscience_interns.col_5_DB_CUSTBASE_PRODREFRESH_ods_arc_brand_customer_t_distinct_values_table_stats select '5' as col_id, count (distinct ARCV_IND) as distinct_values</t>
  </si>
  <si>
    <t>insert into table db_custscience_interns.SUMMARY_of_DB_CUSTBASE_PRODREFRESH_ods_arc_brand_customer_t_distinct_values_table_stats select col_id, distinct_values from db_custscience_interns.col_5_DB_CUSTBASE_PRODREFRESH_ods_arc_brand_customer_t_distinct_values_table_stats ;</t>
  </si>
  <si>
    <t>drop table db_custscience_interns.col_5_DB_CUSTBASE_PRODREFRESH_ods_arc_brand_customer_t_distinct_values_table_stats;</t>
  </si>
  <si>
    <t>create table db_custscience_interns.col_5_DB_CUSTBASE_PRODREFRESH_ods_arc_brand_customer_t_null_value_count_table_stats (col_id int, null_value_count bigint) Row format delimited Fields terminated by '\t' Lines terminated by '\n'  Stored as textfile ;</t>
  </si>
  <si>
    <t xml:space="preserve">insert into table db_custscience_interns.col_5_DB_CUSTBASE_PRODREFRESH_ods_arc_brand_customer_t_null_value_count_table_stats select '5' as col_id, count (cust_key) as null_value_count where ARCV_IND IS NULL </t>
  </si>
  <si>
    <t>insert into table db_custscience_interns.SUMMARY_of_DB_CUSTBASE_PRODREFRESH_ods_arc_brand_customer_t_null_value_count_table_stats select col_id, null_value_count from db_custscience_interns.col_5_DB_CUSTBASE_PRODREFRESH_ods_arc_brand_customer_t_null_value_count_table_stats ;</t>
  </si>
  <si>
    <t>drop table db_custscience_interns.col_5_DB_CUSTBASE_PRODREFRESH_ods_arc_brand_customer_t_null_value_count_table_stats ;</t>
  </si>
  <si>
    <t>create table db_custscience_interns.col_6_DB_CUSTBASE_PRODREFRESH_ods_arc_brand_customer_t_distinct_values_table_stats (col_id int, distinct_values bigint) Row format delimited Fields terminated by '\t' Lines terminated by '\n'  Stored as textfile ;</t>
  </si>
  <si>
    <t>insert into table db_custscience_interns.col_6_DB_CUSTBASE_PRODREFRESH_ods_arc_brand_customer_t_distinct_values_table_stats select '6' as col_id, count (distinct FLOW_KEY) as distinct_values</t>
  </si>
  <si>
    <t>insert into table db_custscience_interns.SUMMARY_of_DB_CUSTBASE_PRODREFRESH_ods_arc_brand_customer_t_distinct_values_table_stats select col_id, distinct_values from db_custscience_interns.col_6_DB_CUSTBASE_PRODREFRESH_ods_arc_brand_customer_t_distinct_values_table_stats ;</t>
  </si>
  <si>
    <t>drop table db_custscience_interns.col_6_DB_CUSTBASE_PRODREFRESH_ods_arc_brand_customer_t_distinct_values_table_stats;</t>
  </si>
  <si>
    <t>create table db_custscience_interns.col_6_DB_CUSTBASE_PRODREFRESH_ods_arc_brand_customer_t_null_value_count_table_stats (col_id int, null_value_count bigint) Row format delimited Fields terminated by '\t' Lines terminated by '\n'  Stored as textfile ;</t>
  </si>
  <si>
    <t xml:space="preserve">insert into table db_custscience_interns.col_6_DB_CUSTBASE_PRODREFRESH_ods_arc_brand_customer_t_null_value_count_table_stats select '6' as col_id, count (cust_key) as null_value_count where FLOW_KEY IS NULL </t>
  </si>
  <si>
    <t>insert into table db_custscience_interns.SUMMARY_of_DB_CUSTBASE_PRODREFRESH_ods_arc_brand_customer_t_null_value_count_table_stats select col_id, null_value_count from db_custscience_interns.col_6_DB_CUSTBASE_PRODREFRESH_ods_arc_brand_customer_t_null_value_count_table_stats ;</t>
  </si>
  <si>
    <t>drop table db_custscience_interns.col_6_DB_CUSTBASE_PRODREFRESH_ods_arc_brand_customer_t_null_value_count_table_stats ;</t>
  </si>
  <si>
    <t>btch_key            bigint                                  </t>
  </si>
  <si>
    <t>create table db_custscience_interns.col_7_DB_CUSTBASE_PRODREFRESH_ods_arc_brand_customer_t_distinct_values_table_stats (col_id int, distinct_values bigint) Row format delimited Fields terminated by '\t' Lines terminated by '\n'  Stored as textfile ;</t>
  </si>
  <si>
    <t>insert into table db_custscience_interns.col_7_DB_CUSTBASE_PRODREFRESH_ods_arc_brand_customer_t_distinct_values_table_stats select '7' as col_id, count (distinct BTCH_KEY) as distinct_values</t>
  </si>
  <si>
    <t>insert into table db_custscience_interns.SUMMARY_of_DB_CUSTBASE_PRODREFRESH_ods_arc_brand_customer_t_distinct_values_table_stats select col_id, distinct_values from db_custscience_interns.col_7_DB_CUSTBASE_PRODREFRESH_ods_arc_brand_customer_t_distinct_values_table_stats ;</t>
  </si>
  <si>
    <t>drop table db_custscience_interns.col_7_DB_CUSTBASE_PRODREFRESH_ods_arc_brand_customer_t_distinct_values_table_stats;</t>
  </si>
  <si>
    <t>create table db_custscience_interns.col_7_DB_CUSTBASE_PRODREFRESH_ods_arc_brand_customer_t_null_value_count_table_stats (col_id int, null_value_count bigint) Row format delimited Fields terminated by '\t' Lines terminated by '\n'  Stored as textfile ;</t>
  </si>
  <si>
    <t xml:space="preserve">insert into table db_custscience_interns.col_7_DB_CUSTBASE_PRODREFRESH_ods_arc_brand_customer_t_null_value_count_table_stats select '7' as col_id, count (cust_key) as null_value_count where BTCH_KEY IS NULL </t>
  </si>
  <si>
    <t>insert into table db_custscience_interns.SUMMARY_of_DB_CUSTBASE_PRODREFRESH_ods_arc_brand_customer_t_null_value_count_table_stats select col_id, null_value_count from db_custscience_interns.col_7_DB_CUSTBASE_PRODREFRESH_ods_arc_brand_customer_t_null_value_count_table_stats ;</t>
  </si>
  <si>
    <t>drop table db_custscience_interns.col_7_DB_CUSTBASE_PRODREFRESH_ods_arc_brand_customer_t_null_value_count_table_stats ;</t>
  </si>
  <si>
    <t>create table db_custscience_interns.col_8_DB_CUSTBASE_PRODREFRESH_ods_arc_brand_customer_t_distinct_values_table_stats (col_id int, distinct_values bigint) Row format delimited Fields terminated by '\t' Lines terminated by '\n'  Stored as textfile ;</t>
  </si>
  <si>
    <t>insert into table db_custscience_interns.col_8_DB_CUSTBASE_PRODREFRESH_ods_arc_brand_customer_t_distinct_values_table_stats select '8' as col_id, count (distinct BTCH_OPR) as distinct_values</t>
  </si>
  <si>
    <t>insert into table db_custscience_interns.SUMMARY_of_DB_CUSTBASE_PRODREFRESH_ods_arc_brand_customer_t_distinct_values_table_stats select col_id, distinct_values from db_custscience_interns.col_8_DB_CUSTBASE_PRODREFRESH_ods_arc_brand_customer_t_distinct_values_table_stats ;</t>
  </si>
  <si>
    <t>drop table db_custscience_interns.col_8_DB_CUSTBASE_PRODREFRESH_ods_arc_brand_customer_t_distinct_values_table_stats;</t>
  </si>
  <si>
    <t>create table db_custscience_interns.col_8_DB_CUSTBASE_PRODREFRESH_ods_arc_brand_customer_t_null_value_count_table_stats (col_id int, null_value_count bigint) Row format delimited Fields terminated by '\t' Lines terminated by '\n'  Stored as textfile ;</t>
  </si>
  <si>
    <t xml:space="preserve">insert into table db_custscience_interns.col_8_DB_CUSTBASE_PRODREFRESH_ods_arc_brand_customer_t_null_value_count_table_stats select '8' as col_id, count (cust_key) as null_value_count where BTCH_OPR IS NULL </t>
  </si>
  <si>
    <t>insert into table db_custscience_interns.SUMMARY_of_DB_CUSTBASE_PRODREFRESH_ods_arc_brand_customer_t_null_value_count_table_stats select col_id, null_value_count from db_custscience_interns.col_8_DB_CUSTBASE_PRODREFRESH_ods_arc_brand_customer_t_null_value_count_table_stats ;</t>
  </si>
  <si>
    <t>drop table db_custscience_interns.col_8_DB_CUSTBASE_PRODREFRESH_ods_arc_brand_customer_t_null_value_count_table_stats ;</t>
  </si>
  <si>
    <t>create table db_custscience_interns.col_9_DB_CUSTBASE_PRODREFRESH_ods_arc_brand_customer_t_distinct_values_table_stats (col_id int, distinct_values bigint) Row format delimited Fields terminated by '\t' Lines terminated by '\n'  Stored as textfile ;</t>
  </si>
  <si>
    <t>insert into table db_custscience_interns.col_9_DB_CUSTBASE_PRODREFRESH_ods_arc_brand_customer_t_distinct_values_table_stats select '9' as col_id, count (distinct INS_DT) as distinct_values</t>
  </si>
  <si>
    <t>insert into table db_custscience_interns.SUMMARY_of_DB_CUSTBASE_PRODREFRESH_ods_arc_brand_customer_t_distinct_values_table_stats select col_id, distinct_values from db_custscience_interns.col_9_DB_CUSTBASE_PRODREFRESH_ods_arc_brand_customer_t_distinct_values_table_stats ;</t>
  </si>
  <si>
    <t>drop table db_custscience_interns.col_9_DB_CUSTBASE_PRODREFRESH_ods_arc_brand_customer_t_distinct_values_table_stats;</t>
  </si>
  <si>
    <t>create table db_custscience_interns.col_9_DB_CUSTBASE_PRODREFRESH_ods_arc_brand_customer_t_null_value_count_table_stats (col_id int, null_value_count bigint) Row format delimited Fields terminated by '\t' Lines terminated by '\n'  Stored as textfile ;</t>
  </si>
  <si>
    <t xml:space="preserve">insert into table db_custscience_interns.col_9_DB_CUSTBASE_PRODREFRESH_ods_arc_brand_customer_t_null_value_count_table_stats select '9' as col_id, count (cust_key) as null_value_count where INS_DT IS NULL </t>
  </si>
  <si>
    <t>insert into table db_custscience_interns.SUMMARY_of_DB_CUSTBASE_PRODREFRESH_ods_arc_brand_customer_t_null_value_count_table_stats select col_id, null_value_count from db_custscience_interns.col_9_DB_CUSTBASE_PRODREFRESH_ods_arc_brand_customer_t_null_value_count_table_stats ;</t>
  </si>
  <si>
    <t>drop table db_custscience_interns.col_9_DB_CUSTBASE_PRODREFRESH_ods_arc_brand_customer_t_null_value_count_table_stats ;</t>
  </si>
  <si>
    <t>create table db_custscience_interns.col_10_DB_CUSTBASE_PRODREFRESH_ods_arc_brand_customer_t_distinct_values_table_stats (col_id int, distinct_values bigint) Row format delimited Fields terminated by '\t' Lines terminated by '\n'  Stored as textfile ;</t>
  </si>
  <si>
    <t>insert into table db_custscience_interns.col_10_DB_CUSTBASE_PRODREFRESH_ods_arc_brand_customer_t_distinct_values_table_stats select '10' as col_id, count (distinct UPDT_DT) as distinct_values</t>
  </si>
  <si>
    <t>insert into table db_custscience_interns.SUMMARY_of_DB_CUSTBASE_PRODREFRESH_ods_arc_brand_customer_t_distinct_values_table_stats select col_id, distinct_values from db_custscience_interns.col_10_DB_CUSTBASE_PRODREFRESH_ods_arc_brand_customer_t_distinct_values_table_stats ;</t>
  </si>
  <si>
    <t>drop table db_custscience_interns.col_10_DB_CUSTBASE_PRODREFRESH_ods_arc_brand_customer_t_distinct_values_table_stats;</t>
  </si>
  <si>
    <t>create table db_custscience_interns.col_10_DB_CUSTBASE_PRODREFRESH_ods_arc_brand_customer_t_null_value_count_table_stats (col_id int, null_value_count bigint) Row format delimited Fields terminated by '\t' Lines terminated by '\n'  Stored as textfile ;</t>
  </si>
  <si>
    <t xml:space="preserve">insert into table db_custscience_interns.col_10_DB_CUSTBASE_PRODREFRESH_ods_arc_brand_customer_t_null_value_count_table_stats select '10' as col_id, count (cust_key) as null_value_count where UPDT_DT IS NULL </t>
  </si>
  <si>
    <t>insert into table db_custscience_interns.SUMMARY_of_DB_CUSTBASE_PRODREFRESH_ods_arc_brand_customer_t_null_value_count_table_stats select col_id, null_value_count from db_custscience_interns.col_10_DB_CUSTBASE_PRODREFRESH_ods_arc_brand_customer_t_null_value_count_table_stats ;</t>
  </si>
  <si>
    <t>drop table db_custscience_interns.col_10_DB_CUSTBASE_PRODREFRESH_ods_arc_brand_customer_t_null_value_count_table_stats ;</t>
  </si>
  <si>
    <t>create table db_custscience_interns.col_11_DB_CUSTBASE_PRODREFRESH_ods_arc_brand_customer_t_distinct_values_table_stats (col_id int, distinct_values bigint) Row format delimited Fields terminated by '\t' Lines terminated by '\n'  Stored as textfile ;</t>
  </si>
  <si>
    <t>insert into table db_custscience_interns.col_11_DB_CUSTBASE_PRODREFRESH_ods_arc_brand_customer_t_distinct_values_table_stats select '11' as col_id, count (distinct CRT_TMST) as distinct_values</t>
  </si>
  <si>
    <t>insert into table db_custscience_interns.SUMMARY_of_DB_CUSTBASE_PRODREFRESH_ods_arc_brand_customer_t_distinct_values_table_stats select col_id, distinct_values from db_custscience_interns.col_11_DB_CUSTBASE_PRODREFRESH_ods_arc_brand_customer_t_distinct_values_table_stats ;</t>
  </si>
  <si>
    <t>drop table db_custscience_interns.col_11_DB_CUSTBASE_PRODREFRESH_ods_arc_brand_customer_t_distinct_values_table_stats;</t>
  </si>
  <si>
    <t>create table db_custscience_interns.col_11_DB_CUSTBASE_PRODREFRESH_ods_arc_brand_customer_t_null_value_count_table_stats (col_id int, null_value_count bigint) Row format delimited Fields terminated by '\t' Lines terminated by '\n'  Stored as textfile ;</t>
  </si>
  <si>
    <t xml:space="preserve">insert into table db_custscience_interns.col_11_DB_CUSTBASE_PRODREFRESH_ods_arc_brand_customer_t_null_value_count_table_stats select '11' as col_id, count (cust_key) as null_value_count where CRT_TMST IS NULL </t>
  </si>
  <si>
    <t>insert into table db_custscience_interns.SUMMARY_of_DB_CUSTBASE_PRODREFRESH_ods_arc_brand_customer_t_null_value_count_table_stats select col_id, null_value_count from db_custscience_interns.col_11_DB_CUSTBASE_PRODREFRESH_ods_arc_brand_customer_t_null_value_count_table_stats ;</t>
  </si>
  <si>
    <t>drop table db_custscience_interns.col_11_DB_CUSTBASE_PRODREFRESH_ods_arc_brand_customer_t_null_value_count_table_stats ;</t>
  </si>
  <si>
    <t>create table db_custscience_interns.col_12_DB_CUSTBASE_PRODREFRESH_ods_arc_brand_customer_t_distinct_values_table_stats (col_id int, distinct_values bigint) Row format delimited Fields terminated by '\t' Lines terminated by '\n'  Stored as textfile ;</t>
  </si>
  <si>
    <t>insert into table db_custscience_interns.col_12_DB_CUSTBASE_PRODREFRESH_ods_arc_brand_customer_t_distinct_values_table_stats select '12' as col_id, count (distinct UPDT_TMST) as distinct_values</t>
  </si>
  <si>
    <t>insert into table db_custscience_interns.SUMMARY_of_DB_CUSTBASE_PRODREFRESH_ods_arc_brand_customer_t_distinct_values_table_stats select col_id, distinct_values from db_custscience_interns.col_12_DB_CUSTBASE_PRODREFRESH_ods_arc_brand_customer_t_distinct_values_table_stats ;</t>
  </si>
  <si>
    <t>drop table db_custscience_interns.col_12_DB_CUSTBASE_PRODREFRESH_ods_arc_brand_customer_t_distinct_values_table_stats;</t>
  </si>
  <si>
    <t>create table db_custscience_interns.col_12_DB_CUSTBASE_PRODREFRESH_ods_arc_brand_customer_t_null_value_count_table_stats (col_id int, null_value_count bigint) Row format delimited Fields terminated by '\t' Lines terminated by '\n'  Stored as textfile ;</t>
  </si>
  <si>
    <t xml:space="preserve">insert into table db_custscience_interns.col_12_DB_CUSTBASE_PRODREFRESH_ods_arc_brand_customer_t_null_value_count_table_stats select '12' as col_id, count (cust_key) as null_value_count where UPDT_TMST IS NULL </t>
  </si>
  <si>
    <t>insert into table db_custscience_interns.SUMMARY_of_DB_CUSTBASE_PRODREFRESH_ods_arc_brand_customer_t_null_value_count_table_stats select col_id, null_value_count from db_custscience_interns.col_12_DB_CUSTBASE_PRODREFRESH_ods_arc_brand_customer_t_null_value_count_table_stats ;</t>
  </si>
  <si>
    <t>drop table db_custscience_interns.col_12_DB_CUSTBASE_PRODREFRESH_ods_arc_brand_customer_t_null_value_count_table_stats ;</t>
  </si>
  <si>
    <t xml:space="preserve">Detailed Table Information Table(tableName:ods_arc_brand_customer_t, dbName:db_custbase_prodrefresh, owner:svc_prodrefresh, createTime:1497486467, lastAccessTime:0, retention:0, sd:StorageDescriptor(cols:[FieldSchema(name:cust_key, type:bigint, comment:), FieldSchema(name:brand, type:string, comment:), FieldSchema(name:brand_cd, type:bigint, comment:), FieldSchema(name:country, type:string, comment:), FieldSchema(name:arcv_ind, type:string, comment:), FieldSchema(name:flow_key, type:bigint, comment:), FieldSchema(name:btch_key, type:bigint, comment:), FieldSchema(name:btch_opr, type:string, comment:), FieldSchema(name:ins_dt, type:string, comment:), FieldSchema(name:updt_dt, type:string, comment:), FieldSchema(name:crt_tmst, type:string, comment:), FieldSchema(name:updt_tmst, type:string, comment:)], location:hdfs://pxpmgct/bdprod/cust/custbase/Customer/MDS/ODS_ARC_BRAND_CUSTOMER_T/1492217873,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parameters:{totalSize=202727878, EXTERNAL=TRUE, numRows=-1, rawDataSize=-1, COLUMN_STATS_ACCURATE=false, numFiles=7, transient_lastDdlTime=1497486467}, viewOriginalText:null, viewExpandedText:null, tableType:EXTERNAL_TABLE) 
</t>
  </si>
  <si>
    <t>Time taken: 6.092 seconds, Fetched: 14 row(s)</t>
  </si>
  <si>
    <t>hive -e 'set hive.cli.print.header=true; select * from DB_CUSTBASE_PRODREFRESH.ods_brand_cust_email_t limit 10000;'&gt;DB_CUSTBASE_PRODREFRESH.ods_brand_cust_email_t_10k_sample.txt;</t>
  </si>
  <si>
    <t>Time:  316.267 seconds (5.27 minutes)</t>
  </si>
  <si>
    <t>Time:  387.034 seconds (6.45 minutes)</t>
  </si>
  <si>
    <t>select * from db_custscience_interns.SUMMARY_of_DB_CUSTBASE_PRODREFRESH_ods_brand_cust_email_t_distinct_values_table_stats;</t>
  </si>
  <si>
    <t>select * from db_custscience_interns.SUMMARY_of_DB_CUSTBASE_PRODREFRESH_ods_brand_cust_email_t_null_value_count_table_stats;</t>
  </si>
  <si>
    <t>hive&gt; Describe extended DB_CUSTBASE_PRODREFRESH.ods_brand_cust_email_t;</t>
  </si>
  <si>
    <t>from DB_CUSTBASE_PRODREFRESH.ods_brand_cust_email_t</t>
  </si>
  <si>
    <t>create table db_custscience_interns.SUMMARY_of_DB_CUSTBASE_PRODREFRESH_ods_brand_cust_email_t_distinct_values_table_stats (col_id int, distinct_values bigint) Row format delimited Fields terminated by '\t' Lines terminated by '\n'  Stored as textfile ;</t>
  </si>
  <si>
    <t>create table db_custscience_interns.SUMMARY_of_DB_CUSTBASE_PRODREFRESH_ods_brand_cust_email_t_null_value_count_table_stats (col_id int, null_value_count bigint) Row format delimited Fields terminated by '\t' Lines terminated by '\n'  Stored as textfile ;</t>
  </si>
  <si>
    <t>create table db_custscience_interns.col_1_DB_CUSTBASE_PRODREFRESH_ods_brand_cust_email_t_distinct_values_table_stats (col_id int, distinct_values bigint) Row format delimited Fields terminated by '\t' Lines terminated by '\n'  Stored as textfile ;</t>
  </si>
  <si>
    <t>insert into table db_custscience_interns.col_1_DB_CUSTBASE_PRODREFRESH_ods_brand_cust_email_t_distinct_values_table_stats select '1' as col_id, count (distinct EMAIL_KEY) as distinct_values</t>
  </si>
  <si>
    <t>insert into table db_custscience_interns.SUMMARY_of_DB_CUSTBASE_PRODREFRESH_ods_brand_cust_email_t_distinct_values_table_stats select col_id, distinct_values from db_custscience_interns.col_1_DB_CUSTBASE_PRODREFRESH_ods_brand_cust_email_t_distinct_values_table_stats ;</t>
  </si>
  <si>
    <t>1 120589818</t>
  </si>
  <si>
    <t>drop table db_custscience_interns.col_1_DB_CUSTBASE_PRODREFRESH_ods_brand_cust_email_t_distinct_values_table_stats;</t>
  </si>
  <si>
    <t>create table db_custscience_interns.col_1_DB_CUSTBASE_PRODREFRESH_ods_brand_cust_email_t_null_value_count_table_stats (col_id int, null_value_count bigint) Row format delimited Fields terminated by '\t' Lines terminated by '\n'  Stored as textfile ;</t>
  </si>
  <si>
    <t xml:space="preserve">insert into table db_custscience_interns.col_1_DB_CUSTBASE_PRODREFRESH_ods_brand_cust_email_t_null_value_count_table_stats select '1' as col_id, count (cust_key) as null_value_count where EMAIL_KEY IS NULL </t>
  </si>
  <si>
    <t>insert into table db_custscience_interns.SUMMARY_of_DB_CUSTBASE_PRODREFRESH_ods_brand_cust_email_t_null_value_count_table_stats select col_id, null_value_count from db_custscience_interns.col_1_DB_CUSTBASE_PRODREFRESH_ods_brand_cust_email_t_null_value_count_table_stats ;</t>
  </si>
  <si>
    <t>drop table db_custscience_interns.col_1_DB_CUSTBASE_PRODREFRESH_ods_brand_cust_email_t_null_value_count_table_stats ;</t>
  </si>
  <si>
    <t>create table db_custscience_interns.col_2_DB_CUSTBASE_PRODREFRESH_ods_brand_cust_email_t_distinct_values_table_stats (col_id int, distinct_values bigint) Row format delimited Fields terminated by '\t' Lines terminated by '\n'  Stored as textfile ;</t>
  </si>
  <si>
    <t>insert into table db_custscience_interns.col_2_DB_CUSTBASE_PRODREFRESH_ods_brand_cust_email_t_distinct_values_table_stats select '2' as col_id, count (distinct BRAND) as distinct_values</t>
  </si>
  <si>
    <t>insert into table db_custscience_interns.SUMMARY_of_DB_CUSTBASE_PRODREFRESH_ods_brand_cust_email_t_distinct_values_table_stats select col_id, distinct_values from db_custscience_interns.col_2_DB_CUSTBASE_PRODREFRESH_ods_brand_cust_email_t_distinct_values_table_stats ;</t>
  </si>
  <si>
    <t>drop table db_custscience_interns.col_2_DB_CUSTBASE_PRODREFRESH_ods_brand_cust_email_t_distinct_values_table_stats;</t>
  </si>
  <si>
    <t>create table db_custscience_interns.col_2_DB_CUSTBASE_PRODREFRESH_ods_brand_cust_email_t_null_value_count_table_stats (col_id int, null_value_count bigint) Row format delimited Fields terminated by '\t' Lines terminated by '\n'  Stored as textfile ;</t>
  </si>
  <si>
    <t xml:space="preserve">insert into table db_custscience_interns.col_2_DB_CUSTBASE_PRODREFRESH_ods_brand_cust_email_t_null_value_count_table_stats select '2' as col_id, count (cust_key) as null_value_count where BRAND IS NULL </t>
  </si>
  <si>
    <t>insert into table db_custscience_interns.SUMMARY_of_DB_CUSTBASE_PRODREFRESH_ods_brand_cust_email_t_null_value_count_table_stats select col_id, null_value_count from db_custscience_interns.col_2_DB_CUSTBASE_PRODREFRESH_ods_brand_cust_email_t_null_value_count_table_stats ;</t>
  </si>
  <si>
    <t>drop table db_custscience_interns.col_2_DB_CUSTBASE_PRODREFRESH_ods_brand_cust_email_t_null_value_count_table_stats ;</t>
  </si>
  <si>
    <t>create table db_custscience_interns.col_3_DB_CUSTBASE_PRODREFRESH_ods_brand_cust_email_t_distinct_values_table_stats (col_id int, distinct_values bigint) Row format delimited Fields terminated by '\t' Lines terminated by '\n'  Stored as textfile ;</t>
  </si>
  <si>
    <t>insert into table db_custscience_interns.col_3_DB_CUSTBASE_PRODREFRESH_ods_brand_cust_email_t_distinct_values_table_stats select '3' as col_id, count (distinct CUST_KEY) as distinct_values</t>
  </si>
  <si>
    <t>insert into table db_custscience_interns.SUMMARY_of_DB_CUSTBASE_PRODREFRESH_ods_brand_cust_email_t_distinct_values_table_stats select col_id, distinct_values from db_custscience_interns.col_3_DB_CUSTBASE_PRODREFRESH_ods_brand_cust_email_t_distinct_values_table_stats ;</t>
  </si>
  <si>
    <t>11 147</t>
  </si>
  <si>
    <t>drop table db_custscience_interns.col_3_DB_CUSTBASE_PRODREFRESH_ods_brand_cust_email_t_distinct_values_table_stats;</t>
  </si>
  <si>
    <t>create table db_custscience_interns.col_3_DB_CUSTBASE_PRODREFRESH_ods_brand_cust_email_t_null_value_count_table_stats (col_id int, null_value_count bigint) Row format delimited Fields terminated by '\t' Lines terminated by '\n'  Stored as textfile ;</t>
  </si>
  <si>
    <t xml:space="preserve">insert into table db_custscience_interns.col_3_DB_CUSTBASE_PRODREFRESH_ods_brand_cust_email_t_null_value_count_table_stats select '3' as col_id, count (cust_key) as null_value_count where CUST_KEY IS NULL </t>
  </si>
  <si>
    <t>insert into table db_custscience_interns.SUMMARY_of_DB_CUSTBASE_PRODREFRESH_ods_brand_cust_email_t_null_value_count_table_stats select col_id, null_value_count from db_custscience_interns.col_3_DB_CUSTBASE_PRODREFRESH_ods_brand_cust_email_t_null_value_count_table_stats ;</t>
  </si>
  <si>
    <t>drop table db_custscience_interns.col_3_DB_CUSTBASE_PRODREFRESH_ods_brand_cust_email_t_null_value_count_table_stats ;</t>
  </si>
  <si>
    <t>gnrc_src_key        bigint                                  </t>
  </si>
  <si>
    <t>create table db_custscience_interns.col_4_DB_CUSTBASE_PRODREFRESH_ods_brand_cust_email_t_distinct_values_table_stats (col_id int, distinct_values bigint) Row format delimited Fields terminated by '\t' Lines terminated by '\n'  Stored as textfile ;</t>
  </si>
  <si>
    <t>insert into table db_custscience_interns.col_4_DB_CUSTBASE_PRODREFRESH_ods_brand_cust_email_t_distinct_values_table_stats select '4' as col_id, count (distinct GNRC_SRC_KEY) as distinct_values</t>
  </si>
  <si>
    <t>insert into table db_custscience_interns.SUMMARY_of_DB_CUSTBASE_PRODREFRESH_ods_brand_cust_email_t_distinct_values_table_stats select col_id, distinct_values from db_custscience_interns.col_4_DB_CUSTBASE_PRODREFRESH_ods_brand_cust_email_t_distinct_values_table_stats ;</t>
  </si>
  <si>
    <t>12 8203</t>
  </si>
  <si>
    <t>drop table db_custscience_interns.col_4_DB_CUSTBASE_PRODREFRESH_ods_brand_cust_email_t_distinct_values_table_stats;</t>
  </si>
  <si>
    <t>create table db_custscience_interns.col_4_DB_CUSTBASE_PRODREFRESH_ods_brand_cust_email_t_null_value_count_table_stats (col_id int, null_value_count bigint) Row format delimited Fields terminated by '\t' Lines terminated by '\n'  Stored as textfile ;</t>
  </si>
  <si>
    <t xml:space="preserve">insert into table db_custscience_interns.col_4_DB_CUSTBASE_PRODREFRESH_ods_brand_cust_email_t_null_value_count_table_stats select '4' as col_id, count (cust_key) as null_value_count where GNRC_SRC_KEY IS NULL </t>
  </si>
  <si>
    <t>insert into table db_custscience_interns.SUMMARY_of_DB_CUSTBASE_PRODREFRESH_ods_brand_cust_email_t_null_value_count_table_stats select col_id, null_value_count from db_custscience_interns.col_4_DB_CUSTBASE_PRODREFRESH_ods_brand_cust_email_t_null_value_count_table_stats ;</t>
  </si>
  <si>
    <t>drop table db_custscience_interns.col_4_DB_CUSTBASE_PRODREFRESH_ods_brand_cust_email_t_null_value_count_table_stats ;</t>
  </si>
  <si>
    <t>acq_date            string                                  </t>
  </si>
  <si>
    <t>create table db_custscience_interns.col_5_DB_CUSTBASE_PRODREFRESH_ods_brand_cust_email_t_distinct_values_table_stats (col_id int, distinct_values bigint) Row format delimited Fields terminated by '\t' Lines terminated by '\n'  Stored as textfile ;</t>
  </si>
  <si>
    <t>insert into table db_custscience_interns.col_5_DB_CUSTBASE_PRODREFRESH_ods_brand_cust_email_t_distinct_values_table_stats select '5' as col_id, count (distinct ACQ_DATE) as distinct_values</t>
  </si>
  <si>
    <t>insert into table db_custscience_interns.SUMMARY_of_DB_CUSTBASE_PRODREFRESH_ods_brand_cust_email_t_distinct_values_table_stats select col_id, distinct_values from db_custscience_interns.col_5_DB_CUSTBASE_PRODREFRESH_ods_brand_cust_email_t_distinct_values_table_stats ;</t>
  </si>
  <si>
    <t>13 8203</t>
  </si>
  <si>
    <t>drop table db_custscience_interns.col_5_DB_CUSTBASE_PRODREFRESH_ods_brand_cust_email_t_distinct_values_table_stats;</t>
  </si>
  <si>
    <t>create table db_custscience_interns.col_5_DB_CUSTBASE_PRODREFRESH_ods_brand_cust_email_t_null_value_count_table_stats (col_id int, null_value_count bigint) Row format delimited Fields terminated by '\t' Lines terminated by '\n'  Stored as textfile ;</t>
  </si>
  <si>
    <t xml:space="preserve">insert into table db_custscience_interns.col_5_DB_CUSTBASE_PRODREFRESH_ods_brand_cust_email_t_null_value_count_table_stats select '5' as col_id, count (cust_key) as null_value_count where ACQ_DATE IS NULL </t>
  </si>
  <si>
    <t>insert into table db_custscience_interns.SUMMARY_of_DB_CUSTBASE_PRODREFRESH_ods_brand_cust_email_t_null_value_count_table_stats select col_id, null_value_count from db_custscience_interns.col_5_DB_CUSTBASE_PRODREFRESH_ods_brand_cust_email_t_null_value_count_table_stats ;</t>
  </si>
  <si>
    <t>drop table db_custscience_interns.col_5_DB_CUSTBASE_PRODREFRESH_ods_brand_cust_email_t_null_value_count_table_stats ;</t>
  </si>
  <si>
    <t>create table db_custscience_interns.col_6_DB_CUSTBASE_PRODREFRESH_ods_brand_cust_email_t_distinct_values_table_stats (col_id int, distinct_values bigint) Row format delimited Fields terminated by '\t' Lines terminated by '\n'  Stored as textfile ;</t>
  </si>
  <si>
    <t>insert into table db_custscience_interns.col_6_DB_CUSTBASE_PRODREFRESH_ods_brand_cust_email_t_distinct_values_table_stats select '6' as col_id, count (distinct INS_DT) as distinct_values</t>
  </si>
  <si>
    <t>insert into table db_custscience_interns.SUMMARY_of_DB_CUSTBASE_PRODREFRESH_ods_brand_cust_email_t_distinct_values_table_stats select col_id, distinct_values from db_custscience_interns.col_6_DB_CUSTBASE_PRODREFRESH_ods_brand_cust_email_t_distinct_values_table_stats ;</t>
  </si>
  <si>
    <t>3 102788428</t>
  </si>
  <si>
    <t>drop table db_custscience_interns.col_6_DB_CUSTBASE_PRODREFRESH_ods_brand_cust_email_t_distinct_values_table_stats;</t>
  </si>
  <si>
    <t>create table db_custscience_interns.col_6_DB_CUSTBASE_PRODREFRESH_ods_brand_cust_email_t_null_value_count_table_stats (col_id int, null_value_count bigint) Row format delimited Fields terminated by '\t' Lines terminated by '\n'  Stored as textfile ;</t>
  </si>
  <si>
    <t xml:space="preserve">insert into table db_custscience_interns.col_6_DB_CUSTBASE_PRODREFRESH_ods_brand_cust_email_t_null_value_count_table_stats select '6' as col_id, count (cust_key) as null_value_count where INS_DT IS NULL </t>
  </si>
  <si>
    <t>insert into table db_custscience_interns.SUMMARY_of_DB_CUSTBASE_PRODREFRESH_ods_brand_cust_email_t_null_value_count_table_stats select col_id, null_value_count from db_custscience_interns.col_6_DB_CUSTBASE_PRODREFRESH_ods_brand_cust_email_t_null_value_count_table_stats ;</t>
  </si>
  <si>
    <t>drop table db_custscience_interns.col_6_DB_CUSTBASE_PRODREFRESH_ods_brand_cust_email_t_null_value_count_table_stats ;</t>
  </si>
  <si>
    <t>create table db_custscience_interns.col_7_DB_CUSTBASE_PRODREFRESH_ods_brand_cust_email_t_distinct_values_table_stats (col_id int, distinct_values bigint) Row format delimited Fields terminated by '\t' Lines terminated by '\n'  Stored as textfile ;</t>
  </si>
  <si>
    <t>insert into table db_custscience_interns.col_7_DB_CUSTBASE_PRODREFRESH_ods_brand_cust_email_t_distinct_values_table_stats select '7' as col_id, count (distinct UPDT_DT) as distinct_values</t>
  </si>
  <si>
    <t>insert into table db_custscience_interns.SUMMARY_of_DB_CUSTBASE_PRODREFRESH_ods_brand_cust_email_t_distinct_values_table_stats select col_id, distinct_values from db_custscience_interns.col_7_DB_CUSTBASE_PRODREFRESH_ods_brand_cust_email_t_distinct_values_table_stats ;</t>
  </si>
  <si>
    <t>4 147991</t>
  </si>
  <si>
    <t>drop table db_custscience_interns.col_7_DB_CUSTBASE_PRODREFRESH_ods_brand_cust_email_t_distinct_values_table_stats;</t>
  </si>
  <si>
    <t>create table db_custscience_interns.col_7_DB_CUSTBASE_PRODREFRESH_ods_brand_cust_email_t_null_value_count_table_stats (col_id int, null_value_count bigint) Row format delimited Fields terminated by '\t' Lines terminated by '\n'  Stored as textfile ;</t>
  </si>
  <si>
    <t xml:space="preserve">insert into table db_custscience_interns.col_7_DB_CUSTBASE_PRODREFRESH_ods_brand_cust_email_t_null_value_count_table_stats select '7' as col_id, count (cust_key) as null_value_count where UPDT_DT IS NULL </t>
  </si>
  <si>
    <t>insert into table db_custscience_interns.SUMMARY_of_DB_CUSTBASE_PRODREFRESH_ods_brand_cust_email_t_null_value_count_table_stats select col_id, null_value_count from db_custscience_interns.col_7_DB_CUSTBASE_PRODREFRESH_ods_brand_cust_email_t_null_value_count_table_stats ;</t>
  </si>
  <si>
    <t>drop table db_custscience_interns.col_7_DB_CUSTBASE_PRODREFRESH_ods_brand_cust_email_t_null_value_count_table_stats ;</t>
  </si>
  <si>
    <t>cic_pos_zip_cd      string                                  </t>
  </si>
  <si>
    <t>create table db_custscience_interns.col_8_DB_CUSTBASE_PRODREFRESH_ods_brand_cust_email_t_distinct_values_table_stats (col_id int, distinct_values bigint) Row format delimited Fields terminated by '\t' Lines terminated by '\n'  Stored as textfile ;</t>
  </si>
  <si>
    <t>insert into table db_custscience_interns.col_8_DB_CUSTBASE_PRODREFRESH_ods_brand_cust_email_t_distinct_values_table_stats select '8' as col_id, count (distinct CIC_POS_ZIP_CD) as distinct_values</t>
  </si>
  <si>
    <t>insert into table db_custscience_interns.SUMMARY_of_DB_CUSTBASE_PRODREFRESH_ods_brand_cust_email_t_distinct_values_table_stats select col_id, distinct_values from db_custscience_interns.col_8_DB_CUSTBASE_PRODREFRESH_ods_brand_cust_email_t_distinct_values_table_stats ;</t>
  </si>
  <si>
    <t>5 7216</t>
  </si>
  <si>
    <t>drop table db_custscience_interns.col_8_DB_CUSTBASE_PRODREFRESH_ods_brand_cust_email_t_distinct_values_table_stats;</t>
  </si>
  <si>
    <t>create table db_custscience_interns.col_8_DB_CUSTBASE_PRODREFRESH_ods_brand_cust_email_t_null_value_count_table_stats (col_id int, null_value_count bigint) Row format delimited Fields terminated by '\t' Lines terminated by '\n'  Stored as textfile ;</t>
  </si>
  <si>
    <t xml:space="preserve">insert into table db_custscience_interns.col_8_DB_CUSTBASE_PRODREFRESH_ods_brand_cust_email_t_null_value_count_table_stats select '8' as col_id, count (cust_key) as null_value_count where CIC_POS_ZIP_CD IS NULL </t>
  </si>
  <si>
    <t>insert into table db_custscience_interns.SUMMARY_of_DB_CUSTBASE_PRODREFRESH_ods_brand_cust_email_t_null_value_count_table_stats select col_id, null_value_count from db_custscience_interns.col_8_DB_CUSTBASE_PRODREFRESH_ods_brand_cust_email_t_null_value_count_table_stats ;</t>
  </si>
  <si>
    <t>drop table db_custscience_interns.col_8_DB_CUSTBASE_PRODREFRESH_ods_brand_cust_email_t_null_value_count_table_stats ;</t>
  </si>
  <si>
    <t>create table db_custscience_interns.col_9_DB_CUSTBASE_PRODREFRESH_ods_brand_cust_email_t_distinct_values_table_stats (col_id int, distinct_values bigint) Row format delimited Fields terminated by '\t' Lines terminated by '\n'  Stored as textfile ;</t>
  </si>
  <si>
    <t>insert into table db_custscience_interns.col_9_DB_CUSTBASE_PRODREFRESH_ods_brand_cust_email_t_distinct_values_table_stats select '9' as col_id, count (distinct BRAND_CD) as distinct_values</t>
  </si>
  <si>
    <t>insert into table db_custscience_interns.SUMMARY_of_DB_CUSTBASE_PRODREFRESH_ods_brand_cust_email_t_distinct_values_table_stats select col_id, distinct_values from db_custscience_interns.col_9_DB_CUSTBASE_PRODREFRESH_ods_brand_cust_email_t_distinct_values_table_stats ;</t>
  </si>
  <si>
    <t>6 13417</t>
  </si>
  <si>
    <t>drop table db_custscience_interns.col_9_DB_CUSTBASE_PRODREFRESH_ods_brand_cust_email_t_distinct_values_table_stats;</t>
  </si>
  <si>
    <t>create table db_custscience_interns.col_9_DB_CUSTBASE_PRODREFRESH_ods_brand_cust_email_t_null_value_count_table_stats (col_id int, null_value_count bigint) Row format delimited Fields terminated by '\t' Lines terminated by '\n'  Stored as textfile ;</t>
  </si>
  <si>
    <t xml:space="preserve">insert into table db_custscience_interns.col_9_DB_CUSTBASE_PRODREFRESH_ods_brand_cust_email_t_null_value_count_table_stats select '9' as col_id, count (cust_key) as null_value_count where BRAND_CD IS NULL </t>
  </si>
  <si>
    <t>insert into table db_custscience_interns.SUMMARY_of_DB_CUSTBASE_PRODREFRESH_ods_brand_cust_email_t_null_value_count_table_stats select col_id, null_value_count from db_custscience_interns.col_9_DB_CUSTBASE_PRODREFRESH_ods_brand_cust_email_t_null_value_count_table_stats ;</t>
  </si>
  <si>
    <t>drop table db_custscience_interns.col_9_DB_CUSTBASE_PRODREFRESH_ods_brand_cust_email_t_null_value_count_table_stats ;</t>
  </si>
  <si>
    <t>create table db_custscience_interns.col_10_DB_CUSTBASE_PRODREFRESH_ods_brand_cust_email_t_distinct_values_table_stats (col_id int, distinct_values bigint) Row format delimited Fields terminated by '\t' Lines terminated by '\n'  Stored as textfile ;</t>
  </si>
  <si>
    <t>insert into table db_custscience_interns.col_10_DB_CUSTBASE_PRODREFRESH_ods_brand_cust_email_t_distinct_values_table_stats select '10' as col_id, count (distinct COUNTRY) as distinct_values</t>
  </si>
  <si>
    <t>insert into table db_custscience_interns.SUMMARY_of_DB_CUSTBASE_PRODREFRESH_ods_brand_cust_email_t_distinct_values_table_stats select col_id, distinct_values from db_custscience_interns.col_10_DB_CUSTBASE_PRODREFRESH_ods_brand_cust_email_t_distinct_values_table_stats ;</t>
  </si>
  <si>
    <t>7 4381</t>
  </si>
  <si>
    <t>drop table db_custscience_interns.col_10_DB_CUSTBASE_PRODREFRESH_ods_brand_cust_email_t_distinct_values_table_stats;</t>
  </si>
  <si>
    <t>create table db_custscience_interns.col_10_DB_CUSTBASE_PRODREFRESH_ods_brand_cust_email_t_null_value_count_table_stats (col_id int, null_value_count bigint) Row format delimited Fields terminated by '\t' Lines terminated by '\n'  Stored as textfile ;</t>
  </si>
  <si>
    <t xml:space="preserve">insert into table db_custscience_interns.col_10_DB_CUSTBASE_PRODREFRESH_ods_brand_cust_email_t_null_value_count_table_stats select '10' as col_id, count (cust_key) as null_value_count where COUNTRY IS NULL </t>
  </si>
  <si>
    <t>insert into table db_custscience_interns.SUMMARY_of_DB_CUSTBASE_PRODREFRESH_ods_brand_cust_email_t_null_value_count_table_stats select col_id, null_value_count from db_custscience_interns.col_10_DB_CUSTBASE_PRODREFRESH_ods_brand_cust_email_t_null_value_count_table_stats ;</t>
  </si>
  <si>
    <t>drop table db_custscience_interns.col_10_DB_CUSTBASE_PRODREFRESH_ods_brand_cust_email_t_null_value_count_table_stats ;</t>
  </si>
  <si>
    <t>create table db_custscience_interns.col_11_DB_CUSTBASE_PRODREFRESH_ods_brand_cust_email_t_distinct_values_table_stats (col_id int, distinct_values bigint) Row format delimited Fields terminated by '\t' Lines terminated by '\n'  Stored as textfile ;</t>
  </si>
  <si>
    <t>insert into table db_custscience_interns.col_11_DB_CUSTBASE_PRODREFRESH_ods_brand_cust_email_t_distinct_values_table_stats select '11' as col_id, count (distinct FLOW_KEY) as distinct_values</t>
  </si>
  <si>
    <t>insert into table db_custscience_interns.SUMMARY_of_DB_CUSTBASE_PRODREFRESH_ods_brand_cust_email_t_distinct_values_table_stats select col_id, distinct_values from db_custscience_interns.col_11_DB_CUSTBASE_PRODREFRESH_ods_brand_cust_email_t_distinct_values_table_stats ;</t>
  </si>
  <si>
    <t>drop table db_custscience_interns.col_11_DB_CUSTBASE_PRODREFRESH_ods_brand_cust_email_t_distinct_values_table_stats;</t>
  </si>
  <si>
    <t>create table db_custscience_interns.col_11_DB_CUSTBASE_PRODREFRESH_ods_brand_cust_email_t_null_value_count_table_stats (col_id int, null_value_count bigint) Row format delimited Fields terminated by '\t' Lines terminated by '\n'  Stored as textfile ;</t>
  </si>
  <si>
    <t xml:space="preserve">insert into table db_custscience_interns.col_11_DB_CUSTBASE_PRODREFRESH_ods_brand_cust_email_t_null_value_count_table_stats select '11' as col_id, count (cust_key) as null_value_count where FLOW_KEY IS NULL </t>
  </si>
  <si>
    <t>insert into table db_custscience_interns.SUMMARY_of_DB_CUSTBASE_PRODREFRESH_ods_brand_cust_email_t_null_value_count_table_stats select col_id, null_value_count from db_custscience_interns.col_11_DB_CUSTBASE_PRODREFRESH_ods_brand_cust_email_t_null_value_count_table_stats ;</t>
  </si>
  <si>
    <t>8 173091910</t>
  </si>
  <si>
    <t>drop table db_custscience_interns.col_11_DB_CUSTBASE_PRODREFRESH_ods_brand_cust_email_t_null_value_count_table_stats ;</t>
  </si>
  <si>
    <t>create table db_custscience_interns.col_12_DB_CUSTBASE_PRODREFRESH_ods_brand_cust_email_t_distinct_values_table_stats (col_id int, distinct_values bigint) Row format delimited Fields terminated by '\t' Lines terminated by '\n'  Stored as textfile ;</t>
  </si>
  <si>
    <t>insert into table db_custscience_interns.col_12_DB_CUSTBASE_PRODREFRESH_ods_brand_cust_email_t_distinct_values_table_stats select '12' as col_id, count (distinct CRT_TMST) as distinct_values</t>
  </si>
  <si>
    <t>insert into table db_custscience_interns.SUMMARY_of_DB_CUSTBASE_PRODREFRESH_ods_brand_cust_email_t_distinct_values_table_stats select col_id, distinct_values from db_custscience_interns.col_12_DB_CUSTBASE_PRODREFRESH_ods_brand_cust_email_t_distinct_values_table_stats ;</t>
  </si>
  <si>
    <t>9 23</t>
  </si>
  <si>
    <t>drop table db_custscience_interns.col_12_DB_CUSTBASE_PRODREFRESH_ods_brand_cust_email_t_distinct_values_table_stats;</t>
  </si>
  <si>
    <t>create table db_custscience_interns.col_12_DB_CUSTBASE_PRODREFRESH_ods_brand_cust_email_t_null_value_count_table_stats (col_id int, null_value_count bigint) Row format delimited Fields terminated by '\t' Lines terminated by '\n'  Stored as textfile ;</t>
  </si>
  <si>
    <t xml:space="preserve">insert into table db_custscience_interns.col_12_DB_CUSTBASE_PRODREFRESH_ods_brand_cust_email_t_null_value_count_table_stats select '12' as col_id, count (cust_key) as null_value_count where CRT_TMST IS NULL </t>
  </si>
  <si>
    <t>insert into table db_custscience_interns.SUMMARY_of_DB_CUSTBASE_PRODREFRESH_ods_brand_cust_email_t_null_value_count_table_stats select col_id, null_value_count from db_custscience_interns.col_12_DB_CUSTBASE_PRODREFRESH_ods_brand_cust_email_t_null_value_count_table_stats ;</t>
  </si>
  <si>
    <t>drop table db_custscience_interns.col_12_DB_CUSTBASE_PRODREFRESH_ods_brand_cust_email_t_null_value_count_table_stats ;</t>
  </si>
  <si>
    <t xml:space="preserve">updt_tmst            string </t>
  </si>
  <si>
    <t>create table db_custscience_interns.col_13_DB_CUSTBASE_PRODREFRESH_ods_brand_cust_email_t_distinct_values_table_stats (col_id int, distinct_values bigint) Row format delimited Fields terminated by '\t' Lines terminated by '\n'  Stored as textfile ;</t>
  </si>
  <si>
    <t>insert into table db_custscience_interns.col_13_DB_CUSTBASE_PRODREFRESH_ods_brand_cust_email_t_distinct_values_table_stats select '13' as col_id, count (distinct UPDT_TMST) as distinct_values</t>
  </si>
  <si>
    <t>insert into table db_custscience_interns.SUMMARY_of_DB_CUSTBASE_PRODREFRESH_ods_brand_cust_email_t_distinct_values_table_stats select col_id, distinct_values from db_custscience_interns.col_13_DB_CUSTBASE_PRODREFRESH_ods_brand_cust_email_t_distinct_values_table_stats ;</t>
  </si>
  <si>
    <t>10 7</t>
  </si>
  <si>
    <t>drop table db_custscience_interns.col_13_DB_CUSTBASE_PRODREFRESH_ods_brand_cust_email_t_distinct_values_table_stats;</t>
  </si>
  <si>
    <t>create table db_custscience_interns.col_13_DB_CUSTBASE_PRODREFRESH_ods_brand_cust_email_t_null_value_count_table_stats (col_id int, null_value_count bigint) Row format delimited Fields terminated by '\t' Lines terminated by '\n'  Stored as textfile ;</t>
  </si>
  <si>
    <t xml:space="preserve">insert into table db_custscience_interns.col_13_DB_CUSTBASE_PRODREFRESH_ods_brand_cust_email_t_null_value_count_table_stats select '13' as col_id, count (cust_key) as null_value_count where UPDT_TMST IS NULL </t>
  </si>
  <si>
    <t>insert into table db_custscience_interns.SUMMARY_of_DB_CUSTBASE_PRODREFRESH_ods_brand_cust_email_t_null_value_count_table_stats select col_id, null_value_count from db_custscience_interns.col_13_DB_CUSTBASE_PRODREFRESH_ods_brand_cust_email_t_null_value_count_table_stats ;</t>
  </si>
  <si>
    <t>drop table db_custscience_interns.col_13_DB_CUSTBASE_PRODREFRESH_ods_brand_cust_email_t_null_value_count_table_stats ;</t>
  </si>
  <si>
    <t xml:space="preserve">Detailed Table Information Table(tableName:ods_brand_cust_email_t, dbName:db_custbase_prodrefresh, owner:svc_prodrefresh, createTime:1490298192, lastAccessTime:0, retention:0, sd:StorageDescriptor(cols:[FieldSchema(name:email_key, type:bigint, comment:), FieldSchema(name:brand, type:string, comment:), FieldSchema(name:cust_key, type:bigint, comment:), FieldSchema(name:gnrc_src_key, type:bigint, comment:), FieldSchema(name:acq_date, type:string, comment:), FieldSchema(name:ins_dt, type:string, comment:), FieldSchema(name:updt_dt, type:string, comment:), FieldSchema(name:cic_pos_zip_cd, type:string, comment:), FieldSchema(name:brand_cd, type:bigint, comment:), FieldSchema(name:country, type:string, comment:), FieldSchema(name:flow_key, type:bigint, comment:), FieldSchema(name:crt_tmst, type:string, comment:), FieldSchema(name:updt_tmst, type:string, comment:)], location:hdfs://pxpmgct/bdprod/cust/custbase/Customer/MDS/ODS_BRAND_CUST_EMAIL_T/1499922069,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parameters:{last_modified_time=1499932249, totalSize=7623141165, numRows=-1, rawDataSize=-1, EXTERNAL=TRUE, avro.compress=SNAPPY, COLUMN_STATS_ACCURATE=false, avro.schema.url=hdfs://pxpmgct/bdprod/cust/custbase/Customer/MDS/ODS_BRAND_CUST_EMAIL_T/schema/ods_brand_cust_email_t.avsc, numFiles=406, transient_lastDdlTime=1499932249, last_modified_by=svc_prodrefresh}, viewOriginalText:null, viewExpandedText:null, tableType:EXTERNAL_TABLE)
</t>
  </si>
  <si>
    <t>Time taken: 5.602 seconds, Fetched: 15 row(s)</t>
  </si>
  <si>
    <t>hive -e 'set hive.cli.print.header=true; select * from DB_CUSTBASE_PRODREFRESH.ods_brand_email_t limit 10000;'&gt;DB_CUSTBASE_PRODREFRESH.ods_brand_email_t_10k_sample.txt;</t>
  </si>
  <si>
    <t>Time: 403.701 seconds seconds (6.73 minutes)</t>
  </si>
  <si>
    <t>Time:  863.454 seconds (14.39 minutes)</t>
  </si>
  <si>
    <t>select * from db_custscience_interns.SUMMARY_of_DB_CUSTBASE_PRODREFRESH_ods_brand_email_t_distinct_values_table_stats;</t>
  </si>
  <si>
    <t>select * from db_custscience_interns.SUMMARY_of_DB_CUSTBASE_PRODREFRESH_ods_brand_email_t_null_value_count_table_stats;</t>
  </si>
  <si>
    <t>hive&gt; Describe extended DB_CUSTBASE_PRODREFRESH.ods_brand_email_t;</t>
  </si>
  <si>
    <t>from DB_CUSTBASE_PRODREFRESH.ods_brand_email_t</t>
  </si>
  <si>
    <t>create table db_custscience_interns.SUMMARY_of_DB_CUSTBASE_PRODREFRESH_ods_brand_email_t_distinct_values_table_stats (col_id int, distinct_values bigint) Row format delimited Fields terminated by '\t' Lines terminated by '\n'  Stored as textfile ;</t>
  </si>
  <si>
    <t>create table db_custscience_interns.SUMMARY_of_DB_CUSTBASE_PRODREFRESH_ods_brand_email_t_null_value_count_table_stats (col_id int, null_value_count bigint) Row format delimited Fields terminated by '\t' Lines terminated by '\n'  Stored as textfile ;</t>
  </si>
  <si>
    <t>create table db_custscience_interns.col_1_DB_CUSTBASE_PRODREFRESH_ods_brand_email_t_distinct_values_table_stats (col_id int, distinct_values bigint) Row format delimited Fields terminated by '\t' Lines terminated by '\n'  Stored as textfile ;</t>
  </si>
  <si>
    <t>insert into table db_custscience_interns.col_1_DB_CUSTBASE_PRODREFRESH_ods_brand_email_t_distinct_values_table_stats select '1' as col_id, count (distinct EMAIL_KEY) as distinct_values</t>
  </si>
  <si>
    <t>insert into table db_custscience_interns.SUMMARY_of_DB_CUSTBASE_PRODREFRESH_ods_brand_email_t_distinct_values_table_stats select col_id, distinct_values from db_custscience_interns.col_1_DB_CUSTBASE_PRODREFRESH_ods_brand_email_t_distinct_values_table_stats ;</t>
  </si>
  <si>
    <t>drop table db_custscience_interns.col_1_DB_CUSTBASE_PRODREFRESH_ods_brand_email_t_distinct_values_table_stats;</t>
  </si>
  <si>
    <t>create table db_custscience_interns.col_1_DB_CUSTBASE_PRODREFRESH_ods_brand_email_t_null_value_count_table_stats (col_id int, null_value_count bigint) Row format delimited Fields terminated by '\t' Lines terminated by '\n'  Stored as textfile ;</t>
  </si>
  <si>
    <t xml:space="preserve">insert into table db_custscience_interns.col_1_DB_CUSTBASE_PRODREFRESH_ods_brand_email_t_null_value_count_table_stats select '1' as col_id, count (email_key) as null_value_count where EMAIL_KEY IS NULL </t>
  </si>
  <si>
    <t>insert into table db_custscience_interns.SUMMARY_of_DB_CUSTBASE_PRODREFRESH_ods_brand_email_t_null_value_count_table_stats select col_id, null_value_count from db_custscience_interns.col_1_DB_CUSTBASE_PRODREFRESH_ods_brand_email_t_null_value_count_table_stats ;</t>
  </si>
  <si>
    <t>drop table db_custscience_interns.col_1_DB_CUSTBASE_PRODREFRESH_ods_brand_email_t_null_value_count_table_stats ;</t>
  </si>
  <si>
    <t>create table db_custscience_interns.col_2_DB_CUSTBASE_PRODREFRESH_ods_brand_email_t_distinct_values_table_stats (col_id int, distinct_values bigint) Row format delimited Fields terminated by '\t' Lines terminated by '\n'  Stored as textfile ;</t>
  </si>
  <si>
    <t>insert into table db_custscience_interns.col_2_DB_CUSTBASE_PRODREFRESH_ods_brand_email_t_distinct_values_table_stats select '2' as col_id, count (distinct BRAND) as distinct_values</t>
  </si>
  <si>
    <t>insert into table db_custscience_interns.SUMMARY_of_DB_CUSTBASE_PRODREFRESH_ods_brand_email_t_distinct_values_table_stats select col_id, distinct_values from db_custscience_interns.col_2_DB_CUSTBASE_PRODREFRESH_ods_brand_email_t_distinct_values_table_stats ;</t>
  </si>
  <si>
    <t>drop table db_custscience_interns.col_2_DB_CUSTBASE_PRODREFRESH_ods_brand_email_t_distinct_values_table_stats;</t>
  </si>
  <si>
    <t>create table db_custscience_interns.col_2_DB_CUSTBASE_PRODREFRESH_ods_brand_email_t_null_value_count_table_stats (col_id int, null_value_count bigint) Row format delimited Fields terminated by '\t' Lines terminated by '\n'  Stored as textfile ;</t>
  </si>
  <si>
    <t xml:space="preserve">insert into table db_custscience_interns.col_2_DB_CUSTBASE_PRODREFRESH_ods_brand_email_t_null_value_count_table_stats select '2' as col_id, count (email_key) as null_value_count where BRAND IS NULL </t>
  </si>
  <si>
    <t>insert into table db_custscience_interns.SUMMARY_of_DB_CUSTBASE_PRODREFRESH_ods_brand_email_t_null_value_count_table_stats select col_id, null_value_count from db_custscience_interns.col_2_DB_CUSTBASE_PRODREFRESH_ods_brand_email_t_null_value_count_table_stats ;</t>
  </si>
  <si>
    <t>drop table db_custscience_interns.col_2_DB_CUSTBASE_PRODREFRESH_ods_brand_email_t_null_value_count_table_stats ;</t>
  </si>
  <si>
    <t>acquisition_date    string                                  </t>
  </si>
  <si>
    <t>create table db_custscience_interns.col_3_DB_CUSTBASE_PRODREFRESH_ods_brand_email_t_distinct_values_table_stats (col_id int, distinct_values bigint) Row format delimited Fields terminated by '\t' Lines terminated by '\n'  Stored as textfile ;</t>
  </si>
  <si>
    <t>insert into table db_custscience_interns.col_3_DB_CUSTBASE_PRODREFRESH_ods_brand_email_t_distinct_values_table_stats select '3' as col_id, count (distinct ACQUISITION_DATE) as distinct_values</t>
  </si>
  <si>
    <t>insert into table db_custscience_interns.SUMMARY_of_DB_CUSTBASE_PRODREFRESH_ods_brand_email_t_distinct_values_table_stats select col_id, distinct_values from db_custscience_interns.col_3_DB_CUSTBASE_PRODREFRESH_ods_brand_email_t_distinct_values_table_stats ;</t>
  </si>
  <si>
    <t>drop table db_custscience_interns.col_3_DB_CUSTBASE_PRODREFRESH_ods_brand_email_t_distinct_values_table_stats;</t>
  </si>
  <si>
    <t>create table db_custscience_interns.col_3_DB_CUSTBASE_PRODREFRESH_ods_brand_email_t_null_value_count_table_stats (col_id int, null_value_count bigint) Row format delimited Fields terminated by '\t' Lines terminated by '\n'  Stored as textfile ;</t>
  </si>
  <si>
    <t xml:space="preserve">insert into table db_custscience_interns.col_3_DB_CUSTBASE_PRODREFRESH_ods_brand_email_t_null_value_count_table_stats select '3' as col_id, count (email_key) as null_value_count where ACQUISITION_DATE IS NULL </t>
  </si>
  <si>
    <t>insert into table db_custscience_interns.SUMMARY_of_DB_CUSTBASE_PRODREFRESH_ods_brand_email_t_null_value_count_table_stats select col_id, null_value_count from db_custscience_interns.col_3_DB_CUSTBASE_PRODREFRESH_ods_brand_email_t_null_value_count_table_stats ;</t>
  </si>
  <si>
    <t>11 102231756</t>
  </si>
  <si>
    <t>drop table db_custscience_interns.col_3_DB_CUSTBASE_PRODREFRESH_ods_brand_email_t_null_value_count_table_stats ;</t>
  </si>
  <si>
    <t>create table db_custscience_interns.col_4_DB_CUSTBASE_PRODREFRESH_ods_brand_email_t_distinct_values_table_stats (col_id int, distinct_values bigint) Row format delimited Fields terminated by '\t' Lines terminated by '\n'  Stored as textfile ;</t>
  </si>
  <si>
    <t>insert into table db_custscience_interns.col_4_DB_CUSTBASE_PRODREFRESH_ods_brand_email_t_distinct_values_table_stats select '4' as col_id, count (distinct SOURCE_CODE_KEY) as distinct_values</t>
  </si>
  <si>
    <t>insert into table db_custscience_interns.SUMMARY_of_DB_CUSTBASE_PRODREFRESH_ods_brand_email_t_distinct_values_table_stats select col_id, distinct_values from db_custscience_interns.col_4_DB_CUSTBASE_PRODREFRESH_ods_brand_email_t_distinct_values_table_stats ;</t>
  </si>
  <si>
    <t>drop table db_custscience_interns.col_4_DB_CUSTBASE_PRODREFRESH_ods_brand_email_t_distinct_values_table_stats;</t>
  </si>
  <si>
    <t>create table db_custscience_interns.col_4_DB_CUSTBASE_PRODREFRESH_ods_brand_email_t_null_value_count_table_stats (col_id int, null_value_count bigint) Row format delimited Fields terminated by '\t' Lines terminated by '\n'  Stored as textfile ;</t>
  </si>
  <si>
    <t xml:space="preserve">insert into table db_custscience_interns.col_4_DB_CUSTBASE_PRODREFRESH_ods_brand_email_t_null_value_count_table_stats select '4' as col_id, count (email_key) as null_value_count where SOURCE_CODE_KEY IS NULL </t>
  </si>
  <si>
    <t>insert into table db_custscience_interns.SUMMARY_of_DB_CUSTBASE_PRODREFRESH_ods_brand_email_t_null_value_count_table_stats select col_id, null_value_count from db_custscience_interns.col_4_DB_CUSTBASE_PRODREFRESH_ods_brand_email_t_null_value_count_table_stats ;</t>
  </si>
  <si>
    <t>12 168267439</t>
  </si>
  <si>
    <t>drop table db_custscience_interns.col_4_DB_CUSTBASE_PRODREFRESH_ods_brand_email_t_null_value_count_table_stats ;</t>
  </si>
  <si>
    <t>email_address       string                                  </t>
  </si>
  <si>
    <t>create table db_custscience_interns.col_5_DB_CUSTBASE_PRODREFRESH_ods_brand_email_t_distinct_values_table_stats (col_id int, distinct_values bigint) Row format delimited Fields terminated by '\t' Lines terminated by '\n'  Stored as textfile ;</t>
  </si>
  <si>
    <t>insert into table db_custscience_interns.col_5_DB_CUSTBASE_PRODREFRESH_ods_brand_email_t_distinct_values_table_stats select '5' as col_id, count (distinct EMAIL_ADDRESS) as distinct_values</t>
  </si>
  <si>
    <t>insert into table db_custscience_interns.SUMMARY_of_DB_CUSTBASE_PRODREFRESH_ods_brand_email_t_distinct_values_table_stats select col_id, distinct_values from db_custscience_interns.col_5_DB_CUSTBASE_PRODREFRESH_ods_brand_email_t_distinct_values_table_stats ;</t>
  </si>
  <si>
    <t>13 2989</t>
  </si>
  <si>
    <t>drop table db_custscience_interns.col_5_DB_CUSTBASE_PRODREFRESH_ods_brand_email_t_distinct_values_table_stats;</t>
  </si>
  <si>
    <t>create table db_custscience_interns.col_5_DB_CUSTBASE_PRODREFRESH_ods_brand_email_t_null_value_count_table_stats (col_id int, null_value_count bigint) Row format delimited Fields terminated by '\t' Lines terminated by '\n'  Stored as textfile ;</t>
  </si>
  <si>
    <t xml:space="preserve">insert into table db_custscience_interns.col_5_DB_CUSTBASE_PRODREFRESH_ods_brand_email_t_null_value_count_table_stats select '5' as col_id, count (email_key) as null_value_count where EMAIL_ADDRESS IS NULL </t>
  </si>
  <si>
    <t>insert into table db_custscience_interns.SUMMARY_of_DB_CUSTBASE_PRODREFRESH_ods_brand_email_t_null_value_count_table_stats select col_id, null_value_count from db_custscience_interns.col_5_DB_CUSTBASE_PRODREFRESH_ods_brand_email_t_null_value_count_table_stats ;</t>
  </si>
  <si>
    <t>13 168479766</t>
  </si>
  <si>
    <t>drop table db_custscience_interns.col_5_DB_CUSTBASE_PRODREFRESH_ods_brand_email_t_null_value_count_table_stats ;</t>
  </si>
  <si>
    <t>email_domain        string                                  </t>
  </si>
  <si>
    <t>create table db_custscience_interns.col_6_DB_CUSTBASE_PRODREFRESH_ods_brand_email_t_distinct_values_table_stats (col_id int, distinct_values bigint) Row format delimited Fields terminated by '\t' Lines terminated by '\n'  Stored as textfile ;</t>
  </si>
  <si>
    <t>insert into table db_custscience_interns.col_6_DB_CUSTBASE_PRODREFRESH_ods_brand_email_t_distinct_values_table_stats select '6' as col_id, count (distinct EMAIL_DOMAIN) as distinct_values</t>
  </si>
  <si>
    <t>insert into table db_custscience_interns.SUMMARY_of_DB_CUSTBASE_PRODREFRESH_ods_brand_email_t_distinct_values_table_stats select col_id, distinct_values from db_custscience_interns.col_6_DB_CUSTBASE_PRODREFRESH_ods_brand_email_t_distinct_values_table_stats ;</t>
  </si>
  <si>
    <t>14 13</t>
  </si>
  <si>
    <t>drop table db_custscience_interns.col_6_DB_CUSTBASE_PRODREFRESH_ods_brand_email_t_distinct_values_table_stats;</t>
  </si>
  <si>
    <t>create table db_custscience_interns.col_6_DB_CUSTBASE_PRODREFRESH_ods_brand_email_t_null_value_count_table_stats (col_id int, null_value_count bigint) Row format delimited Fields terminated by '\t' Lines terminated by '\n'  Stored as textfile ;</t>
  </si>
  <si>
    <t xml:space="preserve">insert into table db_custscience_interns.col_6_DB_CUSTBASE_PRODREFRESH_ods_brand_email_t_null_value_count_table_stats select '6' as col_id, count (email_key) as null_value_count where EMAIL_DOMAIN IS NULL </t>
  </si>
  <si>
    <t>insert into table db_custscience_interns.SUMMARY_of_DB_CUSTBASE_PRODREFRESH_ods_brand_email_t_null_value_count_table_stats select col_id, null_value_count from db_custscience_interns.col_6_DB_CUSTBASE_PRODREFRESH_ods_brand_email_t_null_value_count_table_stats ;</t>
  </si>
  <si>
    <t>14 167547774</t>
  </si>
  <si>
    <t>drop table db_custscience_interns.col_6_DB_CUSTBASE_PRODREFRESH_ods_brand_email_t_null_value_count_table_stats ;</t>
  </si>
  <si>
    <t>email_status        string                                  </t>
  </si>
  <si>
    <t>create table db_custscience_interns.col_7_DB_CUSTBASE_PRODREFRESH_ods_brand_email_t_distinct_values_table_stats (col_id int, distinct_values bigint) Row format delimited Fields terminated by '\t' Lines terminated by '\n'  Stored as textfile ;</t>
  </si>
  <si>
    <t>insert into table db_custscience_interns.col_7_DB_CUSTBASE_PRODREFRESH_ods_brand_email_t_distinct_values_table_stats select '7' as col_id, count (distinct EMAIL_STATUS) as distinct_values</t>
  </si>
  <si>
    <t>insert into table db_custscience_interns.SUMMARY_of_DB_CUSTBASE_PRODREFRESH_ods_brand_email_t_distinct_values_table_stats select col_id, distinct_values from db_custscience_interns.col_7_DB_CUSTBASE_PRODREFRESH_ods_brand_email_t_distinct_values_table_stats ;</t>
  </si>
  <si>
    <t>drop table db_custscience_interns.col_7_DB_CUSTBASE_PRODREFRESH_ods_brand_email_t_distinct_values_table_stats;</t>
  </si>
  <si>
    <t>create table db_custscience_interns.col_7_DB_CUSTBASE_PRODREFRESH_ods_brand_email_t_null_value_count_table_stats (col_id int, null_value_count bigint) Row format delimited Fields terminated by '\t' Lines terminated by '\n'  Stored as textfile ;</t>
  </si>
  <si>
    <t xml:space="preserve">insert into table db_custscience_interns.col_7_DB_CUSTBASE_PRODREFRESH_ods_brand_email_t_null_value_count_table_stats select '7' as col_id, count (email_key) as null_value_count where EMAIL_STATUS IS NULL </t>
  </si>
  <si>
    <t>insert into table db_custscience_interns.SUMMARY_of_DB_CUSTBASE_PRODREFRESH_ods_brand_email_t_null_value_count_table_stats select col_id, null_value_count from db_custscience_interns.col_7_DB_CUSTBASE_PRODREFRESH_ods_brand_email_t_null_value_count_table_stats ;</t>
  </si>
  <si>
    <t>drop table db_custscience_interns.col_7_DB_CUSTBASE_PRODREFRESH_ods_brand_email_t_null_value_count_table_stats ;</t>
  </si>
  <si>
    <t>email_status_date   string                                  </t>
  </si>
  <si>
    <t>create table db_custscience_interns.col_8_DB_CUSTBASE_PRODREFRESH_ods_brand_email_t_distinct_values_table_stats (col_id int, distinct_values bigint) Row format delimited Fields terminated by '\t' Lines terminated by '\n'  Stored as textfile ;</t>
  </si>
  <si>
    <t>insert into table db_custscience_interns.col_8_DB_CUSTBASE_PRODREFRESH_ods_brand_email_t_distinct_values_table_stats select '8' as col_id, count (distinct EMAIL_STATUS_DATE) as distinct_values</t>
  </si>
  <si>
    <t>insert into table db_custscience_interns.SUMMARY_of_DB_CUSTBASE_PRODREFRESH_ods_brand_email_t_distinct_values_table_stats select col_id, distinct_values from db_custscience_interns.col_8_DB_CUSTBASE_PRODREFRESH_ods_brand_email_t_distinct_values_table_stats ;</t>
  </si>
  <si>
    <t>drop table db_custscience_interns.col_8_DB_CUSTBASE_PRODREFRESH_ods_brand_email_t_distinct_values_table_stats;</t>
  </si>
  <si>
    <t>create table db_custscience_interns.col_8_DB_CUSTBASE_PRODREFRESH_ods_brand_email_t_null_value_count_table_stats (col_id int, null_value_count bigint) Row format delimited Fields terminated by '\t' Lines terminated by '\n'  Stored as textfile ;</t>
  </si>
  <si>
    <t xml:space="preserve">insert into table db_custscience_interns.col_8_DB_CUSTBASE_PRODREFRESH_ods_brand_email_t_null_value_count_table_stats select '8' as col_id, count (email_key) as null_value_count where EMAIL_STATUS_DATE IS NULL </t>
  </si>
  <si>
    <t>insert into table db_custscience_interns.SUMMARY_of_DB_CUSTBASE_PRODREFRESH_ods_brand_email_t_null_value_count_table_stats select col_id, null_value_count from db_custscience_interns.col_8_DB_CUSTBASE_PRODREFRESH_ods_brand_email_t_null_value_count_table_stats ;</t>
  </si>
  <si>
    <t>16 159425589</t>
  </si>
  <si>
    <t>drop table db_custscience_interns.col_8_DB_CUSTBASE_PRODREFRESH_ods_brand_email_t_null_value_count_table_stats ;</t>
  </si>
  <si>
    <t>email_status_source string                                  </t>
  </si>
  <si>
    <t>create table db_custscience_interns.col_9_DB_CUSTBASE_PRODREFRESH_ods_brand_email_t_distinct_values_table_stats (col_id int, distinct_values bigint) Row format delimited Fields terminated by '\t' Lines terminated by '\n'  Stored as textfile ;</t>
  </si>
  <si>
    <t>insert into table db_custscience_interns.col_9_DB_CUSTBASE_PRODREFRESH_ods_brand_email_t_distinct_values_table_stats select '9' as col_id, count (distinct EMAIL_STATUS_SOURCE) as distinct_values</t>
  </si>
  <si>
    <t>insert into table db_custscience_interns.SUMMARY_of_DB_CUSTBASE_PRODREFRESH_ods_brand_email_t_distinct_values_table_stats select col_id, distinct_values from db_custscience_interns.col_9_DB_CUSTBASE_PRODREFRESH_ods_brand_email_t_distinct_values_table_stats ;</t>
  </si>
  <si>
    <t>drop table db_custscience_interns.col_9_DB_CUSTBASE_PRODREFRESH_ods_brand_email_t_distinct_values_table_stats;</t>
  </si>
  <si>
    <t>create table db_custscience_interns.col_9_DB_CUSTBASE_PRODREFRESH_ods_brand_email_t_null_value_count_table_stats (col_id int, null_value_count bigint) Row format delimited Fields terminated by '\t' Lines terminated by '\n'  Stored as textfile ;</t>
  </si>
  <si>
    <t xml:space="preserve">insert into table db_custscience_interns.col_9_DB_CUSTBASE_PRODREFRESH_ods_brand_email_t_null_value_count_table_stats select '9' as col_id, count (email_key) as null_value_count where EMAIL_STATUS_SOURCE IS NULL </t>
  </si>
  <si>
    <t>insert into table db_custscience_interns.SUMMARY_of_DB_CUSTBASE_PRODREFRESH_ods_brand_email_t_null_value_count_table_stats select col_id, null_value_count from db_custscience_interns.col_9_DB_CUSTBASE_PRODREFRESH_ods_brand_email_t_null_value_count_table_stats ;</t>
  </si>
  <si>
    <t>17 171528840</t>
  </si>
  <si>
    <t>drop table db_custscience_interns.col_9_DB_CUSTBASE_PRODREFRESH_ods_brand_email_t_null_value_count_table_stats ;</t>
  </si>
  <si>
    <t>email_format_pref   string                                  </t>
  </si>
  <si>
    <t>create table db_custscience_interns.col_10_DB_CUSTBASE_PRODREFRESH_ods_brand_email_t_distinct_values_table_stats (col_id int, distinct_values bigint) Row format delimited Fields terminated by '\t' Lines terminated by '\n'  Stored as textfile ;</t>
  </si>
  <si>
    <t>insert into table db_custscience_interns.col_10_DB_CUSTBASE_PRODREFRESH_ods_brand_email_t_distinct_values_table_stats select '10' as col_id, count (distinct EMAIL_FORMAT_PREF) as distinct_values</t>
  </si>
  <si>
    <t>insert into table db_custscience_interns.SUMMARY_of_DB_CUSTBASE_PRODREFRESH_ods_brand_email_t_distinct_values_table_stats select col_id, distinct_values from db_custscience_interns.col_10_DB_CUSTBASE_PRODREFRESH_ods_brand_email_t_distinct_values_table_stats ;</t>
  </si>
  <si>
    <t>drop table db_custscience_interns.col_10_DB_CUSTBASE_PRODREFRESH_ods_brand_email_t_distinct_values_table_stats;</t>
  </si>
  <si>
    <t>create table db_custscience_interns.col_10_DB_CUSTBASE_PRODREFRESH_ods_brand_email_t_null_value_count_table_stats (col_id int, null_value_count bigint) Row format delimited Fields terminated by '\t' Lines terminated by '\n'  Stored as textfile ;</t>
  </si>
  <si>
    <t xml:space="preserve">insert into table db_custscience_interns.col_10_DB_CUSTBASE_PRODREFRESH_ods_brand_email_t_null_value_count_table_stats select '10' as col_id, count (email_key) as null_value_count where EMAIL_FORMAT_PREF IS NULL </t>
  </si>
  <si>
    <t>insert into table db_custscience_interns.SUMMARY_of_DB_CUSTBASE_PRODREFRESH_ods_brand_email_t_null_value_count_table_stats select col_id, null_value_count from db_custscience_interns.col_10_DB_CUSTBASE_PRODREFRESH_ods_brand_email_t_null_value_count_table_stats ;</t>
  </si>
  <si>
    <t>18 171528840</t>
  </si>
  <si>
    <t>drop table db_custscience_interns.col_10_DB_CUSTBASE_PRODREFRESH_ods_brand_email_t_null_value_count_table_stats ;</t>
  </si>
  <si>
    <t>email_html_capability string                                  </t>
  </si>
  <si>
    <t>create table db_custscience_interns.col_11_DB_CUSTBASE_PRODREFRESH_ods_brand_email_t_distinct_values_table_stats (col_id int, distinct_values bigint) Row format delimited Fields terminated by '\t' Lines terminated by '\n'  Stored as textfile ;</t>
  </si>
  <si>
    <t>insert into table db_custscience_interns.col_11_DB_CUSTBASE_PRODREFRESH_ods_brand_email_t_distinct_values_table_stats select '11' as col_id, count (distinct EMAIL_HTML_CAPABILITY) as distinct_values</t>
  </si>
  <si>
    <t>insert into table db_custscience_interns.SUMMARY_of_DB_CUSTBASE_PRODREFRESH_ods_brand_email_t_distinct_values_table_stats select col_id, distinct_values from db_custscience_interns.col_11_DB_CUSTBASE_PRODREFRESH_ods_brand_email_t_distinct_values_table_stats ;</t>
  </si>
  <si>
    <t>19 13416</t>
  </si>
  <si>
    <t>drop table db_custscience_interns.col_11_DB_CUSTBASE_PRODREFRESH_ods_brand_email_t_distinct_values_table_stats;</t>
  </si>
  <si>
    <t>create table db_custscience_interns.col_11_DB_CUSTBASE_PRODREFRESH_ods_brand_email_t_null_value_count_table_stats (col_id int, null_value_count bigint) Row format delimited Fields terminated by '\t' Lines terminated by '\n'  Stored as textfile ;</t>
  </si>
  <si>
    <t xml:space="preserve">insert into table db_custscience_interns.col_11_DB_CUSTBASE_PRODREFRESH_ods_brand_email_t_null_value_count_table_stats select '11' as col_id, count (email_key) as null_value_count where EMAIL_HTML_CAPABILITY IS NULL </t>
  </si>
  <si>
    <t>insert into table db_custscience_interns.SUMMARY_of_DB_CUSTBASE_PRODREFRESH_ods_brand_email_t_null_value_count_table_stats select col_id, null_value_count from db_custscience_interns.col_11_DB_CUSTBASE_PRODREFRESH_ods_brand_email_t_null_value_count_table_stats ;</t>
  </si>
  <si>
    <t>drop table db_custscience_interns.col_11_DB_CUSTBASE_PRODREFRESH_ods_brand_email_t_null_value_count_table_stats ;</t>
  </si>
  <si>
    <t>flag_registration   string                                  </t>
  </si>
  <si>
    <t>create table db_custscience_interns.col_12_DB_CUSTBASE_PRODREFRESH_ods_brand_email_t_distinct_values_table_stats (col_id int, distinct_values bigint) Row format delimited Fields terminated by '\t' Lines terminated by '\n'  Stored as textfile ;</t>
  </si>
  <si>
    <t>insert into table db_custscience_interns.col_12_DB_CUSTBASE_PRODREFRESH_ods_brand_email_t_distinct_values_table_stats select '12' as col_id, count (distinct FLAG_REGISTRATION) as distinct_values</t>
  </si>
  <si>
    <t>insert into table db_custscience_interns.SUMMARY_of_DB_CUSTBASE_PRODREFRESH_ods_brand_email_t_distinct_values_table_stats select col_id, distinct_values from db_custscience_interns.col_12_DB_CUSTBASE_PRODREFRESH_ods_brand_email_t_distinct_values_table_stats ;</t>
  </si>
  <si>
    <t>20 4379</t>
  </si>
  <si>
    <t>drop table db_custscience_interns.col_12_DB_CUSTBASE_PRODREFRESH_ods_brand_email_t_distinct_values_table_stats;</t>
  </si>
  <si>
    <t>create table db_custscience_interns.col_12_DB_CUSTBASE_PRODREFRESH_ods_brand_email_t_null_value_count_table_stats (col_id int, null_value_count bigint) Row format delimited Fields terminated by '\t' Lines terminated by '\n'  Stored as textfile ;</t>
  </si>
  <si>
    <t xml:space="preserve">insert into table db_custscience_interns.col_12_DB_CUSTBASE_PRODREFRESH_ods_brand_email_t_null_value_count_table_stats select '12' as col_id, count (email_key) as null_value_count where FLAG_REGISTRATION IS NULL </t>
  </si>
  <si>
    <t>insert into table db_custscience_interns.SUMMARY_of_DB_CUSTBASE_PRODREFRESH_ods_brand_email_t_null_value_count_table_stats select col_id, null_value_count from db_custscience_interns.col_12_DB_CUSTBASE_PRODREFRESH_ods_brand_email_t_null_value_count_table_stats ;</t>
  </si>
  <si>
    <t>drop table db_custscience_interns.col_12_DB_CUSTBASE_PRODREFRESH_ods_brand_email_t_null_value_count_table_stats ;</t>
  </si>
  <si>
    <t>registration_date   string                                  </t>
  </si>
  <si>
    <t>create table db_custscience_interns.col_13_DB_CUSTBASE_PRODREFRESH_ods_brand_email_t_distinct_values_table_stats (col_id int, distinct_values bigint) Row format delimited Fields terminated by '\t' Lines terminated by '\n'  Stored as textfile ;</t>
  </si>
  <si>
    <t>insert into table db_custscience_interns.col_13_DB_CUSTBASE_PRODREFRESH_ods_brand_email_t_distinct_values_table_stats select '13' as col_id, count (distinct REGISTRATION_DATE) as distinct_values</t>
  </si>
  <si>
    <t>insert into table db_custscience_interns.SUMMARY_of_DB_CUSTBASE_PRODREFRESH_ods_brand_email_t_distinct_values_table_stats select col_id, distinct_values from db_custscience_interns.col_13_DB_CUSTBASE_PRODREFRESH_ods_brand_email_t_distinct_values_table_stats ;</t>
  </si>
  <si>
    <t>3 7216</t>
  </si>
  <si>
    <t>drop table db_custscience_interns.col_13_DB_CUSTBASE_PRODREFRESH_ods_brand_email_t_distinct_values_table_stats;</t>
  </si>
  <si>
    <t>create table db_custscience_interns.col_13_DB_CUSTBASE_PRODREFRESH_ods_brand_email_t_null_value_count_table_stats (col_id int, null_value_count bigint) Row format delimited Fields terminated by '\t' Lines terminated by '\n'  Stored as textfile ;</t>
  </si>
  <si>
    <t xml:space="preserve">insert into table db_custscience_interns.col_13_DB_CUSTBASE_PRODREFRESH_ods_brand_email_t_null_value_count_table_stats select '13' as col_id, count (email_key) as null_value_count where REGISTRATION_DATE IS NULL </t>
  </si>
  <si>
    <t>insert into table db_custscience_interns.SUMMARY_of_DB_CUSTBASE_PRODREFRESH_ods_brand_email_t_null_value_count_table_stats select col_id, null_value_count from db_custscience_interns.col_13_DB_CUSTBASE_PRODREFRESH_ods_brand_email_t_null_value_count_table_stats ;</t>
  </si>
  <si>
    <t>drop table db_custscience_interns.col_13_DB_CUSTBASE_PRODREFRESH_ods_brand_email_t_null_value_count_table_stats ;</t>
  </si>
  <si>
    <t>email_freq_cd       bigint                                  </t>
  </si>
  <si>
    <t>create table db_custscience_interns.col_14_DB_CUSTBASE_PRODREFRESH_ods_brand_email_t_distinct_values_table_stats (col_id int, distinct_values bigint) Row format delimited Fields terminated by '\t' Lines terminated by '\n'  Stored as textfile ;</t>
  </si>
  <si>
    <t>insert into table db_custscience_interns.col_14_DB_CUSTBASE_PRODREFRESH_ods_brand_email_t_distinct_values_table_stats select '14' as col_id, count (distinct EMAIL_FREQ_CD) as distinct_values</t>
  </si>
  <si>
    <t>insert into table db_custscience_interns.SUMMARY_of_DB_CUSTBASE_PRODREFRESH_ods_brand_email_t_distinct_values_table_stats select col_id, distinct_values from db_custscience_interns.col_14_DB_CUSTBASE_PRODREFRESH_ods_brand_email_t_distinct_values_table_stats ;</t>
  </si>
  <si>
    <t>drop table db_custscience_interns.col_14_DB_CUSTBASE_PRODREFRESH_ods_brand_email_t_distinct_values_table_stats;</t>
  </si>
  <si>
    <t>create table db_custscience_interns.col_14_DB_CUSTBASE_PRODREFRESH_ods_brand_email_t_null_value_count_table_stats (col_id int, null_value_count bigint) Row format delimited Fields terminated by '\t' Lines terminated by '\n'  Stored as textfile ;</t>
  </si>
  <si>
    <t xml:space="preserve">insert into table db_custscience_interns.col_14_DB_CUSTBASE_PRODREFRESH_ods_brand_email_t_null_value_count_table_stats select '14' as col_id, count (email_key) as null_value_count where EMAIL_FREQ_CD IS NULL </t>
  </si>
  <si>
    <t>insert into table db_custscience_interns.SUMMARY_of_DB_CUSTBASE_PRODREFRESH_ods_brand_email_t_null_value_count_table_stats select col_id, null_value_count from db_custscience_interns.col_14_DB_CUSTBASE_PRODREFRESH_ods_brand_email_t_null_value_count_table_stats ;</t>
  </si>
  <si>
    <t>21 171528840</t>
  </si>
  <si>
    <t>drop table db_custscience_interns.col_14_DB_CUSTBASE_PRODREFRESH_ods_brand_email_t_null_value_count_table_stats ;</t>
  </si>
  <si>
    <t>flag_analysis_opt_out string                                  </t>
  </si>
  <si>
    <t>create table db_custscience_interns.col_15_DB_CUSTBASE_PRODREFRESH_ods_brand_email_t_distinct_values_table_stats (col_id int, distinct_values bigint) Row format delimited Fields terminated by '\t' Lines terminated by '\n'  Stored as textfile ;</t>
  </si>
  <si>
    <t>insert into table db_custscience_interns.col_15_DB_CUSTBASE_PRODREFRESH_ods_brand_email_t_distinct_values_table_stats select '15' as col_id, count (distinct FLAG_ANALYSIS_OPT_OUT) as distinct_values</t>
  </si>
  <si>
    <t>insert into table db_custscience_interns.SUMMARY_of_DB_CUSTBASE_PRODREFRESH_ods_brand_email_t_distinct_values_table_stats select col_id, distinct_values from db_custscience_interns.col_15_DB_CUSTBASE_PRODREFRESH_ods_brand_email_t_distinct_values_table_stats ;</t>
  </si>
  <si>
    <t>drop table db_custscience_interns.col_15_DB_CUSTBASE_PRODREFRESH_ods_brand_email_t_distinct_values_table_stats;</t>
  </si>
  <si>
    <t>create table db_custscience_interns.col_15_DB_CUSTBASE_PRODREFRESH_ods_brand_email_t_null_value_count_table_stats (col_id int, null_value_count bigint) Row format delimited Fields terminated by '\t' Lines terminated by '\n'  Stored as textfile ;</t>
  </si>
  <si>
    <t xml:space="preserve">insert into table db_custscience_interns.col_15_DB_CUSTBASE_PRODREFRESH_ods_brand_email_t_null_value_count_table_stats select '15' as col_id, count (email_key) as null_value_count where FLAG_ANALYSIS_OPT_OUT IS NULL </t>
  </si>
  <si>
    <t>insert into table db_custscience_interns.SUMMARY_of_DB_CUSTBASE_PRODREFRESH_ods_brand_email_t_null_value_count_table_stats select col_id, null_value_count from db_custscience_interns.col_15_DB_CUSTBASE_PRODREFRESH_ods_brand_email_t_null_value_count_table_stats ;</t>
  </si>
  <si>
    <t>22 134045554</t>
  </si>
  <si>
    <t>drop table db_custscience_interns.col_15_DB_CUSTBASE_PRODREFRESH_ods_brand_email_t_null_value_count_table_stats ;</t>
  </si>
  <si>
    <t>flag_cardholder_ge  string                                  </t>
  </si>
  <si>
    <t>create table db_custscience_interns.col_16_DB_CUSTBASE_PRODREFRESH_ods_brand_email_t_distinct_values_table_stats (col_id int, distinct_values bigint) Row format delimited Fields terminated by '\t' Lines terminated by '\n'  Stored as textfile ;</t>
  </si>
  <si>
    <t>insert into table db_custscience_interns.col_16_DB_CUSTBASE_PRODREFRESH_ods_brand_email_t_distinct_values_table_stats select '16' as col_id, count (distinct FLAG_CARDHOLDER_GE) as distinct_values</t>
  </si>
  <si>
    <t>insert into table db_custscience_interns.SUMMARY_of_DB_CUSTBASE_PRODREFRESH_ods_brand_email_t_distinct_values_table_stats select col_id, distinct_values from db_custscience_interns.col_16_DB_CUSTBASE_PRODREFRESH_ods_brand_email_t_distinct_values_table_stats ;</t>
  </si>
  <si>
    <t>23 23</t>
  </si>
  <si>
    <t>drop table db_custscience_interns.col_16_DB_CUSTBASE_PRODREFRESH_ods_brand_email_t_distinct_values_table_stats;</t>
  </si>
  <si>
    <t>create table db_custscience_interns.col_16_DB_CUSTBASE_PRODREFRESH_ods_brand_email_t_null_value_count_table_stats (col_id int, null_value_count bigint) Row format delimited Fields terminated by '\t' Lines terminated by '\n'  Stored as textfile ;</t>
  </si>
  <si>
    <t xml:space="preserve">insert into table db_custscience_interns.col_16_DB_CUSTBASE_PRODREFRESH_ods_brand_email_t_null_value_count_table_stats select '16' as col_id, count (email_key) as null_value_count where FLAG_CARDHOLDER_GE IS NULL </t>
  </si>
  <si>
    <t>insert into table db_custscience_interns.SUMMARY_of_DB_CUSTBASE_PRODREFRESH_ods_brand_email_t_null_value_count_table_stats select col_id, null_value_count from db_custscience_interns.col_16_DB_CUSTBASE_PRODREFRESH_ods_brand_email_t_null_value_count_table_stats ;</t>
  </si>
  <si>
    <t>23 134059755</t>
  </si>
  <si>
    <t>drop table db_custscience_interns.col_16_DB_CUSTBASE_PRODREFRESH_ods_brand_email_t_null_value_count_table_stats ;</t>
  </si>
  <si>
    <t>flag_seed           string                                  </t>
  </si>
  <si>
    <t>create table db_custscience_interns.col_17_DB_CUSTBASE_PRODREFRESH_ods_brand_email_t_distinct_values_table_stats (col_id int, distinct_values bigint) Row format delimited Fields terminated by '\t' Lines terminated by '\n'  Stored as textfile ;</t>
  </si>
  <si>
    <t>insert into table db_custscience_interns.col_17_DB_CUSTBASE_PRODREFRESH_ods_brand_email_t_distinct_values_table_stats select '17' as col_id, count (distinct FLAG_SEED) as distinct_values</t>
  </si>
  <si>
    <t>insert into table db_custscience_interns.SUMMARY_of_DB_CUSTBASE_PRODREFRESH_ods_brand_email_t_distinct_values_table_stats select col_id, distinct_values from db_custscience_interns.col_17_DB_CUSTBASE_PRODREFRESH_ods_brand_email_t_distinct_values_table_stats ;</t>
  </si>
  <si>
    <t>24 23</t>
  </si>
  <si>
    <t>drop table db_custscience_interns.col_17_DB_CUSTBASE_PRODREFRESH_ods_brand_email_t_distinct_values_table_stats;</t>
  </si>
  <si>
    <t>create table db_custscience_interns.col_17_DB_CUSTBASE_PRODREFRESH_ods_brand_email_t_null_value_count_table_stats (col_id int, null_value_count bigint) Row format delimited Fields terminated by '\t' Lines terminated by '\n'  Stored as textfile ;</t>
  </si>
  <si>
    <t xml:space="preserve">insert into table db_custscience_interns.col_17_DB_CUSTBASE_PRODREFRESH_ods_brand_email_t_null_value_count_table_stats select '17' as col_id, count (email_key) as null_value_count where FLAG_SEED IS NULL </t>
  </si>
  <si>
    <t>insert into table db_custscience_interns.SUMMARY_of_DB_CUSTBASE_PRODREFRESH_ods_brand_email_t_null_value_count_table_stats select col_id, null_value_count from db_custscience_interns.col_17_DB_CUSTBASE_PRODREFRESH_ods_brand_email_t_null_value_count_table_stats ;</t>
  </si>
  <si>
    <t>drop table db_custscience_interns.col_17_DB_CUSTBASE_PRODREFRESH_ods_brand_email_t_null_value_count_table_stats ;</t>
  </si>
  <si>
    <t>score_online_behavior string                                  </t>
  </si>
  <si>
    <t>create table db_custscience_interns.col_18_DB_CUSTBASE_PRODREFRESH_ods_brand_email_t_distinct_values_table_stats (col_id int, distinct_values bigint) Row format delimited Fields terminated by '\t' Lines terminated by '\n'  Stored as textfile ;</t>
  </si>
  <si>
    <t>insert into table db_custscience_interns.col_18_DB_CUSTBASE_PRODREFRESH_ods_brand_email_t_distinct_values_table_stats select '18' as col_id, count (distinct SCORE_ONLINE_BEHAVIOR) as distinct_values</t>
  </si>
  <si>
    <t>insert into table db_custscience_interns.SUMMARY_of_DB_CUSTBASE_PRODREFRESH_ods_brand_email_t_distinct_values_table_stats select col_id, distinct_values from db_custscience_interns.col_18_DB_CUSTBASE_PRODREFRESH_ods_brand_email_t_distinct_values_table_stats ;</t>
  </si>
  <si>
    <t>25 7</t>
  </si>
  <si>
    <t>drop table db_custscience_interns.col_18_DB_CUSTBASE_PRODREFRESH_ods_brand_email_t_distinct_values_table_stats;</t>
  </si>
  <si>
    <t>create table db_custscience_interns.col_18_DB_CUSTBASE_PRODREFRESH_ods_brand_email_t_null_value_count_table_stats (col_id int, null_value_count bigint) Row format delimited Fields terminated by '\t' Lines terminated by '\n'  Stored as textfile ;</t>
  </si>
  <si>
    <t xml:space="preserve">insert into table db_custscience_interns.col_18_DB_CUSTBASE_PRODREFRESH_ods_brand_email_t_null_value_count_table_stats select '18' as col_id, count (email_key) as null_value_count where SCORE_ONLINE_BEHAVIOR IS NULL </t>
  </si>
  <si>
    <t>insert into table db_custscience_interns.SUMMARY_of_DB_CUSTBASE_PRODREFRESH_ods_brand_email_t_null_value_count_table_stats select col_id, null_value_count from db_custscience_interns.col_18_DB_CUSTBASE_PRODREFRESH_ods_brand_email_t_null_value_count_table_stats ;</t>
  </si>
  <si>
    <t>drop table db_custscience_interns.col_18_DB_CUSTBASE_PRODREFRESH_ods_brand_email_t_null_value_count_table_stats ;</t>
  </si>
  <si>
    <t>create table db_custscience_interns.col_19_DB_CUSTBASE_PRODREFRESH_ods_brand_email_t_distinct_values_table_stats (col_id int, distinct_values bigint) Row format delimited Fields terminated by '\t' Lines terminated by '\n'  Stored as textfile ;</t>
  </si>
  <si>
    <t>insert into table db_custscience_interns.col_19_DB_CUSTBASE_PRODREFRESH_ods_brand_email_t_distinct_values_table_stats select '19' as col_id, count (distinct INS_DT) as distinct_values</t>
  </si>
  <si>
    <t>insert into table db_custscience_interns.SUMMARY_of_DB_CUSTBASE_PRODREFRESH_ods_brand_email_t_distinct_values_table_stats select col_id, distinct_values from db_custscience_interns.col_19_DB_CUSTBASE_PRODREFRESH_ods_brand_email_t_distinct_values_table_stats ;</t>
  </si>
  <si>
    <t>26 4</t>
  </si>
  <si>
    <t>drop table db_custscience_interns.col_19_DB_CUSTBASE_PRODREFRESH_ods_brand_email_t_distinct_values_table_stats;</t>
  </si>
  <si>
    <t>create table db_custscience_interns.col_19_DB_CUSTBASE_PRODREFRESH_ods_brand_email_t_null_value_count_table_stats (col_id int, null_value_count bigint) Row format delimited Fields terminated by '\t' Lines terminated by '\n'  Stored as textfile ;</t>
  </si>
  <si>
    <t xml:space="preserve">insert into table db_custscience_interns.col_19_DB_CUSTBASE_PRODREFRESH_ods_brand_email_t_null_value_count_table_stats select '19' as col_id, count (email_key) as null_value_count where INS_DT IS NULL </t>
  </si>
  <si>
    <t>insert into table db_custscience_interns.SUMMARY_of_DB_CUSTBASE_PRODREFRESH_ods_brand_email_t_null_value_count_table_stats select col_id, null_value_count from db_custscience_interns.col_19_DB_CUSTBASE_PRODREFRESH_ods_brand_email_t_null_value_count_table_stats ;</t>
  </si>
  <si>
    <t>26 156539333</t>
  </si>
  <si>
    <t>drop table db_custscience_interns.col_19_DB_CUSTBASE_PRODREFRESH_ods_brand_email_t_null_value_count_table_stats ;</t>
  </si>
  <si>
    <t>create table db_custscience_interns.col_20_DB_CUSTBASE_PRODREFRESH_ods_brand_email_t_distinct_values_table_stats (col_id int, distinct_values bigint) Row format delimited Fields terminated by '\t' Lines terminated by '\n'  Stored as textfile ;</t>
  </si>
  <si>
    <t>insert into table db_custscience_interns.col_20_DB_CUSTBASE_PRODREFRESH_ods_brand_email_t_distinct_values_table_stats select '20' as col_id, count (distinct UPDT_DT) as distinct_values</t>
  </si>
  <si>
    <t>insert into table db_custscience_interns.SUMMARY_of_DB_CUSTBASE_PRODREFRESH_ods_brand_email_t_distinct_values_table_stats select col_id, distinct_values from db_custscience_interns.col_20_DB_CUSTBASE_PRODREFRESH_ods_brand_email_t_distinct_values_table_stats ;</t>
  </si>
  <si>
    <t>27 1106</t>
  </si>
  <si>
    <t>drop table db_custscience_interns.col_20_DB_CUSTBASE_PRODREFRESH_ods_brand_email_t_distinct_values_table_stats;</t>
  </si>
  <si>
    <t>create table db_custscience_interns.col_20_DB_CUSTBASE_PRODREFRESH_ods_brand_email_t_null_value_count_table_stats (col_id int, null_value_count bigint) Row format delimited Fields terminated by '\t' Lines terminated by '\n'  Stored as textfile ;</t>
  </si>
  <si>
    <t xml:space="preserve">insert into table db_custscience_interns.col_20_DB_CUSTBASE_PRODREFRESH_ods_brand_email_t_null_value_count_table_stats select '20' as col_id, count (email_key) as null_value_count where UPDT_DT IS NULL </t>
  </si>
  <si>
    <t>insert into table db_custscience_interns.SUMMARY_of_DB_CUSTBASE_PRODREFRESH_ods_brand_email_t_null_value_count_table_stats select col_id, null_value_count from db_custscience_interns.col_20_DB_CUSTBASE_PRODREFRESH_ods_brand_email_t_null_value_count_table_stats ;</t>
  </si>
  <si>
    <t>27 156539333</t>
  </si>
  <si>
    <t>drop table db_custscience_interns.col_20_DB_CUSTBASE_PRODREFRESH_ods_brand_email_t_null_value_count_table_stats ;</t>
  </si>
  <si>
    <t>loyalty_card_flag   string                                  </t>
  </si>
  <si>
    <t>create table db_custscience_interns.col_21_DB_CUSTBASE_PRODREFRESH_ods_brand_email_t_distinct_values_table_stats (col_id int, distinct_values bigint) Row format delimited Fields terminated by '\t' Lines terminated by '\n'  Stored as textfile ;</t>
  </si>
  <si>
    <t>insert into table db_custscience_interns.col_21_DB_CUSTBASE_PRODREFRESH_ods_brand_email_t_distinct_values_table_stats select '21' as col_id, count (distinct LOYALTY_CARD_FLAG) as distinct_values</t>
  </si>
  <si>
    <t>insert into table db_custscience_interns.SUMMARY_of_DB_CUSTBASE_PRODREFRESH_ods_brand_email_t_distinct_values_table_stats select col_id, distinct_values from db_custscience_interns.col_21_DB_CUSTBASE_PRODREFRESH_ods_brand_email_t_distinct_values_table_stats ;</t>
  </si>
  <si>
    <t>28 1556</t>
  </si>
  <si>
    <t>drop table db_custscience_interns.col_21_DB_CUSTBASE_PRODREFRESH_ods_brand_email_t_distinct_values_table_stats;</t>
  </si>
  <si>
    <t>create table db_custscience_interns.col_21_DB_CUSTBASE_PRODREFRESH_ods_brand_email_t_null_value_count_table_stats (col_id int, null_value_count bigint) Row format delimited Fields terminated by '\t' Lines terminated by '\n'  Stored as textfile ;</t>
  </si>
  <si>
    <t xml:space="preserve">insert into table db_custscience_interns.col_21_DB_CUSTBASE_PRODREFRESH_ods_brand_email_t_null_value_count_table_stats select '21' as col_id, count (email_key) as null_value_count where LOYALTY_CARD_FLAG IS NULL </t>
  </si>
  <si>
    <t>insert into table db_custscience_interns.SUMMARY_of_DB_CUSTBASE_PRODREFRESH_ods_brand_email_t_null_value_count_table_stats select col_id, null_value_count from db_custscience_interns.col_21_DB_CUSTBASE_PRODREFRESH_ods_brand_email_t_null_value_count_table_stats ;</t>
  </si>
  <si>
    <t>28 168903102</t>
  </si>
  <si>
    <t>drop table db_custscience_interns.col_21_DB_CUSTBASE_PRODREFRESH_ods_brand_email_t_null_value_count_table_stats ;</t>
  </si>
  <si>
    <t>nactv_12_mo_eml_addr_ind string                                  </t>
  </si>
  <si>
    <t>create table db_custscience_interns.col_22_DB_CUSTBASE_PRODREFRESH_ods_brand_email_t_distinct_values_table_stats (col_id int, distinct_values bigint) Row format delimited Fields terminated by '\t' Lines terminated by '\n'  Stored as textfile ;</t>
  </si>
  <si>
    <t>insert into table db_custscience_interns.col_22_DB_CUSTBASE_PRODREFRESH_ods_brand_email_t_distinct_values_table_stats select '22' as col_id, count (distinct NACTV_12_MO_EML_ADDR_IND) as distinct_values</t>
  </si>
  <si>
    <t>insert into table db_custscience_interns.SUMMARY_of_DB_CUSTBASE_PRODREFRESH_ods_brand_email_t_distinct_values_table_stats select col_id, distinct_values from db_custscience_interns.col_22_DB_CUSTBASE_PRODREFRESH_ods_brand_email_t_distinct_values_table_stats ;</t>
  </si>
  <si>
    <t>29 30</t>
  </si>
  <si>
    <t>drop table db_custscience_interns.col_22_DB_CUSTBASE_PRODREFRESH_ods_brand_email_t_distinct_values_table_stats;</t>
  </si>
  <si>
    <t>create table db_custscience_interns.col_22_DB_CUSTBASE_PRODREFRESH_ods_brand_email_t_null_value_count_table_stats (col_id int, null_value_count bigint) Row format delimited Fields terminated by '\t' Lines terminated by '\n'  Stored as textfile ;</t>
  </si>
  <si>
    <t xml:space="preserve">insert into table db_custscience_interns.col_22_DB_CUSTBASE_PRODREFRESH_ods_brand_email_t_null_value_count_table_stats select '22' as col_id, count (email_key) as null_value_count where NACTV_12_MO_EML_ADDR_IND IS NULL </t>
  </si>
  <si>
    <t>insert into table db_custscience_interns.SUMMARY_of_DB_CUSTBASE_PRODREFRESH_ods_brand_email_t_null_value_count_table_stats select col_id, null_value_count from db_custscience_interns.col_22_DB_CUSTBASE_PRODREFRESH_ods_brand_email_t_null_value_count_table_stats ;</t>
  </si>
  <si>
    <t>29 116063148</t>
  </si>
  <si>
    <t>drop table db_custscience_interns.col_22_DB_CUSTBASE_PRODREFRESH_ods_brand_email_t_null_value_count_table_stats ;</t>
  </si>
  <si>
    <t>lang_pref           string                                  </t>
  </si>
  <si>
    <t>create table db_custscience_interns.col_23_DB_CUSTBASE_PRODREFRESH_ods_brand_email_t_distinct_values_table_stats (col_id int, distinct_values bigint) Row format delimited Fields terminated by '\t' Lines terminated by '\n'  Stored as textfile ;</t>
  </si>
  <si>
    <t>insert into table db_custscience_interns.col_23_DB_CUSTBASE_PRODREFRESH_ods_brand_email_t_distinct_values_table_stats select '23' as col_id, count (distinct LANG_PREF) as distinct_values</t>
  </si>
  <si>
    <t>insert into table db_custscience_interns.SUMMARY_of_DB_CUSTBASE_PRODREFRESH_ods_brand_email_t_distinct_values_table_stats select col_id, distinct_values from db_custscience_interns.col_23_DB_CUSTBASE_PRODREFRESH_ods_brand_email_t_distinct_values_table_stats ;</t>
  </si>
  <si>
    <t>drop table db_custscience_interns.col_23_DB_CUSTBASE_PRODREFRESH_ods_brand_email_t_distinct_values_table_stats;</t>
  </si>
  <si>
    <t>create table db_custscience_interns.col_23_DB_CUSTBASE_PRODREFRESH_ods_brand_email_t_null_value_count_table_stats (col_id int, null_value_count bigint) Row format delimited Fields terminated by '\t' Lines terminated by '\n'  Stored as textfile ;</t>
  </si>
  <si>
    <t xml:space="preserve">insert into table db_custscience_interns.col_23_DB_CUSTBASE_PRODREFRESH_ods_brand_email_t_null_value_count_table_stats select '23' as col_id, count (email_key) as null_value_count where LANG_PREF IS NULL </t>
  </si>
  <si>
    <t>insert into table db_custscience_interns.SUMMARY_of_DB_CUSTBASE_PRODREFRESH_ods_brand_email_t_null_value_count_table_stats select col_id, null_value_count from db_custscience_interns.col_23_DB_CUSTBASE_PRODREFRESH_ods_brand_email_t_null_value_count_table_stats ;</t>
  </si>
  <si>
    <t>30 16</t>
  </si>
  <si>
    <t>drop table db_custscience_interns.col_23_DB_CUSTBASE_PRODREFRESH_ods_brand_email_t_null_value_count_table_stats ;</t>
  </si>
  <si>
    <t>create table db_custscience_interns.col_24_DB_CUSTBASE_PRODREFRESH_ods_brand_email_t_distinct_values_table_stats (col_id int, distinct_values bigint) Row format delimited Fields terminated by '\t' Lines terminated by '\n'  Stored as textfile ;</t>
  </si>
  <si>
    <t>insert into table db_custscience_interns.col_24_DB_CUSTBASE_PRODREFRESH_ods_brand_email_t_distinct_values_table_stats select '24' as col_id, count (distinct BRAND_CD) as distinct_values</t>
  </si>
  <si>
    <t>insert into table db_custscience_interns.SUMMARY_of_DB_CUSTBASE_PRODREFRESH_ods_brand_email_t_distinct_values_table_stats select col_id, distinct_values from db_custscience_interns.col_24_DB_CUSTBASE_PRODREFRESH_ods_brand_email_t_distinct_values_table_stats ;</t>
  </si>
  <si>
    <t>4 147807</t>
  </si>
  <si>
    <t>drop table db_custscience_interns.col_24_DB_CUSTBASE_PRODREFRESH_ods_brand_email_t_distinct_values_table_stats;</t>
  </si>
  <si>
    <t>create table db_custscience_interns.col_24_DB_CUSTBASE_PRODREFRESH_ods_brand_email_t_null_value_count_table_stats (col_id int, null_value_count bigint) Row format delimited Fields terminated by '\t' Lines terminated by '\n'  Stored as textfile ;</t>
  </si>
  <si>
    <t xml:space="preserve">insert into table db_custscience_interns.col_24_DB_CUSTBASE_PRODREFRESH_ods_brand_email_t_null_value_count_table_stats select '24' as col_id, count (email_key) as null_value_count where BRAND_CD IS NULL </t>
  </si>
  <si>
    <t>insert into table db_custscience_interns.SUMMARY_of_DB_CUSTBASE_PRODREFRESH_ods_brand_email_t_null_value_count_table_stats select col_id, null_value_count from db_custscience_interns.col_24_DB_CUSTBASE_PRODREFRESH_ods_brand_email_t_null_value_count_table_stats ;</t>
  </si>
  <si>
    <t>drop table db_custscience_interns.col_24_DB_CUSTBASE_PRODREFRESH_ods_brand_email_t_null_value_count_table_stats ;</t>
  </si>
  <si>
    <t>create table db_custscience_interns.col_25_DB_CUSTBASE_PRODREFRESH_ods_brand_email_t_distinct_values_table_stats (col_id int, distinct_values bigint) Row format delimited Fields terminated by '\t' Lines terminated by '\n'  Stored as textfile ;</t>
  </si>
  <si>
    <t>insert into table db_custscience_interns.col_25_DB_CUSTBASE_PRODREFRESH_ods_brand_email_t_distinct_values_table_stats select '25' as col_id, count (distinct COUNTRY) as distinct_values</t>
  </si>
  <si>
    <t>insert into table db_custscience_interns.SUMMARY_of_DB_CUSTBASE_PRODREFRESH_ods_brand_email_t_distinct_values_table_stats select col_id, distinct_values from db_custscience_interns.col_25_DB_CUSTBASE_PRODREFRESH_ods_brand_email_t_distinct_values_table_stats ;</t>
  </si>
  <si>
    <t>31 52</t>
  </si>
  <si>
    <t>drop table db_custscience_interns.col_25_DB_CUSTBASE_PRODREFRESH_ods_brand_email_t_distinct_values_table_stats;</t>
  </si>
  <si>
    <t>create table db_custscience_interns.col_25_DB_CUSTBASE_PRODREFRESH_ods_brand_email_t_null_value_count_table_stats (col_id int, null_value_count bigint) Row format delimited Fields terminated by '\t' Lines terminated by '\n'  Stored as textfile ;</t>
  </si>
  <si>
    <t xml:space="preserve">insert into table db_custscience_interns.col_25_DB_CUSTBASE_PRODREFRESH_ods_brand_email_t_null_value_count_table_stats select '25' as col_id, count (email_key) as null_value_count where COUNTRY IS NULL </t>
  </si>
  <si>
    <t>insert into table db_custscience_interns.SUMMARY_of_DB_CUSTBASE_PRODREFRESH_ods_brand_email_t_null_value_count_table_stats select col_id, null_value_count from db_custscience_interns.col_25_DB_CUSTBASE_PRODREFRESH_ods_brand_email_t_null_value_count_table_stats ;</t>
  </si>
  <si>
    <t>31 26001096</t>
  </si>
  <si>
    <t>drop table db_custscience_interns.col_25_DB_CUSTBASE_PRODREFRESH_ods_brand_email_t_null_value_count_table_stats ;</t>
  </si>
  <si>
    <t>casl_ind            string                                  </t>
  </si>
  <si>
    <t>create table db_custscience_interns.col_26_DB_CUSTBASE_PRODREFRESH_ods_brand_email_t_distinct_values_table_stats (col_id int, distinct_values bigint) Row format delimited Fields terminated by '\t' Lines terminated by '\n'  Stored as textfile ;</t>
  </si>
  <si>
    <t>insert into table db_custscience_interns.col_26_DB_CUSTBASE_PRODREFRESH_ods_brand_email_t_distinct_values_table_stats select '26' as col_id, count (distinct CASL_IND) as distinct_values</t>
  </si>
  <si>
    <t>insert into table db_custscience_interns.SUMMARY_of_DB_CUSTBASE_PRODREFRESH_ods_brand_email_t_distinct_values_table_stats select col_id, distinct_values from db_custscience_interns.col_26_DB_CUSTBASE_PRODREFRESH_ods_brand_email_t_distinct_values_table_stats ;</t>
  </si>
  <si>
    <t>drop table db_custscience_interns.col_26_DB_CUSTBASE_PRODREFRESH_ods_brand_email_t_distinct_values_table_stats;</t>
  </si>
  <si>
    <t>create table db_custscience_interns.col_26_DB_CUSTBASE_PRODREFRESH_ods_brand_email_t_null_value_count_table_stats (col_id int, null_value_count bigint) Row format delimited Fields terminated by '\t' Lines terminated by '\n'  Stored as textfile ;</t>
  </si>
  <si>
    <t xml:space="preserve">insert into table db_custscience_interns.col_26_DB_CUSTBASE_PRODREFRESH_ods_brand_email_t_null_value_count_table_stats select '26' as col_id, count (email_key) as null_value_count where CASL_IND IS NULL </t>
  </si>
  <si>
    <t>insert into table db_custscience_interns.SUMMARY_of_DB_CUSTBASE_PRODREFRESH_ods_brand_email_t_null_value_count_table_stats select col_id, null_value_count from db_custscience_interns.col_26_DB_CUSTBASE_PRODREFRESH_ods_brand_email_t_null_value_count_table_stats ;</t>
  </si>
  <si>
    <t>32 115529419</t>
  </si>
  <si>
    <t>drop table db_custscience_interns.col_26_DB_CUSTBASE_PRODREFRESH_ods_brand_email_t_null_value_count_table_stats ;</t>
  </si>
  <si>
    <t>casl_upd_dt         string                                  </t>
  </si>
  <si>
    <t>create table db_custscience_interns.col_27_DB_CUSTBASE_PRODREFRESH_ods_brand_email_t_distinct_values_table_stats (col_id int, distinct_values bigint) Row format delimited Fields terminated by '\t' Lines terminated by '\n'  Stored as textfile ;</t>
  </si>
  <si>
    <t>insert into table db_custscience_interns.col_27_DB_CUSTBASE_PRODREFRESH_ods_brand_email_t_distinct_values_table_stats select '27' as col_id, count (distinct CASL_UPD_DT) as distinct_values</t>
  </si>
  <si>
    <t>insert into table db_custscience_interns.SUMMARY_of_DB_CUSTBASE_PRODREFRESH_ods_brand_email_t_distinct_values_table_stats select col_id, distinct_values from db_custscience_interns.col_27_DB_CUSTBASE_PRODREFRESH_ods_brand_email_t_distinct_values_table_stats ;</t>
  </si>
  <si>
    <t>33 97582</t>
  </si>
  <si>
    <t>drop table db_custscience_interns.col_27_DB_CUSTBASE_PRODREFRESH_ods_brand_email_t_distinct_values_table_stats;</t>
  </si>
  <si>
    <t>create table db_custscience_interns.col_27_DB_CUSTBASE_PRODREFRESH_ods_brand_email_t_null_value_count_table_stats (col_id int, null_value_count bigint) Row format delimited Fields terminated by '\t' Lines terminated by '\n'  Stored as textfile ;</t>
  </si>
  <si>
    <t xml:space="preserve">insert into table db_custscience_interns.col_27_DB_CUSTBASE_PRODREFRESH_ods_brand_email_t_null_value_count_table_stats select '27' as col_id, count (email_key) as null_value_count where CASL_UPD_DT IS NULL </t>
  </si>
  <si>
    <t>insert into table db_custscience_interns.SUMMARY_of_DB_CUSTBASE_PRODREFRESH_ods_brand_email_t_null_value_count_table_stats select col_id, null_value_count from db_custscience_interns.col_27_DB_CUSTBASE_PRODREFRESH_ods_brand_email_t_null_value_count_table_stats ;</t>
  </si>
  <si>
    <t>33 115529419</t>
  </si>
  <si>
    <t>drop table db_custscience_interns.col_27_DB_CUSTBASE_PRODREFRESH_ods_brand_email_t_null_value_count_table_stats ;</t>
  </si>
  <si>
    <t>casl_exp_dt         string                                  </t>
  </si>
  <si>
    <t>create table db_custscience_interns.col_28_DB_CUSTBASE_PRODREFRESH_ods_brand_email_t_distinct_values_table_stats (col_id int, distinct_values bigint) Row format delimited Fields terminated by '\t' Lines terminated by '\n'  Stored as textfile ;</t>
  </si>
  <si>
    <t>insert into table db_custscience_interns.col_28_DB_CUSTBASE_PRODREFRESH_ods_brand_email_t_distinct_values_table_stats select '28' as col_id, count (distinct CASL_EXP_DT) as distinct_values</t>
  </si>
  <si>
    <t>insert into table db_custscience_interns.SUMMARY_of_DB_CUSTBASE_PRODREFRESH_ods_brand_email_t_distinct_values_table_stats select col_id, distinct_values from db_custscience_interns.col_28_DB_CUSTBASE_PRODREFRESH_ods_brand_email_t_distinct_values_table_stats ;</t>
  </si>
  <si>
    <t>34 147</t>
  </si>
  <si>
    <t>drop table db_custscience_interns.col_28_DB_CUSTBASE_PRODREFRESH_ods_brand_email_t_distinct_values_table_stats;</t>
  </si>
  <si>
    <t>create table db_custscience_interns.col_28_DB_CUSTBASE_PRODREFRESH_ods_brand_email_t_null_value_count_table_stats (col_id int, null_value_count bigint) Row format delimited Fields terminated by '\t' Lines terminated by '\n'  Stored as textfile ;</t>
  </si>
  <si>
    <t xml:space="preserve">insert into table db_custscience_interns.col_28_DB_CUSTBASE_PRODREFRESH_ods_brand_email_t_null_value_count_table_stats select '28' as col_id, count (email_key) as null_value_count where CASL_EXP_DT IS NULL </t>
  </si>
  <si>
    <t>insert into table db_custscience_interns.SUMMARY_of_DB_CUSTBASE_PRODREFRESH_ods_brand_email_t_null_value_count_table_stats select col_id, null_value_count from db_custscience_interns.col_28_DB_CUSTBASE_PRODREFRESH_ods_brand_email_t_null_value_count_table_stats ;</t>
  </si>
  <si>
    <t>drop table db_custscience_interns.col_28_DB_CUSTBASE_PRODREFRESH_ods_brand_email_t_null_value_count_table_stats ;</t>
  </si>
  <si>
    <t>deadwood_date       string                                  </t>
  </si>
  <si>
    <t>create table db_custscience_interns.col_29_DB_CUSTBASE_PRODREFRESH_ods_brand_email_t_distinct_values_table_stats (col_id int, distinct_values bigint) Row format delimited Fields terminated by '\t' Lines terminated by '\n'  Stored as textfile ;</t>
  </si>
  <si>
    <t>insert into table db_custscience_interns.col_29_DB_CUSTBASE_PRODREFRESH_ods_brand_email_t_distinct_values_table_stats select '29' as col_id, count (distinct DEADWOOD_DATE) as distinct_values</t>
  </si>
  <si>
    <t>insert into table db_custscience_interns.SUMMARY_of_DB_CUSTBASE_PRODREFRESH_ods_brand_email_t_distinct_values_table_stats select col_id, distinct_values from db_custscience_interns.col_29_DB_CUSTBASE_PRODREFRESH_ods_brand_email_t_distinct_values_table_stats ;</t>
  </si>
  <si>
    <t>35 9874</t>
  </si>
  <si>
    <t>drop table db_custscience_interns.col_29_DB_CUSTBASE_PRODREFRESH_ods_brand_email_t_distinct_values_table_stats;</t>
  </si>
  <si>
    <t>create table db_custscience_interns.col_29_DB_CUSTBASE_PRODREFRESH_ods_brand_email_t_null_value_count_table_stats (col_id int, null_value_count bigint) Row format delimited Fields terminated by '\t' Lines terminated by '\n'  Stored as textfile ;</t>
  </si>
  <si>
    <t xml:space="preserve">insert into table db_custscience_interns.col_29_DB_CUSTBASE_PRODREFRESH_ods_brand_email_t_null_value_count_table_stats select '29' as col_id, count (email_key) as null_value_count where DEADWOOD_DATE IS NULL </t>
  </si>
  <si>
    <t>insert into table db_custscience_interns.SUMMARY_of_DB_CUSTBASE_PRODREFRESH_ods_brand_email_t_null_value_count_table_stats select col_id, null_value_count from db_custscience_interns.col_29_DB_CUSTBASE_PRODREFRESH_ods_brand_email_t_null_value_count_table_stats ;</t>
  </si>
  <si>
    <t>drop table db_custscience_interns.col_29_DB_CUSTBASE_PRODREFRESH_ods_brand_email_t_null_value_count_table_stats ;</t>
  </si>
  <si>
    <t>gap_owned_email_source string                                  </t>
  </si>
  <si>
    <t>create table db_custscience_interns.col_30_DB_CUSTBASE_PRODREFRESH_ods_brand_email_t_distinct_values_table_stats (col_id int, distinct_values bigint) Row format delimited Fields terminated by '\t' Lines terminated by '\n'  Stored as textfile ;</t>
  </si>
  <si>
    <t>insert into table db_custscience_interns.col_30_DB_CUSTBASE_PRODREFRESH_ods_brand_email_t_distinct_values_table_stats select '30' as col_id, count (distinct GAP_OWNED_EMAIL_SOURCE) as distinct_values</t>
  </si>
  <si>
    <t>insert into table db_custscience_interns.SUMMARY_of_DB_CUSTBASE_PRODREFRESH_ods_brand_email_t_distinct_values_table_stats select col_id, distinct_values from db_custscience_interns.col_30_DB_CUSTBASE_PRODREFRESH_ods_brand_email_t_distinct_values_table_stats ;</t>
  </si>
  <si>
    <t>drop table db_custscience_interns.col_30_DB_CUSTBASE_PRODREFRESH_ods_brand_email_t_distinct_values_table_stats;</t>
  </si>
  <si>
    <t>create table db_custscience_interns.col_30_DB_CUSTBASE_PRODREFRESH_ods_brand_email_t_null_value_count_table_stats (col_id int, null_value_count bigint) Row format delimited Fields terminated by '\t' Lines terminated by '\n'  Stored as textfile ;</t>
  </si>
  <si>
    <t xml:space="preserve">insert into table db_custscience_interns.col_30_DB_CUSTBASE_PRODREFRESH_ods_brand_email_t_null_value_count_table_stats select '30' as col_id, count (email_key) as null_value_count where GAP_OWNED_EMAIL_SOURCE IS NULL </t>
  </si>
  <si>
    <t>insert into table db_custscience_interns.SUMMARY_of_DB_CUSTBASE_PRODREFRESH_ods_brand_email_t_null_value_count_table_stats select col_id, null_value_count from db_custscience_interns.col_30_DB_CUSTBASE_PRODREFRESH_ods_brand_email_t_null_value_count_table_stats ;</t>
  </si>
  <si>
    <t>drop table db_custscience_interns.col_30_DB_CUSTBASE_PRODREFRESH_ods_brand_email_t_null_value_count_table_stats ;</t>
  </si>
  <si>
    <t>email_crd_marketability_flag string                                  </t>
  </si>
  <si>
    <t>create table db_custscience_interns.col_31_DB_CUSTBASE_PRODREFRESH_ods_brand_email_t_distinct_values_table_stats (col_id int, distinct_values bigint) Row format delimited Fields terminated by '\t' Lines terminated by '\n'  Stored as textfile ;</t>
  </si>
  <si>
    <t>insert into table db_custscience_interns.col_31_DB_CUSTBASE_PRODREFRESH_ods_brand_email_t_distinct_values_table_stats select '31' as col_id, count (distinct EMAIL_CRD_MARKETABILITY_FLAG) as distinct_values</t>
  </si>
  <si>
    <t>insert into table db_custscience_interns.SUMMARY_of_DB_CUSTBASE_PRODREFRESH_ods_brand_email_t_distinct_values_table_stats select col_id, distinct_values from db_custscience_interns.col_31_DB_CUSTBASE_PRODREFRESH_ods_brand_email_t_distinct_values_table_stats ;</t>
  </si>
  <si>
    <t>5 109405816</t>
  </si>
  <si>
    <t>drop table db_custscience_interns.col_31_DB_CUSTBASE_PRODREFRESH_ods_brand_email_t_distinct_values_table_stats;</t>
  </si>
  <si>
    <t>create table db_custscience_interns.col_31_DB_CUSTBASE_PRODREFRESH_ods_brand_email_t_null_value_count_table_stats (col_id int, null_value_count bigint) Row format delimited Fields terminated by '\t' Lines terminated by '\n'  Stored as textfile ;</t>
  </si>
  <si>
    <t xml:space="preserve">insert into table db_custscience_interns.col_31_DB_CUSTBASE_PRODREFRESH_ods_brand_email_t_null_value_count_table_stats select '31' as col_id, count (email_key) as null_value_count where EMAIL_CRD_MARKETABILITY_FLAG IS NULL </t>
  </si>
  <si>
    <t>insert into table db_custscience_interns.SUMMARY_of_DB_CUSTBASE_PRODREFRESH_ods_brand_email_t_null_value_count_table_stats select col_id, null_value_count from db_custscience_interns.col_31_DB_CUSTBASE_PRODREFRESH_ods_brand_email_t_null_value_count_table_stats ;</t>
  </si>
  <si>
    <t>5 16813623</t>
  </si>
  <si>
    <t>drop table db_custscience_interns.col_31_DB_CUSTBASE_PRODREFRESH_ods_brand_email_t_null_value_count_table_stats ;</t>
  </si>
  <si>
    <t>email_crd_opt_out_ind string                                  </t>
  </si>
  <si>
    <t>create table db_custscience_interns.col_32_DB_CUSTBASE_PRODREFRESH_ods_brand_email_t_distinct_values_table_stats (col_id int, distinct_values bigint) Row format delimited Fields terminated by '\t' Lines terminated by '\n'  Stored as textfile ;</t>
  </si>
  <si>
    <t>insert into table db_custscience_interns.col_32_DB_CUSTBASE_PRODREFRESH_ods_brand_email_t_distinct_values_table_stats select '32' as col_id, count (distinct EMAIL_CRD_OPT_OUT_IND) as distinct_values</t>
  </si>
  <si>
    <t>insert into table db_custscience_interns.SUMMARY_of_DB_CUSTBASE_PRODREFRESH_ods_brand_email_t_distinct_values_table_stats select col_id, distinct_values from db_custscience_interns.col_32_DB_CUSTBASE_PRODREFRESH_ods_brand_email_t_distinct_values_table_stats ;</t>
  </si>
  <si>
    <t>6 2973803</t>
  </si>
  <si>
    <t>drop table db_custscience_interns.col_32_DB_CUSTBASE_PRODREFRESH_ods_brand_email_t_distinct_values_table_stats;</t>
  </si>
  <si>
    <t>create table db_custscience_interns.col_32_DB_CUSTBASE_PRODREFRESH_ods_brand_email_t_null_value_count_table_stats (col_id int, null_value_count bigint) Row format delimited Fields terminated by '\t' Lines terminated by '\n'  Stored as textfile ;</t>
  </si>
  <si>
    <t xml:space="preserve">insert into table db_custscience_interns.col_32_DB_CUSTBASE_PRODREFRESH_ods_brand_email_t_null_value_count_table_stats select '32' as col_id, count (email_key) as null_value_count where EMAIL_CRD_OPT_OUT_IND IS NULL </t>
  </si>
  <si>
    <t>insert into table db_custscience_interns.SUMMARY_of_DB_CUSTBASE_PRODREFRESH_ods_brand_email_t_null_value_count_table_stats select col_id, null_value_count from db_custscience_interns.col_32_DB_CUSTBASE_PRODREFRESH_ods_brand_email_t_null_value_count_table_stats ;</t>
  </si>
  <si>
    <t>6 3280</t>
  </si>
  <si>
    <t>drop table db_custscience_interns.col_32_DB_CUSTBASE_PRODREFRESH_ods_brand_email_t_null_value_count_table_stats ;</t>
  </si>
  <si>
    <t>email_crd_opt_out_dt string                                  </t>
  </si>
  <si>
    <t>create table db_custscience_interns.col_33_DB_CUSTBASE_PRODREFRESH_ods_brand_email_t_distinct_values_table_stats (col_id int, distinct_values bigint) Row format delimited Fields terminated by '\t' Lines terminated by '\n'  Stored as textfile ;</t>
  </si>
  <si>
    <t>insert into table db_custscience_interns.col_33_DB_CUSTBASE_PRODREFRESH_ods_brand_email_t_distinct_values_table_stats select '33' as col_id, count (distinct EMAIL_CRD_OPT_OUT_DT) as distinct_values</t>
  </si>
  <si>
    <t>insert into table db_custscience_interns.SUMMARY_of_DB_CUSTBASE_PRODREFRESH_ods_brand_email_t_distinct_values_table_stats select col_id, distinct_values from db_custscience_interns.col_33_DB_CUSTBASE_PRODREFRESH_ods_brand_email_t_distinct_values_table_stats ;</t>
  </si>
  <si>
    <t>7 9</t>
  </si>
  <si>
    <t>drop table db_custscience_interns.col_33_DB_CUSTBASE_PRODREFRESH_ods_brand_email_t_distinct_values_table_stats;</t>
  </si>
  <si>
    <t>create table db_custscience_interns.col_33_DB_CUSTBASE_PRODREFRESH_ods_brand_email_t_null_value_count_table_stats (col_id int, null_value_count bigint) Row format delimited Fields terminated by '\t' Lines terminated by '\n'  Stored as textfile ;</t>
  </si>
  <si>
    <t xml:space="preserve">insert into table db_custscience_interns.col_33_DB_CUSTBASE_PRODREFRESH_ods_brand_email_t_null_value_count_table_stats select '33' as col_id, count (email_key) as null_value_count where EMAIL_CRD_OPT_OUT_DT IS NULL </t>
  </si>
  <si>
    <t>insert into table db_custscience_interns.SUMMARY_of_DB_CUSTBASE_PRODREFRESH_ods_brand_email_t_null_value_count_table_stats select col_id, null_value_count from db_custscience_interns.col_33_DB_CUSTBASE_PRODREFRESH_ods_brand_email_t_null_value_count_table_stats ;</t>
  </si>
  <si>
    <t>7 94249228</t>
  </si>
  <si>
    <t>drop table db_custscience_interns.col_33_DB_CUSTBASE_PRODREFRESH_ods_brand_email_t_null_value_count_table_stats ;</t>
  </si>
  <si>
    <t>create table db_custscience_interns.col_34_DB_CUSTBASE_PRODREFRESH_ods_brand_email_t_distinct_values_table_stats (col_id int, distinct_values bigint) Row format delimited Fields terminated by '\t' Lines terminated by '\n'  Stored as textfile ;</t>
  </si>
  <si>
    <t>insert into table db_custscience_interns.col_34_DB_CUSTBASE_PRODREFRESH_ods_brand_email_t_distinct_values_table_stats select '34' as col_id, count (distinct FLOW_KEY) as distinct_values</t>
  </si>
  <si>
    <t>insert into table db_custscience_interns.SUMMARY_of_DB_CUSTBASE_PRODREFRESH_ods_brand_email_t_distinct_values_table_stats select col_id, distinct_values from db_custscience_interns.col_34_DB_CUSTBASE_PRODREFRESH_ods_brand_email_t_distinct_values_table_stats ;</t>
  </si>
  <si>
    <t>8 6985</t>
  </si>
  <si>
    <t>drop table db_custscience_interns.col_34_DB_CUSTBASE_PRODREFRESH_ods_brand_email_t_distinct_values_table_stats;</t>
  </si>
  <si>
    <t>create table db_custscience_interns.col_34_DB_CUSTBASE_PRODREFRESH_ods_brand_email_t_null_value_count_table_stats (col_id int, null_value_count bigint) Row format delimited Fields terminated by '\t' Lines terminated by '\n'  Stored as textfile ;</t>
  </si>
  <si>
    <t xml:space="preserve">insert into table db_custscience_interns.col_34_DB_CUSTBASE_PRODREFRESH_ods_brand_email_t_null_value_count_table_stats select '34' as col_id, count (email_key) as null_value_count where FLOW_KEY IS NULL </t>
  </si>
  <si>
    <t>insert into table db_custscience_interns.SUMMARY_of_DB_CUSTBASE_PRODREFRESH_ods_brand_email_t_null_value_count_table_stats select col_id, null_value_count from db_custscience_interns.col_34_DB_CUSTBASE_PRODREFRESH_ods_brand_email_t_null_value_count_table_stats ;</t>
  </si>
  <si>
    <t>8 5229860</t>
  </si>
  <si>
    <t>drop table db_custscience_interns.col_34_DB_CUSTBASE_PRODREFRESH_ods_brand_email_t_null_value_count_table_stats ;</t>
  </si>
  <si>
    <t>create table db_custscience_interns.col_35_DB_CUSTBASE_PRODREFRESH_ods_brand_email_t_distinct_values_table_stats (col_id int, distinct_values bigint) Row format delimited Fields terminated by '\t' Lines terminated by '\n'  Stored as textfile ;</t>
  </si>
  <si>
    <t>insert into table db_custscience_interns.col_35_DB_CUSTBASE_PRODREFRESH_ods_brand_email_t_distinct_values_table_stats select '35' as col_id, count (distinct CRT_TMST) as distinct_values</t>
  </si>
  <si>
    <t>insert into table db_custscience_interns.SUMMARY_of_DB_CUSTBASE_PRODREFRESH_ods_brand_email_t_distinct_values_table_stats select col_id, distinct_values from db_custscience_interns.col_35_DB_CUSTBASE_PRODREFRESH_ods_brand_email_t_distinct_values_table_stats ;</t>
  </si>
  <si>
    <t>drop table db_custscience_interns.col_35_DB_CUSTBASE_PRODREFRESH_ods_brand_email_t_distinct_values_table_stats;</t>
  </si>
  <si>
    <t>create table db_custscience_interns.col_35_DB_CUSTBASE_PRODREFRESH_ods_brand_email_t_null_value_count_table_stats (col_id int, null_value_count bigint) Row format delimited Fields terminated by '\t' Lines terminated by '\n'  Stored as textfile ;</t>
  </si>
  <si>
    <t xml:space="preserve">insert into table db_custscience_interns.col_35_DB_CUSTBASE_PRODREFRESH_ods_brand_email_t_null_value_count_table_stats select '35' as col_id, count (email_key) as null_value_count where CRT_TMST IS NULL </t>
  </si>
  <si>
    <t>insert into table db_custscience_interns.SUMMARY_of_DB_CUSTBASE_PRODREFRESH_ods_brand_email_t_null_value_count_table_stats select col_id, null_value_count from db_custscience_interns.col_35_DB_CUSTBASE_PRODREFRESH_ods_brand_email_t_null_value_count_table_stats ;</t>
  </si>
  <si>
    <t>drop table db_custscience_interns.col_35_DB_CUSTBASE_PRODREFRESH_ods_brand_email_t_null_value_count_table_stats ;</t>
  </si>
  <si>
    <t>create table db_custscience_interns.col_36_DB_CUSTBASE_PRODREFRESH_ods_brand_email_t_distinct_values_table_stats (col_id int, distinct_values bigint) Row format delimited Fields terminated by '\t' Lines terminated by '\n'  Stored as textfile ;</t>
  </si>
  <si>
    <t>insert into table db_custscience_interns.col_36_DB_CUSTBASE_PRODREFRESH_ods_brand_email_t_distinct_values_table_stats select '35' as col_id, count (distinct UPDT_TMST) as distinct_values</t>
  </si>
  <si>
    <t>insert into table db_custscience_interns.SUMMARY_of_DB_CUSTBASE_PRODREFRESH_ods_brand_email_t_distinct_values_table_stats select col_id, distinct_values from db_custscience_interns.col_36_DB_CUSTBASE_PRODREFRESH_ods_brand_email_t_distinct_values_table_stats ;</t>
  </si>
  <si>
    <t>10 9</t>
  </si>
  <si>
    <t>drop table db_custscience_interns.col_36_DB_CUSTBASE_PRODREFRESH_ods_brand_email_t_distinct_values_table_stats;</t>
  </si>
  <si>
    <t>create table db_custscience_interns.col_36_DB_CUSTBASE_PRODREFRESH_ods_brand_email_t_null_value_count_table_stats (col_id int, null_value_count bigint) Row format delimited Fields terminated by '\t' Lines terminated by '\n'  Stored as textfile ;</t>
  </si>
  <si>
    <t xml:space="preserve">insert into table db_custscience_interns.col_36_DB_CUSTBASE_PRODREFRESH_ods_brand_email_t_null_value_count_table_stats select '35' as col_id, count (email_key) as null_value_count where UPDT_TMST IS NULL </t>
  </si>
  <si>
    <t>insert into table db_custscience_interns.SUMMARY_of_DB_CUSTBASE_PRODREFRESH_ods_brand_email_t_null_value_count_table_stats select col_id, null_value_count from db_custscience_interns.col_36_DB_CUSTBASE_PRODREFRESH_ods_brand_email_t_null_value_count_table_stats ;</t>
  </si>
  <si>
    <t>10 102231756</t>
  </si>
  <si>
    <t>drop table db_custscience_interns.col_36_DB_CUSTBASE_PRODREFRESH_ods_brand_email_t_null_value_count_table_stats ;</t>
  </si>
  <si>
    <t>hive -e 'set hive.cli.print.header=true; select * from DB_CUSTBASE_PRODREFRESH.ods_brand_email_t_temp  limit 10000;'&gt;DB_CUSTBASE_PRODREFRESH.ods_brand_email_t_temp_10k_sample.txt;</t>
  </si>
  <si>
    <t>Time:  65.655 seconds (1.09 minutes)</t>
  </si>
  <si>
    <t>Time:  127.662 seconds (2.13 minutes)</t>
  </si>
  <si>
    <t>select * from db_custscience_interns.SUMMARY_of_DB_CUSTBASE_PRODREFRESH_ods_brand_email_t_temp_distinct_values_table_stats;</t>
  </si>
  <si>
    <t>select * from db_custscience_interns.SUMMARY_of_DB_CUSTBASE_PRODREFRESH_ods_brand_email_t_temp_null_value_count_table_stats;</t>
  </si>
  <si>
    <t>hive&gt; Describe extended DB_CUSTBASE_PRODREFRESH.ods_brand_email_t_temp;</t>
  </si>
  <si>
    <t>from DB_CUSTBASE_PRODREFRESH.ods_brand_email_t_temp</t>
  </si>
  <si>
    <t>create table db_custscience_interns.SUMMARY_of_DB_CUSTBASE_PRODREFRESH_ods_brand_email_t_temp_distinct_values_table_stats (col_id int, distinct_values bigint) Row format delimited Fields terminated by '\t' Lines terminated by '\n'  Stored as textfile ;</t>
  </si>
  <si>
    <t>create table db_custscience_interns.SUMMARY_of_DB_CUSTBASE_PRODREFRESH_ods_brand_email_t_temp_null_value_count_table_stats (col_id int, null_value_count bigint) Row format delimited Fields terminated by '\t' Lines terminated by '\n'  Stored as textfile ;</t>
  </si>
  <si>
    <t>create table db_custscience_interns.col_1_DB_CUSTBASE_PRODREFRESH_ods_brand_email_t_temp_distinct_values_table_stats (col_id int, distinct_values bigint) Row format delimited Fields terminated by '\t' Lines terminated by '\n'  Stored as textfile ;</t>
  </si>
  <si>
    <t>insert into table db_custscience_interns.col_1_DB_CUSTBASE_PRODREFRESH_ods_brand_email_t_temp_distinct_values_table_stats select '1' as col_id, count (distinct EMAIL_KEY) as distinct_values</t>
  </si>
  <si>
    <t>insert into table db_custscience_interns.SUMMARY_of_DB_CUSTBASE_PRODREFRESH_ods_brand_email_t_temp_distinct_values_table_stats select col_id, distinct_values from db_custscience_interns.col_1_DB_CUSTBASE_PRODREFRESH_ods_brand_email_t_temp_distinct_values_table_stats ;</t>
  </si>
  <si>
    <t>1 19211155</t>
  </si>
  <si>
    <t>drop table db_custscience_interns.col_1_DB_CUSTBASE_PRODREFRESH_ods_brand_email_t_temp_distinct_values_table_stats;</t>
  </si>
  <si>
    <t>create table db_custscience_interns.col_1_DB_CUSTBASE_PRODREFRESH_ods_brand_email_t_temp_null_value_count_table_stats (col_id int, null_value_count bigint) Row format delimited Fields terminated by '\t' Lines terminated by '\n'  Stored as textfile ;</t>
  </si>
  <si>
    <t xml:space="preserve">insert into table db_custscience_interns.col_1_DB_CUSTBASE_PRODREFRESH_ods_brand_email_t_temp_null_value_count_table_stats select '1' as col_id, count (email_key) as null_value_count where EMAIL_KEY IS NULL </t>
  </si>
  <si>
    <t>insert into table db_custscience_interns.SUMMARY_of_DB_CUSTBASE_PRODREFRESH_ods_brand_email_t_temp_null_value_count_table_stats select col_id, null_value_count from db_custscience_interns.col_1_DB_CUSTBASE_PRODREFRESH_ods_brand_email_t_temp_null_value_count_table_stats ;</t>
  </si>
  <si>
    <t>drop table db_custscience_interns.col_1_DB_CUSTBASE_PRODREFRESH_ods_brand_email_t_temp_null_value_count_table_stats ;</t>
  </si>
  <si>
    <t>create table db_custscience_interns.col_2_DB_CUSTBASE_PRODREFRESH_ods_brand_email_t_temp_distinct_values_table_stats (col_id int, distinct_values bigint) Row format delimited Fields terminated by '\t' Lines terminated by '\n'  Stored as textfile ;</t>
  </si>
  <si>
    <t>insert into table db_custscience_interns.col_2_DB_CUSTBASE_PRODREFRESH_ods_brand_email_t_temp_distinct_values_table_stats select '2' as col_id, count (distinct BRAND) as distinct_values</t>
  </si>
  <si>
    <t>insert into table db_custscience_interns.SUMMARY_of_DB_CUSTBASE_PRODREFRESH_ods_brand_email_t_temp_distinct_values_table_stats select col_id, distinct_values from db_custscience_interns.col_2_DB_CUSTBASE_PRODREFRESH_ods_brand_email_t_temp_distinct_values_table_stats ;</t>
  </si>
  <si>
    <t>drop table db_custscience_interns.col_2_DB_CUSTBASE_PRODREFRESH_ods_brand_email_t_temp_distinct_values_table_stats;</t>
  </si>
  <si>
    <t>create table db_custscience_interns.col_2_DB_CUSTBASE_PRODREFRESH_ods_brand_email_t_temp_null_value_count_table_stats (col_id int, null_value_count bigint) Row format delimited Fields terminated by '\t' Lines terminated by '\n'  Stored as textfile ;</t>
  </si>
  <si>
    <t xml:space="preserve">insert into table db_custscience_interns.col_2_DB_CUSTBASE_PRODREFRESH_ods_brand_email_t_temp_null_value_count_table_stats select '2' as col_id, count (email_key) as null_value_count where BRAND IS NULL </t>
  </si>
  <si>
    <t>insert into table db_custscience_interns.SUMMARY_of_DB_CUSTBASE_PRODREFRESH_ods_brand_email_t_temp_null_value_count_table_stats select col_id, null_value_count from db_custscience_interns.col_2_DB_CUSTBASE_PRODREFRESH_ods_brand_email_t_temp_null_value_count_table_stats ;</t>
  </si>
  <si>
    <t>drop table db_custscience_interns.col_2_DB_CUSTBASE_PRODREFRESH_ods_brand_email_t_temp_null_value_count_table_stats ;</t>
  </si>
  <si>
    <t>create table db_custscience_interns.col_3_DB_CUSTBASE_PRODREFRESH_ods_brand_email_t_temp_distinct_values_table_stats (col_id int, distinct_values bigint) Row format delimited Fields terminated by '\t' Lines terminated by '\n'  Stored as textfile ;</t>
  </si>
  <si>
    <t>insert into table db_custscience_interns.col_3_DB_CUSTBASE_PRODREFRESH_ods_brand_email_t_temp_distinct_values_table_stats select '3' as col_id, count (distinct ACQUISITION_DATE) as distinct_values</t>
  </si>
  <si>
    <t>insert into table db_custscience_interns.SUMMARY_of_DB_CUSTBASE_PRODREFRESH_ods_brand_email_t_temp_distinct_values_table_stats select col_id, distinct_values from db_custscience_interns.col_3_DB_CUSTBASE_PRODREFRESH_ods_brand_email_t_temp_distinct_values_table_stats ;</t>
  </si>
  <si>
    <t>drop table db_custscience_interns.col_3_DB_CUSTBASE_PRODREFRESH_ods_brand_email_t_temp_distinct_values_table_stats;</t>
  </si>
  <si>
    <t>create table db_custscience_interns.col_3_DB_CUSTBASE_PRODREFRESH_ods_brand_email_t_temp_null_value_count_table_stats (col_id int, null_value_count bigint) Row format delimited Fields terminated by '\t' Lines terminated by '\n'  Stored as textfile ;</t>
  </si>
  <si>
    <t xml:space="preserve">insert into table db_custscience_interns.col_3_DB_CUSTBASE_PRODREFRESH_ods_brand_email_t_temp_null_value_count_table_stats select '3' as col_id, count (email_key) as null_value_count where ACQUISITION_DATE IS NULL </t>
  </si>
  <si>
    <t>insert into table db_custscience_interns.SUMMARY_of_DB_CUSTBASE_PRODREFRESH_ods_brand_email_t_temp_null_value_count_table_stats select col_id, null_value_count from db_custscience_interns.col_3_DB_CUSTBASE_PRODREFRESH_ods_brand_email_t_temp_null_value_count_table_stats ;</t>
  </si>
  <si>
    <t>11 11561994</t>
  </si>
  <si>
    <t>drop table db_custscience_interns.col_3_DB_CUSTBASE_PRODREFRESH_ods_brand_email_t_temp_null_value_count_table_stats ;</t>
  </si>
  <si>
    <t>create table db_custscience_interns.col_4_DB_CUSTBASE_PRODREFRESH_ods_brand_email_t_temp_distinct_values_table_stats (col_id int, distinct_values bigint) Row format delimited Fields terminated by '\t' Lines terminated by '\n'  Stored as textfile ;</t>
  </si>
  <si>
    <t>insert into table db_custscience_interns.col_4_DB_CUSTBASE_PRODREFRESH_ods_brand_email_t_temp_distinct_values_table_stats select '4' as col_id, count (distinct SOURCE_CODE_KEY) as distinct_values</t>
  </si>
  <si>
    <t>insert into table db_custscience_interns.SUMMARY_of_DB_CUSTBASE_PRODREFRESH_ods_brand_email_t_temp_distinct_values_table_stats select col_id, distinct_values from db_custscience_interns.col_4_DB_CUSTBASE_PRODREFRESH_ods_brand_email_t_temp_distinct_values_table_stats ;</t>
  </si>
  <si>
    <t>drop table db_custscience_interns.col_4_DB_CUSTBASE_PRODREFRESH_ods_brand_email_t_temp_distinct_values_table_stats;</t>
  </si>
  <si>
    <t>create table db_custscience_interns.col_4_DB_CUSTBASE_PRODREFRESH_ods_brand_email_t_temp_null_value_count_table_stats (col_id int, null_value_count bigint) Row format delimited Fields terminated by '\t' Lines terminated by '\n'  Stored as textfile ;</t>
  </si>
  <si>
    <t xml:space="preserve">insert into table db_custscience_interns.col_4_DB_CUSTBASE_PRODREFRESH_ods_brand_email_t_temp_null_value_count_table_stats select '4' as col_id, count (email_key) as null_value_count where SOURCE_CODE_KEY IS NULL </t>
  </si>
  <si>
    <t>insert into table db_custscience_interns.SUMMARY_of_DB_CUSTBASE_PRODREFRESH_ods_brand_email_t_temp_null_value_count_table_stats select col_id, null_value_count from db_custscience_interns.col_4_DB_CUSTBASE_PRODREFRESH_ods_brand_email_t_temp_null_value_count_table_stats ;</t>
  </si>
  <si>
    <t>12 19302240</t>
  </si>
  <si>
    <t>drop table db_custscience_interns.col_4_DB_CUSTBASE_PRODREFRESH_ods_brand_email_t_temp_null_value_count_table_stats ;</t>
  </si>
  <si>
    <t>create table db_custscience_interns.col_5_DB_CUSTBASE_PRODREFRESH_ods_brand_email_t_temp_distinct_values_table_stats (col_id int, distinct_values bigint) Row format delimited Fields terminated by '\t' Lines terminated by '\n'  Stored as textfile ;</t>
  </si>
  <si>
    <t>insert into table db_custscience_interns.col_5_DB_CUSTBASE_PRODREFRESH_ods_brand_email_t_temp_distinct_values_table_stats select '5' as col_id, count (distinct EMAIL_ADDRESS) as distinct_values</t>
  </si>
  <si>
    <t>insert into table db_custscience_interns.SUMMARY_of_DB_CUSTBASE_PRODREFRESH_ods_brand_email_t_temp_distinct_values_table_stats select col_id, distinct_values from db_custscience_interns.col_5_DB_CUSTBASE_PRODREFRESH_ods_brand_email_t_temp_distinct_values_table_stats ;</t>
  </si>
  <si>
    <t>13 2835</t>
  </si>
  <si>
    <t>drop table db_custscience_interns.col_5_DB_CUSTBASE_PRODREFRESH_ods_brand_email_t_temp_distinct_values_table_stats;</t>
  </si>
  <si>
    <t>create table db_custscience_interns.col_5_DB_CUSTBASE_PRODREFRESH_ods_brand_email_t_temp_null_value_count_table_stats (col_id int, null_value_count bigint) Row format delimited Fields terminated by '\t' Lines terminated by '\n'  Stored as textfile ;</t>
  </si>
  <si>
    <t xml:space="preserve">insert into table db_custscience_interns.col_5_DB_CUSTBASE_PRODREFRESH_ods_brand_email_t_temp_null_value_count_table_stats select '5' as col_id, count (email_key) as null_value_count where EMAIL_ADDRESS IS NULL </t>
  </si>
  <si>
    <t>insert into table db_custscience_interns.SUMMARY_of_DB_CUSTBASE_PRODREFRESH_ods_brand_email_t_temp_null_value_count_table_stats select col_id, null_value_count from db_custscience_interns.col_5_DB_CUSTBASE_PRODREFRESH_ods_brand_email_t_temp_null_value_count_table_stats ;</t>
  </si>
  <si>
    <t>13 19327411</t>
  </si>
  <si>
    <t>drop table db_custscience_interns.col_5_DB_CUSTBASE_PRODREFRESH_ods_brand_email_t_temp_null_value_count_table_stats ;</t>
  </si>
  <si>
    <t>create table db_custscience_interns.col_6_DB_CUSTBASE_PRODREFRESH_ods_brand_email_t_temp_distinct_values_table_stats (col_id int, distinct_values bigint) Row format delimited Fields terminated by '\t' Lines terminated by '\n'  Stored as textfile ;</t>
  </si>
  <si>
    <t>insert into table db_custscience_interns.col_6_DB_CUSTBASE_PRODREFRESH_ods_brand_email_t_temp_distinct_values_table_stats select '6' as col_id, count (distinct EMAIL_DOMAIN) as distinct_values</t>
  </si>
  <si>
    <t>insert into table db_custscience_interns.SUMMARY_of_DB_CUSTBASE_PRODREFRESH_ods_brand_email_t_temp_distinct_values_table_stats select col_id, distinct_values from db_custscience_interns.col_6_DB_CUSTBASE_PRODREFRESH_ods_brand_email_t_temp_distinct_values_table_stats ;</t>
  </si>
  <si>
    <t>drop table db_custscience_interns.col_6_DB_CUSTBASE_PRODREFRESH_ods_brand_email_t_temp_distinct_values_table_stats;</t>
  </si>
  <si>
    <t>create table db_custscience_interns.col_6_DB_CUSTBASE_PRODREFRESH_ods_brand_email_t_temp_null_value_count_table_stats (col_id int, null_value_count bigint) Row format delimited Fields terminated by '\t' Lines terminated by '\n'  Stored as textfile ;</t>
  </si>
  <si>
    <t xml:space="preserve">insert into table db_custscience_interns.col_6_DB_CUSTBASE_PRODREFRESH_ods_brand_email_t_temp_null_value_count_table_stats select '6' as col_id, count (email_key) as null_value_count where EMAIL_DOMAIN IS NULL </t>
  </si>
  <si>
    <t>insert into table db_custscience_interns.SUMMARY_of_DB_CUSTBASE_PRODREFRESH_ods_brand_email_t_temp_null_value_count_table_stats select col_id, null_value_count from db_custscience_interns.col_6_DB_CUSTBASE_PRODREFRESH_ods_brand_email_t_temp_null_value_count_table_stats ;</t>
  </si>
  <si>
    <t>14 19217213</t>
  </si>
  <si>
    <t>drop table db_custscience_interns.col_6_DB_CUSTBASE_PRODREFRESH_ods_brand_email_t_temp_null_value_count_table_stats ;</t>
  </si>
  <si>
    <t>create table db_custscience_interns.col_7_DB_CUSTBASE_PRODREFRESH_ods_brand_email_t_temp_distinct_values_table_stats (col_id int, distinct_values bigint) Row format delimited Fields terminated by '\t' Lines terminated by '\n'  Stored as textfile ;</t>
  </si>
  <si>
    <t>insert into table db_custscience_interns.col_7_DB_CUSTBASE_PRODREFRESH_ods_brand_email_t_temp_distinct_values_table_stats select '7' as col_id, count (distinct EMAIL_STATUS) as distinct_values</t>
  </si>
  <si>
    <t>insert into table db_custscience_interns.SUMMARY_of_DB_CUSTBASE_PRODREFRESH_ods_brand_email_t_temp_distinct_values_table_stats select col_id, distinct_values from db_custscience_interns.col_7_DB_CUSTBASE_PRODREFRESH_ods_brand_email_t_temp_distinct_values_table_stats ;</t>
  </si>
  <si>
    <t>drop table db_custscience_interns.col_7_DB_CUSTBASE_PRODREFRESH_ods_brand_email_t_temp_distinct_values_table_stats;</t>
  </si>
  <si>
    <t>create table db_custscience_interns.col_7_DB_CUSTBASE_PRODREFRESH_ods_brand_email_t_temp_null_value_count_table_stats (col_id int, null_value_count bigint) Row format delimited Fields terminated by '\t' Lines terminated by '\n'  Stored as textfile ;</t>
  </si>
  <si>
    <t xml:space="preserve">insert into table db_custscience_interns.col_7_DB_CUSTBASE_PRODREFRESH_ods_brand_email_t_temp_null_value_count_table_stats select '7' as col_id, count (email_key) as null_value_count where EMAIL_STATUS IS NULL </t>
  </si>
  <si>
    <t>insert into table db_custscience_interns.SUMMARY_of_DB_CUSTBASE_PRODREFRESH_ods_brand_email_t_temp_null_value_count_table_stats select col_id, null_value_count from db_custscience_interns.col_7_DB_CUSTBASE_PRODREFRESH_ods_brand_email_t_temp_null_value_count_table_stats ;</t>
  </si>
  <si>
    <t>drop table db_custscience_interns.col_7_DB_CUSTBASE_PRODREFRESH_ods_brand_email_t_temp_null_value_count_table_stats ;</t>
  </si>
  <si>
    <t>create table db_custscience_interns.col_8_DB_CUSTBASE_PRODREFRESH_ods_brand_email_t_temp_distinct_values_table_stats (col_id int, distinct_values bigint) Row format delimited Fields terminated by '\t' Lines terminated by '\n'  Stored as textfile ;</t>
  </si>
  <si>
    <t>insert into table db_custscience_interns.col_8_DB_CUSTBASE_PRODREFRESH_ods_brand_email_t_temp_distinct_values_table_stats select '8' as col_id, count (distinct EMAIL_STATUS_DATE) as distinct_values</t>
  </si>
  <si>
    <t>insert into table db_custscience_interns.SUMMARY_of_DB_CUSTBASE_PRODREFRESH_ods_brand_email_t_temp_distinct_values_table_stats select col_id, distinct_values from db_custscience_interns.col_8_DB_CUSTBASE_PRODREFRESH_ods_brand_email_t_temp_distinct_values_table_stats ;</t>
  </si>
  <si>
    <t>drop table db_custscience_interns.col_8_DB_CUSTBASE_PRODREFRESH_ods_brand_email_t_temp_distinct_values_table_stats;</t>
  </si>
  <si>
    <t>create table db_custscience_interns.col_8_DB_CUSTBASE_PRODREFRESH_ods_brand_email_t_temp_null_value_count_table_stats (col_id int, null_value_count bigint) Row format delimited Fields terminated by '\t' Lines terminated by '\n'  Stored as textfile ;</t>
  </si>
  <si>
    <t xml:space="preserve">insert into table db_custscience_interns.col_8_DB_CUSTBASE_PRODREFRESH_ods_brand_email_t_temp_null_value_count_table_stats select '8' as col_id, count (email_key) as null_value_count where EMAIL_STATUS_DATE IS NULL </t>
  </si>
  <si>
    <t>insert into table db_custscience_interns.SUMMARY_of_DB_CUSTBASE_PRODREFRESH_ods_brand_email_t_temp_null_value_count_table_stats select col_id, null_value_count from db_custscience_interns.col_8_DB_CUSTBASE_PRODREFRESH_ods_brand_email_t_temp_null_value_count_table_stats ;</t>
  </si>
  <si>
    <t>16 18257950</t>
  </si>
  <si>
    <t>drop table db_custscience_interns.col_8_DB_CUSTBASE_PRODREFRESH_ods_brand_email_t_temp_null_value_count_table_stats ;</t>
  </si>
  <si>
    <t>create table db_custscience_interns.col_9_DB_CUSTBASE_PRODREFRESH_ods_brand_email_t_temp_distinct_values_table_stats (col_id int, distinct_values bigint) Row format delimited Fields terminated by '\t' Lines terminated by '\n'  Stored as textfile ;</t>
  </si>
  <si>
    <t>insert into table db_custscience_interns.col_9_DB_CUSTBASE_PRODREFRESH_ods_brand_email_t_temp_distinct_values_table_stats select '9' as col_id, count (distinct EMAIL_STATUS_SOURCE) as distinct_values</t>
  </si>
  <si>
    <t>insert into table db_custscience_interns.SUMMARY_of_DB_CUSTBASE_PRODREFRESH_ods_brand_email_t_temp_distinct_values_table_stats select col_id, distinct_values from db_custscience_interns.col_9_DB_CUSTBASE_PRODREFRESH_ods_brand_email_t_temp_distinct_values_table_stats ;</t>
  </si>
  <si>
    <t>drop table db_custscience_interns.col_9_DB_CUSTBASE_PRODREFRESH_ods_brand_email_t_temp_distinct_values_table_stats;</t>
  </si>
  <si>
    <t>create table db_custscience_interns.col_9_DB_CUSTBASE_PRODREFRESH_ods_brand_email_t_temp_null_value_count_table_stats (col_id int, null_value_count bigint) Row format delimited Fields terminated by '\t' Lines terminated by '\n'  Stored as textfile ;</t>
  </si>
  <si>
    <t xml:space="preserve">insert into table db_custscience_interns.col_9_DB_CUSTBASE_PRODREFRESH_ods_brand_email_t_temp_null_value_count_table_stats select '9' as col_id, count (email_key) as null_value_count where EMAIL_STATUS_SOURCE IS NULL </t>
  </si>
  <si>
    <t>insert into table db_custscience_interns.SUMMARY_of_DB_CUSTBASE_PRODREFRESH_ods_brand_email_t_temp_null_value_count_table_stats select col_id, null_value_count from db_custscience_interns.col_9_DB_CUSTBASE_PRODREFRESH_ods_brand_email_t_temp_null_value_count_table_stats ;</t>
  </si>
  <si>
    <t>17 19689210</t>
  </si>
  <si>
    <t>drop table db_custscience_interns.col_9_DB_CUSTBASE_PRODREFRESH_ods_brand_email_t_temp_null_value_count_table_stats ;</t>
  </si>
  <si>
    <t>create table db_custscience_interns.col_10_DB_CUSTBASE_PRODREFRESH_ods_brand_email_t_temp_distinct_values_table_stats (col_id int, distinct_values bigint) Row format delimited Fields terminated by '\t' Lines terminated by '\n'  Stored as textfile ;</t>
  </si>
  <si>
    <t>insert into table db_custscience_interns.col_10_DB_CUSTBASE_PRODREFRESH_ods_brand_email_t_temp_distinct_values_table_stats select '10' as col_id, count (distinct EMAIL_FORMAT_PREF) as distinct_values</t>
  </si>
  <si>
    <t>insert into table db_custscience_interns.SUMMARY_of_DB_CUSTBASE_PRODREFRESH_ods_brand_email_t_temp_distinct_values_table_stats select col_id, distinct_values from db_custscience_interns.col_10_DB_CUSTBASE_PRODREFRESH_ods_brand_email_t_temp_distinct_values_table_stats ;</t>
  </si>
  <si>
    <t>drop table db_custscience_interns.col_10_DB_CUSTBASE_PRODREFRESH_ods_brand_email_t_temp_distinct_values_table_stats;</t>
  </si>
  <si>
    <t>create table db_custscience_interns.col_10_DB_CUSTBASE_PRODREFRESH_ods_brand_email_t_temp_null_value_count_table_stats (col_id int, null_value_count bigint) Row format delimited Fields terminated by '\t' Lines terminated by '\n'  Stored as textfile ;</t>
  </si>
  <si>
    <t xml:space="preserve">insert into table db_custscience_interns.col_10_DB_CUSTBASE_PRODREFRESH_ods_brand_email_t_temp_null_value_count_table_stats select '10' as col_id, count (email_key) as null_value_count where EMAIL_FORMAT_PREF IS NULL </t>
  </si>
  <si>
    <t>insert into table db_custscience_interns.SUMMARY_of_DB_CUSTBASE_PRODREFRESH_ods_brand_email_t_temp_null_value_count_table_stats select col_id, null_value_count from db_custscience_interns.col_10_DB_CUSTBASE_PRODREFRESH_ods_brand_email_t_temp_null_value_count_table_stats ;</t>
  </si>
  <si>
    <t>18 19689210</t>
  </si>
  <si>
    <t>drop table db_custscience_interns.col_10_DB_CUSTBASE_PRODREFRESH_ods_brand_email_t_temp_null_value_count_table_stats ;</t>
  </si>
  <si>
    <t>create table db_custscience_interns.col_11_DB_CUSTBASE_PRODREFRESH_ods_brand_email_t_temp_distinct_values_table_stats (col_id int, distinct_values bigint) Row format delimited Fields terminated by '\t' Lines terminated by '\n'  Stored as textfile ;</t>
  </si>
  <si>
    <t>insert into table db_custscience_interns.col_11_DB_CUSTBASE_PRODREFRESH_ods_brand_email_t_temp_distinct_values_table_stats select '11' as col_id, count (distinct EMAIL_HTML_CAPABILITY) as distinct_values</t>
  </si>
  <si>
    <t>insert into table db_custscience_interns.SUMMARY_of_DB_CUSTBASE_PRODREFRESH_ods_brand_email_t_temp_distinct_values_table_stats select col_id, distinct_values from db_custscience_interns.col_11_DB_CUSTBASE_PRODREFRESH_ods_brand_email_t_temp_distinct_values_table_stats ;</t>
  </si>
  <si>
    <t>19 12424</t>
  </si>
  <si>
    <t>drop table db_custscience_interns.col_11_DB_CUSTBASE_PRODREFRESH_ods_brand_email_t_temp_distinct_values_table_stats;</t>
  </si>
  <si>
    <t>create table db_custscience_interns.col_11_DB_CUSTBASE_PRODREFRESH_ods_brand_email_t_temp_null_value_count_table_stats (col_id int, null_value_count bigint) Row format delimited Fields terminated by '\t' Lines terminated by '\n'  Stored as textfile ;</t>
  </si>
  <si>
    <t xml:space="preserve">insert into table db_custscience_interns.col_11_DB_CUSTBASE_PRODREFRESH_ods_brand_email_t_temp_null_value_count_table_stats select '11' as col_id, count (email_key) as null_value_count where EMAIL_HTML_CAPABILITY IS NULL </t>
  </si>
  <si>
    <t>insert into table db_custscience_interns.SUMMARY_of_DB_CUSTBASE_PRODREFRESH_ods_brand_email_t_temp_null_value_count_table_stats select col_id, null_value_count from db_custscience_interns.col_11_DB_CUSTBASE_PRODREFRESH_ods_brand_email_t_temp_null_value_count_table_stats ;</t>
  </si>
  <si>
    <t>drop table db_custscience_interns.col_11_DB_CUSTBASE_PRODREFRESH_ods_brand_email_t_temp_null_value_count_table_stats ;</t>
  </si>
  <si>
    <t>create table db_custscience_interns.col_12_DB_CUSTBASE_PRODREFRESH_ods_brand_email_t_temp_distinct_values_table_stats (col_id int, distinct_values bigint) Row format delimited Fields terminated by '\t' Lines terminated by '\n'  Stored as textfile ;</t>
  </si>
  <si>
    <t>insert into table db_custscience_interns.col_12_DB_CUSTBASE_PRODREFRESH_ods_brand_email_t_temp_distinct_values_table_stats select '12' as col_id, count (distinct FLAG_REGISTRATION) as distinct_values</t>
  </si>
  <si>
    <t>insert into table db_custscience_interns.SUMMARY_of_DB_CUSTBASE_PRODREFRESH_ods_brand_email_t_temp_distinct_values_table_stats select col_id, distinct_values from db_custscience_interns.col_12_DB_CUSTBASE_PRODREFRESH_ods_brand_email_t_temp_distinct_values_table_stats ;</t>
  </si>
  <si>
    <t>20 3652</t>
  </si>
  <si>
    <t>drop table db_custscience_interns.col_12_DB_CUSTBASE_PRODREFRESH_ods_brand_email_t_temp_distinct_values_table_stats;</t>
  </si>
  <si>
    <t>create table db_custscience_interns.col_12_DB_CUSTBASE_PRODREFRESH_ods_brand_email_t_temp_null_value_count_table_stats (col_id int, null_value_count bigint) Row format delimited Fields terminated by '\t' Lines terminated by '\n'  Stored as textfile ;</t>
  </si>
  <si>
    <t xml:space="preserve">insert into table db_custscience_interns.col_12_DB_CUSTBASE_PRODREFRESH_ods_brand_email_t_temp_null_value_count_table_stats select '12' as col_id, count (email_key) as null_value_count where FLAG_REGISTRATION IS NULL </t>
  </si>
  <si>
    <t>insert into table db_custscience_interns.SUMMARY_of_DB_CUSTBASE_PRODREFRESH_ods_brand_email_t_temp_null_value_count_table_stats select col_id, null_value_count from db_custscience_interns.col_12_DB_CUSTBASE_PRODREFRESH_ods_brand_email_t_temp_null_value_count_table_stats ;</t>
  </si>
  <si>
    <t>drop table db_custscience_interns.col_12_DB_CUSTBASE_PRODREFRESH_ods_brand_email_t_temp_null_value_count_table_stats ;</t>
  </si>
  <si>
    <t>create table db_custscience_interns.col_13_DB_CUSTBASE_PRODREFRESH_ods_brand_email_t_temp_distinct_values_table_stats (col_id int, distinct_values bigint) Row format delimited Fields terminated by '\t' Lines terminated by '\n'  Stored as textfile ;</t>
  </si>
  <si>
    <t>insert into table db_custscience_interns.col_13_DB_CUSTBASE_PRODREFRESH_ods_brand_email_t_temp_distinct_values_table_stats select '13' as col_id, count (distinct REGISTRATION_DATE) as distinct_values</t>
  </si>
  <si>
    <t>insert into table db_custscience_interns.SUMMARY_of_DB_CUSTBASE_PRODREFRESH_ods_brand_email_t_temp_distinct_values_table_stats select col_id, distinct_values from db_custscience_interns.col_13_DB_CUSTBASE_PRODREFRESH_ods_brand_email_t_temp_distinct_values_table_stats ;</t>
  </si>
  <si>
    <t>3 7042</t>
  </si>
  <si>
    <t>drop table db_custscience_interns.col_13_DB_CUSTBASE_PRODREFRESH_ods_brand_email_t_temp_distinct_values_table_stats;</t>
  </si>
  <si>
    <t>create table db_custscience_interns.col_13_DB_CUSTBASE_PRODREFRESH_ods_brand_email_t_temp_null_value_count_table_stats (col_id int, null_value_count bigint) Row format delimited Fields terminated by '\t' Lines terminated by '\n'  Stored as textfile ;</t>
  </si>
  <si>
    <t xml:space="preserve">insert into table db_custscience_interns.col_13_DB_CUSTBASE_PRODREFRESH_ods_brand_email_t_temp_null_value_count_table_stats select '13' as col_id, count (email_key) as null_value_count where REGISTRATION_DATE IS NULL </t>
  </si>
  <si>
    <t>insert into table db_custscience_interns.SUMMARY_of_DB_CUSTBASE_PRODREFRESH_ods_brand_email_t_temp_null_value_count_table_stats select col_id, null_value_count from db_custscience_interns.col_13_DB_CUSTBASE_PRODREFRESH_ods_brand_email_t_temp_null_value_count_table_stats ;</t>
  </si>
  <si>
    <t>drop table db_custscience_interns.col_13_DB_CUSTBASE_PRODREFRESH_ods_brand_email_t_temp_null_value_count_table_stats ;</t>
  </si>
  <si>
    <t>create table db_custscience_interns.col_14_DB_CUSTBASE_PRODREFRESH_ods_brand_email_t_temp_distinct_values_table_stats (col_id int, distinct_values bigint) Row format delimited Fields terminated by '\t' Lines terminated by '\n'  Stored as textfile ;</t>
  </si>
  <si>
    <t>insert into table db_custscience_interns.col_14_DB_CUSTBASE_PRODREFRESH_ods_brand_email_t_temp_distinct_values_table_stats select '14' as col_id, count (distinct EMAIL_FREQ_CD) as distinct_values</t>
  </si>
  <si>
    <t>insert into table db_custscience_interns.SUMMARY_of_DB_CUSTBASE_PRODREFRESH_ods_brand_email_t_temp_distinct_values_table_stats select col_id, distinct_values from db_custscience_interns.col_14_DB_CUSTBASE_PRODREFRESH_ods_brand_email_t_temp_distinct_values_table_stats ;</t>
  </si>
  <si>
    <t>drop table db_custscience_interns.col_14_DB_CUSTBASE_PRODREFRESH_ods_brand_email_t_temp_distinct_values_table_stats;</t>
  </si>
  <si>
    <t>create table db_custscience_interns.col_14_DB_CUSTBASE_PRODREFRESH_ods_brand_email_t_temp_null_value_count_table_stats (col_id int, null_value_count bigint) Row format delimited Fields terminated by '\t' Lines terminated by '\n'  Stored as textfile ;</t>
  </si>
  <si>
    <t xml:space="preserve">insert into table db_custscience_interns.col_14_DB_CUSTBASE_PRODREFRESH_ods_brand_email_t_temp_null_value_count_table_stats select '14' as col_id, count (email_key) as null_value_count where EMAIL_FREQ_CD IS NULL </t>
  </si>
  <si>
    <t>insert into table db_custscience_interns.SUMMARY_of_DB_CUSTBASE_PRODREFRESH_ods_brand_email_t_temp_null_value_count_table_stats select col_id, null_value_count from db_custscience_interns.col_14_DB_CUSTBASE_PRODREFRESH_ods_brand_email_t_temp_null_value_count_table_stats ;</t>
  </si>
  <si>
    <t>21 19689210</t>
  </si>
  <si>
    <t>drop table db_custscience_interns.col_14_DB_CUSTBASE_PRODREFRESH_ods_brand_email_t_temp_null_value_count_table_stats ;</t>
  </si>
  <si>
    <t>create table db_custscience_interns.col_15_DB_CUSTBASE_PRODREFRESH_ods_brand_email_t_temp_distinct_values_table_stats (col_id int, distinct_values bigint) Row format delimited Fields terminated by '\t' Lines terminated by '\n'  Stored as textfile ;</t>
  </si>
  <si>
    <t>insert into table db_custscience_interns.col_15_DB_CUSTBASE_PRODREFRESH_ods_brand_email_t_temp_distinct_values_table_stats select '15' as col_id, count (distinct FLAG_ANALYSIS_OPT_OUT) as distinct_values</t>
  </si>
  <si>
    <t>insert into table db_custscience_interns.SUMMARY_of_DB_CUSTBASE_PRODREFRESH_ods_brand_email_t_temp_distinct_values_table_stats select col_id, distinct_values from db_custscience_interns.col_15_DB_CUSTBASE_PRODREFRESH_ods_brand_email_t_temp_distinct_values_table_stats ;</t>
  </si>
  <si>
    <t>drop table db_custscience_interns.col_15_DB_CUSTBASE_PRODREFRESH_ods_brand_email_t_temp_distinct_values_table_stats;</t>
  </si>
  <si>
    <t>create table db_custscience_interns.col_15_DB_CUSTBASE_PRODREFRESH_ods_brand_email_t_temp_null_value_count_table_stats (col_id int, null_value_count bigint) Row format delimited Fields terminated by '\t' Lines terminated by '\n'  Stored as textfile ;</t>
  </si>
  <si>
    <t xml:space="preserve">insert into table db_custscience_interns.col_15_DB_CUSTBASE_PRODREFRESH_ods_brand_email_t_temp_null_value_count_table_stats select '15' as col_id, count (email_key) as null_value_count where FLAG_ANALYSIS_OPT_OUT IS NULL </t>
  </si>
  <si>
    <t>insert into table db_custscience_interns.SUMMARY_of_DB_CUSTBASE_PRODREFRESH_ods_brand_email_t_temp_null_value_count_table_stats select col_id, null_value_count from db_custscience_interns.col_15_DB_CUSTBASE_PRODREFRESH_ods_brand_email_t_temp_null_value_count_table_stats ;</t>
  </si>
  <si>
    <t>22 15322171</t>
  </si>
  <si>
    <t>drop table db_custscience_interns.col_15_DB_CUSTBASE_PRODREFRESH_ods_brand_email_t_temp_null_value_count_table_stats ;</t>
  </si>
  <si>
    <t>create table db_custscience_interns.col_16_DB_CUSTBASE_PRODREFRESH_ods_brand_email_t_temp_distinct_values_table_stats (col_id int, distinct_values bigint) Row format delimited Fields terminated by '\t' Lines terminated by '\n'  Stored as textfile ;</t>
  </si>
  <si>
    <t>insert into table db_custscience_interns.col_16_DB_CUSTBASE_PRODREFRESH_ods_brand_email_t_temp_distinct_values_table_stats select '16' as col_id, count (distinct FLAG_CARDHOLDER_GE) as distinct_values</t>
  </si>
  <si>
    <t>insert into table db_custscience_interns.SUMMARY_of_DB_CUSTBASE_PRODREFRESH_ods_brand_email_t_temp_distinct_values_table_stats select col_id, distinct_values from db_custscience_interns.col_16_DB_CUSTBASE_PRODREFRESH_ods_brand_email_t_temp_distinct_values_table_stats ;</t>
  </si>
  <si>
    <t>23 20</t>
  </si>
  <si>
    <t>drop table db_custscience_interns.col_16_DB_CUSTBASE_PRODREFRESH_ods_brand_email_t_temp_distinct_values_table_stats;</t>
  </si>
  <si>
    <t>create table db_custscience_interns.col_16_DB_CUSTBASE_PRODREFRESH_ods_brand_email_t_temp_null_value_count_table_stats (col_id int, null_value_count bigint) Row format delimited Fields terminated by '\t' Lines terminated by '\n'  Stored as textfile ;</t>
  </si>
  <si>
    <t xml:space="preserve">insert into table db_custscience_interns.col_16_DB_CUSTBASE_PRODREFRESH_ods_brand_email_t_temp_null_value_count_table_stats select '16' as col_id, count (email_key) as null_value_count where FLAG_CARDHOLDER_GE IS NULL </t>
  </si>
  <si>
    <t>insert into table db_custscience_interns.SUMMARY_of_DB_CUSTBASE_PRODREFRESH_ods_brand_email_t_temp_null_value_count_table_stats select col_id, null_value_count from db_custscience_interns.col_16_DB_CUSTBASE_PRODREFRESH_ods_brand_email_t_temp_null_value_count_table_stats ;</t>
  </si>
  <si>
    <t>23 15451997</t>
  </si>
  <si>
    <t>drop table db_custscience_interns.col_16_DB_CUSTBASE_PRODREFRESH_ods_brand_email_t_temp_null_value_count_table_stats ;</t>
  </si>
  <si>
    <t>create table db_custscience_interns.col_17_DB_CUSTBASE_PRODREFRESH_ods_brand_email_t_temp_distinct_values_table_stats (col_id int, distinct_values bigint) Row format delimited Fields terminated by '\t' Lines terminated by '\n'  Stored as textfile ;</t>
  </si>
  <si>
    <t>insert into table db_custscience_interns.col_17_DB_CUSTBASE_PRODREFRESH_ods_brand_email_t_temp_distinct_values_table_stats select '17' as col_id, count (distinct FLAG_SEED) as distinct_values</t>
  </si>
  <si>
    <t>insert into table db_custscience_interns.SUMMARY_of_DB_CUSTBASE_PRODREFRESH_ods_brand_email_t_temp_distinct_values_table_stats select col_id, distinct_values from db_custscience_interns.col_17_DB_CUSTBASE_PRODREFRESH_ods_brand_email_t_temp_distinct_values_table_stats ;</t>
  </si>
  <si>
    <t>drop table db_custscience_interns.col_17_DB_CUSTBASE_PRODREFRESH_ods_brand_email_t_temp_distinct_values_table_stats;</t>
  </si>
  <si>
    <t>create table db_custscience_interns.col_17_DB_CUSTBASE_PRODREFRESH_ods_brand_email_t_temp_null_value_count_table_stats (col_id int, null_value_count bigint) Row format delimited Fields terminated by '\t' Lines terminated by '\n'  Stored as textfile ;</t>
  </si>
  <si>
    <t xml:space="preserve">insert into table db_custscience_interns.col_17_DB_CUSTBASE_PRODREFRESH_ods_brand_email_t_temp_null_value_count_table_stats select '17' as col_id, count (email_key) as null_value_count where FLAG_SEED IS NULL </t>
  </si>
  <si>
    <t>insert into table db_custscience_interns.SUMMARY_of_DB_CUSTBASE_PRODREFRESH_ods_brand_email_t_temp_null_value_count_table_stats select col_id, null_value_count from db_custscience_interns.col_17_DB_CUSTBASE_PRODREFRESH_ods_brand_email_t_temp_null_value_count_table_stats ;</t>
  </si>
  <si>
    <t>drop table db_custscience_interns.col_17_DB_CUSTBASE_PRODREFRESH_ods_brand_email_t_temp_null_value_count_table_stats ;</t>
  </si>
  <si>
    <t>create table db_custscience_interns.col_18_DB_CUSTBASE_PRODREFRESH_ods_brand_email_t_temp_distinct_values_table_stats (col_id int, distinct_values bigint) Row format delimited Fields terminated by '\t' Lines terminated by '\n'  Stored as textfile ;</t>
  </si>
  <si>
    <t>insert into table db_custscience_interns.col_18_DB_CUSTBASE_PRODREFRESH_ods_brand_email_t_temp_distinct_values_table_stats select '18' as col_id, count (distinct SCORE_ONLINE_BEHAVIOR) as distinct_values</t>
  </si>
  <si>
    <t>insert into table db_custscience_interns.SUMMARY_of_DB_CUSTBASE_PRODREFRESH_ods_brand_email_t_temp_distinct_values_table_stats select col_id, distinct_values from db_custscience_interns.col_18_DB_CUSTBASE_PRODREFRESH_ods_brand_email_t_temp_distinct_values_table_stats ;</t>
  </si>
  <si>
    <t>drop table db_custscience_interns.col_18_DB_CUSTBASE_PRODREFRESH_ods_brand_email_t_temp_distinct_values_table_stats;</t>
  </si>
  <si>
    <t>create table db_custscience_interns.col_18_DB_CUSTBASE_PRODREFRESH_ods_brand_email_t_temp_null_value_count_table_stats (col_id int, null_value_count bigint) Row format delimited Fields terminated by '\t' Lines terminated by '\n'  Stored as textfile ;</t>
  </si>
  <si>
    <t xml:space="preserve">insert into table db_custscience_interns.col_18_DB_CUSTBASE_PRODREFRESH_ods_brand_email_t_temp_null_value_count_table_stats select '18' as col_id, count (email_key) as null_value_count where SCORE_ONLINE_BEHAVIOR IS NULL </t>
  </si>
  <si>
    <t>insert into table db_custscience_interns.SUMMARY_of_DB_CUSTBASE_PRODREFRESH_ods_brand_email_t_temp_null_value_count_table_stats select col_id, null_value_count from db_custscience_interns.col_18_DB_CUSTBASE_PRODREFRESH_ods_brand_email_t_temp_null_value_count_table_stats ;</t>
  </si>
  <si>
    <t>drop table db_custscience_interns.col_18_DB_CUSTBASE_PRODREFRESH_ods_brand_email_t_temp_null_value_count_table_stats ;</t>
  </si>
  <si>
    <t>create table db_custscience_interns.col_19_DB_CUSTBASE_PRODREFRESH_ods_brand_email_t_temp_distinct_values_table_stats (col_id int, distinct_values bigint) Row format delimited Fields terminated by '\t' Lines terminated by '\n'  Stored as textfile ;</t>
  </si>
  <si>
    <t>insert into table db_custscience_interns.col_19_DB_CUSTBASE_PRODREFRESH_ods_brand_email_t_temp_distinct_values_table_stats select '19' as col_id, count (distinct INS_DT) as distinct_values</t>
  </si>
  <si>
    <t>insert into table db_custscience_interns.SUMMARY_of_DB_CUSTBASE_PRODREFRESH_ods_brand_email_t_temp_distinct_values_table_stats select col_id, distinct_values from db_custscience_interns.col_19_DB_CUSTBASE_PRODREFRESH_ods_brand_email_t_temp_distinct_values_table_stats ;</t>
  </si>
  <si>
    <t>drop table db_custscience_interns.col_19_DB_CUSTBASE_PRODREFRESH_ods_brand_email_t_temp_distinct_values_table_stats;</t>
  </si>
  <si>
    <t>create table db_custscience_interns.col_19_DB_CUSTBASE_PRODREFRESH_ods_brand_email_t_temp_null_value_count_table_stats (col_id int, null_value_count bigint) Row format delimited Fields terminated by '\t' Lines terminated by '\n'  Stored as textfile ;</t>
  </si>
  <si>
    <t xml:space="preserve">insert into table db_custscience_interns.col_19_DB_CUSTBASE_PRODREFRESH_ods_brand_email_t_temp_null_value_count_table_stats select '19' as col_id, count (email_key) as null_value_count where INS_DT IS NULL </t>
  </si>
  <si>
    <t>insert into table db_custscience_interns.SUMMARY_of_DB_CUSTBASE_PRODREFRESH_ods_brand_email_t_temp_null_value_count_table_stats select col_id, null_value_count from db_custscience_interns.col_19_DB_CUSTBASE_PRODREFRESH_ods_brand_email_t_temp_null_value_count_table_stats ;</t>
  </si>
  <si>
    <t>26 17977817</t>
  </si>
  <si>
    <t>drop table db_custscience_interns.col_19_DB_CUSTBASE_PRODREFRESH_ods_brand_email_t_temp_null_value_count_table_stats ;</t>
  </si>
  <si>
    <t>create table db_custscience_interns.col_20_DB_CUSTBASE_PRODREFRESH_ods_brand_email_t_temp_distinct_values_table_stats (col_id int, distinct_values bigint) Row format delimited Fields terminated by '\t' Lines terminated by '\n'  Stored as textfile ;</t>
  </si>
  <si>
    <t>insert into table db_custscience_interns.col_20_DB_CUSTBASE_PRODREFRESH_ods_brand_email_t_temp_distinct_values_table_stats select '20' as col_id, count (distinct UPDT_DT) as distinct_values</t>
  </si>
  <si>
    <t>insert into table db_custscience_interns.SUMMARY_of_DB_CUSTBASE_PRODREFRESH_ods_brand_email_t_temp_distinct_values_table_stats select col_id, distinct_values from db_custscience_interns.col_20_DB_CUSTBASE_PRODREFRESH_ods_brand_email_t_temp_distinct_values_table_stats ;</t>
  </si>
  <si>
    <t>27 1052</t>
  </si>
  <si>
    <t>drop table db_custscience_interns.col_20_DB_CUSTBASE_PRODREFRESH_ods_brand_email_t_temp_distinct_values_table_stats;</t>
  </si>
  <si>
    <t>create table db_custscience_interns.col_20_DB_CUSTBASE_PRODREFRESH_ods_brand_email_t_temp_null_value_count_table_stats (col_id int, null_value_count bigint) Row format delimited Fields terminated by '\t' Lines terminated by '\n'  Stored as textfile ;</t>
  </si>
  <si>
    <t xml:space="preserve">insert into table db_custscience_interns.col_20_DB_CUSTBASE_PRODREFRESH_ods_brand_email_t_temp_null_value_count_table_stats select '20' as col_id, count (email_key) as null_value_count where UPDT_DT IS NULL </t>
  </si>
  <si>
    <t>insert into table db_custscience_interns.SUMMARY_of_DB_CUSTBASE_PRODREFRESH_ods_brand_email_t_temp_null_value_count_table_stats select col_id, null_value_count from db_custscience_interns.col_20_DB_CUSTBASE_PRODREFRESH_ods_brand_email_t_temp_null_value_count_table_stats ;</t>
  </si>
  <si>
    <t>27 17977817</t>
  </si>
  <si>
    <t>drop table db_custscience_interns.col_20_DB_CUSTBASE_PRODREFRESH_ods_brand_email_t_temp_null_value_count_table_stats ;</t>
  </si>
  <si>
    <t>create table db_custscience_interns.col_21_DB_CUSTBASE_PRODREFRESH_ods_brand_email_t_temp_distinct_values_table_stats (col_id int, distinct_values bigint) Row format delimited Fields terminated by '\t' Lines terminated by '\n'  Stored as textfile ;</t>
  </si>
  <si>
    <t>insert into table db_custscience_interns.col_21_DB_CUSTBASE_PRODREFRESH_ods_brand_email_t_temp_distinct_values_table_stats select '21' as col_id, count (distinct LOYALTY_CARD_FLAG) as distinct_values</t>
  </si>
  <si>
    <t>insert into table db_custscience_interns.SUMMARY_of_DB_CUSTBASE_PRODREFRESH_ods_brand_email_t_temp_distinct_values_table_stats select col_id, distinct_values from db_custscience_interns.col_21_DB_CUSTBASE_PRODREFRESH_ods_brand_email_t_temp_distinct_values_table_stats ;</t>
  </si>
  <si>
    <t>28 1552</t>
  </si>
  <si>
    <t>drop table db_custscience_interns.col_21_DB_CUSTBASE_PRODREFRESH_ods_brand_email_t_temp_distinct_values_table_stats;</t>
  </si>
  <si>
    <t>create table db_custscience_interns.col_21_DB_CUSTBASE_PRODREFRESH_ods_brand_email_t_temp_null_value_count_table_stats (col_id int, null_value_count bigint) Row format delimited Fields terminated by '\t' Lines terminated by '\n'  Stored as textfile ;</t>
  </si>
  <si>
    <t xml:space="preserve">insert into table db_custscience_interns.col_21_DB_CUSTBASE_PRODREFRESH_ods_brand_email_t_temp_null_value_count_table_stats select '21' as col_id, count (email_key) as null_value_count where LOYALTY_CARD_FLAG IS NULL </t>
  </si>
  <si>
    <t>insert into table db_custscience_interns.SUMMARY_of_DB_CUSTBASE_PRODREFRESH_ods_brand_email_t_temp_null_value_count_table_stats select col_id, null_value_count from db_custscience_interns.col_21_DB_CUSTBASE_PRODREFRESH_ods_brand_email_t_temp_null_value_count_table_stats ;</t>
  </si>
  <si>
    <t>28 19369722</t>
  </si>
  <si>
    <t>drop table db_custscience_interns.col_21_DB_CUSTBASE_PRODREFRESH_ods_brand_email_t_temp_null_value_count_table_stats ;</t>
  </si>
  <si>
    <t>create table db_custscience_interns.col_22_DB_CUSTBASE_PRODREFRESH_ods_brand_email_t_temp_distinct_values_table_stats (col_id int, distinct_values bigint) Row format delimited Fields terminated by '\t' Lines terminated by '\n'  Stored as textfile ;</t>
  </si>
  <si>
    <t>insert into table db_custscience_interns.col_22_DB_CUSTBASE_PRODREFRESH_ods_brand_email_t_temp_distinct_values_table_stats select '22' as col_id, count (distinct NACTV_12_MO_EML_ADDR_IND) as distinct_values</t>
  </si>
  <si>
    <t>insert into table db_custscience_interns.SUMMARY_of_DB_CUSTBASE_PRODREFRESH_ods_brand_email_t_temp_distinct_values_table_stats select col_id, distinct_values from db_custscience_interns.col_22_DB_CUSTBASE_PRODREFRESH_ods_brand_email_t_temp_distinct_values_table_stats ;</t>
  </si>
  <si>
    <t>29 28</t>
  </si>
  <si>
    <t>drop table db_custscience_interns.col_22_DB_CUSTBASE_PRODREFRESH_ods_brand_email_t_temp_distinct_values_table_stats;</t>
  </si>
  <si>
    <t>create table db_custscience_interns.col_22_DB_CUSTBASE_PRODREFRESH_ods_brand_email_t_temp_null_value_count_table_stats (col_id int, null_value_count bigint) Row format delimited Fields terminated by '\t' Lines terminated by '\n'  Stored as textfile ;</t>
  </si>
  <si>
    <t xml:space="preserve">insert into table db_custscience_interns.col_22_DB_CUSTBASE_PRODREFRESH_ods_brand_email_t_temp_null_value_count_table_stats select '22' as col_id, count (email_key) as null_value_count where NACTV_12_MO_EML_ADDR_IND IS NULL </t>
  </si>
  <si>
    <t>insert into table db_custscience_interns.SUMMARY_of_DB_CUSTBASE_PRODREFRESH_ods_brand_email_t_temp_null_value_count_table_stats select col_id, null_value_count from db_custscience_interns.col_22_DB_CUSTBASE_PRODREFRESH_ods_brand_email_t_temp_null_value_count_table_stats ;</t>
  </si>
  <si>
    <t>29 13294949</t>
  </si>
  <si>
    <t>drop table db_custscience_interns.col_22_DB_CUSTBASE_PRODREFRESH_ods_brand_email_t_temp_null_value_count_table_stats ;</t>
  </si>
  <si>
    <t>create table db_custscience_interns.col_23_DB_CUSTBASE_PRODREFRESH_ods_brand_email_t_temp_distinct_values_table_stats (col_id int, distinct_values bigint) Row format delimited Fields terminated by '\t' Lines terminated by '\n'  Stored as textfile ;</t>
  </si>
  <si>
    <t>insert into table db_custscience_interns.col_23_DB_CUSTBASE_PRODREFRESH_ods_brand_email_t_temp_distinct_values_table_stats select '23' as col_id, count (distinct LANG_PREF) as distinct_values</t>
  </si>
  <si>
    <t>insert into table db_custscience_interns.SUMMARY_of_DB_CUSTBASE_PRODREFRESH_ods_brand_email_t_temp_distinct_values_table_stats select col_id, distinct_values from db_custscience_interns.col_23_DB_CUSTBASE_PRODREFRESH_ods_brand_email_t_temp_distinct_values_table_stats ;</t>
  </si>
  <si>
    <t>drop table db_custscience_interns.col_23_DB_CUSTBASE_PRODREFRESH_ods_brand_email_t_temp_distinct_values_table_stats;</t>
  </si>
  <si>
    <t>create table db_custscience_interns.col_23_DB_CUSTBASE_PRODREFRESH_ods_brand_email_t_temp_null_value_count_table_stats (col_id int, null_value_count bigint) Row format delimited Fields terminated by '\t' Lines terminated by '\n'  Stored as textfile ;</t>
  </si>
  <si>
    <t xml:space="preserve">insert into table db_custscience_interns.col_23_DB_CUSTBASE_PRODREFRESH_ods_brand_email_t_temp_null_value_count_table_stats select '23' as col_id, count (email_key) as null_value_count where LANG_PREF IS NULL </t>
  </si>
  <si>
    <t>insert into table db_custscience_interns.SUMMARY_of_DB_CUSTBASE_PRODREFRESH_ods_brand_email_t_temp_null_value_count_table_stats select col_id, null_value_count from db_custscience_interns.col_23_DB_CUSTBASE_PRODREFRESH_ods_brand_email_t_temp_null_value_count_table_stats ;</t>
  </si>
  <si>
    <t>drop table db_custscience_interns.col_23_DB_CUSTBASE_PRODREFRESH_ods_brand_email_t_temp_null_value_count_table_stats ;</t>
  </si>
  <si>
    <t>create table db_custscience_interns.col_24_DB_CUSTBASE_PRODREFRESH_ods_brand_email_t_temp_distinct_values_table_stats (col_id int, distinct_values bigint) Row format delimited Fields terminated by '\t' Lines terminated by '\n'  Stored as textfile ;</t>
  </si>
  <si>
    <t>insert into table db_custscience_interns.col_24_DB_CUSTBASE_PRODREFRESH_ods_brand_email_t_temp_distinct_values_table_stats select '24' as col_id, count (distinct BRAND_CD) as distinct_values</t>
  </si>
  <si>
    <t>insert into table db_custscience_interns.SUMMARY_of_DB_CUSTBASE_PRODREFRESH_ods_brand_email_t_temp_distinct_values_table_stats select col_id, distinct_values from db_custscience_interns.col_24_DB_CUSTBASE_PRODREFRESH_ods_brand_email_t_temp_distinct_values_table_stats ;</t>
  </si>
  <si>
    <t>4 39690</t>
  </si>
  <si>
    <t>drop table db_custscience_interns.col_24_DB_CUSTBASE_PRODREFRESH_ods_brand_email_t_temp_distinct_values_table_stats;</t>
  </si>
  <si>
    <t>create table db_custscience_interns.col_24_DB_CUSTBASE_PRODREFRESH_ods_brand_email_t_temp_null_value_count_table_stats (col_id int, null_value_count bigint) Row format delimited Fields terminated by '\t' Lines terminated by '\n'  Stored as textfile ;</t>
  </si>
  <si>
    <t xml:space="preserve">insert into table db_custscience_interns.col_24_DB_CUSTBASE_PRODREFRESH_ods_brand_email_t_temp_null_value_count_table_stats select '24' as col_id, count (email_key) as null_value_count where BRAND_CD IS NULL </t>
  </si>
  <si>
    <t>insert into table db_custscience_interns.SUMMARY_of_DB_CUSTBASE_PRODREFRESH_ods_brand_email_t_temp_null_value_count_table_stats select col_id, null_value_count from db_custscience_interns.col_24_DB_CUSTBASE_PRODREFRESH_ods_brand_email_t_temp_null_value_count_table_stats ;</t>
  </si>
  <si>
    <t>drop table db_custscience_interns.col_24_DB_CUSTBASE_PRODREFRESH_ods_brand_email_t_temp_null_value_count_table_stats ;</t>
  </si>
  <si>
    <t>create table db_custscience_interns.col_25_DB_CUSTBASE_PRODREFRESH_ods_brand_email_t_temp_distinct_values_table_stats (col_id int, distinct_values bigint) Row format delimited Fields terminated by '\t' Lines terminated by '\n'  Stored as textfile ;</t>
  </si>
  <si>
    <t>insert into table db_custscience_interns.col_25_DB_CUSTBASE_PRODREFRESH_ods_brand_email_t_temp_distinct_values_table_stats select '25' as col_id, count (distinct COUNTRY) as distinct_values</t>
  </si>
  <si>
    <t>insert into table db_custscience_interns.SUMMARY_of_DB_CUSTBASE_PRODREFRESH_ods_brand_email_t_temp_distinct_values_table_stats select col_id, distinct_values from db_custscience_interns.col_25_DB_CUSTBASE_PRODREFRESH_ods_brand_email_t_temp_distinct_values_table_stats ;</t>
  </si>
  <si>
    <t>drop table db_custscience_interns.col_25_DB_CUSTBASE_PRODREFRESH_ods_brand_email_t_temp_distinct_values_table_stats;</t>
  </si>
  <si>
    <t>create table db_custscience_interns.col_25_DB_CUSTBASE_PRODREFRESH_ods_brand_email_t_temp_null_value_count_table_stats (col_id int, null_value_count bigint) Row format delimited Fields terminated by '\t' Lines terminated by '\n'  Stored as textfile ;</t>
  </si>
  <si>
    <t xml:space="preserve">insert into table db_custscience_interns.col_25_DB_CUSTBASE_PRODREFRESH_ods_brand_email_t_temp_null_value_count_table_stats select '25' as col_id, count (email_key) as null_value_count where COUNTRY IS NULL </t>
  </si>
  <si>
    <t>insert into table db_custscience_interns.SUMMARY_of_DB_CUSTBASE_PRODREFRESH_ods_brand_email_t_temp_null_value_count_table_stats select col_id, null_value_count from db_custscience_interns.col_25_DB_CUSTBASE_PRODREFRESH_ods_brand_email_t_temp_null_value_count_table_stats ;</t>
  </si>
  <si>
    <t>31 2965697</t>
  </si>
  <si>
    <t>drop table db_custscience_interns.col_25_DB_CUSTBASE_PRODREFRESH_ods_brand_email_t_temp_null_value_count_table_stats ;</t>
  </si>
  <si>
    <t>create table db_custscience_interns.col_26_DB_CUSTBASE_PRODREFRESH_ods_brand_email_t_temp_distinct_values_table_stats (col_id int, distinct_values bigint) Row format delimited Fields terminated by '\t' Lines terminated by '\n'  Stored as textfile ;</t>
  </si>
  <si>
    <t>insert into table db_custscience_interns.col_26_DB_CUSTBASE_PRODREFRESH_ods_brand_email_t_temp_distinct_values_table_stats select '26' as col_id, count (distinct CASL_IND) as distinct_values</t>
  </si>
  <si>
    <t>insert into table db_custscience_interns.SUMMARY_of_DB_CUSTBASE_PRODREFRESH_ods_brand_email_t_temp_distinct_values_table_stats select col_id, distinct_values from db_custscience_interns.col_26_DB_CUSTBASE_PRODREFRESH_ods_brand_email_t_temp_distinct_values_table_stats ;</t>
  </si>
  <si>
    <t>drop table db_custscience_interns.col_26_DB_CUSTBASE_PRODREFRESH_ods_brand_email_t_temp_distinct_values_table_stats;</t>
  </si>
  <si>
    <t>create table db_custscience_interns.col_26_DB_CUSTBASE_PRODREFRESH_ods_brand_email_t_temp_null_value_count_table_stats (col_id int, null_value_count bigint) Row format delimited Fields terminated by '\t' Lines terminated by '\n'  Stored as textfile ;</t>
  </si>
  <si>
    <t xml:space="preserve">insert into table db_custscience_interns.col_26_DB_CUSTBASE_PRODREFRESH_ods_brand_email_t_temp_null_value_count_table_stats select '26' as col_id, count (email_key) as null_value_count where CASL_IND IS NULL </t>
  </si>
  <si>
    <t>insert into table db_custscience_interns.SUMMARY_of_DB_CUSTBASE_PRODREFRESH_ods_brand_email_t_temp_null_value_count_table_stats select col_id, null_value_count from db_custscience_interns.col_26_DB_CUSTBASE_PRODREFRESH_ods_brand_email_t_temp_null_value_count_table_stats ;</t>
  </si>
  <si>
    <t>32 13561082</t>
  </si>
  <si>
    <t>drop table db_custscience_interns.col_26_DB_CUSTBASE_PRODREFRESH_ods_brand_email_t_temp_null_value_count_table_stats ;</t>
  </si>
  <si>
    <t>create table db_custscience_interns.col_27_DB_CUSTBASE_PRODREFRESH_ods_brand_email_t_temp_distinct_values_table_stats (col_id int, distinct_values bigint) Row format delimited Fields terminated by '\t' Lines terminated by '\n'  Stored as textfile ;</t>
  </si>
  <si>
    <t>insert into table db_custscience_interns.col_27_DB_CUSTBASE_PRODREFRESH_ods_brand_email_t_temp_distinct_values_table_stats select '27' as col_id, count (distinct CASL_UPD_DT) as distinct_values</t>
  </si>
  <si>
    <t>insert into table db_custscience_interns.SUMMARY_of_DB_CUSTBASE_PRODREFRESH_ods_brand_email_t_temp_distinct_values_table_stats select col_id, distinct_values from db_custscience_interns.col_27_DB_CUSTBASE_PRODREFRESH_ods_brand_email_t_temp_distinct_values_table_stats ;</t>
  </si>
  <si>
    <t>33 16952</t>
  </si>
  <si>
    <t>drop table db_custscience_interns.col_27_DB_CUSTBASE_PRODREFRESH_ods_brand_email_t_temp_distinct_values_table_stats;</t>
  </si>
  <si>
    <t>create table db_custscience_interns.col_27_DB_CUSTBASE_PRODREFRESH_ods_brand_email_t_temp_null_value_count_table_stats (col_id int, null_value_count bigint) Row format delimited Fields terminated by '\t' Lines terminated by '\n'  Stored as textfile ;</t>
  </si>
  <si>
    <t xml:space="preserve">insert into table db_custscience_interns.col_27_DB_CUSTBASE_PRODREFRESH_ods_brand_email_t_temp_null_value_count_table_stats select '27' as col_id, count (email_key) as null_value_count where CASL_UPD_DT IS NULL </t>
  </si>
  <si>
    <t>insert into table db_custscience_interns.SUMMARY_of_DB_CUSTBASE_PRODREFRESH_ods_brand_email_t_temp_null_value_count_table_stats select col_id, null_value_count from db_custscience_interns.col_27_DB_CUSTBASE_PRODREFRESH_ods_brand_email_t_temp_null_value_count_table_stats ;</t>
  </si>
  <si>
    <t>33 13561082</t>
  </si>
  <si>
    <t>drop table db_custscience_interns.col_27_DB_CUSTBASE_PRODREFRESH_ods_brand_email_t_temp_null_value_count_table_stats ;</t>
  </si>
  <si>
    <t>create table db_custscience_interns.col_28_DB_CUSTBASE_PRODREFRESH_ods_brand_email_t_temp_distinct_values_table_stats (col_id int, distinct_values bigint) Row format delimited Fields terminated by '\t' Lines terminated by '\n'  Stored as textfile ;</t>
  </si>
  <si>
    <t>insert into table db_custscience_interns.col_28_DB_CUSTBASE_PRODREFRESH_ods_brand_email_t_temp_distinct_values_table_stats select '28' as col_id, count (distinct CASL_EXP_DT) as distinct_values</t>
  </si>
  <si>
    <t>insert into table db_custscience_interns.SUMMARY_of_DB_CUSTBASE_PRODREFRESH_ods_brand_email_t_temp_distinct_values_table_stats select col_id, distinct_values from db_custscience_interns.col_28_DB_CUSTBASE_PRODREFRESH_ods_brand_email_t_temp_distinct_values_table_stats ;</t>
  </si>
  <si>
    <t>34 114</t>
  </si>
  <si>
    <t>drop table db_custscience_interns.col_28_DB_CUSTBASE_PRODREFRESH_ods_brand_email_t_temp_distinct_values_table_stats;</t>
  </si>
  <si>
    <t>create table db_custscience_interns.col_28_DB_CUSTBASE_PRODREFRESH_ods_brand_email_t_temp_null_value_count_table_stats (col_id int, null_value_count bigint) Row format delimited Fields terminated by '\t' Lines terminated by '\n'  Stored as textfile ;</t>
  </si>
  <si>
    <t xml:space="preserve">insert into table db_custscience_interns.col_28_DB_CUSTBASE_PRODREFRESH_ods_brand_email_t_temp_null_value_count_table_stats select '28' as col_id, count (email_key) as null_value_count where CASL_EXP_DT IS NULL </t>
  </si>
  <si>
    <t>insert into table db_custscience_interns.SUMMARY_of_DB_CUSTBASE_PRODREFRESH_ods_brand_email_t_temp_null_value_count_table_stats select col_id, null_value_count from db_custscience_interns.col_28_DB_CUSTBASE_PRODREFRESH_ods_brand_email_t_temp_null_value_count_table_stats ;</t>
  </si>
  <si>
    <t>drop table db_custscience_interns.col_28_DB_CUSTBASE_PRODREFRESH_ods_brand_email_t_temp_null_value_count_table_stats ;</t>
  </si>
  <si>
    <t>create table db_custscience_interns.col_29_DB_CUSTBASE_PRODREFRESH_ods_brand_email_t_temp_distinct_values_table_stats (col_id int, distinct_values bigint) Row format delimited Fields terminated by '\t' Lines terminated by '\n'  Stored as textfile ;</t>
  </si>
  <si>
    <t>insert into table db_custscience_interns.col_29_DB_CUSTBASE_PRODREFRESH_ods_brand_email_t_temp_distinct_values_table_stats select '29' as col_id, count (distinct DEADWOOD_DATE) as distinct_values</t>
  </si>
  <si>
    <t>insert into table db_custscience_interns.SUMMARY_of_DB_CUSTBASE_PRODREFRESH_ods_brand_email_t_temp_distinct_values_table_stats select col_id, distinct_values from db_custscience_interns.col_29_DB_CUSTBASE_PRODREFRESH_ods_brand_email_t_temp_distinct_values_table_stats ;</t>
  </si>
  <si>
    <t>35 7437</t>
  </si>
  <si>
    <t>drop table db_custscience_interns.col_29_DB_CUSTBASE_PRODREFRESH_ods_brand_email_t_temp_distinct_values_table_stats;</t>
  </si>
  <si>
    <t>create table db_custscience_interns.col_29_DB_CUSTBASE_PRODREFRESH_ods_brand_email_t_temp_null_value_count_table_stats (col_id int, null_value_count bigint) Row format delimited Fields terminated by '\t' Lines terminated by '\n'  Stored as textfile ;</t>
  </si>
  <si>
    <t xml:space="preserve">insert into table db_custscience_interns.col_29_DB_CUSTBASE_PRODREFRESH_ods_brand_email_t_temp_null_value_count_table_stats select '29' as col_id, count (email_key) as null_value_count where DEADWOOD_DATE IS NULL </t>
  </si>
  <si>
    <t>insert into table db_custscience_interns.SUMMARY_of_DB_CUSTBASE_PRODREFRESH_ods_brand_email_t_temp_null_value_count_table_stats select col_id, null_value_count from db_custscience_interns.col_29_DB_CUSTBASE_PRODREFRESH_ods_brand_email_t_temp_null_value_count_table_stats ;</t>
  </si>
  <si>
    <t>drop table db_custscience_interns.col_29_DB_CUSTBASE_PRODREFRESH_ods_brand_email_t_temp_null_value_count_table_stats ;</t>
  </si>
  <si>
    <t>create table db_custscience_interns.col_30_DB_CUSTBASE_PRODREFRESH_ods_brand_email_t_temp_distinct_values_table_stats (col_id int, distinct_values bigint) Row format delimited Fields terminated by '\t' Lines terminated by '\n'  Stored as textfile ;</t>
  </si>
  <si>
    <t>insert into table db_custscience_interns.col_30_DB_CUSTBASE_PRODREFRESH_ods_brand_email_t_temp_distinct_values_table_stats select '30' as col_id, count (distinct GAP_OWNED_EMAIL_SOURCE) as distinct_values</t>
  </si>
  <si>
    <t>insert into table db_custscience_interns.SUMMARY_of_DB_CUSTBASE_PRODREFRESH_ods_brand_email_t_temp_distinct_values_table_stats select col_id, distinct_values from db_custscience_interns.col_30_DB_CUSTBASE_PRODREFRESH_ods_brand_email_t_temp_distinct_values_table_stats ;</t>
  </si>
  <si>
    <t>drop table db_custscience_interns.col_30_DB_CUSTBASE_PRODREFRESH_ods_brand_email_t_temp_distinct_values_table_stats;</t>
  </si>
  <si>
    <t>create table db_custscience_interns.col_30_DB_CUSTBASE_PRODREFRESH_ods_brand_email_t_temp_null_value_count_table_stats (col_id int, null_value_count bigint) Row format delimited Fields terminated by '\t' Lines terminated by '\n'  Stored as textfile ;</t>
  </si>
  <si>
    <t xml:space="preserve">insert into table db_custscience_interns.col_30_DB_CUSTBASE_PRODREFRESH_ods_brand_email_t_temp_null_value_count_table_stats select '30' as col_id, count (email_key) as null_value_count where GAP_OWNED_EMAIL_SOURCE IS NULL </t>
  </si>
  <si>
    <t>insert into table db_custscience_interns.SUMMARY_of_DB_CUSTBASE_PRODREFRESH_ods_brand_email_t_temp_null_value_count_table_stats select col_id, null_value_count from db_custscience_interns.col_30_DB_CUSTBASE_PRODREFRESH_ods_brand_email_t_temp_null_value_count_table_stats ;</t>
  </si>
  <si>
    <t>drop table db_custscience_interns.col_30_DB_CUSTBASE_PRODREFRESH_ods_brand_email_t_temp_null_value_count_table_stats ;</t>
  </si>
  <si>
    <t>create table db_custscience_interns.col_31_DB_CUSTBASE_PRODREFRESH_ods_brand_email_t_temp_distinct_values_table_stats (col_id int, distinct_values bigint) Row format delimited Fields terminated by '\t' Lines terminated by '\n'  Stored as textfile ;</t>
  </si>
  <si>
    <t>insert into table db_custscience_interns.col_31_DB_CUSTBASE_PRODREFRESH_ods_brand_email_t_temp_distinct_values_table_stats select '31' as col_id, count (distinct EMAIL_CRD_MARKETABILITY_FLAG) as distinct_values</t>
  </si>
  <si>
    <t>insert into table db_custscience_interns.SUMMARY_of_DB_CUSTBASE_PRODREFRESH_ods_brand_email_t_temp_distinct_values_table_stats select col_id, distinct_values from db_custscience_interns.col_31_DB_CUSTBASE_PRODREFRESH_ods_brand_email_t_temp_distinct_values_table_stats ;</t>
  </si>
  <si>
    <t>5 17267858</t>
  </si>
  <si>
    <t>drop table db_custscience_interns.col_31_DB_CUSTBASE_PRODREFRESH_ods_brand_email_t_temp_distinct_values_table_stats;</t>
  </si>
  <si>
    <t>create table db_custscience_interns.col_31_DB_CUSTBASE_PRODREFRESH_ods_brand_email_t_temp_null_value_count_table_stats (col_id int, null_value_count bigint) Row format delimited Fields terminated by '\t' Lines terminated by '\n'  Stored as textfile ;</t>
  </si>
  <si>
    <t xml:space="preserve">insert into table db_custscience_interns.col_31_DB_CUSTBASE_PRODREFRESH_ods_brand_email_t_temp_null_value_count_table_stats select '31' as col_id, count (email_key) as null_value_count where EMAIL_CRD_MARKETABILITY_FLAG IS NULL </t>
  </si>
  <si>
    <t>insert into table db_custscience_interns.SUMMARY_of_DB_CUSTBASE_PRODREFRESH_ods_brand_email_t_temp_null_value_count_table_stats select col_id, null_value_count from db_custscience_interns.col_31_DB_CUSTBASE_PRODREFRESH_ods_brand_email_t_temp_null_value_count_table_stats ;</t>
  </si>
  <si>
    <t>5 2024357</t>
  </si>
  <si>
    <t>drop table db_custscience_interns.col_31_DB_CUSTBASE_PRODREFRESH_ods_brand_email_t_temp_null_value_count_table_stats ;</t>
  </si>
  <si>
    <t>create table db_custscience_interns.col_32_DB_CUSTBASE_PRODREFRESH_ods_brand_email_t_temp_distinct_values_table_stats (col_id int, distinct_values bigint) Row format delimited Fields terminated by '\t' Lines terminated by '\n'  Stored as textfile ;</t>
  </si>
  <si>
    <t>insert into table db_custscience_interns.col_32_DB_CUSTBASE_PRODREFRESH_ods_brand_email_t_temp_distinct_values_table_stats select '32' as col_id, count (distinct EMAIL_CRD_OPT_OUT_IND) as distinct_values</t>
  </si>
  <si>
    <t>insert into table db_custscience_interns.SUMMARY_of_DB_CUSTBASE_PRODREFRESH_ods_brand_email_t_temp_distinct_values_table_stats select col_id, distinct_values from db_custscience_interns.col_32_DB_CUSTBASE_PRODREFRESH_ods_brand_email_t_temp_distinct_values_table_stats ;</t>
  </si>
  <si>
    <t>6 638943</t>
  </si>
  <si>
    <t>drop table db_custscience_interns.col_32_DB_CUSTBASE_PRODREFRESH_ods_brand_email_t_temp_distinct_values_table_stats;</t>
  </si>
  <si>
    <t>create table db_custscience_interns.col_32_DB_CUSTBASE_PRODREFRESH_ods_brand_email_t_temp_null_value_count_table_stats (col_id int, null_value_count bigint) Row format delimited Fields terminated by '\t' Lines terminated by '\n'  Stored as textfile ;</t>
  </si>
  <si>
    <t xml:space="preserve">insert into table db_custscience_interns.col_32_DB_CUSTBASE_PRODREFRESH_ods_brand_email_t_temp_null_value_count_table_stats select '32' as col_id, count (email_key) as null_value_count where EMAIL_CRD_OPT_OUT_IND IS NULL </t>
  </si>
  <si>
    <t>insert into table db_custscience_interns.SUMMARY_of_DB_CUSTBASE_PRODREFRESH_ods_brand_email_t_temp_null_value_count_table_stats select col_id, null_value_count from db_custscience_interns.col_32_DB_CUSTBASE_PRODREFRESH_ods_brand_email_t_temp_null_value_count_table_stats ;</t>
  </si>
  <si>
    <t>6 373</t>
  </si>
  <si>
    <t>drop table db_custscience_interns.col_32_DB_CUSTBASE_PRODREFRESH_ods_brand_email_t_temp_null_value_count_table_stats ;</t>
  </si>
  <si>
    <t>create table db_custscience_interns.col_33_DB_CUSTBASE_PRODREFRESH_ods_brand_email_t_temp_distinct_values_table_stats (col_id int, distinct_values bigint) Row format delimited Fields terminated by '\t' Lines terminated by '\n'  Stored as textfile ;</t>
  </si>
  <si>
    <t>insert into table db_custscience_interns.col_33_DB_CUSTBASE_PRODREFRESH_ods_brand_email_t_temp_distinct_values_table_stats select '33' as col_id, count (distinct EMAIL_CRD_OPT_OUT_DT) as distinct_values</t>
  </si>
  <si>
    <t>insert into table db_custscience_interns.SUMMARY_of_DB_CUSTBASE_PRODREFRESH_ods_brand_email_t_temp_distinct_values_table_stats select col_id, distinct_values from db_custscience_interns.col_33_DB_CUSTBASE_PRODREFRESH_ods_brand_email_t_temp_distinct_values_table_stats ;</t>
  </si>
  <si>
    <t>drop table db_custscience_interns.col_33_DB_CUSTBASE_PRODREFRESH_ods_brand_email_t_temp_distinct_values_table_stats;</t>
  </si>
  <si>
    <t>create table db_custscience_interns.col_33_DB_CUSTBASE_PRODREFRESH_ods_brand_email_t_temp_null_value_count_table_stats (col_id int, null_value_count bigint) Row format delimited Fields terminated by '\t' Lines terminated by '\n'  Stored as textfile ;</t>
  </si>
  <si>
    <t xml:space="preserve">insert into table db_custscience_interns.col_33_DB_CUSTBASE_PRODREFRESH_ods_brand_email_t_temp_null_value_count_table_stats select '33' as col_id, count (email_key) as null_value_count where EMAIL_CRD_OPT_OUT_DT IS NULL </t>
  </si>
  <si>
    <t>insert into table db_custscience_interns.SUMMARY_of_DB_CUSTBASE_PRODREFRESH_ods_brand_email_t_temp_null_value_count_table_stats select col_id, null_value_count from db_custscience_interns.col_33_DB_CUSTBASE_PRODREFRESH_ods_brand_email_t_temp_null_value_count_table_stats ;</t>
  </si>
  <si>
    <t>7 10834397</t>
  </si>
  <si>
    <t>drop table db_custscience_interns.col_33_DB_CUSTBASE_PRODREFRESH_ods_brand_email_t_temp_null_value_count_table_stats ;</t>
  </si>
  <si>
    <t>create table db_custscience_interns.col_34_DB_CUSTBASE_PRODREFRESH_ods_brand_email_t_temp_distinct_values_table_stats (col_id int, distinct_values bigint) Row format delimited Fields terminated by '\t' Lines terminated by '\n'  Stored as textfile ;</t>
  </si>
  <si>
    <t>insert into table db_custscience_interns.col_34_DB_CUSTBASE_PRODREFRESH_ods_brand_email_t_temp_distinct_values_table_stats select '34' as col_id, count (distinct FLOW_KEY) as distinct_values</t>
  </si>
  <si>
    <t>insert into table db_custscience_interns.SUMMARY_of_DB_CUSTBASE_PRODREFRESH_ods_brand_email_t_temp_distinct_values_table_stats select col_id, distinct_values from db_custscience_interns.col_34_DB_CUSTBASE_PRODREFRESH_ods_brand_email_t_temp_distinct_values_table_stats ;</t>
  </si>
  <si>
    <t>8 6674</t>
  </si>
  <si>
    <t>drop table db_custscience_interns.col_34_DB_CUSTBASE_PRODREFRESH_ods_brand_email_t_temp_distinct_values_table_stats;</t>
  </si>
  <si>
    <t>create table db_custscience_interns.col_34_DB_CUSTBASE_PRODREFRESH_ods_brand_email_t_temp_null_value_count_table_stats (col_id int, null_value_count bigint) Row format delimited Fields terminated by '\t' Lines terminated by '\n'  Stored as textfile ;</t>
  </si>
  <si>
    <t xml:space="preserve">insert into table db_custscience_interns.col_34_DB_CUSTBASE_PRODREFRESH_ods_brand_email_t_temp_null_value_count_table_stats select '34' as col_id, count (email_key) as null_value_count where FLOW_KEY IS NULL </t>
  </si>
  <si>
    <t>insert into table db_custscience_interns.SUMMARY_of_DB_CUSTBASE_PRODREFRESH_ods_brand_email_t_temp_null_value_count_table_stats select col_id, null_value_count from db_custscience_interns.col_34_DB_CUSTBASE_PRODREFRESH_ods_brand_email_t_temp_null_value_count_table_stats ;</t>
  </si>
  <si>
    <t>8 624711</t>
  </si>
  <si>
    <t>drop table db_custscience_interns.col_34_DB_CUSTBASE_PRODREFRESH_ods_brand_email_t_temp_null_value_count_table_stats ;</t>
  </si>
  <si>
    <t>create table db_custscience_interns.col_35_DB_CUSTBASE_PRODREFRESH_ods_brand_email_t_temp_distinct_values_table_stats (col_id int, distinct_values bigint) Row format delimited Fields terminated by '\t' Lines terminated by '\n'  Stored as textfile ;</t>
  </si>
  <si>
    <t>insert into table db_custscience_interns.col_35_DB_CUSTBASE_PRODREFRESH_ods_brand_email_t_temp_distinct_values_table_stats select '35' as col_id, count (distinct CRT_TMST) as distinct_values</t>
  </si>
  <si>
    <t>insert into table db_custscience_interns.SUMMARY_of_DB_CUSTBASE_PRODREFRESH_ods_brand_email_t_temp_distinct_values_table_stats select col_id, distinct_values from db_custscience_interns.col_35_DB_CUSTBASE_PRODREFRESH_ods_brand_email_t_temp_distinct_values_table_stats ;</t>
  </si>
  <si>
    <t>drop table db_custscience_interns.col_35_DB_CUSTBASE_PRODREFRESH_ods_brand_email_t_temp_distinct_values_table_stats;</t>
  </si>
  <si>
    <t>create table db_custscience_interns.col_35_DB_CUSTBASE_PRODREFRESH_ods_brand_email_t_temp_null_value_count_table_stats (col_id int, null_value_count bigint) Row format delimited Fields terminated by '\t' Lines terminated by '\n'  Stored as textfile ;</t>
  </si>
  <si>
    <t xml:space="preserve">insert into table db_custscience_interns.col_35_DB_CUSTBASE_PRODREFRESH_ods_brand_email_t_temp_null_value_count_table_stats select '35' as col_id, count (email_key) as null_value_count where CRT_TMST IS NULL </t>
  </si>
  <si>
    <t>insert into table db_custscience_interns.SUMMARY_of_DB_CUSTBASE_PRODREFRESH_ods_brand_email_t_temp_null_value_count_table_stats select col_id, null_value_count from db_custscience_interns.col_35_DB_CUSTBASE_PRODREFRESH_ods_brand_email_t_temp_null_value_count_table_stats ;</t>
  </si>
  <si>
    <t>drop table db_custscience_interns.col_35_DB_CUSTBASE_PRODREFRESH_ods_brand_email_t_temp_null_value_count_table_stats ;</t>
  </si>
  <si>
    <t>create table db_custscience_interns.col_36_DB_CUSTBASE_PRODREFRESH_ods_brand_email_t_temp_distinct_values_table_stats (col_id int, distinct_values bigint) Row format delimited Fields terminated by '\t' Lines terminated by '\n'  Stored as textfile ;</t>
  </si>
  <si>
    <t>insert into table db_custscience_interns.col_36_DB_CUSTBASE_PRODREFRESH_ods_brand_email_t_temp_distinct_values_table_stats select '35' as col_id, count (distinct UPDT_TMST) as distinct_values</t>
  </si>
  <si>
    <t>insert into table db_custscience_interns.SUMMARY_of_DB_CUSTBASE_PRODREFRESH_ods_brand_email_t_temp_distinct_values_table_stats select col_id, distinct_values from db_custscience_interns.col_36_DB_CUSTBASE_PRODREFRESH_ods_brand_email_t_temp_distinct_values_table_stats ;</t>
  </si>
  <si>
    <t>drop table db_custscience_interns.col_36_DB_CUSTBASE_PRODREFRESH_ods_brand_email_t_temp_distinct_values_table_stats;</t>
  </si>
  <si>
    <t>create table db_custscience_interns.col_36_DB_CUSTBASE_PRODREFRESH_ods_brand_email_t_temp_null_value_count_table_stats (col_id int, null_value_count bigint) Row format delimited Fields terminated by '\t' Lines terminated by '\n'  Stored as textfile ;</t>
  </si>
  <si>
    <t xml:space="preserve">insert into table db_custscience_interns.col_36_DB_CUSTBASE_PRODREFRESH_ods_brand_email_t_temp_null_value_count_table_stats select '35' as col_id, count (email_key) as null_value_count where UPDT_TMST IS NULL </t>
  </si>
  <si>
    <t>insert into table db_custscience_interns.SUMMARY_of_DB_CUSTBASE_PRODREFRESH_ods_brand_email_t_temp_null_value_count_table_stats select col_id, null_value_count from db_custscience_interns.col_36_DB_CUSTBASE_PRODREFRESH_ods_brand_email_t_temp_null_value_count_table_stats ;</t>
  </si>
  <si>
    <t>10 11561994</t>
  </si>
  <si>
    <t>drop table db_custscience_interns.col_36_DB_CUSTBASE_PRODREFRESH_ods_brand_email_t_temp_null_value_count_table_stats ;</t>
  </si>
  <si>
    <t xml:space="preserve">Detailed Table Information Table(tableName:ods_brand_email_t_temp, dbName:db_custbase_prodrefresh, owner:svc_prodrefresh, createTime:1495223261, lastAccessTime:0, retention:0, sd:StorageDescriptor(cols:[FieldSchema(name:email_key, type:bigint, comment:), FieldSchema(name:brand, type:string, comment:), FieldSchema(name:acquisition_date, type:string, comment:), FieldSchema(name:source_code_key, type:bigint, comment:), FieldSchema(name:email_address, type:string, comment:), FieldSchema(name:email_domain, type:string, comment:), FieldSchema(name:email_status, type:string, comment:), FieldSchema(name:email_status_date, type:string, comment:), FieldSchema(name:email_status_source, type:string, comment:), FieldSchema(name:email_format_pref, type:string, comment:), FieldSchema(name:email_html_capability, type:string, comment:), FieldSchema(name:flag_registration, type:string, comment:), FieldSchema(name:registration_date, type:string, comment:), FieldSchema(name:email_freq_cd, type:bigint, comment:), FieldSchema(name:flag_analysis_opt_out, type:string, comment:), FieldSchema(name:flag_cardholder_ge, type:string, comment:), FieldSchema(name:flag_seed, type:string, comment:), FieldSchema(name:score_online_behavior, type:string, comment:), FieldSchema(name:ins_dt, type:string, comment:), FieldSchema(name:updt_dt, type:string, comment:), FieldSchema(name:loyalty_card_flag, type:string, comment:), FieldSchema(name:nactv_12_mo_eml_addr_ind, type:string, comment:), FieldSchema(name:lang_pref, type:string, comment:), FieldSchema(name:brand_cd, type:bigint, comment:), FieldSchema(name:country, type:string, comment:), FieldSchema(name:casl_ind, type:string, comment:), FieldSchema(name:casl_upd_dt, type:string, comment:), FieldSchema(name:casl_exp_dt, type:string, comment:), FieldSchema(name:deadwood_date, type:string, comment:), FieldSchema(name:gap_owned_email_source, type:string, comment:), FieldSchema(name:email_crd_marketability_flag, type:string, comment:), FieldSchema(name:email_crd_opt_out_ind, type:string, comment:), FieldSchema(name:email_crd_opt_out_dt, type:string, comment:), FieldSchema(name:flow_key, type:bigint, comment:), FieldSchema(name:crt_tmst, type:string, comment:), FieldSchema(name:updt_tmst, type:string, comment:)], location:hdfs://pxpmgct/bdprod/cust/custbase/Customer/MDS/ODS_BRAND_EMAIL_T_TEMP/149507270613,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parameters:{totalSize=2329772439, numRows=-1, rawDataSize=-1, EXTERNAL=TRUE, avro.compress=SNAPPY, COLUMN_STATS_ACCURATE=false, avro.schema.url=hdfs://pxpmgct/bdprod/cust/custbase/Customer/MDS/ODS_BRAND_EMAIL_T_TEMP/schema/ods_brand_email_t_temp.avsc, numFiles=69, transient_lastDdlTime=1495223261}, viewOriginalText:null, viewExpandedText:null, tableType:EXTERNAL_TABLE) 
</t>
  </si>
  <si>
    <t>Time taken: 6.136 seconds, Fetched: 38 row(s)</t>
  </si>
  <si>
    <t>hive -e 'set hive.cli.print.header=true; select * from DB_CUSTBASE_PRODREFRESH.ods_brand_t limit 10000;'&gt;DB_CUSTBASE_PRODREFRESH.ods_brand_t_10k_sample.txt;</t>
  </si>
  <si>
    <t>Time:  12.28 seconds (&lt;1 minute)</t>
  </si>
  <si>
    <t>select * from db_custscience_interns.SUMMARY_of_DB_CUSTBASE_PRODREFRESH_ods_brand_t_distinct_values_table_stats;</t>
  </si>
  <si>
    <t>select * from db_custscience_interns.SUMMARY_of_DB_CUSTBASE_PRODREFRESH_ods_brand_t_null_value_count_table_stats ;</t>
  </si>
  <si>
    <t>hive&gt; Describe extended DB_CUSTBASE_PRODREFRESH.ods_brand_t;</t>
  </si>
  <si>
    <t>from DB_CUSTBASE_PRODREFRESH.ods_brand_t</t>
  </si>
  <si>
    <t>create table db_custscience_interns.SUMMARY_of_DB_CUSTBASE_PRODREFRESH_ods_brand_t_distinct_values_table_stats (col_id int, distinct_values bigint) Row format delimited Fields terminated by '\t' Lines terminated by '\n'  Stored as textfile ;</t>
  </si>
  <si>
    <t>create table db_custscience_interns.SUMMARY_of_DB_CUSTBASE_PRODREFRESH_ods_brand_t_null_value_count_table_stats (col_id int, null_value_count bigint) Row format delimited Fields terminated by '\t' Lines terminated by '\n'  Stored as textfile ;</t>
  </si>
  <si>
    <t>create table db_custscience_interns.col_1_DB_CUSTBASE_PRODREFRESH_ods_brand_t_distinct_values_table_stats (col_id int, distinct_values bigint) Row format delimited Fields terminated by '\t' Lines terminated by '\n'  Stored as textfile ;</t>
  </si>
  <si>
    <t>insert into table db_custscience_interns.col_1_DB_CUSTBASE_PRODREFRESH_ods_brand_t_distinct_values_table_stats select '1' as col_id, count (distinct FLOW_KEY) as distinct_values</t>
  </si>
  <si>
    <t>insert into table db_custscience_interns.SUMMARY_of_DB_CUSTBASE_PRODREFRESH_ods_brand_t_distinct_values_table_stats select col_id, distinct_values from db_custscience_interns.col_1_DB_CUSTBASE_PRODREFRESH_ods_brand_t_distinct_values_table_stats ;</t>
  </si>
  <si>
    <t>1 1</t>
  </si>
  <si>
    <t>drop table db_custscience_interns.col_1_DB_CUSTBASE_PRODREFRESH_ods_brand_t_distinct_values_table_stats;</t>
  </si>
  <si>
    <t>create table db_custscience_interns.col_1_DB_CUSTBASE_PRODREFRESH_ods_brand_t_null_value_count_table_stats (col_id int, null_value_count bigint) Row format delimited Fields terminated by '\t' Lines terminated by '\n'  Stored as textfile ;</t>
  </si>
  <si>
    <t xml:space="preserve">insert into table db_custscience_interns.col_1_DB_CUSTBASE_PRODREFRESH_ods_brand_t_null_value_count_table_stats select '1' as col_id, count (email_key) as null_value_count where FLOW_KEY IS NULL </t>
  </si>
  <si>
    <t>insert into table db_custscience_interns.SUMMARY_of_DB_CUSTBASE_PRODREFRESH_ods_brand_t_null_value_count_table_stats select col_id, null_value_count from db_custscience_interns.col_1_DB_CUSTBASE_PRODREFRESH_ods_brand_t_null_value_count_table_stats ;</t>
  </si>
  <si>
    <t>brand_key           bigint                                  </t>
  </si>
  <si>
    <t>create table db_custscience_interns.col_2_DB_CUSTBASE_PRODREFRESH_ods_brand_t_distinct_values_table_stats (col_id int, distinct_values bigint) Row format delimited Fields terminated by '\t' Lines terminated by '\n'  Stored as textfile ;</t>
  </si>
  <si>
    <t>insert into table db_custscience_interns.col_2_DB_CUSTBASE_PRODREFRESH_ods_brand_t_distinct_values_table_stats select '2' as col_id, count (distinct BRAND_KEY) as distinct_values</t>
  </si>
  <si>
    <t>insert into table db_custscience_interns.SUMMARY_of_DB_CUSTBASE_PRODREFRESH_ods_brand_t_distinct_values_table_stats select col_id, distinct_values from db_custscience_interns.col_2_DB_CUSTBASE_PRODREFRESH_ods_brand_t_distinct_values_table_stats ;</t>
  </si>
  <si>
    <t>2 28</t>
  </si>
  <si>
    <t>drop table db_custscience_interns.col_2_DB_CUSTBASE_PRODREFRESH_ods_brand_t_distinct_values_table_stats;</t>
  </si>
  <si>
    <t>create table db_custscience_interns.col_2_DB_CUSTBASE_PRODREFRESH_ods_brand_t_null_value_count_table_stats (col_id int, null_value_count bigint) Row format delimited Fields terminated by '\t' Lines terminated by '\n'  Stored as textfile ;</t>
  </si>
  <si>
    <t xml:space="preserve">insert into table db_custscience_interns.col_2_DB_CUSTBASE_PRODREFRESH_ods_brand_t_null_value_count_table_stats select '2' as col_id, count (email_key) as null_value_count where BRAND_KEY IS NULL </t>
  </si>
  <si>
    <t>insert into table db_custscience_interns.SUMMARY_of_DB_CUSTBASE_PRODREFRESH_ods_brand_t_null_value_count_table_stats select col_id, null_value_count from db_custscience_interns.col_2_DB_CUSTBASE_PRODREFRESH_ods_brand_t_null_value_count_table_stats ;</t>
  </si>
  <si>
    <t>brand_nm            string                                  </t>
  </si>
  <si>
    <t>create table db_custscience_interns.col_3_DB_CUSTBASE_PRODREFRESH_ods_brand_t_distinct_values_table_stats (col_id int, distinct_values bigint) Row format delimited Fields terminated by '\t' Lines terminated by '\n'  Stored as textfile ;</t>
  </si>
  <si>
    <t>insert into table db_custscience_interns.col_3_DB_CUSTBASE_PRODREFRESH_ods_brand_t_distinct_values_table_stats select '3' as col_id, count (distinct BRAND_NM) as distinct_values</t>
  </si>
  <si>
    <t>insert into table db_custscience_interns.SUMMARY_of_DB_CUSTBASE_PRODREFRESH_ods_brand_t_distinct_values_table_stats select col_id, distinct_values from db_custscience_interns.col_3_DB_CUSTBASE_PRODREFRESH_ods_brand_t_distinct_values_table_stats ;</t>
  </si>
  <si>
    <t>3 23</t>
  </si>
  <si>
    <t>drop table db_custscience_interns.col_3_DB_CUSTBASE_PRODREFRESH_ods_brand_t_distinct_values_table_stats;</t>
  </si>
  <si>
    <t>create table db_custscience_interns.col_3_DB_CUSTBASE_PRODREFRESH_ods_brand_t_null_value_count_table_stats (col_id int, null_value_count bigint) Row format delimited Fields terminated by '\t' Lines terminated by '\n'  Stored as textfile ;</t>
  </si>
  <si>
    <t xml:space="preserve">insert into table db_custscience_interns.col_3_DB_CUSTBASE_PRODREFRESH_ods_brand_t_null_value_count_table_stats select '3' as col_id, count (email_key) as null_value_count where BRAND_NM IS NULL </t>
  </si>
  <si>
    <t>insert into table db_custscience_interns.SUMMARY_of_DB_CUSTBASE_PRODREFRESH_ods_brand_t_null_value_count_table_stats select col_id, null_value_count from db_custscience_interns.col_3_DB_CUSTBASE_PRODREFRESH_ods_brand_t_null_value_count_table_stats ;</t>
  </si>
  <si>
    <t>create table db_custscience_interns.col_4_DB_CUSTBASE_PRODREFRESH_ods_brand_t_distinct_values_table_stats (col_id int, distinct_values bigint) Row format delimited Fields terminated by '\t' Lines terminated by '\n'  Stored as textfile ;</t>
  </si>
  <si>
    <t>insert into table db_custscience_interns.col_4_DB_CUSTBASE_PRODREFRESH_ods_brand_t_distinct_values_table_stats select '4' as col_id, count (distinct BRAND_ABBR_CODE) as distinct_values</t>
  </si>
  <si>
    <t>insert into table db_custscience_interns.SUMMARY_of_DB_CUSTBASE_PRODREFRESH_ods_brand_t_distinct_values_table_stats select col_id, distinct_values from db_custscience_interns.col_4_DB_CUSTBASE_PRODREFRESH_ods_brand_t_distinct_values_table_stats ;</t>
  </si>
  <si>
    <t>4 9</t>
  </si>
  <si>
    <t>drop table db_custscience_interns.col_4_DB_CUSTBASE_PRODREFRESH_ods_brand_t_distinct_values_table_stats;</t>
  </si>
  <si>
    <t>create table db_custscience_interns.col_4_DB_CUSTBASE_PRODREFRESH_ods_brand_t_null_value_count_table_stats (col_id int, null_value_count bigint) Row format delimited Fields terminated by '\t' Lines terminated by '\n'  Stored as textfile ;</t>
  </si>
  <si>
    <t xml:space="preserve">insert into table db_custscience_interns.col_4_DB_CUSTBASE_PRODREFRESH_ods_brand_t_null_value_count_table_stats select '4' as col_id, count (email_key) as null_value_count where BRAND_ABBR_CODE IS NULL </t>
  </si>
  <si>
    <t>insert into table db_custscience_interns.SUMMARY_of_DB_CUSTBASE_PRODREFRESH_ods_brand_t_null_value_count_table_stats select col_id, null_value_count from db_custscience_interns.col_4_DB_CUSTBASE_PRODREFRESH_ods_brand_t_null_value_count_table_stats ;</t>
  </si>
  <si>
    <t>create table db_custscience_interns.col_5_DB_CUSTBASE_PRODREFRESH_ods_brand_t_distinct_values_table_stats (col_id int, distinct_values bigint) Row format delimited Fields terminated by '\t' Lines terminated by '\n'  Stored as textfile ;</t>
  </si>
  <si>
    <t>insert into table db_custscience_interns.col_5_DB_CUSTBASE_PRODREFRESH_ods_brand_t_distinct_values_table_stats select '5' as col_id, count (distinct COUNTRY_CODE) as distinct_values</t>
  </si>
  <si>
    <t>insert into table db_custscience_interns.SUMMARY_of_DB_CUSTBASE_PRODREFRESH_ods_brand_t_distinct_values_table_stats select col_id, distinct_values from db_custscience_interns.col_5_DB_CUSTBASE_PRODREFRESH_ods_brand_t_distinct_values_table_stats ;</t>
  </si>
  <si>
    <t>5 7</t>
  </si>
  <si>
    <t>drop table db_custscience_interns.col_5_DB_CUSTBASE_PRODREFRESH_ods_brand_t_distinct_values_table_stats;</t>
  </si>
  <si>
    <t>create table db_custscience_interns.col_5_DB_CUSTBASE_PRODREFRESH_ods_brand_t_null_value_count_table_stats (col_id int, null_value_count bigint) Row format delimited Fields terminated by '\t' Lines terminated by '\n'  Stored as textfile ;</t>
  </si>
  <si>
    <t xml:space="preserve">insert into table db_custscience_interns.col_5_DB_CUSTBASE_PRODREFRESH_ods_brand_t_null_value_count_table_stats select '5' as col_id, count (email_key) as null_value_count where COUNTRY_CODE IS NULL </t>
  </si>
  <si>
    <t>insert into table db_custscience_interns.SUMMARY_of_DB_CUSTBASE_PRODREFRESH_ods_brand_t_null_value_count_table_stats select col_id, null_value_count from db_custscience_interns.col_5_DB_CUSTBASE_PRODREFRESH_ods_brand_t_null_value_count_table_stats ;</t>
  </si>
  <si>
    <t>create table db_custscience_interns.col_6_DB_CUSTBASE_PRODREFRESH_ods_brand_t_distinct_values_table_stats (col_id int, distinct_values bigint) Row format delimited Fields terminated by '\t' Lines terminated by '\n'  Stored as textfile ;</t>
  </si>
  <si>
    <t>insert into table db_custscience_interns.col_6_DB_CUSTBASE_PRODREFRESH_ods_brand_t_distinct_values_table_stats select '6' as col_id, count (distinct INS_DT) as distinct_values</t>
  </si>
  <si>
    <t>insert into table db_custscience_interns.SUMMARY_of_DB_CUSTBASE_PRODREFRESH_ods_brand_t_distinct_values_table_stats select col_id, distinct_values from db_custscience_interns.col_6_DB_CUSTBASE_PRODREFRESH_ods_brand_t_distinct_values_table_stats ;</t>
  </si>
  <si>
    <t>drop table db_custscience_interns.col_6_DB_CUSTBASE_PRODREFRESH_ods_brand_t_distinct_values_table_stats;</t>
  </si>
  <si>
    <t>create table db_custscience_interns.col_6_DB_CUSTBASE_PRODREFRESH_ods_brand_t_null_value_count_table_stats (col_id int, null_value_count bigint) Row format delimited Fields terminated by '\t' Lines terminated by '\n'  Stored as textfile ;</t>
  </si>
  <si>
    <t xml:space="preserve">insert into table db_custscience_interns.col_6_DB_CUSTBASE_PRODREFRESH_ods_brand_t_null_value_count_table_stats select '6' as col_id, count (email_key) as null_value_count where INS_DT IS NULL </t>
  </si>
  <si>
    <t>insert into table db_custscience_interns.SUMMARY_of_DB_CUSTBASE_PRODREFRESH_ods_brand_t_null_value_count_table_stats select col_id, null_value_count from db_custscience_interns.col_6_DB_CUSTBASE_PRODREFRESH_ods_brand_t_null_value_count_table_stats ;</t>
  </si>
  <si>
    <t>create table db_custscience_interns.col_7_DB_CUSTBASE_PRODREFRESH_ods_brand_t_distinct_values_table_stats (col_id int, distinct_values bigint) Row format delimited Fields terminated by '\t' Lines terminated by '\n'  Stored as textfile ;</t>
  </si>
  <si>
    <t>insert into table db_custscience_interns.col_7_DB_CUSTBASE_PRODREFRESH_ods_brand_t_distinct_values_table_stats select '7' as col_id, count (distinct UPDT_DT) as distinct_values</t>
  </si>
  <si>
    <t>insert into table db_custscience_interns.SUMMARY_of_DB_CUSTBASE_PRODREFRESH_ods_brand_t_distinct_values_table_stats select col_id, distinct_values from db_custscience_interns.col_7_DB_CUSTBASE_PRODREFRESH_ods_brand_t_distinct_values_table_stats ;</t>
  </si>
  <si>
    <t>7 5</t>
  </si>
  <si>
    <t>drop table db_custscience_interns.col_7_DB_CUSTBASE_PRODREFRESH_ods_brand_t_distinct_values_table_stats;</t>
  </si>
  <si>
    <t>create table db_custscience_interns.col_7_DB_CUSTBASE_PRODREFRESH_ods_brand_t_null_value_count_table_stats (col_id int, null_value_count bigint) Row format delimited Fields terminated by '\t' Lines terminated by '\n'  Stored as textfile ;</t>
  </si>
  <si>
    <t xml:space="preserve">insert into table db_custscience_interns.col_7_DB_CUSTBASE_PRODREFRESH_ods_brand_t_null_value_count_table_stats select '7' as col_id, count (email_key) as null_value_count where UPDT_DT IS NULL </t>
  </si>
  <si>
    <t>insert into table db_custscience_interns.SUMMARY_of_DB_CUSTBASE_PRODREFRESH_ods_brand_t_null_value_count_table_stats select col_id, null_value_count from db_custscience_interns.col_7_DB_CUSTBASE_PRODREFRESH_ods_brand_t_null_value_count_table_stats ;</t>
  </si>
  <si>
    <t>create table db_custscience_interns.col_8_DB_CUSTBASE_PRODREFRESH_ods_brand_t_distinct_values_table_stats (col_id int, distinct_values bigint) Row format delimited Fields terminated by '\t' Lines terminated by '\n'  Stored as textfile ;</t>
  </si>
  <si>
    <t>insert into table db_custscience_interns.col_8_DB_CUSTBASE_PRODREFRESH_ods_brand_t_distinct_values_table_stats select '8' as col_id, count (distinct CRT_TMST) as distinct_values</t>
  </si>
  <si>
    <t>insert into table db_custscience_interns.SUMMARY_of_DB_CUSTBASE_PRODREFRESH_ods_brand_t_distinct_values_table_stats select col_id, distinct_values from db_custscience_interns.col_8_DB_CUSTBASE_PRODREFRESH_ods_brand_t_distinct_values_table_stats ;</t>
  </si>
  <si>
    <t>drop table db_custscience_interns.col_8_DB_CUSTBASE_PRODREFRESH_ods_brand_t_distinct_values_table_stats;</t>
  </si>
  <si>
    <t>create table db_custscience_interns.col_8_DB_CUSTBASE_PRODREFRESH_ods_brand_t_null_value_count_table_stats (col_id int, null_value_count bigint) Row format delimited Fields terminated by '\t' Lines terminated by '\n'  Stored as textfile ;</t>
  </si>
  <si>
    <t xml:space="preserve">insert into table db_custscience_interns.col_8_DB_CUSTBASE_PRODREFRESH_ods_brand_t_null_value_count_table_stats select '8' as col_id, count (email_key) as null_value_count where CRT_TMST IS NULL </t>
  </si>
  <si>
    <t>insert into table db_custscience_interns.SUMMARY_of_DB_CUSTBASE_PRODREFRESH_ods_brand_t_null_value_count_table_stats select col_id, null_value_count from db_custscience_interns.col_8_DB_CUSTBASE_PRODREFRESH_ods_brand_t_null_value_count_table_stats ;</t>
  </si>
  <si>
    <t>create table db_custscience_interns.col_9_DB_CUSTBASE_PRODREFRESH_ods_brand_t_distinct_values_table_stats (col_id int, distinct_values bigint) Row format delimited Fields terminated by '\t' Lines terminated by '\n'  Stored as textfile ;</t>
  </si>
  <si>
    <t>insert into table db_custscience_interns.col_9_DB_CUSTBASE_PRODREFRESH_ods_brand_t_distinct_values_table_stats select '9' as col_id, count (distinct UPDT_TMST) as distinct_values</t>
  </si>
  <si>
    <t>insert into table db_custscience_interns.SUMMARY_of_DB_CUSTBASE_PRODREFRESH_ods_brand_t_distinct_values_table_stats select col_id, distinct_values from db_custscience_interns.col_9_DB_CUSTBASE_PRODREFRESH_ods_brand_t_distinct_values_table_stats ;</t>
  </si>
  <si>
    <t>drop table db_custscience_interns.col_9_DB_CUSTBASE_PRODREFRESH_ods_brand_t_distinct_values_table_stats;</t>
  </si>
  <si>
    <t>create table db_custscience_interns.col_9_DB_CUSTBASE_PRODREFRESH_ods_brand_t_null_value_count_table_stats (col_id int, null_value_count bigint) Row format delimited Fields terminated by '\t' Lines terminated by '\n'  Stored as textfile ;</t>
  </si>
  <si>
    <t xml:space="preserve">insert into table db_custscience_interns.col_9_DB_CUSTBASE_PRODREFRESH_ods_brand_t_null_value_count_table_stats select '9' as col_id, count (email_key) as null_value_count where UPDT_TMST IS NULL </t>
  </si>
  <si>
    <t>insert into table db_custscience_interns.SUMMARY_of_DB_CUSTBASE_PRODREFRESH_ods_brand_t_null_value_count_table_stats select col_id, null_value_count from db_custscience_interns.col_9_DB_CUSTBASE_PRODREFRESH_ods_brand_t_null_value_count_table_stats ;</t>
  </si>
  <si>
    <t>skip</t>
  </si>
  <si>
    <t>hive -e 'set hive.cli.print.header=true; select * from DB_CUSTBASE_PRODREFRESH.ods_campaign_t  limit 10000;'&gt;DB_CUSTBASE_PRODREFRESH.ods_campaign_t_10k_sample.txt;</t>
  </si>
  <si>
    <t>Time:  16.92 seconds (&lt;1 minutes)</t>
  </si>
  <si>
    <t>select * from db_custscience_interns.SUMMARY_of_DB_CUSTBASE_PRODREFRESH_ods_campaign_t_distinct_values_table_stats;</t>
  </si>
  <si>
    <t>select * from db_custscience_interns.SUMMARY_of_DB_CUSTBASE_PRODREFRESH_ods_campaign_t_null_value_count_table_stats;</t>
  </si>
  <si>
    <t>hive&gt; Describe extended DB_CUSTBASE_PRODREFRESH.ods_campaign_t;</t>
  </si>
  <si>
    <t>campaign_key        bigint                                  </t>
  </si>
  <si>
    <t>2 32050</t>
  </si>
  <si>
    <t>gap_campaign_brand  string                                  </t>
  </si>
  <si>
    <t>11 125</t>
  </si>
  <si>
    <t>gap_campaign_start_date string                                  </t>
  </si>
  <si>
    <t>12 1217</t>
  </si>
  <si>
    <t>12 9233</t>
  </si>
  <si>
    <t>gap_campaign_end_date string                                  </t>
  </si>
  <si>
    <t>13 3182</t>
  </si>
  <si>
    <t>gap_campaign_type   string                                  </t>
  </si>
  <si>
    <t>14 32050</t>
  </si>
  <si>
    <t>gap_campaign_channel string                                  </t>
  </si>
  <si>
    <t>15 32050</t>
  </si>
  <si>
    <t>campaign_code       string                                  </t>
  </si>
  <si>
    <t>16 32050</t>
  </si>
  <si>
    <t>campaign_id         string                                  </t>
  </si>
  <si>
    <t>17 32050</t>
  </si>
  <si>
    <t>campaign_label      string                                  </t>
  </si>
  <si>
    <t>18 5492</t>
  </si>
  <si>
    <t>18 9233</t>
  </si>
  <si>
    <t>campaign_objective  string                                  </t>
  </si>
  <si>
    <t>19 11417</t>
  </si>
  <si>
    <t>19 9241</t>
  </si>
  <si>
    <t>campaign_ver        string                                  </t>
  </si>
  <si>
    <t>20 32050</t>
  </si>
  <si>
    <t>createdatetime      string                                  </t>
  </si>
  <si>
    <t>3 8</t>
  </si>
  <si>
    <t>def_cost_per_treatment double                                  </t>
  </si>
  <si>
    <t>21 1259</t>
  </si>
  <si>
    <t>21 9233</t>
  </si>
  <si>
    <t>def_profit_per_response double                                  </t>
  </si>
  <si>
    <t>22 9233</t>
  </si>
  <si>
    <t>def_response_rate   double                                  </t>
  </si>
  <si>
    <t>23 185</t>
  </si>
  <si>
    <t>23 9233</t>
  </si>
  <si>
    <t>def_rev_per_response double                                  </t>
  </si>
  <si>
    <t>create table db_custscience_interns.col_17_DB_CUSTBASE_PRODREFRESH_ods_campaign_t_distinct_values_table_stats (col_id int, distinct_values bigint) Row format delimited Fields terminated by '\t' Lines terminated by '\n'  Stored as textfile ;</t>
  </si>
  <si>
    <t>insert into table db_custscience_interns.col_17_DB_CUSTBASE_PRODREFRESH_ods_campaign_t_distinct_values_table_stats select '17' as col_id, count (distinct DEF_REV_PER_RESPONSE) as distinct_values</t>
  </si>
  <si>
    <t>insert into table db_custscience_interns.SUMMARY_of_DB_CUSTBASE_PRODREFRESH_ods_campaign_t_distinct_values_table_stats select col_id, distinct_values from db_custscience_interns.col_17_DB_CUSTBASE_PRODREFRESH_ods_campaign_t_distinct_values_table_stats ;</t>
  </si>
  <si>
    <t>24 15563</t>
  </si>
  <si>
    <t>drop table db_custscience_interns.col_17_DB_CUSTBASE_PRODREFRESH_ods_campaign_t_distinct_values_table_stats;</t>
  </si>
  <si>
    <t>create table db_custscience_interns.col_17_DB_CUSTBASE_PRODREFRESH_ods_campaign_t_null_value_count_table_stats (col_id int, null_value_count bigint) Row format delimited Fields terminated by '\t' Lines terminated by '\n'  Stored as textfile ;</t>
  </si>
  <si>
    <t xml:space="preserve">insert into table db_custscience_interns.col_17_DB_CUSTBASE_PRODREFRESH_ods_campaign_t_null_value_count_table_stats select '17' as col_id, count (campaign_key) as null_value_count where DEF_REV_PER_RESPONSE IS NULL </t>
  </si>
  <si>
    <t>insert into table db_custscience_interns.SUMMARY_of_DB_CUSTBASE_PRODREFRESH_ods_campaign_t_null_value_count_table_stats select col_id, null_value_count from db_custscience_interns.col_17_DB_CUSTBASE_PRODREFRESH_ods_campaign_t_null_value_count_table_stats ;</t>
  </si>
  <si>
    <t>24 9182</t>
  </si>
  <si>
    <t>drop table db_custscience_interns.col_17_DB_CUSTBASE_PRODREFRESH_ods_campaign_t_null_value_count_table_stats ;</t>
  </si>
  <si>
    <t>export_time_s       bigint                                  </t>
  </si>
  <si>
    <t>create table db_custscience_interns.col_18_DB_CUSTBASE_PRODREFRESH_ods_campaign_t_distinct_values_table_stats (col_id int, distinct_values bigint) Row format delimited Fields terminated by '\t' Lines terminated by '\n'  Stored as textfile ;</t>
  </si>
  <si>
    <t>insert into table db_custscience_interns.col_18_DB_CUSTBASE_PRODREFRESH_ods_campaign_t_distinct_values_table_stats select '18' as col_id, count (distinct EXPORT_TIME_S) as distinct_values</t>
  </si>
  <si>
    <t>insert into table db_custscience_interns.SUMMARY_of_DB_CUSTBASE_PRODREFRESH_ods_campaign_t_distinct_values_table_stats select col_id, distinct_values from db_custscience_interns.col_18_DB_CUSTBASE_PRODREFRESH_ods_campaign_t_distinct_values_table_stats ;</t>
  </si>
  <si>
    <t>25 63</t>
  </si>
  <si>
    <t>drop table db_custscience_interns.col_18_DB_CUSTBASE_PRODREFRESH_ods_campaign_t_distinct_values_table_stats;</t>
  </si>
  <si>
    <t>create table db_custscience_interns.col_18_DB_CUSTBASE_PRODREFRESH_ods_campaign_t_null_value_count_table_stats (col_id int, null_value_count bigint) Row format delimited Fields terminated by '\t' Lines terminated by '\n'  Stored as textfile ;</t>
  </si>
  <si>
    <t xml:space="preserve">insert into table db_custscience_interns.col_18_DB_CUSTBASE_PRODREFRESH_ods_campaign_t_null_value_count_table_stats select '18' as col_id, count (campaign_key) as null_value_count where EXPORT_TIME_S IS NULL </t>
  </si>
  <si>
    <t>insert into table db_custscience_interns.SUMMARY_of_DB_CUSTBASE_PRODREFRESH_ods_campaign_t_null_value_count_table_stats select col_id, null_value_count from db_custscience_interns.col_18_DB_CUSTBASE_PRODREFRESH_ods_campaign_t_null_value_count_table_stats ;</t>
  </si>
  <si>
    <t>25 9233</t>
  </si>
  <si>
    <t>drop table db_custscience_interns.col_18_DB_CUSTBASE_PRODREFRESH_ods_campaign_t_null_value_count_table_stats ;</t>
  </si>
  <si>
    <t>filename            string                                  </t>
  </si>
  <si>
    <t>create table db_custscience_interns.col_19_DB_CUSTBASE_PRODREFRESH_ods_campaign_t_distinct_values_table_stats (col_id int, distinct_values bigint) Row format delimited Fields terminated by '\t' Lines terminated by '\n'  Stored as textfile ;</t>
  </si>
  <si>
    <t>insert into table db_custscience_interns.col_19_DB_CUSTBASE_PRODREFRESH_ods_campaign_t_distinct_values_table_stats select '19' as col_id, count (distinct FILENAME) as distinct_values</t>
  </si>
  <si>
    <t>insert into table db_custscience_interns.SUMMARY_of_DB_CUSTBASE_PRODREFRESH_ods_campaign_t_distinct_values_table_stats select col_id, distinct_values from db_custscience_interns.col_19_DB_CUSTBASE_PRODREFRESH_ods_campaign_t_distinct_values_table_stats ;</t>
  </si>
  <si>
    <t>26 64</t>
  </si>
  <si>
    <t>drop table db_custscience_interns.col_19_DB_CUSTBASE_PRODREFRESH_ods_campaign_t_distinct_values_table_stats;</t>
  </si>
  <si>
    <t>create table db_custscience_interns.col_19_DB_CUSTBASE_PRODREFRESH_ods_campaign_t_null_value_count_table_stats (col_id int, null_value_count bigint) Row format delimited Fields terminated by '\t' Lines terminated by '\n'  Stored as textfile ;</t>
  </si>
  <si>
    <t xml:space="preserve">insert into table db_custscience_interns.col_19_DB_CUSTBASE_PRODREFRESH_ods_campaign_t_null_value_count_table_stats select '19' as col_id, count (campaign_key) as null_value_count where FILENAME IS NULL </t>
  </si>
  <si>
    <t>insert into table db_custscience_interns.SUMMARY_of_DB_CUSTBASE_PRODREFRESH_ods_campaign_t_null_value_count_table_stats select col_id, null_value_count from db_custscience_interns.col_19_DB_CUSTBASE_PRODREFRESH_ods_campaign_t_null_value_count_table_stats ;</t>
  </si>
  <si>
    <t>26 9233</t>
  </si>
  <si>
    <t>drop table db_custscience_interns.col_19_DB_CUSTBASE_PRODREFRESH_ods_campaign_t_null_value_count_table_stats ;</t>
  </si>
  <si>
    <t>fixed_setup_cost    double                                  </t>
  </si>
  <si>
    <t>create table db_custscience_interns.col_20_DB_CUSTBASE_PRODREFRESH_ods_campaign_t_distinct_values_table_stats (col_id int, distinct_values bigint) Row format delimited Fields terminated by '\t' Lines terminated by '\n'  Stored as textfile ;</t>
  </si>
  <si>
    <t>insert into table db_custscience_interns.col_20_DB_CUSTBASE_PRODREFRESH_ods_campaign_t_distinct_values_table_stats select '20' as col_id, count (distinct FIXED_SETUP_COST) as distinct_values</t>
  </si>
  <si>
    <t>insert into table db_custscience_interns.SUMMARY_of_DB_CUSTBASE_PRODREFRESH_ods_campaign_t_distinct_values_table_stats select col_id, distinct_values from db_custscience_interns.col_20_DB_CUSTBASE_PRODREFRESH_ods_campaign_t_distinct_values_table_stats ;</t>
  </si>
  <si>
    <t>27 2</t>
  </si>
  <si>
    <t>drop table db_custscience_interns.col_20_DB_CUSTBASE_PRODREFRESH_ods_campaign_t_distinct_values_table_stats;</t>
  </si>
  <si>
    <t>create table db_custscience_interns.col_20_DB_CUSTBASE_PRODREFRESH_ods_campaign_t_null_value_count_table_stats (col_id int, null_value_count bigint) Row format delimited Fields terminated by '\t' Lines terminated by '\n'  Stored as textfile ;</t>
  </si>
  <si>
    <t xml:space="preserve">insert into table db_custscience_interns.col_20_DB_CUSTBASE_PRODREFRESH_ods_campaign_t_null_value_count_table_stats select '20' as col_id, count (campaign_key) as null_value_count where FIXED_SETUP_COST IS NULL </t>
  </si>
  <si>
    <t>insert into table db_custscience_interns.SUMMARY_of_DB_CUSTBASE_PRODREFRESH_ods_campaign_t_null_value_count_table_stats select col_id, null_value_count from db_custscience_interns.col_20_DB_CUSTBASE_PRODREFRESH_ods_campaign_t_null_value_count_table_stats ;</t>
  </si>
  <si>
    <t>27 9554</t>
  </si>
  <si>
    <t>drop table db_custscience_interns.col_20_DB_CUSTBASE_PRODREFRESH_ods_campaign_t_null_value_count_table_stats ;</t>
  </si>
  <si>
    <t>folder_path         string                                  </t>
  </si>
  <si>
    <t>create table db_custscience_interns.col_21_DB_CUSTBASE_PRODREFRESH_ods_campaign_t_distinct_values_table_stats (col_id int, distinct_values bigint) Row format delimited Fields terminated by '\t' Lines terminated by '\n'  Stored as textfile ;</t>
  </si>
  <si>
    <t>insert into table db_custscience_interns.col_21_DB_CUSTBASE_PRODREFRESH_ods_campaign_t_distinct_values_table_stats select '21' as col_id, count (distinct FOLDER_PATH) as distinct_values</t>
  </si>
  <si>
    <t>insert into table db_custscience_interns.SUMMARY_of_DB_CUSTBASE_PRODREFRESH_ods_campaign_t_distinct_values_table_stats select col_id, distinct_values from db_custscience_interns.col_21_DB_CUSTBASE_PRODREFRESH_ods_campaign_t_distinct_values_table_stats ;</t>
  </si>
  <si>
    <t>drop table db_custscience_interns.col_21_DB_CUSTBASE_PRODREFRESH_ods_campaign_t_distinct_values_table_stats;</t>
  </si>
  <si>
    <t>create table db_custscience_interns.col_21_DB_CUSTBASE_PRODREFRESH_ods_campaign_t_null_value_count_table_stats (col_id int, null_value_count bigint) Row format delimited Fields terminated by '\t' Lines terminated by '\n'  Stored as textfile ;</t>
  </si>
  <si>
    <t xml:space="preserve">insert into table db_custscience_interns.col_21_DB_CUSTBASE_PRODREFRESH_ods_campaign_t_null_value_count_table_stats select '21' as col_id, count (campaign_key) as null_value_count where FOLDER_PATH IS NULL </t>
  </si>
  <si>
    <t>insert into table db_custscience_interns.SUMMARY_of_DB_CUSTBASE_PRODREFRESH_ods_campaign_t_null_value_count_table_stats select col_id, null_value_count from db_custscience_interns.col_21_DB_CUSTBASE_PRODREFRESH_ods_campaign_t_null_value_count_table_stats ;</t>
  </si>
  <si>
    <t>28 32048</t>
  </si>
  <si>
    <t>drop table db_custscience_interns.col_21_DB_CUSTBASE_PRODREFRESH_ods_campaign_t_null_value_count_table_stats ;</t>
  </si>
  <si>
    <t>list_time_s         bigint                                  </t>
  </si>
  <si>
    <t>create table db_custscience_interns.col_22_DB_CUSTBASE_PRODREFRESH_ods_campaign_t_distinct_values_table_stats (col_id int, distinct_values bigint) Row format delimited Fields terminated by '\t' Lines terminated by '\n'  Stored as textfile ;</t>
  </si>
  <si>
    <t>insert into table db_custscience_interns.col_22_DB_CUSTBASE_PRODREFRESH_ods_campaign_t_distinct_values_table_stats select '22' as col_id, count (distinct LIST_TIME_S) as distinct_values</t>
  </si>
  <si>
    <t>insert into table db_custscience_interns.SUMMARY_of_DB_CUSTBASE_PRODREFRESH_ods_campaign_t_distinct_values_table_stats select col_id, distinct_values from db_custscience_interns.col_22_DB_CUSTBASE_PRODREFRESH_ods_campaign_t_distinct_values_table_stats ;</t>
  </si>
  <si>
    <t>29 15170</t>
  </si>
  <si>
    <t>drop table db_custscience_interns.col_22_DB_CUSTBASE_PRODREFRESH_ods_campaign_t_distinct_values_table_stats;</t>
  </si>
  <si>
    <t>create table db_custscience_interns.col_22_DB_CUSTBASE_PRODREFRESH_ods_campaign_t_null_value_count_table_stats (col_id int, null_value_count bigint) Row format delimited Fields terminated by '\t' Lines terminated by '\n'  Stored as textfile ;</t>
  </si>
  <si>
    <t xml:space="preserve">insert into table db_custscience_interns.col_22_DB_CUSTBASE_PRODREFRESH_ods_campaign_t_null_value_count_table_stats select '22' as col_id, count (campaign_key) as null_value_count where LIST_TIME_S IS NULL </t>
  </si>
  <si>
    <t>insert into table db_custscience_interns.SUMMARY_of_DB_CUSTBASE_PRODREFRESH_ods_campaign_t_null_value_count_table_stats select col_id, null_value_count from db_custscience_interns.col_22_DB_CUSTBASE_PRODREFRESH_ods_campaign_t_null_value_count_table_stats ;</t>
  </si>
  <si>
    <t>drop table db_custscience_interns.col_22_DB_CUSTBASE_PRODREFRESH_ods_campaign_t_null_value_count_table_stats ;</t>
  </si>
  <si>
    <t>num_exported_cells  bigint                                  </t>
  </si>
  <si>
    <t>create table db_custscience_interns.col_23_DB_CUSTBASE_PRODREFRESH_ods_campaign_t_distinct_values_table_stats (col_id int, distinct_values bigint) Row format delimited Fields terminated by '\t' Lines terminated by '\n'  Stored as textfile ;</t>
  </si>
  <si>
    <t>insert into table db_custscience_interns.col_23_DB_CUSTBASE_PRODREFRESH_ods_campaign_t_distinct_values_table_stats select '23' as col_id, count (distinct NUM_EXPORTED_CELLS) as distinct_values</t>
  </si>
  <si>
    <t>insert into table db_custscience_interns.SUMMARY_of_DB_CUSTBASE_PRODREFRESH_ods_campaign_t_distinct_values_table_stats select col_id, distinct_values from db_custscience_interns.col_23_DB_CUSTBASE_PRODREFRESH_ods_campaign_t_distinct_values_table_stats ;</t>
  </si>
  <si>
    <t>30 9795</t>
  </si>
  <si>
    <t>drop table db_custscience_interns.col_23_DB_CUSTBASE_PRODREFRESH_ods_campaign_t_distinct_values_table_stats;</t>
  </si>
  <si>
    <t>create table db_custscience_interns.col_23_DB_CUSTBASE_PRODREFRESH_ods_campaign_t_null_value_count_table_stats (col_id int, null_value_count bigint) Row format delimited Fields terminated by '\t' Lines terminated by '\n'  Stored as textfile ;</t>
  </si>
  <si>
    <t xml:space="preserve">insert into table db_custscience_interns.col_23_DB_CUSTBASE_PRODREFRESH_ods_campaign_t_null_value_count_table_stats select '23' as col_id, count (campaign_key) as null_value_count where NUM_EXPORTED_CELLS IS NULL </t>
  </si>
  <si>
    <t>insert into table db_custscience_interns.SUMMARY_of_DB_CUSTBASE_PRODREFRESH_ods_campaign_t_null_value_count_table_stats select col_id, null_value_count from db_custscience_interns.col_23_DB_CUSTBASE_PRODREFRESH_ods_campaign_t_null_value_count_table_stats ;</t>
  </si>
  <si>
    <t>drop table db_custscience_interns.col_23_DB_CUSTBASE_PRODREFRESH_ods_campaign_t_null_value_count_table_stats ;</t>
  </si>
  <si>
    <t>num_exported_records bigint                                  </t>
  </si>
  <si>
    <t>create table db_custscience_interns.col_24_DB_CUSTBASE_PRODREFRESH_ods_campaign_t_distinct_values_table_stats (col_id int, distinct_values bigint) Row format delimited Fields terminated by '\t' Lines terminated by '\n'  Stored as textfile ;</t>
  </si>
  <si>
    <t>insert into table db_custscience_interns.col_24_DB_CUSTBASE_PRODREFRESH_ods_campaign_t_distinct_values_table_stats select '24' as col_id, count (distinct NUM_EXPORTED_RECORDS) as distinct_values</t>
  </si>
  <si>
    <t>insert into table db_custscience_interns.SUMMARY_of_DB_CUSTBASE_PRODREFRESH_ods_campaign_t_distinct_values_table_stats select col_id, distinct_values from db_custscience_interns.col_24_DB_CUSTBASE_PRODREFRESH_ods_campaign_t_distinct_values_table_stats ;</t>
  </si>
  <si>
    <t>4 3610</t>
  </si>
  <si>
    <t>drop table db_custscience_interns.col_24_DB_CUSTBASE_PRODREFRESH_ods_campaign_t_distinct_values_table_stats;</t>
  </si>
  <si>
    <t>create table db_custscience_interns.col_24_DB_CUSTBASE_PRODREFRESH_ods_campaign_t_null_value_count_table_stats (col_id int, null_value_count bigint) Row format delimited Fields terminated by '\t' Lines terminated by '\n'  Stored as textfile ;</t>
  </si>
  <si>
    <t xml:space="preserve">insert into table db_custscience_interns.col_24_DB_CUSTBASE_PRODREFRESH_ods_campaign_t_null_value_count_table_stats select '24' as col_id, count (campaign_key) as null_value_count where NUM_EXPORTED_RECORDS IS NULL </t>
  </si>
  <si>
    <t>insert into table db_custscience_interns.SUMMARY_of_DB_CUSTBASE_PRODREFRESH_ods_campaign_t_null_value_count_table_stats select col_id, null_value_count from db_custscience_interns.col_24_DB_CUSTBASE_PRODREFRESH_ods_campaign_t_null_value_count_table_stats ;</t>
  </si>
  <si>
    <t>drop table db_custscience_interns.col_24_DB_CUSTBASE_PRODREFRESH_ods_campaign_t_null_value_count_table_stats ;</t>
  </si>
  <si>
    <t>saving_user         string                                  </t>
  </si>
  <si>
    <t>create table db_custscience_interns.col_25_DB_CUSTBASE_PRODREFRESH_ods_campaign_t_distinct_values_table_stats (col_id int, distinct_values bigint) Row format delimited Fields terminated by '\t' Lines terminated by '\n'  Stored as textfile ;</t>
  </si>
  <si>
    <t>insert into table db_custscience_interns.col_25_DB_CUSTBASE_PRODREFRESH_ods_campaign_t_distinct_values_table_stats select '25' as col_id, count (distinct SAVING_USER) as distinct_values</t>
  </si>
  <si>
    <t>insert into table db_custscience_interns.SUMMARY_of_DB_CUSTBASE_PRODREFRESH_ods_campaign_t_distinct_values_table_stats select col_id, distinct_values from db_custscience_interns.col_25_DB_CUSTBASE_PRODREFRESH_ods_campaign_t_distinct_values_table_stats ;</t>
  </si>
  <si>
    <t>31 21</t>
  </si>
  <si>
    <t>drop table db_custscience_interns.col_25_DB_CUSTBASE_PRODREFRESH_ods_campaign_t_distinct_values_table_stats;</t>
  </si>
  <si>
    <t>create table db_custscience_interns.col_25_DB_CUSTBASE_PRODREFRESH_ods_campaign_t_null_value_count_table_stats (col_id int, null_value_count bigint) Row format delimited Fields terminated by '\t' Lines terminated by '\n'  Stored as textfile ;</t>
  </si>
  <si>
    <t xml:space="preserve">insert into table db_custscience_interns.col_25_DB_CUSTBASE_PRODREFRESH_ods_campaign_t_null_value_count_table_stats select '25' as col_id, count (campaign_key) as null_value_count where SAVING_USER IS NULL </t>
  </si>
  <si>
    <t>insert into table db_custscience_interns.SUMMARY_of_DB_CUSTBASE_PRODREFRESH_ods_campaign_t_null_value_count_table_stats select col_id, null_value_count from db_custscience_interns.col_25_DB_CUSTBASE_PRODREFRESH_ods_campaign_t_null_value_count_table_stats ;</t>
  </si>
  <si>
    <t>drop table db_custscience_interns.col_25_DB_CUSTBASE_PRODREFRESH_ods_campaign_t_null_value_count_table_stats ;</t>
  </si>
  <si>
    <t>scheduling_user     string                                  </t>
  </si>
  <si>
    <t>create table db_custscience_interns.col_26_DB_CUSTBASE_PRODREFRESH_ods_campaign_t_distinct_values_table_stats (col_id int, distinct_values bigint) Row format delimited Fields terminated by '\t' Lines terminated by '\n'  Stored as textfile ;</t>
  </si>
  <si>
    <t>insert into table db_custscience_interns.col_26_DB_CUSTBASE_PRODREFRESH_ods_campaign_t_distinct_values_table_stats select '26' as col_id, count (distinct SCHEDULING_USER) as distinct_values</t>
  </si>
  <si>
    <t>insert into table db_custscience_interns.SUMMARY_of_DB_CUSTBASE_PRODREFRESH_ods_campaign_t_distinct_values_table_stats select col_id, distinct_values from db_custscience_interns.col_26_DB_CUSTBASE_PRODREFRESH_ods_campaign_t_distinct_values_table_stats ;</t>
  </si>
  <si>
    <t>32 6</t>
  </si>
  <si>
    <t>drop table db_custscience_interns.col_26_DB_CUSTBASE_PRODREFRESH_ods_campaign_t_distinct_values_table_stats;</t>
  </si>
  <si>
    <t>create table db_custscience_interns.col_26_DB_CUSTBASE_PRODREFRESH_ods_campaign_t_null_value_count_table_stats (col_id int, null_value_count bigint) Row format delimited Fields terminated by '\t' Lines terminated by '\n'  Stored as textfile ;</t>
  </si>
  <si>
    <t xml:space="preserve">insert into table db_custscience_interns.col_26_DB_CUSTBASE_PRODREFRESH_ods_campaign_t_null_value_count_table_stats select '26' as col_id, count (campaign_key) as null_value_count where SCHEDULING_USER IS NULL </t>
  </si>
  <si>
    <t>insert into table db_custscience_interns.SUMMARY_of_DB_CUSTBASE_PRODREFRESH_ods_campaign_t_null_value_count_table_stats select col_id, null_value_count from db_custscience_interns.col_26_DB_CUSTBASE_PRODREFRESH_ods_campaign_t_null_value_count_table_stats ;</t>
  </si>
  <si>
    <t>drop table db_custscience_interns.col_26_DB_CUSTBASE_PRODREFRESH_ods_campaign_t_null_value_count_table_stats ;</t>
  </si>
  <si>
    <t>target_audience     string                                  </t>
  </si>
  <si>
    <t>create table db_custscience_interns.col_27_DB_CUSTBASE_PRODREFRESH_ods_campaign_t_distinct_values_table_stats (col_id int, distinct_values bigint) Row format delimited Fields terminated by '\t' Lines terminated by '\n'  Stored as textfile ;</t>
  </si>
  <si>
    <t>insert into table db_custscience_interns.col_27_DB_CUSTBASE_PRODREFRESH_ods_campaign_t_distinct_values_table_stats select '27' as col_id, count (distinct TARGET_AUDIENCE) as distinct_values</t>
  </si>
  <si>
    <t>insert into table db_custscience_interns.SUMMARY_of_DB_CUSTBASE_PRODREFRESH_ods_campaign_t_distinct_values_table_stats select col_id, distinct_values from db_custscience_interns.col_27_DB_CUSTBASE_PRODREFRESH_ods_campaign_t_distinct_values_table_stats ;</t>
  </si>
  <si>
    <t>drop table db_custscience_interns.col_27_DB_CUSTBASE_PRODREFRESH_ods_campaign_t_distinct_values_table_stats;</t>
  </si>
  <si>
    <t>create table db_custscience_interns.col_27_DB_CUSTBASE_PRODREFRESH_ods_campaign_t_null_value_count_table_stats (col_id int, null_value_count bigint) Row format delimited Fields terminated by '\t' Lines terminated by '\n'  Stored as textfile ;</t>
  </si>
  <si>
    <t xml:space="preserve">insert into table db_custscience_interns.col_27_DB_CUSTBASE_PRODREFRESH_ods_campaign_t_null_value_count_table_stats select '27' as col_id, count (campaign_key) as null_value_count where TARGET_AUDIENCE IS NULL </t>
  </si>
  <si>
    <t>insert into table db_custscience_interns.SUMMARY_of_DB_CUSTBASE_PRODREFRESH_ods_campaign_t_null_value_count_table_stats select col_id, null_value_count from db_custscience_interns.col_27_DB_CUSTBASE_PRODREFRESH_ods_campaign_t_null_value_count_table_stats ;</t>
  </si>
  <si>
    <t>drop table db_custscience_interns.col_27_DB_CUSTBASE_PRODREFRESH_ods_campaign_t_null_value_count_table_stats ;</t>
  </si>
  <si>
    <t>track_campaign_code string                                  </t>
  </si>
  <si>
    <t>create table db_custscience_interns.col_28_DB_CUSTBASE_PRODREFRESH_ods_campaign_t_distinct_values_table_stats (col_id int, distinct_values bigint) Row format delimited Fields terminated by '\t' Lines terminated by '\n'  Stored as textfile ;</t>
  </si>
  <si>
    <t>insert into table db_custscience_interns.col_28_DB_CUSTBASE_PRODREFRESH_ods_campaign_t_distinct_values_table_stats select '28' as col_id, count (distinct TRACK_CAMPAIGN_CODE) as distinct_values</t>
  </si>
  <si>
    <t>insert into table db_custscience_interns.SUMMARY_of_DB_CUSTBASE_PRODREFRESH_ods_campaign_t_distinct_values_table_stats select col_id, distinct_values from db_custscience_interns.col_28_DB_CUSTBASE_PRODREFRESH_ods_campaign_t_distinct_values_table_stats ;</t>
  </si>
  <si>
    <t>drop table db_custscience_interns.col_28_DB_CUSTBASE_PRODREFRESH_ods_campaign_t_distinct_values_table_stats;</t>
  </si>
  <si>
    <t>create table db_custscience_interns.col_28_DB_CUSTBASE_PRODREFRESH_ods_campaign_t_null_value_count_table_stats (col_id int, null_value_count bigint) Row format delimited Fields terminated by '\t' Lines terminated by '\n'  Stored as textfile ;</t>
  </si>
  <si>
    <t xml:space="preserve">insert into table db_custscience_interns.col_28_DB_CUSTBASE_PRODREFRESH_ods_campaign_t_null_value_count_table_stats select '28' as col_id, count (campaign_key) as null_value_count where TRACK_CAMPAIGN_CODE IS NULL </t>
  </si>
  <si>
    <t>insert into table db_custscience_interns.SUMMARY_of_DB_CUSTBASE_PRODREFRESH_ods_campaign_t_null_value_count_table_stats select col_id, null_value_count from db_custscience_interns.col_28_DB_CUSTBASE_PRODREFRESH_ods_campaign_t_null_value_count_table_stats ;</t>
  </si>
  <si>
    <t>drop table db_custscience_interns.col_28_DB_CUSTBASE_PRODREFRESH_ods_campaign_t_null_value_count_table_stats ;</t>
  </si>
  <si>
    <t>create table db_custscience_interns.col_29_DB_CUSTBASE_PRODREFRESH_ods_campaign_t_distinct_values_table_stats (col_id int, distinct_values bigint) Row format delimited Fields terminated by '\t' Lines terminated by '\n'  Stored as textfile ;</t>
  </si>
  <si>
    <t>insert into table db_custscience_interns.col_29_DB_CUSTBASE_PRODREFRESH_ods_campaign_t_distinct_values_table_stats select '29' as col_id, count (distinct INS_DT) as distinct_values</t>
  </si>
  <si>
    <t>insert into table db_custscience_interns.SUMMARY_of_DB_CUSTBASE_PRODREFRESH_ods_campaign_t_distinct_values_table_stats select col_id, distinct_values from db_custscience_interns.col_29_DB_CUSTBASE_PRODREFRESH_ods_campaign_t_distinct_values_table_stats ;</t>
  </si>
  <si>
    <t>5 3271</t>
  </si>
  <si>
    <t>drop table db_custscience_interns.col_29_DB_CUSTBASE_PRODREFRESH_ods_campaign_t_distinct_values_table_stats;</t>
  </si>
  <si>
    <t>create table db_custscience_interns.col_29_DB_CUSTBASE_PRODREFRESH_ods_campaign_t_null_value_count_table_stats (col_id int, null_value_count bigint) Row format delimited Fields terminated by '\t' Lines terminated by '\n'  Stored as textfile ;</t>
  </si>
  <si>
    <t xml:space="preserve">insert into table db_custscience_interns.col_29_DB_CUSTBASE_PRODREFRESH_ods_campaign_t_null_value_count_table_stats select '29' as col_id, count (campaign_key) as null_value_count where INS_DT IS NULL </t>
  </si>
  <si>
    <t>insert into table db_custscience_interns.SUMMARY_of_DB_CUSTBASE_PRODREFRESH_ods_campaign_t_null_value_count_table_stats select col_id, null_value_count from db_custscience_interns.col_29_DB_CUSTBASE_PRODREFRESH_ods_campaign_t_null_value_count_table_stats ;</t>
  </si>
  <si>
    <t>drop table db_custscience_interns.col_29_DB_CUSTBASE_PRODREFRESH_ods_campaign_t_null_value_count_table_stats ;</t>
  </si>
  <si>
    <t>create table db_custscience_interns.col_30_DB_CUSTBASE_PRODREFRESH_ods_campaign_t_distinct_values_table_stats (col_id int, distinct_values bigint) Row format delimited Fields terminated by '\t' Lines terminated by '\n'  Stored as textfile ;</t>
  </si>
  <si>
    <t>insert into table db_custscience_interns.col_30_DB_CUSTBASE_PRODREFRESH_ods_campaign_t_distinct_values_table_stats select '30' as col_id, count (distinct UPDT_DT) as distinct_values</t>
  </si>
  <si>
    <t>insert into table db_custscience_interns.SUMMARY_of_DB_CUSTBASE_PRODREFRESH_ods_campaign_t_distinct_values_table_stats select col_id, distinct_values from db_custscience_interns.col_30_DB_CUSTBASE_PRODREFRESH_ods_campaign_t_distinct_values_table_stats ;</t>
  </si>
  <si>
    <t>6 16</t>
  </si>
  <si>
    <t>drop table db_custscience_interns.col_30_DB_CUSTBASE_PRODREFRESH_ods_campaign_t_distinct_values_table_stats;</t>
  </si>
  <si>
    <t>create table db_custscience_interns.col_30_DB_CUSTBASE_PRODREFRESH_ods_campaign_t_null_value_count_table_stats (col_id int, null_value_count bigint) Row format delimited Fields terminated by '\t' Lines terminated by '\n'  Stored as textfile ;</t>
  </si>
  <si>
    <t xml:space="preserve">insert into table db_custscience_interns.col_30_DB_CUSTBASE_PRODREFRESH_ods_campaign_t_null_value_count_table_stats select '30' as col_id, count (campaign_key) as null_value_count where UPDT_DT IS NULL </t>
  </si>
  <si>
    <t>insert into table db_custscience_interns.SUMMARY_of_DB_CUSTBASE_PRODREFRESH_ods_campaign_t_null_value_count_table_stats select col_id, null_value_count from db_custscience_interns.col_30_DB_CUSTBASE_PRODREFRESH_ods_campaign_t_null_value_count_table_stats ;</t>
  </si>
  <si>
    <t>6 9233</t>
  </si>
  <si>
    <t>drop table db_custscience_interns.col_30_DB_CUSTBASE_PRODREFRESH_ods_campaign_t_null_value_count_table_stats ;</t>
  </si>
  <si>
    <t>create table db_custscience_interns.col_31_DB_CUSTBASE_PRODREFRESH_ods_campaign_t_distinct_values_table_stats (col_id int, distinct_values bigint) Row format delimited Fields terminated by '\t' Lines terminated by '\n'  Stored as textfile ;</t>
  </si>
  <si>
    <t>insert into table db_custscience_interns.col_31_DB_CUSTBASE_PRODREFRESH_ods_campaign_t_distinct_values_table_stats select '31' as col_id, count (distinct BRAND_CD) as distinct_values</t>
  </si>
  <si>
    <t>insert into table db_custscience_interns.SUMMARY_of_DB_CUSTBASE_PRODREFRESH_ods_campaign_t_distinct_values_table_stats select col_id, distinct_values from db_custscience_interns.col_31_DB_CUSTBASE_PRODREFRESH_ods_campaign_t_distinct_values_table_stats ;</t>
  </si>
  <si>
    <t>drop table db_custscience_interns.col_31_DB_CUSTBASE_PRODREFRESH_ods_campaign_t_distinct_values_table_stats;</t>
  </si>
  <si>
    <t>create table db_custscience_interns.col_31_DB_CUSTBASE_PRODREFRESH_ods_campaign_t_null_value_count_table_stats (col_id int, null_value_count bigint) Row format delimited Fields terminated by '\t' Lines terminated by '\n'  Stored as textfile ;</t>
  </si>
  <si>
    <t xml:space="preserve">insert into table db_custscience_interns.col_31_DB_CUSTBASE_PRODREFRESH_ods_campaign_t_null_value_count_table_stats select '31' as col_id, count (campaign_key) as null_value_count where BRAND_CD IS NULL </t>
  </si>
  <si>
    <t>insert into table db_custscience_interns.SUMMARY_of_DB_CUSTBASE_PRODREFRESH_ods_campaign_t_null_value_count_table_stats select col_id, null_value_count from db_custscience_interns.col_31_DB_CUSTBASE_PRODREFRESH_ods_campaign_t_null_value_count_table_stats ;</t>
  </si>
  <si>
    <t>7 9182</t>
  </si>
  <si>
    <t>drop table db_custscience_interns.col_31_DB_CUSTBASE_PRODREFRESH_ods_campaign_t_null_value_count_table_stats ;</t>
  </si>
  <si>
    <t>create table db_custscience_interns.col_32_DB_CUSTBASE_PRODREFRESH_ods_campaign_t_distinct_values_table_stats (col_id int, distinct_values bigint) Row format delimited Fields terminated by '\t' Lines terminated by '\n'  Stored as textfile ;</t>
  </si>
  <si>
    <t>insert into table db_custscience_interns.col_32_DB_CUSTBASE_PRODREFRESH_ods_campaign_t_distinct_values_table_stats select '32' as col_id, count (distinct COUNTRY) as distinct_values</t>
  </si>
  <si>
    <t>insert into table db_custscience_interns.SUMMARY_of_DB_CUSTBASE_PRODREFRESH_ods_campaign_t_distinct_values_table_stats select col_id, distinct_values from db_custscience_interns.col_32_DB_CUSTBASE_PRODREFRESH_ods_campaign_t_distinct_values_table_stats ;</t>
  </si>
  <si>
    <t>8 20036</t>
  </si>
  <si>
    <t>drop table db_custscience_interns.col_32_DB_CUSTBASE_PRODREFRESH_ods_campaign_t_distinct_values_table_stats;</t>
  </si>
  <si>
    <t>create table db_custscience_interns.col_32_DB_CUSTBASE_PRODREFRESH_ods_campaign_t_null_value_count_table_stats (col_id int, null_value_count bigint) Row format delimited Fields terminated by '\t' Lines terminated by '\n'  Stored as textfile ;</t>
  </si>
  <si>
    <t xml:space="preserve">insert into table db_custscience_interns.col_32_DB_CUSTBASE_PRODREFRESH_ods_campaign_t_null_value_count_table_stats select '32' as col_id, count (campaign_key) as null_value_count where COUNTRY IS NULL </t>
  </si>
  <si>
    <t>insert into table db_custscience_interns.SUMMARY_of_DB_CUSTBASE_PRODREFRESH_ods_campaign_t_null_value_count_table_stats select col_id, null_value_count from db_custscience_interns.col_32_DB_CUSTBASE_PRODREFRESH_ods_campaign_t_null_value_count_table_stats ;</t>
  </si>
  <si>
    <t>drop table db_custscience_interns.col_32_DB_CUSTBASE_PRODREFRESH_ods_campaign_t_null_value_count_table_stats ;</t>
  </si>
  <si>
    <t>create table db_custscience_interns.col_33_DB_CUSTBASE_PRODREFRESH_ods_campaign_t_distinct_values_table_stats (col_id int, distinct_values bigint) Row format delimited Fields terminated by '\t' Lines terminated by '\n'  Stored as textfile ;</t>
  </si>
  <si>
    <t>insert into table db_custscience_interns.col_33_DB_CUSTBASE_PRODREFRESH_ods_campaign_t_distinct_values_table_stats select '33' as col_id, count (distinct CRT_TMST) as distinct_values</t>
  </si>
  <si>
    <t>insert into table db_custscience_interns.SUMMARY_of_DB_CUSTBASE_PRODREFRESH_ods_campaign_t_distinct_values_table_stats select col_id, distinct_values from db_custscience_interns.col_33_DB_CUSTBASE_PRODREFRESH_ods_campaign_t_distinct_values_table_stats ;</t>
  </si>
  <si>
    <t>9 32050</t>
  </si>
  <si>
    <t>drop table db_custscience_interns.col_33_DB_CUSTBASE_PRODREFRESH_ods_campaign_t_distinct_values_table_stats;</t>
  </si>
  <si>
    <t>create table db_custscience_interns.col_33_DB_CUSTBASE_PRODREFRESH_ods_campaign_t_null_value_count_table_stats (col_id int, null_value_count bigint) Row format delimited Fields terminated by '\t' Lines terminated by '\n'  Stored as textfile ;</t>
  </si>
  <si>
    <t xml:space="preserve">insert into table db_custscience_interns.col_33_DB_CUSTBASE_PRODREFRESH_ods_campaign_t_null_value_count_table_stats select '33' as col_id, count (campaign_key) as null_value_count where CRT_TMST IS NULL </t>
  </si>
  <si>
    <t>insert into table db_custscience_interns.SUMMARY_of_DB_CUSTBASE_PRODREFRESH_ods_campaign_t_null_value_count_table_stats select col_id, null_value_count from db_custscience_interns.col_33_DB_CUSTBASE_PRODREFRESH_ods_campaign_t_null_value_count_table_stats ;</t>
  </si>
  <si>
    <t>drop table db_custscience_interns.col_33_DB_CUSTBASE_PRODREFRESH_ods_campaign_t_null_value_count_table_stats ;</t>
  </si>
  <si>
    <t>updt_tmst           string         </t>
  </si>
  <si>
    <t>create table db_custscience_interns.col_34_DB_CUSTBASE_PRODREFRESH_ods_campaign_t_distinct_values_table_stats (col_id int, distinct_values bigint) Row format delimited Fields terminated by '\t' Lines terminated by '\n'  Stored as textfile ;</t>
  </si>
  <si>
    <t>insert into table db_custscience_interns.col_34_DB_CUSTBASE_PRODREFRESH_ods_campaign_t_distinct_values_table_stats select '34' as col_id, count (distinct UPDT_TMST) as distinct_values</t>
  </si>
  <si>
    <t>insert into table db_custscience_interns.SUMMARY_of_DB_CUSTBASE_PRODREFRESH_ods_campaign_t_distinct_values_table_stats select col_id, distinct_values from db_custscience_interns.col_34_DB_CUSTBASE_PRODREFRESH_ods_campaign_t_distinct_values_table_stats ;</t>
  </si>
  <si>
    <t>10 20074</t>
  </si>
  <si>
    <t>drop table db_custscience_interns.col_34_DB_CUSTBASE_PRODREFRESH_ods_campaign_t_distinct_values_table_stats;</t>
  </si>
  <si>
    <t>create table db_custscience_interns.col_34_DB_CUSTBASE_PRODREFRESH_ods_campaign_t_null_value_count_table_stats (col_id int, null_value_count bigint) Row format delimited Fields terminated by '\t' Lines terminated by '\n'  Stored as textfile ;</t>
  </si>
  <si>
    <t xml:space="preserve">insert into table db_custscience_interns.col_34_DB_CUSTBASE_PRODREFRESH_ods_campaign_t_null_value_count_table_stats select '34' as col_id, count (campaign_key) as null_value_count where UPDT_TMST IS NULL </t>
  </si>
  <si>
    <t>insert into table db_custscience_interns.SUMMARY_of_DB_CUSTBASE_PRODREFRESH_ods_campaign_t_null_value_count_table_stats select col_id, null_value_count from db_custscience_interns.col_34_DB_CUSTBASE_PRODREFRESH_ods_campaign_t_null_value_count_table_stats ;</t>
  </si>
  <si>
    <t>drop table db_custscience_interns.col_34_DB_CUSTBASE_PRODREFRESH_ods_campaign_t_null_value_count_table_stats ;</t>
  </si>
  <si>
    <t>hive -e 'set hive.cli.print.header=true; select * from DB_CUSTBASE_PRODREFRESH.ods_cell_t  limit 10000;'&gt;DB_CUSTBASE_PRODREFRESH.ods_cell_t_10k_sample.txt;</t>
  </si>
  <si>
    <t>Time:  29.859 seconds (&lt;1 minutes)</t>
  </si>
  <si>
    <t>select * from db_custscience_interns.SUMMARY_of_DB_CUSTBASE_PRODREFRESH_ods_cell_t_distinct_values_table_stats;</t>
  </si>
  <si>
    <t>select * from db_custscience_interns.SUMMARY_of_DB_CUSTBASE_PRODREFRESH_ods_cell_t_null_value_count_table_stats ;</t>
  </si>
  <si>
    <t>hive&gt; Describe extended DB_CUSTBASE_PRODREFRESH.ods_cell_t;</t>
  </si>
  <si>
    <t>create table db_custscience_interns.SUMMARY_of_DB_CUSTBASE_PRODREFRESH_ods_cell_t_null_value_count_table_stats (col_id int, null_value_count bigint) Row format delimited Fields terminated by '\t' Lines terminated by '\n'  Stored as textfile ;</t>
  </si>
  <si>
    <t>1 642550</t>
  </si>
  <si>
    <t>insert into table db_custscience_interns.SUMMARY_of_DB_CUSTBASE_PRODREFRESH_ods_cell_t_null_value_count_table_stats select col_id, null_value_count from db_custscience_interns.col_1_DB_CUSTBASE_PRODREFRESH_ods_cell_t_null_value_count_table_stats ;</t>
  </si>
  <si>
    <t>gap_cell_subject_line string                                  </t>
  </si>
  <si>
    <t>insert into table db_custscience_interns.SUMMARY_of_DB_CUSTBASE_PRODREFRESH_ods_cell_t_null_value_count_table_stats select col_id, null_value_count from db_custscience_interns.col_2_DB_CUSTBASE_PRODREFRESH_ods_cell_t_null_value_count_table_stats ;</t>
  </si>
  <si>
    <t>2 642368</t>
  </si>
  <si>
    <t>gap_cell_channel    string                                  </t>
  </si>
  <si>
    <t>11 16</t>
  </si>
  <si>
    <t>insert into table db_custscience_interns.SUMMARY_of_DB_CUSTBASE_PRODREFRESH_ods_cell_t_null_value_count_table_stats select col_id, null_value_count from db_custscience_interns.col_3_DB_CUSTBASE_PRODREFRESH_ods_cell_t_null_value_count_table_stats ;</t>
  </si>
  <si>
    <t>11 343118</t>
  </si>
  <si>
    <t>gap_cell_start_date string                                  </t>
  </si>
  <si>
    <t>12 2</t>
  </si>
  <si>
    <t>insert into table db_custscience_interns.SUMMARY_of_DB_CUSTBASE_PRODREFRESH_ods_cell_t_null_value_count_table_stats select col_id, null_value_count from db_custscience_interns.col_4_DB_CUSTBASE_PRODREFRESH_ods_cell_t_null_value_count_table_stats ;</t>
  </si>
  <si>
    <t>12 642368</t>
  </si>
  <si>
    <t>gap_cell_end_date   string                                  </t>
  </si>
  <si>
    <t>insert into table db_custscience_interns.SUMMARY_of_DB_CUSTBASE_PRODREFRESH_ods_cell_t_null_value_count_table_stats select col_id, null_value_count from db_custscience_interns.col_5_DB_CUSTBASE_PRODREFRESH_ods_cell_t_null_value_count_table_stats ;</t>
  </si>
  <si>
    <t>13 642368</t>
  </si>
  <si>
    <t>gap_cell_contact_objective string                                  </t>
  </si>
  <si>
    <t>14 3</t>
  </si>
  <si>
    <t>insert into table db_custscience_interns.SUMMARY_of_DB_CUSTBASE_PRODREFRESH_ods_cell_t_null_value_count_table_stats select col_id, null_value_count from db_custscience_interns.col_6_DB_CUSTBASE_PRODREFRESH_ods_cell_t_null_value_count_table_stats ;</t>
  </si>
  <si>
    <t>14 641678</t>
  </si>
  <si>
    <t>gap_cell_email_version string                                  </t>
  </si>
  <si>
    <t>15 339</t>
  </si>
  <si>
    <t>insert into table db_custscience_interns.SUMMARY_of_DB_CUSTBASE_PRODREFRESH_ods_cell_t_null_value_count_table_stats select col_id, null_value_count from db_custscience_interns.col_7_DB_CUSTBASE_PRODREFRESH_ods_cell_t_null_value_count_table_stats ;</t>
  </si>
  <si>
    <t>15 632505</t>
  </si>
  <si>
    <t>gap_cell_offer_type string                                  </t>
  </si>
  <si>
    <t>16 132</t>
  </si>
  <si>
    <t>insert into table db_custscience_interns.SUMMARY_of_DB_CUSTBASE_PRODREFRESH_ods_cell_t_null_value_count_table_stats select col_id, null_value_count from db_custscience_interns.col_8_DB_CUSTBASE_PRODREFRESH_ods_cell_t_null_value_count_table_stats ;</t>
  </si>
  <si>
    <t>16 637081</t>
  </si>
  <si>
    <t>gap_cell_offer_threshold string                                  </t>
  </si>
  <si>
    <t>17 21</t>
  </si>
  <si>
    <t>insert into table db_custscience_interns.SUMMARY_of_DB_CUSTBASE_PRODREFRESH_ods_cell_t_null_value_count_table_stats select col_id, null_value_count from db_custscience_interns.col_9_DB_CUSTBASE_PRODREFRESH_ods_cell_t_null_value_count_table_stats ;</t>
  </si>
  <si>
    <t>17 413530</t>
  </si>
  <si>
    <t>gap_cell_offer_value string                                  </t>
  </si>
  <si>
    <t>18 32047</t>
  </si>
  <si>
    <t>insert into table db_custscience_interns.SUMMARY_of_DB_CUSTBASE_PRODREFRESH_ods_cell_t_null_value_count_table_stats select col_id, null_value_count from db_custscience_interns.col_10_DB_CUSTBASE_PRODREFRESH_ods_cell_t_null_value_count_table_stats ;</t>
  </si>
  <si>
    <t>gap_cell_type       string                                  </t>
  </si>
  <si>
    <t>19 642550</t>
  </si>
  <si>
    <t>insert into table db_custscience_interns.SUMMARY_of_DB_CUSTBASE_PRODREFRESH_ods_cell_t_null_value_count_table_stats select col_id, null_value_count from db_custscience_interns.col_11_DB_CUSTBASE_PRODREFRESH_ods_cell_t_null_value_count_table_stats ;</t>
  </si>
  <si>
    <t>gap_cell_prod       string                                  </t>
  </si>
  <si>
    <t>20 42469</t>
  </si>
  <si>
    <t>insert into table db_custscience_interns.SUMMARY_of_DB_CUSTBASE_PRODREFRESH_ods_cell_t_null_value_count_table_stats select col_id, null_value_count from db_custscience_interns.col_12_DB_CUSTBASE_PRODREFRESH_ods_cell_t_null_value_count_table_stats ;</t>
  </si>
  <si>
    <t>20 25826</t>
  </si>
  <si>
    <t>gap_cell_prod_dept  string                                  </t>
  </si>
  <si>
    <t>insert into table db_custscience_interns.SUMMARY_of_DB_CUSTBASE_PRODREFRESH_ods_cell_t_null_value_count_table_stats select col_id, null_value_count from db_custscience_interns.col_13_DB_CUSTBASE_PRODREFRESH_ods_cell_t_null_value_count_table_stats ;</t>
  </si>
  <si>
    <t>3 37915</t>
  </si>
  <si>
    <t>gap_cell_prod_dept_agg string                                  </t>
  </si>
  <si>
    <t>21 14221</t>
  </si>
  <si>
    <t>insert into table db_custscience_interns.SUMMARY_of_DB_CUSTBASE_PRODREFRESH_ods_cell_t_null_value_count_table_stats select col_id, null_value_count from db_custscience_interns.col_14_DB_CUSTBASE_PRODREFRESH_ods_cell_t_null_value_count_table_stats ;</t>
  </si>
  <si>
    <t>21 9448</t>
  </si>
  <si>
    <t>gap_cell_promo_code string                                  </t>
  </si>
  <si>
    <t>22 227</t>
  </si>
  <si>
    <t>insert into table db_custscience_interns.SUMMARY_of_DB_CUSTBASE_PRODREFRESH_ods_cell_t_null_value_count_table_stats select col_id, null_value_count from db_custscience_interns.col_15_DB_CUSTBASE_PRODREFRESH_ods_cell_t_null_value_count_table_stats ;</t>
  </si>
  <si>
    <t>22 9452</t>
  </si>
  <si>
    <t>gap_cell_reason_code string                                  </t>
  </si>
  <si>
    <t>23 184231</t>
  </si>
  <si>
    <t>insert into table db_custscience_interns.SUMMARY_of_DB_CUSTBASE_PRODREFRESH_ods_cell_t_null_value_count_table_stats select col_id, null_value_count from db_custscience_interns.col_16_DB_CUSTBASE_PRODREFRESH_ods_cell_t_null_value_count_table_stats ;</t>
  </si>
  <si>
    <t>23 9462</t>
  </si>
  <si>
    <t>gap_cell_time_of_year string                                  </t>
  </si>
  <si>
    <t>insert into table db_custscience_interns.SUMMARY_of_DB_CUSTBASE_PRODREFRESH_ods_cell_t_null_value_count_table_stats select col_id, null_value_count from db_custscience_interns.col_17_DB_CUSTBASE_PRODREFRESH_ods_cell_t_null_value_count_table_stats ;</t>
  </si>
  <si>
    <t>24 616599</t>
  </si>
  <si>
    <t>25 1</t>
  </si>
  <si>
    <t>insert into table db_custscience_interns.SUMMARY_of_DB_CUSTBASE_PRODREFRESH_ods_cell_t_null_value_count_table_stats select col_id, null_value_count from db_custscience_interns.col_18_DB_CUSTBASE_PRODREFRESH_ods_cell_t_null_value_count_table_stats ;</t>
  </si>
  <si>
    <t>25 616599</t>
  </si>
  <si>
    <t>cell_id             string                                  </t>
  </si>
  <si>
    <t>insert into table db_custscience_interns.SUMMARY_of_DB_CUSTBASE_PRODREFRESH_ods_cell_t_null_value_count_table_stats select col_id, null_value_count from db_custscience_interns.col_19_DB_CUSTBASE_PRODREFRESH_ods_cell_t_null_value_count_table_stats ;</t>
  </si>
  <si>
    <t>26 642550</t>
  </si>
  <si>
    <t>cell_label          string                                  </t>
  </si>
  <si>
    <t>insert into table db_custscience_interns.SUMMARY_of_DB_CUSTBASE_PRODREFRESH_ods_cell_t_null_value_count_table_stats select col_id, null_value_count from db_custscience_interns.col_20_DB_CUSTBASE_PRODREFRESH_ods_cell_t_null_value_count_table_stats ;</t>
  </si>
  <si>
    <t>27 616599</t>
  </si>
  <si>
    <t>cell_position       string                                  </t>
  </si>
  <si>
    <t>insert into table db_custscience_interns.SUMMARY_of_DB_CUSTBASE_PRODREFRESH_ods_cell_t_null_value_count_table_stats select col_id, null_value_count from db_custscience_interns.col_21_DB_CUSTBASE_PRODREFRESH_ods_cell_t_null_value_count_table_stats ;</t>
  </si>
  <si>
    <t>28 642550</t>
  </si>
  <si>
    <t>cell_size           double                                  </t>
  </si>
  <si>
    <t>insert into table db_custscience_interns.SUMMARY_of_DB_CUSTBASE_PRODREFRESH_ods_cell_t_null_value_count_table_stats select col_id, null_value_count from db_custscience_interns.col_22_DB_CUSTBASE_PRODREFRESH_ods_cell_t_null_value_count_table_stats ;</t>
  </si>
  <si>
    <t>29 642550</t>
  </si>
  <si>
    <t>cell_ver            string                                  </t>
  </si>
  <si>
    <t>30 3</t>
  </si>
  <si>
    <t>insert into table db_custscience_interns.SUMMARY_of_DB_CUSTBASE_PRODREFRESH_ods_cell_t_null_value_count_table_stats select col_id, null_value_count from db_custscience_interns.col_23_DB_CUSTBASE_PRODREFRESH_ods_cell_t_null_value_count_table_stats ;</t>
  </si>
  <si>
    <t>30 35326</t>
  </si>
  <si>
    <t>est_cell_cost       double                                  </t>
  </si>
  <si>
    <t>4 3626</t>
  </si>
  <si>
    <t>insert into table db_custscience_interns.SUMMARY_of_DB_CUSTBASE_PRODREFRESH_ods_cell_t_null_value_count_table_stats select col_id, null_value_count from db_custscience_interns.col_24_DB_CUSTBASE_PRODREFRESH_ods_cell_t_null_value_count_table_stats ;</t>
  </si>
  <si>
    <t>est_cell_profit     double                                  </t>
  </si>
  <si>
    <t>31 3</t>
  </si>
  <si>
    <t>insert into table db_custscience_interns.SUMMARY_of_DB_CUSTBASE_PRODREFRESH_ods_cell_t_null_value_count_table_stats select col_id, null_value_count from db_custscience_interns.col_25_DB_CUSTBASE_PRODREFRESH_ods_cell_t_null_value_count_table_stats ;</t>
  </si>
  <si>
    <t>31 642368</t>
  </si>
  <si>
    <t>est_cell_response_rate double                                  </t>
  </si>
  <si>
    <t>32 126</t>
  </si>
  <si>
    <t>insert into table db_custscience_interns.SUMMARY_of_DB_CUSTBASE_PRODREFRESH_ods_cell_t_null_value_count_table_stats select col_id, null_value_count from db_custscience_interns.col_26_DB_CUSTBASE_PRODREFRESH_ods_cell_t_null_value_count_table_stats ;</t>
  </si>
  <si>
    <t>32 512551</t>
  </si>
  <si>
    <t>est_cell_revenue    double                                  </t>
  </si>
  <si>
    <t>33 16</t>
  </si>
  <si>
    <t>insert into table db_custscience_interns.SUMMARY_of_DB_CUSTBASE_PRODREFRESH_ods_cell_t_null_value_count_table_stats select col_id, null_value_count from db_custscience_interns.col_27_DB_CUSTBASE_PRODREFRESH_ods_cell_t_null_value_count_table_stats ;</t>
  </si>
  <si>
    <t>33 47295</t>
  </si>
  <si>
    <t>est_profit_per_response double                                  </t>
  </si>
  <si>
    <t>34 104</t>
  </si>
  <si>
    <t>insert into table db_custscience_interns.SUMMARY_of_DB_CUSTBASE_PRODREFRESH_ods_cell_t_null_value_count_table_stats select col_id, null_value_count from db_custscience_interns.col_28_DB_CUSTBASE_PRODREFRESH_ods_cell_t_null_value_count_table_stats ;</t>
  </si>
  <si>
    <t>34 9616</t>
  </si>
  <si>
    <t>est_revenue_per_response double                                  </t>
  </si>
  <si>
    <t>insert into table db_custscience_interns.SUMMARY_of_DB_CUSTBASE_PRODREFRESH_ods_cell_t_null_value_count_table_stats select col_id, null_value_count from db_custscience_interns.col_29_DB_CUSTBASE_PRODREFRESH_ods_cell_t_null_value_count_table_stats ;</t>
  </si>
  <si>
    <t>35 642536</t>
  </si>
  <si>
    <t>is_control          string                                  </t>
  </si>
  <si>
    <t>36 5156</t>
  </si>
  <si>
    <t>insert into table db_custscience_interns.SUMMARY_of_DB_CUSTBASE_PRODREFRESH_ods_cell_t_null_value_count_table_stats select col_id, null_value_count from db_custscience_interns.col_30_DB_CUSTBASE_PRODREFRESH_ods_cell_t_null_value_count_table_stats ;</t>
  </si>
  <si>
    <t>36 9809</t>
  </si>
  <si>
    <t>output_channel_label string                                  </t>
  </si>
  <si>
    <t>37 3389</t>
  </si>
  <si>
    <t>insert into table db_custscience_interns.SUMMARY_of_DB_CUSTBASE_PRODREFRESH_ods_cell_t_null_value_count_table_stats select col_id, null_value_count from db_custscience_interns.col_31_DB_CUSTBASE_PRODREFRESH_ods_cell_t_null_value_count_table_stats ;</t>
  </si>
  <si>
    <t>37 76892</t>
  </si>
  <si>
    <t>output_format_label string                                  </t>
  </si>
  <si>
    <t>38 2953</t>
  </si>
  <si>
    <t>insert into table db_custscience_interns.SUMMARY_of_DB_CUSTBASE_PRODREFRESH_ods_cell_t_null_value_count_table_stats select col_id, null_value_count from db_custscience_interns.col_32_DB_CUSTBASE_PRODREFRESH_ods_cell_t_null_value_count_table_stats ;</t>
  </si>
  <si>
    <t>38 487958</t>
  </si>
  <si>
    <t>output_processor_label string                                  </t>
  </si>
  <si>
    <t>39 1786</t>
  </si>
  <si>
    <t>insert into table db_custscience_interns.SUMMARY_of_DB_CUSTBASE_PRODREFRESH_ods_cell_t_null_value_count_table_stats select col_id, null_value_count from db_custscience_interns.col_33_DB_CUSTBASE_PRODREFRESH_ods_cell_t_null_value_count_table_stats ;</t>
  </si>
  <si>
    <t>39 609757</t>
  </si>
  <si>
    <t>segment_level_1     string                                  </t>
  </si>
  <si>
    <t>40 340</t>
  </si>
  <si>
    <t>insert into table db_custscience_interns.SUMMARY_of_DB_CUSTBASE_PRODREFRESH_ods_cell_t_null_value_count_table_stats select col_id, null_value_count from db_custscience_interns.col_34_DB_CUSTBASE_PRODREFRESH_ods_cell_t_null_value_count_table_stats ;</t>
  </si>
  <si>
    <t>40 638467</t>
  </si>
  <si>
    <t>segment_level_10    string                                  </t>
  </si>
  <si>
    <t>5 3285</t>
  </si>
  <si>
    <t>insert into table db_custscience_interns.SUMMARY_of_DB_CUSTBASE_PRODREFRESH_ods_cell_t_null_value_count_table_stats select col_id, null_value_count from db_custscience_interns.col_35_DB_CUSTBASE_PRODREFRESH_ods_cell_t_null_value_count_table_stats ;</t>
  </si>
  <si>
    <t>segment_level_2     string                                  </t>
  </si>
  <si>
    <t>41 79</t>
  </si>
  <si>
    <t>insert into table db_custscience_interns.SUMMARY_of_DB_CUSTBASE_PRODREFRESH_ods_cell_t_null_value_count_table_stats select col_id, null_value_count from db_custscience_interns.col_36_DB_CUSTBASE_PRODREFRESH_ods_cell_t_null_value_count_table_stats ;</t>
  </si>
  <si>
    <t>41 641044</t>
  </si>
  <si>
    <t>segment_level_3     string                                  </t>
  </si>
  <si>
    <t>42 27</t>
  </si>
  <si>
    <t>insert into table db_custscience_interns.SUMMARY_of_DB_CUSTBASE_PRODREFRESH_ods_cell_t_null_value_count_table_stats select col_id, null_value_count from db_custscience_interns.col_37_DB_CUSTBASE_PRODREFRESH_ods_cell_t_null_value_count_table_stats ;</t>
  </si>
  <si>
    <t>42 642388</t>
  </si>
  <si>
    <t>segment_level_4     string                                  </t>
  </si>
  <si>
    <t>insert into table db_custscience_interns.SUMMARY_of_DB_CUSTBASE_PRODREFRESH_ods_cell_t_null_value_count_table_stats select col_id, null_value_count from db_custscience_interns.col_38_DB_CUSTBASE_PRODREFRESH_ods_cell_t_null_value_count_table_stats ;</t>
  </si>
  <si>
    <t>43 642536</t>
  </si>
  <si>
    <t>segment_level_5     string                                  </t>
  </si>
  <si>
    <t>44 78</t>
  </si>
  <si>
    <t>insert into table db_custscience_interns.SUMMARY_of_DB_CUSTBASE_PRODREFRESH_ods_cell_t_null_value_count_table_stats select col_id, null_value_count from db_custscience_interns.col_39_DB_CUSTBASE_PRODREFRESH_ods_cell_t_null_value_count_table_stats ;</t>
  </si>
  <si>
    <t>44 177278</t>
  </si>
  <si>
    <t>segment_level_6     string                                  </t>
  </si>
  <si>
    <t>45 9577</t>
  </si>
  <si>
    <t>insert into table db_custscience_interns.SUMMARY_of_DB_CUSTBASE_PRODREFRESH_ods_cell_t_null_value_count_table_stats select col_id, null_value_count from db_custscience_interns.col_40_DB_CUSTBASE_PRODREFRESH_ods_cell_t_null_value_count_table_stats ;</t>
  </si>
  <si>
    <t>45 35382</t>
  </si>
  <si>
    <t>segment_level_7     string                                  </t>
  </si>
  <si>
    <t>insert into table db_custscience_interns.SUMMARY_of_DB_CUSTBASE_PRODREFRESH_ods_cell_t_null_value_count_table_stats select col_id, null_value_count from db_custscience_interns.col_41_DB_CUSTBASE_PRODREFRESH_ods_cell_t_null_value_count_table_stats ;</t>
  </si>
  <si>
    <t>46 642550</t>
  </si>
  <si>
    <t>segment_level_8     string                                  </t>
  </si>
  <si>
    <t>insert into table db_custscience_interns.SUMMARY_of_DB_CUSTBASE_PRODREFRESH_ods_cell_t_null_value_count_table_stats select col_id, null_value_count from db_custscience_interns.col_42_DB_CUSTBASE_PRODREFRESH_ods_cell_t_null_value_count_table_stats ;</t>
  </si>
  <si>
    <t>47 642550</t>
  </si>
  <si>
    <t>segment_level_9     string                                  </t>
  </si>
  <si>
    <t>insert into table db_custscience_interns.SUMMARY_of_DB_CUSTBASE_PRODREFRESH_ods_cell_t_null_value_count_table_stats select col_id, null_value_count from db_custscience_interns.col_43_DB_CUSTBASE_PRODREFRESH_ods_cell_t_null_value_count_table_stats ;</t>
  </si>
  <si>
    <t>48 642550</t>
  </si>
  <si>
    <t>touchpoint          string                                  </t>
  </si>
  <si>
    <t>insert into table db_custscience_interns.SUMMARY_of_DB_CUSTBASE_PRODREFRESH_ods_cell_t_null_value_count_table_stats select col_id, null_value_count from db_custscience_interns.col_44_DB_CUSTBASE_PRODREFRESH_ods_cell_t_null_value_count_table_stats ;</t>
  </si>
  <si>
    <t>49 642550</t>
  </si>
  <si>
    <t>treatment_code      string                                  </t>
  </si>
  <si>
    <t>50 15073</t>
  </si>
  <si>
    <t>insert into table db_custscience_interns.SUMMARY_of_DB_CUSTBASE_PRODREFRESH_ods_cell_t_null_value_count_table_stats select col_id, null_value_count from db_custscience_interns.col_45_DB_CUSTBASE_PRODREFRESH_ods_cell_t_null_value_count_table_stats ;</t>
  </si>
  <si>
    <t>treatment_description string                                  </t>
  </si>
  <si>
    <t>insert into table db_custscience_interns.SUMMARY_of_DB_CUSTBASE_PRODREFRESH_ods_cell_t_null_value_count_table_stats select col_id, null_value_count from db_custscience_interns.col_46_DB_CUSTBASE_PRODREFRESH_ods_cell_t_null_value_count_table_stats ;</t>
  </si>
  <si>
    <t>6 642368</t>
  </si>
  <si>
    <t>treatment_etc_fullpath string                                  </t>
  </si>
  <si>
    <t>51 13277</t>
  </si>
  <si>
    <t>insert into table db_custscience_interns.SUMMARY_of_DB_CUSTBASE_PRODREFRESH_ods_cell_t_null_value_count_table_stats select col_id, null_value_count from db_custscience_interns.col_47_DB_CUSTBASE_PRODREFRESH_ods_cell_t_null_value_count_table_stats ;</t>
  </si>
  <si>
    <t>51 0</t>
  </si>
  <si>
    <t>treatment_etc_name  string                                  </t>
  </si>
  <si>
    <t>52 29734</t>
  </si>
  <si>
    <t>insert into table db_custscience_interns.SUMMARY_of_DB_CUSTBASE_PRODREFRESH_ods_cell_t_null_value_count_table_stats select col_id, null_value_count from db_custscience_interns.col_48_DB_CUSTBASE_PRODREFRESH_ods_cell_t_null_value_count_table_stats ;</t>
  </si>
  <si>
    <t>52 0</t>
  </si>
  <si>
    <t>treatment_unit_cost double                                  </t>
  </si>
  <si>
    <t>insert into table db_custscience_interns.SUMMARY_of_DB_CUSTBASE_PRODREFRESH_ods_cell_t_null_value_count_table_stats select col_id, null_value_count from db_custscience_interns.col_49_DB_CUSTBASE_PRODREFRESH_ods_cell_t_null_value_count_table_stats ;</t>
  </si>
  <si>
    <t>53 0</t>
  </si>
  <si>
    <t>54 5</t>
  </si>
  <si>
    <t>insert into table db_custscience_interns.SUMMARY_of_DB_CUSTBASE_PRODREFRESH_ods_cell_t_null_value_count_table_stats select col_id, null_value_count from db_custscience_interns.col_50_DB_CUSTBASE_PRODREFRESH_ods_cell_t_null_value_count_table_stats ;</t>
  </si>
  <si>
    <t>54 2775</t>
  </si>
  <si>
    <t>55 0</t>
  </si>
  <si>
    <t>insert into table db_custscience_interns.SUMMARY_of_DB_CUSTBASE_PRODREFRESH_ods_cell_t_null_value_count_table_stats select col_id, null_value_count from db_custscience_interns.col_51_DB_CUSTBASE_PRODREFRESH_ods_cell_t_null_value_count_table_stats ;</t>
  </si>
  <si>
    <t>55 642550</t>
  </si>
  <si>
    <t>segment_path        string                                  </t>
  </si>
  <si>
    <t>56 0</t>
  </si>
  <si>
    <t>insert into table db_custscience_interns.SUMMARY_of_DB_CUSTBASE_PRODREFRESH_ods_cell_t_null_value_count_table_stats select col_id, null_value_count from db_custscience_interns.col_52_DB_CUSTBASE_PRODREFRESH_ods_cell_t_null_value_count_table_stats ;</t>
  </si>
  <si>
    <t>56 642550</t>
  </si>
  <si>
    <t>7 6431</t>
  </si>
  <si>
    <t>insert into table db_custscience_interns.SUMMARY_of_DB_CUSTBASE_PRODREFRESH_ods_cell_t_null_value_count_table_stats select col_id, null_value_count from db_custscience_interns.col_53_DB_CUSTBASE_PRODREFRESH_ods_cell_t_null_value_count_table_stats ;</t>
  </si>
  <si>
    <t>7 83545</t>
  </si>
  <si>
    <t>insert into table db_custscience_interns.SUMMARY_of_DB_CUSTBASE_PRODREFRESH_ods_cell_t_null_value_count_table_stats select col_id, null_value_count from db_custscience_interns.col_54_DB_CUSTBASE_PRODREFRESH_ods_cell_t_null_value_count_table_stats ;</t>
  </si>
  <si>
    <t>8 386188</t>
  </si>
  <si>
    <t>insert into table db_custscience_interns.SUMMARY_of_DB_CUSTBASE_PRODREFRESH_ods_cell_t_null_value_count_table_stats select col_id, null_value_count from db_custscience_interns.col_55_DB_CUSTBASE_PRODREFRESH_ods_cell_t_null_value_count_table_stats ;</t>
  </si>
  <si>
    <t>9 642368</t>
  </si>
  <si>
    <t>10 14</t>
  </si>
  <si>
    <t>insert into table db_custscience_interns.SUMMARY_of_DB_CUSTBASE_PRODREFRESH_ods_cell_t_null_value_count_table_stats select col_id, null_value_count from db_custscience_interns.col_56_DB_CUSTBASE_PRODREFRESH_ods_cell_t_null_value_count_table_stats ;</t>
  </si>
  <si>
    <t>10 642338</t>
  </si>
  <si>
    <t xml:space="preserve">Detailed Table Information Table(tableName:ods_cell_t, dbName:db_custbase_prodrefresh, owner:svc_prodrefresh, createTime:1490290424, lastAccessTime:0, retention:0, sd:StorageDescriptor(cols:[FieldSchema(name:cell_key, type:bigint, comment:), FieldSchema(name:gap_cell_subject_line, type:string, comment:), FieldSchema(name:gap_cell_channel, type:string, comment:), FieldSchema(name:gap_cell_start_date, type:string, comment:), FieldSchema(name:gap_cell_end_date, type:string, comment:), FieldSchema(name:gap_cell_contact_objective, type:string, comment:), FieldSchema(name:gap_cell_email_version, type:string, comment:), FieldSchema(name:gap_cell_offer_type, type:string, comment:), FieldSchema(name:gap_cell_offer_threshold, type:string, comment:), FieldSchema(name:gap_cell_offer_value, type:string, comment:), FieldSchema(name:gap_cell_type, type:string, comment:), FieldSchema(name:gap_cell_prod, type:string, comment:), FieldSchema(name:gap_cell_prod_dept, type:string, comment:), FieldSchema(name:gap_cell_prod_dept_agg, type:string, comment:), FieldSchema(name:gap_cell_promo_code, type:string, comment:), FieldSchema(name:gap_cell_reason_code, type:string, comment:), FieldSchema(name:gap_cell_time_of_year, type:string, comment:), FieldSchema(name:campaign_id, type:string, comment:), FieldSchema(name:cell_id, type:string, comment:), FieldSchema(name:cell_label, type:string, comment:), FieldSchema(name:cell_position, type:string, comment:), FieldSchema(name:cell_size, type:double, comment:), FieldSchema(name:cell_ver, type:string, comment:), FieldSchema(name:est_cell_cost, type:double, comment:), FieldSchema(name:est_cell_profit, type:double, comment:), FieldSchema(name:est_cell_response_rate, type:double, comment:), FieldSchema(name:est_cell_revenue, type:double, comment:), FieldSchema(name:est_profit_per_response, type:double, comment:), FieldSchema(name:est_revenue_per_response, type:double, comment:), FieldSchema(name:is_control, type:string, comment:), FieldSchema(name:output_channel_label, type:string, comment:), FieldSchema(name:output_format_label, type:string, comment:), FieldSchema(name:output_processor_label, type:string, comment:), FieldSchema(name:segment_level_1, type:string, comment:), FieldSchema(name:segment_level_10, type:string, comment:), FieldSchema(name:segment_level_2, type:string, comment:), FieldSchema(name:segment_level_3, type:string, comment:), FieldSchema(name:segment_level_4, type:string, comment:), FieldSchema(name:segment_level_5, type:string, comment:), FieldSchema(name:segment_level_6, type:string, comment:), FieldSchema(name:segment_level_7, type:string, comment:), FieldSchema(name:segment_level_8, type:string, comment:), FieldSchema(name:segment_level_9, type:string, comment:), FieldSchema(name:touchpoint, type:string, comment:), FieldSchema(name:treatment_code, type:string, comment:), FieldSchema(name:treatment_description, type:string, comment:), FieldSchema(name:treatment_etc_fullpath, type:string, comment:), FieldSchema(name:treatment_etc_name, type:string, comment:), FieldSchema(name:treatment_unit_cost, type:double, comment:), FieldSchema(name:ins_dt, type:string, comment:), FieldSchema(name:updt_dt, type:string, comment:), FieldSchema(name:segment_path, type:string, comment:), FieldSchema(name:flow_key, type:bigint, comment:), FieldSchema(name:campaign_objective, type:string, comment:), FieldSchema(name:crt_tmst, type:string, comment:), FieldSchema(name:updt_tmst, type:string, comment:)], location:hdfs://pxpmgct/bdprod/cust/custbase/Customer/MDS/ODS_CELL_T/1499922065,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parameters:{last_modified_time=1499929318, totalSize=51138313, numRows=-1, rawDataSize=-1, EXTERNAL=TRUE, avro.compress=SNAPPY, COLUMN_STATS_ACCURATE=false, avro.schema.url=hdfs://pxpmgct/bdprod/cust/custbase/Customer/MDS/ODS_CELL_T/schema/ods_cell_t.avsc, numFiles=2, transient_lastDdlTime=1499929319, last_modified_by=svc_prodrefresh}, viewOriginalText:null, viewExpandedText:null, tableType:EXTERNAL_TABLE) </t>
  </si>
  <si>
    <t>Time taken: 0.062 seconds, Fetched: 58 row(s)</t>
  </si>
  <si>
    <t>hive -e 'set hive.cli.print.header=true; select * from DB_CUSTBASE_PRODREFRESH.ods_cmpn_device_map_t  limit 10000;'&gt;DB_CUSTBASE_PRODREFRESH.ods_cmpn_device_map_t_10k_sample.txt;</t>
  </si>
  <si>
    <t>Time: 12.839 seconds (&lt;1 minute)</t>
  </si>
  <si>
    <t>Time:  5.35 seconds (&lt;1 minute)</t>
  </si>
  <si>
    <t>select * from db_custscience_interns.SUMMARY_of_DB_CUSTBASE_PRODREFRESH_ods_cmpn_device_map_t_distinct_values_table_stats ;</t>
  </si>
  <si>
    <t>select * from db_custscience_interns.SUMMARY_of_DB_CUSTBASE_PRODREFRESH_ods_cmpn_device_map_t_null_value_count_table_stats;</t>
  </si>
  <si>
    <r>
      <t xml:space="preserve">hive&gt; Describe extended </t>
    </r>
    <r>
      <rPr>
        <b/>
        <sz val="11"/>
        <color theme="1"/>
        <rFont val="Calibri"/>
        <family val="2"/>
        <scheme val="minor"/>
      </rPr>
      <t>DB_CUSTBASE_PRODREFRESH.ods_cmpn_device_map_t</t>
    </r>
    <r>
      <rPr>
        <sz val="11"/>
        <color theme="1"/>
        <rFont val="Calibri"/>
        <family val="2"/>
        <scheme val="minor"/>
      </rPr>
      <t>;</t>
    </r>
  </si>
  <si>
    <t>from DB_CUSTBASE_PRODREFRESH.ods_cmpn_device_map_t</t>
  </si>
  <si>
    <t>create table db_custscience_interns.SUMMARY_of_DB_CUSTBASE_PRODREFRESH_ods_cmpn_device_map_t_distinct_values_table_stats (col_id int, distinct_values bigint) Row format delimited Fields terminated by '\t' Lines terminated by '\n'  Stored as textfile ;</t>
  </si>
  <si>
    <t>create table db_custscience_interns.SUMMARY_of_DB_CUSTBASE_PRODREFRESH_ods_cmpn_device_map_t_null_value_count_table_stats (col_id int, null_value_count bigint) Row format delimited Fields terminated by '\t' Lines terminated by '\n'  Stored as textfile ;</t>
  </si>
  <si>
    <t>insert into table db_custscience_interns.col_1_DB_CUSTBASE_PRODREFRESH_ods_cmpn_device_map_t_distinct_values_table_stats select '1' as col_id, count (distinct DEVICE_ID) as distinct_values</t>
  </si>
  <si>
    <t>insert into table db_custscience_interns.SUMMARY_of_DB_CUSTBASE_PRODREFRESH_ods_cmpn_device_map_t_distinct_values_table_stats select col_id, distinct_values from db_custscience_interns.col_1_DB_CUSTBASE_PRODREFRESH_ods_cmpn_device_map_t_distinct_values_table_stats ;</t>
  </si>
  <si>
    <t>1 663</t>
  </si>
  <si>
    <t>drop table db_custscience_interns.col_1_DB_CUSTBASE_PRODREFRESH_ods_cmpn_device_map_t_distinct_values_table_stats;</t>
  </si>
  <si>
    <t xml:space="preserve">insert into table db_custscience_interns.col_1_DB_CUSTBASE_PRODREFRESH_ods_cmpn_device_map_t_null_value_count_table_stats select '1' as col_id, count (device_id) as null_value_count where DEVICE_ID IS NULL </t>
  </si>
  <si>
    <t>insert into table db_custscience_interns.SUMMARY_of_DB_CUSTBASE_PRODREFRESH_ods_cmpn_device_map_t_null_value_count_table_stats select col_id, null_value_count from db_custscience_interns.col_1_DB_CUSTBASE_PRODREFRESH_ods_cmpn_device_map_t_null_value_count_table_stats ;</t>
  </si>
  <si>
    <t>drop table db_custscience_interns.col_1_DB_CUSTBASE_PRODREFRESH_ods_cmpn_device_map_t_null_value_count_table_stats ;</t>
  </si>
  <si>
    <t>device_name         string                                  </t>
  </si>
  <si>
    <t>insert into table db_custscience_interns.col_2_DB_CUSTBASE_PRODREFRESH_ods_cmpn_device_map_t_distinct_values_table_stats select '2' as col_id, count (distinct DEVICE_NAME) as distinct_values</t>
  </si>
  <si>
    <t>insert into table db_custscience_interns.SUMMARY_of_DB_CUSTBASE_PRODREFRESH_ods_cmpn_device_map_t_distinct_values_table_stats select col_id, distinct_values from db_custscience_interns.col_2_DB_CUSTBASE_PRODREFRESH_ods_cmpn_device_map_t_distinct_values_table_stats ;</t>
  </si>
  <si>
    <t>2 663</t>
  </si>
  <si>
    <t>drop table db_custscience_interns.col_2_DB_CUSTBASE_PRODREFRESH_ods_cmpn_device_map_t_distinct_values_table_stats;</t>
  </si>
  <si>
    <t xml:space="preserve">insert into table db_custscience_interns.col_2_DB_CUSTBASE_PRODREFRESH_ods_cmpn_device_map_t_null_value_count_table_stats select '2' as col_id, count (device_id) as null_value_count where DEVICE_NAME IS NULL </t>
  </si>
  <si>
    <t>insert into table db_custscience_interns.SUMMARY_of_DB_CUSTBASE_PRODREFRESH_ods_cmpn_device_map_t_null_value_count_table_stats select col_id, null_value_count from db_custscience_interns.col_2_DB_CUSTBASE_PRODREFRESH_ods_cmpn_device_map_t_null_value_count_table_stats ;</t>
  </si>
  <si>
    <t>drop table db_custscience_interns.col_2_DB_CUSTBASE_PRODREFRESH_ods_cmpn_device_map_t_null_value_count_table_stats ;</t>
  </si>
  <si>
    <t>device_type         string                                  </t>
  </si>
  <si>
    <t>insert into table db_custscience_interns.col_3_DB_CUSTBASE_PRODREFRESH_ods_cmpn_device_map_t_distinct_values_table_stats select '3' as col_id, count (distinct DEVICE_TYPE) as distinct_values</t>
  </si>
  <si>
    <t>insert into table db_custscience_interns.SUMMARY_of_DB_CUSTBASE_PRODREFRESH_ods_cmpn_device_map_t_distinct_values_table_stats select col_id, distinct_values from db_custscience_interns.col_3_DB_CUSTBASE_PRODREFRESH_ods_cmpn_device_map_t_distinct_values_table_stats ;</t>
  </si>
  <si>
    <t>drop table db_custscience_interns.col_3_DB_CUSTBASE_PRODREFRESH_ods_cmpn_device_map_t_distinct_values_table_stats;</t>
  </si>
  <si>
    <t xml:space="preserve">insert into table db_custscience_interns.col_3_DB_CUSTBASE_PRODREFRESH_ods_cmpn_device_map_t_null_value_count_table_stats select '3' as col_id, count (device_id) as null_value_count where DEVICE_TYPE IS NULL </t>
  </si>
  <si>
    <t>insert into table db_custscience_interns.SUMMARY_of_DB_CUSTBASE_PRODREFRESH_ods_cmpn_device_map_t_null_value_count_table_stats select col_id, null_value_count from db_custscience_interns.col_3_DB_CUSTBASE_PRODREFRESH_ods_cmpn_device_map_t_null_value_count_table_stats ;</t>
  </si>
  <si>
    <t>drop table db_custscience_interns.col_3_DB_CUSTBASE_PRODREFRESH_ods_cmpn_device_map_t_null_value_count_table_stats ;</t>
  </si>
  <si>
    <t>insert into table db_custscience_interns.col_4_DB_CUSTBASE_PRODREFRESH_ods_cmpn_device_map_t_distinct_values_table_stats select '4' as col_id, count (distinct FLOW_KEY) as distinct_values</t>
  </si>
  <si>
    <t>insert into table db_custscience_interns.SUMMARY_of_DB_CUSTBASE_PRODREFRESH_ods_cmpn_device_map_t_distinct_values_table_stats select col_id, distinct_values from db_custscience_interns.col_4_DB_CUSTBASE_PRODREFRESH_ods_cmpn_device_map_t_distinct_values_table_stats ;</t>
  </si>
  <si>
    <t>drop table db_custscience_interns.col_4_DB_CUSTBASE_PRODREFRESH_ods_cmpn_device_map_t_distinct_values_table_stats;</t>
  </si>
  <si>
    <t xml:space="preserve">insert into table db_custscience_interns.col_4_DB_CUSTBASE_PRODREFRESH_ods_cmpn_device_map_t_null_value_count_table_stats select '4' as col_id, count (device_id) as null_value_count where FLOW_KEY IS NULL </t>
  </si>
  <si>
    <t>insert into table db_custscience_interns.SUMMARY_of_DB_CUSTBASE_PRODREFRESH_ods_cmpn_device_map_t_null_value_count_table_stats select col_id, null_value_count from db_custscience_interns.col_4_DB_CUSTBASE_PRODREFRESH_ods_cmpn_device_map_t_null_value_count_table_stats ;</t>
  </si>
  <si>
    <t>drop table db_custscience_interns.col_4_DB_CUSTBASE_PRODREFRESH_ods_cmpn_device_map_t_null_value_count_table_stats ;</t>
  </si>
  <si>
    <t>insert into table db_custscience_interns.col_5_DB_CUSTBASE_PRODREFRESH_ods_cmpn_device_map_t_distinct_values_table_stats select '5' as col_id, count (distinct INS_DT) as distinct_values</t>
  </si>
  <si>
    <t>insert into table db_custscience_interns.SUMMARY_of_DB_CUSTBASE_PRODREFRESH_ods_cmpn_device_map_t_distinct_values_table_stats select col_id, distinct_values from db_custscience_interns.col_5_DB_CUSTBASE_PRODREFRESH_ods_cmpn_device_map_t_distinct_values_table_stats ;</t>
  </si>
  <si>
    <t>drop table db_custscience_interns.col_5_DB_CUSTBASE_PRODREFRESH_ods_cmpn_device_map_t_distinct_values_table_stats;</t>
  </si>
  <si>
    <t xml:space="preserve">insert into table db_custscience_interns.col_5_DB_CUSTBASE_PRODREFRESH_ods_cmpn_device_map_t_null_value_count_table_stats select '5' as col_id, count (device_id) as null_value_count where INS_DT IS NULL </t>
  </si>
  <si>
    <t>insert into table db_custscience_interns.SUMMARY_of_DB_CUSTBASE_PRODREFRESH_ods_cmpn_device_map_t_null_value_count_table_stats select col_id, null_value_count from db_custscience_interns.col_5_DB_CUSTBASE_PRODREFRESH_ods_cmpn_device_map_t_null_value_count_table_stats ;</t>
  </si>
  <si>
    <t>drop table db_custscience_interns.col_5_DB_CUSTBASE_PRODREFRESH_ods_cmpn_device_map_t_null_value_count_table_stats ;</t>
  </si>
  <si>
    <t>insert into table db_custscience_interns.col_6_DB_CUSTBASE_PRODREFRESH_ods_cmpn_device_map_t_distinct_values_table_stats select '6' as col_id, count (distinct UPDT_DT) as distinct_values</t>
  </si>
  <si>
    <t>insert into table db_custscience_interns.SUMMARY_of_DB_CUSTBASE_PRODREFRESH_ods_cmpn_device_map_t_distinct_values_table_stats select col_id, distinct_values from db_custscience_interns.col_6_DB_CUSTBASE_PRODREFRESH_ods_cmpn_device_map_t_distinct_values_table_stats ;</t>
  </si>
  <si>
    <t>drop table db_custscience_interns.col_6_DB_CUSTBASE_PRODREFRESH_ods_cmpn_device_map_t_distinct_values_table_stats;</t>
  </si>
  <si>
    <t xml:space="preserve">insert into table db_custscience_interns.col_6_DB_CUSTBASE_PRODREFRESH_ods_cmpn_device_map_t_null_value_count_table_stats select '6' as col_id, count (device_id) as null_value_count where UPDT_DT IS NULL </t>
  </si>
  <si>
    <t>insert into table db_custscience_interns.SUMMARY_of_DB_CUSTBASE_PRODREFRESH_ods_cmpn_device_map_t_null_value_count_table_stats select col_id, null_value_count from db_custscience_interns.col_6_DB_CUSTBASE_PRODREFRESH_ods_cmpn_device_map_t_null_value_count_table_stats ;</t>
  </si>
  <si>
    <t>drop table db_custscience_interns.col_6_DB_CUSTBASE_PRODREFRESH_ods_cmpn_device_map_t_null_value_count_table_stats ;</t>
  </si>
  <si>
    <t>insert into table db_custscience_interns.col_7_DB_CUSTBASE_PRODREFRESH_ods_cmpn_device_map_t_distinct_values_table_stats select '7' as col_id, count (distinct CRT_TMST) as distinct_values</t>
  </si>
  <si>
    <t>insert into table db_custscience_interns.SUMMARY_of_DB_CUSTBASE_PRODREFRESH_ods_cmpn_device_map_t_distinct_values_table_stats select col_id, distinct_values from db_custscience_interns.col_7_DB_CUSTBASE_PRODREFRESH_ods_cmpn_device_map_t_distinct_values_table_stats ;</t>
  </si>
  <si>
    <t>drop table db_custscience_interns.col_7_DB_CUSTBASE_PRODREFRESH_ods_cmpn_device_map_t_distinct_values_table_stats;</t>
  </si>
  <si>
    <t xml:space="preserve">insert into table db_custscience_interns.col_7_DB_CUSTBASE_PRODREFRESH_ods_cmpn_device_map_t_null_value_count_table_stats select '7' as col_id, count (device_id) as null_value_count where CRT_TMST IS NULL </t>
  </si>
  <si>
    <t>insert into table db_custscience_interns.SUMMARY_of_DB_CUSTBASE_PRODREFRESH_ods_cmpn_device_map_t_null_value_count_table_stats select col_id, null_value_count from db_custscience_interns.col_7_DB_CUSTBASE_PRODREFRESH_ods_cmpn_device_map_t_null_value_count_table_stats ;</t>
  </si>
  <si>
    <t>drop table db_custscience_interns.col_7_DB_CUSTBASE_PRODREFRESH_ods_cmpn_device_map_t_null_value_count_table_stats ;</t>
  </si>
  <si>
    <t>insert into table db_custscience_interns.col_8_DB_CUSTBASE_PRODREFRESH_ods_cmpn_device_map_t_distinct_values_table_stats select '8' as col_id, count (distinct UPDT_TMST) as distinct_values</t>
  </si>
  <si>
    <t>insert into table db_custscience_interns.SUMMARY_of_DB_CUSTBASE_PRODREFRESH_ods_cmpn_device_map_t_distinct_values_table_stats select col_id, distinct_values from db_custscience_interns.col_8_DB_CUSTBASE_PRODREFRESH_ods_cmpn_device_map_t_distinct_values_table_stats ;</t>
  </si>
  <si>
    <t>drop table db_custscience_interns.col_8_DB_CUSTBASE_PRODREFRESH_ods_cmpn_device_map_t_distinct_values_table_stats;</t>
  </si>
  <si>
    <t xml:space="preserve">insert into table db_custscience_interns.col_8_DB_CUSTBASE_PRODREFRESH_ods_cmpn_device_map_t_null_value_count_table_stats select '8' as col_id, count (device_id) as null_value_count where UPDT_TMST IS NULL </t>
  </si>
  <si>
    <t>insert into table db_custscience_interns.SUMMARY_of_DB_CUSTBASE_PRODREFRESH_ods_cmpn_device_map_t_null_value_count_table_stats select col_id, null_value_count from db_custscience_interns.col_8_DB_CUSTBASE_PRODREFRESH_ods_cmpn_device_map_t_null_value_count_table_stats ;</t>
  </si>
  <si>
    <t>drop table db_custscience_interns.col_8_DB_CUSTBASE_PRODREFRESH_ods_cmpn_device_map_t_null_value_count_table_stats ;</t>
  </si>
  <si>
    <t xml:space="preserve">Detailed Table Information Table(tableName:ods_cmpn_device_map_t, dbName:db_custbase_prodrefresh, owner:svc_prodrefresh, createTime:1490290425, lastAccessTime:0, retention:0, sd:StorageDescriptor(cols:[FieldSchema(name:device_id, type:bigint, comment:), FieldSchema(name:device_name, type:string, comment:), FieldSchema(name:device_type, type:string, comment:), FieldSchema(name:flow_key, type:bigint, comment:), FieldSchema(name:ins_dt, type:string, comment:), FieldSchema(name:updt_dt, type:string, comment:), FieldSchema(name:crt_tmst, type:string, comment:), FieldSchema(name:updt_tmst, type:string, comment:)], location:hdfs://pxpmgct/bdprod/cust/custbase/Customer/MDS/ODS_CMPN_DEVICE_MAP_T/1500267664,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parameters:{last_modified_time=1500273381, totalSize=11490, numRows=-1, rawDataSize=-1, EXTERNAL=TRUE, avro.compress=SNAPPY, COLUMN_STATS_ACCURATE=false, avro.schema.url=hdfs://pxpmgct/bdprod/cust/custbase/Customer/MDS/ODS_CMPN_DEVICE_MAP_T/schema/ods_cmpn_device_map_t.avsc, numFiles=1, transient_lastDdlTime=1500273381, last_modified_by=svc_prodrefresh}, viewOriginalText:null, viewExpandedText:null, tableType:EXTERNAL_TABLE) </t>
  </si>
  <si>
    <t>Time taken: 6.806 seconds, Fetched: 10 row(s)</t>
  </si>
  <si>
    <t>hive -e 'set hive.cli.print.header=true; select * from DB_CUSTBASE_PRODREFRESH.ods_corp_cust_t  limit 10000;'&gt;DB_CUSTBASE_PRODREFRESH.ods_corp_cust_t_10k_sample.txt;</t>
  </si>
  <si>
    <t>Time:  313.61 seconds (5.23 minutes)</t>
  </si>
  <si>
    <t>Time:  437.862 seconds (7.29 minutes)</t>
  </si>
  <si>
    <t>select * from db_custscience_interns.SUMMARY_of_DB_CUSTBASE_PRODREFRESH_ods_corp_cust_t_distinct_values_table_stats;</t>
  </si>
  <si>
    <t>select * from db_custscience_interns.SUMMARY_of_DB_CUSTBASE_PRODREFRESH_ods_corp_cust_t_null_value_count_table_stats;</t>
  </si>
  <si>
    <t>hive&gt; Describe extended DB_CUSTBASE_PRODREFRESH.ods_corp_cust_t;</t>
  </si>
  <si>
    <t>create table db_custscience_interns.SUMMARY_of_DB_CUSTBASE_PRODREFRESH_ods_corp_cust_t_distinct_values_table_stats (col_id int, distinct_values bigint) Row format delimited Fields terminated by '\t' Lines terminated by '\n'  Stored as textfile ;</t>
  </si>
  <si>
    <t>from DB_CUSTBASE_PRODREFRESH.ods_corp_cust_t</t>
  </si>
  <si>
    <t>create table db_custscience_interns.SUMMARY_of_DB_CUSTBASE_PRODREFRESH_ods_corp_cust_t_null_value_count_table_stats (col_id int, null_value_count bigint) Row format delimited Fields terminated by '\t' Lines terminated by '\n'  Stored as textfile ;</t>
  </si>
  <si>
    <t>create table db_custscience_interns.col_1_DB_CUSTBASE_PRODREFRESH_ods_corp_cust_t_distinct_values_table_stats (col_id int, distinct_values bigint) Row format delimited Fields terminated by '\t' Lines terminated by '\n'  Stored as textfile ;</t>
  </si>
  <si>
    <t>insert into table db_custscience_interns.col_1_DB_CUSTBASE_PRODREFRESH_ods_cell_t_distinct_values_table_stats select '1' as col_id, count (distinct customer_key) as distinct_values</t>
  </si>
  <si>
    <t>insert into table db_custscience_interns.SUMMARY_of_DB_CUSTBASE_PRODREFRESH_ods_corp_cust_t_distinct_values_table_stats select col_id, distinct_values from db_custscience_interns.col_1_DB_CUSTBASE_PRODREFRESH_ods_corp_cust_t_distinct_values_table_stats ;</t>
  </si>
  <si>
    <t>1 114537988</t>
  </si>
  <si>
    <t xml:space="preserve">insert into table db_custscience_interns.col_1_DB_CUSTBASE_PRODREFRESH_ods_corp_cust_t_null_value_count_table_stats select '1' as col_id, count (customer_key) as null_value_count where CUSTOMER_KEY IS NULL </t>
  </si>
  <si>
    <t>insert into table db_custscience_interns.SUMMARY_of_DB_CUSTBASE_PRODREFRESH_ods_corp_cust_t_null_value_count_table_stats select col_id, null_value_count from db_custscience_interns.col_1_DB_CUSTBASE_PRODREFRESH_ods_corp_cust_t_null_value_count_table_stats ;</t>
  </si>
  <si>
    <t>create table db_custscience_interns.col_2_DB_CUSTBASE_PRODREFRESH_ods_corp_cust_t_distinct_values_table_stats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</si>
  <si>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db_custscience_interns.col_2_DB_CUSTBASE_PRODREFRESH_ods_corp_cust_t_distinct_values_table_stats ;</t>
  </si>
  <si>
    <t>2 60611597</t>
  </si>
  <si>
    <t xml:space="preserve">insert into table db_custscience_interns.col_2_DB_CUSTBASE_PRODREFRESH_ods_corp_cust_t_null_value_count_table_stats select '2' as col_id, count (customer_key) as null_value_count where HOUSEHOLD_KEY IS NULL </t>
  </si>
  <si>
    <t>insert into table db_custscience_interns.SUMMARY_of_DB_CUSTBASE_PRODREFRESH_ods_corp_cust_t_null_value_count_table_stats select col_id, null_value_count from db_custscience_interns.col_2_DB_CUSTBASE_PRODREFRESH_ods_corp_cust_t_null_value_count_table_stats ;</t>
  </si>
  <si>
    <t>2 45694087</t>
  </si>
  <si>
    <t>create table db_custscience_interns.col_3_DB_CUSTBASE_PRODREFRESH_ods_corp_cust_t_distinct_values_table_stats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</si>
  <si>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db_custscience_interns.col_3_DB_CUSTBASE_PRODREFRESH_ods_corp_cust_t_distinct_values_table_stats ;</t>
  </si>
  <si>
    <t>11 12759</t>
  </si>
  <si>
    <t xml:space="preserve">insert into table db_custscience_interns.col_3_DB_CUSTBASE_PRODREFRESH_ods_corp_cust_t_null_value_count_table_stats select '3' as col_id, count (customer_key) as null_value_count where ACQUISITION_DATE IS NULL </t>
  </si>
  <si>
    <t>insert into table db_custscience_interns.SUMMARY_of_DB_CUSTBASE_PRODREFRESH_ods_corp_cust_t_null_value_count_table_stats select col_id, null_value_count from db_custscience_interns.col_3_DB_CUSTBASE_PRODREFRESH_ods_corp_cust_t_null_value_count_table_stats ;</t>
  </si>
  <si>
    <t>create table db_custscience_interns.col_4_DB_CUSTBASE_PRODREFRESH_ods_corp_cust_t_distinct_values_table_stats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</si>
  <si>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db_custscience_interns.col_4_DB_CUSTBASE_PRODREFRESH_ods_corp_cust_t_distinct_values_table_stats ;</t>
  </si>
  <si>
    <t>12 11712</t>
  </si>
  <si>
    <t xml:space="preserve">insert into table db_custscience_interns.col_4_DB_CUSTBASE_PRODREFRESH_ods_corp_cust_t_null_value_count_table_stats select '4' as col_id, count (customer_key) as null_value_count where SOURCE_CODE_KEY IS NULL </t>
  </si>
  <si>
    <t>insert into table db_custscience_interns.SUMMARY_of_DB_CUSTBASE_PRODREFRESH_ods_corp_cust_t_null_value_count_table_stats select col_id, null_value_count from db_custscience_interns.col_4_DB_CUSTBASE_PRODREFRESH_ods_corp_cust_t_null_value_count_table_stats ;</t>
  </si>
  <si>
    <t>create table db_custscience_interns.col_5_DB_CUSTBASE_PRODREFRESH_ods_corp_cust_t_distinct_values_table_stats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</si>
  <si>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db_custscience_interns.col_5_DB_CUSTBASE_PRODREFRESH_ods_corp_cust_t_distinct_values_table_stats ;</t>
  </si>
  <si>
    <t>13 32</t>
  </si>
  <si>
    <t xml:space="preserve">insert into table db_custscience_interns.col_5_DB_CUSTBASE_PRODREFRESH_ods_corp_cust_t_null_value_count_table_stats select '5' as col_id, count (customer_key) as null_value_count where GENDER IS NULL </t>
  </si>
  <si>
    <t>insert into table db_custscience_interns.SUMMARY_of_DB_CUSTBASE_PRODREFRESH_ods_corp_cust_t_null_value_count_table_stats select col_id, null_value_count from db_custscience_interns.col_5_DB_CUSTBASE_PRODREFRESH_ods_corp_cust_t_null_value_count_table_stats ;</t>
  </si>
  <si>
    <t>13 1342399</t>
  </si>
  <si>
    <t>gender_source       string                                  </t>
  </si>
  <si>
    <t>create table db_custscience_interns.col_6_DB_CUSTBASE_PRODREFRESH_ods_corp_cust_t_distinct_values_table_stats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</si>
  <si>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db_custscience_interns.col_6_DB_CUSTBASE_PRODREFRESH_ods_corp_cust_t_distinct_values_table_stats ;</t>
  </si>
  <si>
    <t>14 1268518</t>
  </si>
  <si>
    <t xml:space="preserve">insert into table db_custscience_interns.col_6_DB_CUSTBASE_PRODREFRESH_ods_corp_cust_t_null_value_count_table_stats select '6' as col_id, count (customer_key) as null_value_count where GENDER_SOURCE IS NULL </t>
  </si>
  <si>
    <t>insert into table db_custscience_interns.SUMMARY_of_DB_CUSTBASE_PRODREFRESH_ods_corp_cust_t_null_value_count_table_stats select col_id, null_value_count from db_custscience_interns.col_6_DB_CUSTBASE_PRODREFRESH_ods_corp_cust_t_null_value_count_table_stats ;</t>
  </si>
  <si>
    <t>14 86635798</t>
  </si>
  <si>
    <t>flag_employee       string                                  </t>
  </si>
  <si>
    <t>create table db_custscience_interns.col_7_DB_CUSTBASE_PRODREFRESH_ods_corp_cust_t_distinct_values_table_stats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</si>
  <si>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db_custscience_interns.col_7_DB_CUSTBASE_PRODREFRESH_ods_corp_cust_t_distinct_values_table_stats ;</t>
  </si>
  <si>
    <t xml:space="preserve">insert into table db_custscience_interns.col_7_DB_CUSTBASE_PRODREFRESH_ods_corp_cust_t_null_value_count_table_stats select '7' as col_id, count (customer_key) as null_value_count where FLAG_EMPLOYEE IS NULL </t>
  </si>
  <si>
    <t>insert into table db_custscience_interns.SUMMARY_of_DB_CUSTBASE_PRODREFRESH_ods_corp_cust_t_null_value_count_table_stats select col_id, null_value_count from db_custscience_interns.col_7_DB_CUSTBASE_PRODREFRESH_ods_corp_cust_t_null_value_count_table_stats ;</t>
  </si>
  <si>
    <t>15 114537988</t>
  </si>
  <si>
    <t>flag_loss_prevention string                                  </t>
  </si>
  <si>
    <t>create table db_custscience_interns.col_8_DB_CUSTBASE_PRODREFRESH_ods_corp_cust_t_distinct_values_table_stats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</si>
  <si>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db_custscience_interns.col_8_DB_CUSTBASE_PRODREFRESH_ods_corp_cust_t_distinct_values_table_stats ;</t>
  </si>
  <si>
    <t xml:space="preserve">insert into table db_custscience_interns.col_8_DB_CUSTBASE_PRODREFRESH_ods_corp_cust_t_null_value_count_table_stats select '8' as col_id, count (customer_key) as null_value_count where FLAG_LOSS_PREVENTION IS NULL </t>
  </si>
  <si>
    <t>insert into table db_custscience_interns.SUMMARY_of_DB_CUSTBASE_PRODREFRESH_ods_corp_cust_t_null_value_count_table_stats select col_id, null_value_count from db_custscience_interns.col_8_DB_CUSTBASE_PRODREFRESH_ods_corp_cust_t_null_value_count_table_stats ;</t>
  </si>
  <si>
    <t>vend_cross_brands_ty string                                  </t>
  </si>
  <si>
    <t>create table db_custscience_interns.col_9_DB_CUSTBASE_PRODREFRESH_ods_corp_cust_t_distinct_values_table_stats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</si>
  <si>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db_custscience_interns.col_9_DB_CUSTBASE_PRODREFRESH_ods_corp_cust_t_distinct_values_table_stats ;</t>
  </si>
  <si>
    <t xml:space="preserve">insert into table db_custscience_interns.col_9_DB_CUSTBASE_PRODREFRESH_ods_corp_cust_t_null_value_count_table_stats select '9' as col_id, count (customer_key) as null_value_count where VEND_CROSS_BRANDS_TY IS NULL </t>
  </si>
  <si>
    <t>insert into table db_custscience_interns.SUMMARY_of_DB_CUSTBASE_PRODREFRESH_ods_corp_cust_t_null_value_count_table_stats select col_id, null_value_count from db_custscience_interns.col_9_DB_CUSTBASE_PRODREFRESH_ods_corp_cust_t_null_value_count_table_stats ;</t>
  </si>
  <si>
    <t>17 114537988</t>
  </si>
  <si>
    <t>vend_cross_brands_ly string                                  </t>
  </si>
  <si>
    <t>create table db_custscience_interns.col_10_DB_CUSTBASE_PRODREFRESH_ods_corp_cust_t_distinct_values_table_stats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</si>
  <si>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db_custscience_interns.col_10_DB_CUSTBASE_PRODREFRESH_ods_corp_cust_t_distinct_values_table_stats ;</t>
  </si>
  <si>
    <t xml:space="preserve">insert into table db_custscience_interns.col_10_DB_CUSTBASE_PRODREFRESH_ods_corp_cust_t_null_value_count_table_stats select '10' as col_id, count (customer_key) as null_value_count where VEND_CROSS_BRANDS_LY IS NULL </t>
  </si>
  <si>
    <t>insert into table db_custscience_interns.SUMMARY_of_DB_CUSTBASE_PRODREFRESH_ods_corp_cust_t_null_value_count_table_stats select col_id, null_value_count from db_custscience_interns.col_10_DB_CUSTBASE_PRODREFRESH_ods_corp_cust_t_null_value_count_table_stats ;</t>
  </si>
  <si>
    <t>18 114537988</t>
  </si>
  <si>
    <t>create table db_custscience_interns.col_11_DB_CUSTBASE_PRODREFRESH_ods_corp_cust_t_distinct_values_table_stats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</si>
  <si>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db_custscience_interns.col_11_DB_CUSTBASE_PRODREFRESH_ods_corp_cust_t_distinct_values_table_stats ;</t>
  </si>
  <si>
    <t>19 1251638</t>
  </si>
  <si>
    <t xml:space="preserve">insert into table db_custscience_interns.col_11_DB_CUSTBASE_PRODREFRESH_ods_corp_cust_t_null_value_count_table_stats select '11' as col_id, count (customer_key) as null_value_count where INS_DT IS NULL </t>
  </si>
  <si>
    <t>insert into table db_custscience_interns.SUMMARY_of_DB_CUSTBASE_PRODREFRESH_ods_corp_cust_t_null_value_count_table_stats select col_id, null_value_count from db_custscience_interns.col_11_DB_CUSTBASE_PRODREFRESH_ods_corp_cust_t_null_value_count_table_stats ;</t>
  </si>
  <si>
    <t>19 45697194</t>
  </si>
  <si>
    <t>create table db_custscience_interns.col_12_DB_CUSTBASE_PRODREFRESH_ods_corp_cust_t_distinct_values_table_stats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</si>
  <si>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db_custscience_interns.col_12_DB_CUSTBASE_PRODREFRESH_ods_corp_cust_t_distinct_values_table_stats ;</t>
  </si>
  <si>
    <t>20 115</t>
  </si>
  <si>
    <t xml:space="preserve">insert into table db_custscience_interns.col_12_DB_CUSTBASE_PRODREFRESH_ods_corp_cust_t_null_value_count_table_stats select '12' as col_id, count (customer_key) as null_value_count where UPDT_DT IS NULL </t>
  </si>
  <si>
    <t>insert into table db_custscience_interns.SUMMARY_of_DB_CUSTBASE_PRODREFRESH_ods_corp_cust_t_null_value_count_table_stats select col_id, null_value_count from db_custscience_interns.col_12_DB_CUSTBASE_PRODREFRESH_ods_corp_cust_t_null_value_count_table_stats ;</t>
  </si>
  <si>
    <t>cust_brnd_mem_cd    string                                  </t>
  </si>
  <si>
    <t>create table db_custscience_interns.col_13_DB_CUSTBASE_PRODREFRESH_ods_corp_cust_t_distinct_values_table_stats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</si>
  <si>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db_custscience_interns.col_13_DB_CUSTBASE_PRODREFRESH_ods_corp_cust_t_distinct_values_table_stats ;</t>
  </si>
  <si>
    <t>3 7226</t>
  </si>
  <si>
    <t xml:space="preserve">insert into table db_custscience_interns.col_13_DB_CUSTBASE_PRODREFRESH_ods_corp_cust_t_null_value_count_table_stats select '13' as col_id, count (customer_key) as null_value_count where CUST_BRND_MEM_CD IS NULL </t>
  </si>
  <si>
    <t>insert into table db_custscience_interns.SUMMARY_of_DB_CUSTBASE_PRODREFRESH_ods_corp_cust_t_null_value_count_table_stats select col_id, null_value_count from db_custscience_interns.col_13_DB_CUSTBASE_PRODREFRESH_ods_corp_cust_t_null_value_count_table_stats ;</t>
  </si>
  <si>
    <t>cic_zip_cd          string                                  </t>
  </si>
  <si>
    <t>create table db_custscience_interns.col_14_DB_CUSTBASE_PRODREFRESH_ods_corp_cust_t_distinct_values_table_stats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</si>
  <si>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db_custscience_interns.col_14_DB_CUSTBASE_PRODREFRESH_ods_corp_cust_t_distinct_values_table_stats ;</t>
  </si>
  <si>
    <t>21 5154</t>
  </si>
  <si>
    <t xml:space="preserve">insert into table db_custscience_interns.col_14_DB_CUSTBASE_PRODREFRESH_ods_corp_cust_t_null_value_count_table_stats select '14' as col_id, count (customer_key) as null_value_count where CIC_ZIP_CD IS NULL </t>
  </si>
  <si>
    <t>insert into table db_custscience_interns.SUMMARY_of_DB_CUSTBASE_PRODREFRESH_ods_corp_cust_t_null_value_count_table_stats select col_id, null_value_count from db_custscience_interns.col_14_DB_CUSTBASE_PRODREFRESH_ods_corp_cust_t_null_value_count_table_stats ;</t>
  </si>
  <si>
    <t>eml_cr_crd_hldr_ind string                                  </t>
  </si>
  <si>
    <t>create table db_custscience_interns.col_15_DB_CUSTBASE_PRODREFRESH_ods_corp_cust_t_distinct_values_table_stats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</si>
  <si>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db_custscience_interns.col_15_DB_CUSTBASE_PRODREFRESH_ods_corp_cust_t_distinct_values_table_stats ;</t>
  </si>
  <si>
    <t>22 5154</t>
  </si>
  <si>
    <t xml:space="preserve">insert into table db_custscience_interns.col_15_DB_CUSTBASE_PRODREFRESH_ods_corp_cust_t_null_value_count_table_stats select '15' as col_id, count (customer_key) as null_value_count where EML_CR_CRD_HLDR_IND IS NULL </t>
  </si>
  <si>
    <t>insert into table db_custscience_interns.SUMMARY_of_DB_CUSTBASE_PRODREFRESH_ods_corp_cust_t_null_value_count_table_stats select col_id, null_value_count from db_custscience_interns.col_15_DB_CUSTBASE_PRODREFRESH_ods_corp_cust_t_null_value_count_table_stats ;</t>
  </si>
  <si>
    <t>gap_owned_address_source string                                  </t>
  </si>
  <si>
    <t>create table db_custscience_interns.col_16_DB_CUSTBASE_PRODREFRESH_ods_corp_cust_t_distinct_values_table_stats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</si>
  <si>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db_custscience_interns.col_16_DB_CUSTBASE_PRODREFRESH_ods_corp_cust_t_distinct_values_table_stats ;</t>
  </si>
  <si>
    <t>4 137060</t>
  </si>
  <si>
    <t xml:space="preserve">insert into table db_custscience_interns.col_16_DB_CUSTBASE_PRODREFRESH_ods_corp_cust_t_null_value_count_table_stats select '16' as col_id, count (customer_key) as null_value_count where GAP_OWNED_ADDRESS_SOURCE IS NULL </t>
  </si>
  <si>
    <t>insert into table db_custscience_interns.SUMMARY_of_DB_CUSTBASE_PRODREFRESH_ods_corp_cust_t_null_value_count_table_stats select col_id, null_value_count from db_custscience_interns.col_16_DB_CUSTBASE_PRODREFRESH_ods_corp_cust_t_null_value_count_table_stats ;</t>
  </si>
  <si>
    <t>name_first          string                                  </t>
  </si>
  <si>
    <t>create table db_custscience_interns.col_17_DB_CUSTBASE_PRODREFRESH_ods_corp_cust_t_distinct_values_table_stats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</si>
  <si>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db_custscience_interns.col_17_DB_CUSTBASE_PRODREFRESH_ods_corp_cust_t_distinct_values_table_stats ;</t>
  </si>
  <si>
    <t xml:space="preserve">insert into table db_custscience_interns.col_17_DB_CUSTBASE_PRODREFRESH_ods_corp_cust_t_null_value_count_table_stats select '17' as col_id, count (customer_key) as null_value_count where NAME_FIRST IS NULL </t>
  </si>
  <si>
    <t>insert into table db_custscience_interns.SUMMARY_of_DB_CUSTBASE_PRODREFRESH_ods_corp_cust_t_null_value_count_table_stats select col_id, null_value_count from db_custscience_interns.col_17_DB_CUSTBASE_PRODREFRESH_ods_corp_cust_t_null_value_count_table_stats ;</t>
  </si>
  <si>
    <t>5 47415478</t>
  </si>
  <si>
    <t>name_last           string                                  </t>
  </si>
  <si>
    <t>create table db_custscience_interns.col_18_DB_CUSTBASE_PRODREFRESH_ods_corp_cust_t_distinct_values_table_stats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</si>
  <si>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db_custscience_interns.col_18_DB_CUSTBASE_PRODREFRESH_ods_corp_cust_t_distinct_values_table_stats ;</t>
  </si>
  <si>
    <t xml:space="preserve">insert into table db_custscience_interns.col_18_DB_CUSTBASE_PRODREFRESH_ods_corp_cust_t_null_value_count_table_stats select '18' as col_id, count (customer_key) as null_value_count where NAME_LAST IS NULL </t>
  </si>
  <si>
    <t>insert into table db_custscience_interns.SUMMARY_of_DB_CUSTBASE_PRODREFRESH_ods_corp_cust_t_null_value_count_table_stats select col_id, null_value_count from db_custscience_interns.col_18_DB_CUSTBASE_PRODREFRESH_ods_corp_cust_t_null_value_count_table_stats ;</t>
  </si>
  <si>
    <t>6 67852687</t>
  </si>
  <si>
    <t>create table db_custscience_interns.col_19_DB_CUSTBASE_PRODREFRESH_ods_corp_cust_t_distinct_values_table_stats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</si>
  <si>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db_custscience_interns.col_19_DB_CUSTBASE_PRODREFRESH_ods_corp_cust_t_distinct_values_table_stats ;</t>
  </si>
  <si>
    <t xml:space="preserve">insert into table db_custscience_interns.col_19_DB_CUSTBASE_PRODREFRESH_ods_corp_cust_t_null_value_count_table_stats select '19' as col_id, count (customer_key) as null_value_count where ADDR_ZIP_CODE IS NULL </t>
  </si>
  <si>
    <t>insert into table db_custscience_interns.SUMMARY_of_DB_CUSTBASE_PRODREFRESH_ods_corp_cust_t_null_value_count_table_stats select col_id, null_value_count from db_custscience_interns.col_19_DB_CUSTBASE_PRODREFRESH_ods_corp_cust_t_null_value_count_table_stats ;</t>
  </si>
  <si>
    <t>create table db_custscience_interns.col_20_DB_CUSTBASE_PRODREFRESH_ods_corp_cust_t_distinct_values_table_stats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</si>
  <si>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db_custscience_interns.col_20_DB_CUSTBASE_PRODREFRESH_ods_corp_cust_t_distinct_values_table_stats ;</t>
  </si>
  <si>
    <t xml:space="preserve">insert into table db_custscience_interns.col_20_DB_CUSTBASE_PRODREFRESH_ods_corp_cust_t_null_value_count_table_stats select '20' as col_id, count (customer_key) as null_value_count where FLOW_KEY IS NULL </t>
  </si>
  <si>
    <t>insert into table db_custscience_interns.SUMMARY_of_DB_CUSTBASE_PRODREFRESH_ods_corp_cust_t_null_value_count_table_stats select col_id, null_value_count from db_custscience_interns.col_20_DB_CUSTBASE_PRODREFRESH_ods_corp_cust_t_null_value_count_table_stats ;</t>
  </si>
  <si>
    <t>create table db_custscience_interns.col_21_DB_CUSTBASE_PRODREFRESH_ods_corp_cust_t_distinct_values_table_stats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</si>
  <si>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db_custscience_interns.col_21_DB_CUSTBASE_PRODREFRESH_ods_corp_cust_t_distinct_values_table_stats ;</t>
  </si>
  <si>
    <t>9 32</t>
  </si>
  <si>
    <t xml:space="preserve">insert into table db_custscience_interns.col_21_DB_CUSTBASE_PRODREFRESH_ods_corp_cust_t_null_value_count_table_stats select '21' as col_id, count (customer_key) as null_value_count where CRT_TMST IS NULL </t>
  </si>
  <si>
    <t>insert into table db_custscience_interns.SUMMARY_of_DB_CUSTBASE_PRODREFRESH_ods_corp_cust_t_null_value_count_table_stats select col_id, null_value_count from db_custscience_interns.col_21_DB_CUSTBASE_PRODREFRESH_ods_corp_cust_t_null_value_count_table_stats ;</t>
  </si>
  <si>
    <t>9 95333312</t>
  </si>
  <si>
    <t>create table db_custscience_interns.col_22_DB_CUSTBASE_PRODREFRESH_ods_corp_cust_t_distinct_values_table_stats (col_id int, distinct_values bigint) Row format delimited Fields terminated by '\t' Lines terminated by '\n'  Stored as textfile ;</t>
  </si>
  <si>
    <t>insert into table db_custscience_interns.SUMMARY_of_DB_CUSTBASE_PRODREFRESH_ods_corp_cust_t_distinct_values_table_stats select col_id, distinct_values from db_custscience_interns.col_22_DB_CUSTBASE_PRODREFRESH_ods_corp_cust_t_distinct_values_table_stats ;</t>
  </si>
  <si>
    <t>10 32</t>
  </si>
  <si>
    <t xml:space="preserve">insert into table db_custscience_interns.col_22_DB_CUSTBASE_PRODREFRESH_ods_corp_cust_t_null_value_count_table_stats select '22' as col_id, count (customer_key) as null_value_count where UPDT_TMST IS NULL </t>
  </si>
  <si>
    <t>insert into table db_custscience_interns.SUMMARY_of_DB_CUSTBASE_PRODREFRESH_ods_corp_cust_t_null_value_count_table_stats select col_id, null_value_count from db_custscience_interns.col_22_DB_CUSTBASE_PRODREFRESH_ods_corp_cust_t_null_value_count_table_stats ;</t>
  </si>
  <si>
    <t>10 95333312</t>
  </si>
  <si>
    <t xml:space="preserve">Detailed Table Information Table(tableName:ods_corp_cust_t, dbName:db_custbase_prodrefresh, owner:svc_prodrefresh, createTime:1490298556, lastAccessTime:0, retention:0, sd:StorageDescriptor(cols:[FieldSchema(name:customer_key, type:bigint, comment:), FieldSchema(name:household_key, type:bigint, comment:), FieldSchema(name:acquisition_date, type:string, comment:), FieldSchema(name:source_code_key, type:bigint, comment:), FieldSchema(name:gender, type:string, comment:), FieldSchema(name:gender_source, type:string, comment:), FieldSchema(name:flag_employee, type:string, comment:), FieldSchema(name:flag_loss_prevention, type:string, comment:), FieldSchema(name:vend_cross_brands_ty, type:string, comment:), FieldSchema(name:vend_cross_brands_ly, type:string, comment:), FieldSchema(name:ins_dt, type:string, comment:), FieldSchema(name:updt_dt, type:string, comment:), FieldSchema(name:cust_brnd_mem_cd, type:string, comment:), FieldSchema(name:cic_zip_cd, type:string, comment:), FieldSchema(name:eml_cr_crd_hldr_ind, type:string, comment:), FieldSchema(name:gap_owned_address_source, type:string, comment:), FieldSchema(name:name_first, type:string, comment:), FieldSchema(name:name_last, type:string, comment:), FieldSchema(name:addr_zip_code, type:string, comment:), FieldSchema(name:flow_key, type:bigint, comment:), FieldSchema(name:crt_tmst, type:string, comment:), FieldSchema(name:updt_tmst, type:string, comment:)], location:hdfs://pxpmgct/bdprod/cust/custbase/Customer/MDS/ODS_CORP_CUST_T/1500267672,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parameters:{last_modified_time=1500274830, totalSize=5390860714, numRows=-1, rawDataSize=-1, EXTERNAL=TRUE, avro.compress=SNAPPY, COLUMN_STATS_ACCURATE=false, avro.schema.url=hdfs://pxpmgct/bdprod/cust/custbase/Customer/MDS/ODS_CORP_CUST_T/schema/ods_corp_cust_t.avsc, numFiles=319, transient_lastDdlTime=1500274830, last_modified_by=svc_prodrefresh}, viewOriginalText:null, viewExpandedText:null, tableType:EXTERNAL_TABLE) 
</t>
  </si>
  <si>
    <t>Time taken: 6.149 seconds, Fetched: 24 row(s)</t>
  </si>
  <si>
    <r>
      <t xml:space="preserve">hive&gt; Describe extended </t>
    </r>
    <r>
      <rPr>
        <b/>
        <sz val="11"/>
        <color theme="1"/>
        <rFont val="Calibri"/>
        <family val="2"/>
        <scheme val="minor"/>
      </rPr>
      <t xml:space="preserve">DB_CUSTBASE_PRODREFRESH.ods_acquistion_t </t>
    </r>
    <r>
      <rPr>
        <sz val="11"/>
        <color theme="1"/>
        <rFont val="Calibri"/>
        <family val="2"/>
        <scheme val="minor"/>
      </rPr>
      <t>;</t>
    </r>
  </si>
  <si>
    <t>str_tm_grp_cd           int</t>
  </si>
  <si>
    <t>cr_loc_hash_key         string</t>
  </si>
  <si>
    <t>vd_ind                  string</t>
  </si>
  <si>
    <t>txbl_ind                string</t>
  </si>
  <si>
    <t>indv_dsct_ind           string</t>
  </si>
  <si>
    <t>grp_dsct_ind            string</t>
  </si>
  <si>
    <t>sell_div_id             string</t>
  </si>
  <si>
    <t>prc_ovrd_ind            string</t>
  </si>
  <si>
    <t>lst_updt_tmst           string</t>
  </si>
  <si>
    <t>sls_tax_st_cd           string</t>
  </si>
  <si>
    <t>chrg_snd_ind            string</t>
  </si>
  <si>
    <t>sls_prsn_nbr            string</t>
  </si>
  <si>
    <t>sls_itm_tax_1_amt       double</t>
  </si>
  <si>
    <t>sls_itm_tax_2_amt       double</t>
  </si>
  <si>
    <t>sls_itm_tax_3_amt       double</t>
  </si>
  <si>
    <t>sls_itm_tax_4_amt       double</t>
  </si>
  <si>
    <t>sls_itm_tax_5_amt       double</t>
  </si>
  <si>
    <t>sls_itm_tax_1_cd        string</t>
  </si>
  <si>
    <t>sls_itm_tax_2_cd        string</t>
  </si>
  <si>
    <t>sls_itm_tax_3_cd        string</t>
  </si>
  <si>
    <t>sls_itm_tax_4_cd        string</t>
  </si>
  <si>
    <t>sls_itm_tax_5_cd        string</t>
  </si>
  <si>
    <t>orig_sell_loc_hash_key  string</t>
  </si>
  <si>
    <t>proc_dt_hash_key        int</t>
  </si>
  <si>
    <t>csgn_cst_amt            double</t>
  </si>
  <si>
    <t>rtn_rsn_cd              string</t>
  </si>
  <si>
    <t>rtn_rsn_desc            string</t>
  </si>
  <si>
    <t>dnrm_wac_cst_lcl_amt    double</t>
  </si>
  <si>
    <t>gcrd_txn_typ_cd         string</t>
  </si>
  <si>
    <t>prc_ovrd_role_cd        string</t>
  </si>
  <si>
    <t>gcrd_nbr                string</t>
  </si>
  <si>
    <t>gc_nbr                  string</t>
  </si>
  <si>
    <t>ccr_ind                 string</t>
  </si>
  <si>
    <t>sls_aud_stat_cd         string</t>
  </si>
  <si>
    <t>shtg_pst_dt_hash_key    int</t>
  </si>
  <si>
    <t>sprn_nbr                string</t>
  </si>
  <si>
    <t>rtn_sprn_nbr            string</t>
  </si>
  <si>
    <t>sell_seas_cd            string</t>
  </si>
  <si>
    <t>sell_seas_yr            int</t>
  </si>
  <si>
    <t>rtn_loc_hash_key        string</t>
  </si>
  <si>
    <t>shp_ffl_loc_hash_key    string</t>
  </si>
  <si>
    <t>dmd_loc_hash_key        string</t>
  </si>
  <si>
    <t>sfs_ind                 string</t>
  </si>
  <si>
    <t>ois_ind                 string</t>
  </si>
  <si>
    <t>orig_sls_txn_dt_hash_key        int</t>
  </si>
  <si>
    <t>orig_regr_nbr           string</t>
  </si>
  <si>
    <t>orig_txn_nbr            int</t>
  </si>
  <si>
    <t>orig_txn_ln_seq_nbr     int</t>
  </si>
  <si>
    <t>orig_txn_tm             string</t>
  </si>
  <si>
    <t>cust_ord_nbr            string</t>
  </si>
  <si>
    <t>invc_nbr                string</t>
  </si>
  <si>
    <t>src_typ                 string</t>
  </si>
  <si>
    <t>Detailed Table Information      Table(tableName:cstiw_sls_txn_ln_itm_fct, dbName:db_slscnsl_prodrefresh, owner:svc_prodrefresh, createTime:1490372518, lastAccessTime:0, retention:0, sd:StorageDescriptor(cols:[FieldSchema(name:str_tm_grp_cd, type:int, comment:), FieldSchema(name:sell_loc_hash_key, type:string, comment:), FieldSchema(name:regr_nbr, type:string, comment:), FieldSchema(name:sls_txn_nbr, type:int, comment:), FieldSchema(name:sls_txn_tm, type:string, comment:), FieldSchema(name:txn_itm_seq_nbr, type:int, comment:), FieldSchema(name:glbl_sku_hash_key, type:string, comment:), FieldSchema(name:glbl_sty_clr_hash_key, type:string, comment:), FieldSchema(name:cr_loc_hash_key, type:string, comment:), FieldSchema(name:sls_txn_itm_typ_cd, type:string, comment:), FieldSchema(name:sls_txn_itm_typ_cd_desc, type:string, comment:), FieldSchema(name:vd_ind, type:string, comment:), FieldSchema(name:ln_tot_un_sls_qty, type:int, comment:), FieldSchema(name:ln_tot_rtl_sls_amt, type:double, comment:), FieldSchema(name:ln_net_dsct_un_prc_amt, type:double, comment:), FieldSchema(name:ln_cur_tck_prc_amt, type:double, comment:), FieldSchema(name:ln_wac_cst_amt, type:double, comment:), FieldSchema(name:ln_orig_rtl_prc_amt, type:double, comment:), FieldSchema(name:txbl_ind, type:string, comment:), FieldSchema(name:vat_amt, type:double, comment:), FieldSchema(name:indv_dsct_ind, type:string, comment:), FieldSchema(name:grp_dsct_ind, type:string, comment:), FieldSchema(name:grp_dsct_nbr, type:int, comment:), FieldSchema(name:sell_div_id, type:string, comment:), FieldSchema(name:prc_ovrd_ind, type:string, comment:), FieldSchema(name:lst_updt_tmst, type:string, comment:), FieldSchema(name:sls_tax_st_cd, type:string, comment:), FieldSchema(name:chrg_snd_ind, type:string, comment:), FieldSchema(name:mem_id, type:string, comment:), FieldSchema(name:sls_prsn_nbr, type:string, comment:), FieldSchema(name:sls_itm_tax_1_amt, type:double, comment:), FieldSchema(name:sls_itm_tax_2_amt, type:double, comment:), FieldSchema(name:sls_itm_tax_3_amt, type:double, comment:), FieldSchema(name:sls_itm_tax_4_amt, type:double, comment:), FieldSchema(name:sls_itm_tax_5_amt, type:double, comment:), FieldSchema(name:sls_itm_tax_1_cd, type:string, comment:), FieldSchema(name:sls_itm_tax_2_cd, type:string, comment:), FieldSchema(name:sls_itm_tax_3_cd, type:string, comment:), FieldSchema(name:sls_itm_tax_4_cd, type:string, comment:), FieldSchema(name:sls_itm_tax_5_cd, type:string, comment:), FieldSchema(name:orig_sell_loc_hash_key, type:string, comment:), FieldSchema(name:proc_dt_hash_key, type:int, comment:), FieldSchema(name:nmdse_itm_scatg_cd, type:string, comment:), FieldSchema(name:nmdse_itm_scatg_cd_desc, type:string, comment:), FieldSchema(name:csgn_cst_amt, type:double, comment:), FieldSchema(name:rtn_rsn_cd, type:string, comment:), FieldSchema(name:rtn_rsn_desc, type:string, comment:), FieldSchema(name:dnrm_wac_cst_lcl_amt, type:double, comment:), FieldSchema(name:nmdse_itm_typ_cd, type:string, comment:), FieldSchema(name:nmdse_itm_typ_cd_desc, type:string, comment:), FieldSchema(name:nmdse_typ_cd, type:string, comment:), FieldSchema(name:nmdse_typ_cd_desc, type:string, comment:), FieldSchema(name:gcrd_txn_typ_cd, type:string, comment:), FieldSchema(name:sls_rtn_ind, type:string, comment:), FieldSchema(name:prc_ovrd_role_cd, type:string, comment:), FieldSchema(name:brd_id, type:int, comment:), FieldSchema(name:chnl_id, type:int, comment:), FieldSchema(name:dd_chnl_id, type:int, comment:), FieldSchema(name:ctry_cd, type:string, comment:), FieldSchema(name:lcl_cncy_cd, type:string, comment:), FieldSchema(name:mkt_cncy_cd, type:string, comment:), FieldSchema(name:gcrd_nbr, type:string, comment:), FieldSchema(name:gc_nbr, type:string, comment:), FieldSchema(name:pmotn_crd_nbr, type:string, comment:), FieldSchema(name:prc_stat_cd, type:string, comment:), FieldSchema(name:ccr_ind, type:string, comment:), FieldSchema(name:sls_aud_stat_cd, type:string, comment:), FieldSchema(name:shtg_pst_dt_hash_key, type:int, comment:), FieldSchema(name:sprn_nbr, type:string, comment:), FieldSchema(name:rtn_sprn_nbr, type:string, comment:), FieldSchema(name:sell_seas_cd, type:string, comment:), FieldSchema(name:sell_seas_yr, type:int, comment:), FieldSchema(name:lcl_to_usd_conv_rat, type:double, comment:), FieldSchema(name:lcl_to_mkt_conv_rat, type:double, comment:), FieldSchema(name:usd_to_lcl_conv_rat, type:double, comment:), FieldSchema(name:usd_to_mkt_conv_rat, type:double, comment:), FieldSchema(name:csgn_ind, type:string, comment:), FieldSchema(name:prc_adj_ind, type:string, comment:), FieldSchema(name:rtn_loc_hash_key, type:string, comment:), FieldSchema(name:shp_ffl_loc_hash_key, type:string, comment:), FieldSchema(name:dmd_loc_hash_key, type:string, comment:), FieldSchema(name:sfs_ind, type:string, comment:), FieldSchema(name:ois_ind, type:string, comment:), FieldSchema(name:orig_sls_txn_dt_hash_key, type:int, comment:), FieldSchema(name:orig_regr_nbr, type:string, comment:), FieldSchema(name:orig_txn_nbr, type:int, comment:), FieldSchema(name:orig_txn_ln_seq_nbr, type:int, comment:), FieldSchema(name:orig_txn_tm, type:string, comment:), FieldSchema(name:cust_ord_nbr, type:string, comment:), FieldSchema(name:invc_nbr, type:string, comment:), FieldSchema(name:epoc_id, type:bigint, comment:null), FieldSchema(name:sls_txn_dt_hash_key, type:int, comment:null), FieldSchema(name:src_typ, type:string, comment:null)], location:hdfs://pxpmgct/bdprod/cnsl/cnslbase/Sales/CSTIW_SLS_TXN_LN_ITM_FCT, inputFormat:org.apache.hadoop.hive.ql.io.orc.OrcInputFormat, outputFormat:org.apache.hadoop.hive.ql.io.orc.OrcOutputFormat, compressed:false, numBuckets:-1, serdeInfo:SerDeInfo(name:null, serializationLib:org.apache.hadoop.hive.ql.io.orc.OrcSerde, parameters:{serialization.format=1}), bucketCols:[], sortCols:[], parameters:{}, skewedInfo:SkewedInfo(skewedColNames:[], skewedColValues:[], skewedColValueLocationMaps:{}), storedAsSubDirectories:false), partitionKeys:[FieldSchema(name:epoc_id, type:bigint, comment:null), FieldSchema(name:sls_txn_dt_hash_key, type:int, comment:null), FieldSchema(name:src_typ, type:string, comment:null)], parameters:{orc.compress=SNAPPY, transient_lastDdlTime=1490372518, EXTERNAL=TRUE}, viewOriginalText:null, viewExpandedText:null, tableType:EXTERNAL_TABLE)</t>
  </si>
  <si>
    <t>Time taken: 6.229 seconds, Fetched: 102 row(s)</t>
  </si>
  <si>
    <t>src_typ</t>
  </si>
  <si>
    <t>create table db_custscience_interns.col_1_DB_SLSCNSL_PRODREFRESH_CSTIW_SLS_TXN_LN_ITM_FCT_distinct_values_table_stats (col_id int, distinct_values bigint) Row format delimited Fields terminated by '\t' Lines terminated by '\n'  Stored as textfile ;</t>
  </si>
  <si>
    <t>create table db_custscience_interns.col_2_DB_SLSCNSL_PRODREFRESH_CSTIW_SLS_TXN_LN_ITM_FCT_distinct_values_table_stats (col_id int, distinct_values bigint) Row format delimited Fields terminated by '\t' Lines terminated by '\n'  Stored as textfile ;</t>
  </si>
  <si>
    <t>create table db_custscience_interns.col_3_DB_SLSCNSL_PRODREFRESH_CSTIW_SLS_TXN_LN_ITM_FCT_distinct_values_table_stats (col_id int, distinct_values bigint) Row format delimited Fields terminated by '\t' Lines terminated by '\n'  Stored as textfile ;</t>
  </si>
  <si>
    <t>create table db_custscience_interns.col_4_DB_SLSCNSL_PRODREFRESH_CSTIW_SLS_TXN_LN_ITM_FCT_distinct_values_table_stats (col_id int, distinct_values bigint) Row format delimited Fields terminated by '\t' Lines terminated by '\n'  Stored as textfile ;</t>
  </si>
  <si>
    <t>create table db_custscience_interns.col_5_DB_SLSCNSL_PRODREFRESH_CSTIW_SLS_TXN_LN_ITM_FCT_distinct_values_table_stats (col_id int, distinct_values bigint) Row format delimited Fields terminated by '\t' Lines terminated by '\n'  Stored as textfile ;</t>
  </si>
  <si>
    <t>create table db_custscience_interns.col_6_DB_SLSCNSL_PRODREFRESH_CSTIW_SLS_TXN_LN_ITM_FCT_distinct_values_table_stats (col_id int, distinct_values bigint) Row format delimited Fields terminated by '\t' Lines terminated by '\n'  Stored as textfile ;</t>
  </si>
  <si>
    <t>create table db_custscience_interns.col_7_DB_SLSCNSL_PRODREFRESH_CSTIW_SLS_TXN_LN_ITM_FCT_distinct_values_table_stats (col_id int, distinct_values bigint) Row format delimited Fields terminated by '\t' Lines terminated by '\n'  Stored as textfile ;</t>
  </si>
  <si>
    <t>create table db_custscience_interns.col_8_DB_SLSCNSL_PRODREFRESH_CSTIW_SLS_TXN_LN_ITM_FCT_distinct_values_table_stats (col_id int, distinct_values bigint) Row format delimited Fields terminated by '\t' Lines terminated by '\n'  Stored as textfile ;</t>
  </si>
  <si>
    <t>create table db_custscience_interns.col_9_DB_SLSCNSL_PRODREFRESH_CSTIW_SLS_TXN_LN_ITM_FCT_distinct_values_table_stats (col_id int, distinct_values bigint) Row format delimited Fields terminated by '\t' Lines terminated by '\n'  Stored as textfile ;</t>
  </si>
  <si>
    <t>create table db_custscience_interns.col_10_DB_SLSCNSL_PRODREFRESH_CSTIW_SLS_TXN_LN_ITM_FCT_distinct_values_table_stats (col_id int, distinct_values bigint) Row format delimited Fields terminated by '\t' Lines terminated by '\n'  Stored as textfile ;</t>
  </si>
  <si>
    <t>create table db_custscience_interns.col_11_DB_SLSCNSL_PRODREFRESH_CSTIW_SLS_TXN_LN_ITM_FCT_distinct_values_table_stats (col_id int, distinct_values bigint) Row format delimited Fields terminated by '\t' Lines terminated by '\n'  Stored as textfile ;</t>
  </si>
  <si>
    <t>create table db_custscience_interns.col_12_DB_SLSCNSL_PRODREFRESH_CSTIW_SLS_TXN_LN_ITM_FCT_distinct_values_table_stats (col_id int, distinct_values bigint) Row format delimited Fields terminated by '\t' Lines terminated by '\n'  Stored as textfile ;</t>
  </si>
  <si>
    <t>create table db_custscience_interns.col_13_DB_SLSCNSL_PRODREFRESH_CSTIW_SLS_TXN_LN_ITM_FCT_distinct_values_table_stats (col_id int, distinct_values bigint) Row format delimited Fields terminated by '\t' Lines terminated by '\n'  Stored as textfile ;</t>
  </si>
  <si>
    <t>create table db_custscience_interns.col_14_DB_SLSCNSL_PRODREFRESH_CSTIW_SLS_TXN_LN_ITM_FCT_distinct_values_table_stats (col_id int, distinct_values bigint) Row format delimited Fields terminated by '\t' Lines terminated by '\n'  Stored as textfile ;</t>
  </si>
  <si>
    <t>create table db_custscience_interns.col_15_DB_SLSCNSL_PRODREFRESH_CSTIW_SLS_TXN_LN_ITM_FCT_distinct_values_table_stats (col_id int, distinct_values bigint) Row format delimited Fields terminated by '\t' Lines terminated by '\n'  Stored as textfile ;</t>
  </si>
  <si>
    <t>create table db_custscience_interns.col_16_DB_SLSCNSL_PRODREFRESH_CSTIW_SLS_TXN_LN_ITM_FCT_distinct_values_table_stats (col_id int, distinct_values bigint) Row format delimited Fields terminated by '\t' Lines terminated by '\n'  Stored as textfile ;</t>
  </si>
  <si>
    <t>create table db_custscience_interns.col_17_DB_SLSCNSL_PRODREFRESH_CSTIW_SLS_TXN_LN_ITM_FCT_distinct_values_table_stats (col_id int, distinct_values bigint) Row format delimited Fields terminated by '\t' Lines terminated by '\n'  Stored as textfile ;</t>
  </si>
  <si>
    <t>create table db_custscience_interns.col_18_DB_SLSCNSL_PRODREFRESH_CSTIW_SLS_TXN_LN_ITM_FCT_distinct_values_table_stats (col_id int, distinct_values bigint) Row format delimited Fields terminated by '\t' Lines terminated by '\n'  Stored as textfile ;</t>
  </si>
  <si>
    <t>create table db_custscience_interns.col_19_DB_SLSCNSL_PRODREFRESH_CSTIW_SLS_TXN_LN_ITM_FCT_distinct_values_table_stats (col_id int, distinct_values bigint) Row format delimited Fields terminated by '\t' Lines terminated by '\n'  Stored as textfile ;</t>
  </si>
  <si>
    <t>create table db_custscience_interns.col_20_DB_SLSCNSL_PRODREFRESH_CSTIW_SLS_TXN_LN_ITM_FCT_distinct_values_table_stats (col_id int, distinct_values bigint) Row format delimited Fields terminated by '\t' Lines terminated by '\n'  Stored as textfile ;</t>
  </si>
  <si>
    <t>create table db_custscience_interns.col_21_DB_SLSCNSL_PRODREFRESH_CSTIW_SLS_TXN_LN_ITM_FCT_distinct_values_table_stats (col_id int, distinct_values bigint) Row format delimited Fields terminated by '\t' Lines terminated by '\n'  Stored as textfile ;</t>
  </si>
  <si>
    <t>create table db_custscience_interns.col_22_DB_SLSCNSL_PRODREFRESH_CSTIW_SLS_TXN_LN_ITM_FCT_distinct_values_table_stats (col_id int, distinct_values bigint) Row format delimited Fields terminated by '\t' Lines terminated by '\n'  Stored as textfile ;</t>
  </si>
  <si>
    <t>create table db_custscience_interns.col_23_DB_SLSCNSL_PRODREFRESH_CSTIW_SLS_TXN_LN_ITM_FCT_distinct_values_table_stats (col_id int, distinct_values bigint) Row format delimited Fields terminated by '\t' Lines terminated by '\n'  Stored as textfile ;</t>
  </si>
  <si>
    <t>create table db_custscience_interns.col_24_DB_SLSCNSL_PRODREFRESH_CSTIW_SLS_TXN_LN_ITM_FCT_distinct_values_table_stats (col_id int, distinct_values bigint) Row format delimited Fields terminated by '\t' Lines terminated by '\n'  Stored as textfile ;</t>
  </si>
  <si>
    <t>create table db_custscience_interns.col_25_DB_SLSCNSL_PRODREFRESH_CSTIW_SLS_TXN_LN_ITM_FCT_distinct_values_table_stats (col_id int, distinct_values bigint) Row format delimited Fields terminated by '\t' Lines terminated by '\n'  Stored as textfile ;</t>
  </si>
  <si>
    <t>create table db_custscience_interns.col_26_DB_SLSCNSL_PRODREFRESH_CSTIW_SLS_TXN_LN_ITM_FCT_distinct_values_table_stats (col_id int, distinct_values bigint) Row format delimited Fields terminated by '\t' Lines terminated by '\n'  Stored as textfile ;</t>
  </si>
  <si>
    <t>create table db_custscience_interns.col_27_DB_SLSCNSL_PRODREFRESH_CSTIW_SLS_TXN_LN_ITM_FCT_distinct_values_table_stats (col_id int, distinct_values bigint) Row format delimited Fields terminated by '\t' Lines terminated by '\n'  Stored as textfile ;</t>
  </si>
  <si>
    <t>create table db_custscience_interns.col_28_DB_SLSCNSL_PRODREFRESH_CSTIW_SLS_TXN_LN_ITM_FCT_distinct_values_table_stats (col_id int, distinct_values bigint) Row format delimited Fields terminated by '\t' Lines terminated by '\n'  Stored as textfile ;</t>
  </si>
  <si>
    <t>create table db_custscience_interns.col_29_DB_SLSCNSL_PRODREFRESH_CSTIW_SLS_TXN_LN_ITM_FCT_distinct_values_table_stats (col_id int, distinct_values bigint) Row format delimited Fields terminated by '\t' Lines terminated by '\n'  Stored as textfile ;</t>
  </si>
  <si>
    <t>create table db_custscience_interns.col_30_DB_SLSCNSL_PRODREFRESH_CSTIW_SLS_TXN_LN_ITM_FCT_distinct_values_table_stats (col_id int, distinct_values bigint) Row format delimited Fields terminated by '\t' Lines terminated by '\n'  Stored as textfile ;</t>
  </si>
  <si>
    <t>create table db_custscience_interns.col_31_DB_SLSCNSL_PRODREFRESH_CSTIW_SLS_TXN_LN_ITM_FCT_distinct_values_table_stats (col_id int, distinct_values bigint) Row format delimited Fields terminated by '\t' Lines terminated by '\n'  Stored as textfile ;</t>
  </si>
  <si>
    <t>create table db_custscience_interns.col_32_DB_SLSCNSL_PRODREFRESH_CSTIW_SLS_TXN_LN_ITM_FCT_distinct_values_table_stats (col_id int, distinct_values bigint) Row format delimited Fields terminated by '\t' Lines terminated by '\n'  Stored as textfile ;</t>
  </si>
  <si>
    <t>create table db_custscience_interns.col_33_DB_SLSCNSL_PRODREFRESH_CSTIW_SLS_TXN_LN_ITM_FCT_distinct_values_table_stats (col_id int, distinct_values bigint) Row format delimited Fields terminated by '\t' Lines terminated by '\n'  Stored as textfile ;</t>
  </si>
  <si>
    <t>create table db_custscience_interns.col_34_DB_SLSCNSL_PRODREFRESH_CSTIW_SLS_TXN_LN_ITM_FCT_distinct_values_table_stats (col_id int, distinct_values bigint) Row format delimited Fields terminated by '\t' Lines terminated by '\n'  Stored as textfile ;</t>
  </si>
  <si>
    <t>create table db_custscience_interns.col_35_DB_SLSCNSL_PRODREFRESH_CSTIW_SLS_TXN_LN_ITM_FCT_distinct_values_table_stats (col_id int, distinct_values bigint) Row format delimited Fields terminated by '\t' Lines terminated by '\n'  Stored as textfile ;</t>
  </si>
  <si>
    <t>create table db_custscience_interns.col_36_DB_SLSCNSL_PRODREFRESH_CSTIW_SLS_TXN_LN_ITM_FCT_distinct_values_table_stats (col_id int, distinct_values bigint) Row format delimited Fields terminated by '\t' Lines terminated by '\n'  Stored as textfile ;</t>
  </si>
  <si>
    <t>create table db_custscience_interns.col_37_DB_SLSCNSL_PRODREFRESH_CSTIW_SLS_TXN_LN_ITM_FCT_distinct_values_table_stats (col_id int, distinct_values bigint) Row format delimited Fields terminated by '\t' Lines terminated by '\n'  Stored as textfile ;</t>
  </si>
  <si>
    <t>create table db_custscience_interns.col_38_DB_SLSCNSL_PRODREFRESH_CSTIW_SLS_TXN_LN_ITM_FCT_distinct_values_table_stats (col_id int, distinct_values bigint) Row format delimited Fields terminated by '\t' Lines terminated by '\n'  Stored as textfile ;</t>
  </si>
  <si>
    <t>create table db_custscience_interns.col_39_DB_SLSCNSL_PRODREFRESH_CSTIW_SLS_TXN_LN_ITM_FCT_distinct_values_table_stats (col_id int, distinct_values bigint) Row format delimited Fields terminated by '\t' Lines terminated by '\n'  Stored as textfile ;</t>
  </si>
  <si>
    <t>create table db_custscience_interns.col_40_DB_SLSCNSL_PRODREFRESH_CSTIW_SLS_TXN_LN_ITM_FCT_distinct_values_table_stats (col_id int, distinct_values bigint) Row format delimited Fields terminated by '\t' Lines terminated by '\n'  Stored as textfile ;</t>
  </si>
  <si>
    <t>create table db_custscience_interns.col_41_DB_SLSCNSL_PRODREFRESH_CSTIW_SLS_TXN_LN_ITM_FCT_distinct_values_table_stats (col_id int, distinct_values bigint) Row format delimited Fields terminated by '\t' Lines terminated by '\n'  Stored as textfile ;</t>
  </si>
  <si>
    <t>create table db_custscience_interns.col_42_DB_SLSCNSL_PRODREFRESH_CSTIW_SLS_TXN_LN_ITM_FCT_distinct_values_table_stats (col_id int, distinct_values bigint) Row format delimited Fields terminated by '\t' Lines terminated by '\n'  Stored as textfile ;</t>
  </si>
  <si>
    <t>create table db_custscience_interns.col_43_DB_SLSCNSL_PRODREFRESH_CSTIW_SLS_TXN_LN_ITM_FCT_distinct_values_table_stats (col_id int, distinct_values bigint) Row format delimited Fields terminated by '\t' Lines terminated by '\n'  Stored as textfile ;</t>
  </si>
  <si>
    <t>create table db_custscience_interns.col_44_DB_SLSCNSL_PRODREFRESH_CSTIW_SLS_TXN_LN_ITM_FCT_distinct_values_table_stats (col_id int, distinct_values bigint) Row format delimited Fields terminated by '\t' Lines terminated by '\n'  Stored as textfile ;</t>
  </si>
  <si>
    <t>create table db_custscience_interns.col_45_DB_SLSCNSL_PRODREFRESH_CSTIW_SLS_TXN_LN_ITM_FCT_distinct_values_table_stats (col_id int, distinct_values bigint) Row format delimited Fields terminated by '\t' Lines terminated by '\n'  Stored as textfile ;</t>
  </si>
  <si>
    <t>create table db_custscience_interns.col_46_DB_SLSCNSL_PRODREFRESH_CSTIW_SLS_TXN_LN_ITM_FCT_distinct_values_table_stats (col_id int, distinct_values bigint) Row format delimited Fields terminated by '\t' Lines terminated by '\n'  Stored as textfile ;</t>
  </si>
  <si>
    <t>create table db_custscience_interns.col_47_DB_SLSCNSL_PRODREFRESH_CSTIW_SLS_TXN_LN_ITM_FCT_distinct_values_table_stats (col_id int, distinct_values bigint) Row format delimited Fields terminated by '\t' Lines terminated by '\n'  Stored as textfile ;</t>
  </si>
  <si>
    <t>create table db_custscience_interns.col_48_DB_SLSCNSL_PRODREFRESH_CSTIW_SLS_TXN_LN_ITM_FCT_distinct_values_table_stats (col_id int, distinct_values bigint) Row format delimited Fields terminated by '\t' Lines terminated by '\n'  Stored as textfile ;</t>
  </si>
  <si>
    <t>create table db_custscience_interns.col_49_DB_SLSCNSL_PRODREFRESH_CSTIW_SLS_TXN_LN_ITM_FCT_distinct_values_table_stats (col_id int, distinct_values bigint) Row format delimited Fields terminated by '\t' Lines terminated by '\n'  Stored as textfile ;</t>
  </si>
  <si>
    <t>create table db_custscience_interns.col_50_DB_SLSCNSL_PRODREFRESH_CSTIW_SLS_TXN_LN_ITM_FCT_distinct_values_table_stats (col_id int, distinct_values bigint) Row format delimited Fields terminated by '\t' Lines terminated by '\n'  Stored as textfile ;</t>
  </si>
  <si>
    <t>create table db_custscience_interns.col_51_DB_SLSCNSL_PRODREFRESH_CSTIW_SLS_TXN_LN_ITM_FCT_distinct_values_table_stats (col_id int, distinct_values bigint) Row format delimited Fields terminated by '\t' Lines terminated by '\n'  Stored as textfile ;</t>
  </si>
  <si>
    <t>create table db_custscience_interns.col_52_DB_SLSCNSL_PRODREFRESH_CSTIW_SLS_TXN_LN_ITM_FCT_distinct_values_table_stats (col_id int, distinct_values bigint) Row format delimited Fields terminated by '\t' Lines terminated by '\n'  Stored as textfile ;</t>
  </si>
  <si>
    <t>create table db_custscience_interns.col_53_DB_SLSCNSL_PRODREFRESH_CSTIW_SLS_TXN_LN_ITM_FCT_distinct_values_table_stats (col_id int, distinct_values bigint) Row format delimited Fields terminated by '\t' Lines terminated by '\n'  Stored as textfile ;</t>
  </si>
  <si>
    <t>create table db_custscience_interns.col_54_DB_SLSCNSL_PRODREFRESH_CSTIW_SLS_TXN_LN_ITM_FCT_distinct_values_table_stats (col_id int, distinct_values bigint) Row format delimited Fields terminated by '\t' Lines terminated by '\n'  Stored as textfile ;</t>
  </si>
  <si>
    <t>create table db_custscience_interns.col_55_DB_SLSCNSL_PRODREFRESH_CSTIW_SLS_TXN_LN_ITM_FCT_distinct_values_table_stats (col_id int, distinct_values bigint) Row format delimited Fields terminated by '\t' Lines terminated by '\n'  Stored as textfile ;</t>
  </si>
  <si>
    <t>create table db_custscience_interns.col_56_DB_SLSCNSL_PRODREFRESH_CSTIW_SLS_TXN_LN_ITM_FCT_distinct_values_table_stats (col_id int, distinct_values bigint) Row format delimited Fields terminated by '\t' Lines terminated by '\n'  Stored as textfile ;</t>
  </si>
  <si>
    <t>create table db_custscience_interns.col_57_DB_SLSCNSL_PRODREFRESH_CSTIW_SLS_TXN_LN_ITM_FCT_distinct_values_table_stats (col_id int, distinct_values bigint) Row format delimited Fields terminated by '\t' Lines terminated by '\n'  Stored as textfile ;</t>
  </si>
  <si>
    <t>create table db_custscience_interns.col_58_DB_SLSCNSL_PRODREFRESH_CSTIW_SLS_TXN_LN_ITM_FCT_distinct_values_table_stats (col_id int, distinct_values bigint) Row format delimited Fields terminated by '\t' Lines terminated by '\n'  Stored as textfile ;</t>
  </si>
  <si>
    <t>create table db_custscience_interns.col_59_DB_SLSCNSL_PRODREFRESH_CSTIW_SLS_TXN_LN_ITM_FCT_distinct_values_table_stats (col_id int, distinct_values bigint) Row format delimited Fields terminated by '\t' Lines terminated by '\n'  Stored as textfile ;</t>
  </si>
  <si>
    <t>create table db_custscience_interns.col_60_DB_SLSCNSL_PRODREFRESH_CSTIW_SLS_TXN_LN_ITM_FCT_distinct_values_table_stats (col_id int, distinct_values bigint) Row format delimited Fields terminated by '\t' Lines terminated by '\n'  Stored as textfile ;</t>
  </si>
  <si>
    <t>create table db_custscience_interns.col_61_DB_SLSCNSL_PRODREFRESH_CSTIW_SLS_TXN_LN_ITM_FCT_distinct_values_table_stats (col_id int, distinct_values bigint) Row format delimited Fields terminated by '\t' Lines terminated by '\n'  Stored as textfile ;</t>
  </si>
  <si>
    <t>create table db_custscience_interns.col_62_DB_SLSCNSL_PRODREFRESH_CSTIW_SLS_TXN_LN_ITM_FCT_distinct_values_table_stats (col_id int, distinct_values bigint) Row format delimited Fields terminated by '\t' Lines terminated by '\n'  Stored as textfile ;</t>
  </si>
  <si>
    <t>create table db_custscience_interns.col_63_DB_SLSCNSL_PRODREFRESH_CSTIW_SLS_TXN_LN_ITM_FCT_distinct_values_table_stats (col_id int, distinct_values bigint) Row format delimited Fields terminated by '\t' Lines terminated by '\n'  Stored as textfile ;</t>
  </si>
  <si>
    <t>create table db_custscience_interns.col_64_DB_SLSCNSL_PRODREFRESH_CSTIW_SLS_TXN_LN_ITM_FCT_distinct_values_table_stats (col_id int, distinct_values bigint) Row format delimited Fields terminated by '\t' Lines terminated by '\n'  Stored as textfile ;</t>
  </si>
  <si>
    <t>create table db_custscience_interns.col_65_DB_SLSCNSL_PRODREFRESH_CSTIW_SLS_TXN_LN_ITM_FCT_distinct_values_table_stats (col_id int, distinct_values bigint) Row format delimited Fields terminated by '\t' Lines terminated by '\n'  Stored as textfile ;</t>
  </si>
  <si>
    <t>create table db_custscience_interns.col_66_DB_SLSCNSL_PRODREFRESH_CSTIW_SLS_TXN_LN_ITM_FCT_distinct_values_table_stats (col_id int, distinct_values bigint) Row format delimited Fields terminated by '\t' Lines terminated by '\n'  Stored as textfile ;</t>
  </si>
  <si>
    <t>create table db_custscience_interns.col_67_DB_SLSCNSL_PRODREFRESH_CSTIW_SLS_TXN_LN_ITM_FCT_distinct_values_table_stats (col_id int, distinct_values bigint) Row format delimited Fields terminated by '\t' Lines terminated by '\n'  Stored as textfile ;</t>
  </si>
  <si>
    <t>create table db_custscience_interns.col_68_DB_SLSCNSL_PRODREFRESH_CSTIW_SLS_TXN_LN_ITM_FCT_distinct_values_table_stats (col_id int, distinct_values bigint) Row format delimited Fields terminated by '\t' Lines terminated by '\n'  Stored as textfile ;</t>
  </si>
  <si>
    <t>create table db_custscience_interns.col_69_DB_SLSCNSL_PRODREFRESH_CSTIW_SLS_TXN_LN_ITM_FCT_distinct_values_table_stats (col_id int, distinct_values bigint) Row format delimited Fields terminated by '\t' Lines terminated by '\n'  Stored as textfile ;</t>
  </si>
  <si>
    <t>create table db_custscience_interns.col_70_DB_SLSCNSL_PRODREFRESH_CSTIW_SLS_TXN_LN_ITM_FCT_distinct_values_table_stats (col_id int, distinct_values bigint) Row format delimited Fields terminated by '\t' Lines terminated by '\n'  Stored as textfile ;</t>
  </si>
  <si>
    <t>create table db_custscience_interns.col_71_DB_SLSCNSL_PRODREFRESH_CSTIW_SLS_TXN_LN_ITM_FCT_distinct_values_table_stats (col_id int, distinct_values bigint) Row format delimited Fields terminated by '\t' Lines terminated by '\n'  Stored as textfile ;</t>
  </si>
  <si>
    <t>create table db_custscience_interns.col_72_DB_SLSCNSL_PRODREFRESH_CSTIW_SLS_TXN_LN_ITM_FCT_distinct_values_table_stats (col_id int, distinct_values bigint) Row format delimited Fields terminated by '\t' Lines terminated by '\n'  Stored as textfile ;</t>
  </si>
  <si>
    <t>create table db_custscience_interns.col_73_DB_SLSCNSL_PRODREFRESH_CSTIW_SLS_TXN_LN_ITM_FCT_distinct_values_table_stats (col_id int, distinct_values bigint) Row format delimited Fields terminated by '\t' Lines terminated by '\n'  Stored as textfile ;</t>
  </si>
  <si>
    <t>create table db_custscience_interns.col_74_DB_SLSCNSL_PRODREFRESH_CSTIW_SLS_TXN_LN_ITM_FCT_distinct_values_table_stats (col_id int, distinct_values bigint) Row format delimited Fields terminated by '\t' Lines terminated by '\n'  Stored as textfile ;</t>
  </si>
  <si>
    <t>create table db_custscience_interns.col_75_DB_SLSCNSL_PRODREFRESH_CSTIW_SLS_TXN_LN_ITM_FCT_distinct_values_table_stats (col_id int, distinct_values bigint) Row format delimited Fields terminated by '\t' Lines terminated by '\n'  Stored as textfile ;</t>
  </si>
  <si>
    <t>create table db_custscience_interns.col_76_DB_SLSCNSL_PRODREFRESH_CSTIW_SLS_TXN_LN_ITM_FCT_distinct_values_table_stats (col_id int, distinct_values bigint) Row format delimited Fields terminated by '\t' Lines terminated by '\n'  Stored as textfile ;</t>
  </si>
  <si>
    <t>create table db_custscience_interns.col_77_DB_SLSCNSL_PRODREFRESH_CSTIW_SLS_TXN_LN_ITM_FCT_distinct_values_table_stats (col_id int, distinct_values bigint) Row format delimited Fields terminated by '\t' Lines terminated by '\n'  Stored as textfile ;</t>
  </si>
  <si>
    <t>create table db_custscience_interns.col_78_DB_SLSCNSL_PRODREFRESH_CSTIW_SLS_TXN_LN_ITM_FCT_distinct_values_table_stats (col_id int, distinct_values bigint) Row format delimited Fields terminated by '\t' Lines terminated by '\n'  Stored as textfile ;</t>
  </si>
  <si>
    <t>create table db_custscience_interns.col_79_DB_SLSCNSL_PRODREFRESH_CSTIW_SLS_TXN_LN_ITM_FCT_distinct_values_table_stats (col_id int, distinct_values bigint) Row format delimited Fields terminated by '\t' Lines terminated by '\n'  Stored as textfile ;</t>
  </si>
  <si>
    <t>create table db_custscience_interns.col_80_DB_SLSCNSL_PRODREFRESH_CSTIW_SLS_TXN_LN_ITM_FCT_distinct_values_table_stats (col_id int, distinct_values bigint) Row format delimited Fields terminated by '\t' Lines terminated by '\n'  Stored as textfile ;</t>
  </si>
  <si>
    <t>create table db_custscience_interns.col_81_DB_SLSCNSL_PRODREFRESH_CSTIW_SLS_TXN_LN_ITM_FCT_distinct_values_table_stats (col_id int, distinct_values bigint) Row format delimited Fields terminated by '\t' Lines terminated by '\n'  Stored as textfile ;</t>
  </si>
  <si>
    <t>create table db_custscience_interns.col_82_DB_SLSCNSL_PRODREFRESH_CSTIW_SLS_TXN_LN_ITM_FCT_distinct_values_table_stats (col_id int, distinct_values bigint) Row format delimited Fields terminated by '\t' Lines terminated by '\n'  Stored as textfile ;</t>
  </si>
  <si>
    <t>create table db_custscience_interns.col_83_DB_SLSCNSL_PRODREFRESH_CSTIW_SLS_TXN_LN_ITM_FCT_distinct_values_table_stats (col_id int, distinct_values bigint) Row format delimited Fields terminated by '\t' Lines terminated by '\n'  Stored as textfile ;</t>
  </si>
  <si>
    <t>create table db_custscience_interns.col_84_DB_SLSCNSL_PRODREFRESH_CSTIW_SLS_TXN_LN_ITM_FCT_distinct_values_table_stats (col_id int, distinct_values bigint) Row format delimited Fields terminated by '\t' Lines terminated by '\n'  Stored as textfile ;</t>
  </si>
  <si>
    <t>create table db_custscience_interns.col_85_DB_SLSCNSL_PRODREFRESH_CSTIW_SLS_TXN_LN_ITM_FCT_distinct_values_table_stats (col_id int, distinct_values bigint) Row format delimited Fields terminated by '\t' Lines terminated by '\n'  Stored as textfile ;</t>
  </si>
  <si>
    <t>create table db_custscience_interns.col_86_DB_SLSCNSL_PRODREFRESH_CSTIW_SLS_TXN_LN_ITM_FCT_distinct_values_table_stats (col_id int, distinct_values bigint) Row format delimited Fields terminated by '\t' Lines terminated by '\n'  Stored as textfile ;</t>
  </si>
  <si>
    <t>create table db_custscience_interns.col_87_DB_SLSCNSL_PRODREFRESH_CSTIW_SLS_TXN_LN_ITM_FCT_distinct_values_table_stats (col_id int, distinct_values bigint) Row format delimited Fields terminated by '\t' Lines terminated by '\n'  Stored as textfile ;</t>
  </si>
  <si>
    <t>create table db_custscience_interns.col_88_DB_SLSCNSL_PRODREFRESH_CSTIW_SLS_TXN_LN_ITM_FCT_distinct_values_table_stats (col_id int, distinct_values bigint) Row format delimited Fields terminated by '\t' Lines terminated by '\n'  Stored as textfile ;</t>
  </si>
  <si>
    <t>create table db_custscience_interns.col_89_DB_SLSCNSL_PRODREFRESH_CSTIW_SLS_TXN_LN_ITM_FCT_distinct_values_table_stats (col_id int, distinct_values bigint) Row format delimited Fields terminated by '\t' Lines terminated by '\n'  Stored as textfile ;</t>
  </si>
  <si>
    <t>create table db_custscience_interns.col_90_DB_SLSCNSL_PRODREFRESH_CSTIW_SLS_TXN_LN_ITM_FCT_distinct_values_table_stats (col_id int, distinct_values bigint) Row format delimited Fields terminated by '\t' Lines terminated by '\n'  Stored as textfile ;</t>
  </si>
  <si>
    <t>create table db_custscience_interns.col_91_DB_SLSCNSL_PRODREFRESH_CSTIW_SLS_TXN_LN_ITM_FCT_distinct_values_table_stats (col_id int, distinct_values bigint) Row format delimited Fields terminated by '\t' Lines terminated by '\n'  Stored as textfile ;</t>
  </si>
  <si>
    <t>create table db_custscience_interns.col_92_DB_SLSCNSL_PRODREFRESH_CSTIW_SLS_TXN_LN_ITM_FCT_distinct_values_table_stats (col_id int, distinct_values bigint) Row format delimited Fields terminated by '\t' Lines terminated by '\n'  Stored as textfile ;</t>
  </si>
  <si>
    <t>create table db_custscience_interns.col_93_DB_SLSCNSL_PRODREFRESH_CSTIW_SLS_TXN_LN_ITM_FCT_distinct_values_table_stats (col_id int, distinct_values bigint) Row format delimited Fields terminated by '\t' Lines terminated by '\n'  Stored as textfile ;</t>
  </si>
  <si>
    <t>insert into table db_custscience_interns.col_1_DB_SLSCNSL_PRODREFRESH_CSTIW_SLS_TXN_LN_ITM_FCT_distinct_values_table_stats select '1' as col_id, count (distinct STR_TM_GRP_CD) as distinct_values</t>
  </si>
  <si>
    <t>insert into table db_custscience_interns.col_2_DB_SLSCNSL_PRODREFRESH_CSTIW_SLS_TXN_LN_ITM_FCT_distinct_values_table_stats select '2' as col_id, count (distinct SELL_LOC_HASH_KEY) as distinct_values</t>
  </si>
  <si>
    <t>insert into table db_custscience_interns.col_3_DB_SLSCNSL_PRODREFRESH_CSTIW_SLS_TXN_LN_ITM_FCT_distinct_values_table_stats select '3' as col_id, count (distinct REGR_NBR) as distinct_values</t>
  </si>
  <si>
    <t>insert into table db_custscience_interns.col_4_DB_SLSCNSL_PRODREFRESH_CSTIW_SLS_TXN_LN_ITM_FCT_distinct_values_table_stats select '4' as col_id, count (distinct SLS_TXN_NBR) as distinct_values</t>
  </si>
  <si>
    <t>insert into table db_custscience_interns.col_5_DB_SLSCNSL_PRODREFRESH_CSTIW_SLS_TXN_LN_ITM_FCT_distinct_values_table_stats select '5' as col_id, count (distinct SLS_TXN_TM) as distinct_values</t>
  </si>
  <si>
    <t>insert into table db_custscience_interns.col_6_DB_SLSCNSL_PRODREFRESH_CSTIW_SLS_TXN_LN_ITM_FCT_distinct_values_table_stats select '6' as col_id, count (distinct TXN_ITM_SEQ_NBR) as distinct_values</t>
  </si>
  <si>
    <t>insert into table db_custscience_interns.col_7_DB_SLSCNSL_PRODREFRESH_CSTIW_SLS_TXN_LN_ITM_FCT_distinct_values_table_stats select '7' as col_id, count (distinct GLBL_SKU_HASH_KEY) as distinct_values</t>
  </si>
  <si>
    <t>insert into table db_custscience_interns.col_8_DB_SLSCNSL_PRODREFRESH_CSTIW_SLS_TXN_LN_ITM_FCT_distinct_values_table_stats select '8' as col_id, count (distinct GLBL_STY_CLR_HASH_KEY) as distinct_values</t>
  </si>
  <si>
    <t>insert into table db_custscience_interns.col_9_DB_SLSCNSL_PRODREFRESH_CSTIW_SLS_TXN_LN_ITM_FCT_distinct_values_table_stats select '9' as col_id, count (distinct CR_LOC_HASH_KEY) as distinct_values</t>
  </si>
  <si>
    <t>insert into table db_custscience_interns.col_10_DB_SLSCNSL_PRODREFRESH_CSTIW_SLS_TXN_LN_ITM_FCT_distinct_values_table_stats select '10' as col_id, count (distinct SLS_TXN_ITM_TYP_CD) as distinct_values</t>
  </si>
  <si>
    <t>insert into table db_custscience_interns.col_11_DB_SLSCNSL_PRODREFRESH_CSTIW_SLS_TXN_LN_ITM_FCT_distinct_values_table_stats select '11' as col_id, count (distinct SLS_TXN_ITM_TYP_CD_DESC) as distinct_values</t>
  </si>
  <si>
    <t>insert into table db_custscience_interns.col_12_DB_SLSCNSL_PRODREFRESH_CSTIW_SLS_TXN_LN_ITM_FCT_distinct_values_table_stats select '12' as col_id, count (distinct VD_IND) as distinct_values</t>
  </si>
  <si>
    <t>insert into table db_custscience_interns.col_13_DB_SLSCNSL_PRODREFRESH_CSTIW_SLS_TXN_LN_ITM_FCT_distinct_values_table_stats select '13' as col_id, count (distinct LN_TOT_UN_SLS_QTY) as distinct_values</t>
  </si>
  <si>
    <t>insert into table db_custscience_interns.col_14_DB_SLSCNSL_PRODREFRESH_CSTIW_SLS_TXN_LN_ITM_FCT_distinct_values_table_stats select '14' as col_id, count (distinct LN_TOT_RTL_SLS_AMT) as distinct_values</t>
  </si>
  <si>
    <t>insert into table db_custscience_interns.col_15_DB_SLSCNSL_PRODREFRESH_CSTIW_SLS_TXN_LN_ITM_FCT_distinct_values_table_stats select '15' as col_id, count (distinct LN_NET_DSCT_UN_PRC_AMT) as distinct_values</t>
  </si>
  <si>
    <t>insert into table db_custscience_interns.col_16_DB_SLSCNSL_PRODREFRESH_CSTIW_SLS_TXN_LN_ITM_FCT_distinct_values_table_stats select '16' as col_id, count (distinct LN_CUR_TCK_PRC_AMT) as distinct_values</t>
  </si>
  <si>
    <t>insert into table db_custscience_interns.col_17_DB_SLSCNSL_PRODREFRESH_CSTIW_SLS_TXN_LN_ITM_FCT_distinct_values_table_stats select '17' as col_id, count (distinct LN_WAC_CST_AMT) as distinct_values</t>
  </si>
  <si>
    <t>insert into table db_custscience_interns.col_18_DB_SLSCNSL_PRODREFRESH_CSTIW_SLS_TXN_LN_ITM_FCT_distinct_values_table_stats select '18' as col_id, count (distinct LN_ORIG_RTL_PRC_AMT) as distinct_values</t>
  </si>
  <si>
    <t>insert into table db_custscience_interns.col_19_DB_SLSCNSL_PRODREFRESH_CSTIW_SLS_TXN_LN_ITM_FCT_distinct_values_table_stats select '19' as col_id, count (distinct TXBL_IND) as distinct_values</t>
  </si>
  <si>
    <t>insert into table db_custscience_interns.col_20_DB_SLSCNSL_PRODREFRESH_CSTIW_SLS_TXN_LN_ITM_FCT_distinct_values_table_stats select '20' as col_id, count (distinct VAT_AMT) as distinct_values</t>
  </si>
  <si>
    <t>insert into table db_custscience_interns.col_21_DB_SLSCNSL_PRODREFRESH_CSTIW_SLS_TXN_LN_ITM_FCT_distinct_values_table_stats select '21' as col_id, count (distinct INDV_DSCT_IND) as distinct_values</t>
  </si>
  <si>
    <t>insert into table db_custscience_interns.col_22_DB_SLSCNSL_PRODREFRESH_CSTIW_SLS_TXN_LN_ITM_FCT_distinct_values_table_stats select '22' as col_id, count (distinct GRP_DSCT_IND) as distinct_values</t>
  </si>
  <si>
    <t>insert into table db_custscience_interns.col_23_DB_SLSCNSL_PRODREFRESH_CSTIW_SLS_TXN_LN_ITM_FCT_distinct_values_table_stats select '23' as col_id, count (distinct GRP_DSCT_NBR) as distinct_values</t>
  </si>
  <si>
    <t>insert into table db_custscience_interns.col_24_DB_SLSCNSL_PRODREFRESH_CSTIW_SLS_TXN_LN_ITM_FCT_distinct_values_table_stats select '24' as col_id, count (distinct SELL_DIV_ID) as distinct_values</t>
  </si>
  <si>
    <t>insert into table db_custscience_interns.col_25_DB_SLSCNSL_PRODREFRESH_CSTIW_SLS_TXN_LN_ITM_FCT_distinct_values_table_stats select '25' as col_id, count (distinct PRC_OVRD_IND) as distinct_values</t>
  </si>
  <si>
    <t>insert into table db_custscience_interns.col_26_DB_SLSCNSL_PRODREFRESH_CSTIW_SLS_TXN_LN_ITM_FCT_distinct_values_table_stats select '26' as col_id, count (distinct LST_UPDT_TMST) as distinct_values</t>
  </si>
  <si>
    <t>insert into table db_custscience_interns.col_27_DB_SLSCNSL_PRODREFRESH_CSTIW_SLS_TXN_LN_ITM_FCT_distinct_values_table_stats select '27' as col_id, count (distinct SLS_TAX_ST_CD) as distinct_values</t>
  </si>
  <si>
    <t>insert into table db_custscience_interns.col_28_DB_SLSCNSL_PRODREFRESH_CSTIW_SLS_TXN_LN_ITM_FCT_distinct_values_table_stats select '28' as col_id, count (distinct CHRG_SND_IND) as distinct_values</t>
  </si>
  <si>
    <t>insert into table db_custscience_interns.col_29_DB_SLSCNSL_PRODREFRESH_CSTIW_SLS_TXN_LN_ITM_FCT_distinct_values_table_stats select '29' as col_id, count (distinct MEM_ID) as distinct_values</t>
  </si>
  <si>
    <t>insert into table db_custscience_interns.col_30_DB_SLSCNSL_PRODREFRESH_CSTIW_SLS_TXN_LN_ITM_FCT_distinct_values_table_stats select '30' as col_id, count (distinct SLS_PRSN_NBR) as distinct_values</t>
  </si>
  <si>
    <t>insert into table db_custscience_interns.col_31_DB_SLSCNSL_PRODREFRESH_CSTIW_SLS_TXN_LN_ITM_FCT_distinct_values_table_stats select '31' as col_id, count (distinct SLS_ITM_TAX_1_AMT) as distinct_values</t>
  </si>
  <si>
    <t>insert into table db_custscience_interns.col_32_DB_SLSCNSL_PRODREFRESH_CSTIW_SLS_TXN_LN_ITM_FCT_distinct_values_table_stats select '32' as col_id, count (distinct SLS_ITM_TAX_2_AMT) as distinct_values</t>
  </si>
  <si>
    <t>insert into table db_custscience_interns.col_33_DB_SLSCNSL_PRODREFRESH_CSTIW_SLS_TXN_LN_ITM_FCT_distinct_values_table_stats select '33' as col_id, count (distinct SLS_ITM_TAX_3_AMT) as distinct_values</t>
  </si>
  <si>
    <t>insert into table db_custscience_interns.col_34_DB_SLSCNSL_PRODREFRESH_CSTIW_SLS_TXN_LN_ITM_FCT_distinct_values_table_stats select '34' as col_id, count (distinct SLS_ITM_TAX_4_AMT) as distinct_values</t>
  </si>
  <si>
    <t>insert into table db_custscience_interns.col_35_DB_SLSCNSL_PRODREFRESH_CSTIW_SLS_TXN_LN_ITM_FCT_distinct_values_table_stats select '35' as col_id, count (distinct SLS_ITM_TAX_5_AMT) as distinct_values</t>
  </si>
  <si>
    <t>insert into table db_custscience_interns.col_36_DB_SLSCNSL_PRODREFRESH_CSTIW_SLS_TXN_LN_ITM_FCT_distinct_values_table_stats select '36' as col_id, count (distinct SLS_ITM_TAX_1_CD) as distinct_values</t>
  </si>
  <si>
    <t>insert into table db_custscience_interns.col_37_DB_SLSCNSL_PRODREFRESH_CSTIW_SLS_TXN_LN_ITM_FCT_distinct_values_table_stats select '37' as col_id, count (distinct SLS_ITM_TAX_2_CD) as distinct_values</t>
  </si>
  <si>
    <t>insert into table db_custscience_interns.col_38_DB_SLSCNSL_PRODREFRESH_CSTIW_SLS_TXN_LN_ITM_FCT_distinct_values_table_stats select '38' as col_id, count (distinct SLS_ITM_TAX_3_CD) as distinct_values</t>
  </si>
  <si>
    <t>insert into table db_custscience_interns.col_39_DB_SLSCNSL_PRODREFRESH_CSTIW_SLS_TXN_LN_ITM_FCT_distinct_values_table_stats select '39' as col_id, count (distinct SLS_ITM_TAX_4_CD) as distinct_values</t>
  </si>
  <si>
    <t>insert into table db_custscience_interns.col_40_DB_SLSCNSL_PRODREFRESH_CSTIW_SLS_TXN_LN_ITM_FCT_distinct_values_table_stats select '40' as col_id, count (distinct SLS_ITM_TAX_5_CD) as distinct_values</t>
  </si>
  <si>
    <t>insert into table db_custscience_interns.col_41_DB_SLSCNSL_PRODREFRESH_CSTIW_SLS_TXN_LN_ITM_FCT_distinct_values_table_stats select '41' as col_id, count (distinct ORIG_SELL_LOC_HASH_KEY) as distinct_values</t>
  </si>
  <si>
    <t>insert into table db_custscience_interns.col_42_DB_SLSCNSL_PRODREFRESH_CSTIW_SLS_TXN_LN_ITM_FCT_distinct_values_table_stats select '42' as col_id, count (distinct PROC_DT_HASH_KEY) as distinct_values</t>
  </si>
  <si>
    <t>insert into table db_custscience_interns.col_43_DB_SLSCNSL_PRODREFRESH_CSTIW_SLS_TXN_LN_ITM_FCT_distinct_values_table_stats select '43' as col_id, count (distinct NMDSE_ITM_SCATG_CD) as distinct_values</t>
  </si>
  <si>
    <t>insert into table db_custscience_interns.col_44_DB_SLSCNSL_PRODREFRESH_CSTIW_SLS_TXN_LN_ITM_FCT_distinct_values_table_stats select '44' as col_id, count (distinct NMDSE_ITM_SCATG_CD_DESC) as distinct_values</t>
  </si>
  <si>
    <t>insert into table db_custscience_interns.col_45_DB_SLSCNSL_PRODREFRESH_CSTIW_SLS_TXN_LN_ITM_FCT_distinct_values_table_stats select '45' as col_id, count (distinct CSGN_CST_AMT) as distinct_values</t>
  </si>
  <si>
    <t>insert into table db_custscience_interns.col_46_DB_SLSCNSL_PRODREFRESH_CSTIW_SLS_TXN_LN_ITM_FCT_distinct_values_table_stats select '46' as col_id, count (distinct RTN_RSN_CD) as distinct_values</t>
  </si>
  <si>
    <t>insert into table db_custscience_interns.col_47_DB_SLSCNSL_PRODREFRESH_CSTIW_SLS_TXN_LN_ITM_FCT_distinct_values_table_stats select '47' as col_id, count (distinct RTN_RSN_DESC) as distinct_values</t>
  </si>
  <si>
    <t>insert into table db_custscience_interns.col_48_DB_SLSCNSL_PRODREFRESH_CSTIW_SLS_TXN_LN_ITM_FCT_distinct_values_table_stats select '48' as col_id, count (distinct DNRM_WAC_CST_LCL_AMT) as distinct_values</t>
  </si>
  <si>
    <t>insert into table db_custscience_interns.col_49_DB_SLSCNSL_PRODREFRESH_CSTIW_SLS_TXN_LN_ITM_FCT_distinct_values_table_stats select '49' as col_id, count (distinct NMDSE_ITM_TYP_CD) as distinct_values</t>
  </si>
  <si>
    <t>insert into table db_custscience_interns.col_50_DB_SLSCNSL_PRODREFRESH_CSTIW_SLS_TXN_LN_ITM_FCT_distinct_values_table_stats select '50' as col_id, count (distinct NMDSE_ITM_TYP_CD_DESC) as distinct_values</t>
  </si>
  <si>
    <t>insert into table db_custscience_interns.col_51_DB_SLSCNSL_PRODREFRESH_CSTIW_SLS_TXN_LN_ITM_FCT_distinct_values_table_stats select '51' as col_id, count (distinct NMDSE_TYP_CD) as distinct_values</t>
  </si>
  <si>
    <t>insert into table db_custscience_interns.col_52_DB_SLSCNSL_PRODREFRESH_CSTIW_SLS_TXN_LN_ITM_FCT_distinct_values_table_stats select '52' as col_id, count (distinct NMDSE_TYP_CD_DESC) as distinct_values</t>
  </si>
  <si>
    <t>insert into table db_custscience_interns.col_53_DB_SLSCNSL_PRODREFRESH_CSTIW_SLS_TXN_LN_ITM_FCT_distinct_values_table_stats select '53' as col_id, count (distinct GCRD_TXN_TYP_CD) as distinct_values</t>
  </si>
  <si>
    <t>insert into table db_custscience_interns.col_54_DB_SLSCNSL_PRODREFRESH_CSTIW_SLS_TXN_LN_ITM_FCT_distinct_values_table_stats select '54' as col_id, count (distinct SLS_RTN_IND) as distinct_values</t>
  </si>
  <si>
    <t>insert into table db_custscience_interns.col_55_DB_SLSCNSL_PRODREFRESH_CSTIW_SLS_TXN_LN_ITM_FCT_distinct_values_table_stats select '55' as col_id, count (distinct PRC_OVRD_ROLE_CD) as distinct_values</t>
  </si>
  <si>
    <t>insert into table db_custscience_interns.col_56_DB_SLSCNSL_PRODREFRESH_CSTIW_SLS_TXN_LN_ITM_FCT_distinct_values_table_stats select '56' as col_id, count (distinct BRD_ID) as distinct_values</t>
  </si>
  <si>
    <t>insert into table db_custscience_interns.col_57_DB_SLSCNSL_PRODREFRESH_CSTIW_SLS_TXN_LN_ITM_FCT_distinct_values_table_stats select '57' as col_id, count (distinct CHNL_ID) as distinct_values</t>
  </si>
  <si>
    <t>insert into table db_custscience_interns.col_58_DB_SLSCNSL_PRODREFRESH_CSTIW_SLS_TXN_LN_ITM_FCT_distinct_values_table_stats select '58' as col_id, count (distinct DD_CHNL_ID) as distinct_values</t>
  </si>
  <si>
    <t>insert into table db_custscience_interns.col_59_DB_SLSCNSL_PRODREFRESH_CSTIW_SLS_TXN_LN_ITM_FCT_distinct_values_table_stats select '59' as col_id, count (distinct CTRY_CD) as distinct_values</t>
  </si>
  <si>
    <t>insert into table db_custscience_interns.col_60_DB_SLSCNSL_PRODREFRESH_CSTIW_SLS_TXN_LN_ITM_FCT_distinct_values_table_stats select '60' as col_id, count (distinct LCL_CNCY_CD) as distinct_values</t>
  </si>
  <si>
    <t>insert into table db_custscience_interns.col_61_DB_SLSCNSL_PRODREFRESH_CSTIW_SLS_TXN_LN_ITM_FCT_distinct_values_table_stats select '61' as col_id, count (distinct MKT_CNCY_CD) as distinct_values</t>
  </si>
  <si>
    <t>insert into table db_custscience_interns.col_62_DB_SLSCNSL_PRODREFRESH_CSTIW_SLS_TXN_LN_ITM_FCT_distinct_values_table_stats select '62' as col_id, count (distinct GCRD_NBR) as distinct_values</t>
  </si>
  <si>
    <t>insert into table db_custscience_interns.col_63_DB_SLSCNSL_PRODREFRESH_CSTIW_SLS_TXN_LN_ITM_FCT_distinct_values_table_stats select '63' as col_id, count (distinct GC_NBR) as distinct_values</t>
  </si>
  <si>
    <t>insert into table db_custscience_interns.col_64_DB_SLSCNSL_PRODREFRESH_CSTIW_SLS_TXN_LN_ITM_FCT_distinct_values_table_stats select '64' as col_id, count (distinct PMOTN_CRD_NBR) as distinct_values</t>
  </si>
  <si>
    <t>insert into table db_custscience_interns.col_65_DB_SLSCNSL_PRODREFRESH_CSTIW_SLS_TXN_LN_ITM_FCT_distinct_values_table_stats select '65' as col_id, count (distinct PRC_STAT_CD) as distinct_values</t>
  </si>
  <si>
    <t>insert into table db_custscience_interns.col_66_DB_SLSCNSL_PRODREFRESH_CSTIW_SLS_TXN_LN_ITM_FCT_distinct_values_table_stats select '66' as col_id, count (distinct CCR_IND) as distinct_values</t>
  </si>
  <si>
    <t>insert into table db_custscience_interns.col_67_DB_SLSCNSL_PRODREFRESH_CSTIW_SLS_TXN_LN_ITM_FCT_distinct_values_table_stats select '67' as col_id, count (distinct SLS_AUD_STAT_CD) as distinct_values</t>
  </si>
  <si>
    <t>insert into table db_custscience_interns.col_68_DB_SLSCNSL_PRODREFRESH_CSTIW_SLS_TXN_LN_ITM_FCT_distinct_values_table_stats select '68' as col_id, count (distinct SHTG_PST_DT_HASH_KEY) as distinct_values</t>
  </si>
  <si>
    <t>insert into table db_custscience_interns.col_69_DB_SLSCNSL_PRODREFRESH_CSTIW_SLS_TXN_LN_ITM_FCT_distinct_values_table_stats select '69' as col_id, count (distinct SPRN_NBR) as distinct_values</t>
  </si>
  <si>
    <t>insert into table db_custscience_interns.col_70_DB_SLSCNSL_PRODREFRESH_CSTIW_SLS_TXN_LN_ITM_FCT_distinct_values_table_stats select '70' as col_id, count (distinct RTN_SPRN_NBR) as distinct_values</t>
  </si>
  <si>
    <t>insert into table db_custscience_interns.col_71_DB_SLSCNSL_PRODREFRESH_CSTIW_SLS_TXN_LN_ITM_FCT_distinct_values_table_stats select '71' as col_id, count (distinct SELL_SEAS_CD) as distinct_values</t>
  </si>
  <si>
    <t>insert into table db_custscience_interns.col_72_DB_SLSCNSL_PRODREFRESH_CSTIW_SLS_TXN_LN_ITM_FCT_distinct_values_table_stats select '72' as col_id, count (distinct SELL_SEAS_YR) as distinct_values</t>
  </si>
  <si>
    <t>insert into table db_custscience_interns.col_73_DB_SLSCNSL_PRODREFRESH_CSTIW_SLS_TXN_LN_ITM_FCT_distinct_values_table_stats select '73' as col_id, count (distinct LCL_TO_USD_CONV_RAT) as distinct_values</t>
  </si>
  <si>
    <t>insert into table db_custscience_interns.col_74_DB_SLSCNSL_PRODREFRESH_CSTIW_SLS_TXN_LN_ITM_FCT_distinct_values_table_stats select '74' as col_id, count (distinct LCL_TO_MKT_CONV_RAT) as distinct_values</t>
  </si>
  <si>
    <t>insert into table db_custscience_interns.col_75_DB_SLSCNSL_PRODREFRESH_CSTIW_SLS_TXN_LN_ITM_FCT_distinct_values_table_stats select '75' as col_id, count (distinct USD_TO_LCL_CONV_RAT) as distinct_values</t>
  </si>
  <si>
    <t>insert into table db_custscience_interns.col_76_DB_SLSCNSL_PRODREFRESH_CSTIW_SLS_TXN_LN_ITM_FCT_distinct_values_table_stats select '76' as col_id, count (distinct USD_TO_MKT_CONV_RAT) as distinct_values</t>
  </si>
  <si>
    <t>insert into table db_custscience_interns.col_77_DB_SLSCNSL_PRODREFRESH_CSTIW_SLS_TXN_LN_ITM_FCT_distinct_values_table_stats select '77' as col_id, count (distinct CSGN_IND) as distinct_values</t>
  </si>
  <si>
    <t>insert into table db_custscience_interns.col_78_DB_SLSCNSL_PRODREFRESH_CSTIW_SLS_TXN_LN_ITM_FCT_distinct_values_table_stats select '78' as col_id, count (distinct PRC_ADJ_IND) as distinct_values</t>
  </si>
  <si>
    <t>insert into table db_custscience_interns.col_79_DB_SLSCNSL_PRODREFRESH_CSTIW_SLS_TXN_LN_ITM_FCT_distinct_values_table_stats select '79' as col_id, count (distinct RTN_LOC_HASH_KEY) as distinct_values</t>
  </si>
  <si>
    <t>insert into table db_custscience_interns.col_80_DB_SLSCNSL_PRODREFRESH_CSTIW_SLS_TXN_LN_ITM_FCT_distinct_values_table_stats select '80' as col_id, count (distinct SHP_FFL_LOC_HASH_KEY) as distinct_values</t>
  </si>
  <si>
    <t>insert into table db_custscience_interns.col_81_DB_SLSCNSL_PRODREFRESH_CSTIW_SLS_TXN_LN_ITM_FCT_distinct_values_table_stats select '81' as col_id, count (distinct DMD_LOC_HASH_KEY) as distinct_values</t>
  </si>
  <si>
    <t>insert into table db_custscience_interns.col_82_DB_SLSCNSL_PRODREFRESH_CSTIW_SLS_TXN_LN_ITM_FCT_distinct_values_table_stats select '82' as col_id, count (distinct SFS_IND) as distinct_values</t>
  </si>
  <si>
    <t>insert into table db_custscience_interns.col_83_DB_SLSCNSL_PRODREFRESH_CSTIW_SLS_TXN_LN_ITM_FCT_distinct_values_table_stats select '83' as col_id, count (distinct OIS_IND) as distinct_values</t>
  </si>
  <si>
    <t>insert into table db_custscience_interns.col_84_DB_SLSCNSL_PRODREFRESH_CSTIW_SLS_TXN_LN_ITM_FCT_distinct_values_table_stats select '84' as col_id, count (distinct ORIG_SLS_TXN_DT_HASH_KEY) as distinct_values</t>
  </si>
  <si>
    <t>insert into table db_custscience_interns.col_85_DB_SLSCNSL_PRODREFRESH_CSTIW_SLS_TXN_LN_ITM_FCT_distinct_values_table_stats select '85' as col_id, count (distinct ORIG_REGR_NBR) as distinct_values</t>
  </si>
  <si>
    <t>insert into table db_custscience_interns.col_86_DB_SLSCNSL_PRODREFRESH_CSTIW_SLS_TXN_LN_ITM_FCT_distinct_values_table_stats select '86' as col_id, count (distinct ORIG_TXN_NBR) as distinct_values</t>
  </si>
  <si>
    <t>insert into table db_custscience_interns.col_87_DB_SLSCNSL_PRODREFRESH_CSTIW_SLS_TXN_LN_ITM_FCT_distinct_values_table_stats select '87' as col_id, count (distinct ORIG_TXN_LN_SEQ_NBR) as distinct_values</t>
  </si>
  <si>
    <t>insert into table db_custscience_interns.col_88_DB_SLSCNSL_PRODREFRESH_CSTIW_SLS_TXN_LN_ITM_FCT_distinct_values_table_stats select '88' as col_id, count (distinct ORIG_TXN_TM) as distinct_values</t>
  </si>
  <si>
    <t>insert into table db_custscience_interns.col_89_DB_SLSCNSL_PRODREFRESH_CSTIW_SLS_TXN_LN_ITM_FCT_distinct_values_table_stats select '89' as col_id, count (distinct CUST_ORD_NBR) as distinct_values</t>
  </si>
  <si>
    <t>insert into table db_custscience_interns.col_90_DB_SLSCNSL_PRODREFRESH_CSTIW_SLS_TXN_LN_ITM_FCT_distinct_values_table_stats select '90' as col_id, count (distinct INVC_NBR) as distinct_values</t>
  </si>
  <si>
    <t>insert into table db_custscience_interns.col_91_DB_SLSCNSL_PRODREFRESH_CSTIW_SLS_TXN_LN_ITM_FCT_distinct_values_table_stats select '91' as col_id, count (distinct EPOC_ID) as distinct_values</t>
  </si>
  <si>
    <t>insert into table db_custscience_interns.col_92_DB_SLSCNSL_PRODREFRESH_CSTIW_SLS_TXN_LN_ITM_FCT_distinct_values_table_stats select '92' as col_id, count (distinct SLS_TXN_DT_HASH_KEY) as distinct_values</t>
  </si>
  <si>
    <t>insert into table db_custscience_interns.col_93_DB_SLSCNSL_PRODREFRESH_CSTIW_SLS_TXN_LN_ITM_FCT_distinct_values_table_stats select '93' as col_id, count (distinct SRC_TYP) as distinct_values</t>
  </si>
  <si>
    <t>from DB_SLSCNSL_PRODREFRESH.cstiw_sls_txn_ln_itm_fct</t>
  </si>
  <si>
    <t>drop table db_custscience_interns.col_1_DB_SLSCNSL_PRODREFRESH_CSTIW_SLS_TXN_LN_ITM_FCT_null_value_count_table_stats ;</t>
  </si>
  <si>
    <t>drop table db_custscience_interns.col_2_DB_SLSCNSL_PRODREFRESH_CSTIW_SLS_TXN_LN_ITM_FCT_null_value_count_table_stats ;</t>
  </si>
  <si>
    <t>drop table db_custscience_interns.col_3_DB_SLSCNSL_PRODREFRESH_CSTIW_SLS_TXN_LN_ITM_FCT_null_value_count_table_stats ;</t>
  </si>
  <si>
    <t>drop table db_custscience_interns.col_4_DB_SLSCNSL_PRODREFRESH_CSTIW_SLS_TXN_LN_ITM_FCT_null_value_count_table_stats ;</t>
  </si>
  <si>
    <t>drop table db_custscience_interns.col_5_DB_SLSCNSL_PRODREFRESH_CSTIW_SLS_TXN_LN_ITM_FCT_null_value_count_table_stats ;</t>
  </si>
  <si>
    <t>drop table db_custscience_interns.col_6_DB_SLSCNSL_PRODREFRESH_CSTIW_SLS_TXN_LN_ITM_FCT_null_value_count_table_stats ;</t>
  </si>
  <si>
    <t>drop table db_custscience_interns.col_7_DB_SLSCNSL_PRODREFRESH_CSTIW_SLS_TXN_LN_ITM_FCT_null_value_count_table_stats ;</t>
  </si>
  <si>
    <t>drop table db_custscience_interns.col_8_DB_SLSCNSL_PRODREFRESH_CSTIW_SLS_TXN_LN_ITM_FCT_null_value_count_table_stats ;</t>
  </si>
  <si>
    <t>drop table db_custscience_interns.col_9_DB_SLSCNSL_PRODREFRESH_CSTIW_SLS_TXN_LN_ITM_FCT_null_value_count_table_stats ;</t>
  </si>
  <si>
    <t>drop table db_custscience_interns.col_10_DB_SLSCNSL_PRODREFRESH_CSTIW_SLS_TXN_LN_ITM_FCT_null_value_count_table_stats ;</t>
  </si>
  <si>
    <t>drop table db_custscience_interns.col_11_DB_SLSCNSL_PRODREFRESH_CSTIW_SLS_TXN_LN_ITM_FCT_null_value_count_table_stats ;</t>
  </si>
  <si>
    <t>drop table db_custscience_interns.col_12_DB_SLSCNSL_PRODREFRESH_CSTIW_SLS_TXN_LN_ITM_FCT_null_value_count_table_stats ;</t>
  </si>
  <si>
    <t>drop table db_custscience_interns.col_13_DB_SLSCNSL_PRODREFRESH_CSTIW_SLS_TXN_LN_ITM_FCT_null_value_count_table_stats ;</t>
  </si>
  <si>
    <t>drop table db_custscience_interns.col_14_DB_SLSCNSL_PRODREFRESH_CSTIW_SLS_TXN_LN_ITM_FCT_null_value_count_table_stats ;</t>
  </si>
  <si>
    <t>drop table db_custscience_interns.col_15_DB_SLSCNSL_PRODREFRESH_CSTIW_SLS_TXN_LN_ITM_FCT_null_value_count_table_stats ;</t>
  </si>
  <si>
    <t>drop table db_custscience_interns.col_16_DB_SLSCNSL_PRODREFRESH_CSTIW_SLS_TXN_LN_ITM_FCT_null_value_count_table_stats ;</t>
  </si>
  <si>
    <t>drop table db_custscience_interns.col_17_DB_SLSCNSL_PRODREFRESH_CSTIW_SLS_TXN_LN_ITM_FCT_null_value_count_table_stats ;</t>
  </si>
  <si>
    <t>drop table db_custscience_interns.col_18_DB_SLSCNSL_PRODREFRESH_CSTIW_SLS_TXN_LN_ITM_FCT_null_value_count_table_stats ;</t>
  </si>
  <si>
    <t>drop table db_custscience_interns.col_19_DB_SLSCNSL_PRODREFRESH_CSTIW_SLS_TXN_LN_ITM_FCT_null_value_count_table_stats ;</t>
  </si>
  <si>
    <t>drop table db_custscience_interns.col_20_DB_SLSCNSL_PRODREFRESH_CSTIW_SLS_TXN_LN_ITM_FCT_null_value_count_table_stats ;</t>
  </si>
  <si>
    <t>drop table db_custscience_interns.col_21_DB_SLSCNSL_PRODREFRESH_CSTIW_SLS_TXN_LN_ITM_FCT_null_value_count_table_stats ;</t>
  </si>
  <si>
    <t>drop table db_custscience_interns.col_22_DB_SLSCNSL_PRODREFRESH_CSTIW_SLS_TXN_LN_ITM_FCT_null_value_count_table_stats ;</t>
  </si>
  <si>
    <t>drop table db_custscience_interns.col_23_DB_SLSCNSL_PRODREFRESH_CSTIW_SLS_TXN_LN_ITM_FCT_null_value_count_table_stats ;</t>
  </si>
  <si>
    <t>drop table db_custscience_interns.col_24_DB_SLSCNSL_PRODREFRESH_CSTIW_SLS_TXN_LN_ITM_FCT_null_value_count_table_stats ;</t>
  </si>
  <si>
    <t>drop table db_custscience_interns.col_25_DB_SLSCNSL_PRODREFRESH_CSTIW_SLS_TXN_LN_ITM_FCT_null_value_count_table_stats ;</t>
  </si>
  <si>
    <t>drop table db_custscience_interns.col_26_DB_SLSCNSL_PRODREFRESH_CSTIW_SLS_TXN_LN_ITM_FCT_null_value_count_table_stats ;</t>
  </si>
  <si>
    <t>drop table db_custscience_interns.col_27_DB_SLSCNSL_PRODREFRESH_CSTIW_SLS_TXN_LN_ITM_FCT_null_value_count_table_stats ;</t>
  </si>
  <si>
    <t>drop table db_custscience_interns.col_28_DB_SLSCNSL_PRODREFRESH_CSTIW_SLS_TXN_LN_ITM_FCT_null_value_count_table_stats ;</t>
  </si>
  <si>
    <t>drop table db_custscience_interns.col_29_DB_SLSCNSL_PRODREFRESH_CSTIW_SLS_TXN_LN_ITM_FCT_null_value_count_table_stats ;</t>
  </si>
  <si>
    <t>drop table db_custscience_interns.col_30_DB_SLSCNSL_PRODREFRESH_CSTIW_SLS_TXN_LN_ITM_FCT_null_value_count_table_stats ;</t>
  </si>
  <si>
    <t>drop table db_custscience_interns.col_31_DB_SLSCNSL_PRODREFRESH_CSTIW_SLS_TXN_LN_ITM_FCT_null_value_count_table_stats ;</t>
  </si>
  <si>
    <t>drop table db_custscience_interns.col_32_DB_SLSCNSL_PRODREFRESH_CSTIW_SLS_TXN_LN_ITM_FCT_null_value_count_table_stats ;</t>
  </si>
  <si>
    <t>drop table db_custscience_interns.col_33_DB_SLSCNSL_PRODREFRESH_CSTIW_SLS_TXN_LN_ITM_FCT_null_value_count_table_stats ;</t>
  </si>
  <si>
    <t>drop table db_custscience_interns.col_34_DB_SLSCNSL_PRODREFRESH_CSTIW_SLS_TXN_LN_ITM_FCT_null_value_count_table_stats ;</t>
  </si>
  <si>
    <t>drop table db_custscience_interns.col_35_DB_SLSCNSL_PRODREFRESH_CSTIW_SLS_TXN_LN_ITM_FCT_null_value_count_table_stats ;</t>
  </si>
  <si>
    <t>drop table db_custscience_interns.col_36_DB_SLSCNSL_PRODREFRESH_CSTIW_SLS_TXN_LN_ITM_FCT_null_value_count_table_stats ;</t>
  </si>
  <si>
    <t>drop table db_custscience_interns.col_37_DB_SLSCNSL_PRODREFRESH_CSTIW_SLS_TXN_LN_ITM_FCT_null_value_count_table_stats ;</t>
  </si>
  <si>
    <t>drop table db_custscience_interns.col_38_DB_SLSCNSL_PRODREFRESH_CSTIW_SLS_TXN_LN_ITM_FCT_null_value_count_table_stats ;</t>
  </si>
  <si>
    <t>drop table db_custscience_interns.col_39_DB_SLSCNSL_PRODREFRESH_CSTIW_SLS_TXN_LN_ITM_FCT_null_value_count_table_stats ;</t>
  </si>
  <si>
    <t>drop table db_custscience_interns.col_40_DB_SLSCNSL_PRODREFRESH_CSTIW_SLS_TXN_LN_ITM_FCT_null_value_count_table_stats ;</t>
  </si>
  <si>
    <t>drop table db_custscience_interns.col_41_DB_SLSCNSL_PRODREFRESH_CSTIW_SLS_TXN_LN_ITM_FCT_null_value_count_table_stats ;</t>
  </si>
  <si>
    <t>drop table db_custscience_interns.col_42_DB_SLSCNSL_PRODREFRESH_CSTIW_SLS_TXN_LN_ITM_FCT_null_value_count_table_stats ;</t>
  </si>
  <si>
    <t>drop table db_custscience_interns.col_43_DB_SLSCNSL_PRODREFRESH_CSTIW_SLS_TXN_LN_ITM_FCT_null_value_count_table_stats ;</t>
  </si>
  <si>
    <t>drop table db_custscience_interns.col_44_DB_SLSCNSL_PRODREFRESH_CSTIW_SLS_TXN_LN_ITM_FCT_null_value_count_table_stats ;</t>
  </si>
  <si>
    <t>drop table db_custscience_interns.col_45_DB_SLSCNSL_PRODREFRESH_CSTIW_SLS_TXN_LN_ITM_FCT_null_value_count_table_stats ;</t>
  </si>
  <si>
    <t>drop table db_custscience_interns.col_46_DB_SLSCNSL_PRODREFRESH_CSTIW_SLS_TXN_LN_ITM_FCT_null_value_count_table_stats ;</t>
  </si>
  <si>
    <t>drop table db_custscience_interns.col_47_DB_SLSCNSL_PRODREFRESH_CSTIW_SLS_TXN_LN_ITM_FCT_null_value_count_table_stats ;</t>
  </si>
  <si>
    <t>drop table db_custscience_interns.col_48_DB_SLSCNSL_PRODREFRESH_CSTIW_SLS_TXN_LN_ITM_FCT_null_value_count_table_stats ;</t>
  </si>
  <si>
    <t>drop table db_custscience_interns.col_49_DB_SLSCNSL_PRODREFRESH_CSTIW_SLS_TXN_LN_ITM_FCT_null_value_count_table_stats ;</t>
  </si>
  <si>
    <t>drop table db_custscience_interns.col_50_DB_SLSCNSL_PRODREFRESH_CSTIW_SLS_TXN_LN_ITM_FCT_null_value_count_table_stats ;</t>
  </si>
  <si>
    <t>drop table db_custscience_interns.col_51_DB_SLSCNSL_PRODREFRESH_CSTIW_SLS_TXN_LN_ITM_FCT_null_value_count_table_stats ;</t>
  </si>
  <si>
    <t>drop table db_custscience_interns.col_52_DB_SLSCNSL_PRODREFRESH_CSTIW_SLS_TXN_LN_ITM_FCT_null_value_count_table_stats ;</t>
  </si>
  <si>
    <t>drop table db_custscience_interns.col_53_DB_SLSCNSL_PRODREFRESH_CSTIW_SLS_TXN_LN_ITM_FCT_null_value_count_table_stats ;</t>
  </si>
  <si>
    <t>drop table db_custscience_interns.col_54_DB_SLSCNSL_PRODREFRESH_CSTIW_SLS_TXN_LN_ITM_FCT_null_value_count_table_stats ;</t>
  </si>
  <si>
    <t>drop table db_custscience_interns.col_55_DB_SLSCNSL_PRODREFRESH_CSTIW_SLS_TXN_LN_ITM_FCT_null_value_count_table_stats ;</t>
  </si>
  <si>
    <t>drop table db_custscience_interns.col_56_DB_SLSCNSL_PRODREFRESH_CSTIW_SLS_TXN_LN_ITM_FCT_null_value_count_table_stats ;</t>
  </si>
  <si>
    <t>drop table db_custscience_interns.col_57_DB_SLSCNSL_PRODREFRESH_CSTIW_SLS_TXN_LN_ITM_FCT_null_value_count_table_stats ;</t>
  </si>
  <si>
    <t>drop table db_custscience_interns.col_58_DB_SLSCNSL_PRODREFRESH_CSTIW_SLS_TXN_LN_ITM_FCT_null_value_count_table_stats ;</t>
  </si>
  <si>
    <t>drop table db_custscience_interns.col_59_DB_SLSCNSL_PRODREFRESH_CSTIW_SLS_TXN_LN_ITM_FCT_null_value_count_table_stats ;</t>
  </si>
  <si>
    <t>drop table db_custscience_interns.col_60_DB_SLSCNSL_PRODREFRESH_CSTIW_SLS_TXN_LN_ITM_FCT_null_value_count_table_stats ;</t>
  </si>
  <si>
    <t>drop table db_custscience_interns.col_61_DB_SLSCNSL_PRODREFRESH_CSTIW_SLS_TXN_LN_ITM_FCT_null_value_count_table_stats ;</t>
  </si>
  <si>
    <t>drop table db_custscience_interns.col_62_DB_SLSCNSL_PRODREFRESH_CSTIW_SLS_TXN_LN_ITM_FCT_null_value_count_table_stats ;</t>
  </si>
  <si>
    <t>drop table db_custscience_interns.col_63_DB_SLSCNSL_PRODREFRESH_CSTIW_SLS_TXN_LN_ITM_FCT_null_value_count_table_stats ;</t>
  </si>
  <si>
    <t>drop table db_custscience_interns.col_64_DB_SLSCNSL_PRODREFRESH_CSTIW_SLS_TXN_LN_ITM_FCT_null_value_count_table_stats ;</t>
  </si>
  <si>
    <t>drop table db_custscience_interns.col_65_DB_SLSCNSL_PRODREFRESH_CSTIW_SLS_TXN_LN_ITM_FCT_null_value_count_table_stats ;</t>
  </si>
  <si>
    <t>drop table db_custscience_interns.col_66_DB_SLSCNSL_PRODREFRESH_CSTIW_SLS_TXN_LN_ITM_FCT_null_value_count_table_stats ;</t>
  </si>
  <si>
    <t>drop table db_custscience_interns.col_67_DB_SLSCNSL_PRODREFRESH_CSTIW_SLS_TXN_LN_ITM_FCT_null_value_count_table_stats ;</t>
  </si>
  <si>
    <t>drop table db_custscience_interns.col_68_DB_SLSCNSL_PRODREFRESH_CSTIW_SLS_TXN_LN_ITM_FCT_null_value_count_table_stats ;</t>
  </si>
  <si>
    <t>drop table db_custscience_interns.col_69_DB_SLSCNSL_PRODREFRESH_CSTIW_SLS_TXN_LN_ITM_FCT_null_value_count_table_stats ;</t>
  </si>
  <si>
    <t>drop table db_custscience_interns.col_70_DB_SLSCNSL_PRODREFRESH_CSTIW_SLS_TXN_LN_ITM_FCT_null_value_count_table_stats ;</t>
  </si>
  <si>
    <t>drop table db_custscience_interns.col_71_DB_SLSCNSL_PRODREFRESH_CSTIW_SLS_TXN_LN_ITM_FCT_null_value_count_table_stats ;</t>
  </si>
  <si>
    <t>drop table db_custscience_interns.col_72_DB_SLSCNSL_PRODREFRESH_CSTIW_SLS_TXN_LN_ITM_FCT_null_value_count_table_stats ;</t>
  </si>
  <si>
    <t>drop table db_custscience_interns.col_73_DB_SLSCNSL_PRODREFRESH_CSTIW_SLS_TXN_LN_ITM_FCT_null_value_count_table_stats ;</t>
  </si>
  <si>
    <t>drop table db_custscience_interns.col_74_DB_SLSCNSL_PRODREFRESH_CSTIW_SLS_TXN_LN_ITM_FCT_null_value_count_table_stats ;</t>
  </si>
  <si>
    <t>drop table db_custscience_interns.col_75_DB_SLSCNSL_PRODREFRESH_CSTIW_SLS_TXN_LN_ITM_FCT_null_value_count_table_stats ;</t>
  </si>
  <si>
    <t>drop table db_custscience_interns.col_76_DB_SLSCNSL_PRODREFRESH_CSTIW_SLS_TXN_LN_ITM_FCT_null_value_count_table_stats ;</t>
  </si>
  <si>
    <t>drop table db_custscience_interns.col_77_DB_SLSCNSL_PRODREFRESH_CSTIW_SLS_TXN_LN_ITM_FCT_null_value_count_table_stats ;</t>
  </si>
  <si>
    <t>drop table db_custscience_interns.col_78_DB_SLSCNSL_PRODREFRESH_CSTIW_SLS_TXN_LN_ITM_FCT_null_value_count_table_stats ;</t>
  </si>
  <si>
    <t>drop table db_custscience_interns.col_79_DB_SLSCNSL_PRODREFRESH_CSTIW_SLS_TXN_LN_ITM_FCT_null_value_count_table_stats ;</t>
  </si>
  <si>
    <t>drop table db_custscience_interns.col_80_DB_SLSCNSL_PRODREFRESH_CSTIW_SLS_TXN_LN_ITM_FCT_null_value_count_table_stats ;</t>
  </si>
  <si>
    <t>drop table db_custscience_interns.col_81_DB_SLSCNSL_PRODREFRESH_CSTIW_SLS_TXN_LN_ITM_FCT_null_value_count_table_stats ;</t>
  </si>
  <si>
    <t>drop table db_custscience_interns.col_82_DB_SLSCNSL_PRODREFRESH_CSTIW_SLS_TXN_LN_ITM_FCT_null_value_count_table_stats ;</t>
  </si>
  <si>
    <t>drop table db_custscience_interns.col_83_DB_SLSCNSL_PRODREFRESH_CSTIW_SLS_TXN_LN_ITM_FCT_null_value_count_table_stats ;</t>
  </si>
  <si>
    <t>drop table db_custscience_interns.col_84_DB_SLSCNSL_PRODREFRESH_CSTIW_SLS_TXN_LN_ITM_FCT_null_value_count_table_stats ;</t>
  </si>
  <si>
    <t>drop table db_custscience_interns.col_85_DB_SLSCNSL_PRODREFRESH_CSTIW_SLS_TXN_LN_ITM_FCT_null_value_count_table_stats ;</t>
  </si>
  <si>
    <t>drop table db_custscience_interns.col_86_DB_SLSCNSL_PRODREFRESH_CSTIW_SLS_TXN_LN_ITM_FCT_null_value_count_table_stats ;</t>
  </si>
  <si>
    <t>drop table db_custscience_interns.col_87_DB_SLSCNSL_PRODREFRESH_CSTIW_SLS_TXN_LN_ITM_FCT_null_value_count_table_stats ;</t>
  </si>
  <si>
    <t>drop table db_custscience_interns.col_88_DB_SLSCNSL_PRODREFRESH_CSTIW_SLS_TXN_LN_ITM_FCT_null_value_count_table_stats ;</t>
  </si>
  <si>
    <t>drop table db_custscience_interns.col_89_DB_SLSCNSL_PRODREFRESH_CSTIW_SLS_TXN_LN_ITM_FCT_null_value_count_table_stats ;</t>
  </si>
  <si>
    <t>drop table db_custscience_interns.col_90_DB_SLSCNSL_PRODREFRESH_CSTIW_SLS_TXN_LN_ITM_FCT_null_value_count_table_stats ;</t>
  </si>
  <si>
    <t>drop table db_custscience_interns.col_91_DB_SLSCNSL_PRODREFRESH_CSTIW_SLS_TXN_LN_ITM_FCT_null_value_count_table_stats ;</t>
  </si>
  <si>
    <t>drop table db_custscience_interns.col_92_DB_SLSCNSL_PRODREFRESH_CSTIW_SLS_TXN_LN_ITM_FCT_null_value_count_table_stats ;</t>
  </si>
  <si>
    <t>drop table db_custscience_interns.col_93_DB_SLSCNSL_PRODREFRESH_CSTIW_SLS_TXN_LN_ITM_FCT_null_value_count_table_stats ;</t>
  </si>
  <si>
    <t xml:space="preserve">DOUBLE </t>
  </si>
  <si>
    <t xml:space="preserve">Valid Code values are In common lookup </t>
  </si>
  <si>
    <t xml:space="preserve">Valid code values are GCL AE N From FFRED TRTXI_RTL_TXM_ITEM </t>
  </si>
  <si>
    <t xml:space="preserve">DNRM_WAC_CST_LCL_AMT </t>
  </si>
  <si>
    <t xml:space="preserve">RTN_RSN_CD </t>
  </si>
  <si>
    <t xml:space="preserve">Describes the return reason. </t>
  </si>
  <si>
    <t xml:space="preserve">RTN_RSN_DESC </t>
  </si>
  <si>
    <t xml:space="preserve">CSGN_CST_AMT </t>
  </si>
  <si>
    <t xml:space="preserve">ORIG_SELL_LOC_HASH_KEY </t>
  </si>
  <si>
    <t xml:space="preserve">Identifies the sales item tax code. </t>
  </si>
  <si>
    <t xml:space="preserve">SLS_ITM_TAX_4_CD </t>
  </si>
  <si>
    <t xml:space="preserve">SLS_ITM_TAX_3_CD </t>
  </si>
  <si>
    <t xml:space="preserve">SLS_ITM_TAX_2_CD </t>
  </si>
  <si>
    <t xml:space="preserve">SLS_ITM_TAX_1_CD </t>
  </si>
  <si>
    <t xml:space="preserve">This is the item sales tax. </t>
  </si>
  <si>
    <t xml:space="preserve">SLS_ITM_TAX_4_AMT </t>
  </si>
  <si>
    <t xml:space="preserve">SLS_ITM_TAX_3_AMT </t>
  </si>
  <si>
    <t xml:space="preserve">SLS_ITM_TAX_2_AMT </t>
  </si>
  <si>
    <t xml:space="preserve">SLS_ITM_TAX_1_AMT </t>
  </si>
  <si>
    <t xml:space="preserve">Identifies the sales person number. </t>
  </si>
  <si>
    <t xml:space="preserve">SLS_PRSN_NBR </t>
  </si>
  <si>
    <t xml:space="preserve">Identifies the member. </t>
  </si>
  <si>
    <t xml:space="preserve">Indicates if the chrg_snd_ind was set. </t>
  </si>
  <si>
    <t xml:space="preserve">CHRG_SND_IND </t>
  </si>
  <si>
    <t xml:space="preserve">Identifies the sales tax state code. </t>
  </si>
  <si>
    <t xml:space="preserve">SLS_TAX_ST_CD </t>
  </si>
  <si>
    <t xml:space="preserve">LST_UPDT_TMST </t>
  </si>
  <si>
    <t xml:space="preserve">PRC_OVRD_IND </t>
  </si>
  <si>
    <t xml:space="preserve">Identifies the selling division of the store </t>
  </si>
  <si>
    <t xml:space="preserve">SELL_DIV_ID </t>
  </si>
  <si>
    <t xml:space="preserve">Identifies the group discount applied </t>
  </si>
  <si>
    <t xml:space="preserve">GRP_DSCT_IND </t>
  </si>
  <si>
    <t xml:space="preserve">Indicates if there was an individual discount applied. </t>
  </si>
  <si>
    <t xml:space="preserve">INDV_DSCT_IND </t>
  </si>
  <si>
    <t xml:space="preserve">Indicates if the item was taxable or not. </t>
  </si>
  <si>
    <t xml:space="preserve">TXBL_IND </t>
  </si>
  <si>
    <t xml:space="preserve">Identifies the total sales amount for the line item. This is without the discounts </t>
  </si>
  <si>
    <t xml:space="preserve">Identifies the total units of the SKU sold. </t>
  </si>
  <si>
    <t xml:space="preserve">Indicates if the sales line item was voided or not. </t>
  </si>
  <si>
    <t xml:space="preserve">VD_IND </t>
  </si>
  <si>
    <t xml:space="preserve">Identifies the item sold was a merchandise or non-merchandise item. </t>
  </si>
  <si>
    <t xml:space="preserve">Identifies the SKU number in case of merchandise sales. </t>
  </si>
  <si>
    <t xml:space="preserve">OPR_STY_CLR_SZ_NBR </t>
  </si>
  <si>
    <t xml:space="preserve">CR_LOC_HASH_KEY </t>
  </si>
  <si>
    <t xml:space="preserve">Identifies the sales transaction number. </t>
  </si>
  <si>
    <t xml:space="preserve">STR_TM_GRP_CD </t>
  </si>
  <si>
    <t xml:space="preserve">GCRD_TXN_TYP_CD </t>
  </si>
  <si>
    <t xml:space="preserve">PRC_OVRD_ROLE_CD </t>
  </si>
  <si>
    <t xml:space="preserve">GCRD_NBR </t>
  </si>
  <si>
    <t xml:space="preserve">GC_NBR </t>
  </si>
  <si>
    <t xml:space="preserve">CCR_IND </t>
  </si>
  <si>
    <t xml:space="preserve">This indicates if the return sales transaction is a cross-channel or not. </t>
  </si>
  <si>
    <t xml:space="preserve">SLS_AUD_STAT_CD </t>
  </si>
  <si>
    <t xml:space="preserve">RTN_SPRN_NBR </t>
  </si>
  <si>
    <t xml:space="preserve">SPRN_NBR </t>
  </si>
  <si>
    <t xml:space="preserve">SELL_SEAS_CD </t>
  </si>
  <si>
    <t xml:space="preserve">SELL_SEAS_YR </t>
  </si>
  <si>
    <t xml:space="preserve">Local to USD conversion rate for the location </t>
  </si>
  <si>
    <t xml:space="preserve">Local to Market conversion rate for the location </t>
  </si>
  <si>
    <t xml:space="preserve">USD to Local conversion rate for the location </t>
  </si>
  <si>
    <t xml:space="preserve">USD to Market conversion rate for the location </t>
  </si>
  <si>
    <t xml:space="preserve">Identifies the consignment sales </t>
  </si>
  <si>
    <t xml:space="preserve">RTN_LOC_HASH_KEY </t>
  </si>
  <si>
    <t xml:space="preserve">SHP_FFL_LOC_HASH_KEY </t>
  </si>
  <si>
    <t xml:space="preserve">DMD_LOC_HASH_KEY </t>
  </si>
  <si>
    <t xml:space="preserve">SFS_IND </t>
  </si>
  <si>
    <t xml:space="preserve">This indicates if the sales transaction was fulfilled through ship from store </t>
  </si>
  <si>
    <t xml:space="preserve">OIS_IND </t>
  </si>
  <si>
    <t xml:space="preserve">Identifies if the online order was placed at a store or not. </t>
  </si>
  <si>
    <t xml:space="preserve">ORIG_TXN_NBR </t>
  </si>
  <si>
    <t xml:space="preserve">ORIG_TXN_LN_SEQ_NBR </t>
  </si>
  <si>
    <t xml:space="preserve">ORIG_TXN_TM </t>
  </si>
  <si>
    <t xml:space="preserve">CUST_ORD_NBR </t>
  </si>
  <si>
    <t xml:space="preserve">ORIG_SLS_TXN_DT_HASH_KEY </t>
  </si>
  <si>
    <t xml:space="preserve">Identifies the store time group to which the store belongs to. </t>
  </si>
  <si>
    <t xml:space="preserve">Brand SKU Hash Key generated for every distinctopr_gbl_sku_id, style version number and merchandise indicator </t>
  </si>
  <si>
    <t xml:space="preserve">The brand style color hash key will be generated based on the opr_glbl_sty_clr_id and brd_sty_key </t>
  </si>
  <si>
    <t xml:space="preserve">Indicates if there was a group discount applied. </t>
  </si>
  <si>
    <t xml:space="preserve">Indicates if there was a price override done for the line item. </t>
  </si>
  <si>
    <t xml:space="preserve">Identifies the last update timestamp, when the record was updated. </t>
  </si>
  <si>
    <t xml:space="preserve">This is the consignment cost, if the sale occurred for a consignment item </t>
  </si>
  <si>
    <t xml:space="preserve">Unique identifier for the RETURN REASON. Reasons why a purchased Item is returned. Example: Damaged, incorrect item, does not meet agreed quality, etc. </t>
  </si>
  <si>
    <t xml:space="preserve">Indicates the actual selling price to the CUSTOMER for each unit of an item. </t>
  </si>
  <si>
    <t xml:space="preserve">This is the current retail of the SKU/Item on the sale day, which can be Reg/Mkd. </t>
  </si>
  <si>
    <t xml:space="preserve">This is the weighted average cost for the item in the location. </t>
  </si>
  <si>
    <t xml:space="preserve">A code for one of the types of actions that may be applied to a gift card as part of a SALESTRANSACTION -- original sale (S) or reload (R). </t>
  </si>
  <si>
    <t xml:space="preserve">This is the original retail price or the latest regular price for the Style Color of the SKU. </t>
  </si>
  <si>
    <t xml:space="preserve">A indicator to tell whether the transaction line is detailing the purchase of an item or the return of an item. </t>
  </si>
  <si>
    <t>A flag indicating whether or not the price on this transaction line differs from the price that would normally be charged as a result of the price being manually overridden with an alternative price. We found out merchandise item and non-merchandise item have different set of values. Non-Merchandise: M (manager override), S – sales associate override, blank Merchandise: Y (has override)and blank M, S represents the role of the person who overrides the price at the sales transaction line item level. Valid values are: M, S, Y ( has price override – but unknown party role) and “-“ (for blank, null)</t>
  </si>
  <si>
    <t>Price status indicator valid values are (0, 4, 7). 4 and 7are a straight move from the source data (transformed to conformed BCR price status values). 0 is derived from a lookup to the price history table from Wave 1B(TLIPW)</t>
  </si>
  <si>
    <t xml:space="preserve">Identifies the season code of the BMC Style Color of the SKU. </t>
  </si>
  <si>
    <t>Identifies if the sales transaction is a price adjustments. Price Adjustments are represented as a sales and a return transaction, with a change in thetot_sls_amt column. The net between the two columns represents the adjusted amount.</t>
  </si>
  <si>
    <t xml:space="preserve">This is the location where the order or sale originated. For e.g.. if the customer buying a product online, entered through Athleta but purchased a Gap Item, then the demand location is the Athleta location. The credit location is the Gap store. For retail, if the customer is buying a product from a walkthrough store, and purchases a baby item, but pays at the GapAdult register, then the demand location is the GapAdult store, but the credit location is the Baby Store. </t>
  </si>
  <si>
    <t xml:space="preserve">Hash key generated for a OPR_LOC_NBR and open date </t>
  </si>
  <si>
    <t>select count (CUSTOMER_KEY) from DB_CUSTBASE_PRODREFRESH.ODS_CORP_CUST_T ;</t>
  </si>
  <si>
    <t>create table db_custscience_interns.SUMMARY_of_DB_SLSCNSL_PRODREFRESH_CSTIW_SLS_TXN_LN_ITM_FCT_distinct_values_table_stats (col_id int, distinct_values bigint) Row format delimited Fields terminated by '\t' Lines terminated by '\n'  Stored as textfile ;</t>
  </si>
  <si>
    <t>insert into table db_custscience_interns.SUMMARY_of_DB_SLSCNSL_PRODREFRESH_CSTIW_SLS_TXN_LN_ITM_FCT_distinct_values_table_stats select col_id, distinct_values from db_custscience_interns.col_1_DB_SLSCNSL_PRODREFRESH_CSTIW_SLS_TXN_LN_ITM_FCT_distinct_values_table_stats ;</t>
  </si>
  <si>
    <t>insert into table db_custscience_interns.SUMMARY_of_DB_SLSCNSL_PRODREFRESH_CSTIW_SLS_TXN_LN_ITM_FCT_distinct_values_table_stats select col_id, distinct_values from db_custscience_interns.col_2_DB_SLSCNSL_PRODREFRESH_CSTIW_SLS_TXN_LN_ITM_FCT_distinct_values_table_stats ;</t>
  </si>
  <si>
    <t>insert into table db_custscience_interns.SUMMARY_of_DB_SLSCNSL_PRODREFRESH_CSTIW_SLS_TXN_LN_ITM_FCT_distinct_values_table_stats select col_id, distinct_values from db_custscience_interns.col_3_DB_SLSCNSL_PRODREFRESH_CSTIW_SLS_TXN_LN_ITM_FCT_distinct_values_table_stats ;</t>
  </si>
  <si>
    <t>insert into table db_custscience_interns.SUMMARY_of_DB_SLSCNSL_PRODREFRESH_CSTIW_SLS_TXN_LN_ITM_FCT_distinct_values_table_stats select col_id, distinct_values from db_custscience_interns.col_4_DB_SLSCNSL_PRODREFRESH_CSTIW_SLS_TXN_LN_ITM_FCT_distinct_values_table_stats ;</t>
  </si>
  <si>
    <t>insert into table db_custscience_interns.SUMMARY_of_DB_SLSCNSL_PRODREFRESH_CSTIW_SLS_TXN_LN_ITM_FCT_distinct_values_table_stats select col_id, distinct_values from db_custscience_interns.col_5_DB_SLSCNSL_PRODREFRESH_CSTIW_SLS_TXN_LN_ITM_FCT_distinct_values_table_stats ;</t>
  </si>
  <si>
    <t>insert into table db_custscience_interns.SUMMARY_of_DB_SLSCNSL_PRODREFRESH_CSTIW_SLS_TXN_LN_ITM_FCT_distinct_values_table_stats select col_id, distinct_values from db_custscience_interns.col_6_DB_SLSCNSL_PRODREFRESH_CSTIW_SLS_TXN_LN_ITM_FCT_distinct_values_table_stats ;</t>
  </si>
  <si>
    <t>insert into table db_custscience_interns.SUMMARY_of_DB_SLSCNSL_PRODREFRESH_CSTIW_SLS_TXN_LN_ITM_FCT_distinct_values_table_stats select col_id, distinct_values from db_custscience_interns.col_7_DB_SLSCNSL_PRODREFRESH_CSTIW_SLS_TXN_LN_ITM_FCT_distinct_values_table_stats ;</t>
  </si>
  <si>
    <t>insert into table db_custscience_interns.SUMMARY_of_DB_SLSCNSL_PRODREFRESH_CSTIW_SLS_TXN_LN_ITM_FCT_distinct_values_table_stats select col_id, distinct_values from db_custscience_interns.col_8_DB_SLSCNSL_PRODREFRESH_CSTIW_SLS_TXN_LN_ITM_FCT_distinct_values_table_stats ;</t>
  </si>
  <si>
    <t>insert into table db_custscience_interns.SUMMARY_of_DB_SLSCNSL_PRODREFRESH_CSTIW_SLS_TXN_LN_ITM_FCT_distinct_values_table_stats select col_id, distinct_values from db_custscience_interns.col_9_DB_SLSCNSL_PRODREFRESH_CSTIW_SLS_TXN_LN_ITM_FCT_distinct_values_table_stats ;</t>
  </si>
  <si>
    <t>insert into table db_custscience_interns.SUMMARY_of_DB_SLSCNSL_PRODREFRESH_CSTIW_SLS_TXN_LN_ITM_FCT_distinct_values_table_stats select col_id, distinct_values from db_custscience_interns.col_10_DB_SLSCNSL_PRODREFRESH_CSTIW_SLS_TXN_LN_ITM_FCT_distinct_values_table_stats ;</t>
  </si>
  <si>
    <t>insert into table db_custscience_interns.SUMMARY_of_DB_SLSCNSL_PRODREFRESH_CSTIW_SLS_TXN_LN_ITM_FCT_distinct_values_table_stats select col_id, distinct_values from db_custscience_interns.col_11_DB_SLSCNSL_PRODREFRESH_CSTIW_SLS_TXN_LN_ITM_FCT_distinct_values_table_stats ;</t>
  </si>
  <si>
    <t>insert into table db_custscience_interns.SUMMARY_of_DB_SLSCNSL_PRODREFRESH_CSTIW_SLS_TXN_LN_ITM_FCT_distinct_values_table_stats select col_id, distinct_values from db_custscience_interns.col_12_DB_SLSCNSL_PRODREFRESH_CSTIW_SLS_TXN_LN_ITM_FCT_distinct_values_table_stats ;</t>
  </si>
  <si>
    <t>insert into table db_custscience_interns.SUMMARY_of_DB_SLSCNSL_PRODREFRESH_CSTIW_SLS_TXN_LN_ITM_FCT_distinct_values_table_stats select col_id, distinct_values from db_custscience_interns.col_13_DB_SLSCNSL_PRODREFRESH_CSTIW_SLS_TXN_LN_ITM_FCT_distinct_values_table_stats ;</t>
  </si>
  <si>
    <t>insert into table db_custscience_interns.SUMMARY_of_DB_SLSCNSL_PRODREFRESH_CSTIW_SLS_TXN_LN_ITM_FCT_distinct_values_table_stats select col_id, distinct_values from db_custscience_interns.col_14_DB_SLSCNSL_PRODREFRESH_CSTIW_SLS_TXN_LN_ITM_FCT_distinct_values_table_stats ;</t>
  </si>
  <si>
    <t>insert into table db_custscience_interns.SUMMARY_of_DB_SLSCNSL_PRODREFRESH_CSTIW_SLS_TXN_LN_ITM_FCT_distinct_values_table_stats select col_id, distinct_values from db_custscience_interns.col_15_DB_SLSCNSL_PRODREFRESH_CSTIW_SLS_TXN_LN_ITM_FCT_distinct_values_table_stats ;</t>
  </si>
  <si>
    <t>insert into table db_custscience_interns.SUMMARY_of_DB_SLSCNSL_PRODREFRESH_CSTIW_SLS_TXN_LN_ITM_FCT_distinct_values_table_stats select col_id, distinct_values from db_custscience_interns.col_16_DB_SLSCNSL_PRODREFRESH_CSTIW_SLS_TXN_LN_ITM_FCT_distinct_values_table_stats ;</t>
  </si>
  <si>
    <t>insert into table db_custscience_interns.SUMMARY_of_DB_SLSCNSL_PRODREFRESH_CSTIW_SLS_TXN_LN_ITM_FCT_distinct_values_table_stats select col_id, distinct_values from db_custscience_interns.col_17_DB_SLSCNSL_PRODREFRESH_CSTIW_SLS_TXN_LN_ITM_FCT_distinct_values_table_stats ;</t>
  </si>
  <si>
    <t>insert into table db_custscience_interns.SUMMARY_of_DB_SLSCNSL_PRODREFRESH_CSTIW_SLS_TXN_LN_ITM_FCT_distinct_values_table_stats select col_id, distinct_values from db_custscience_interns.col_18_DB_SLSCNSL_PRODREFRESH_CSTIW_SLS_TXN_LN_ITM_FCT_distinct_values_table_stats ;</t>
  </si>
  <si>
    <t>insert into table db_custscience_interns.SUMMARY_of_DB_SLSCNSL_PRODREFRESH_CSTIW_SLS_TXN_LN_ITM_FCT_distinct_values_table_stats select col_id, distinct_values from db_custscience_interns.col_19_DB_SLSCNSL_PRODREFRESH_CSTIW_SLS_TXN_LN_ITM_FCT_distinct_values_table_stats ;</t>
  </si>
  <si>
    <t>insert into table db_custscience_interns.SUMMARY_of_DB_SLSCNSL_PRODREFRESH_CSTIW_SLS_TXN_LN_ITM_FCT_distinct_values_table_stats select col_id, distinct_values from db_custscience_interns.col_20_DB_SLSCNSL_PRODREFRESH_CSTIW_SLS_TXN_LN_ITM_FCT_distinct_values_table_stats ;</t>
  </si>
  <si>
    <t>insert into table db_custscience_interns.SUMMARY_of_DB_SLSCNSL_PRODREFRESH_CSTIW_SLS_TXN_LN_ITM_FCT_distinct_values_table_stats select col_id, distinct_values from db_custscience_interns.col_21_DB_SLSCNSL_PRODREFRESH_CSTIW_SLS_TXN_LN_ITM_FCT_distinct_values_table_stats ;</t>
  </si>
  <si>
    <t>insert into table db_custscience_interns.SUMMARY_of_DB_SLSCNSL_PRODREFRESH_CSTIW_SLS_TXN_LN_ITM_FCT_distinct_values_table_stats select col_id, distinct_values from db_custscience_interns.col_22_DB_SLSCNSL_PRODREFRESH_CSTIW_SLS_TXN_LN_ITM_FCT_distinct_values_table_stats ;</t>
  </si>
  <si>
    <t>insert into table db_custscience_interns.SUMMARY_of_DB_SLSCNSL_PRODREFRESH_CSTIW_SLS_TXN_LN_ITM_FCT_distinct_values_table_stats select col_id, distinct_values from db_custscience_interns.col_23_DB_SLSCNSL_PRODREFRESH_CSTIW_SLS_TXN_LN_ITM_FCT_distinct_values_table_stats ;</t>
  </si>
  <si>
    <t>insert into table db_custscience_interns.SUMMARY_of_DB_SLSCNSL_PRODREFRESH_CSTIW_SLS_TXN_LN_ITM_FCT_distinct_values_table_stats select col_id, distinct_values from db_custscience_interns.col_24_DB_SLSCNSL_PRODREFRESH_CSTIW_SLS_TXN_LN_ITM_FCT_distinct_values_table_stats ;</t>
  </si>
  <si>
    <t>insert into table db_custscience_interns.SUMMARY_of_DB_SLSCNSL_PRODREFRESH_CSTIW_SLS_TXN_LN_ITM_FCT_distinct_values_table_stats select col_id, distinct_values from db_custscience_interns.col_25_DB_SLSCNSL_PRODREFRESH_CSTIW_SLS_TXN_LN_ITM_FCT_distinct_values_table_stats ;</t>
  </si>
  <si>
    <t>insert into table db_custscience_interns.SUMMARY_of_DB_SLSCNSL_PRODREFRESH_CSTIW_SLS_TXN_LN_ITM_FCT_distinct_values_table_stats select col_id, distinct_values from db_custscience_interns.col_26_DB_SLSCNSL_PRODREFRESH_CSTIW_SLS_TXN_LN_ITM_FCT_distinct_values_table_stats ;</t>
  </si>
  <si>
    <t>insert into table db_custscience_interns.SUMMARY_of_DB_SLSCNSL_PRODREFRESH_CSTIW_SLS_TXN_LN_ITM_FCT_distinct_values_table_stats select col_id, distinct_values from db_custscience_interns.col_27_DB_SLSCNSL_PRODREFRESH_CSTIW_SLS_TXN_LN_ITM_FCT_distinct_values_table_stats ;</t>
  </si>
  <si>
    <t>insert into table db_custscience_interns.SUMMARY_of_DB_SLSCNSL_PRODREFRESH_CSTIW_SLS_TXN_LN_ITM_FCT_distinct_values_table_stats select col_id, distinct_values from db_custscience_interns.col_28_DB_SLSCNSL_PRODREFRESH_CSTIW_SLS_TXN_LN_ITM_FCT_distinct_values_table_stats ;</t>
  </si>
  <si>
    <t>insert into table db_custscience_interns.SUMMARY_of_DB_SLSCNSL_PRODREFRESH_CSTIW_SLS_TXN_LN_ITM_FCT_distinct_values_table_stats select col_id, distinct_values from db_custscience_interns.col_29_DB_SLSCNSL_PRODREFRESH_CSTIW_SLS_TXN_LN_ITM_FCT_distinct_values_table_stats ;</t>
  </si>
  <si>
    <t>insert into table db_custscience_interns.SUMMARY_of_DB_SLSCNSL_PRODREFRESH_CSTIW_SLS_TXN_LN_ITM_FCT_distinct_values_table_stats select col_id, distinct_values from db_custscience_interns.col_30_DB_SLSCNSL_PRODREFRESH_CSTIW_SLS_TXN_LN_ITM_FCT_distinct_values_table_stats ;</t>
  </si>
  <si>
    <t>insert into table db_custscience_interns.SUMMARY_of_DB_SLSCNSL_PRODREFRESH_CSTIW_SLS_TXN_LN_ITM_FCT_distinct_values_table_stats select col_id, distinct_values from db_custscience_interns.col_31_DB_SLSCNSL_PRODREFRESH_CSTIW_SLS_TXN_LN_ITM_FCT_distinct_values_table_stats ;</t>
  </si>
  <si>
    <t>insert into table db_custscience_interns.SUMMARY_of_DB_SLSCNSL_PRODREFRESH_CSTIW_SLS_TXN_LN_ITM_FCT_distinct_values_table_stats select col_id, distinct_values from db_custscience_interns.col_32_DB_SLSCNSL_PRODREFRESH_CSTIW_SLS_TXN_LN_ITM_FCT_distinct_values_table_stats ;</t>
  </si>
  <si>
    <t>insert into table db_custscience_interns.SUMMARY_of_DB_SLSCNSL_PRODREFRESH_CSTIW_SLS_TXN_LN_ITM_FCT_distinct_values_table_stats select col_id, distinct_values from db_custscience_interns.col_33_DB_SLSCNSL_PRODREFRESH_CSTIW_SLS_TXN_LN_ITM_FCT_distinct_values_table_stats ;</t>
  </si>
  <si>
    <t>insert into table db_custscience_interns.SUMMARY_of_DB_SLSCNSL_PRODREFRESH_CSTIW_SLS_TXN_LN_ITM_FCT_distinct_values_table_stats select col_id, distinct_values from db_custscience_interns.col_34_DB_SLSCNSL_PRODREFRESH_CSTIW_SLS_TXN_LN_ITM_FCT_distinct_values_table_stats ;</t>
  </si>
  <si>
    <t>insert into table db_custscience_interns.SUMMARY_of_DB_SLSCNSL_PRODREFRESH_CSTIW_SLS_TXN_LN_ITM_FCT_distinct_values_table_stats select col_id, distinct_values from db_custscience_interns.col_35_DB_SLSCNSL_PRODREFRESH_CSTIW_SLS_TXN_LN_ITM_FCT_distinct_values_table_stats ;</t>
  </si>
  <si>
    <t>insert into table db_custscience_interns.SUMMARY_of_DB_SLSCNSL_PRODREFRESH_CSTIW_SLS_TXN_LN_ITM_FCT_distinct_values_table_stats select col_id, distinct_values from db_custscience_interns.col_36_DB_SLSCNSL_PRODREFRESH_CSTIW_SLS_TXN_LN_ITM_FCT_distinct_values_table_stats ;</t>
  </si>
  <si>
    <t>insert into table db_custscience_interns.SUMMARY_of_DB_SLSCNSL_PRODREFRESH_CSTIW_SLS_TXN_LN_ITM_FCT_distinct_values_table_stats select col_id, distinct_values from db_custscience_interns.col_37_DB_SLSCNSL_PRODREFRESH_CSTIW_SLS_TXN_LN_ITM_FCT_distinct_values_table_stats ;</t>
  </si>
  <si>
    <t>insert into table db_custscience_interns.SUMMARY_of_DB_SLSCNSL_PRODREFRESH_CSTIW_SLS_TXN_LN_ITM_FCT_distinct_values_table_stats select col_id, distinct_values from db_custscience_interns.col_38_DB_SLSCNSL_PRODREFRESH_CSTIW_SLS_TXN_LN_ITM_FCT_distinct_values_table_stats ;</t>
  </si>
  <si>
    <t>insert into table db_custscience_interns.SUMMARY_of_DB_SLSCNSL_PRODREFRESH_CSTIW_SLS_TXN_LN_ITM_FCT_distinct_values_table_stats select col_id, distinct_values from db_custscience_interns.col_39_DB_SLSCNSL_PRODREFRESH_CSTIW_SLS_TXN_LN_ITM_FCT_distinct_values_table_stats ;</t>
  </si>
  <si>
    <t>insert into table db_custscience_interns.SUMMARY_of_DB_SLSCNSL_PRODREFRESH_CSTIW_SLS_TXN_LN_ITM_FCT_distinct_values_table_stats select col_id, distinct_values from db_custscience_interns.col_40_DB_SLSCNSL_PRODREFRESH_CSTIW_SLS_TXN_LN_ITM_FCT_distinct_values_table_stats ;</t>
  </si>
  <si>
    <t>insert into table db_custscience_interns.SUMMARY_of_DB_SLSCNSL_PRODREFRESH_CSTIW_SLS_TXN_LN_ITM_FCT_distinct_values_table_stats select col_id, distinct_values from db_custscience_interns.col_41_DB_SLSCNSL_PRODREFRESH_CSTIW_SLS_TXN_LN_ITM_FCT_distinct_values_table_stats ;</t>
  </si>
  <si>
    <t>insert into table db_custscience_interns.SUMMARY_of_DB_SLSCNSL_PRODREFRESH_CSTIW_SLS_TXN_LN_ITM_FCT_distinct_values_table_stats select col_id, distinct_values from db_custscience_interns.col_42_DB_SLSCNSL_PRODREFRESH_CSTIW_SLS_TXN_LN_ITM_FCT_distinct_values_table_stats ;</t>
  </si>
  <si>
    <t>insert into table db_custscience_interns.SUMMARY_of_DB_SLSCNSL_PRODREFRESH_CSTIW_SLS_TXN_LN_ITM_FCT_distinct_values_table_stats select col_id, distinct_values from db_custscience_interns.col_43_DB_SLSCNSL_PRODREFRESH_CSTIW_SLS_TXN_LN_ITM_FCT_distinct_values_table_stats ;</t>
  </si>
  <si>
    <t>insert into table db_custscience_interns.SUMMARY_of_DB_SLSCNSL_PRODREFRESH_CSTIW_SLS_TXN_LN_ITM_FCT_distinct_values_table_stats select col_id, distinct_values from db_custscience_interns.col_44_DB_SLSCNSL_PRODREFRESH_CSTIW_SLS_TXN_LN_ITM_FCT_distinct_values_table_stats ;</t>
  </si>
  <si>
    <t>insert into table db_custscience_interns.SUMMARY_of_DB_SLSCNSL_PRODREFRESH_CSTIW_SLS_TXN_LN_ITM_FCT_distinct_values_table_stats select col_id, distinct_values from db_custscience_interns.col_45_DB_SLSCNSL_PRODREFRESH_CSTIW_SLS_TXN_LN_ITM_FCT_distinct_values_table_stats ;</t>
  </si>
  <si>
    <t>insert into table db_custscience_interns.SUMMARY_of_DB_SLSCNSL_PRODREFRESH_CSTIW_SLS_TXN_LN_ITM_FCT_distinct_values_table_stats select col_id, distinct_values from db_custscience_interns.col_46_DB_SLSCNSL_PRODREFRESH_CSTIW_SLS_TXN_LN_ITM_FCT_distinct_values_table_stats ;</t>
  </si>
  <si>
    <t>insert into table db_custscience_interns.SUMMARY_of_DB_SLSCNSL_PRODREFRESH_CSTIW_SLS_TXN_LN_ITM_FCT_distinct_values_table_stats select col_id, distinct_values from db_custscience_interns.col_47_DB_SLSCNSL_PRODREFRESH_CSTIW_SLS_TXN_LN_ITM_FCT_distinct_values_table_stats ;</t>
  </si>
  <si>
    <t>insert into table db_custscience_interns.SUMMARY_of_DB_SLSCNSL_PRODREFRESH_CSTIW_SLS_TXN_LN_ITM_FCT_distinct_values_table_stats select col_id, distinct_values from db_custscience_interns.col_48_DB_SLSCNSL_PRODREFRESH_CSTIW_SLS_TXN_LN_ITM_FCT_distinct_values_table_stats ;</t>
  </si>
  <si>
    <t>insert into table db_custscience_interns.SUMMARY_of_DB_SLSCNSL_PRODREFRESH_CSTIW_SLS_TXN_LN_ITM_FCT_distinct_values_table_stats select col_id, distinct_values from db_custscience_interns.col_49_DB_SLSCNSL_PRODREFRESH_CSTIW_SLS_TXN_LN_ITM_FCT_distinct_values_table_stats ;</t>
  </si>
  <si>
    <t>insert into table db_custscience_interns.SUMMARY_of_DB_SLSCNSL_PRODREFRESH_CSTIW_SLS_TXN_LN_ITM_FCT_distinct_values_table_stats select col_id, distinct_values from db_custscience_interns.col_50_DB_SLSCNSL_PRODREFRESH_CSTIW_SLS_TXN_LN_ITM_FCT_distinct_values_table_stats ;</t>
  </si>
  <si>
    <t>insert into table db_custscience_interns.SUMMARY_of_DB_SLSCNSL_PRODREFRESH_CSTIW_SLS_TXN_LN_ITM_FCT_distinct_values_table_stats select col_id, distinct_values from db_custscience_interns.col_51_DB_SLSCNSL_PRODREFRESH_CSTIW_SLS_TXN_LN_ITM_FCT_distinct_values_table_stats ;</t>
  </si>
  <si>
    <t>insert into table db_custscience_interns.SUMMARY_of_DB_SLSCNSL_PRODREFRESH_CSTIW_SLS_TXN_LN_ITM_FCT_distinct_values_table_stats select col_id, distinct_values from db_custscience_interns.col_52_DB_SLSCNSL_PRODREFRESH_CSTIW_SLS_TXN_LN_ITM_FCT_distinct_values_table_stats ;</t>
  </si>
  <si>
    <t>insert into table db_custscience_interns.SUMMARY_of_DB_SLSCNSL_PRODREFRESH_CSTIW_SLS_TXN_LN_ITM_FCT_distinct_values_table_stats select col_id, distinct_values from db_custscience_interns.col_53_DB_SLSCNSL_PRODREFRESH_CSTIW_SLS_TXN_LN_ITM_FCT_distinct_values_table_stats ;</t>
  </si>
  <si>
    <t>insert into table db_custscience_interns.SUMMARY_of_DB_SLSCNSL_PRODREFRESH_CSTIW_SLS_TXN_LN_ITM_FCT_distinct_values_table_stats select col_id, distinct_values from db_custscience_interns.col_54_DB_SLSCNSL_PRODREFRESH_CSTIW_SLS_TXN_LN_ITM_FCT_distinct_values_table_stats ;</t>
  </si>
  <si>
    <t>insert into table db_custscience_interns.SUMMARY_of_DB_SLSCNSL_PRODREFRESH_CSTIW_SLS_TXN_LN_ITM_FCT_distinct_values_table_stats select col_id, distinct_values from db_custscience_interns.col_55_DB_SLSCNSL_PRODREFRESH_CSTIW_SLS_TXN_LN_ITM_FCT_distinct_values_table_stats ;</t>
  </si>
  <si>
    <t>insert into table db_custscience_interns.SUMMARY_of_DB_SLSCNSL_PRODREFRESH_CSTIW_SLS_TXN_LN_ITM_FCT_distinct_values_table_stats select col_id, distinct_values from db_custscience_interns.col_56_DB_SLSCNSL_PRODREFRESH_CSTIW_SLS_TXN_LN_ITM_FCT_distinct_values_table_stats ;</t>
  </si>
  <si>
    <t>insert into table db_custscience_interns.SUMMARY_of_DB_SLSCNSL_PRODREFRESH_CSTIW_SLS_TXN_LN_ITM_FCT_distinct_values_table_stats select col_id, distinct_values from db_custscience_interns.col_57_DB_SLSCNSL_PRODREFRESH_CSTIW_SLS_TXN_LN_ITM_FCT_distinct_values_table_stats ;</t>
  </si>
  <si>
    <t>insert into table db_custscience_interns.SUMMARY_of_DB_SLSCNSL_PRODREFRESH_CSTIW_SLS_TXN_LN_ITM_FCT_distinct_values_table_stats select col_id, distinct_values from db_custscience_interns.col_58_DB_SLSCNSL_PRODREFRESH_CSTIW_SLS_TXN_LN_ITM_FCT_distinct_values_table_stats ;</t>
  </si>
  <si>
    <t>insert into table db_custscience_interns.SUMMARY_of_DB_SLSCNSL_PRODREFRESH_CSTIW_SLS_TXN_LN_ITM_FCT_distinct_values_table_stats select col_id, distinct_values from db_custscience_interns.col_59_DB_SLSCNSL_PRODREFRESH_CSTIW_SLS_TXN_LN_ITM_FCT_distinct_values_table_stats ;</t>
  </si>
  <si>
    <t>insert into table db_custscience_interns.SUMMARY_of_DB_SLSCNSL_PRODREFRESH_CSTIW_SLS_TXN_LN_ITM_FCT_distinct_values_table_stats select col_id, distinct_values from db_custscience_interns.col_60_DB_SLSCNSL_PRODREFRESH_CSTIW_SLS_TXN_LN_ITM_FCT_distinct_values_table_stats ;</t>
  </si>
  <si>
    <t>insert into table db_custscience_interns.SUMMARY_of_DB_SLSCNSL_PRODREFRESH_CSTIW_SLS_TXN_LN_ITM_FCT_distinct_values_table_stats select col_id, distinct_values from db_custscience_interns.col_61_DB_SLSCNSL_PRODREFRESH_CSTIW_SLS_TXN_LN_ITM_FCT_distinct_values_table_stats ;</t>
  </si>
  <si>
    <t>insert into table db_custscience_interns.SUMMARY_of_DB_SLSCNSL_PRODREFRESH_CSTIW_SLS_TXN_LN_ITM_FCT_distinct_values_table_stats select col_id, distinct_values from db_custscience_interns.col_62_DB_SLSCNSL_PRODREFRESH_CSTIW_SLS_TXN_LN_ITM_FCT_distinct_values_table_stats ;</t>
  </si>
  <si>
    <t>insert into table db_custscience_interns.SUMMARY_of_DB_SLSCNSL_PRODREFRESH_CSTIW_SLS_TXN_LN_ITM_FCT_distinct_values_table_stats select col_id, distinct_values from db_custscience_interns.col_63_DB_SLSCNSL_PRODREFRESH_CSTIW_SLS_TXN_LN_ITM_FCT_distinct_values_table_stats ;</t>
  </si>
  <si>
    <t>insert into table db_custscience_interns.SUMMARY_of_DB_SLSCNSL_PRODREFRESH_CSTIW_SLS_TXN_LN_ITM_FCT_distinct_values_table_stats select col_id, distinct_values from db_custscience_interns.col_64_DB_SLSCNSL_PRODREFRESH_CSTIW_SLS_TXN_LN_ITM_FCT_distinct_values_table_stats ;</t>
  </si>
  <si>
    <t>insert into table db_custscience_interns.SUMMARY_of_DB_SLSCNSL_PRODREFRESH_CSTIW_SLS_TXN_LN_ITM_FCT_distinct_values_table_stats select col_id, distinct_values from db_custscience_interns.col_65_DB_SLSCNSL_PRODREFRESH_CSTIW_SLS_TXN_LN_ITM_FCT_distinct_values_table_stats ;</t>
  </si>
  <si>
    <t>insert into table db_custscience_interns.SUMMARY_of_DB_SLSCNSL_PRODREFRESH_CSTIW_SLS_TXN_LN_ITM_FCT_distinct_values_table_stats select col_id, distinct_values from db_custscience_interns.col_66_DB_SLSCNSL_PRODREFRESH_CSTIW_SLS_TXN_LN_ITM_FCT_distinct_values_table_stats ;</t>
  </si>
  <si>
    <t>insert into table db_custscience_interns.SUMMARY_of_DB_SLSCNSL_PRODREFRESH_CSTIW_SLS_TXN_LN_ITM_FCT_distinct_values_table_stats select col_id, distinct_values from db_custscience_interns.col_67_DB_SLSCNSL_PRODREFRESH_CSTIW_SLS_TXN_LN_ITM_FCT_distinct_values_table_stats ;</t>
  </si>
  <si>
    <t>insert into table db_custscience_interns.SUMMARY_of_DB_SLSCNSL_PRODREFRESH_CSTIW_SLS_TXN_LN_ITM_FCT_distinct_values_table_stats select col_id, distinct_values from db_custscience_interns.col_68_DB_SLSCNSL_PRODREFRESH_CSTIW_SLS_TXN_LN_ITM_FCT_distinct_values_table_stats ;</t>
  </si>
  <si>
    <t>insert into table db_custscience_interns.SUMMARY_of_DB_SLSCNSL_PRODREFRESH_CSTIW_SLS_TXN_LN_ITM_FCT_distinct_values_table_stats select col_id, distinct_values from db_custscience_interns.col_69_DB_SLSCNSL_PRODREFRESH_CSTIW_SLS_TXN_LN_ITM_FCT_distinct_values_table_stats ;</t>
  </si>
  <si>
    <t>insert into table db_custscience_interns.SUMMARY_of_DB_SLSCNSL_PRODREFRESH_CSTIW_SLS_TXN_LN_ITM_FCT_distinct_values_table_stats select col_id, distinct_values from db_custscience_interns.col_70_DB_SLSCNSL_PRODREFRESH_CSTIW_SLS_TXN_LN_ITM_FCT_distinct_values_table_stats ;</t>
  </si>
  <si>
    <t>insert into table db_custscience_interns.SUMMARY_of_DB_SLSCNSL_PRODREFRESH_CSTIW_SLS_TXN_LN_ITM_FCT_distinct_values_table_stats select col_id, distinct_values from db_custscience_interns.col_71_DB_SLSCNSL_PRODREFRESH_CSTIW_SLS_TXN_LN_ITM_FCT_distinct_values_table_stats ;</t>
  </si>
  <si>
    <t>insert into table db_custscience_interns.SUMMARY_of_DB_SLSCNSL_PRODREFRESH_CSTIW_SLS_TXN_LN_ITM_FCT_distinct_values_table_stats select col_id, distinct_values from db_custscience_interns.col_72_DB_SLSCNSL_PRODREFRESH_CSTIW_SLS_TXN_LN_ITM_FCT_distinct_values_table_stats ;</t>
  </si>
  <si>
    <t>insert into table db_custscience_interns.SUMMARY_of_DB_SLSCNSL_PRODREFRESH_CSTIW_SLS_TXN_LN_ITM_FCT_distinct_values_table_stats select col_id, distinct_values from db_custscience_interns.col_73_DB_SLSCNSL_PRODREFRESH_CSTIW_SLS_TXN_LN_ITM_FCT_distinct_values_table_stats ;</t>
  </si>
  <si>
    <t>insert into table db_custscience_interns.SUMMARY_of_DB_SLSCNSL_PRODREFRESH_CSTIW_SLS_TXN_LN_ITM_FCT_distinct_values_table_stats select col_id, distinct_values from db_custscience_interns.col_74_DB_SLSCNSL_PRODREFRESH_CSTIW_SLS_TXN_LN_ITM_FCT_distinct_values_table_stats ;</t>
  </si>
  <si>
    <t>insert into table db_custscience_interns.SUMMARY_of_DB_SLSCNSL_PRODREFRESH_CSTIW_SLS_TXN_LN_ITM_FCT_distinct_values_table_stats select col_id, distinct_values from db_custscience_interns.col_75_DB_SLSCNSL_PRODREFRESH_CSTIW_SLS_TXN_LN_ITM_FCT_distinct_values_table_stats ;</t>
  </si>
  <si>
    <t>insert into table db_custscience_interns.SUMMARY_of_DB_SLSCNSL_PRODREFRESH_CSTIW_SLS_TXN_LN_ITM_FCT_distinct_values_table_stats select col_id, distinct_values from db_custscience_interns.col_76_DB_SLSCNSL_PRODREFRESH_CSTIW_SLS_TXN_LN_ITM_FCT_distinct_values_table_stats ;</t>
  </si>
  <si>
    <t>insert into table db_custscience_interns.SUMMARY_of_DB_SLSCNSL_PRODREFRESH_CSTIW_SLS_TXN_LN_ITM_FCT_distinct_values_table_stats select col_id, distinct_values from db_custscience_interns.col_77_DB_SLSCNSL_PRODREFRESH_CSTIW_SLS_TXN_LN_ITM_FCT_distinct_values_table_stats ;</t>
  </si>
  <si>
    <t>insert into table db_custscience_interns.SUMMARY_of_DB_SLSCNSL_PRODREFRESH_CSTIW_SLS_TXN_LN_ITM_FCT_distinct_values_table_stats select col_id, distinct_values from db_custscience_interns.col_78_DB_SLSCNSL_PRODREFRESH_CSTIW_SLS_TXN_LN_ITM_FCT_distinct_values_table_stats ;</t>
  </si>
  <si>
    <t>insert into table db_custscience_interns.SUMMARY_of_DB_SLSCNSL_PRODREFRESH_CSTIW_SLS_TXN_LN_ITM_FCT_distinct_values_table_stats select col_id, distinct_values from db_custscience_interns.col_79_DB_SLSCNSL_PRODREFRESH_CSTIW_SLS_TXN_LN_ITM_FCT_distinct_values_table_stats ;</t>
  </si>
  <si>
    <t>insert into table db_custscience_interns.SUMMARY_of_DB_SLSCNSL_PRODREFRESH_CSTIW_SLS_TXN_LN_ITM_FCT_distinct_values_table_stats select col_id, distinct_values from db_custscience_interns.col_80_DB_SLSCNSL_PRODREFRESH_CSTIW_SLS_TXN_LN_ITM_FCT_distinct_values_table_stats ;</t>
  </si>
  <si>
    <t>insert into table db_custscience_interns.SUMMARY_of_DB_SLSCNSL_PRODREFRESH_CSTIW_SLS_TXN_LN_ITM_FCT_distinct_values_table_stats select col_id, distinct_values from db_custscience_interns.col_81_DB_SLSCNSL_PRODREFRESH_CSTIW_SLS_TXN_LN_ITM_FCT_distinct_values_table_stats ;</t>
  </si>
  <si>
    <t>insert into table db_custscience_interns.SUMMARY_of_DB_SLSCNSL_PRODREFRESH_CSTIW_SLS_TXN_LN_ITM_FCT_distinct_values_table_stats select col_id, distinct_values from db_custscience_interns.col_82_DB_SLSCNSL_PRODREFRESH_CSTIW_SLS_TXN_LN_ITM_FCT_distinct_values_table_stats ;</t>
  </si>
  <si>
    <t>insert into table db_custscience_interns.SUMMARY_of_DB_SLSCNSL_PRODREFRESH_CSTIW_SLS_TXN_LN_ITM_FCT_distinct_values_table_stats select col_id, distinct_values from db_custscience_interns.col_83_DB_SLSCNSL_PRODREFRESH_CSTIW_SLS_TXN_LN_ITM_FCT_distinct_values_table_stats ;</t>
  </si>
  <si>
    <t>insert into table db_custscience_interns.SUMMARY_of_DB_SLSCNSL_PRODREFRESH_CSTIW_SLS_TXN_LN_ITM_FCT_distinct_values_table_stats select col_id, distinct_values from db_custscience_interns.col_84_DB_SLSCNSL_PRODREFRESH_CSTIW_SLS_TXN_LN_ITM_FCT_distinct_values_table_stats ;</t>
  </si>
  <si>
    <t>insert into table db_custscience_interns.SUMMARY_of_DB_SLSCNSL_PRODREFRESH_CSTIW_SLS_TXN_LN_ITM_FCT_distinct_values_table_stats select col_id, distinct_values from db_custscience_interns.col_85_DB_SLSCNSL_PRODREFRESH_CSTIW_SLS_TXN_LN_ITM_FCT_distinct_values_table_stats ;</t>
  </si>
  <si>
    <t>insert into table db_custscience_interns.SUMMARY_of_DB_SLSCNSL_PRODREFRESH_CSTIW_SLS_TXN_LN_ITM_FCT_distinct_values_table_stats select col_id, distinct_values from db_custscience_interns.col_86_DB_SLSCNSL_PRODREFRESH_CSTIW_SLS_TXN_LN_ITM_FCT_distinct_values_table_stats ;</t>
  </si>
  <si>
    <t>insert into table db_custscience_interns.SUMMARY_of_DB_SLSCNSL_PRODREFRESH_CSTIW_SLS_TXN_LN_ITM_FCT_distinct_values_table_stats select col_id, distinct_values from db_custscience_interns.col_87_DB_SLSCNSL_PRODREFRESH_CSTIW_SLS_TXN_LN_ITM_FCT_distinct_values_table_stats ;</t>
  </si>
  <si>
    <t>insert into table db_custscience_interns.SUMMARY_of_DB_SLSCNSL_PRODREFRESH_CSTIW_SLS_TXN_LN_ITM_FCT_distinct_values_table_stats select col_id, distinct_values from db_custscience_interns.col_88_DB_SLSCNSL_PRODREFRESH_CSTIW_SLS_TXN_LN_ITM_FCT_distinct_values_table_stats ;</t>
  </si>
  <si>
    <t>insert into table db_custscience_interns.SUMMARY_of_DB_SLSCNSL_PRODREFRESH_CSTIW_SLS_TXN_LN_ITM_FCT_distinct_values_table_stats select col_id, distinct_values from db_custscience_interns.col_89_DB_SLSCNSL_PRODREFRESH_CSTIW_SLS_TXN_LN_ITM_FCT_distinct_values_table_stats ;</t>
  </si>
  <si>
    <t>insert into table db_custscience_interns.SUMMARY_of_DB_SLSCNSL_PRODREFRESH_CSTIW_SLS_TXN_LN_ITM_FCT_distinct_values_table_stats select col_id, distinct_values from db_custscience_interns.col_90_DB_SLSCNSL_PRODREFRESH_CSTIW_SLS_TXN_LN_ITM_FCT_distinct_values_table_stats ;</t>
  </si>
  <si>
    <t>insert into table db_custscience_interns.SUMMARY_of_DB_SLSCNSL_PRODREFRESH_CSTIW_SLS_TXN_LN_ITM_FCT_distinct_values_table_stats select col_id, distinct_values from db_custscience_interns.col_91_DB_SLSCNSL_PRODREFRESH_CSTIW_SLS_TXN_LN_ITM_FCT_distinct_values_table_stats ;</t>
  </si>
  <si>
    <t>insert into table db_custscience_interns.SUMMARY_of_DB_SLSCNSL_PRODREFRESH_CSTIW_SLS_TXN_LN_ITM_FCT_distinct_values_table_stats select col_id, distinct_values from db_custscience_interns.col_92_DB_SLSCNSL_PRODREFRESH_CSTIW_SLS_TXN_LN_ITM_FCT_distinct_values_table_stats ;</t>
  </si>
  <si>
    <t>insert into table db_custscience_interns.SUMMARY_of_DB_SLSCNSL_PRODREFRESH_CSTIW_SLS_TXN_LN_ITM_FCT_distinct_values_table_stats select col_id, distinct_values from db_custscience_interns.col_93_DB_SLSCNSL_PRODREFRESH_CSTIW_SLS_TXN_LN_ITM_FCT_distinct_values_table_stats ;</t>
  </si>
  <si>
    <t>select * from db_custscience_interns.SUMMARY_of_DB_SLSCNSL_PRODREFRESH_CSTIW_SLS_TXN_LN_ITM_FCT_distinct_values_table_stats ;</t>
  </si>
  <si>
    <t>1       5</t>
  </si>
  <si>
    <t>2       3905</t>
  </si>
  <si>
    <t>12      2</t>
  </si>
  <si>
    <t>13      148</t>
  </si>
  <si>
    <t>14      176857</t>
  </si>
  <si>
    <t>15      150449</t>
  </si>
  <si>
    <t>16      43649</t>
  </si>
  <si>
    <t>17      235148</t>
  </si>
  <si>
    <t>18      5290</t>
  </si>
  <si>
    <t>20      26652</t>
  </si>
  <si>
    <t>3       251</t>
  </si>
  <si>
    <t>23      0</t>
  </si>
  <si>
    <t>24      15</t>
  </si>
  <si>
    <t>25      5</t>
  </si>
  <si>
    <t>29      3045609</t>
  </si>
  <si>
    <t>30      265557</t>
  </si>
  <si>
    <t>4       86614741</t>
  </si>
  <si>
    <t>31      17494</t>
  </si>
  <si>
    <t>32      3177</t>
  </si>
  <si>
    <t>33      6972</t>
  </si>
  <si>
    <t>34      5051</t>
  </si>
  <si>
    <t>35      28878</t>
  </si>
  <si>
    <t>36      1</t>
  </si>
  <si>
    <t>37      1</t>
  </si>
  <si>
    <t>38      1</t>
  </si>
  <si>
    <t>39      1</t>
  </si>
  <si>
    <t>40      1</t>
  </si>
  <si>
    <t>5       86400</t>
  </si>
  <si>
    <t>41      4498</t>
  </si>
  <si>
    <t>42      1638</t>
  </si>
  <si>
    <t>43      6</t>
  </si>
  <si>
    <t>44      0</t>
  </si>
  <si>
    <t>45      2253</t>
  </si>
  <si>
    <t>46      9</t>
  </si>
  <si>
    <t>47      0</t>
  </si>
  <si>
    <t>48      235148</t>
  </si>
  <si>
    <t>49      8</t>
  </si>
  <si>
    <t>50      8</t>
  </si>
  <si>
    <t>6       533</t>
  </si>
  <si>
    <t>51      120</t>
  </si>
  <si>
    <t>52      52</t>
  </si>
  <si>
    <t>53      3</t>
  </si>
  <si>
    <t>54      2</t>
  </si>
  <si>
    <t>55      5</t>
  </si>
  <si>
    <t>56      7</t>
  </si>
  <si>
    <t>57      2</t>
  </si>
  <si>
    <t>58      2</t>
  </si>
  <si>
    <t>59      11</t>
  </si>
  <si>
    <t>60      9</t>
  </si>
  <si>
    <t>7       4599539</t>
  </si>
  <si>
    <t>61      5</t>
  </si>
  <si>
    <t>62      0</t>
  </si>
  <si>
    <t>63      0</t>
  </si>
  <si>
    <t>64      0</t>
  </si>
  <si>
    <t>65      3</t>
  </si>
  <si>
    <t>66      2</t>
  </si>
  <si>
    <t>67      2</t>
  </si>
  <si>
    <t>68      0</t>
  </si>
  <si>
    <t>69      265557</t>
  </si>
  <si>
    <t>70      12279</t>
  </si>
  <si>
    <t>8       706436</t>
  </si>
  <si>
    <t>71      452</t>
  </si>
  <si>
    <t>72      32</t>
  </si>
  <si>
    <t>73      42</t>
  </si>
  <si>
    <t>74      20</t>
  </si>
  <si>
    <t>75      42</t>
  </si>
  <si>
    <t>76      25</t>
  </si>
  <si>
    <t>77      2</t>
  </si>
  <si>
    <t>78      2</t>
  </si>
  <si>
    <t>79      3905</t>
  </si>
  <si>
    <t>80      3874</t>
  </si>
  <si>
    <t>9       4084</t>
  </si>
  <si>
    <t>81      3908</t>
  </si>
  <si>
    <t>82      2</t>
  </si>
  <si>
    <t>83      2</t>
  </si>
  <si>
    <t>84      2899</t>
  </si>
  <si>
    <t>85      997</t>
  </si>
  <si>
    <t>86      7407810</t>
  </si>
  <si>
    <t>87      230</t>
  </si>
  <si>
    <t>88      56558</t>
  </si>
  <si>
    <t>89      156582101</t>
  </si>
  <si>
    <t>90      0</t>
  </si>
  <si>
    <t>91      355</t>
  </si>
  <si>
    <t>92      1638</t>
  </si>
  <si>
    <t>93      2</t>
  </si>
  <si>
    <t>Time taken: 0.102 seconds, Fetched: 93 row(s)</t>
  </si>
  <si>
    <t>0f48c1a86197adb6ff5cd52cd3b4843f</t>
  </si>
  <si>
    <t>1139</t>
  </si>
  <si>
    <t>13:17:00</t>
  </si>
  <si>
    <t>0f69a9cc3836022e1d8b51e5445478fd</t>
  </si>
  <si>
    <t>WHS</t>
  </si>
  <si>
    <t>20160501</t>
  </si>
  <si>
    <t>A</t>
  </si>
  <si>
    <t>CSG</t>
  </si>
  <si>
    <t>1468999709</t>
  </si>
  <si>
    <t>C</t>
  </si>
  <si>
    <t>08bd00674e4781cf80de8574a13a7e37</t>
  </si>
  <si>
    <t>002</t>
  </si>
  <si>
    <t>2259</t>
  </si>
  <si>
    <t>13:02:00</t>
  </si>
  <si>
    <t>78a33bd0d4d2cff94452d00dd361328d</t>
  </si>
  <si>
    <t>drop table db_custscience_interns.col_1_DB_SLSCNSL_PRODREFRESH_CSTIW_SLS_TXN_LN_ITM_FCT_distinct_values_table_stats;</t>
  </si>
  <si>
    <t>drop table db_custscience_interns.col_2_DB_SLSCNSL_PRODREFRESH_CSTIW_SLS_TXN_LN_ITM_FCT_distinct_values_table_stats;</t>
  </si>
  <si>
    <t>drop table db_custscience_interns.col_3_DB_SLSCNSL_PRODREFRESH_CSTIW_SLS_TXN_LN_ITM_FCT_distinct_values_table_stats;</t>
  </si>
  <si>
    <t>drop table db_custscience_interns.col_4_DB_SLSCNSL_PRODREFRESH_CSTIW_SLS_TXN_LN_ITM_FCT_distinct_values_table_stats;</t>
  </si>
  <si>
    <t>drop table db_custscience_interns.col_5_DB_SLSCNSL_PRODREFRESH_CSTIW_SLS_TXN_LN_ITM_FCT_distinct_values_table_stats;</t>
  </si>
  <si>
    <t>drop table db_custscience_interns.col_6_DB_SLSCNSL_PRODREFRESH_CSTIW_SLS_TXN_LN_ITM_FCT_distinct_values_table_stats;</t>
  </si>
  <si>
    <t>drop table db_custscience_interns.col_7_DB_SLSCNSL_PRODREFRESH_CSTIW_SLS_TXN_LN_ITM_FCT_distinct_values_table_stats;</t>
  </si>
  <si>
    <t>drop table db_custscience_interns.col_8_DB_SLSCNSL_PRODREFRESH_CSTIW_SLS_TXN_LN_ITM_FCT_distinct_values_table_stats;</t>
  </si>
  <si>
    <t>drop table db_custscience_interns.col_9_DB_SLSCNSL_PRODREFRESH_CSTIW_SLS_TXN_LN_ITM_FCT_distinct_values_table_stats;</t>
  </si>
  <si>
    <t>drop table db_custscience_interns.col_10_DB_SLSCNSL_PRODREFRESH_CSTIW_SLS_TXN_LN_ITM_FCT_distinct_values_table_stats;</t>
  </si>
  <si>
    <t>drop table db_custscience_interns.col_11_DB_SLSCNSL_PRODREFRESH_CSTIW_SLS_TXN_LN_ITM_FCT_distinct_values_table_stats;</t>
  </si>
  <si>
    <t>drop table db_custscience_interns.col_12_DB_SLSCNSL_PRODREFRESH_CSTIW_SLS_TXN_LN_ITM_FCT_distinct_values_table_stats;</t>
  </si>
  <si>
    <t>drop table db_custscience_interns.col_13_DB_SLSCNSL_PRODREFRESH_CSTIW_SLS_TXN_LN_ITM_FCT_distinct_values_table_stats;</t>
  </si>
  <si>
    <t>drop table db_custscience_interns.col_14_DB_SLSCNSL_PRODREFRESH_CSTIW_SLS_TXN_LN_ITM_FCT_distinct_values_table_stats;</t>
  </si>
  <si>
    <t>drop table db_custscience_interns.col_15_DB_SLSCNSL_PRODREFRESH_CSTIW_SLS_TXN_LN_ITM_FCT_distinct_values_table_stats;</t>
  </si>
  <si>
    <t>drop table db_custscience_interns.col_16_DB_SLSCNSL_PRODREFRESH_CSTIW_SLS_TXN_LN_ITM_FCT_distinct_values_table_stats;</t>
  </si>
  <si>
    <t>drop table db_custscience_interns.col_17_DB_SLSCNSL_PRODREFRESH_CSTIW_SLS_TXN_LN_ITM_FCT_distinct_values_table_stats;</t>
  </si>
  <si>
    <t>drop table db_custscience_interns.col_18_DB_SLSCNSL_PRODREFRESH_CSTIW_SLS_TXN_LN_ITM_FCT_distinct_values_table_stats;</t>
  </si>
  <si>
    <t>drop table db_custscience_interns.col_19_DB_SLSCNSL_PRODREFRESH_CSTIW_SLS_TXN_LN_ITM_FCT_distinct_values_table_stats;</t>
  </si>
  <si>
    <t>drop table db_custscience_interns.col_20_DB_SLSCNSL_PRODREFRESH_CSTIW_SLS_TXN_LN_ITM_FCT_distinct_values_table_stats;</t>
  </si>
  <si>
    <t>drop table db_custscience_interns.col_21_DB_SLSCNSL_PRODREFRESH_CSTIW_SLS_TXN_LN_ITM_FCT_distinct_values_table_stats;</t>
  </si>
  <si>
    <t>drop table db_custscience_interns.col_22_DB_SLSCNSL_PRODREFRESH_CSTIW_SLS_TXN_LN_ITM_FCT_distinct_values_table_stats;</t>
  </si>
  <si>
    <t>drop table db_custscience_interns.col_23_DB_SLSCNSL_PRODREFRESH_CSTIW_SLS_TXN_LN_ITM_FCT_distinct_values_table_stats;</t>
  </si>
  <si>
    <t>drop table db_custscience_interns.col_24_DB_SLSCNSL_PRODREFRESH_CSTIW_SLS_TXN_LN_ITM_FCT_distinct_values_table_stats;</t>
  </si>
  <si>
    <t>drop table db_custscience_interns.col_25_DB_SLSCNSL_PRODREFRESH_CSTIW_SLS_TXN_LN_ITM_FCT_distinct_values_table_stats;</t>
  </si>
  <si>
    <t>drop table db_custscience_interns.col_26_DB_SLSCNSL_PRODREFRESH_CSTIW_SLS_TXN_LN_ITM_FCT_distinct_values_table_stats;</t>
  </si>
  <si>
    <t>drop table db_custscience_interns.col_27_DB_SLSCNSL_PRODREFRESH_CSTIW_SLS_TXN_LN_ITM_FCT_distinct_values_table_stats;</t>
  </si>
  <si>
    <t>drop table db_custscience_interns.col_28_DB_SLSCNSL_PRODREFRESH_CSTIW_SLS_TXN_LN_ITM_FCT_distinct_values_table_stats;</t>
  </si>
  <si>
    <t>drop table db_custscience_interns.col_29_DB_SLSCNSL_PRODREFRESH_CSTIW_SLS_TXN_LN_ITM_FCT_distinct_values_table_stats;</t>
  </si>
  <si>
    <t>drop table db_custscience_interns.col_30_DB_SLSCNSL_PRODREFRESH_CSTIW_SLS_TXN_LN_ITM_FCT_distinct_values_table_stats;</t>
  </si>
  <si>
    <t>drop table db_custscience_interns.col_31_DB_SLSCNSL_PRODREFRESH_CSTIW_SLS_TXN_LN_ITM_FCT_distinct_values_table_stats;</t>
  </si>
  <si>
    <t>drop table db_custscience_interns.col_32_DB_SLSCNSL_PRODREFRESH_CSTIW_SLS_TXN_LN_ITM_FCT_distinct_values_table_stats;</t>
  </si>
  <si>
    <t>drop table db_custscience_interns.col_33_DB_SLSCNSL_PRODREFRESH_CSTIW_SLS_TXN_LN_ITM_FCT_distinct_values_table_stats;</t>
  </si>
  <si>
    <t>drop table db_custscience_interns.col_34_DB_SLSCNSL_PRODREFRESH_CSTIW_SLS_TXN_LN_ITM_FCT_distinct_values_table_stats;</t>
  </si>
  <si>
    <t>drop table db_custscience_interns.col_35_DB_SLSCNSL_PRODREFRESH_CSTIW_SLS_TXN_LN_ITM_FCT_distinct_values_table_stats;</t>
  </si>
  <si>
    <t>drop table db_custscience_interns.col_36_DB_SLSCNSL_PRODREFRESH_CSTIW_SLS_TXN_LN_ITM_FCT_distinct_values_table_stats;</t>
  </si>
  <si>
    <t>drop table db_custscience_interns.col_37_DB_SLSCNSL_PRODREFRESH_CSTIW_SLS_TXN_LN_ITM_FCT_distinct_values_table_stats;</t>
  </si>
  <si>
    <t>drop table db_custscience_interns.col_38_DB_SLSCNSL_PRODREFRESH_CSTIW_SLS_TXN_LN_ITM_FCT_distinct_values_table_stats;</t>
  </si>
  <si>
    <t>drop table db_custscience_interns.col_39_DB_SLSCNSL_PRODREFRESH_CSTIW_SLS_TXN_LN_ITM_FCT_distinct_values_table_stats;</t>
  </si>
  <si>
    <t>drop table db_custscience_interns.col_40_DB_SLSCNSL_PRODREFRESH_CSTIW_SLS_TXN_LN_ITM_FCT_distinct_values_table_stats;</t>
  </si>
  <si>
    <t>drop table db_custscience_interns.col_41_DB_SLSCNSL_PRODREFRESH_CSTIW_SLS_TXN_LN_ITM_FCT_distinct_values_table_stats;</t>
  </si>
  <si>
    <t>drop table db_custscience_interns.col_42_DB_SLSCNSL_PRODREFRESH_CSTIW_SLS_TXN_LN_ITM_FCT_distinct_values_table_stats;</t>
  </si>
  <si>
    <t>drop table db_custscience_interns.col_43_DB_SLSCNSL_PRODREFRESH_CSTIW_SLS_TXN_LN_ITM_FCT_distinct_values_table_stats;</t>
  </si>
  <si>
    <t>drop table db_custscience_interns.col_44_DB_SLSCNSL_PRODREFRESH_CSTIW_SLS_TXN_LN_ITM_FCT_distinct_values_table_stats;</t>
  </si>
  <si>
    <t>drop table db_custscience_interns.col_45_DB_SLSCNSL_PRODREFRESH_CSTIW_SLS_TXN_LN_ITM_FCT_distinct_values_table_stats;</t>
  </si>
  <si>
    <t>drop table db_custscience_interns.col_46_DB_SLSCNSL_PRODREFRESH_CSTIW_SLS_TXN_LN_ITM_FCT_distinct_values_table_stats;</t>
  </si>
  <si>
    <t>drop table db_custscience_interns.col_47_DB_SLSCNSL_PRODREFRESH_CSTIW_SLS_TXN_LN_ITM_FCT_distinct_values_table_stats;</t>
  </si>
  <si>
    <t>drop table db_custscience_interns.col_48_DB_SLSCNSL_PRODREFRESH_CSTIW_SLS_TXN_LN_ITM_FCT_distinct_values_table_stats;</t>
  </si>
  <si>
    <t>drop table db_custscience_interns.col_49_DB_SLSCNSL_PRODREFRESH_CSTIW_SLS_TXN_LN_ITM_FCT_distinct_values_table_stats;</t>
  </si>
  <si>
    <t>drop table db_custscience_interns.col_50_DB_SLSCNSL_PRODREFRESH_CSTIW_SLS_TXN_LN_ITM_FCT_distinct_values_table_stats;</t>
  </si>
  <si>
    <t>drop table db_custscience_interns.col_51_DB_SLSCNSL_PRODREFRESH_CSTIW_SLS_TXN_LN_ITM_FCT_distinct_values_table_stats;</t>
  </si>
  <si>
    <t>drop table db_custscience_interns.col_52_DB_SLSCNSL_PRODREFRESH_CSTIW_SLS_TXN_LN_ITM_FCT_distinct_values_table_stats;</t>
  </si>
  <si>
    <t>drop table db_custscience_interns.col_53_DB_SLSCNSL_PRODREFRESH_CSTIW_SLS_TXN_LN_ITM_FCT_distinct_values_table_stats;</t>
  </si>
  <si>
    <t>drop table db_custscience_interns.col_54_DB_SLSCNSL_PRODREFRESH_CSTIW_SLS_TXN_LN_ITM_FCT_distinct_values_table_stats;</t>
  </si>
  <si>
    <t>drop table db_custscience_interns.col_55_DB_SLSCNSL_PRODREFRESH_CSTIW_SLS_TXN_LN_ITM_FCT_distinct_values_table_stats;</t>
  </si>
  <si>
    <t>drop table db_custscience_interns.col_56_DB_SLSCNSL_PRODREFRESH_CSTIW_SLS_TXN_LN_ITM_FCT_distinct_values_table_stats;</t>
  </si>
  <si>
    <t>drop table db_custscience_interns.col_57_DB_SLSCNSL_PRODREFRESH_CSTIW_SLS_TXN_LN_ITM_FCT_distinct_values_table_stats;</t>
  </si>
  <si>
    <t>drop table db_custscience_interns.col_58_DB_SLSCNSL_PRODREFRESH_CSTIW_SLS_TXN_LN_ITM_FCT_distinct_values_table_stats;</t>
  </si>
  <si>
    <t>drop table db_custscience_interns.col_59_DB_SLSCNSL_PRODREFRESH_CSTIW_SLS_TXN_LN_ITM_FCT_distinct_values_table_stats;</t>
  </si>
  <si>
    <t>drop table db_custscience_interns.col_60_DB_SLSCNSL_PRODREFRESH_CSTIW_SLS_TXN_LN_ITM_FCT_distinct_values_table_stats;</t>
  </si>
  <si>
    <t>drop table db_custscience_interns.col_61_DB_SLSCNSL_PRODREFRESH_CSTIW_SLS_TXN_LN_ITM_FCT_distinct_values_table_stats;</t>
  </si>
  <si>
    <t>drop table db_custscience_interns.col_62_DB_SLSCNSL_PRODREFRESH_CSTIW_SLS_TXN_LN_ITM_FCT_distinct_values_table_stats;</t>
  </si>
  <si>
    <t>drop table db_custscience_interns.col_63_DB_SLSCNSL_PRODREFRESH_CSTIW_SLS_TXN_LN_ITM_FCT_distinct_values_table_stats;</t>
  </si>
  <si>
    <t>drop table db_custscience_interns.col_64_DB_SLSCNSL_PRODREFRESH_CSTIW_SLS_TXN_LN_ITM_FCT_distinct_values_table_stats;</t>
  </si>
  <si>
    <t>drop table db_custscience_interns.col_65_DB_SLSCNSL_PRODREFRESH_CSTIW_SLS_TXN_LN_ITM_FCT_distinct_values_table_stats;</t>
  </si>
  <si>
    <t>drop table db_custscience_interns.col_66_DB_SLSCNSL_PRODREFRESH_CSTIW_SLS_TXN_LN_ITM_FCT_distinct_values_table_stats;</t>
  </si>
  <si>
    <t>drop table db_custscience_interns.col_67_DB_SLSCNSL_PRODREFRESH_CSTIW_SLS_TXN_LN_ITM_FCT_distinct_values_table_stats;</t>
  </si>
  <si>
    <t>drop table db_custscience_interns.col_68_DB_SLSCNSL_PRODREFRESH_CSTIW_SLS_TXN_LN_ITM_FCT_distinct_values_table_stats;</t>
  </si>
  <si>
    <t>drop table db_custscience_interns.col_69_DB_SLSCNSL_PRODREFRESH_CSTIW_SLS_TXN_LN_ITM_FCT_distinct_values_table_stats;</t>
  </si>
  <si>
    <t>drop table db_custscience_interns.col_70_DB_SLSCNSL_PRODREFRESH_CSTIW_SLS_TXN_LN_ITM_FCT_distinct_values_table_stats;</t>
  </si>
  <si>
    <t>drop table db_custscience_interns.col_71_DB_SLSCNSL_PRODREFRESH_CSTIW_SLS_TXN_LN_ITM_FCT_distinct_values_table_stats;</t>
  </si>
  <si>
    <t>drop table db_custscience_interns.col_72_DB_SLSCNSL_PRODREFRESH_CSTIW_SLS_TXN_LN_ITM_FCT_distinct_values_table_stats;</t>
  </si>
  <si>
    <t>drop table db_custscience_interns.col_73_DB_SLSCNSL_PRODREFRESH_CSTIW_SLS_TXN_LN_ITM_FCT_distinct_values_table_stats;</t>
  </si>
  <si>
    <t>drop table db_custscience_interns.col_74_DB_SLSCNSL_PRODREFRESH_CSTIW_SLS_TXN_LN_ITM_FCT_distinct_values_table_stats;</t>
  </si>
  <si>
    <t>drop table db_custscience_interns.col_75_DB_SLSCNSL_PRODREFRESH_CSTIW_SLS_TXN_LN_ITM_FCT_distinct_values_table_stats;</t>
  </si>
  <si>
    <t>drop table db_custscience_interns.col_76_DB_SLSCNSL_PRODREFRESH_CSTIW_SLS_TXN_LN_ITM_FCT_distinct_values_table_stats;</t>
  </si>
  <si>
    <t>drop table db_custscience_interns.col_77_DB_SLSCNSL_PRODREFRESH_CSTIW_SLS_TXN_LN_ITM_FCT_distinct_values_table_stats;</t>
  </si>
  <si>
    <t>drop table db_custscience_interns.col_78_DB_SLSCNSL_PRODREFRESH_CSTIW_SLS_TXN_LN_ITM_FCT_distinct_values_table_stats;</t>
  </si>
  <si>
    <t>drop table db_custscience_interns.col_79_DB_SLSCNSL_PRODREFRESH_CSTIW_SLS_TXN_LN_ITM_FCT_distinct_values_table_stats;</t>
  </si>
  <si>
    <t>drop table db_custscience_interns.col_80_DB_SLSCNSL_PRODREFRESH_CSTIW_SLS_TXN_LN_ITM_FCT_distinct_values_table_stats;</t>
  </si>
  <si>
    <t>drop table db_custscience_interns.col_81_DB_SLSCNSL_PRODREFRESH_CSTIW_SLS_TXN_LN_ITM_FCT_distinct_values_table_stats;</t>
  </si>
  <si>
    <t>drop table db_custscience_interns.col_82_DB_SLSCNSL_PRODREFRESH_CSTIW_SLS_TXN_LN_ITM_FCT_distinct_values_table_stats;</t>
  </si>
  <si>
    <t>drop table db_custscience_interns.col_83_DB_SLSCNSL_PRODREFRESH_CSTIW_SLS_TXN_LN_ITM_FCT_distinct_values_table_stats;</t>
  </si>
  <si>
    <t>drop table db_custscience_interns.col_84_DB_SLSCNSL_PRODREFRESH_CSTIW_SLS_TXN_LN_ITM_FCT_distinct_values_table_stats;</t>
  </si>
  <si>
    <t>drop table db_custscience_interns.col_85_DB_SLSCNSL_PRODREFRESH_CSTIW_SLS_TXN_LN_ITM_FCT_distinct_values_table_stats;</t>
  </si>
  <si>
    <t>drop table db_custscience_interns.col_86_DB_SLSCNSL_PRODREFRESH_CSTIW_SLS_TXN_LN_ITM_FCT_distinct_values_table_stats;</t>
  </si>
  <si>
    <t>drop table db_custscience_interns.col_87_DB_SLSCNSL_PRODREFRESH_CSTIW_SLS_TXN_LN_ITM_FCT_distinct_values_table_stats;</t>
  </si>
  <si>
    <t>drop table db_custscience_interns.col_88_DB_SLSCNSL_PRODREFRESH_CSTIW_SLS_TXN_LN_ITM_FCT_distinct_values_table_stats;</t>
  </si>
  <si>
    <t>drop table db_custscience_interns.col_89_DB_SLSCNSL_PRODREFRESH_CSTIW_SLS_TXN_LN_ITM_FCT_distinct_values_table_stats;</t>
  </si>
  <si>
    <t>drop table db_custscience_interns.col_90_DB_SLSCNSL_PRODREFRESH_CSTIW_SLS_TXN_LN_ITM_FCT_distinct_values_table_stats;</t>
  </si>
  <si>
    <t>drop table db_custscience_interns.col_91_DB_SLSCNSL_PRODREFRESH_CSTIW_SLS_TXN_LN_ITM_FCT_distinct_values_table_stats;</t>
  </si>
  <si>
    <t>drop table db_custscience_interns.col_92_DB_SLSCNSL_PRODREFRESH_CSTIW_SLS_TXN_LN_ITM_FCT_distinct_values_table_stats;</t>
  </si>
  <si>
    <t>drop table db_custscience_interns.col_93_DB_SLSCNSL_PRODREFRESH_CSTIW_SLS_TXN_LN_ITM_FCT_distinct_values_table_stats;</t>
  </si>
  <si>
    <t>create table db_custscience_interns.col_1_DB_SLSCNSL_PRODREFRESH_CSTIW_SLS_TXN_LN_ITM_FCT_null_value_count_table_stats (col_id int, null_value_count bigint) Row format delimited Fields terminated by '\t' Lines terminated by '\n'  Stored as textfile ;</t>
  </si>
  <si>
    <t>create table db_custscience_interns.col_2_DB_SLSCNSL_PRODREFRESH_CSTIW_SLS_TXN_LN_ITM_FCT_null_value_count_table_stats (col_id int, null_value_count bigint) Row format delimited Fields terminated by '\t' Lines terminated by '\n'  Stored as textfile ;</t>
  </si>
  <si>
    <t>create table db_custscience_interns.col_3_DB_SLSCNSL_PRODREFRESH_CSTIW_SLS_TXN_LN_ITM_FCT_null_value_count_table_stats (col_id int, null_value_count bigint) Row format delimited Fields terminated by '\t' Lines terminated by '\n'  Stored as textfile ;</t>
  </si>
  <si>
    <t>create table db_custscience_interns.col_4_DB_SLSCNSL_PRODREFRESH_CSTIW_SLS_TXN_LN_ITM_FCT_null_value_count_table_stats (col_id int, null_value_count bigint) Row format delimited Fields terminated by '\t' Lines terminated by '\n'  Stored as textfile ;</t>
  </si>
  <si>
    <t>create table db_custscience_interns.col_5_DB_SLSCNSL_PRODREFRESH_CSTIW_SLS_TXN_LN_ITM_FCT_null_value_count_table_stats (col_id int, null_value_count bigint) Row format delimited Fields terminated by '\t' Lines terminated by '\n'  Stored as textfile ;</t>
  </si>
  <si>
    <t>create table db_custscience_interns.col_6_DB_SLSCNSL_PRODREFRESH_CSTIW_SLS_TXN_LN_ITM_FCT_null_value_count_table_stats (col_id int, null_value_count bigint) Row format delimited Fields terminated by '\t' Lines terminated by '\n'  Stored as textfile ;</t>
  </si>
  <si>
    <t>create table db_custscience_interns.col_7_DB_SLSCNSL_PRODREFRESH_CSTIW_SLS_TXN_LN_ITM_FCT_null_value_count_table_stats (col_id int, null_value_count bigint) Row format delimited Fields terminated by '\t' Lines terminated by '\n'  Stored as textfile ;</t>
  </si>
  <si>
    <t>create table db_custscience_interns.col_8_DB_SLSCNSL_PRODREFRESH_CSTIW_SLS_TXN_LN_ITM_FCT_null_value_count_table_stats (col_id int, null_value_count bigint) Row format delimited Fields terminated by '\t' Lines terminated by '\n'  Stored as textfile ;</t>
  </si>
  <si>
    <t>create table db_custscience_interns.col_9_DB_SLSCNSL_PRODREFRESH_CSTIW_SLS_TXN_LN_ITM_FCT_null_value_count_table_stats (col_id int, null_value_count bigint) Row format delimited Fields terminated by '\t' Lines terminated by '\n'  Stored as textfile ;</t>
  </si>
  <si>
    <t>create table db_custscience_interns.col_10_DB_SLSCNSL_PRODREFRESH_CSTIW_SLS_TXN_LN_ITM_FCT_null_value_count_table_stats (col_id int, null_value_count bigint) Row format delimited Fields terminated by '\t' Lines terminated by '\n'  Stored as textfile ;</t>
  </si>
  <si>
    <t>create table db_custscience_interns.col_11_DB_SLSCNSL_PRODREFRESH_CSTIW_SLS_TXN_LN_ITM_FCT_null_value_count_table_stats (col_id int, null_value_count bigint) Row format delimited Fields terminated by '\t' Lines terminated by '\n'  Stored as textfile ;</t>
  </si>
  <si>
    <t>create table db_custscience_interns.col_12_DB_SLSCNSL_PRODREFRESH_CSTIW_SLS_TXN_LN_ITM_FCT_null_value_count_table_stats (col_id int, null_value_count bigint) Row format delimited Fields terminated by '\t' Lines terminated by '\n'  Stored as textfile ;</t>
  </si>
  <si>
    <t>create table db_custscience_interns.col_13_DB_SLSCNSL_PRODREFRESH_CSTIW_SLS_TXN_LN_ITM_FCT_null_value_count_table_stats (col_id int, null_value_count bigint) Row format delimited Fields terminated by '\t' Lines terminated by '\n'  Stored as textfile ;</t>
  </si>
  <si>
    <t>create table db_custscience_interns.col_14_DB_SLSCNSL_PRODREFRESH_CSTIW_SLS_TXN_LN_ITM_FCT_null_value_count_table_stats (col_id int, null_value_count bigint) Row format delimited Fields terminated by '\t' Lines terminated by '\n'  Stored as textfile ;</t>
  </si>
  <si>
    <t>create table db_custscience_interns.col_15_DB_SLSCNSL_PRODREFRESH_CSTIW_SLS_TXN_LN_ITM_FCT_null_value_count_table_stats (col_id int, null_value_count bigint) Row format delimited Fields terminated by '\t' Lines terminated by '\n'  Stored as textfile ;</t>
  </si>
  <si>
    <t>create table db_custscience_interns.col_16_DB_SLSCNSL_PRODREFRESH_CSTIW_SLS_TXN_LN_ITM_FCT_null_value_count_table_stats (col_id int, null_value_count bigint) Row format delimited Fields terminated by '\t' Lines terminated by '\n'  Stored as textfile ;</t>
  </si>
  <si>
    <t>create table db_custscience_interns.col_17_DB_SLSCNSL_PRODREFRESH_CSTIW_SLS_TXN_LN_ITM_FCT_null_value_count_table_stats (col_id int, null_value_count bigint) Row format delimited Fields terminated by '\t' Lines terminated by '\n'  Stored as textfile ;</t>
  </si>
  <si>
    <t>create table db_custscience_interns.col_18_DB_SLSCNSL_PRODREFRESH_CSTIW_SLS_TXN_LN_ITM_FCT_null_value_count_table_stats (col_id int, null_value_count bigint) Row format delimited Fields terminated by '\t' Lines terminated by '\n'  Stored as textfile ;</t>
  </si>
  <si>
    <t>create table db_custscience_interns.col_19_DB_SLSCNSL_PRODREFRESH_CSTIW_SLS_TXN_LN_ITM_FCT_null_value_count_table_stats (col_id int, null_value_count bigint) Row format delimited Fields terminated by '\t' Lines terminated by '\n'  Stored as textfile ;</t>
  </si>
  <si>
    <t>create table db_custscience_interns.col_20_DB_SLSCNSL_PRODREFRESH_CSTIW_SLS_TXN_LN_ITM_FCT_null_value_count_table_stats (col_id int, null_value_count bigint) Row format delimited Fields terminated by '\t' Lines terminated by '\n'  Stored as textfile ;</t>
  </si>
  <si>
    <t>create table db_custscience_interns.col_21_DB_SLSCNSL_PRODREFRESH_CSTIW_SLS_TXN_LN_ITM_FCT_null_value_count_table_stats (col_id int, null_value_count bigint) Row format delimited Fields terminated by '\t' Lines terminated by '\n'  Stored as textfile ;</t>
  </si>
  <si>
    <t>create table db_custscience_interns.col_22_DB_SLSCNSL_PRODREFRESH_CSTIW_SLS_TXN_LN_ITM_FCT_null_value_count_table_stats (col_id int, null_value_count bigint) Row format delimited Fields terminated by '\t' Lines terminated by '\n'  Stored as textfile ;</t>
  </si>
  <si>
    <t>create table db_custscience_interns.col_23_DB_SLSCNSL_PRODREFRESH_CSTIW_SLS_TXN_LN_ITM_FCT_null_value_count_table_stats (col_id int, null_value_count bigint) Row format delimited Fields terminated by '\t' Lines terminated by '\n'  Stored as textfile ;</t>
  </si>
  <si>
    <t>create table db_custscience_interns.col_24_DB_SLSCNSL_PRODREFRESH_CSTIW_SLS_TXN_LN_ITM_FCT_null_value_count_table_stats (col_id int, null_value_count bigint) Row format delimited Fields terminated by '\t' Lines terminated by '\n'  Stored as textfile ;</t>
  </si>
  <si>
    <t>create table db_custscience_interns.col_25_DB_SLSCNSL_PRODREFRESH_CSTIW_SLS_TXN_LN_ITM_FCT_null_value_count_table_stats (col_id int, null_value_count bigint) Row format delimited Fields terminated by '\t' Lines terminated by '\n'  Stored as textfile ;</t>
  </si>
  <si>
    <t>create table db_custscience_interns.col_26_DB_SLSCNSL_PRODREFRESH_CSTIW_SLS_TXN_LN_ITM_FCT_null_value_count_table_stats (col_id int, null_value_count bigint) Row format delimited Fields terminated by '\t' Lines terminated by '\n'  Stored as textfile ;</t>
  </si>
  <si>
    <t>create table db_custscience_interns.col_27_DB_SLSCNSL_PRODREFRESH_CSTIW_SLS_TXN_LN_ITM_FCT_null_value_count_table_stats (col_id int, null_value_count bigint) Row format delimited Fields terminated by '\t' Lines terminated by '\n'  Stored as textfile ;</t>
  </si>
  <si>
    <t>create table db_custscience_interns.col_28_DB_SLSCNSL_PRODREFRESH_CSTIW_SLS_TXN_LN_ITM_FCT_null_value_count_table_stats (col_id int, null_value_count bigint) Row format delimited Fields terminated by '\t' Lines terminated by '\n'  Stored as textfile ;</t>
  </si>
  <si>
    <t>create table db_custscience_interns.col_29_DB_SLSCNSL_PRODREFRESH_CSTIW_SLS_TXN_LN_ITM_FCT_null_value_count_table_stats (col_id int, null_value_count bigint) Row format delimited Fields terminated by '\t' Lines terminated by '\n'  Stored as textfile ;</t>
  </si>
  <si>
    <t>create table db_custscience_interns.col_30_DB_SLSCNSL_PRODREFRESH_CSTIW_SLS_TXN_LN_ITM_FCT_null_value_count_table_stats (col_id int, null_value_count bigint) Row format delimited Fields terminated by '\t' Lines terminated by '\n'  Stored as textfile ;</t>
  </si>
  <si>
    <t>create table db_custscience_interns.col_31_DB_SLSCNSL_PRODREFRESH_CSTIW_SLS_TXN_LN_ITM_FCT_null_value_count_table_stats (col_id int, null_value_count bigint) Row format delimited Fields terminated by '\t' Lines terminated by '\n'  Stored as textfile ;</t>
  </si>
  <si>
    <t>create table db_custscience_interns.col_32_DB_SLSCNSL_PRODREFRESH_CSTIW_SLS_TXN_LN_ITM_FCT_null_value_count_table_stats (col_id int, null_value_count bigint) Row format delimited Fields terminated by '\t' Lines terminated by '\n'  Stored as textfile ;</t>
  </si>
  <si>
    <t>create table db_custscience_interns.col_33_DB_SLSCNSL_PRODREFRESH_CSTIW_SLS_TXN_LN_ITM_FCT_null_value_count_table_stats (col_id int, null_value_count bigint) Row format delimited Fields terminated by '\t' Lines terminated by '\n'  Stored as textfile ;</t>
  </si>
  <si>
    <t>create table db_custscience_interns.col_34_DB_SLSCNSL_PRODREFRESH_CSTIW_SLS_TXN_LN_ITM_FCT_null_value_count_table_stats (col_id int, null_value_count bigint) Row format delimited Fields terminated by '\t' Lines terminated by '\n'  Stored as textfile ;</t>
  </si>
  <si>
    <t>create table db_custscience_interns.col_35_DB_SLSCNSL_PRODREFRESH_CSTIW_SLS_TXN_LN_ITM_FCT_null_value_count_table_stats (col_id int, null_value_count bigint) Row format delimited Fields terminated by '\t' Lines terminated by '\n'  Stored as textfile ;</t>
  </si>
  <si>
    <t>create table db_custscience_interns.col_36_DB_SLSCNSL_PRODREFRESH_CSTIW_SLS_TXN_LN_ITM_FCT_null_value_count_table_stats (col_id int, null_value_count bigint) Row format delimited Fields terminated by '\t' Lines terminated by '\n'  Stored as textfile ;</t>
  </si>
  <si>
    <t>create table db_custscience_interns.col_37_DB_SLSCNSL_PRODREFRESH_CSTIW_SLS_TXN_LN_ITM_FCT_null_value_count_table_stats (col_id int, null_value_count bigint) Row format delimited Fields terminated by '\t' Lines terminated by '\n'  Stored as textfile ;</t>
  </si>
  <si>
    <t>create table db_custscience_interns.col_38_DB_SLSCNSL_PRODREFRESH_CSTIW_SLS_TXN_LN_ITM_FCT_null_value_count_table_stats (col_id int, null_value_count bigint) Row format delimited Fields terminated by '\t' Lines terminated by '\n'  Stored as textfile ;</t>
  </si>
  <si>
    <t>create table db_custscience_interns.col_39_DB_SLSCNSL_PRODREFRESH_CSTIW_SLS_TXN_LN_ITM_FCT_null_value_count_table_stats (col_id int, null_value_count bigint) Row format delimited Fields terminated by '\t' Lines terminated by '\n'  Stored as textfile ;</t>
  </si>
  <si>
    <t>create table db_custscience_interns.col_40_DB_SLSCNSL_PRODREFRESH_CSTIW_SLS_TXN_LN_ITM_FCT_null_value_count_table_stats (col_id int, null_value_count bigint) Row format delimited Fields terminated by '\t' Lines terminated by '\n'  Stored as textfile ;</t>
  </si>
  <si>
    <t>create table db_custscience_interns.col_41_DB_SLSCNSL_PRODREFRESH_CSTIW_SLS_TXN_LN_ITM_FCT_null_value_count_table_stats (col_id int, null_value_count bigint) Row format delimited Fields terminated by '\t' Lines terminated by '\n'  Stored as textfile ;</t>
  </si>
  <si>
    <t>create table db_custscience_interns.col_42_DB_SLSCNSL_PRODREFRESH_CSTIW_SLS_TXN_LN_ITM_FCT_null_value_count_table_stats (col_id int, null_value_count bigint) Row format delimited Fields terminated by '\t' Lines terminated by '\n'  Stored as textfile ;</t>
  </si>
  <si>
    <t>create table db_custscience_interns.col_43_DB_SLSCNSL_PRODREFRESH_CSTIW_SLS_TXN_LN_ITM_FCT_null_value_count_table_stats (col_id int, null_value_count bigint) Row format delimited Fields terminated by '\t' Lines terminated by '\n'  Stored as textfile ;</t>
  </si>
  <si>
    <t>create table db_custscience_interns.col_44_DB_SLSCNSL_PRODREFRESH_CSTIW_SLS_TXN_LN_ITM_FCT_null_value_count_table_stats (col_id int, null_value_count bigint) Row format delimited Fields terminated by '\t' Lines terminated by '\n'  Stored as textfile ;</t>
  </si>
  <si>
    <t>create table db_custscience_interns.col_45_DB_SLSCNSL_PRODREFRESH_CSTIW_SLS_TXN_LN_ITM_FCT_null_value_count_table_stats (col_id int, null_value_count bigint) Row format delimited Fields terminated by '\t' Lines terminated by '\n'  Stored as textfile ;</t>
  </si>
  <si>
    <t>create table db_custscience_interns.col_46_DB_SLSCNSL_PRODREFRESH_CSTIW_SLS_TXN_LN_ITM_FCT_null_value_count_table_stats (col_id int, null_value_count bigint) Row format delimited Fields terminated by '\t' Lines terminated by '\n'  Stored as textfile ;</t>
  </si>
  <si>
    <t>create table db_custscience_interns.col_47_DB_SLSCNSL_PRODREFRESH_CSTIW_SLS_TXN_LN_ITM_FCT_null_value_count_table_stats (col_id int, null_value_count bigint) Row format delimited Fields terminated by '\t' Lines terminated by '\n'  Stored as textfile ;</t>
  </si>
  <si>
    <t>create table db_custscience_interns.col_48_DB_SLSCNSL_PRODREFRESH_CSTIW_SLS_TXN_LN_ITM_FCT_null_value_count_table_stats (col_id int, null_value_count bigint) Row format delimited Fields terminated by '\t' Lines terminated by '\n'  Stored as textfile ;</t>
  </si>
  <si>
    <t>create table db_custscience_interns.col_49_DB_SLSCNSL_PRODREFRESH_CSTIW_SLS_TXN_LN_ITM_FCT_null_value_count_table_stats (col_id int, null_value_count bigint) Row format delimited Fields terminated by '\t' Lines terminated by '\n'  Stored as textfile ;</t>
  </si>
  <si>
    <t>create table db_custscience_interns.col_50_DB_SLSCNSL_PRODREFRESH_CSTIW_SLS_TXN_LN_ITM_FCT_null_value_count_table_stats (col_id int, null_value_count bigint) Row format delimited Fields terminated by '\t' Lines terminated by '\n'  Stored as textfile ;</t>
  </si>
  <si>
    <t>create table db_custscience_interns.col_51_DB_SLSCNSL_PRODREFRESH_CSTIW_SLS_TXN_LN_ITM_FCT_null_value_count_table_stats (col_id int, null_value_count bigint) Row format delimited Fields terminated by '\t' Lines terminated by '\n'  Stored as textfile ;</t>
  </si>
  <si>
    <t>create table db_custscience_interns.col_52_DB_SLSCNSL_PRODREFRESH_CSTIW_SLS_TXN_LN_ITM_FCT_null_value_count_table_stats (col_id int, null_value_count bigint) Row format delimited Fields terminated by '\t' Lines terminated by '\n'  Stored as textfile ;</t>
  </si>
  <si>
    <t>create table db_custscience_interns.col_53_DB_SLSCNSL_PRODREFRESH_CSTIW_SLS_TXN_LN_ITM_FCT_null_value_count_table_stats (col_id int, null_value_count bigint) Row format delimited Fields terminated by '\t' Lines terminated by '\n'  Stored as textfile ;</t>
  </si>
  <si>
    <t>create table db_custscience_interns.col_54_DB_SLSCNSL_PRODREFRESH_CSTIW_SLS_TXN_LN_ITM_FCT_null_value_count_table_stats (col_id int, null_value_count bigint) Row format delimited Fields terminated by '\t' Lines terminated by '\n'  Stored as textfile ;</t>
  </si>
  <si>
    <t>create table db_custscience_interns.col_55_DB_SLSCNSL_PRODREFRESH_CSTIW_SLS_TXN_LN_ITM_FCT_null_value_count_table_stats (col_id int, null_value_count bigint) Row format delimited Fields terminated by '\t' Lines terminated by '\n'  Stored as textfile ;</t>
  </si>
  <si>
    <t>create table db_custscience_interns.col_56_DB_SLSCNSL_PRODREFRESH_CSTIW_SLS_TXN_LN_ITM_FCT_null_value_count_table_stats (col_id int, null_value_count bigint) Row format delimited Fields terminated by '\t' Lines terminated by '\n'  Stored as textfile ;</t>
  </si>
  <si>
    <t>create table db_custscience_interns.col_57_DB_SLSCNSL_PRODREFRESH_CSTIW_SLS_TXN_LN_ITM_FCT_null_value_count_table_stats (col_id int, null_value_count bigint) Row format delimited Fields terminated by '\t' Lines terminated by '\n'  Stored as textfile ;</t>
  </si>
  <si>
    <t>create table db_custscience_interns.col_58_DB_SLSCNSL_PRODREFRESH_CSTIW_SLS_TXN_LN_ITM_FCT_null_value_count_table_stats (col_id int, null_value_count bigint) Row format delimited Fields terminated by '\t' Lines terminated by '\n'  Stored as textfile ;</t>
  </si>
  <si>
    <t>create table db_custscience_interns.col_59_DB_SLSCNSL_PRODREFRESH_CSTIW_SLS_TXN_LN_ITM_FCT_null_value_count_table_stats (col_id int, null_value_count bigint) Row format delimited Fields terminated by '\t' Lines terminated by '\n'  Stored as textfile ;</t>
  </si>
  <si>
    <t>create table db_custscience_interns.col_60_DB_SLSCNSL_PRODREFRESH_CSTIW_SLS_TXN_LN_ITM_FCT_null_value_count_table_stats (col_id int, null_value_count bigint) Row format delimited Fields terminated by '\t' Lines terminated by '\n'  Stored as textfile ;</t>
  </si>
  <si>
    <t>create table db_custscience_interns.col_61_DB_SLSCNSL_PRODREFRESH_CSTIW_SLS_TXN_LN_ITM_FCT_null_value_count_table_stats (col_id int, null_value_count bigint) Row format delimited Fields terminated by '\t' Lines terminated by '\n'  Stored as textfile ;</t>
  </si>
  <si>
    <t>create table db_custscience_interns.col_62_DB_SLSCNSL_PRODREFRESH_CSTIW_SLS_TXN_LN_ITM_FCT_null_value_count_table_stats (col_id int, null_value_count bigint) Row format delimited Fields terminated by '\t' Lines terminated by '\n'  Stored as textfile ;</t>
  </si>
  <si>
    <t>create table db_custscience_interns.col_63_DB_SLSCNSL_PRODREFRESH_CSTIW_SLS_TXN_LN_ITM_FCT_null_value_count_table_stats (col_id int, null_value_count bigint) Row format delimited Fields terminated by '\t' Lines terminated by '\n'  Stored as textfile ;</t>
  </si>
  <si>
    <t>create table db_custscience_interns.col_64_DB_SLSCNSL_PRODREFRESH_CSTIW_SLS_TXN_LN_ITM_FCT_null_value_count_table_stats (col_id int, null_value_count bigint) Row format delimited Fields terminated by '\t' Lines terminated by '\n'  Stored as textfile ;</t>
  </si>
  <si>
    <t>create table db_custscience_interns.col_65_DB_SLSCNSL_PRODREFRESH_CSTIW_SLS_TXN_LN_ITM_FCT_null_value_count_table_stats (col_id int, null_value_count bigint) Row format delimited Fields terminated by '\t' Lines terminated by '\n'  Stored as textfile ;</t>
  </si>
  <si>
    <t>create table db_custscience_interns.col_66_DB_SLSCNSL_PRODREFRESH_CSTIW_SLS_TXN_LN_ITM_FCT_null_value_count_table_stats (col_id int, null_value_count bigint) Row format delimited Fields terminated by '\t' Lines terminated by '\n'  Stored as textfile ;</t>
  </si>
  <si>
    <t>create table db_custscience_interns.col_67_DB_SLSCNSL_PRODREFRESH_CSTIW_SLS_TXN_LN_ITM_FCT_null_value_count_table_stats (col_id int, null_value_count bigint) Row format delimited Fields terminated by '\t' Lines terminated by '\n'  Stored as textfile ;</t>
  </si>
  <si>
    <t>create table db_custscience_interns.col_68_DB_SLSCNSL_PRODREFRESH_CSTIW_SLS_TXN_LN_ITM_FCT_null_value_count_table_stats (col_id int, null_value_count bigint) Row format delimited Fields terminated by '\t' Lines terminated by '\n'  Stored as textfile ;</t>
  </si>
  <si>
    <t>create table db_custscience_interns.col_69_DB_SLSCNSL_PRODREFRESH_CSTIW_SLS_TXN_LN_ITM_FCT_null_value_count_table_stats (col_id int, null_value_count bigint) Row format delimited Fields terminated by '\t' Lines terminated by '\n'  Stored as textfile ;</t>
  </si>
  <si>
    <t>create table db_custscience_interns.col_70_DB_SLSCNSL_PRODREFRESH_CSTIW_SLS_TXN_LN_ITM_FCT_null_value_count_table_stats (col_id int, null_value_count bigint) Row format delimited Fields terminated by '\t' Lines terminated by '\n'  Stored as textfile ;</t>
  </si>
  <si>
    <t>create table db_custscience_interns.col_71_DB_SLSCNSL_PRODREFRESH_CSTIW_SLS_TXN_LN_ITM_FCT_null_value_count_table_stats (col_id int, null_value_count bigint) Row format delimited Fields terminated by '\t' Lines terminated by '\n'  Stored as textfile ;</t>
  </si>
  <si>
    <t>create table db_custscience_interns.col_72_DB_SLSCNSL_PRODREFRESH_CSTIW_SLS_TXN_LN_ITM_FCT_null_value_count_table_stats (col_id int, null_value_count bigint) Row format delimited Fields terminated by '\t' Lines terminated by '\n'  Stored as textfile ;</t>
  </si>
  <si>
    <t>create table db_custscience_interns.col_73_DB_SLSCNSL_PRODREFRESH_CSTIW_SLS_TXN_LN_ITM_FCT_null_value_count_table_stats (col_id int, null_value_count bigint) Row format delimited Fields terminated by '\t' Lines terminated by '\n'  Stored as textfile ;</t>
  </si>
  <si>
    <t>create table db_custscience_interns.col_74_DB_SLSCNSL_PRODREFRESH_CSTIW_SLS_TXN_LN_ITM_FCT_null_value_count_table_stats (col_id int, null_value_count bigint) Row format delimited Fields terminated by '\t' Lines terminated by '\n'  Stored as textfile ;</t>
  </si>
  <si>
    <t>create table db_custscience_interns.col_75_DB_SLSCNSL_PRODREFRESH_CSTIW_SLS_TXN_LN_ITM_FCT_null_value_count_table_stats (col_id int, null_value_count bigint) Row format delimited Fields terminated by '\t' Lines terminated by '\n'  Stored as textfile ;</t>
  </si>
  <si>
    <t>create table db_custscience_interns.col_76_DB_SLSCNSL_PRODREFRESH_CSTIW_SLS_TXN_LN_ITM_FCT_null_value_count_table_stats (col_id int, null_value_count bigint) Row format delimited Fields terminated by '\t' Lines terminated by '\n'  Stored as textfile ;</t>
  </si>
  <si>
    <t>create table db_custscience_interns.col_77_DB_SLSCNSL_PRODREFRESH_CSTIW_SLS_TXN_LN_ITM_FCT_null_value_count_table_stats (col_id int, null_value_count bigint) Row format delimited Fields terminated by '\t' Lines terminated by '\n'  Stored as textfile ;</t>
  </si>
  <si>
    <t>create table db_custscience_interns.col_78_DB_SLSCNSL_PRODREFRESH_CSTIW_SLS_TXN_LN_ITM_FCT_null_value_count_table_stats (col_id int, null_value_count bigint) Row format delimited Fields terminated by '\t' Lines terminated by '\n'  Stored as textfile ;</t>
  </si>
  <si>
    <t>create table db_custscience_interns.col_79_DB_SLSCNSL_PRODREFRESH_CSTIW_SLS_TXN_LN_ITM_FCT_null_value_count_table_stats (col_id int, null_value_count bigint) Row format delimited Fields terminated by '\t' Lines terminated by '\n'  Stored as textfile ;</t>
  </si>
  <si>
    <t>create table db_custscience_interns.col_80_DB_SLSCNSL_PRODREFRESH_CSTIW_SLS_TXN_LN_ITM_FCT_null_value_count_table_stats (col_id int, null_value_count bigint) Row format delimited Fields terminated by '\t' Lines terminated by '\n'  Stored as textfile ;</t>
  </si>
  <si>
    <t>create table db_custscience_interns.col_81_DB_SLSCNSL_PRODREFRESH_CSTIW_SLS_TXN_LN_ITM_FCT_null_value_count_table_stats (col_id int, null_value_count bigint) Row format delimited Fields terminated by '\t' Lines terminated by '\n'  Stored as textfile ;</t>
  </si>
  <si>
    <t>create table db_custscience_interns.col_82_DB_SLSCNSL_PRODREFRESH_CSTIW_SLS_TXN_LN_ITM_FCT_null_value_count_table_stats (col_id int, null_value_count bigint) Row format delimited Fields terminated by '\t' Lines terminated by '\n'  Stored as textfile ;</t>
  </si>
  <si>
    <t>create table db_custscience_interns.col_83_DB_SLSCNSL_PRODREFRESH_CSTIW_SLS_TXN_LN_ITM_FCT_null_value_count_table_stats (col_id int, null_value_count bigint) Row format delimited Fields terminated by '\t' Lines terminated by '\n'  Stored as textfile ;</t>
  </si>
  <si>
    <t>create table db_custscience_interns.col_84_DB_SLSCNSL_PRODREFRESH_CSTIW_SLS_TXN_LN_ITM_FCT_null_value_count_table_stats (col_id int, null_value_count bigint) Row format delimited Fields terminated by '\t' Lines terminated by '\n'  Stored as textfile ;</t>
  </si>
  <si>
    <t>create table db_custscience_interns.col_85_DB_SLSCNSL_PRODREFRESH_CSTIW_SLS_TXN_LN_ITM_FCT_null_value_count_table_stats (col_id int, null_value_count bigint) Row format delimited Fields terminated by '\t' Lines terminated by '\n'  Stored as textfile ;</t>
  </si>
  <si>
    <t>create table db_custscience_interns.col_86_DB_SLSCNSL_PRODREFRESH_CSTIW_SLS_TXN_LN_ITM_FCT_null_value_count_table_stats (col_id int, null_value_count bigint) Row format delimited Fields terminated by '\t' Lines terminated by '\n'  Stored as textfile ;</t>
  </si>
  <si>
    <t>create table db_custscience_interns.col_87_DB_SLSCNSL_PRODREFRESH_CSTIW_SLS_TXN_LN_ITM_FCT_null_value_count_table_stats (col_id int, null_value_count bigint) Row format delimited Fields terminated by '\t' Lines terminated by '\n'  Stored as textfile ;</t>
  </si>
  <si>
    <t>create table db_custscience_interns.col_88_DB_SLSCNSL_PRODREFRESH_CSTIW_SLS_TXN_LN_ITM_FCT_null_value_count_table_stats (col_id int, null_value_count bigint) Row format delimited Fields terminated by '\t' Lines terminated by '\n'  Stored as textfile ;</t>
  </si>
  <si>
    <t>create table db_custscience_interns.col_89_DB_SLSCNSL_PRODREFRESH_CSTIW_SLS_TXN_LN_ITM_FCT_null_value_count_table_stats (col_id int, null_value_count bigint) Row format delimited Fields terminated by '\t' Lines terminated by '\n'  Stored as textfile ;</t>
  </si>
  <si>
    <t>create table db_custscience_interns.col_90_DB_SLSCNSL_PRODREFRESH_CSTIW_SLS_TXN_LN_ITM_FCT_null_value_count_table_stats (col_id int, null_value_count bigint) Row format delimited Fields terminated by '\t' Lines terminated by '\n'  Stored as textfile ;</t>
  </si>
  <si>
    <t>create table db_custscience_interns.col_91_DB_SLSCNSL_PRODREFRESH_CSTIW_SLS_TXN_LN_ITM_FCT_null_value_count_table_stats (col_id int, null_value_count bigint) Row format delimited Fields terminated by '\t' Lines terminated by '\n'  Stored as textfile ;</t>
  </si>
  <si>
    <t>create table db_custscience_interns.col_92_DB_SLSCNSL_PRODREFRESH_CSTIW_SLS_TXN_LN_ITM_FCT_null_value_count_table_stats (col_id int, null_value_count bigint) Row format delimited Fields terminated by '\t' Lines terminated by '\n'  Stored as textfile ;</t>
  </si>
  <si>
    <t>create table db_custscience_interns.col_93_DB_SLSCNSL_PRODREFRESH_CSTIW_SLS_TXN_LN_ITM_FCT_null_value_count_table_stats (col_id int, null_value_count bigint) Row format delimited Fields terminated by '\t' Lines terminated by '\n'  Stored as textfile ;</t>
  </si>
  <si>
    <t>create table db_custscience_interns.SUMMARY_of_DB_SLSCNSL_PRODREFRESH_CSTIW_SLS_TXN_LN_ITM_FCT_null_value_count_table_stats (col_id int, null_value_count bigint) Row format delimited Fields terminated by '\t' Lines terminated by '\n'  Stored as textfile ;</t>
  </si>
  <si>
    <t>insert into table db_custscience_interns.SUMMARY_of_DB_SLSCNSL_PRODREFRESH_CSTIW_SLS_TXN_LN_ITM_FCT_null_value_count_table_stats select col_id, null_value_count from db_custscience_interns.col_1_DB_SLSCNSL_PRODREFRESH_CSTIW_SLS_TXN_LN_ITM_FCT_null_value_count_table_stats ;</t>
  </si>
  <si>
    <t>insert into table db_custscience_interns.SUMMARY_of_DB_SLSCNSL_PRODREFRESH_CSTIW_SLS_TXN_LN_ITM_FCT_null_value_count_table_stats select col_id, null_value_count from db_custscience_interns.col_2_DB_SLSCNSL_PRODREFRESH_CSTIW_SLS_TXN_LN_ITM_FCT_null_value_count_table_stats ;</t>
  </si>
  <si>
    <t>insert into table db_custscience_interns.SUMMARY_of_DB_SLSCNSL_PRODREFRESH_CSTIW_SLS_TXN_LN_ITM_FCT_null_value_count_table_stats select col_id, null_value_count from db_custscience_interns.col_3_DB_SLSCNSL_PRODREFRESH_CSTIW_SLS_TXN_LN_ITM_FCT_null_value_count_table_stats ;</t>
  </si>
  <si>
    <t>insert into table db_custscience_interns.SUMMARY_of_DB_SLSCNSL_PRODREFRESH_CSTIW_SLS_TXN_LN_ITM_FCT_null_value_count_table_stats select col_id, null_value_count from db_custscience_interns.col_4_DB_SLSCNSL_PRODREFRESH_CSTIW_SLS_TXN_LN_ITM_FCT_null_value_count_table_stats ;</t>
  </si>
  <si>
    <t>insert into table db_custscience_interns.SUMMARY_of_DB_SLSCNSL_PRODREFRESH_CSTIW_SLS_TXN_LN_ITM_FCT_null_value_count_table_stats select col_id, null_value_count from db_custscience_interns.col_5_DB_SLSCNSL_PRODREFRESH_CSTIW_SLS_TXN_LN_ITM_FCT_null_value_count_table_stats ;</t>
  </si>
  <si>
    <t>insert into table db_custscience_interns.SUMMARY_of_DB_SLSCNSL_PRODREFRESH_CSTIW_SLS_TXN_LN_ITM_FCT_null_value_count_table_stats select col_id, null_value_count from db_custscience_interns.col_6_DB_SLSCNSL_PRODREFRESH_CSTIW_SLS_TXN_LN_ITM_FCT_null_value_count_table_stats ;</t>
  </si>
  <si>
    <t>insert into table db_custscience_interns.SUMMARY_of_DB_SLSCNSL_PRODREFRESH_CSTIW_SLS_TXN_LN_ITM_FCT_null_value_count_table_stats select col_id, null_value_count from db_custscience_interns.col_7_DB_SLSCNSL_PRODREFRESH_CSTIW_SLS_TXN_LN_ITM_FCT_null_value_count_table_stats ;</t>
  </si>
  <si>
    <t>insert into table db_custscience_interns.SUMMARY_of_DB_SLSCNSL_PRODREFRESH_CSTIW_SLS_TXN_LN_ITM_FCT_null_value_count_table_stats select col_id, null_value_count from db_custscience_interns.col_8_DB_SLSCNSL_PRODREFRESH_CSTIW_SLS_TXN_LN_ITM_FCT_null_value_count_table_stats ;</t>
  </si>
  <si>
    <t>insert into table db_custscience_interns.SUMMARY_of_DB_SLSCNSL_PRODREFRESH_CSTIW_SLS_TXN_LN_ITM_FCT_null_value_count_table_stats select col_id, null_value_count from db_custscience_interns.col_9_DB_SLSCNSL_PRODREFRESH_CSTIW_SLS_TXN_LN_ITM_FCT_null_value_count_table_stats ;</t>
  </si>
  <si>
    <t>insert into table db_custscience_interns.SUMMARY_of_DB_SLSCNSL_PRODREFRESH_CSTIW_SLS_TXN_LN_ITM_FCT_null_value_count_table_stats select col_id, null_value_count from db_custscience_interns.col_10_DB_SLSCNSL_PRODREFRESH_CSTIW_SLS_TXN_LN_ITM_FCT_null_value_count_table_stats ;</t>
  </si>
  <si>
    <t>insert into table db_custscience_interns.SUMMARY_of_DB_SLSCNSL_PRODREFRESH_CSTIW_SLS_TXN_LN_ITM_FCT_null_value_count_table_stats select col_id, null_value_count from db_custscience_interns.col_11_DB_SLSCNSL_PRODREFRESH_CSTIW_SLS_TXN_LN_ITM_FCT_null_value_count_table_stats ;</t>
  </si>
  <si>
    <t>insert into table db_custscience_interns.SUMMARY_of_DB_SLSCNSL_PRODREFRESH_CSTIW_SLS_TXN_LN_ITM_FCT_null_value_count_table_stats select col_id, null_value_count from db_custscience_interns.col_12_DB_SLSCNSL_PRODREFRESH_CSTIW_SLS_TXN_LN_ITM_FCT_null_value_count_table_stats ;</t>
  </si>
  <si>
    <t>insert into table db_custscience_interns.SUMMARY_of_DB_SLSCNSL_PRODREFRESH_CSTIW_SLS_TXN_LN_ITM_FCT_null_value_count_table_stats select col_id, null_value_count from db_custscience_interns.col_13_DB_SLSCNSL_PRODREFRESH_CSTIW_SLS_TXN_LN_ITM_FCT_null_value_count_table_stats ;</t>
  </si>
  <si>
    <t>insert into table db_custscience_interns.SUMMARY_of_DB_SLSCNSL_PRODREFRESH_CSTIW_SLS_TXN_LN_ITM_FCT_null_value_count_table_stats select col_id, null_value_count from db_custscience_interns.col_14_DB_SLSCNSL_PRODREFRESH_CSTIW_SLS_TXN_LN_ITM_FCT_null_value_count_table_stats ;</t>
  </si>
  <si>
    <t>insert into table db_custscience_interns.SUMMARY_of_DB_SLSCNSL_PRODREFRESH_CSTIW_SLS_TXN_LN_ITM_FCT_null_value_count_table_stats select col_id, null_value_count from db_custscience_interns.col_15_DB_SLSCNSL_PRODREFRESH_CSTIW_SLS_TXN_LN_ITM_FCT_null_value_count_table_stats ;</t>
  </si>
  <si>
    <t>insert into table db_custscience_interns.SUMMARY_of_DB_SLSCNSL_PRODREFRESH_CSTIW_SLS_TXN_LN_ITM_FCT_null_value_count_table_stats select col_id, null_value_count from db_custscience_interns.col_16_DB_SLSCNSL_PRODREFRESH_CSTIW_SLS_TXN_LN_ITM_FCT_null_value_count_table_stats ;</t>
  </si>
  <si>
    <t>insert into table db_custscience_interns.SUMMARY_of_DB_SLSCNSL_PRODREFRESH_CSTIW_SLS_TXN_LN_ITM_FCT_null_value_count_table_stats select col_id, null_value_count from db_custscience_interns.col_17_DB_SLSCNSL_PRODREFRESH_CSTIW_SLS_TXN_LN_ITM_FCT_null_value_count_table_stats ;</t>
  </si>
  <si>
    <t>insert into table db_custscience_interns.SUMMARY_of_DB_SLSCNSL_PRODREFRESH_CSTIW_SLS_TXN_LN_ITM_FCT_null_value_count_table_stats select col_id, null_value_count from db_custscience_interns.col_18_DB_SLSCNSL_PRODREFRESH_CSTIW_SLS_TXN_LN_ITM_FCT_null_value_count_table_stats ;</t>
  </si>
  <si>
    <t>insert into table db_custscience_interns.SUMMARY_of_DB_SLSCNSL_PRODREFRESH_CSTIW_SLS_TXN_LN_ITM_FCT_null_value_count_table_stats select col_id, null_value_count from db_custscience_interns.col_19_DB_SLSCNSL_PRODREFRESH_CSTIW_SLS_TXN_LN_ITM_FCT_null_value_count_table_stats ;</t>
  </si>
  <si>
    <t>insert into table db_custscience_interns.SUMMARY_of_DB_SLSCNSL_PRODREFRESH_CSTIW_SLS_TXN_LN_ITM_FCT_null_value_count_table_stats select col_id, null_value_count from db_custscience_interns.col_20_DB_SLSCNSL_PRODREFRESH_CSTIW_SLS_TXN_LN_ITM_FCT_null_value_count_table_stats ;</t>
  </si>
  <si>
    <t>insert into table db_custscience_interns.SUMMARY_of_DB_SLSCNSL_PRODREFRESH_CSTIW_SLS_TXN_LN_ITM_FCT_null_value_count_table_stats select col_id, null_value_count from db_custscience_interns.col_21_DB_SLSCNSL_PRODREFRESH_CSTIW_SLS_TXN_LN_ITM_FCT_null_value_count_table_stats ;</t>
  </si>
  <si>
    <t>insert into table db_custscience_interns.SUMMARY_of_DB_SLSCNSL_PRODREFRESH_CSTIW_SLS_TXN_LN_ITM_FCT_null_value_count_table_stats select col_id, null_value_count from db_custscience_interns.col_22_DB_SLSCNSL_PRODREFRESH_CSTIW_SLS_TXN_LN_ITM_FCT_null_value_count_table_stats ;</t>
  </si>
  <si>
    <t>insert into table db_custscience_interns.SUMMARY_of_DB_SLSCNSL_PRODREFRESH_CSTIW_SLS_TXN_LN_ITM_FCT_null_value_count_table_stats select col_id, null_value_count from db_custscience_interns.col_23_DB_SLSCNSL_PRODREFRESH_CSTIW_SLS_TXN_LN_ITM_FCT_null_value_count_table_stats ;</t>
  </si>
  <si>
    <t>insert into table db_custscience_interns.SUMMARY_of_DB_SLSCNSL_PRODREFRESH_CSTIW_SLS_TXN_LN_ITM_FCT_null_value_count_table_stats select col_id, null_value_count from db_custscience_interns.col_24_DB_SLSCNSL_PRODREFRESH_CSTIW_SLS_TXN_LN_ITM_FCT_null_value_count_table_stats ;</t>
  </si>
  <si>
    <t>insert into table db_custscience_interns.SUMMARY_of_DB_SLSCNSL_PRODREFRESH_CSTIW_SLS_TXN_LN_ITM_FCT_null_value_count_table_stats select col_id, null_value_count from db_custscience_interns.col_25_DB_SLSCNSL_PRODREFRESH_CSTIW_SLS_TXN_LN_ITM_FCT_null_value_count_table_stats ;</t>
  </si>
  <si>
    <t>insert into table db_custscience_interns.SUMMARY_of_DB_SLSCNSL_PRODREFRESH_CSTIW_SLS_TXN_LN_ITM_FCT_null_value_count_table_stats select col_id, null_value_count from db_custscience_interns.col_26_DB_SLSCNSL_PRODREFRESH_CSTIW_SLS_TXN_LN_ITM_FCT_null_value_count_table_stats ;</t>
  </si>
  <si>
    <t>insert into table db_custscience_interns.SUMMARY_of_DB_SLSCNSL_PRODREFRESH_CSTIW_SLS_TXN_LN_ITM_FCT_null_value_count_table_stats select col_id, null_value_count from db_custscience_interns.col_27_DB_SLSCNSL_PRODREFRESH_CSTIW_SLS_TXN_LN_ITM_FCT_null_value_count_table_stats ;</t>
  </si>
  <si>
    <t>insert into table db_custscience_interns.SUMMARY_of_DB_SLSCNSL_PRODREFRESH_CSTIW_SLS_TXN_LN_ITM_FCT_null_value_count_table_stats select col_id, null_value_count from db_custscience_interns.col_28_DB_SLSCNSL_PRODREFRESH_CSTIW_SLS_TXN_LN_ITM_FCT_null_value_count_table_stats ;</t>
  </si>
  <si>
    <t>insert into table db_custscience_interns.SUMMARY_of_DB_SLSCNSL_PRODREFRESH_CSTIW_SLS_TXN_LN_ITM_FCT_null_value_count_table_stats select col_id, null_value_count from db_custscience_interns.col_29_DB_SLSCNSL_PRODREFRESH_CSTIW_SLS_TXN_LN_ITM_FCT_null_value_count_table_stats ;</t>
  </si>
  <si>
    <t>insert into table db_custscience_interns.SUMMARY_of_DB_SLSCNSL_PRODREFRESH_CSTIW_SLS_TXN_LN_ITM_FCT_null_value_count_table_stats select col_id, null_value_count from db_custscience_interns.col_30_DB_SLSCNSL_PRODREFRESH_CSTIW_SLS_TXN_LN_ITM_FCT_null_value_count_table_stats ;</t>
  </si>
  <si>
    <t>insert into table db_custscience_interns.SUMMARY_of_DB_SLSCNSL_PRODREFRESH_CSTIW_SLS_TXN_LN_ITM_FCT_null_value_count_table_stats select col_id, null_value_count from db_custscience_interns.col_31_DB_SLSCNSL_PRODREFRESH_CSTIW_SLS_TXN_LN_ITM_FCT_null_value_count_table_stats ;</t>
  </si>
  <si>
    <t>insert into table db_custscience_interns.SUMMARY_of_DB_SLSCNSL_PRODREFRESH_CSTIW_SLS_TXN_LN_ITM_FCT_null_value_count_table_stats select col_id, null_value_count from db_custscience_interns.col_32_DB_SLSCNSL_PRODREFRESH_CSTIW_SLS_TXN_LN_ITM_FCT_null_value_count_table_stats ;</t>
  </si>
  <si>
    <t>insert into table db_custscience_interns.SUMMARY_of_DB_SLSCNSL_PRODREFRESH_CSTIW_SLS_TXN_LN_ITM_FCT_null_value_count_table_stats select col_id, null_value_count from db_custscience_interns.col_33_DB_SLSCNSL_PRODREFRESH_CSTIW_SLS_TXN_LN_ITM_FCT_null_value_count_table_stats ;</t>
  </si>
  <si>
    <t>insert into table db_custscience_interns.SUMMARY_of_DB_SLSCNSL_PRODREFRESH_CSTIW_SLS_TXN_LN_ITM_FCT_null_value_count_table_stats select col_id, null_value_count from db_custscience_interns.col_34_DB_SLSCNSL_PRODREFRESH_CSTIW_SLS_TXN_LN_ITM_FCT_null_value_count_table_stats ;</t>
  </si>
  <si>
    <t>insert into table db_custscience_interns.SUMMARY_of_DB_SLSCNSL_PRODREFRESH_CSTIW_SLS_TXN_LN_ITM_FCT_null_value_count_table_stats select col_id, null_value_count from db_custscience_interns.col_35_DB_SLSCNSL_PRODREFRESH_CSTIW_SLS_TXN_LN_ITM_FCT_null_value_count_table_stats ;</t>
  </si>
  <si>
    <t>insert into table db_custscience_interns.SUMMARY_of_DB_SLSCNSL_PRODREFRESH_CSTIW_SLS_TXN_LN_ITM_FCT_null_value_count_table_stats select col_id, null_value_count from db_custscience_interns.col_36_DB_SLSCNSL_PRODREFRESH_CSTIW_SLS_TXN_LN_ITM_FCT_null_value_count_table_stats ;</t>
  </si>
  <si>
    <t>insert into table db_custscience_interns.SUMMARY_of_DB_SLSCNSL_PRODREFRESH_CSTIW_SLS_TXN_LN_ITM_FCT_null_value_count_table_stats select col_id, null_value_count from db_custscience_interns.col_37_DB_SLSCNSL_PRODREFRESH_CSTIW_SLS_TXN_LN_ITM_FCT_null_value_count_table_stats ;</t>
  </si>
  <si>
    <t>insert into table db_custscience_interns.SUMMARY_of_DB_SLSCNSL_PRODREFRESH_CSTIW_SLS_TXN_LN_ITM_FCT_null_value_count_table_stats select col_id, null_value_count from db_custscience_interns.col_38_DB_SLSCNSL_PRODREFRESH_CSTIW_SLS_TXN_LN_ITM_FCT_null_value_count_table_stats ;</t>
  </si>
  <si>
    <t>insert into table db_custscience_interns.SUMMARY_of_DB_SLSCNSL_PRODREFRESH_CSTIW_SLS_TXN_LN_ITM_FCT_null_value_count_table_stats select col_id, null_value_count from db_custscience_interns.col_39_DB_SLSCNSL_PRODREFRESH_CSTIW_SLS_TXN_LN_ITM_FCT_null_value_count_table_stats ;</t>
  </si>
  <si>
    <t>insert into table db_custscience_interns.SUMMARY_of_DB_SLSCNSL_PRODREFRESH_CSTIW_SLS_TXN_LN_ITM_FCT_null_value_count_table_stats select col_id, null_value_count from db_custscience_interns.col_40_DB_SLSCNSL_PRODREFRESH_CSTIW_SLS_TXN_LN_ITM_FCT_null_value_count_table_stats ;</t>
  </si>
  <si>
    <t>insert into table db_custscience_interns.SUMMARY_of_DB_SLSCNSL_PRODREFRESH_CSTIW_SLS_TXN_LN_ITM_FCT_null_value_count_table_stats select col_id, null_value_count from db_custscience_interns.col_41_DB_SLSCNSL_PRODREFRESH_CSTIW_SLS_TXN_LN_ITM_FCT_null_value_count_table_stats ;</t>
  </si>
  <si>
    <t>insert into table db_custscience_interns.SUMMARY_of_DB_SLSCNSL_PRODREFRESH_CSTIW_SLS_TXN_LN_ITM_FCT_null_value_count_table_stats select col_id, null_value_count from db_custscience_interns.col_42_DB_SLSCNSL_PRODREFRESH_CSTIW_SLS_TXN_LN_ITM_FCT_null_value_count_table_stats ;</t>
  </si>
  <si>
    <t>insert into table db_custscience_interns.SUMMARY_of_DB_SLSCNSL_PRODREFRESH_CSTIW_SLS_TXN_LN_ITM_FCT_null_value_count_table_stats select col_id, null_value_count from db_custscience_interns.col_43_DB_SLSCNSL_PRODREFRESH_CSTIW_SLS_TXN_LN_ITM_FCT_null_value_count_table_stats ;</t>
  </si>
  <si>
    <t>insert into table db_custscience_interns.SUMMARY_of_DB_SLSCNSL_PRODREFRESH_CSTIW_SLS_TXN_LN_ITM_FCT_null_value_count_table_stats select col_id, null_value_count from db_custscience_interns.col_44_DB_SLSCNSL_PRODREFRESH_CSTIW_SLS_TXN_LN_ITM_FCT_null_value_count_table_stats ;</t>
  </si>
  <si>
    <t>insert into table db_custscience_interns.SUMMARY_of_DB_SLSCNSL_PRODREFRESH_CSTIW_SLS_TXN_LN_ITM_FCT_null_value_count_table_stats select col_id, null_value_count from db_custscience_interns.col_45_DB_SLSCNSL_PRODREFRESH_CSTIW_SLS_TXN_LN_ITM_FCT_null_value_count_table_stats ;</t>
  </si>
  <si>
    <t>insert into table db_custscience_interns.SUMMARY_of_DB_SLSCNSL_PRODREFRESH_CSTIW_SLS_TXN_LN_ITM_FCT_null_value_count_table_stats select col_id, null_value_count from db_custscience_interns.col_46_DB_SLSCNSL_PRODREFRESH_CSTIW_SLS_TXN_LN_ITM_FCT_null_value_count_table_stats ;</t>
  </si>
  <si>
    <t>insert into table db_custscience_interns.SUMMARY_of_DB_SLSCNSL_PRODREFRESH_CSTIW_SLS_TXN_LN_ITM_FCT_null_value_count_table_stats select col_id, null_value_count from db_custscience_interns.col_47_DB_SLSCNSL_PRODREFRESH_CSTIW_SLS_TXN_LN_ITM_FCT_null_value_count_table_stats ;</t>
  </si>
  <si>
    <t>insert into table db_custscience_interns.SUMMARY_of_DB_SLSCNSL_PRODREFRESH_CSTIW_SLS_TXN_LN_ITM_FCT_null_value_count_table_stats select col_id, null_value_count from db_custscience_interns.col_48_DB_SLSCNSL_PRODREFRESH_CSTIW_SLS_TXN_LN_ITM_FCT_null_value_count_table_stats ;</t>
  </si>
  <si>
    <t>insert into table db_custscience_interns.SUMMARY_of_DB_SLSCNSL_PRODREFRESH_CSTIW_SLS_TXN_LN_ITM_FCT_null_value_count_table_stats select col_id, null_value_count from db_custscience_interns.col_49_DB_SLSCNSL_PRODREFRESH_CSTIW_SLS_TXN_LN_ITM_FCT_null_value_count_table_stats ;</t>
  </si>
  <si>
    <t>insert into table db_custscience_interns.SUMMARY_of_DB_SLSCNSL_PRODREFRESH_CSTIW_SLS_TXN_LN_ITM_FCT_null_value_count_table_stats select col_id, null_value_count from db_custscience_interns.col_50_DB_SLSCNSL_PRODREFRESH_CSTIW_SLS_TXN_LN_ITM_FCT_null_value_count_table_stats ;</t>
  </si>
  <si>
    <t>insert into table db_custscience_interns.SUMMARY_of_DB_SLSCNSL_PRODREFRESH_CSTIW_SLS_TXN_LN_ITM_FCT_null_value_count_table_stats select col_id, null_value_count from db_custscience_interns.col_51_DB_SLSCNSL_PRODREFRESH_CSTIW_SLS_TXN_LN_ITM_FCT_null_value_count_table_stats ;</t>
  </si>
  <si>
    <t>insert into table db_custscience_interns.SUMMARY_of_DB_SLSCNSL_PRODREFRESH_CSTIW_SLS_TXN_LN_ITM_FCT_null_value_count_table_stats select col_id, null_value_count from db_custscience_interns.col_52_DB_SLSCNSL_PRODREFRESH_CSTIW_SLS_TXN_LN_ITM_FCT_null_value_count_table_stats ;</t>
  </si>
  <si>
    <t>insert into table db_custscience_interns.SUMMARY_of_DB_SLSCNSL_PRODREFRESH_CSTIW_SLS_TXN_LN_ITM_FCT_null_value_count_table_stats select col_id, null_value_count from db_custscience_interns.col_53_DB_SLSCNSL_PRODREFRESH_CSTIW_SLS_TXN_LN_ITM_FCT_null_value_count_table_stats ;</t>
  </si>
  <si>
    <t>insert into table db_custscience_interns.SUMMARY_of_DB_SLSCNSL_PRODREFRESH_CSTIW_SLS_TXN_LN_ITM_FCT_null_value_count_table_stats select col_id, null_value_count from db_custscience_interns.col_54_DB_SLSCNSL_PRODREFRESH_CSTIW_SLS_TXN_LN_ITM_FCT_null_value_count_table_stats ;</t>
  </si>
  <si>
    <t>insert into table db_custscience_interns.SUMMARY_of_DB_SLSCNSL_PRODREFRESH_CSTIW_SLS_TXN_LN_ITM_FCT_null_value_count_table_stats select col_id, null_value_count from db_custscience_interns.col_55_DB_SLSCNSL_PRODREFRESH_CSTIW_SLS_TXN_LN_ITM_FCT_null_value_count_table_stats ;</t>
  </si>
  <si>
    <t>insert into table db_custscience_interns.SUMMARY_of_DB_SLSCNSL_PRODREFRESH_CSTIW_SLS_TXN_LN_ITM_FCT_null_value_count_table_stats select col_id, null_value_count from db_custscience_interns.col_56_DB_SLSCNSL_PRODREFRESH_CSTIW_SLS_TXN_LN_ITM_FCT_null_value_count_table_stats ;</t>
  </si>
  <si>
    <t>insert into table db_custscience_interns.SUMMARY_of_DB_SLSCNSL_PRODREFRESH_CSTIW_SLS_TXN_LN_ITM_FCT_null_value_count_table_stats select col_id, null_value_count from db_custscience_interns.col_57_DB_SLSCNSL_PRODREFRESH_CSTIW_SLS_TXN_LN_ITM_FCT_null_value_count_table_stats ;</t>
  </si>
  <si>
    <t>insert into table db_custscience_interns.SUMMARY_of_DB_SLSCNSL_PRODREFRESH_CSTIW_SLS_TXN_LN_ITM_FCT_null_value_count_table_stats select col_id, null_value_count from db_custscience_interns.col_58_DB_SLSCNSL_PRODREFRESH_CSTIW_SLS_TXN_LN_ITM_FCT_null_value_count_table_stats ;</t>
  </si>
  <si>
    <t>insert into table db_custscience_interns.SUMMARY_of_DB_SLSCNSL_PRODREFRESH_CSTIW_SLS_TXN_LN_ITM_FCT_null_value_count_table_stats select col_id, null_value_count from db_custscience_interns.col_59_DB_SLSCNSL_PRODREFRESH_CSTIW_SLS_TXN_LN_ITM_FCT_null_value_count_table_stats ;</t>
  </si>
  <si>
    <t>insert into table db_custscience_interns.SUMMARY_of_DB_SLSCNSL_PRODREFRESH_CSTIW_SLS_TXN_LN_ITM_FCT_null_value_count_table_stats select col_id, null_value_count from db_custscience_interns.col_60_DB_SLSCNSL_PRODREFRESH_CSTIW_SLS_TXN_LN_ITM_FCT_null_value_count_table_stats ;</t>
  </si>
  <si>
    <t>insert into table db_custscience_interns.SUMMARY_of_DB_SLSCNSL_PRODREFRESH_CSTIW_SLS_TXN_LN_ITM_FCT_null_value_count_table_stats select col_id, null_value_count from db_custscience_interns.col_61_DB_SLSCNSL_PRODREFRESH_CSTIW_SLS_TXN_LN_ITM_FCT_null_value_count_table_stats ;</t>
  </si>
  <si>
    <t>insert into table db_custscience_interns.SUMMARY_of_DB_SLSCNSL_PRODREFRESH_CSTIW_SLS_TXN_LN_ITM_FCT_null_value_count_table_stats select col_id, null_value_count from db_custscience_interns.col_62_DB_SLSCNSL_PRODREFRESH_CSTIW_SLS_TXN_LN_ITM_FCT_null_value_count_table_stats ;</t>
  </si>
  <si>
    <t>insert into table db_custscience_interns.SUMMARY_of_DB_SLSCNSL_PRODREFRESH_CSTIW_SLS_TXN_LN_ITM_FCT_null_value_count_table_stats select col_id, null_value_count from db_custscience_interns.col_63_DB_SLSCNSL_PRODREFRESH_CSTIW_SLS_TXN_LN_ITM_FCT_null_value_count_table_stats ;</t>
  </si>
  <si>
    <t>insert into table db_custscience_interns.SUMMARY_of_DB_SLSCNSL_PRODREFRESH_CSTIW_SLS_TXN_LN_ITM_FCT_null_value_count_table_stats select col_id, null_value_count from db_custscience_interns.col_64_DB_SLSCNSL_PRODREFRESH_CSTIW_SLS_TXN_LN_ITM_FCT_null_value_count_table_stats ;</t>
  </si>
  <si>
    <t>insert into table db_custscience_interns.SUMMARY_of_DB_SLSCNSL_PRODREFRESH_CSTIW_SLS_TXN_LN_ITM_FCT_null_value_count_table_stats select col_id, null_value_count from db_custscience_interns.col_65_DB_SLSCNSL_PRODREFRESH_CSTIW_SLS_TXN_LN_ITM_FCT_null_value_count_table_stats ;</t>
  </si>
  <si>
    <t>insert into table db_custscience_interns.SUMMARY_of_DB_SLSCNSL_PRODREFRESH_CSTIW_SLS_TXN_LN_ITM_FCT_null_value_count_table_stats select col_id, null_value_count from db_custscience_interns.col_66_DB_SLSCNSL_PRODREFRESH_CSTIW_SLS_TXN_LN_ITM_FCT_null_value_count_table_stats ;</t>
  </si>
  <si>
    <t>insert into table db_custscience_interns.SUMMARY_of_DB_SLSCNSL_PRODREFRESH_CSTIW_SLS_TXN_LN_ITM_FCT_null_value_count_table_stats select col_id, null_value_count from db_custscience_interns.col_67_DB_SLSCNSL_PRODREFRESH_CSTIW_SLS_TXN_LN_ITM_FCT_null_value_count_table_stats ;</t>
  </si>
  <si>
    <t>insert into table db_custscience_interns.SUMMARY_of_DB_SLSCNSL_PRODREFRESH_CSTIW_SLS_TXN_LN_ITM_FCT_null_value_count_table_stats select col_id, null_value_count from db_custscience_interns.col_68_DB_SLSCNSL_PRODREFRESH_CSTIW_SLS_TXN_LN_ITM_FCT_null_value_count_table_stats ;</t>
  </si>
  <si>
    <t>insert into table db_custscience_interns.SUMMARY_of_DB_SLSCNSL_PRODREFRESH_CSTIW_SLS_TXN_LN_ITM_FCT_null_value_count_table_stats select col_id, null_value_count from db_custscience_interns.col_69_DB_SLSCNSL_PRODREFRESH_CSTIW_SLS_TXN_LN_ITM_FCT_null_value_count_table_stats ;</t>
  </si>
  <si>
    <t>insert into table db_custscience_interns.SUMMARY_of_DB_SLSCNSL_PRODREFRESH_CSTIW_SLS_TXN_LN_ITM_FCT_null_value_count_table_stats select col_id, null_value_count from db_custscience_interns.col_70_DB_SLSCNSL_PRODREFRESH_CSTIW_SLS_TXN_LN_ITM_FCT_null_value_count_table_stats ;</t>
  </si>
  <si>
    <t>insert into table db_custscience_interns.SUMMARY_of_DB_SLSCNSL_PRODREFRESH_CSTIW_SLS_TXN_LN_ITM_FCT_null_value_count_table_stats select col_id, null_value_count from db_custscience_interns.col_71_DB_SLSCNSL_PRODREFRESH_CSTIW_SLS_TXN_LN_ITM_FCT_null_value_count_table_stats ;</t>
  </si>
  <si>
    <t>insert into table db_custscience_interns.SUMMARY_of_DB_SLSCNSL_PRODREFRESH_CSTIW_SLS_TXN_LN_ITM_FCT_null_value_count_table_stats select col_id, null_value_count from db_custscience_interns.col_72_DB_SLSCNSL_PRODREFRESH_CSTIW_SLS_TXN_LN_ITM_FCT_null_value_count_table_stats ;</t>
  </si>
  <si>
    <t>insert into table db_custscience_interns.SUMMARY_of_DB_SLSCNSL_PRODREFRESH_CSTIW_SLS_TXN_LN_ITM_FCT_null_value_count_table_stats select col_id, null_value_count from db_custscience_interns.col_73_DB_SLSCNSL_PRODREFRESH_CSTIW_SLS_TXN_LN_ITM_FCT_null_value_count_table_stats ;</t>
  </si>
  <si>
    <t>insert into table db_custscience_interns.SUMMARY_of_DB_SLSCNSL_PRODREFRESH_CSTIW_SLS_TXN_LN_ITM_FCT_null_value_count_table_stats select col_id, null_value_count from db_custscience_interns.col_74_DB_SLSCNSL_PRODREFRESH_CSTIW_SLS_TXN_LN_ITM_FCT_null_value_count_table_stats ;</t>
  </si>
  <si>
    <t>insert into table db_custscience_interns.SUMMARY_of_DB_SLSCNSL_PRODREFRESH_CSTIW_SLS_TXN_LN_ITM_FCT_null_value_count_table_stats select col_id, null_value_count from db_custscience_interns.col_75_DB_SLSCNSL_PRODREFRESH_CSTIW_SLS_TXN_LN_ITM_FCT_null_value_count_table_stats ;</t>
  </si>
  <si>
    <t>insert into table db_custscience_interns.SUMMARY_of_DB_SLSCNSL_PRODREFRESH_CSTIW_SLS_TXN_LN_ITM_FCT_null_value_count_table_stats select col_id, null_value_count from db_custscience_interns.col_76_DB_SLSCNSL_PRODREFRESH_CSTIW_SLS_TXN_LN_ITM_FCT_null_value_count_table_stats ;</t>
  </si>
  <si>
    <t>insert into table db_custscience_interns.SUMMARY_of_DB_SLSCNSL_PRODREFRESH_CSTIW_SLS_TXN_LN_ITM_FCT_null_value_count_table_stats select col_id, null_value_count from db_custscience_interns.col_77_DB_SLSCNSL_PRODREFRESH_CSTIW_SLS_TXN_LN_ITM_FCT_null_value_count_table_stats ;</t>
  </si>
  <si>
    <t>insert into table db_custscience_interns.SUMMARY_of_DB_SLSCNSL_PRODREFRESH_CSTIW_SLS_TXN_LN_ITM_FCT_null_value_count_table_stats select col_id, null_value_count from db_custscience_interns.col_78_DB_SLSCNSL_PRODREFRESH_CSTIW_SLS_TXN_LN_ITM_FCT_null_value_count_table_stats ;</t>
  </si>
  <si>
    <t>insert into table db_custscience_interns.SUMMARY_of_DB_SLSCNSL_PRODREFRESH_CSTIW_SLS_TXN_LN_ITM_FCT_null_value_count_table_stats select col_id, null_value_count from db_custscience_interns.col_79_DB_SLSCNSL_PRODREFRESH_CSTIW_SLS_TXN_LN_ITM_FCT_null_value_count_table_stats ;</t>
  </si>
  <si>
    <t>insert into table db_custscience_interns.SUMMARY_of_DB_SLSCNSL_PRODREFRESH_CSTIW_SLS_TXN_LN_ITM_FCT_null_value_count_table_stats select col_id, null_value_count from db_custscience_interns.col_80_DB_SLSCNSL_PRODREFRESH_CSTIW_SLS_TXN_LN_ITM_FCT_null_value_count_table_stats ;</t>
  </si>
  <si>
    <t>insert into table db_custscience_interns.SUMMARY_of_DB_SLSCNSL_PRODREFRESH_CSTIW_SLS_TXN_LN_ITM_FCT_null_value_count_table_stats select col_id, null_value_count from db_custscience_interns.col_81_DB_SLSCNSL_PRODREFRESH_CSTIW_SLS_TXN_LN_ITM_FCT_null_value_count_table_stats ;</t>
  </si>
  <si>
    <t>insert into table db_custscience_interns.SUMMARY_of_DB_SLSCNSL_PRODREFRESH_CSTIW_SLS_TXN_LN_ITM_FCT_null_value_count_table_stats select col_id, null_value_count from db_custscience_interns.col_82_DB_SLSCNSL_PRODREFRESH_CSTIW_SLS_TXN_LN_ITM_FCT_null_value_count_table_stats ;</t>
  </si>
  <si>
    <t>insert into table db_custscience_interns.SUMMARY_of_DB_SLSCNSL_PRODREFRESH_CSTIW_SLS_TXN_LN_ITM_FCT_null_value_count_table_stats select col_id, null_value_count from db_custscience_interns.col_83_DB_SLSCNSL_PRODREFRESH_CSTIW_SLS_TXN_LN_ITM_FCT_null_value_count_table_stats ;</t>
  </si>
  <si>
    <t>insert into table db_custscience_interns.SUMMARY_of_DB_SLSCNSL_PRODREFRESH_CSTIW_SLS_TXN_LN_ITM_FCT_null_value_count_table_stats select col_id, null_value_count from db_custscience_interns.col_84_DB_SLSCNSL_PRODREFRESH_CSTIW_SLS_TXN_LN_ITM_FCT_null_value_count_table_stats ;</t>
  </si>
  <si>
    <t>insert into table db_custscience_interns.SUMMARY_of_DB_SLSCNSL_PRODREFRESH_CSTIW_SLS_TXN_LN_ITM_FCT_null_value_count_table_stats select col_id, null_value_count from db_custscience_interns.col_85_DB_SLSCNSL_PRODREFRESH_CSTIW_SLS_TXN_LN_ITM_FCT_null_value_count_table_stats ;</t>
  </si>
  <si>
    <t>insert into table db_custscience_interns.SUMMARY_of_DB_SLSCNSL_PRODREFRESH_CSTIW_SLS_TXN_LN_ITM_FCT_null_value_count_table_stats select col_id, null_value_count from db_custscience_interns.col_86_DB_SLSCNSL_PRODREFRESH_CSTIW_SLS_TXN_LN_ITM_FCT_null_value_count_table_stats ;</t>
  </si>
  <si>
    <t>insert into table db_custscience_interns.SUMMARY_of_DB_SLSCNSL_PRODREFRESH_CSTIW_SLS_TXN_LN_ITM_FCT_null_value_count_table_stats select col_id, null_value_count from db_custscience_interns.col_87_DB_SLSCNSL_PRODREFRESH_CSTIW_SLS_TXN_LN_ITM_FCT_null_value_count_table_stats ;</t>
  </si>
  <si>
    <t>insert into table db_custscience_interns.SUMMARY_of_DB_SLSCNSL_PRODREFRESH_CSTIW_SLS_TXN_LN_ITM_FCT_null_value_count_table_stats select col_id, null_value_count from db_custscience_interns.col_88_DB_SLSCNSL_PRODREFRESH_CSTIW_SLS_TXN_LN_ITM_FCT_null_value_count_table_stats ;</t>
  </si>
  <si>
    <t>insert into table db_custscience_interns.SUMMARY_of_DB_SLSCNSL_PRODREFRESH_CSTIW_SLS_TXN_LN_ITM_FCT_null_value_count_table_stats select col_id, null_value_count from db_custscience_interns.col_89_DB_SLSCNSL_PRODREFRESH_CSTIW_SLS_TXN_LN_ITM_FCT_null_value_count_table_stats ;</t>
  </si>
  <si>
    <t>insert into table db_custscience_interns.SUMMARY_of_DB_SLSCNSL_PRODREFRESH_CSTIW_SLS_TXN_LN_ITM_FCT_null_value_count_table_stats select col_id, null_value_count from db_custscience_interns.col_90_DB_SLSCNSL_PRODREFRESH_CSTIW_SLS_TXN_LN_ITM_FCT_null_value_count_table_stats ;</t>
  </si>
  <si>
    <t>insert into table db_custscience_interns.SUMMARY_of_DB_SLSCNSL_PRODREFRESH_CSTIW_SLS_TXN_LN_ITM_FCT_null_value_count_table_stats select col_id, null_value_count from db_custscience_interns.col_91_DB_SLSCNSL_PRODREFRESH_CSTIW_SLS_TXN_LN_ITM_FCT_null_value_count_table_stats ;</t>
  </si>
  <si>
    <t>insert into table db_custscience_interns.SUMMARY_of_DB_SLSCNSL_PRODREFRESH_CSTIW_SLS_TXN_LN_ITM_FCT_null_value_count_table_stats select col_id, null_value_count from db_custscience_interns.col_92_DB_SLSCNSL_PRODREFRESH_CSTIW_SLS_TXN_LN_ITM_FCT_null_value_count_table_stats ;</t>
  </si>
  <si>
    <t>insert into table db_custscience_interns.SUMMARY_of_DB_SLSCNSL_PRODREFRESH_CSTIW_SLS_TXN_LN_ITM_FCT_null_value_count_table_stats select col_id, null_value_count from db_custscience_interns.col_93_DB_SLSCNSL_PRODREFRESH_CSTIW_SLS_TXN_LN_ITM_FCT_null_value_count_table_stats ;</t>
  </si>
  <si>
    <t>Field Notes/Notes Lookup</t>
  </si>
  <si>
    <t>1 = Retail , 2 = Online</t>
  </si>
  <si>
    <t>Channel ID</t>
  </si>
  <si>
    <t>Brand ID</t>
  </si>
  <si>
    <t xml:space="preserve">COUNT distinct </t>
  </si>
  <si>
    <t xml:space="preserve">SELECT distinct </t>
  </si>
  <si>
    <t>1
2
3
4
5
9
11</t>
  </si>
  <si>
    <t>Field Comments</t>
  </si>
  <si>
    <t>Demand Channel ID</t>
  </si>
  <si>
    <t>IE</t>
  </si>
  <si>
    <t>HK</t>
  </si>
  <si>
    <t>CN</t>
  </si>
  <si>
    <t>UK</t>
  </si>
  <si>
    <t>TW</t>
  </si>
  <si>
    <t>CTRY_CD</t>
  </si>
  <si>
    <t>hive -e 'set hive.cli.print.header=true; select * from DB_SLSCNSL_PRODREFRESH.cstiw_sls_txn_ln_itm_fct limit 10000;'&gt;DB_SLSCNSL_PRODREFRESH_DB_SLSCNSL_PRODREFRESH.cstiw_sls_txn_ln_itm_fct_10k_sample.txt;</t>
  </si>
  <si>
    <t>hive -e 'set hive.cli.print.header=true; select * from DB_SLSCNSL_PRODREFRESH.cstiw_sls_txn_ln_itm_fct  where chnl_id = 2 limit 10000 ;'&gt;DB_SLSCNSL_PRODREFRESH_DB_SLSCNSL_PRODREFRESH.cstiw_sls_txn_ln_itm_fct_10k_sample_online.txt;</t>
  </si>
  <si>
    <t>hive&gt; Describe extended db_edw_prodrefresh.tbmcl_brd_mkt_chnl_lookup ;</t>
  </si>
  <si>
    <t>brd_key                 int</t>
  </si>
  <si>
    <t>mkt_key                 int</t>
  </si>
  <si>
    <t>chnl_key                int</t>
  </si>
  <si>
    <t>brd_mkt_chnl_nm         string</t>
  </si>
  <si>
    <t>brd_mkt_chnl_abbr_nm    string</t>
  </si>
  <si>
    <t>brd_mkt_chnl_desc       string</t>
  </si>
  <si>
    <t>Detailed Table Information      Table(tableName:tbmcl_brd_mkt_chnl_lookup, dbName:db_edw_prodrefresh, owner:svc_prodrefresh, createTime:1498343033, lastAccessTime:0, retention:0, sd:StorageDescriptor(cols:[FieldSchema(name:brd_key, type:int, comment:), FieldSchema(name:mkt_key, type:int, comment:), FieldSchema(name:chnl_key, type:int, comment:), FieldSchema(name:brd_mkt_chnl_nm, type:string, comment:), FieldSchema(name:brd_mkt_chnl_abbr_nm, type:string, comment:), FieldSchema(name:brd_mkt_chnl_desc, type:string, comment:), FieldSchema(name:bi_etl_crt_tmst, type:string, comment:), FieldSchema(name:bi_etl_btch_id, type:int, comment:), FieldSchema(name:bi_etl_proc_tmst, type:string, comment:), FieldSchema(name:bi_etl_crt_btch_id, type:int, comment:), FieldSchema(name:crt_tmst, type:string, comment:), FieldSchema(name:updt_tmst, type:string, comment:)], location:hdfs://pxpmgct/bdprod/fndt/fndtbase/Product/EDW/TBMCL_BRD_MKT_CHNL_LOOKUP/1498255429,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parameters:{last_modified_time=1498257713, totalSize=2524, numRows=-1, rawDataSize=-1, EXTERNAL=TRUE, COLUMN_STATS_ACCURATE=false, avro.schema.url=hdfs://pxpmgct/bdprod/fndt/fndtbase/Product/EDW/TBMCL_BRD_MKT_CHNL_LOOKUP/schema/tbmcl_brd_mkt_chnl_lookup.avsc, numFiles=1, transient_lastDdlTime=1498343033, last_modified_by=svc_prodrefresh}, viewOriginalText:null, viewExpandedText:null, tableType:EXTERNAL_TABLE)</t>
  </si>
  <si>
    <t>Time taken: 6.161 seconds, Fetched: 14 row(s)</t>
  </si>
  <si>
    <t>db_edw_prodrefresh.tbmcl_brd_mkt_chnl_lookup</t>
  </si>
  <si>
    <t>hive&gt; Describe extended db_edw_prodrefresh.tbrdl_brd_lookup ;</t>
  </si>
  <si>
    <t>db_edw_prodrefresh.tbrdl_brd_lookup</t>
  </si>
  <si>
    <t>brd_cd                  string</t>
  </si>
  <si>
    <t>brd_nm                  string</t>
  </si>
  <si>
    <t>brd_abbr_nm             string</t>
  </si>
  <si>
    <t>brd_desc                string</t>
  </si>
  <si>
    <t>prd_img_path_pfx_txt    string</t>
  </si>
  <si>
    <t>prd_img_path_sfx_txt    string</t>
  </si>
  <si>
    <t>Detailed Table Information      Table(tableName:tbrdl_brd_lookup, dbName:db_edw_prodrefresh, owner:svc_prodrefresh, createTime:1498343033, lastAccessTime:0, retention:0, sd:StorageDescriptor(cols:[FieldSchema(name:brd_key, type:int, comment:), FieldSchema(name:brd_cd, type:string, comment:), FieldSchema(name:brd_nm, type:string, comment:), FieldSchema(name:brd_abbr_nm, type:string, comment:), FieldSchema(name:brd_desc, type:string, comment:), FieldSchema(name:entp_id, type:int, comment:), FieldSchema(name:bi_etl_crt_btch_id, type:int, comment:), FieldSchema(name:bi_etl_crt_tmst, type:string, comment:), FieldSchema(name:bi_etl_btch_id, type:int, comment:), FieldSchema(name:bi_etl_proc_tmst, type:string, comment:), FieldSchema(name:prd_img_path_pfx_txt, type:string, comment:), FieldSchema(name:prd_img_path_sfx_txt, type:string, comment:), FieldSchema(name:crt_tmst, type:string, comment:), FieldSchema(name:updt_tmst, type:string, comment:)], location:hdfs://pxpmgct/bdprod/fndt/fndtbase/Product/EDW/TBRDL_BRD_LOOKUP/1498255430,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parameters:{last_modified_time=1498257706, totalSize=1766, numRows=-1, rawDataSize=-1, EXTERNAL=TRUE, COLUMN_STATS_ACCURATE=false, avro.schema.url=hdfs://pxpmgct/bdprod/fndt/fndtbase/Product/EDW/TBRDL_BRD_LOOKUP/schema/tbrdl_brd_lookup.avsc, numFiles=1, transient_lastDdlTime=1498343033, last_modified_by=svc_prodrefresh}, viewOriginalText:null, viewExpandedText:null, tableType:EXTERNAL_TABLE)</t>
  </si>
  <si>
    <t>Time taken: 0.077 seconds, Fetched: 16 row(s)</t>
  </si>
  <si>
    <t>N/A</t>
  </si>
  <si>
    <t>ATOL</t>
  </si>
  <si>
    <t>BROL</t>
  </si>
  <si>
    <t>GID</t>
  </si>
  <si>
    <t>GOL</t>
  </si>
  <si>
    <t>GPSV</t>
  </si>
  <si>
    <t>ONOL</t>
  </si>
  <si>
    <t>GOL_CA</t>
  </si>
  <si>
    <t>ATOL_CA</t>
  </si>
  <si>
    <t>BROL_CA</t>
  </si>
  <si>
    <t>ONOL_CA</t>
  </si>
  <si>
    <t>GOL_UK</t>
  </si>
  <si>
    <t>BROL_UK</t>
  </si>
  <si>
    <t>BROL_JP</t>
  </si>
  <si>
    <t>GOL_JP</t>
  </si>
  <si>
    <t>GAPFS</t>
  </si>
  <si>
    <t>BRFS</t>
  </si>
  <si>
    <t>EU</t>
  </si>
  <si>
    <t>Gap Inc Direct</t>
  </si>
  <si>
    <t>Gap Canada</t>
  </si>
  <si>
    <t>Athleta Canada</t>
  </si>
  <si>
    <t>Banana Republic Canada</t>
  </si>
  <si>
    <t>Old Navy Canada</t>
  </si>
  <si>
    <t>Gap European Union</t>
  </si>
  <si>
    <t>Banana Republic European Union</t>
  </si>
  <si>
    <t>Banana Republic Japan</t>
  </si>
  <si>
    <t>Gap Japan</t>
  </si>
  <si>
    <t>Gap Factory Store</t>
  </si>
  <si>
    <t>BR Factory Store</t>
  </si>
  <si>
    <t>576564</t>
  </si>
  <si>
    <t>574409</t>
  </si>
  <si>
    <t>-3</t>
  </si>
  <si>
    <t>34</t>
  </si>
  <si>
    <t>35</t>
  </si>
  <si>
    <t>4737</t>
  </si>
  <si>
    <t>8548</t>
  </si>
  <si>
    <t>100</t>
  </si>
  <si>
    <t>1469</t>
  </si>
  <si>
    <t>6147</t>
  </si>
  <si>
    <t>4727</t>
  </si>
  <si>
    <t>4730</t>
  </si>
  <si>
    <t>4733</t>
  </si>
  <si>
    <t>4090</t>
  </si>
  <si>
    <t>4087</t>
  </si>
  <si>
    <t>4615</t>
  </si>
  <si>
    <t>4617</t>
  </si>
  <si>
    <t>2679</t>
  </si>
  <si>
    <t>2624</t>
  </si>
  <si>
    <t>1900-01-01 00:00:00</t>
  </si>
  <si>
    <t>2014-02-11 14:32:10</t>
  </si>
  <si>
    <t>2015-10-21 15:27:44</t>
  </si>
  <si>
    <t>2015-10-21 15:35:55</t>
  </si>
  <si>
    <t>GAP</t>
  </si>
  <si>
    <t>GPFS</t>
  </si>
  <si>
    <t>Gap Inc. Direct</t>
  </si>
  <si>
    <t>GAP Inv. Direct</t>
  </si>
  <si>
    <t>Banana Republic Factory Store</t>
  </si>
  <si>
    <t>athleta.gap.com</t>
  </si>
  <si>
    <t>bananarepublic.gap.com</t>
  </si>
  <si>
    <t>gap.com</t>
  </si>
  <si>
    <t>piperlime.gap.com</t>
  </si>
  <si>
    <t>oldnavy.gap.com</t>
  </si>
  <si>
    <t>gapcanada.ca</t>
  </si>
  <si>
    <t>atheleta.gapcanada.ca</t>
  </si>
  <si>
    <t>bananarepublic.gapcanada.ca</t>
  </si>
  <si>
    <t>oldnavy.gapcanada.ca</t>
  </si>
  <si>
    <t>gap.eu</t>
  </si>
  <si>
    <t>bananarepublic.gap.eu</t>
  </si>
  <si>
    <t>br.co.jp</t>
  </si>
  <si>
    <t>gap.co.jp</t>
  </si>
  <si>
    <t>gapfactory.com</t>
  </si>
  <si>
    <t>bananarepublicfactory.gapfactory.com</t>
  </si>
  <si>
    <t>65</t>
  </si>
  <si>
    <t>60</t>
  </si>
  <si>
    <t>61</t>
  </si>
  <si>
    <t>64</t>
  </si>
  <si>
    <t>4738</t>
  </si>
  <si>
    <t>1961</t>
  </si>
  <si>
    <t>1958</t>
  </si>
  <si>
    <t>1970</t>
  </si>
  <si>
    <t>1967</t>
  </si>
  <si>
    <t>4728</t>
  </si>
  <si>
    <t>4731</t>
  </si>
  <si>
    <t>4734</t>
  </si>
  <si>
    <t>4078</t>
  </si>
  <si>
    <t>4616</t>
  </si>
  <si>
    <t>4618</t>
  </si>
  <si>
    <t>2680</t>
  </si>
  <si>
    <t>2634</t>
  </si>
  <si>
    <t>2016-04-20 16:44:00</t>
  </si>
  <si>
    <t>brd_cd</t>
  </si>
  <si>
    <t>brd_ecd_nbr</t>
  </si>
  <si>
    <t>brd_grp</t>
  </si>
  <si>
    <t>brd_key</t>
  </si>
  <si>
    <t>brd_nm</t>
  </si>
  <si>
    <t>brd_unit_cd</t>
  </si>
  <si>
    <t>btch_key</t>
  </si>
  <si>
    <t>btch_opr</t>
  </si>
  <si>
    <t>ec_brd_cd</t>
  </si>
  <si>
    <t>lgl_str_nbr</t>
  </si>
  <si>
    <t>lst_upd_or_crt_dttm</t>
  </si>
  <si>
    <t>mcm_src_db</t>
  </si>
  <si>
    <t>mds_brd_cd</t>
  </si>
  <si>
    <t>org_cd</t>
  </si>
  <si>
    <t>org_nm</t>
  </si>
  <si>
    <t>prod_brd_ownr</t>
  </si>
  <si>
    <t>site_url</t>
  </si>
  <si>
    <t>str_cd</t>
  </si>
  <si>
    <t>wthru_str_nbr</t>
  </si>
  <si>
    <t>crt_tmst</t>
  </si>
  <si>
    <t>updt_tmst</t>
  </si>
  <si>
    <t>Eample Data:</t>
  </si>
  <si>
    <t>016593245beddeaca1d621d5abdcdabc</t>
  </si>
  <si>
    <t>567</t>
  </si>
  <si>
    <t>14:24:00</t>
  </si>
  <si>
    <t>6a9f65c8eebf322bfb287342fd6549fe</t>
  </si>
  <si>
    <t>f0641b213ce2442be229111f9aeeeeb6</t>
  </si>
  <si>
    <t>0c6341f71160127dcb7e290a4df1ebb2</t>
  </si>
  <si>
    <t>ONC</t>
  </si>
  <si>
    <t>SLS</t>
  </si>
  <si>
    <t>Y06</t>
  </si>
  <si>
    <t>189</t>
  </si>
  <si>
    <t>12:03:00</t>
  </si>
  <si>
    <t>9f71903f6bcff77ec53c9f4eabcea899</t>
  </si>
  <si>
    <t>4f8707a1ab63706539da15a5ee837355</t>
  </si>
  <si>
    <t>14b14198b6e26157b7eba06b390ab763</t>
  </si>
  <si>
    <t>Y07</t>
  </si>
  <si>
    <t>e2c420d928d4bf8ce0ff2ec19b371514</t>
  </si>
  <si>
    <t>TQ3D348</t>
  </si>
  <si>
    <r>
      <t xml:space="preserve">Example Data:
Retail Channel - </t>
    </r>
    <r>
      <rPr>
        <b/>
        <sz val="11"/>
        <color rgb="FFFF0000"/>
        <rFont val="Calibri"/>
        <family val="2"/>
        <scheme val="minor"/>
      </rPr>
      <t>Sales item</t>
    </r>
  </si>
  <si>
    <r>
      <t xml:space="preserve">Example Data:
Online Channel - </t>
    </r>
    <r>
      <rPr>
        <b/>
        <sz val="11"/>
        <color rgb="FFFF0000"/>
        <rFont val="Calibri"/>
        <family val="2"/>
        <scheme val="minor"/>
      </rPr>
      <t>Sales item</t>
    </r>
  </si>
  <si>
    <r>
      <t>Example Data:
Retail Channel - Return</t>
    </r>
    <r>
      <rPr>
        <b/>
        <sz val="11"/>
        <color rgb="FFFF0000"/>
        <rFont val="Calibri"/>
        <family val="2"/>
        <scheme val="minor"/>
      </rPr>
      <t xml:space="preserve"> item</t>
    </r>
  </si>
  <si>
    <r>
      <t>Example Data:
Online Channel - Return</t>
    </r>
    <r>
      <rPr>
        <b/>
        <sz val="11"/>
        <color rgb="FFFF0000"/>
        <rFont val="Calibri"/>
        <family val="2"/>
        <scheme val="minor"/>
      </rPr>
      <t xml:space="preserve"> item</t>
    </r>
  </si>
  <si>
    <t>Online Order ID</t>
  </si>
  <si>
    <t>STR_TM_GRP_CD  int,</t>
  </si>
  <si>
    <t>SELL_LOC_HASH_KEY  string,</t>
  </si>
  <si>
    <t>SLS_TXN_NBR  int,</t>
  </si>
  <si>
    <t>SLS_TXN_TM  string,</t>
  </si>
  <si>
    <t>TXN_ITM_SEQ_NBR  int,</t>
  </si>
  <si>
    <t>GLBL_SKU_HASH_KEY  string,</t>
  </si>
  <si>
    <t>GLBL_STY_CLR_HASH_KEY  string,</t>
  </si>
  <si>
    <t>CR_LOC_HASH_KEY  string,</t>
  </si>
  <si>
    <t>SLS_TXN_ITM_TYP_CD  string,</t>
  </si>
  <si>
    <t>SLS_TXN_ITM_TYP_CD_DESC  tring,</t>
  </si>
  <si>
    <t>VD_IND  string,</t>
  </si>
  <si>
    <t>LN_TOT_UN_SLS_QTY  int,</t>
  </si>
  <si>
    <t>LN_TOT_RTL_SLS_AMT  double,</t>
  </si>
  <si>
    <t>LN_NET_DSCT_UN_PRC_AMT  double,</t>
  </si>
  <si>
    <t>LN_CUR_TCK_PRC_AMT  double,</t>
  </si>
  <si>
    <t>LN_WAC_CST_AMT  double,</t>
  </si>
  <si>
    <t>LN_ORIG_RTL_PRC_AMT  double,</t>
  </si>
  <si>
    <t>TXBL_IND  string,</t>
  </si>
  <si>
    <t>VAT_AMT  double,</t>
  </si>
  <si>
    <t>INDV_DSCT_IND  string,</t>
  </si>
  <si>
    <t>GRP_DSCT_IND  string,</t>
  </si>
  <si>
    <t>GRP_DSCT_NBR  int,</t>
  </si>
  <si>
    <t>SELL_DIV_ID  string,</t>
  </si>
  <si>
    <t>PRC_OVRD_IND  string,</t>
  </si>
  <si>
    <t>LST_UPDT_TMST  string,</t>
  </si>
  <si>
    <t>SLS_TAX_ST_CD  string,</t>
  </si>
  <si>
    <t>CHRG_SND_IND  string,</t>
  </si>
  <si>
    <t>MEM_ID  string,</t>
  </si>
  <si>
    <t>SLS_PRSN_NBR  string,</t>
  </si>
  <si>
    <t>SLS_ITM_TAX_1_AMT  double,</t>
  </si>
  <si>
    <t>SLS_ITM_TAX_2_AMT  double,</t>
  </si>
  <si>
    <t>SLS_ITM_TAX_3_AMT  double,</t>
  </si>
  <si>
    <t>SLS_ITM_TAX_4_AMT  double,</t>
  </si>
  <si>
    <t>SLS_ITM_TAX_5_AMT  double,</t>
  </si>
  <si>
    <t>SLS_ITM_TAX_1_CD  string,</t>
  </si>
  <si>
    <t>SLS_ITM_TAX_2_CD  string,</t>
  </si>
  <si>
    <t>SLS_ITM_TAX_3_CD  string,</t>
  </si>
  <si>
    <t>SLS_ITM_TAX_4_CD  string,</t>
  </si>
  <si>
    <t>SLS_ITM_TAX_5_CD  string,</t>
  </si>
  <si>
    <t>ORIG_SELL_LOC_HASH_KEY  string,</t>
  </si>
  <si>
    <t>PROC_DT_HASH_KEY  int,</t>
  </si>
  <si>
    <t>NMDSE_ITM_SCATG_CD  string,</t>
  </si>
  <si>
    <t>NMDSE_ITM_SCATG_CD_DESC  tring,</t>
  </si>
  <si>
    <t>CSGN_CST_AMT  double,</t>
  </si>
  <si>
    <t>RTN_RSN_CD  string,</t>
  </si>
  <si>
    <t>RTN_RSN_DESC  string,</t>
  </si>
  <si>
    <t>DNRM_WAC_CST_LCL_AMT  double,</t>
  </si>
  <si>
    <t>NMDSE_ITM_TYP_CD  string,</t>
  </si>
  <si>
    <t>NMDSE_ITM_TYP_CD_DESC  string,</t>
  </si>
  <si>
    <t>NMDSE_TYP_CD  string,</t>
  </si>
  <si>
    <t>NMDSE_TYP_CD_DESC  string,</t>
  </si>
  <si>
    <t>GCRD_TXN_TYP_CD  string,</t>
  </si>
  <si>
    <t>SLS_RTN_IND  string,</t>
  </si>
  <si>
    <t>PRC_OVRD_ROLE_CD  string,</t>
  </si>
  <si>
    <t>BRD_ID  int,</t>
  </si>
  <si>
    <t>CHNL_ID  int,</t>
  </si>
  <si>
    <t>DD_CHNL_ID  int,</t>
  </si>
  <si>
    <t>CTRY_CD  string,</t>
  </si>
  <si>
    <t>LCL_CNCY_CD  string,</t>
  </si>
  <si>
    <t>MKT_CNCY_CD  string,</t>
  </si>
  <si>
    <t>GCRD_NBR  string,</t>
  </si>
  <si>
    <t>GC_NBR  string,</t>
  </si>
  <si>
    <t>PMOTN_CRD_NBR  string,</t>
  </si>
  <si>
    <t>PRC_STAT_CD  string,</t>
  </si>
  <si>
    <t>CCR_IND  string,</t>
  </si>
  <si>
    <t>SLS_AUD_STAT_CD  string,</t>
  </si>
  <si>
    <t>SHTG_PST_DT_HASH_KEY  int,</t>
  </si>
  <si>
    <t>SPRN_NBR  string,</t>
  </si>
  <si>
    <t>RTN_SPRN_NBR  string,</t>
  </si>
  <si>
    <t>SELL_SEAS_CD  string,</t>
  </si>
  <si>
    <t>SELL_SEAS_YR  int,</t>
  </si>
  <si>
    <t>LCL_TO_USD_CONV_RAT  double,</t>
  </si>
  <si>
    <t>LCL_TO_MKT_CONV_RAT  double,</t>
  </si>
  <si>
    <t>USD_TO_LCL_CONV_RAT  double,</t>
  </si>
  <si>
    <t>USD_TO_MKT_CONV_RAT  double,</t>
  </si>
  <si>
    <t>CSGN_IND  string,</t>
  </si>
  <si>
    <t>PRC_ADJ_IND  string,</t>
  </si>
  <si>
    <t>RTN_LOC_HASH_KEY  string,</t>
  </si>
  <si>
    <t>SHP_FFL_LOC_HASH_KEY  string,</t>
  </si>
  <si>
    <t>DMD_LOC_HASH_KEY  string,</t>
  </si>
  <si>
    <t>SFS_IND  string,</t>
  </si>
  <si>
    <t>OIS_IND  string,</t>
  </si>
  <si>
    <t>ORIG_SLS_TXN_DT_HASH_KEY  int,</t>
  </si>
  <si>
    <t>ORIG_REGR_NBR  string,</t>
  </si>
  <si>
    <t>ORIG_TXN_NBR  int,</t>
  </si>
  <si>
    <t>ORIG_TXN_LN_SEQ_NBR  int,</t>
  </si>
  <si>
    <t>ORIG_TXN_TM  string,</t>
  </si>
  <si>
    <t>CUST_ORD_NBR  string,</t>
  </si>
  <si>
    <t>INVC_NBR  string,</t>
  </si>
  <si>
    <t>SLS_TXN_DT_HASH_KEY  int,</t>
  </si>
  <si>
    <t>SRC_TYP  string,</t>
  </si>
  <si>
    <t>DB_FNDTTRFM_PRODREFRESH</t>
  </si>
  <si>
    <t>hive&gt; Describe extended DB_FNDTCNSL_PRODREFRESH.CGSCX_CNSL_GLBL_STY_CLR_FLAT_XREF ;</t>
  </si>
  <si>
    <t>DB_FNDTCNSL_PRODREFRESH.CGSCX_CNSL_GLBL_STY_CLR_FLAT_XREF</t>
  </si>
  <si>
    <t>mkt_nm                  string</t>
  </si>
  <si>
    <t>chnl_cd                 string</t>
  </si>
  <si>
    <t>chnl_nm                 string</t>
  </si>
  <si>
    <t>chnl_abbr_nm            string</t>
  </si>
  <si>
    <t>glbl_sty_hash_key       string</t>
  </si>
  <si>
    <t>opr_brd_sty_id          bigint</t>
  </si>
  <si>
    <t>prd_unq_desc            string</t>
  </si>
  <si>
    <t>opr_sty_cd              int</t>
  </si>
  <si>
    <t>opr_sty_clr_cd          int</t>
  </si>
  <si>
    <t>opr_mkt_cd              int</t>
  </si>
  <si>
    <t>sz_mdl_med_desc         string</t>
  </si>
  <si>
    <t>fg_clr_desc             string</t>
  </si>
  <si>
    <t>opr_snps_seas_cd        string</t>
  </si>
  <si>
    <t>opr_snps_seas_yr        int</t>
  </si>
  <si>
    <t>sell_seas_cd            int</t>
  </si>
  <si>
    <t>asrt_seas_cd            int</t>
  </si>
  <si>
    <t>asrt_seas_yr            int</t>
  </si>
  <si>
    <t>opr_mdse_corp_id        string</t>
  </si>
  <si>
    <t>opr_mdse_co_id          string</t>
  </si>
  <si>
    <t>opr_mdse_div_id         string</t>
  </si>
  <si>
    <t>opr_mdse_dept_id        string</t>
  </si>
  <si>
    <t>opr_mdse_cls_id         string</t>
  </si>
  <si>
    <t>opr_mdse_scls_id        string</t>
  </si>
  <si>
    <t>opr_brd_div_id          int</t>
  </si>
  <si>
    <t>opr_brd_dept_id         int</t>
  </si>
  <si>
    <t>opr_brd_cls_id          int</t>
  </si>
  <si>
    <t>opr_brd_scls_id         int</t>
  </si>
  <si>
    <t>mdse_corp_key           int</t>
  </si>
  <si>
    <t>mdse_corp_desc          string</t>
  </si>
  <si>
    <t>mdse_co_key             int</t>
  </si>
  <si>
    <t>mdse_co_desc            string</t>
  </si>
  <si>
    <t>mdse_div_key            int</t>
  </si>
  <si>
    <t>mdse_div_desc           string</t>
  </si>
  <si>
    <t>mdse_dept_key           int</t>
  </si>
  <si>
    <t>mdse_dept_desc          string</t>
  </si>
  <si>
    <t>mdse_cls_key            int</t>
  </si>
  <si>
    <t>mdse_cls_desc           string</t>
  </si>
  <si>
    <t>mdse_scls_key           int</t>
  </si>
  <si>
    <t>mdse_scls_desc          string</t>
  </si>
  <si>
    <t>mdse_sty_key            int</t>
  </si>
  <si>
    <t>mdse_sty_desc           string</t>
  </si>
  <si>
    <t>mkt_cd                  string</t>
  </si>
  <si>
    <t>mkt_abbr_nm             string</t>
  </si>
  <si>
    <t>mdse_prd_key            int</t>
  </si>
  <si>
    <t>opr_sty_clr_nbr         bigint</t>
  </si>
  <si>
    <t>mdse_pgm_key            int</t>
  </si>
  <si>
    <t>opr_mdse_pgm_id         int</t>
  </si>
  <si>
    <t>mdse_pgm_desc           string</t>
  </si>
  <si>
    <t>prd_hier_xref_typ_cd    int</t>
  </si>
  <si>
    <t>onln_xcl_ind            string</t>
  </si>
  <si>
    <t>lgcy_mkt_cd             int</t>
  </si>
  <si>
    <t>brd_sty_key             int</t>
  </si>
  <si>
    <t>brd_sty_clr_key         int</t>
  </si>
  <si>
    <t>opr_glbl_sty_clr_id     int</t>
  </si>
  <si>
    <t>opr_glbl_sty_id         int</t>
  </si>
  <si>
    <t>brd_sty_itm_desc        string</t>
  </si>
  <si>
    <t>sup_chn_chn_key         int</t>
  </si>
  <si>
    <t>sup_chn_area_key        int</t>
  </si>
  <si>
    <t>opr_sup_chn_area_id     int</t>
  </si>
  <si>
    <t>ftpt_brd_id             int</t>
  </si>
  <si>
    <t>ftpt_chn_id             int</t>
  </si>
  <si>
    <t>glbl_sty_ver_nbr        int</t>
  </si>
  <si>
    <t>brd_sty_eff_strt_dt     string</t>
  </si>
  <si>
    <t>brd_sty_eff_end_dt      string</t>
  </si>
  <si>
    <t>brd_sty_ver_nbr         int</t>
  </si>
  <si>
    <t>sty_cur_rec_ind         string</t>
  </si>
  <si>
    <t>brd_sty_prg_ind         string</t>
  </si>
  <si>
    <t>brd_sty_prg_dt          string</t>
  </si>
  <si>
    <t>brd_sty_clr_itm_desc    string</t>
  </si>
  <si>
    <t>brd_div_desc            string</t>
  </si>
  <si>
    <t>brd_dept_desc           string</t>
  </si>
  <si>
    <t>brd_cls_desc            string</t>
  </si>
  <si>
    <t>brd_scls_desc           string</t>
  </si>
  <si>
    <t>venus_sty_clr_key       bigint</t>
  </si>
  <si>
    <t>venus_opr_sty_clr_cd    string</t>
  </si>
  <si>
    <t>venus_opr_sty_cd        int</t>
  </si>
  <si>
    <t>ftpt_brd_sty_id         bigint</t>
  </si>
  <si>
    <t>ftpt_diff_id            string</t>
  </si>
  <si>
    <t>otlt_glbl_sty_clr_id    bigint</t>
  </si>
  <si>
    <t>src_crt_dt              string</t>
  </si>
  <si>
    <t>udtrm_ind               string</t>
  </si>
  <si>
    <t>dlt_ind                 string</t>
  </si>
  <si>
    <t>edw_lst_etl_proc_tmst   timestamp</t>
  </si>
  <si>
    <t>Detailed Table Information      Table(tableName:cgscx_cnsl_glbl_sty_clr_flat_xref, dbName:db_fndtcnsl_prodrefresh, owner:svc_prodrefresh, createTime:1500342506, lastAccessTime:0, retention:0, sd:StorageDescriptor(cols:[FieldSchema(name:glbl_sty_clr_hash_key, type:string, comment:), FieldSchema(name:brd_id, type:int, comment:), FieldSchema(name:mkt_id, type:int, comment:), FieldSchema(name:chnl_id, type:int, comment:), FieldSchema(name:brd_cd, type:string, comment:), FieldSchema(name:brd_abbr_nm, type:string, comment:), FieldSchema(name:brd_nm, type:string, comment:), FieldSchema(name:mkt_nm, type:string, comment:), FieldSchema(name:chnl_cd, type:string, comment:), FieldSchema(name:chnl_nm, type:string, comment:), FieldSchema(name:chnl_abbr_nm, type:string, comment:), FieldSchema(name:brd_mkt_chnl_abbr_nm, type:string, comment:), FieldSchema(name:brd_mkt_chnl_nm, type:string, comment:), FieldSchema(name:glbl_sty_hash_key, type:string, comment:), FieldSchema(name:opr_brd_sty_id, type:bigint, comment:), FieldSchema(name:prd_unq_desc, type:string, comment:), FieldSchema(name:opr_sty_cd, type:int, comment:), FieldSchema(name:opr_sty_clr_cd, type:int, comment:), FieldSchema(name:opr_mkt_cd, type:int, comment:), FieldSchema(name:sz_mdl_med_desc, type:string, comment:), FieldSchema(name:fg_clr_desc, type:string, comment:), FieldSchema(name:opr_snps_seas_cd, type:string, comment:), FieldSchema(name:opr_snps_seas_yr, type:int, comment:), FieldSchema(name:sell_seas_yr, type:int, comment:), FieldSchema(name:sell_seas_cd, type:int, comment:), FieldSchema(name:asrt_seas_cd, type:int, comment:), FieldSchema(name:asrt_seas_yr, type:int, comment:), FieldSchema(name:opr_mdse_corp_id, type:string, comment:), FieldSchema(name:opr_mdse_co_id, type:string, comment:), FieldSchema(name:opr_mdse_div_id, type:string, comment:), FieldSchema(name:opr_mdse_dept_id, type:string, comment:), FieldSchema(name:opr_mdse_cls_id, type:string, comment:), FieldSchema(name:opr_mdse_scls_id, type:string, comment:), FieldSchema(name:opr_brd_div_id, type:int, comment:), FieldSchema(name:opr_brd_dept_id, type:int, comment:), FieldSchema(name:opr_brd_cls_id, type:int, comment:), FieldSchema(name:opr_brd_scls_id, type:int, comment:), FieldSchema(name:mdse_corp_key, type:int, comment:), FieldSchema(name:mdse_corp_desc, type:string, comment:), FieldSchema(name:mdse_co_key, type:int, comment:), FieldSchema(name:mdse_co_desc, type:string, comment:), FieldSchema(name:mdse_div_key, type:int, comment:), FieldSchema(name:mdse_div_desc, type:string, comment:), FieldSchema(name:mdse_dept_key, type:int, comment:), FieldSchema(name:mdse_dept_desc, type:string, comment:), FieldSchema(name:mdse_cls_key, type:int, comment:), FieldSchema(name:mdse_cls_desc, type:string, comment:), FieldSchema(name:mdse_scls_key, type:int, comment:), FieldSchema(name:mdse_scls_desc, type:string, comment:), FieldSchema(name:mdse_sty_key, type:int, comment:), FieldSchema(name:mdse_sty_desc, type:string, comment:), FieldSchema(name:mkt_cd, type:string, comment:), FieldSchema(name:mkt_abbr_nm, type:string, comment:), FieldSchema(name:ctry_cd, type:string, comment:), FieldSchema(name:mdse_prd_key, type:int, comment:), FieldSchema(name:opr_sty_clr_nbr, type:bigint, comment:), FieldSchema(name:mdse_pgm_key, type:int, comment:), FieldSchema(name:opr_mdse_pgm_id, type:int, comment:), FieldSchema(name:mdse_pgm_desc, type:string, comment:), FieldSchema(name:prd_hier_xref_typ_cd, type:int, comment:), FieldSchema(name:onln_xcl_ind, type:string, comment:), FieldSchema(name:brd_key, type:int, comment:), FieldSchema(name:mkt_key, type:int, comment:), FieldSchema(name:chnl_key, type:int, comment:), FieldSchema(name:lgcy_mkt_cd, type:int, comment:), FieldSchema(name:brd_sty_key, type:int, comment:), FieldSchema(name:brd_sty_clr_key, type:int, comment:), FieldSchema(name:opr_glbl_sty_clr_id, type:int, comment:), FieldSchema(name:opr_glbl_sty_id, type:int, comment:), FieldSchema(name:brd_sty_itm_desc, type:string, comment:), FieldSchema(name:sup_chn_chn_key, type:int, comment:), FieldSchema(name:sup_chn_area_key, type:int, comment:), FieldSchema(name:opr_sup_chn_area_id, type:int, comment:), FieldSchema(name:ftpt_brd_id, type:int, comment:), FieldSchema(name:ftpt_chn_id, type:int, comment:), FieldSchema(name:glbl_sty_ver_nbr, type:int, comment:), FieldSchema(name:brd_sty_eff_strt_dt, type:string, comment:), FieldSchema(name:brd_sty_eff_end_dt, type:string, comment:), FieldSchema(name:brd_sty_ver_nbr, type:int, comment:), FieldSchema(name:sty_cur_rec_ind, type:string, comment:), FieldSchema(name:brd_sty_prg_ind, type:string, comment:), FieldSchema(name:brd_sty_prg_dt, type:string, comment:), FieldSchema(name:brd_sty_clr_itm_desc, type:string, comment:), FieldSchema(name:brd_div_desc, type:string, comment:), FieldSchema(name:brd_dept_desc, type:string, comment:), FieldSchema(name:brd_cls_desc, type:string, comment:), FieldSchema(name:brd_scls_desc, type:string, comment:), FieldSchema(name:venus_sty_clr_key, type:bigint, comment:), FieldSchema(name:venus_opr_sty_clr_cd, type:string, comment:), FieldSchema(name:venus_opr_sty_cd, type:int, comment:), FieldSchema(name:ftpt_brd_sty_id, type:bigint, comment:), FieldSchema(name:ftpt_diff_id, type:string, comment:), FieldSchema(name:otlt_glbl_sty_clr_id, type:bigint, comment:), FieldSchema(name:src_crt_dt, type:string, comment:), FieldSchema(name:udtrm_ind, type:string, comment:), FieldSchema(name:dlt_ind, type:string, comment:), FieldSchema(name:edw_lst_etl_proc_tmst, type:timestamp, comment:)], location:hdfs://pxpmgct/bdprod/cnsl/cnslbase/Product/cgscx_cnsl_glbl_sty_clr_flat_xref/1501206322, inputFormat:org.apache.hadoop.hive.ql.io.orc.OrcInputFormat, outputFormat:org.apache.hadoop.hive.ql.io.orc.OrcOutputFormat, compressed:false, numBuckets:-1, serdeInfo:SerDeInfo(name:null, serializationLib:org.apache.hadoop.hive.ql.io.orc.OrcSerde, parameters:{serialization.format=1}), bucketCols:[], sortCols:[], parameters:{}, skewedInfo:SkewedInfo(skewedColNames:[], skewedColValues:[], skewedColValueLocationMaps:{}), storedAsSubDirectories:false), partitionKeys:[], parameters:{last_modified_time=1501207001, totalSize=1095619785, numRows=-1, rawDataSize=-1, EXTERNAL=TRUE, COLUMN_STATS_ACCURATE=false, numFiles=14, transient_lastDdlTime=1501207001, last_modified_by=svc_prodrefresh}, viewOriginalText:null, viewExpandedText:null, tableType:EXTERNAL_TABLE)</t>
  </si>
  <si>
    <t>Time taken: 6.48 seconds, Fetched: 99 row(s)</t>
  </si>
  <si>
    <t>Time taken: 0.047 seconds, Fetched: 41 row(s)</t>
  </si>
  <si>
    <t>Pull date: 7/27/2017</t>
  </si>
  <si>
    <t>hive&gt; Describe extended DB_CUSTTRFM_PRODREFRESH.xcocd_corp_cust_dim ;</t>
  </si>
  <si>
    <t>DB_CUSTTRFM_PRODREFRESH.XCOCD_CORP_CUST_DIM</t>
  </si>
  <si>
    <t>eff_strt_dt_hash_key    int</t>
  </si>
  <si>
    <t>eff_end_dt_hash_key     int</t>
  </si>
  <si>
    <t>act_ind                 string</t>
  </si>
  <si>
    <t>hhld_key                bigint</t>
  </si>
  <si>
    <t>acq_dt_hash_key         int</t>
  </si>
  <si>
    <t>src_cd_key              bigint</t>
  </si>
  <si>
    <t>fst_nm                  string</t>
  </si>
  <si>
    <t>lst_nm                  string</t>
  </si>
  <si>
    <t>gndr_cd                 string</t>
  </si>
  <si>
    <t>gndr_src_cd             string</t>
  </si>
  <si>
    <t>emp_ind                 string</t>
  </si>
  <si>
    <t>lp_ind                  string</t>
  </si>
  <si>
    <t>ty_vend_xbrd_cd         string</t>
  </si>
  <si>
    <t>ly_vend_xbrd_cd         string</t>
  </si>
  <si>
    <t>updt_dt_hash_key        int</t>
  </si>
  <si>
    <t>cust_brd_mem_cd         string</t>
  </si>
  <si>
    <t>gap_own_addr_ind        string</t>
  </si>
  <si>
    <t>addr_zip_cd             string</t>
  </si>
  <si>
    <t>Detailed Table Information      Table(tableName:xcocd_corp_cust_dim, dbName:db_custtrfm_prodrefresh, owner:svc_prodrefresh, createTime:1498498329, lastAccessTime:0, retention:0, sd:StorageDescriptor(cols:[FieldSchema(name:cust_hash_key, type:string, comment:), FieldSchema(name:eff_strt_dt_hash_key, type:int, comment:), FieldSchema(name:eff_end_dt_hash_key, type:int, comment:), FieldSchema(name:act_ind, type:string, comment:), FieldSchema(name:hhld_key, type:bigint, comment:), FieldSchema(name:cust_key, type:bigint, comment:), FieldSchema(name:acq_dt_hash_key, type:int, comment:), FieldSchema(name:src_cd_key, type:bigint, comment:), FieldSchema(name:fst_nm, type:string, comment:), FieldSchema(name:lst_nm, type:string, comment:), FieldSchema(name:gndr_cd, type:string, comment:), FieldSchema(name:gndr_src_cd, type:string, comment:), FieldSchema(name:emp_ind, type:string, comment:), FieldSchema(name:lp_ind, type:string, comment:), FieldSchema(name:ty_vend_xbrd_cd, type:string, comment:), FieldSchema(name:ly_vend_xbrd_cd, type:string, comment:), FieldSchema(name:ins_dt_hash_key, type:int, comment:), FieldSchema(name:updt_dt_hash_key, type:int, comment:), FieldSchema(name:cust_brd_mem_cd, type:string, comment:), FieldSchema(name:cic_zip_cd, type:string, comment:), FieldSchema(name:eml_cr_crd_hldr_ind, type:string, comment:), FieldSchema(name:gap_own_addr_ind, type:string, comment:), FieldSchema(name:addr_zip_cd, type:string, comment:), FieldSchema(name:flw_key, type:bigint, comment:)], location:hdfs://pxpmgct/bdprod/cust/custtrfm/Customer/MDS/XCOCD_CORP_CUST_DIM/1498464075, inputFormat:org.apache.hadoop.hive.ql.io.avro.AvroContainerInputFormat, outputFormat:org.apache.hadoop.hive.ql.io.avro.AvroContainerOutputFormat, compressed:false, numBuckets:2, serdeInfo:SerDeInfo(name:null, serializationLib:org.apache.hadoop.hive.serde2.avro.AvroSerDe, parameters:{serialization.format=1}), bucketCols:[act_ind], sortCols:[], parameters:{}, skewedInfo:SkewedInfo(skewedColNames:[], skewedColValues:[], skewedColValueLocationMaps:{}), storedAsSubDirectories:false), partitionKeys:[], parameters:{totalSize=9760402668, EXTERNAL=TRUE, numRows=-1, rawDataSize=-1, COLUMN_STATS_ACCURATE=false, numFiles=5, transient_lastDdlTime=1498498329}, viewOriginalText:null, viewExpandedText:null, tableType:EXTERNAL_TABLE)</t>
  </si>
  <si>
    <t>Time taken: 6.124 seconds, Fetched: 26 row(s)</t>
  </si>
  <si>
    <t>hive -e 'set hive.cli.print.header=true; select * from DB_CUSTTRFM_PRODREFRESH.XCOCD_CORP_CUST_DIM limit 10000;'&gt;DB_CUSTTRFM_PRODREFRESH_DB_CUSTTRFM_PRODREFRESH.XCOCD_CORP_CUST_DIM_10k_sample.txt;</t>
  </si>
  <si>
    <t>Column(s) of Table XCOTX_CUST_ORD_TXN_XREF" "</t>
  </si>
  <si>
    <t xml:space="preserve">A unique identifier of an online order. </t>
  </si>
  <si>
    <t xml:space="preserve">BIGINT </t>
  </si>
  <si>
    <t xml:space="preserve">Concatenation of YYYYMM from the transaction date to represent a partition key. </t>
  </si>
  <si>
    <t xml:space="preserve">Identifies the order status. </t>
  </si>
  <si>
    <t>Column(s) of Table XCOCD_CORP_CUST_DIM" "</t>
  </si>
  <si>
    <t xml:space="preserve">HHLD_KEY </t>
  </si>
  <si>
    <t xml:space="preserve">Unique identifier for every household in MDA </t>
  </si>
  <si>
    <t xml:space="preserve">FST_NM </t>
  </si>
  <si>
    <t xml:space="preserve">First Name of the customer </t>
  </si>
  <si>
    <t xml:space="preserve">LST_NM </t>
  </si>
  <si>
    <t xml:space="preserve">Last Name of the customer </t>
  </si>
  <si>
    <t xml:space="preserve">GNDR_CD </t>
  </si>
  <si>
    <t xml:space="preserve">GNDR_SRC_CD </t>
  </si>
  <si>
    <t xml:space="preserve">EMP_IND </t>
  </si>
  <si>
    <t xml:space="preserve">Indicates if the customer is an employee </t>
  </si>
  <si>
    <t xml:space="preserve">LP_IND </t>
  </si>
  <si>
    <t xml:space="preserve">Loss Prevention Indicator </t>
  </si>
  <si>
    <t xml:space="preserve">TY_VEND_XBRD_CD </t>
  </si>
  <si>
    <t xml:space="preserve">LY_VEND_XBRD_CD </t>
  </si>
  <si>
    <t xml:space="preserve">CUST_BRD_MEM_CD </t>
  </si>
  <si>
    <t xml:space="preserve">Customer Brand MEM code </t>
  </si>
  <si>
    <t xml:space="preserve">CIC_ZIP_CD </t>
  </si>
  <si>
    <t xml:space="preserve">Zip Code from Customer Information Capture </t>
  </si>
  <si>
    <t xml:space="preserve">EML_CR_CRD_HLDR_IND </t>
  </si>
  <si>
    <t xml:space="preserve">Indicates if the customer is a email cardholder. </t>
  </si>
  <si>
    <t xml:space="preserve">GAP_OWN_ADDR_IND </t>
  </si>
  <si>
    <t xml:space="preserve">ACT_IND </t>
  </si>
  <si>
    <t xml:space="preserve">SOURCE_CODE_KEY </t>
  </si>
  <si>
    <t xml:space="preserve">CUST_KEY </t>
  </si>
  <si>
    <t xml:space="preserve">An unique identifier for a customer within MDS </t>
  </si>
  <si>
    <t xml:space="preserve">EFF_STRT_DT_HASH_KEY </t>
  </si>
  <si>
    <t xml:space="preserve">EFF_END_DT_HASH_KEY </t>
  </si>
  <si>
    <t xml:space="preserve">ACQ_DT_HASH_KEY </t>
  </si>
  <si>
    <t xml:space="preserve">Calendar Date Key - format YYYYMMDD </t>
  </si>
  <si>
    <t xml:space="preserve">UPDT_DT_HASH_KEY </t>
  </si>
  <si>
    <t xml:space="preserve">ADDR_ZIP_CD </t>
  </si>
  <si>
    <t xml:space="preserve">Zip Code </t>
  </si>
  <si>
    <t xml:space="preserve">Gender Code - Indicates the customer's gender. Values include F, M, U. </t>
  </si>
  <si>
    <t xml:space="preserve">Customer's pattern of buying from different brands as of this Year. </t>
  </si>
  <si>
    <t xml:space="preserve">Customer's pattern of buying from different brands as of last Year. </t>
  </si>
  <si>
    <t xml:space="preserve">Indicates if the current record is ACTIVE or INACTIVE. When reporting on CURRENT customers data should always be filtered on ACT_IND = 'Y'. </t>
  </si>
  <si>
    <t xml:space="preserve">The customer hash key assigned in Big Data to each MDS Customer Key. As customers are merged in MDS there can be many CUST_HASH_KEY values associated to the current customer (CUR_CUST_KEY). The TCULX table provides a mapping of the CUR_CUST_KEY to each of the CUST_HASH_KEYs that represent previous versions of the current customer. </t>
  </si>
  <si>
    <t xml:space="preserve">Unique HASH KEY value generated in Big Data to uniquely identify a date. The EFF_STRT_DT_HASH_KEY represents the DATE on which the record became effective. </t>
  </si>
  <si>
    <t xml:space="preserve">Unique HASH KEY value generated in Big Data to uniquely identify a date. The EFF_END_DT_HASH_KEY represents the DATE on which the record is no longer effective. </t>
  </si>
  <si>
    <t xml:space="preserve">The date in which the customer information was first acquired. The customer information would have come from an order, a sweepstakes entry etc. Calendar Date Key - format YYYYMMDD. </t>
  </si>
  <si>
    <t>hive -e 'set hive.cli.print.header=true; select * from DB_CUSTTRFM_PRODREFRESH.XCOTX_CUST_ORD_TXN_XREF where ord_stat_cd = "R" limit 10000;'&gt;DB_CUSTTRFM_PRODREFRESH_DB_CUSTTRFM_PRODREFRESH.XCOTX_CUST_ORD_TXN_XREF_10k_sample.txt;</t>
  </si>
  <si>
    <t>000008257288a1a5ea356d89d72501fb</t>
  </si>
  <si>
    <t>20170302</t>
  </si>
  <si>
    <t>20170428</t>
  </si>
  <si>
    <t>232717407</t>
  </si>
  <si>
    <t>20151230</t>
  </si>
  <si>
    <t>8014980</t>
  </si>
  <si>
    <t>20160110</t>
  </si>
  <si>
    <t>20161204</t>
  </si>
  <si>
    <t>BR+GP+ON</t>
  </si>
  <si>
    <t>106410</t>
  </si>
  <si>
    <t>None</t>
  </si>
  <si>
    <t>create table db_custscience_interns.col_1_DB_CUSTTRFM_PRODREFRESH_XCOCD_CORP_CUST_DIM_distinct_values_table_stats (col_id int, distinct_values bigint) Row format delimited Fields terminated by '\t' Lines terminated by '\n'  Stored as textfile ;</t>
  </si>
  <si>
    <t>create table db_custscience_interns.col_2_DB_CUSTTRFM_PRODREFRESH_XCOCD_CORP_CUST_DIM_distinct_values_table_stats (col_id int, distinct_values bigint) Row format delimited Fields terminated by '\t' Lines terminated by '\n'  Stored as textfile ;</t>
  </si>
  <si>
    <t>create table db_custscience_interns.col_3_DB_CUSTTRFM_PRODREFRESH_XCOCD_CORP_CUST_DIM_distinct_values_table_stats (col_id int, distinct_values bigint) Row format delimited Fields terminated by '\t' Lines terminated by '\n'  Stored as textfile ;</t>
  </si>
  <si>
    <t>create table db_custscience_interns.col_4_DB_CUSTTRFM_PRODREFRESH_XCOCD_CORP_CUST_DIM_distinct_values_table_stats (col_id int, distinct_values bigint) Row format delimited Fields terminated by '\t' Lines terminated by '\n'  Stored as textfile ;</t>
  </si>
  <si>
    <t>create table db_custscience_interns.col_5_DB_CUSTTRFM_PRODREFRESH_XCOCD_CORP_CUST_DIM_distinct_values_table_stats (col_id int, distinct_values bigint) Row format delimited Fields terminated by '\t' Lines terminated by '\n'  Stored as textfile ;</t>
  </si>
  <si>
    <t>create table db_custscience_interns.col_6_DB_CUSTTRFM_PRODREFRESH_XCOCD_CORP_CUST_DIM_distinct_values_table_stats (col_id int, distinct_values bigint) Row format delimited Fields terminated by '\t' Lines terminated by '\n'  Stored as textfile ;</t>
  </si>
  <si>
    <t>create table db_custscience_interns.col_7_DB_CUSTTRFM_PRODREFRESH_XCOCD_CORP_CUST_DIM_distinct_values_table_stats (col_id int, distinct_values bigint) Row format delimited Fields terminated by '\t' Lines terminated by '\n'  Stored as textfile ;</t>
  </si>
  <si>
    <t>create table db_custscience_interns.col_8_DB_CUSTTRFM_PRODREFRESH_XCOCD_CORP_CUST_DIM_distinct_values_table_stats (col_id int, distinct_values bigint) Row format delimited Fields terminated by '\t' Lines terminated by '\n'  Stored as textfile ;</t>
  </si>
  <si>
    <t>create table db_custscience_interns.col_9_DB_CUSTTRFM_PRODREFRESH_XCOCD_CORP_CUST_DIM_distinct_values_table_stats (col_id int, distinct_values bigint) Row format delimited Fields terminated by '\t' Lines terminated by '\n'  Stored as textfile ;</t>
  </si>
  <si>
    <t>create table db_custscience_interns.col_10_DB_CUSTTRFM_PRODREFRESH_XCOCD_CORP_CUST_DIM_distinct_values_table_stats (col_id int, distinct_values bigint) Row format delimited Fields terminated by '\t' Lines terminated by '\n'  Stored as textfile ;</t>
  </si>
  <si>
    <t>create table db_custscience_interns.col_11_DB_CUSTTRFM_PRODREFRESH_XCOCD_CORP_CUST_DIM_distinct_values_table_stats (col_id int, distinct_values bigint) Row format delimited Fields terminated by '\t' Lines terminated by '\n'  Stored as textfile ;</t>
  </si>
  <si>
    <t>create table db_custscience_interns.col_12_DB_CUSTTRFM_PRODREFRESH_XCOCD_CORP_CUST_DIM_distinct_values_table_stats (col_id int, distinct_values bigint) Row format delimited Fields terminated by '\t' Lines terminated by '\n'  Stored as textfile ;</t>
  </si>
  <si>
    <t>create table db_custscience_interns.col_13_DB_CUSTTRFM_PRODREFRESH_XCOCD_CORP_CUST_DIM_distinct_values_table_stats (col_id int, distinct_values bigint) Row format delimited Fields terminated by '\t' Lines terminated by '\n'  Stored as textfile ;</t>
  </si>
  <si>
    <t>create table db_custscience_interns.col_14_DB_CUSTTRFM_PRODREFRESH_XCOCD_CORP_CUST_DIM_distinct_values_table_stats (col_id int, distinct_values bigint) Row format delimited Fields terminated by '\t' Lines terminated by '\n'  Stored as textfile ;</t>
  </si>
  <si>
    <t>create table db_custscience_interns.col_15_DB_CUSTTRFM_PRODREFRESH_XCOCD_CORP_CUST_DIM_distinct_values_table_stats (col_id int, distinct_values bigint) Row format delimited Fields terminated by '\t' Lines terminated by '\n'  Stored as textfile ;</t>
  </si>
  <si>
    <t>create table db_custscience_interns.col_16_DB_CUSTTRFM_PRODREFRESH_XCOCD_CORP_CUST_DIM_distinct_values_table_stats (col_id int, distinct_values bigint) Row format delimited Fields terminated by '\t' Lines terminated by '\n'  Stored as textfile ;</t>
  </si>
  <si>
    <t>create table db_custscience_interns.col_17_DB_CUSTTRFM_PRODREFRESH_XCOCD_CORP_CUST_DIM_distinct_values_table_stats (col_id int, distinct_values bigint) Row format delimited Fields terminated by '\t' Lines terminated by '\n'  Stored as textfile ;</t>
  </si>
  <si>
    <t>create table db_custscience_interns.col_18_DB_CUSTTRFM_PRODREFRESH_XCOCD_CORP_CUST_DIM_distinct_values_table_stats (col_id int, distinct_values bigint) Row format delimited Fields terminated by '\t' Lines terminated by '\n'  Stored as textfile ;</t>
  </si>
  <si>
    <t>create table db_custscience_interns.col_19_DB_CUSTTRFM_PRODREFRESH_XCOCD_CORP_CUST_DIM_distinct_values_table_stats (col_id int, distinct_values bigint) Row format delimited Fields terminated by '\t' Lines terminated by '\n'  Stored as textfile ;</t>
  </si>
  <si>
    <t>create table db_custscience_interns.col_20_DB_CUSTTRFM_PRODREFRESH_XCOCD_CORP_CUST_DIM_distinct_values_table_stats (col_id int, distinct_values bigint) Row format delimited Fields terminated by '\t' Lines terminated by '\n'  Stored as textfile ;</t>
  </si>
  <si>
    <t>create table db_custscience_interns.col_21_DB_CUSTTRFM_PRODREFRESH_XCOCD_CORP_CUST_DIM_distinct_values_table_stats (col_id int, distinct_values bigint) Row format delimited Fields terminated by '\t' Lines terminated by '\n'  Stored as textfile ;</t>
  </si>
  <si>
    <t>create table db_custscience_interns.col_22_DB_CUSTTRFM_PRODREFRESH_XCOCD_CORP_CUST_DIM_distinct_values_table_stats (col_id int, distinct_values bigint) Row format delimited Fields terminated by '\t' Lines terminated by '\n'  Stored as textfile ;</t>
  </si>
  <si>
    <t>create table db_custscience_interns.col_23_DB_CUSTTRFM_PRODREFRESH_XCOCD_CORP_CUST_DIM_distinct_values_table_stats (col_id int, distinct_values bigint) Row format delimited Fields terminated by '\t' Lines terminated by '\n'  Stored as textfile ;</t>
  </si>
  <si>
    <t>create table db_custscience_interns.col_24_DB_CUSTTRFM_PRODREFRESH_XCOCD_CORP_CUST_DIM_distinct_values_table_stats (col_id int, distinct_values bigint) Row format delimited Fields terminated by '\t' Lines terminated by '\n'  Stored as textfile ;</t>
  </si>
  <si>
    <t>from DB_CUSTTRFM_PRODREFRESH.XCOCD_CORP_CUST_DIM</t>
  </si>
  <si>
    <t>insert into table db_custscience_interns.col_1_DB_CUSTTRFM_PRODREFRESH_XCOCD_CORP_CUST_DIM_distinct_values_table_stats select '1' as col_id, count (distinct CUST_HASH_KEY) as distinct_values</t>
  </si>
  <si>
    <t>insert into table db_custscience_interns.col_2_DB_CUSTTRFM_PRODREFRESH_XCOCD_CORP_CUST_DIM_distinct_values_table_stats select '2' as col_id, count (distinct EFF_STRT_DT_HASH_KEY) as distinct_values</t>
  </si>
  <si>
    <t>insert into table db_custscience_interns.col_3_DB_CUSTTRFM_PRODREFRESH_XCOCD_CORP_CUST_DIM_distinct_values_table_stats select '3' as col_id, count (distinct EFF_END_DT_HASH_KEY) as distinct_values</t>
  </si>
  <si>
    <t>insert into table db_custscience_interns.col_4_DB_CUSTTRFM_PRODREFRESH_XCOCD_CORP_CUST_DIM_distinct_values_table_stats select '4' as col_id, count (distinct ACT_IND) as distinct_values</t>
  </si>
  <si>
    <t>insert into table db_custscience_interns.col_5_DB_CUSTTRFM_PRODREFRESH_XCOCD_CORP_CUST_DIM_distinct_values_table_stats select '5' as col_id, count (distinct HHLD_KEY) as distinct_values</t>
  </si>
  <si>
    <t>insert into table db_custscience_interns.col_6_DB_CUSTTRFM_PRODREFRESH_XCOCD_CORP_CUST_DIM_distinct_values_table_stats select '6' as col_id, count (distinct CUST_KEY) as distinct_values</t>
  </si>
  <si>
    <t>insert into table db_custscience_interns.col_7_DB_CUSTTRFM_PRODREFRESH_XCOCD_CORP_CUST_DIM_distinct_values_table_stats select '7' as col_id, count (distinct ACQ_DT_HASH_KEY) as distinct_values</t>
  </si>
  <si>
    <t>insert into table db_custscience_interns.col_8_DB_CUSTTRFM_PRODREFRESH_XCOCD_CORP_CUST_DIM_distinct_values_table_stats select '8' as col_id, count (distinct SRC_CD_KEY) as distinct_values</t>
  </si>
  <si>
    <t>insert into table db_custscience_interns.col_9_DB_CUSTTRFM_PRODREFRESH_XCOCD_CORP_CUST_DIM_distinct_values_table_stats select '9' as col_id, count (distinct FST_NM) as distinct_values</t>
  </si>
  <si>
    <t>insert into table db_custscience_interns.col_10_DB_CUSTTRFM_PRODREFRESH_XCOCD_CORP_CUST_DIM_distinct_values_table_stats select '10' as col_id, count (distinct LST_NM) as distinct_values</t>
  </si>
  <si>
    <t>insert into table db_custscience_interns.col_11_DB_CUSTTRFM_PRODREFRESH_XCOCD_CORP_CUST_DIM_distinct_values_table_stats select '11' as col_id, count (distinct GNDR_CD) as distinct_values</t>
  </si>
  <si>
    <t>insert into table db_custscience_interns.col_12_DB_CUSTTRFM_PRODREFRESH_XCOCD_CORP_CUST_DIM_distinct_values_table_stats select '12' as col_id, count (distinct GNDR_SRC_CD) as distinct_values</t>
  </si>
  <si>
    <t>insert into table db_custscience_interns.col_13_DB_CUSTTRFM_PRODREFRESH_XCOCD_CORP_CUST_DIM_distinct_values_table_stats select '13' as col_id, count (distinct EMP_IND) as distinct_values</t>
  </si>
  <si>
    <t>insert into table db_custscience_interns.col_14_DB_CUSTTRFM_PRODREFRESH_XCOCD_CORP_CUST_DIM_distinct_values_table_stats select '14' as col_id, count (distinct LP_IND) as distinct_values</t>
  </si>
  <si>
    <t>insert into table db_custscience_interns.col_15_DB_CUSTTRFM_PRODREFRESH_XCOCD_CORP_CUST_DIM_distinct_values_table_stats select '15' as col_id, count (distinct TY_VEND_XBRD_CD) as distinct_values</t>
  </si>
  <si>
    <t>insert into table db_custscience_interns.col_16_DB_CUSTTRFM_PRODREFRESH_XCOCD_CORP_CUST_DIM_distinct_values_table_stats select '16' as col_id, count (distinct LY_VEND_XBRD_CD) as distinct_values</t>
  </si>
  <si>
    <t>insert into table db_custscience_interns.col_17_DB_CUSTTRFM_PRODREFRESH_XCOCD_CORP_CUST_DIM_distinct_values_table_stats select '17' as col_id, count (distinct INS_DT_HASH_KEY) as distinct_values</t>
  </si>
  <si>
    <t>insert into table db_custscience_interns.col_18_DB_CUSTTRFM_PRODREFRESH_XCOCD_CORP_CUST_DIM_distinct_values_table_stats select '18' as col_id, count (distinct UPDT_DT_HASH_KEY) as distinct_values</t>
  </si>
  <si>
    <t>insert into table db_custscience_interns.col_19_DB_CUSTTRFM_PRODREFRESH_XCOCD_CORP_CUST_DIM_distinct_values_table_stats select '19' as col_id, count (distinct CUST_BRD_MEM_CD) as distinct_values</t>
  </si>
  <si>
    <t>insert into table db_custscience_interns.col_20_DB_CUSTTRFM_PRODREFRESH_XCOCD_CORP_CUST_DIM_distinct_values_table_stats select '20' as col_id, count (distinct CIC_ZIP_CD) as distinct_values</t>
  </si>
  <si>
    <t>insert into table db_custscience_interns.col_21_DB_CUSTTRFM_PRODREFRESH_XCOCD_CORP_CUST_DIM_distinct_values_table_stats select '21' as col_id, count (distinct EML_CR_CRD_HLDR_IND) as distinct_values</t>
  </si>
  <si>
    <t>insert into table db_custscience_interns.col_22_DB_CUSTTRFM_PRODREFRESH_XCOCD_CORP_CUST_DIM_distinct_values_table_stats select '22' as col_id, count (distinct GAP_OWN_ADDR_IND) as distinct_values</t>
  </si>
  <si>
    <t>insert into table db_custscience_interns.col_23_DB_CUSTTRFM_PRODREFRESH_XCOCD_CORP_CUST_DIM_distinct_values_table_stats select '23' as col_id, count (distinct ADDR_ZIP_CD) as distinct_values</t>
  </si>
  <si>
    <t>insert into table db_custscience_interns.col_24_DB_CUSTTRFM_PRODREFRESH_XCOCD_CORP_CUST_DIM_distinct_values_table_stats select '24' as col_id, count (distinct FLW_KEY) as distinct_values</t>
  </si>
  <si>
    <t>8f1d58337795532577c11382463e0829</t>
  </si>
  <si>
    <t>1388247975</t>
  </si>
  <si>
    <t>20131129</t>
  </si>
  <si>
    <t>9442</t>
  </si>
  <si>
    <t>29-NOV-13</t>
  </si>
  <si>
    <t>86fef27ac10b0a9401f761bda7b55f54</t>
  </si>
  <si>
    <t>20131209</t>
  </si>
  <si>
    <t>201311</t>
  </si>
  <si>
    <t>create table db_custscience_interns.SUMMARY_of_DB_CUSTTRFM_PRODREFRESH_XCOCD_CORP_CUST_DIM_distinct_values_table_stats (col_id int, distinct_values bigint) Row format delimited Fields terminated by '\t' Lines terminated by '\n'  Stored as textfile ;</t>
  </si>
  <si>
    <t>insert into table db_custscience_interns.SUMMARY_of_DB_CUSTTRFM_PRODREFRESH_XCOCD_CORP_CUST_DIM_distinct_values_table_stats select col_id, distinct_values from db_custscience_interns.col_1_DB_CUSTTRFM_PRODREFRESH_XCOCD_CORP_CUST_DIM_distinct_values_table_stats ;</t>
  </si>
  <si>
    <t>insert into table db_custscience_interns.SUMMARY_of_DB_CUSTTRFM_PRODREFRESH_XCOCD_CORP_CUST_DIM_distinct_values_table_stats select col_id, distinct_values from db_custscience_interns.col_2_DB_CUSTTRFM_PRODREFRESH_XCOCD_CORP_CUST_DIM_distinct_values_table_stats ;</t>
  </si>
  <si>
    <t>insert into table db_custscience_interns.SUMMARY_of_DB_CUSTTRFM_PRODREFRESH_XCOCD_CORP_CUST_DIM_distinct_values_table_stats select col_id, distinct_values from db_custscience_interns.col_3_DB_CUSTTRFM_PRODREFRESH_XCOCD_CORP_CUST_DIM_distinct_values_table_stats ;</t>
  </si>
  <si>
    <t>insert into table db_custscience_interns.SUMMARY_of_DB_CUSTTRFM_PRODREFRESH_XCOCD_CORP_CUST_DIM_distinct_values_table_stats select col_id, distinct_values from db_custscience_interns.col_4_DB_CUSTTRFM_PRODREFRESH_XCOCD_CORP_CUST_DIM_distinct_values_table_stats ;</t>
  </si>
  <si>
    <t>insert into table db_custscience_interns.SUMMARY_of_DB_CUSTTRFM_PRODREFRESH_XCOCD_CORP_CUST_DIM_distinct_values_table_stats select col_id, distinct_values from db_custscience_interns.col_5_DB_CUSTTRFM_PRODREFRESH_XCOCD_CORP_CUST_DIM_distinct_values_table_stats ;</t>
  </si>
  <si>
    <t>insert into table db_custscience_interns.SUMMARY_of_DB_CUSTTRFM_PRODREFRESH_XCOCD_CORP_CUST_DIM_distinct_values_table_stats select col_id, distinct_values from db_custscience_interns.col_6_DB_CUSTTRFM_PRODREFRESH_XCOCD_CORP_CUST_DIM_distinct_values_table_stats ;</t>
  </si>
  <si>
    <t>insert into table db_custscience_interns.SUMMARY_of_DB_CUSTTRFM_PRODREFRESH_XCOCD_CORP_CUST_DIM_distinct_values_table_stats select col_id, distinct_values from db_custscience_interns.col_7_DB_CUSTTRFM_PRODREFRESH_XCOCD_CORP_CUST_DIM_distinct_values_table_stats ;</t>
  </si>
  <si>
    <t>insert into table db_custscience_interns.SUMMARY_of_DB_CUSTTRFM_PRODREFRESH_XCOCD_CORP_CUST_DIM_distinct_values_table_stats select col_id, distinct_values from db_custscience_interns.col_8_DB_CUSTTRFM_PRODREFRESH_XCOCD_CORP_CUST_DIM_distinct_values_table_stats ;</t>
  </si>
  <si>
    <t>insert into table db_custscience_interns.SUMMARY_of_DB_CUSTTRFM_PRODREFRESH_XCOCD_CORP_CUST_DIM_distinct_values_table_stats select col_id, distinct_values from db_custscience_interns.col_9_DB_CUSTTRFM_PRODREFRESH_XCOCD_CORP_CUST_DIM_distinct_values_table_stats ;</t>
  </si>
  <si>
    <t>insert into table db_custscience_interns.SUMMARY_of_DB_CUSTTRFM_PRODREFRESH_XCOCD_CORP_CUST_DIM_distinct_values_table_stats select col_id, distinct_values from db_custscience_interns.col_10_DB_CUSTTRFM_PRODREFRESH_XCOCD_CORP_CUST_DIM_distinct_values_table_stats ;</t>
  </si>
  <si>
    <t>insert into table db_custscience_interns.SUMMARY_of_DB_CUSTTRFM_PRODREFRESH_XCOCD_CORP_CUST_DIM_distinct_values_table_stats select col_id, distinct_values from db_custscience_interns.col_11_DB_CUSTTRFM_PRODREFRESH_XCOCD_CORP_CUST_DIM_distinct_values_table_stats ;</t>
  </si>
  <si>
    <t>insert into table db_custscience_interns.SUMMARY_of_DB_CUSTTRFM_PRODREFRESH_XCOCD_CORP_CUST_DIM_distinct_values_table_stats select col_id, distinct_values from db_custscience_interns.col_12_DB_CUSTTRFM_PRODREFRESH_XCOCD_CORP_CUST_DIM_distinct_values_table_stats ;</t>
  </si>
  <si>
    <t>insert into table db_custscience_interns.SUMMARY_of_DB_CUSTTRFM_PRODREFRESH_XCOCD_CORP_CUST_DIM_distinct_values_table_stats select col_id, distinct_values from db_custscience_interns.col_13_DB_CUSTTRFM_PRODREFRESH_XCOCD_CORP_CUST_DIM_distinct_values_table_stats ;</t>
  </si>
  <si>
    <t>insert into table db_custscience_interns.SUMMARY_of_DB_CUSTTRFM_PRODREFRESH_XCOCD_CORP_CUST_DIM_distinct_values_table_stats select col_id, distinct_values from db_custscience_interns.col_14_DB_CUSTTRFM_PRODREFRESH_XCOCD_CORP_CUST_DIM_distinct_values_table_stats ;</t>
  </si>
  <si>
    <t>insert into table db_custscience_interns.SUMMARY_of_DB_CUSTTRFM_PRODREFRESH_XCOCD_CORP_CUST_DIM_distinct_values_table_stats select col_id, distinct_values from db_custscience_interns.col_15_DB_CUSTTRFM_PRODREFRESH_XCOCD_CORP_CUST_DIM_distinct_values_table_stats ;</t>
  </si>
  <si>
    <t>insert into table db_custscience_interns.SUMMARY_of_DB_CUSTTRFM_PRODREFRESH_XCOCD_CORP_CUST_DIM_distinct_values_table_stats select col_id, distinct_values from db_custscience_interns.col_16_DB_CUSTTRFM_PRODREFRESH_XCOCD_CORP_CUST_DIM_distinct_values_table_stats ;</t>
  </si>
  <si>
    <t>insert into table db_custscience_interns.SUMMARY_of_DB_CUSTTRFM_PRODREFRESH_XCOCD_CORP_CUST_DIM_distinct_values_table_stats select col_id, distinct_values from db_custscience_interns.col_17_DB_CUSTTRFM_PRODREFRESH_XCOCD_CORP_CUST_DIM_distinct_values_table_stats ;</t>
  </si>
  <si>
    <t>insert into table db_custscience_interns.SUMMARY_of_DB_CUSTTRFM_PRODREFRESH_XCOCD_CORP_CUST_DIM_distinct_values_table_stats select col_id, distinct_values from db_custscience_interns.col_18_DB_CUSTTRFM_PRODREFRESH_XCOCD_CORP_CUST_DIM_distinct_values_table_stats ;</t>
  </si>
  <si>
    <t>insert into table db_custscience_interns.SUMMARY_of_DB_CUSTTRFM_PRODREFRESH_XCOCD_CORP_CUST_DIM_distinct_values_table_stats select col_id, distinct_values from db_custscience_interns.col_19_DB_CUSTTRFM_PRODREFRESH_XCOCD_CORP_CUST_DIM_distinct_values_table_stats ;</t>
  </si>
  <si>
    <t>insert into table db_custscience_interns.SUMMARY_of_DB_CUSTTRFM_PRODREFRESH_XCOCD_CORP_CUST_DIM_distinct_values_table_stats select col_id, distinct_values from db_custscience_interns.col_20_DB_CUSTTRFM_PRODREFRESH_XCOCD_CORP_CUST_DIM_distinct_values_table_stats ;</t>
  </si>
  <si>
    <t>insert into table db_custscience_interns.SUMMARY_of_DB_CUSTTRFM_PRODREFRESH_XCOCD_CORP_CUST_DIM_distinct_values_table_stats select col_id, distinct_values from db_custscience_interns.col_21_DB_CUSTTRFM_PRODREFRESH_XCOCD_CORP_CUST_DIM_distinct_values_table_stats ;</t>
  </si>
  <si>
    <t>insert into table db_custscience_interns.SUMMARY_of_DB_CUSTTRFM_PRODREFRESH_XCOCD_CORP_CUST_DIM_distinct_values_table_stats select col_id, distinct_values from db_custscience_interns.col_22_DB_CUSTTRFM_PRODREFRESH_XCOCD_CORP_CUST_DIM_distinct_values_table_stats ;</t>
  </si>
  <si>
    <t>insert into table db_custscience_interns.SUMMARY_of_DB_CUSTTRFM_PRODREFRESH_XCOCD_CORP_CUST_DIM_distinct_values_table_stats select col_id, distinct_values from db_custscience_interns.col_23_DB_CUSTTRFM_PRODREFRESH_XCOCD_CORP_CUST_DIM_distinct_values_table_stats ;</t>
  </si>
  <si>
    <t>insert into table db_custscience_interns.SUMMARY_of_DB_CUSTTRFM_PRODREFRESH_XCOCD_CORP_CUST_DIM_distinct_values_table_stats select col_id, distinct_values from db_custscience_interns.col_24_DB_CUSTTRFM_PRODREFRESH_XCOCD_CORP_CUST_DIM_distinct_values_table_stats ;</t>
  </si>
  <si>
    <t>select * from db_custscience_interns.SUMMARY_of_DB_CUSTTRFM_PRODREFRESH_XCOCD_CORP_CUST_DIM_distinct_values_table_stats ;</t>
  </si>
  <si>
    <t>1       113222921</t>
  </si>
  <si>
    <t>2       69</t>
  </si>
  <si>
    <t>11      3</t>
  </si>
  <si>
    <t>13      2</t>
  </si>
  <si>
    <t>14      2</t>
  </si>
  <si>
    <t>15      32</t>
  </si>
  <si>
    <t>16      32</t>
  </si>
  <si>
    <t>17      2544</t>
  </si>
  <si>
    <t>18      2016</t>
  </si>
  <si>
    <t>19      32</t>
  </si>
  <si>
    <t>20      1267750</t>
  </si>
  <si>
    <t>3       41</t>
  </si>
  <si>
    <t>22      3</t>
  </si>
  <si>
    <t>23      1248826</t>
  </si>
  <si>
    <t>24      110</t>
  </si>
  <si>
    <t>4       2</t>
  </si>
  <si>
    <t>5       59778043</t>
  </si>
  <si>
    <t>6       113222921</t>
  </si>
  <si>
    <t>7       7211</t>
  </si>
  <si>
    <t>8       137221</t>
  </si>
  <si>
    <t>10      0</t>
  </si>
  <si>
    <r>
      <t xml:space="preserve">Data Example: 
</t>
    </r>
    <r>
      <rPr>
        <b/>
        <sz val="11"/>
        <color rgb="FFFF0000"/>
        <rFont val="Calibri"/>
        <family val="2"/>
        <scheme val="minor"/>
      </rPr>
      <t>Online Order Record</t>
    </r>
  </si>
  <si>
    <r>
      <t xml:space="preserve">Data Example: 
</t>
    </r>
    <r>
      <rPr>
        <b/>
        <sz val="11"/>
        <color rgb="FFFF0000"/>
        <rFont val="Calibri"/>
        <family val="2"/>
        <scheme val="minor"/>
      </rPr>
      <t>Retail Order Record</t>
    </r>
  </si>
  <si>
    <t>create table db_custscience_interns.col_1_DB_CUSTTRFM_PRODREFRESH_XCOTX_CUST_ORD_TXN_XREF_distinct_values_table_stats (col_id int, distinct_values bigint) Row format delimited Fields terminated by '\t' Lines terminated by '\n'  Stored as textfile ;</t>
  </si>
  <si>
    <t>create table db_custscience_interns.col_2_DB_CUSTTRFM_PRODREFRESH_XCOTX_CUST_ORD_TXN_XREF_distinct_values_table_stats (col_id int, distinct_values bigint) Row format delimited Fields terminated by '\t' Lines terminated by '\n'  Stored as textfile ;</t>
  </si>
  <si>
    <t>create table db_custscience_interns.col_3_DB_CUSTTRFM_PRODREFRESH_XCOTX_CUST_ORD_TXN_XREF_distinct_values_table_stats (col_id int, distinct_values bigint) Row format delimited Fields terminated by '\t' Lines terminated by '\n'  Stored as textfile ;</t>
  </si>
  <si>
    <t>create table db_custscience_interns.col_4_DB_CUSTTRFM_PRODREFRESH_XCOTX_CUST_ORD_TXN_XREF_distinct_values_table_stats (col_id int, distinct_values bigint) Row format delimited Fields terminated by '\t' Lines terminated by '\n'  Stored as textfile ;</t>
  </si>
  <si>
    <t>create table db_custscience_interns.col_5_DB_CUSTTRFM_PRODREFRESH_XCOTX_CUST_ORD_TXN_XREF_distinct_values_table_stats (col_id int, distinct_values bigint) Row format delimited Fields terminated by '\t' Lines terminated by '\n'  Stored as textfile ;</t>
  </si>
  <si>
    <t>create table db_custscience_interns.col_6_DB_CUSTTRFM_PRODREFRESH_XCOTX_CUST_ORD_TXN_XREF_distinct_values_table_stats (col_id int, distinct_values bigint) Row format delimited Fields terminated by '\t' Lines terminated by '\n'  Stored as textfile ;</t>
  </si>
  <si>
    <t>create table db_custscience_interns.col_7_DB_CUSTTRFM_PRODREFRESH_XCOTX_CUST_ORD_TXN_XREF_distinct_values_table_stats (col_id int, distinct_values bigint) Row format delimited Fields terminated by '\t' Lines terminated by '\n'  Stored as textfile ;</t>
  </si>
  <si>
    <t>create table db_custscience_interns.col_8_DB_CUSTTRFM_PRODREFRESH_XCOTX_CUST_ORD_TXN_XREF_distinct_values_table_stats (col_id int, distinct_values bigint) Row format delimited Fields terminated by '\t' Lines terminated by '\n'  Stored as textfile ;</t>
  </si>
  <si>
    <t>create table db_custscience_interns.col_9_DB_CUSTTRFM_PRODREFRESH_XCOTX_CUST_ORD_TXN_XREF_distinct_values_table_stats (col_id int, distinct_values bigint) Row format delimited Fields terminated by '\t' Lines terminated by '\n'  Stored as textfile ;</t>
  </si>
  <si>
    <t>create table db_custscience_interns.col_10_DB_CUSTTRFM_PRODREFRESH_XCOTX_CUST_ORD_TXN_XREF_distinct_values_table_stats (col_id int, distinct_values bigint) Row format delimited Fields terminated by '\t' Lines terminated by '\n'  Stored as textfile ;</t>
  </si>
  <si>
    <t>create table db_custscience_interns.col_11_DB_CUSTTRFM_PRODREFRESH_XCOTX_CUST_ORD_TXN_XREF_distinct_values_table_stats (col_id int, distinct_values bigint) Row format delimited Fields terminated by '\t' Lines terminated by '\n'  Stored as textfile ;</t>
  </si>
  <si>
    <t>create table db_custscience_interns.col_12_DB_CUSTTRFM_PRODREFRESH_XCOTX_CUST_ORD_TXN_XREF_distinct_values_table_stats (col_id int, distinct_values bigint) Row format delimited Fields terminated by '\t' Lines terminated by '\n'  Stored as textfile ;</t>
  </si>
  <si>
    <t>create table db_custscience_interns.col_13_DB_CUSTTRFM_PRODREFRESH_XCOTX_CUST_ORD_TXN_XREF_distinct_values_table_stats (col_id int, distinct_values bigint) Row format delimited Fields terminated by '\t' Lines terminated by '\n'  Stored as textfile ;</t>
  </si>
  <si>
    <t>create table db_custscience_interns.col_14_DB_CUSTTRFM_PRODREFRESH_XCOTX_CUST_ORD_TXN_XREF_distinct_values_table_stats (col_id int, distinct_values bigint) Row format delimited Fields terminated by '\t' Lines terminated by '\n'  Stored as textfile ;</t>
  </si>
  <si>
    <t>create table db_custscience_interns.col_15_DB_CUSTTRFM_PRODREFRESH_XCOTX_CUST_ORD_TXN_XREF_distinct_values_table_stats (col_id int, distinct_values bigint) Row format delimited Fields terminated by '\t' Lines terminated by '\n'  Stored as textfile ;</t>
  </si>
  <si>
    <t>create table db_custscience_interns.col_16_DB_CUSTTRFM_PRODREFRESH_XCOTX_CUST_ORD_TXN_XREF_distinct_values_table_stats (col_id int, distinct_values bigint) Row format delimited Fields terminated by '\t' Lines terminated by '\n'  Stored as textfile ;</t>
  </si>
  <si>
    <t>create table db_custscience_interns.col_17_DB_CUSTTRFM_PRODREFRESH_XCOTX_CUST_ORD_TXN_XREF_distinct_values_table_stats (col_id int, distinct_values bigint) Row format delimited Fields terminated by '\t' Lines terminated by '\n'  Stored as textfile ;</t>
  </si>
  <si>
    <t>from DB_CUSTTRFM_PRODREFRESH.XCOTX_CUST_ORD_TXN_XREF</t>
  </si>
  <si>
    <t>insert into table db_custscience_interns.col_1_DB_CUSTTRFM_PRODREFRESH_XCOTX_CUST_ORD_TXN_XREF_distinct_values_table_stats select '1' as col_id, count (distinct CUST_HASH_KEY) as distinct_values</t>
  </si>
  <si>
    <t>insert into table db_custscience_interns.col_2_DB_CUSTTRFM_PRODREFRESH_XCOTX_CUST_ORD_TXN_XREF_distinct_values_table_stats select '2' as col_id, count (distinct TXN_ID) as distinct_values</t>
  </si>
  <si>
    <t>insert into table db_custscience_interns.col_3_DB_CUSTTRFM_PRODREFRESH_XCOTX_CUST_ORD_TXN_XREF_distinct_values_table_stats select '3' as col_id, count (distinct ORD_STAT_CD) as distinct_values</t>
  </si>
  <si>
    <t>insert into table db_custscience_interns.col_4_DB_CUSTTRFM_PRODREFRESH_XCOTX_CUST_ORD_TXN_XREF_distinct_values_table_stats select '4' as col_id, count (distinct BRD_CTRY_KEY) as distinct_values</t>
  </si>
  <si>
    <t>insert into table db_custscience_interns.col_5_DB_CUSTTRFM_PRODREFRESH_XCOTX_CUST_ORD_TXN_XREF_distinct_values_table_stats select '5' as col_id, count (distinct ORD_NBR) as distinct_values</t>
  </si>
  <si>
    <t>insert into table db_custscience_interns.col_6_DB_CUSTTRFM_PRODREFRESH_XCOTX_CUST_ORD_TXN_XREF_distinct_values_table_stats select '6' as col_id, count (distinct TXN_DT_HASH_KEY) as distinct_values</t>
  </si>
  <si>
    <t>insert into table db_custscience_interns.col_7_DB_CUSTTRFM_PRODREFRESH_XCOTX_CUST_ORD_TXN_XREF_distinct_values_table_stats select '7' as col_id, count (distinct REGR_NBR) as distinct_values</t>
  </si>
  <si>
    <t>insert into table db_custscience_interns.col_8_DB_CUSTTRFM_PRODREFRESH_XCOTX_CUST_ORD_TXN_XREF_distinct_values_table_stats select '8' as col_id, count (distinct TXN_NBR) as distinct_values</t>
  </si>
  <si>
    <t>insert into table db_custscience_interns.col_9_DB_CUSTTRFM_PRODREFRESH_XCOTX_CUST_ORD_TXN_XREF_distinct_values_table_stats select '9' as col_id, count (distinct TXN_TM) as distinct_values</t>
  </si>
  <si>
    <t>insert into table db_custscience_interns.col_10_DB_CUSTTRFM_PRODREFRESH_XCOTX_CUST_ORD_TXN_XREF_distinct_values_table_stats select '10' as col_id, count (distinct STR_LOC_HASH_KEY) as distinct_values</t>
  </si>
  <si>
    <t>insert into table db_custscience_interns.col_11_DB_CUSTTRFM_PRODREFRESH_XCOTX_CUST_ORD_TXN_XREF_distinct_values_table_stats select '11' as col_id, count (distinct BRD_FST_PRCH_IND) as distinct_values</t>
  </si>
  <si>
    <t>insert into table db_custscience_interns.col_12_DB_CUSTTRFM_PRODREFRESH_XCOTX_CUST_ORD_TXN_XREF_distinct_values_table_stats select '12' as col_id, count (distinct CHNL_FST_PRCH_IND) as distinct_values</t>
  </si>
  <si>
    <t>insert into table db_custscience_interns.col_13_DB_CUSTTRFM_PRODREFRESH_XCOTX_CUST_ORD_TXN_XREF_distinct_values_table_stats select '13' as col_id, count (distinct INS_DT_HASH_KEY) as distinct_values</t>
  </si>
  <si>
    <t>insert into table db_custscience_interns.col_14_DB_CUSTTRFM_PRODREFRESH_XCOTX_CUST_ORD_TXN_XREF_distinct_values_table_stats select '14' as col_id, count (distinct FLW_KEY) as distinct_values</t>
  </si>
  <si>
    <t>insert into table db_custscience_interns.col_15_DB_CUSTTRFM_PRODREFRESH_XCOTX_CUST_ORD_TXN_XREF_distinct_values_table_stats select '15' as col_id, count (distinct SHP_DT_HASH_KEY) as distinct_values</t>
  </si>
  <si>
    <t>insert into table db_custscience_interns.col_16_DB_CUSTTRFM_PRODREFRESH_XCOTX_CUST_ORD_TXN_XREF_distinct_values_table_stats select '16' as col_id, count (distinct YR_MO_PARTN_ID) as distinct_values</t>
  </si>
  <si>
    <t>insert into table db_custscience_interns.col_17_DB_CUSTTRFM_PRODREFRESH_XCOTX_CUST_ORD_TXN_XREF_distinct_values_table_stats select '17' as col_id, count (distinct PHSH_IND) as distinct_values</t>
  </si>
  <si>
    <t>create table db_custscience_interns.SUMMARY_of_DB_CUSTTRFM_PRODREFRESH_XCOTX_CUST_ORD_TXN_XREF_distinct_values_table_stats (col_id int, distinct_values bigint) Row format delimited Fields terminated by '\t' Lines terminated by '\n'  Stored as textfile ;</t>
  </si>
  <si>
    <t>insert into table db_custscience_interns.SUMMARY_of_DB_CUSTTRFM_PRODREFRESH_XCOTX_CUST_ORD_TXN_XREF_distinct_values_table_stats select col_id, distinct_values from db_custscience_interns.col_1_DB_CUSTTRFM_PRODREFRESH_XCOTX_CUST_ORD_TXN_XREF_distinct_values_table_stats ;</t>
  </si>
  <si>
    <t>insert into table db_custscience_interns.SUMMARY_of_DB_CUSTTRFM_PRODREFRESH_XCOTX_CUST_ORD_TXN_XREF_distinct_values_table_stats select col_id, distinct_values from db_custscience_interns.col_2_DB_CUSTTRFM_PRODREFRESH_XCOTX_CUST_ORD_TXN_XREF_distinct_values_table_stats ;</t>
  </si>
  <si>
    <t>insert into table db_custscience_interns.SUMMARY_of_DB_CUSTTRFM_PRODREFRESH_XCOTX_CUST_ORD_TXN_XREF_distinct_values_table_stats select col_id, distinct_values from db_custscience_interns.col_3_DB_CUSTTRFM_PRODREFRESH_XCOTX_CUST_ORD_TXN_XREF_distinct_values_table_stats ;</t>
  </si>
  <si>
    <t>insert into table db_custscience_interns.SUMMARY_of_DB_CUSTTRFM_PRODREFRESH_XCOTX_CUST_ORD_TXN_XREF_distinct_values_table_stats select col_id, distinct_values from db_custscience_interns.col_4_DB_CUSTTRFM_PRODREFRESH_XCOTX_CUST_ORD_TXN_XREF_distinct_values_table_stats ;</t>
  </si>
  <si>
    <t>insert into table db_custscience_interns.SUMMARY_of_DB_CUSTTRFM_PRODREFRESH_XCOTX_CUST_ORD_TXN_XREF_distinct_values_table_stats select col_id, distinct_values from db_custscience_interns.col_5_DB_CUSTTRFM_PRODREFRESH_XCOTX_CUST_ORD_TXN_XREF_distinct_values_table_stats ;</t>
  </si>
  <si>
    <t>insert into table db_custscience_interns.SUMMARY_of_DB_CUSTTRFM_PRODREFRESH_XCOTX_CUST_ORD_TXN_XREF_distinct_values_table_stats select col_id, distinct_values from db_custscience_interns.col_6_DB_CUSTTRFM_PRODREFRESH_XCOTX_CUST_ORD_TXN_XREF_distinct_values_table_stats ;</t>
  </si>
  <si>
    <t>insert into table db_custscience_interns.SUMMARY_of_DB_CUSTTRFM_PRODREFRESH_XCOTX_CUST_ORD_TXN_XREF_distinct_values_table_stats select col_id, distinct_values from db_custscience_interns.col_7_DB_CUSTTRFM_PRODREFRESH_XCOTX_CUST_ORD_TXN_XREF_distinct_values_table_stats ;</t>
  </si>
  <si>
    <t>insert into table db_custscience_interns.SUMMARY_of_DB_CUSTTRFM_PRODREFRESH_XCOTX_CUST_ORD_TXN_XREF_distinct_values_table_stats select col_id, distinct_values from db_custscience_interns.col_8_DB_CUSTTRFM_PRODREFRESH_XCOTX_CUST_ORD_TXN_XREF_distinct_values_table_stats ;</t>
  </si>
  <si>
    <t>insert into table db_custscience_interns.SUMMARY_of_DB_CUSTTRFM_PRODREFRESH_XCOTX_CUST_ORD_TXN_XREF_distinct_values_table_stats select col_id, distinct_values from db_custscience_interns.col_9_DB_CUSTTRFM_PRODREFRESH_XCOTX_CUST_ORD_TXN_XREF_distinct_values_table_stats ;</t>
  </si>
  <si>
    <t>insert into table db_custscience_interns.SUMMARY_of_DB_CUSTTRFM_PRODREFRESH_XCOTX_CUST_ORD_TXN_XREF_distinct_values_table_stats select col_id, distinct_values from db_custscience_interns.col_10_DB_CUSTTRFM_PRODREFRESH_XCOTX_CUST_ORD_TXN_XREF_distinct_values_table_stats ;</t>
  </si>
  <si>
    <t>insert into table db_custscience_interns.SUMMARY_of_DB_CUSTTRFM_PRODREFRESH_XCOTX_CUST_ORD_TXN_XREF_distinct_values_table_stats select col_id, distinct_values from db_custscience_interns.col_11_DB_CUSTTRFM_PRODREFRESH_XCOTX_CUST_ORD_TXN_XREF_distinct_values_table_stats ;</t>
  </si>
  <si>
    <t>insert into table db_custscience_interns.SUMMARY_of_DB_CUSTTRFM_PRODREFRESH_XCOTX_CUST_ORD_TXN_XREF_distinct_values_table_stats select col_id, distinct_values from db_custscience_interns.col_12_DB_CUSTTRFM_PRODREFRESH_XCOTX_CUST_ORD_TXN_XREF_distinct_values_table_stats ;</t>
  </si>
  <si>
    <t>insert into table db_custscience_interns.SUMMARY_of_DB_CUSTTRFM_PRODREFRESH_XCOTX_CUST_ORD_TXN_XREF_distinct_values_table_stats select col_id, distinct_values from db_custscience_interns.col_13_DB_CUSTTRFM_PRODREFRESH_XCOTX_CUST_ORD_TXN_XREF_distinct_values_table_stats ;</t>
  </si>
  <si>
    <t>insert into table db_custscience_interns.SUMMARY_of_DB_CUSTTRFM_PRODREFRESH_XCOTX_CUST_ORD_TXN_XREF_distinct_values_table_stats select col_id, distinct_values from db_custscience_interns.col_14_DB_CUSTTRFM_PRODREFRESH_XCOTX_CUST_ORD_TXN_XREF_distinct_values_table_stats ;</t>
  </si>
  <si>
    <t>insert into table db_custscience_interns.SUMMARY_of_DB_CUSTTRFM_PRODREFRESH_XCOTX_CUST_ORD_TXN_XREF_distinct_values_table_stats select col_id, distinct_values from db_custscience_interns.col_15_DB_CUSTTRFM_PRODREFRESH_XCOTX_CUST_ORD_TXN_XREF_distinct_values_table_stats ;</t>
  </si>
  <si>
    <t>insert into table db_custscience_interns.SUMMARY_of_DB_CUSTTRFM_PRODREFRESH_XCOTX_CUST_ORD_TXN_XREF_distinct_values_table_stats select col_id, distinct_values from db_custscience_interns.col_16_DB_CUSTTRFM_PRODREFRESH_XCOTX_CUST_ORD_TXN_XREF_distinct_values_table_stats ;</t>
  </si>
  <si>
    <t>insert into table db_custscience_interns.SUMMARY_of_DB_CUSTTRFM_PRODREFRESH_XCOTX_CUST_ORD_TXN_XREF_distinct_values_table_stats select col_id, distinct_values from db_custscience_interns.col_17_DB_CUSTTRFM_PRODREFRESH_XCOTX_CUST_ORD_TXN_XREF_distinct_values_table_stats ;</t>
  </si>
  <si>
    <t>drop table db_custscience_interns.col_1_DB_CUSTTRFM_PRODREFRESH_XCOTX_CUST_ORD_TXN_XREF_distinct_values_table_stats;</t>
  </si>
  <si>
    <t>drop table db_custscience_interns.col_2_DB_CUSTTRFM_PRODREFRESH_XCOTX_CUST_ORD_TXN_XREF_distinct_values_table_stats;</t>
  </si>
  <si>
    <t>drop table db_custscience_interns.col_3_DB_CUSTTRFM_PRODREFRESH_XCOTX_CUST_ORD_TXN_XREF_distinct_values_table_stats;</t>
  </si>
  <si>
    <t>drop table db_custscience_interns.col_4_DB_CUSTTRFM_PRODREFRESH_XCOTX_CUST_ORD_TXN_XREF_distinct_values_table_stats;</t>
  </si>
  <si>
    <t>drop table db_custscience_interns.col_5_DB_CUSTTRFM_PRODREFRESH_XCOTX_CUST_ORD_TXN_XREF_distinct_values_table_stats;</t>
  </si>
  <si>
    <t>drop table db_custscience_interns.col_6_DB_CUSTTRFM_PRODREFRESH_XCOTX_CUST_ORD_TXN_XREF_distinct_values_table_stats;</t>
  </si>
  <si>
    <t>drop table db_custscience_interns.col_7_DB_CUSTTRFM_PRODREFRESH_XCOTX_CUST_ORD_TXN_XREF_distinct_values_table_stats;</t>
  </si>
  <si>
    <t>drop table db_custscience_interns.col_8_DB_CUSTTRFM_PRODREFRESH_XCOTX_CUST_ORD_TXN_XREF_distinct_values_table_stats;</t>
  </si>
  <si>
    <t>drop table db_custscience_interns.col_9_DB_CUSTTRFM_PRODREFRESH_XCOTX_CUST_ORD_TXN_XREF_distinct_values_table_stats;</t>
  </si>
  <si>
    <t>drop table db_custscience_interns.col_10_DB_CUSTTRFM_PRODREFRESH_XCOTX_CUST_ORD_TXN_XREF_distinct_values_table_stats;</t>
  </si>
  <si>
    <t>drop table db_custscience_interns.col_11_DB_CUSTTRFM_PRODREFRESH_XCOTX_CUST_ORD_TXN_XREF_distinct_values_table_stats;</t>
  </si>
  <si>
    <t>drop table db_custscience_interns.col_12_DB_CUSTTRFM_PRODREFRESH_XCOTX_CUST_ORD_TXN_XREF_distinct_values_table_stats;</t>
  </si>
  <si>
    <t>drop table db_custscience_interns.col_13_DB_CUSTTRFM_PRODREFRESH_XCOTX_CUST_ORD_TXN_XREF_distinct_values_table_stats;</t>
  </si>
  <si>
    <t>drop table db_custscience_interns.col_14_DB_CUSTTRFM_PRODREFRESH_XCOTX_CUST_ORD_TXN_XREF_distinct_values_table_stats;</t>
  </si>
  <si>
    <t>drop table db_custscience_interns.col_15_DB_CUSTTRFM_PRODREFRESH_XCOTX_CUST_ORD_TXN_XREF_distinct_values_table_stats;</t>
  </si>
  <si>
    <t>drop table db_custscience_interns.col_16_DB_CUSTTRFM_PRODREFRESH_XCOTX_CUST_ORD_TXN_XREF_distinct_values_table_stats;</t>
  </si>
  <si>
    <t>drop table db_custscience_interns.col_17_DB_CUSTTRFM_PRODREFRESH_XCOTX_CUST_ORD_TXN_XREF_distinct_values_table_stats;</t>
  </si>
  <si>
    <t>select * from db_custscience_interns.SUMMARY_of_DB_CUSTTRFM_PRODREFRESH_XCOTX_CUST_ORD_TXN_XREF_distinct_values_table_stats;</t>
  </si>
  <si>
    <t xml:space="preserve">The unique identifier of a REGISTER within a given store. This element, along with the TXN_DT_HASH_KEY, TXN_NBR, TXN_TM and STR_LOC_HASH_KEY uniquely identify a retail transaction. </t>
  </si>
  <si>
    <t xml:space="preserve">The unique number of a TRANSACTION within a given STORE, REGISTER and DATE. This element, along with the REGR_NBR, TXN_DT_HASH_KEY,TXN_TM and STR_LOC_HASH_KEY uniquely identify a retail transaction. </t>
  </si>
  <si>
    <t xml:space="preserve">The time at which the transaction was processed at the POS. This element, along with the TXN_DT_HASH_KEY, REGR_NBR, TXN_NBR, STR_LOC_HASH_KEY uniquely identify a retail transaction. </t>
  </si>
  <si>
    <t xml:space="preserve">Identifies if the customer's order/sale was the first purchase or not </t>
  </si>
  <si>
    <t xml:space="preserve">This indicates if the associated ONLINE order or RETAIL transaction was the first purchase of the customer within the given CHANNEL (retail or online)values. </t>
  </si>
  <si>
    <t xml:space="preserve">The BRD_CTRY_KEY represents the BRAND_KEY of the ODS_BRAND_T lookup. This key represents both the BRAND and the COUNTRY. As such we have renamed the column to the proper abbreviation of BRD_CTRY_KEY. </t>
  </si>
  <si>
    <t xml:space="preserve">The unique HASH KEY identifier of a date in Big Data. The TXN_DT_HASH_KEY represents either the ORDER DATE of the online order, OR the TRANSACTION DATE of the retail transaction. This element, along with the REGR_NBR, TXN_NBR,TXN_TM and STR_LOC_HASH_KEY uniquely identify a retail transaction. </t>
  </si>
  <si>
    <t xml:space="preserve">The unique HASH KEY identifier of a date in Big Data. The INS_DT_HASH_KEY represents the date on which the  online ORDER or retail TRANSACTION were inserted into MDS. This date is used to derive the PHSH_IND value. If the INS_DT was greater then14 days different from the TXN_DT_HASH_KEY then the ORDER or TRANSACTION is considered to have been phished. </t>
  </si>
  <si>
    <t xml:space="preserve">The flow key is an audit column to identify the delta records. </t>
  </si>
  <si>
    <t xml:space="preserve">This is equivalent to the transaction on the source CUST_ORD_TXN_XREF </t>
  </si>
  <si>
    <t xml:space="preserve">This is the ship date for a online order, with the ORD_STAT_CD = 'O' and the sales date (This is represented as SHIP_DATE in MDS CORESASODS_ORDERHEADER_T) for a retail sales, with ORD_STAT_CD = 'R'. </t>
  </si>
  <si>
    <t xml:space="preserve">Identifies the store location for retail sales/return transactions </t>
  </si>
  <si>
    <t xml:space="preserve">The customer hash key assigned in Big Data to each MDS Customer Key. There can be multiple CUST_HASH_KEY values associated to the same CUST_KEY due to customer merges. CUST_HASH_KEY values always represent the current customer record at the time that online orders or retail transactions are received. This value is NOT updated when CUST_KEY values change over time due to customer merges. </t>
  </si>
  <si>
    <t xml:space="preserve">PHSH_IND indicates if the current record was captured via PHISHING. PHISHING is a process used by MDS, where credit card numbers associated to known customers are sent to the EDW to retrieve any STORE transactions tendered with the same credit card number. On the STORE side these transactions are not associated to a customer, so by PHISHINGMDS is able to capture both the ONLINE activity of the known customers, as well as, the customers' STORE transactions. PHSH_IND is derived by determining the number of days between the INS_DT_HASH_KEY and the TXN_DT_HASH_KEY. If the variance is created then14 days the ORDER or TRANSACTION is considered to have been phished. </t>
  </si>
  <si>
    <t>An Online Order can have multiple rows in this table, dependent on SHP_DT_HASH_KEY. Need to check to make sure those orders are product-brand level, as indicated in the BRD_CTRY_KEY</t>
  </si>
  <si>
    <t>Txns join ID for matching back to the CUST_ORD_TXN_XREF</t>
  </si>
  <si>
    <t>Txn Phishing indicator</t>
  </si>
  <si>
    <t>A customer can have multiple CUST_HASH_KEYs as MDS goes through its merge purge process, and the mapping of those CUST_HASH_KEYs is found in the TCULX resolution table.</t>
  </si>
  <si>
    <t>MDS customer ID. Is this populated once at the time of insertion, does this field change over time to reflect the most current MDS key?</t>
  </si>
  <si>
    <t>This is the Gap Inc. acquistion date</t>
  </si>
  <si>
    <t>Time taken: 1.189 seconds</t>
  </si>
  <si>
    <t>customerresolutionarray</t>
  </si>
  <si>
    <t>Time taken: 5.282 seconds, Fetched: 69 row(s)</t>
  </si>
  <si>
    <t>Pull date: 7/30/2017</t>
  </si>
  <si>
    <t>hive&gt; Describe extended DB_CUSTTRFM_PRODREFRESH.xculx_cust_ling_xref ;</t>
  </si>
  <si>
    <t>cur_cust_key            bigint</t>
  </si>
  <si>
    <t>mrg_ind                 string</t>
  </si>
  <si>
    <t>prg_ind                 string</t>
  </si>
  <si>
    <t>cust_key_ling_map       map&lt;string,string&gt;</t>
  </si>
  <si>
    <t>Detailed Table Information      Table(tableName:xculx_cust_ling_xref, dbName:db_custtrfm_prodrefresh, owner:svc_prodrefresh, createTime:1498595240, lastAccessTime:0, retention:0, sd:StorageDescriptor(cols:[FieldSchema(name:cust_hash_key, type:string, comment:), FieldSchema(name:cur_cust_key, type:bigint, comment:), FieldSchema(name:mrg_ind, type:string, comment:), FieldSchema(name:prg_ind, type:string, comment:), FieldSchema(name:cust_key_ling_map, type:map&lt;string,string&gt;, comment:)], location:hdfs://pxpmgct/bdprod/cust/custtrfm/Customer/MDS/XCULX_CUST_LING_XREF/1496910505,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 parameters:{totalSize=3191329692, EXTERNAL=TRUE, numRows=-1, rawDataSize=-1, COLUMN_STATS_ACCURATE=false, numFiles=10, transient_lastDdlTime=1498595240}, viewOriginalText:null, viewExpandedText:null, tableType:EXTERNAL_TABLE)</t>
  </si>
  <si>
    <t>Time taken: 0.23 seconds, Fetched: 7 row(s)</t>
  </si>
  <si>
    <t xml:space="preserve">CUR_CUST_KEY </t>
  </si>
  <si>
    <t xml:space="preserve">The unique surrogate key assigned to known customers in MDS. In XCULX this value will always represent the current customer. </t>
  </si>
  <si>
    <t xml:space="preserve">CUST_KEY_LING_MAP </t>
  </si>
  <si>
    <t xml:space="preserve">MAP </t>
  </si>
  <si>
    <t xml:space="preserve">MRG_IND </t>
  </si>
  <si>
    <t xml:space="preserve">PRG_IND </t>
  </si>
  <si>
    <t xml:space="preserve">The customer key lineage map details each of the MDS customer keys (CUST_KEY) values previously merged into the current customer (CUR_CUST_KEY). Within this map structure there will be two elements: QTR_MRG_KEY (a unique, sequential identifier associated to each date that a quarterly merge occurs) and CUST_KEY (indicate the previous CUST_KEY value that was merged into the current cust </t>
  </si>
  <si>
    <t xml:space="preserve">Indicates if any customers have been merged into the current customer (CUR_CUST_KEY). If this indicator = 'Y' there will be multiple entries in TCULX for each of the previous customer merged into the current. </t>
  </si>
  <si>
    <t xml:space="preserve">Indicates if the current customer has been purged. Customers can be purged either due to inactivity, or from being merged into another customer. </t>
  </si>
  <si>
    <t>This is the current CUST_KEY assigned to a customer</t>
  </si>
  <si>
    <t>select * from DB_CUSTTRFM_PRODREFRESH.xculx_cust_ling_xref where cust_hash_key = '000008257288a1a5ea356d89d72501fb' ;</t>
  </si>
  <si>
    <t>{"":""}</t>
  </si>
  <si>
    <t>This is one of the three customer lineage tables which tracks the customer key change history as we move through time and quarterly MDS merge/purge events occur.</t>
  </si>
  <si>
    <r>
      <t>The</t>
    </r>
    <r>
      <rPr>
        <sz val="11"/>
        <color rgb="FFFF0000"/>
        <rFont val="Calibri"/>
        <family val="2"/>
        <scheme val="minor"/>
      </rPr>
      <t xml:space="preserve"> TRANSACTION_NUM is populated by MDS</t>
    </r>
    <r>
      <rPr>
        <sz val="11"/>
        <color rgb="FF0070C0"/>
        <rFont val="Calibri"/>
        <family val="2"/>
        <scheme val="minor"/>
      </rPr>
      <t xml:space="preserve"> as a business object unique identifier within MDS alone. It is not the Retail txn ID key, which is the concatenation of the STR_NBR||REGR_NBR||TXN_NBR||TXN_DT fields.</t>
    </r>
  </si>
  <si>
    <t>DB_CUSTTRFM_PRODREFRESH.XCULX_CUST_LING_XREF</t>
  </si>
  <si>
    <t>hive&gt; use db_fndtcnsl_prodrefresh ;</t>
  </si>
  <si>
    <t>ccdfd_cd_dtl_flattened_dim</t>
  </si>
  <si>
    <t>ccdfd_cd_dtl_flattened_dim_hist</t>
  </si>
  <si>
    <t>cdcps_dc_prim_str_map_lkup</t>
  </si>
  <si>
    <t>cfnld_fin_loc_flattened_dim</t>
  </si>
  <si>
    <t>cgpfx_glbl_prd_flattened_xref</t>
  </si>
  <si>
    <t>cgscx_cnsl_glbl_sty_clr_flat_xref</t>
  </si>
  <si>
    <t>cgscx_cnsl_glbl_sty_clr_flat_xref_bkp_2017_04_18</t>
  </si>
  <si>
    <t>cgskx_glbl_sku_xref</t>
  </si>
  <si>
    <t>cscfd_sup_chn_flattened_dim</t>
  </si>
  <si>
    <t>cscfd_sup_chn_flattened_dim_hist</t>
  </si>
  <si>
    <t>csddm_str_dc_dsb_xcpt_map</t>
  </si>
  <si>
    <t>csddm_str_dc_dsb_xcpt_map_bkp_2017_05_31</t>
  </si>
  <si>
    <t>csddm_str_dc_dsb_xcpt_map_inc</t>
  </si>
  <si>
    <t>csdxm_str_dc_xcpt_map</t>
  </si>
  <si>
    <t>cseax_seas_xref</t>
  </si>
  <si>
    <t>cszmx_sz_mdl_xref</t>
  </si>
  <si>
    <t>tdsm_flatnd_stg</t>
  </si>
  <si>
    <t>tdsm_max_hash_key_stg</t>
  </si>
  <si>
    <t>tprdd_mdse_prd_dim_stg</t>
  </si>
  <si>
    <t>xgscx_csdxm_max_hash_key_stg</t>
  </si>
  <si>
    <t>xgscx_max_hash_key_stg</t>
  </si>
  <si>
    <t>Time taken: 5.213 seconds, Fetched: 21 row(s)</t>
  </si>
  <si>
    <t xml:space="preserve">FTPT_BRD_ID </t>
  </si>
  <si>
    <t xml:space="preserve">OPR_SUP_CHN_AREA_ID </t>
  </si>
  <si>
    <t xml:space="preserve">SUP_CHN_AREA_KEY </t>
  </si>
  <si>
    <t xml:space="preserve">SUP_CHN_CHN_KEY </t>
  </si>
  <si>
    <t xml:space="preserve">LGCY_MKT_CD </t>
  </si>
  <si>
    <t xml:space="preserve">BRD_STY_KEY </t>
  </si>
  <si>
    <t xml:space="preserve">BRD_STY_CLR_KEY </t>
  </si>
  <si>
    <t xml:space="preserve">CHNL_KEY </t>
  </si>
  <si>
    <t xml:space="preserve">MKT_KEY </t>
  </si>
  <si>
    <t xml:space="preserve">BRD_KEY </t>
  </si>
  <si>
    <t xml:space="preserve">ONLN_XCL_IND </t>
  </si>
  <si>
    <t xml:space="preserve">PRD_HIER_XREF_TYP_CD </t>
  </si>
  <si>
    <t xml:space="preserve">MDSE_PGM_DESC </t>
  </si>
  <si>
    <t xml:space="preserve">OPR_MDSE_PGM_ID </t>
  </si>
  <si>
    <t xml:space="preserve">MDSE_PGM_KEY </t>
  </si>
  <si>
    <t xml:space="preserve">OPR_STY_CLR_NBR </t>
  </si>
  <si>
    <t xml:space="preserve">MDSE_PRD_KEY </t>
  </si>
  <si>
    <t xml:space="preserve">OPR_STY_CD </t>
  </si>
  <si>
    <t xml:space="preserve">MDSE_STY_KEY </t>
  </si>
  <si>
    <t xml:space="preserve">OPR_MDSE_SCLS_ID </t>
  </si>
  <si>
    <t xml:space="preserve">MDSE_SCLS_KEY </t>
  </si>
  <si>
    <t xml:space="preserve">OPR_BRD_CLS_ID </t>
  </si>
  <si>
    <t xml:space="preserve">OPR_MDSE_CLS_ID </t>
  </si>
  <si>
    <t xml:space="preserve">MDSE_CLS_KEY </t>
  </si>
  <si>
    <t xml:space="preserve">MDSE_DEPT_KEY </t>
  </si>
  <si>
    <t xml:space="preserve">MDSE_DIV_KEY </t>
  </si>
  <si>
    <t xml:space="preserve">MDSE_CO_KEY </t>
  </si>
  <si>
    <t xml:space="preserve">ASRT_SEAS_YR </t>
  </si>
  <si>
    <t xml:space="preserve">ASRT_SEAS_CD </t>
  </si>
  <si>
    <t xml:space="preserve">MDSE_CORP_KEY </t>
  </si>
  <si>
    <t xml:space="preserve">MDSE_CORP_DESC </t>
  </si>
  <si>
    <t xml:space="preserve">Abbreviated name of a MARKET. </t>
  </si>
  <si>
    <t xml:space="preserve">MKT_ABBR_NM </t>
  </si>
  <si>
    <t xml:space="preserve">Identifies a MARKET. </t>
  </si>
  <si>
    <t xml:space="preserve">MKT_CD </t>
  </si>
  <si>
    <t xml:space="preserve">ETL Processed Time stamp. </t>
  </si>
  <si>
    <t xml:space="preserve">TIMESTAMP </t>
  </si>
  <si>
    <t xml:space="preserve">EDW_LST_ETL_PROC_TMST </t>
  </si>
  <si>
    <t xml:space="preserve">FG_CLR_DESC </t>
  </si>
  <si>
    <t xml:space="preserve">OPR_SNPS_SEAS_YR </t>
  </si>
  <si>
    <t xml:space="preserve">OPR_SNPS_SEAS_CD </t>
  </si>
  <si>
    <t xml:space="preserve">SZ_MDL_MED_DESC </t>
  </si>
  <si>
    <t xml:space="preserve">Identifies the legacy market code. </t>
  </si>
  <si>
    <t xml:space="preserve">OPR_MKT_CD </t>
  </si>
  <si>
    <t xml:space="preserve">PRD_UNQ_DESC </t>
  </si>
  <si>
    <t xml:space="preserve">OPR_STY_CLR_CD </t>
  </si>
  <si>
    <t xml:space="preserve">MDSE_STY_DESC </t>
  </si>
  <si>
    <t xml:space="preserve">MDSE_SCLS_DESC </t>
  </si>
  <si>
    <t xml:space="preserve">MDSE_CLS_DESC </t>
  </si>
  <si>
    <t xml:space="preserve">MDSE_DEPT_DESC </t>
  </si>
  <si>
    <t xml:space="preserve">MDSE_DIV_DESC </t>
  </si>
  <si>
    <t xml:space="preserve">MDSE_CO_DESC </t>
  </si>
  <si>
    <t xml:space="preserve">OPR_MDSE_DEPT_ID </t>
  </si>
  <si>
    <t xml:space="preserve">OPR_MDSE_DIV_ID </t>
  </si>
  <si>
    <t xml:space="preserve">OPR_MDSE_CO_ID </t>
  </si>
  <si>
    <t xml:space="preserve">OPR_MDSE_CORP_ID </t>
  </si>
  <si>
    <t xml:space="preserve">Identifies the channel that adopted this item. </t>
  </si>
  <si>
    <t xml:space="preserve">Identifies the market that adopted this item </t>
  </si>
  <si>
    <t xml:space="preserve">Identifies the brand of the item (Style/Style Color/SKU). </t>
  </si>
  <si>
    <t xml:space="preserve">Full description of the BRAND STYLE. </t>
  </si>
  <si>
    <t xml:space="preserve">BRD_STY_ITM_DESC </t>
  </si>
  <si>
    <t xml:space="preserve">OPR_STY_NBR </t>
  </si>
  <si>
    <t xml:space="preserve">BRD_MKT_CHNL_NM </t>
  </si>
  <si>
    <t xml:space="preserve">This is the abbreviated name of the brand market channel. </t>
  </si>
  <si>
    <t xml:space="preserve">BRD_MKT_CHNL_ABBR_NM </t>
  </si>
  <si>
    <t xml:space="preserve">The name of a CHANNEL. </t>
  </si>
  <si>
    <t xml:space="preserve">CHNL_NM </t>
  </si>
  <si>
    <t xml:space="preserve">The abbreviated name of a CHANNEL. </t>
  </si>
  <si>
    <t xml:space="preserve">CHNL_ABBR_NM </t>
  </si>
  <si>
    <t xml:space="preserve">This is the code for a channel. </t>
  </si>
  <si>
    <t xml:space="preserve">CHNL_CD </t>
  </si>
  <si>
    <t xml:space="preserve">Name of a MARKET. </t>
  </si>
  <si>
    <t xml:space="preserve">MKT_NM </t>
  </si>
  <si>
    <t xml:space="preserve">The name of a BRAND. </t>
  </si>
  <si>
    <t xml:space="preserve">BRD_NM </t>
  </si>
  <si>
    <t xml:space="preserve">The abbreviated name of a BRAND. </t>
  </si>
  <si>
    <t xml:space="preserve">BRD_ABBR_NM </t>
  </si>
  <si>
    <t xml:space="preserve">A unique identifier for a BRAND. </t>
  </si>
  <si>
    <t xml:space="preserve">BRD_CD </t>
  </si>
  <si>
    <t xml:space="preserve">Short text reference or label for the ITEM SUBCLASS. </t>
  </si>
  <si>
    <t xml:space="preserve">BRD_SCLS_DESC </t>
  </si>
  <si>
    <t xml:space="preserve">Identifies an ITEM SUBCLASS. </t>
  </si>
  <si>
    <t xml:space="preserve">OPR_BRD_SCLS_ID </t>
  </si>
  <si>
    <t xml:space="preserve">Short text reference or label for the ITEM CLASS. </t>
  </si>
  <si>
    <t xml:space="preserve">BRD_CLS_DESC </t>
  </si>
  <si>
    <t xml:space="preserve">Short text reference or label for a DEPARTMENT. </t>
  </si>
  <si>
    <t xml:space="preserve">BRD_DEPT_DESC </t>
  </si>
  <si>
    <t xml:space="preserve">Identifies the PARENT DEPARTMENT of the BRAND SUBCLASS. </t>
  </si>
  <si>
    <t xml:space="preserve">OPR_BRD_DEPT_ID </t>
  </si>
  <si>
    <t xml:space="preserve">Short text reference or label for a DIVISION. </t>
  </si>
  <si>
    <t xml:space="preserve">BRD_DIV_DESC </t>
  </si>
  <si>
    <t xml:space="preserve">Uniquely identifies a DIVISION. </t>
  </si>
  <si>
    <t xml:space="preserve">OPR_BRD_DIV_ID </t>
  </si>
  <si>
    <t xml:space="preserve">Description of the BRAND STYLE COLOR. </t>
  </si>
  <si>
    <t xml:space="preserve">BRD_STY_CLR_ITM_DESC </t>
  </si>
  <si>
    <t xml:space="preserve">Indicates if the record has been deleted. </t>
  </si>
  <si>
    <t xml:space="preserve">DLT_IND </t>
  </si>
  <si>
    <t xml:space="preserve">Indicates if the BRAND STYLE COLOR is UNDETERMINABLE. </t>
  </si>
  <si>
    <t xml:space="preserve">UDTRM_IND </t>
  </si>
  <si>
    <t xml:space="preserve">Date that BRAND STYLE COLOR ITEM was created. </t>
  </si>
  <si>
    <t xml:space="preserve">DATE </t>
  </si>
  <si>
    <t xml:space="preserve">SRC_CRT_DT </t>
  </si>
  <si>
    <t xml:space="preserve">Identifies the global style color for outlet style color. </t>
  </si>
  <si>
    <t xml:space="preserve">OTLT_GLBL_STY_CLR_ID </t>
  </si>
  <si>
    <t xml:space="preserve">GBL_STY_HASH_KEY </t>
  </si>
  <si>
    <t xml:space="preserve">Identifies the OPERATIONAL GLOBAL STYLE as generated by the GLOBAL ITEM MASTER. </t>
  </si>
  <si>
    <t xml:space="preserve">OPR_GLBL_STY_ID </t>
  </si>
  <si>
    <t xml:space="preserve">Identifies the OPERATIONAL GLOBAL STYLE COLOR as generated by the GLOBAL ITEM MASTER. </t>
  </si>
  <si>
    <t xml:space="preserve">RMS diff id for that color </t>
  </si>
  <si>
    <t xml:space="preserve">FTPT_DIFF_ID </t>
  </si>
  <si>
    <t xml:space="preserve">FTPT_BRD_STY_ID </t>
  </si>
  <si>
    <t xml:space="preserve">VENUS_OPR_STY_CD </t>
  </si>
  <si>
    <t xml:space="preserve">VENUS_OPR_STY_CLR_CD </t>
  </si>
  <si>
    <t xml:space="preserve">VENUS_STY_CLR_KEY </t>
  </si>
  <si>
    <t xml:space="preserve">BRD_STY_PRG_DT </t>
  </si>
  <si>
    <t xml:space="preserve">BRD_STY_PRG_IND </t>
  </si>
  <si>
    <t xml:space="preserve">STY_CUR_REC_IND </t>
  </si>
  <si>
    <t xml:space="preserve">BRD_STY_VER_NBR </t>
  </si>
  <si>
    <t xml:space="preserve">BRD_STY_EFF_END_DT </t>
  </si>
  <si>
    <t xml:space="preserve">BRD_STY_EFF_STRT_DT </t>
  </si>
  <si>
    <t xml:space="preserve">GLBL_STY_VER_NBR </t>
  </si>
  <si>
    <t xml:space="preserve">FTPT_CHN_ID </t>
  </si>
  <si>
    <t>create table db_custscience_interns.col_1_DB_FNDTCNSL_PRODREFRESH_CGSCX_CNSL_GLBL_STY_CLR_FLAT_XREF_distinct_values_table_stats (col_id int, distinct_values bigint) Row format delimited Fields terminated by '\t' Lines terminated by '\n'  Stored as textfile ;</t>
  </si>
  <si>
    <t>create table db_custscience_interns.col_2_DB_FNDTCNSL_PRODREFRESH_CGSCX_CNSL_GLBL_STY_CLR_FLAT_XREF_distinct_values_table_stats (col_id int, distinct_values bigint) Row format delimited Fields terminated by '\t' Lines terminated by '\n'  Stored as textfile ;</t>
  </si>
  <si>
    <t>create table db_custscience_interns.col_3_DB_FNDTCNSL_PRODREFRESH_CGSCX_CNSL_GLBL_STY_CLR_FLAT_XREF_distinct_values_table_stats (col_id int, distinct_values bigint) Row format delimited Fields terminated by '\t' Lines terminated by '\n'  Stored as textfile ;</t>
  </si>
  <si>
    <t>create table db_custscience_interns.col_4_DB_FNDTCNSL_PRODREFRESH_CGSCX_CNSL_GLBL_STY_CLR_FLAT_XREF_distinct_values_table_stats (col_id int, distinct_values bigint) Row format delimited Fields terminated by '\t' Lines terminated by '\n'  Stored as textfile ;</t>
  </si>
  <si>
    <t>create table db_custscience_interns.col_5_DB_FNDTCNSL_PRODREFRESH_CGSCX_CNSL_GLBL_STY_CLR_FLAT_XREF_distinct_values_table_stats (col_id int, distinct_values bigint) Row format delimited Fields terminated by '\t' Lines terminated by '\n'  Stored as textfile ;</t>
  </si>
  <si>
    <t>create table db_custscience_interns.col_6_DB_FNDTCNSL_PRODREFRESH_CGSCX_CNSL_GLBL_STY_CLR_FLAT_XREF_distinct_values_table_stats (col_id int, distinct_values bigint) Row format delimited Fields terminated by '\t' Lines terminated by '\n'  Stored as textfile ;</t>
  </si>
  <si>
    <t>create table db_custscience_interns.col_7_DB_FNDTCNSL_PRODREFRESH_CGSCX_CNSL_GLBL_STY_CLR_FLAT_XREF_distinct_values_table_stats (col_id int, distinct_values bigint) Row format delimited Fields terminated by '\t' Lines terminated by '\n'  Stored as textfile ;</t>
  </si>
  <si>
    <t>create table db_custscience_interns.col_8_DB_FNDTCNSL_PRODREFRESH_CGSCX_CNSL_GLBL_STY_CLR_FLAT_XREF_distinct_values_table_stats (col_id int, distinct_values bigint) Row format delimited Fields terminated by '\t' Lines terminated by '\n'  Stored as textfile ;</t>
  </si>
  <si>
    <t>create table db_custscience_interns.col_9_DB_FNDTCNSL_PRODREFRESH_CGSCX_CNSL_GLBL_STY_CLR_FLAT_XREF_distinct_values_table_stats (col_id int, distinct_values bigint) Row format delimited Fields terminated by '\t' Lines terminated by '\n'  Stored as textfile ;</t>
  </si>
  <si>
    <t>create table db_custscience_interns.col_10_DB_FNDTCNSL_PRODREFRESH_CGSCX_CNSL_GLBL_STY_CLR_FLAT_XREF_distinct_values_table_stats (col_id int, distinct_values bigint) Row format delimited Fields terminated by '\t' Lines terminated by '\n'  Stored as textfile ;</t>
  </si>
  <si>
    <t>create table db_custscience_interns.col_11_DB_FNDTCNSL_PRODREFRESH_CGSCX_CNSL_GLBL_STY_CLR_FLAT_XREF_distinct_values_table_stats (col_id int, distinct_values bigint) Row format delimited Fields terminated by '\t' Lines terminated by '\n'  Stored as textfile ;</t>
  </si>
  <si>
    <t>create table db_custscience_interns.col_12_DB_FNDTCNSL_PRODREFRESH_CGSCX_CNSL_GLBL_STY_CLR_FLAT_XREF_distinct_values_table_stats (col_id int, distinct_values bigint) Row format delimited Fields terminated by '\t' Lines terminated by '\n'  Stored as textfile ;</t>
  </si>
  <si>
    <t>create table db_custscience_interns.col_13_DB_FNDTCNSL_PRODREFRESH_CGSCX_CNSL_GLBL_STY_CLR_FLAT_XREF_distinct_values_table_stats (col_id int, distinct_values bigint) Row format delimited Fields terminated by '\t' Lines terminated by '\n'  Stored as textfile ;</t>
  </si>
  <si>
    <t>create table db_custscience_interns.col_14_DB_FNDTCNSL_PRODREFRESH_CGSCX_CNSL_GLBL_STY_CLR_FLAT_XREF_distinct_values_table_stats (col_id int, distinct_values bigint) Row format delimited Fields terminated by '\t' Lines terminated by '\n'  Stored as textfile ;</t>
  </si>
  <si>
    <t>create table db_custscience_interns.col_15_DB_FNDTCNSL_PRODREFRESH_CGSCX_CNSL_GLBL_STY_CLR_FLAT_XREF_distinct_values_table_stats (col_id int, distinct_values bigint) Row format delimited Fields terminated by '\t' Lines terminated by '\n'  Stored as textfile ;</t>
  </si>
  <si>
    <t>create table db_custscience_interns.col_16_DB_FNDTCNSL_PRODREFRESH_CGSCX_CNSL_GLBL_STY_CLR_FLAT_XREF_distinct_values_table_stats (col_id int, distinct_values bigint) Row format delimited Fields terminated by '\t' Lines terminated by '\n'  Stored as textfile ;</t>
  </si>
  <si>
    <t>create table db_custscience_interns.col_17_DB_FNDTCNSL_PRODREFRESH_CGSCX_CNSL_GLBL_STY_CLR_FLAT_XREF_distinct_values_table_stats (col_id int, distinct_values bigint) Row format delimited Fields terminated by '\t' Lines terminated by '\n'  Stored as textfile ;</t>
  </si>
  <si>
    <t>create table db_custscience_interns.col_18_DB_FNDTCNSL_PRODREFRESH_CGSCX_CNSL_GLBL_STY_CLR_FLAT_XREF_distinct_values_table_stats (col_id int, distinct_values bigint) Row format delimited Fields terminated by '\t' Lines terminated by '\n'  Stored as textfile ;</t>
  </si>
  <si>
    <t>create table db_custscience_interns.col_19_DB_FNDTCNSL_PRODREFRESH_CGSCX_CNSL_GLBL_STY_CLR_FLAT_XREF_distinct_values_table_stats (col_id int, distinct_values bigint) Row format delimited Fields terminated by '\t' Lines terminated by '\n'  Stored as textfile ;</t>
  </si>
  <si>
    <t>create table db_custscience_interns.col_20_DB_FNDTCNSL_PRODREFRESH_CGSCX_CNSL_GLBL_STY_CLR_FLAT_XREF_distinct_values_table_stats (col_id int, distinct_values bigint) Row format delimited Fields terminated by '\t' Lines terminated by '\n'  Stored as textfile ;</t>
  </si>
  <si>
    <t>create table db_custscience_interns.col_21_DB_FNDTCNSL_PRODREFRESH_CGSCX_CNSL_GLBL_STY_CLR_FLAT_XREF_distinct_values_table_stats (col_id int, distinct_values bigint) Row format delimited Fields terminated by '\t' Lines terminated by '\n'  Stored as textfile ;</t>
  </si>
  <si>
    <t>create table db_custscience_interns.col_22_DB_FNDTCNSL_PRODREFRESH_CGSCX_CNSL_GLBL_STY_CLR_FLAT_XREF_distinct_values_table_stats (col_id int, distinct_values bigint) Row format delimited Fields terminated by '\t' Lines terminated by '\n'  Stored as textfile ;</t>
  </si>
  <si>
    <t>create table db_custscience_interns.col_23_DB_FNDTCNSL_PRODREFRESH_CGSCX_CNSL_GLBL_STY_CLR_FLAT_XREF_distinct_values_table_stats (col_id int, distinct_values bigint) Row format delimited Fields terminated by '\t' Lines terminated by '\n'  Stored as textfile ;</t>
  </si>
  <si>
    <t>create table db_custscience_interns.col_24_DB_FNDTCNSL_PRODREFRESH_CGSCX_CNSL_GLBL_STY_CLR_FLAT_XREF_distinct_values_table_stats (col_id int, distinct_values bigint) Row format delimited Fields terminated by '\t' Lines terminated by '\n'  Stored as textfile ;</t>
  </si>
  <si>
    <t>create table db_custscience_interns.col_25_DB_FNDTCNSL_PRODREFRESH_CGSCX_CNSL_GLBL_STY_CLR_FLAT_XREF_distinct_values_table_stats (col_id int, distinct_values bigint) Row format delimited Fields terminated by '\t' Lines terminated by '\n'  Stored as textfile ;</t>
  </si>
  <si>
    <t>create table db_custscience_interns.col_26_DB_FNDTCNSL_PRODREFRESH_CGSCX_CNSL_GLBL_STY_CLR_FLAT_XREF_distinct_values_table_stats (col_id int, distinct_values bigint) Row format delimited Fields terminated by '\t' Lines terminated by '\n'  Stored as textfile ;</t>
  </si>
  <si>
    <t>create table db_custscience_interns.col_27_DB_FNDTCNSL_PRODREFRESH_CGSCX_CNSL_GLBL_STY_CLR_FLAT_XREF_distinct_values_table_stats (col_id int, distinct_values bigint) Row format delimited Fields terminated by '\t' Lines terminated by '\n'  Stored as textfile ;</t>
  </si>
  <si>
    <t>create table db_custscience_interns.col_28_DB_FNDTCNSL_PRODREFRESH_CGSCX_CNSL_GLBL_STY_CLR_FLAT_XREF_distinct_values_table_stats (col_id int, distinct_values bigint) Row format delimited Fields terminated by '\t' Lines terminated by '\n'  Stored as textfile ;</t>
  </si>
  <si>
    <t>create table db_custscience_interns.col_29_DB_FNDTCNSL_PRODREFRESH_CGSCX_CNSL_GLBL_STY_CLR_FLAT_XREF_distinct_values_table_stats (col_id int, distinct_values bigint) Row format delimited Fields terminated by '\t' Lines terminated by '\n'  Stored as textfile ;</t>
  </si>
  <si>
    <t>create table db_custscience_interns.col_30_DB_FNDTCNSL_PRODREFRESH_CGSCX_CNSL_GLBL_STY_CLR_FLAT_XREF_distinct_values_table_stats (col_id int, distinct_values bigint) Row format delimited Fields terminated by '\t' Lines terminated by '\n'  Stored as textfile ;</t>
  </si>
  <si>
    <t>create table db_custscience_interns.col_31_DB_FNDTCNSL_PRODREFRESH_CGSCX_CNSL_GLBL_STY_CLR_FLAT_XREF_distinct_values_table_stats (col_id int, distinct_values bigint) Row format delimited Fields terminated by '\t' Lines terminated by '\n'  Stored as textfile ;</t>
  </si>
  <si>
    <t>create table db_custscience_interns.col_32_DB_FNDTCNSL_PRODREFRESH_CGSCX_CNSL_GLBL_STY_CLR_FLAT_XREF_distinct_values_table_stats (col_id int, distinct_values bigint) Row format delimited Fields terminated by '\t' Lines terminated by '\n'  Stored as textfile ;</t>
  </si>
  <si>
    <t>create table db_custscience_interns.col_33_DB_FNDTCNSL_PRODREFRESH_CGSCX_CNSL_GLBL_STY_CLR_FLAT_XREF_distinct_values_table_stats (col_id int, distinct_values bigint) Row format delimited Fields terminated by '\t' Lines terminated by '\n'  Stored as textfile ;</t>
  </si>
  <si>
    <t>create table db_custscience_interns.col_34_DB_FNDTCNSL_PRODREFRESH_CGSCX_CNSL_GLBL_STY_CLR_FLAT_XREF_distinct_values_table_stats (col_id int, distinct_values bigint) Row format delimited Fields terminated by '\t' Lines terminated by '\n'  Stored as textfile ;</t>
  </si>
  <si>
    <t>create table db_custscience_interns.col_35_DB_FNDTCNSL_PRODREFRESH_CGSCX_CNSL_GLBL_STY_CLR_FLAT_XREF_distinct_values_table_stats (col_id int, distinct_values bigint) Row format delimited Fields terminated by '\t' Lines terminated by '\n'  Stored as textfile ;</t>
  </si>
  <si>
    <t>create table db_custscience_interns.col_36_DB_FNDTCNSL_PRODREFRESH_CGSCX_CNSL_GLBL_STY_CLR_FLAT_XREF_distinct_values_table_stats (col_id int, distinct_values bigint) Row format delimited Fields terminated by '\t' Lines terminated by '\n'  Stored as textfile ;</t>
  </si>
  <si>
    <t>create table db_custscience_interns.col_37_DB_FNDTCNSL_PRODREFRESH_CGSCX_CNSL_GLBL_STY_CLR_FLAT_XREF_distinct_values_table_stats (col_id int, distinct_values bigint) Row format delimited Fields terminated by '\t' Lines terminated by '\n'  Stored as textfile ;</t>
  </si>
  <si>
    <t>create table db_custscience_interns.col_38_DB_FNDTCNSL_PRODREFRESH_CGSCX_CNSL_GLBL_STY_CLR_FLAT_XREF_distinct_values_table_stats (col_id int, distinct_values bigint) Row format delimited Fields terminated by '\t' Lines terminated by '\n'  Stored as textfile ;</t>
  </si>
  <si>
    <t>create table db_custscience_interns.col_39_DB_FNDTCNSL_PRODREFRESH_CGSCX_CNSL_GLBL_STY_CLR_FLAT_XREF_distinct_values_table_stats (col_id int, distinct_values bigint) Row format delimited Fields terminated by '\t' Lines terminated by '\n'  Stored as textfile ;</t>
  </si>
  <si>
    <t>create table db_custscience_interns.col_40_DB_FNDTCNSL_PRODREFRESH_CGSCX_CNSL_GLBL_STY_CLR_FLAT_XREF_distinct_values_table_stats (col_id int, distinct_values bigint) Row format delimited Fields terminated by '\t' Lines terminated by '\n'  Stored as textfile ;</t>
  </si>
  <si>
    <t>create table db_custscience_interns.col_41_DB_FNDTCNSL_PRODREFRESH_CGSCX_CNSL_GLBL_STY_CLR_FLAT_XREF_distinct_values_table_stats (col_id int, distinct_values bigint) Row format delimited Fields terminated by '\t' Lines terminated by '\n'  Stored as textfile ;</t>
  </si>
  <si>
    <t>create table db_custscience_interns.col_42_DB_FNDTCNSL_PRODREFRESH_CGSCX_CNSL_GLBL_STY_CLR_FLAT_XREF_distinct_values_table_stats (col_id int, distinct_values bigint) Row format delimited Fields terminated by '\t' Lines terminated by '\n'  Stored as textfile ;</t>
  </si>
  <si>
    <t>create table db_custscience_interns.col_43_DB_FNDTCNSL_PRODREFRESH_CGSCX_CNSL_GLBL_STY_CLR_FLAT_XREF_distinct_values_table_stats (col_id int, distinct_values bigint) Row format delimited Fields terminated by '\t' Lines terminated by '\n'  Stored as textfile ;</t>
  </si>
  <si>
    <t>create table db_custscience_interns.col_44_DB_FNDTCNSL_PRODREFRESH_CGSCX_CNSL_GLBL_STY_CLR_FLAT_XREF_distinct_values_table_stats (col_id int, distinct_values bigint) Row format delimited Fields terminated by '\t' Lines terminated by '\n'  Stored as textfile ;</t>
  </si>
  <si>
    <t>create table db_custscience_interns.col_45_DB_FNDTCNSL_PRODREFRESH_CGSCX_CNSL_GLBL_STY_CLR_FLAT_XREF_distinct_values_table_stats (col_id int, distinct_values bigint) Row format delimited Fields terminated by '\t' Lines terminated by '\n'  Stored as textfile ;</t>
  </si>
  <si>
    <t>create table db_custscience_interns.col_46_DB_FNDTCNSL_PRODREFRESH_CGSCX_CNSL_GLBL_STY_CLR_FLAT_XREF_distinct_values_table_stats (col_id int, distinct_values bigint) Row format delimited Fields terminated by '\t' Lines terminated by '\n'  Stored as textfile ;</t>
  </si>
  <si>
    <t>create table db_custscience_interns.col_47_DB_FNDTCNSL_PRODREFRESH_CGSCX_CNSL_GLBL_STY_CLR_FLAT_XREF_distinct_values_table_stats (col_id int, distinct_values bigint) Row format delimited Fields terminated by '\t' Lines terminated by '\n'  Stored as textfile ;</t>
  </si>
  <si>
    <t>create table db_custscience_interns.col_48_DB_FNDTCNSL_PRODREFRESH_CGSCX_CNSL_GLBL_STY_CLR_FLAT_XREF_distinct_values_table_stats (col_id int, distinct_values bigint) Row format delimited Fields terminated by '\t' Lines terminated by '\n'  Stored as textfile ;</t>
  </si>
  <si>
    <t>create table db_custscience_interns.col_49_DB_FNDTCNSL_PRODREFRESH_CGSCX_CNSL_GLBL_STY_CLR_FLAT_XREF_distinct_values_table_stats (col_id int, distinct_values bigint) Row format delimited Fields terminated by '\t' Lines terminated by '\n'  Stored as textfile ;</t>
  </si>
  <si>
    <t>create table db_custscience_interns.col_50_DB_FNDTCNSL_PRODREFRESH_CGSCX_CNSL_GLBL_STY_CLR_FLAT_XREF_distinct_values_table_stats (col_id int, distinct_values bigint) Row format delimited Fields terminated by '\t' Lines terminated by '\n'  Stored as textfile ;</t>
  </si>
  <si>
    <t>create table db_custscience_interns.col_51_DB_FNDTCNSL_PRODREFRESH_CGSCX_CNSL_GLBL_STY_CLR_FLAT_XREF_distinct_values_table_stats (col_id int, distinct_values bigint) Row format delimited Fields terminated by '\t' Lines terminated by '\n'  Stored as textfile ;</t>
  </si>
  <si>
    <t>create table db_custscience_interns.col_52_DB_FNDTCNSL_PRODREFRESH_CGSCX_CNSL_GLBL_STY_CLR_FLAT_XREF_distinct_values_table_stats (col_id int, distinct_values bigint) Row format delimited Fields terminated by '\t' Lines terminated by '\n'  Stored as textfile ;</t>
  </si>
  <si>
    <t>create table db_custscience_interns.col_53_DB_FNDTCNSL_PRODREFRESH_CGSCX_CNSL_GLBL_STY_CLR_FLAT_XREF_distinct_values_table_stats (col_id int, distinct_values bigint) Row format delimited Fields terminated by '\t' Lines terminated by '\n'  Stored as textfile ;</t>
  </si>
  <si>
    <t>create table db_custscience_interns.col_54_DB_FNDTCNSL_PRODREFRESH_CGSCX_CNSL_GLBL_STY_CLR_FLAT_XREF_distinct_values_table_stats (col_id int, distinct_values bigint) Row format delimited Fields terminated by '\t' Lines terminated by '\n'  Stored as textfile ;</t>
  </si>
  <si>
    <t>create table db_custscience_interns.col_55_DB_FNDTCNSL_PRODREFRESH_CGSCX_CNSL_GLBL_STY_CLR_FLAT_XREF_distinct_values_table_stats (col_id int, distinct_values bigint) Row format delimited Fields terminated by '\t' Lines terminated by '\n'  Stored as textfile ;</t>
  </si>
  <si>
    <t>create table db_custscience_interns.col_56_DB_FNDTCNSL_PRODREFRESH_CGSCX_CNSL_GLBL_STY_CLR_FLAT_XREF_distinct_values_table_stats (col_id int, distinct_values bigint) Row format delimited Fields terminated by '\t' Lines terminated by '\n'  Stored as textfile ;</t>
  </si>
  <si>
    <t>create table db_custscience_interns.col_57_DB_FNDTCNSL_PRODREFRESH_CGSCX_CNSL_GLBL_STY_CLR_FLAT_XREF_distinct_values_table_stats (col_id int, distinct_values bigint) Row format delimited Fields terminated by '\t' Lines terminated by '\n'  Stored as textfile ;</t>
  </si>
  <si>
    <t>create table db_custscience_interns.col_58_DB_FNDTCNSL_PRODREFRESH_CGSCX_CNSL_GLBL_STY_CLR_FLAT_XREF_distinct_values_table_stats (col_id int, distinct_values bigint) Row format delimited Fields terminated by '\t' Lines terminated by '\n'  Stored as textfile ;</t>
  </si>
  <si>
    <t>create table db_custscience_interns.col_59_DB_FNDTCNSL_PRODREFRESH_CGSCX_CNSL_GLBL_STY_CLR_FLAT_XREF_distinct_values_table_stats (col_id int, distinct_values bigint) Row format delimited Fields terminated by '\t' Lines terminated by '\n'  Stored as textfile ;</t>
  </si>
  <si>
    <t>create table db_custscience_interns.col_60_DB_FNDTCNSL_PRODREFRESH_CGSCX_CNSL_GLBL_STY_CLR_FLAT_XREF_distinct_values_table_stats (col_id int, distinct_values bigint) Row format delimited Fields terminated by '\t' Lines terminated by '\n'  Stored as textfile ;</t>
  </si>
  <si>
    <t>create table db_custscience_interns.col_61_DB_FNDTCNSL_PRODREFRESH_CGSCX_CNSL_GLBL_STY_CLR_FLAT_XREF_distinct_values_table_stats (col_id int, distinct_values bigint) Row format delimited Fields terminated by '\t' Lines terminated by '\n'  Stored as textfile ;</t>
  </si>
  <si>
    <t>create table db_custscience_interns.col_62_DB_FNDTCNSL_PRODREFRESH_CGSCX_CNSL_GLBL_STY_CLR_FLAT_XREF_distinct_values_table_stats (col_id int, distinct_values bigint) Row format delimited Fields terminated by '\t' Lines terminated by '\n'  Stored as textfile ;</t>
  </si>
  <si>
    <t>create table db_custscience_interns.col_63_DB_FNDTCNSL_PRODREFRESH_CGSCX_CNSL_GLBL_STY_CLR_FLAT_XREF_distinct_values_table_stats (col_id int, distinct_values bigint) Row format delimited Fields terminated by '\t' Lines terminated by '\n'  Stored as textfile ;</t>
  </si>
  <si>
    <t>create table db_custscience_interns.col_64_DB_FNDTCNSL_PRODREFRESH_CGSCX_CNSL_GLBL_STY_CLR_FLAT_XREF_distinct_values_table_stats (col_id int, distinct_values bigint) Row format delimited Fields terminated by '\t' Lines terminated by '\n'  Stored as textfile ;</t>
  </si>
  <si>
    <t>create table db_custscience_interns.col_65_DB_FNDTCNSL_PRODREFRESH_CGSCX_CNSL_GLBL_STY_CLR_FLAT_XREF_distinct_values_table_stats (col_id int, distinct_values bigint) Row format delimited Fields terminated by '\t' Lines terminated by '\n'  Stored as textfile ;</t>
  </si>
  <si>
    <t>create table db_custscience_interns.col_66_DB_FNDTCNSL_PRODREFRESH_CGSCX_CNSL_GLBL_STY_CLR_FLAT_XREF_distinct_values_table_stats (col_id int, distinct_values bigint) Row format delimited Fields terminated by '\t' Lines terminated by '\n'  Stored as textfile ;</t>
  </si>
  <si>
    <t>create table db_custscience_interns.col_67_DB_FNDTCNSL_PRODREFRESH_CGSCX_CNSL_GLBL_STY_CLR_FLAT_XREF_distinct_values_table_stats (col_id int, distinct_values bigint) Row format delimited Fields terminated by '\t' Lines terminated by '\n'  Stored as textfile ;</t>
  </si>
  <si>
    <t>create table db_custscience_interns.col_68_DB_FNDTCNSL_PRODREFRESH_CGSCX_CNSL_GLBL_STY_CLR_FLAT_XREF_distinct_values_table_stats (col_id int, distinct_values bigint) Row format delimited Fields terminated by '\t' Lines terminated by '\n'  Stored as textfile ;</t>
  </si>
  <si>
    <t>create table db_custscience_interns.col_69_DB_FNDTCNSL_PRODREFRESH_CGSCX_CNSL_GLBL_STY_CLR_FLAT_XREF_distinct_values_table_stats (col_id int, distinct_values bigint) Row format delimited Fields terminated by '\t' Lines terminated by '\n'  Stored as textfile ;</t>
  </si>
  <si>
    <t>create table db_custscience_interns.col_70_DB_FNDTCNSL_PRODREFRESH_CGSCX_CNSL_GLBL_STY_CLR_FLAT_XREF_distinct_values_table_stats (col_id int, distinct_values bigint) Row format delimited Fields terminated by '\t' Lines terminated by '\n'  Stored as textfile ;</t>
  </si>
  <si>
    <t>create table db_custscience_interns.col_71_DB_FNDTCNSL_PRODREFRESH_CGSCX_CNSL_GLBL_STY_CLR_FLAT_XREF_distinct_values_table_stats (col_id int, distinct_values bigint) Row format delimited Fields terminated by '\t' Lines terminated by '\n'  Stored as textfile ;</t>
  </si>
  <si>
    <t>create table db_custscience_interns.col_72_DB_FNDTCNSL_PRODREFRESH_CGSCX_CNSL_GLBL_STY_CLR_FLAT_XREF_distinct_values_table_stats (col_id int, distinct_values bigint) Row format delimited Fields terminated by '\t' Lines terminated by '\n'  Stored as textfile ;</t>
  </si>
  <si>
    <t>create table db_custscience_interns.col_73_DB_FNDTCNSL_PRODREFRESH_CGSCX_CNSL_GLBL_STY_CLR_FLAT_XREF_distinct_values_table_stats (col_id int, distinct_values bigint) Row format delimited Fields terminated by '\t' Lines terminated by '\n'  Stored as textfile ;</t>
  </si>
  <si>
    <t>create table db_custscience_interns.col_74_DB_FNDTCNSL_PRODREFRESH_CGSCX_CNSL_GLBL_STY_CLR_FLAT_XREF_distinct_values_table_stats (col_id int, distinct_values bigint) Row format delimited Fields terminated by '\t' Lines terminated by '\n'  Stored as textfile ;</t>
  </si>
  <si>
    <t>create table db_custscience_interns.col_75_DB_FNDTCNSL_PRODREFRESH_CGSCX_CNSL_GLBL_STY_CLR_FLAT_XREF_distinct_values_table_stats (col_id int, distinct_values bigint) Row format delimited Fields terminated by '\t' Lines terminated by '\n'  Stored as textfile ;</t>
  </si>
  <si>
    <t>create table db_custscience_interns.col_76_DB_FNDTCNSL_PRODREFRESH_CGSCX_CNSL_GLBL_STY_CLR_FLAT_XREF_distinct_values_table_stats (col_id int, distinct_values bigint) Row format delimited Fields terminated by '\t' Lines terminated by '\n'  Stored as textfile ;</t>
  </si>
  <si>
    <t>create table db_custscience_interns.col_77_DB_FNDTCNSL_PRODREFRESH_CGSCX_CNSL_GLBL_STY_CLR_FLAT_XREF_distinct_values_table_stats (col_id int, distinct_values bigint) Row format delimited Fields terminated by '\t' Lines terminated by '\n'  Stored as textfile ;</t>
  </si>
  <si>
    <t>create table db_custscience_interns.col_78_DB_FNDTCNSL_PRODREFRESH_CGSCX_CNSL_GLBL_STY_CLR_FLAT_XREF_distinct_values_table_stats (col_id int, distinct_values bigint) Row format delimited Fields terminated by '\t' Lines terminated by '\n'  Stored as textfile ;</t>
  </si>
  <si>
    <t>create table db_custscience_interns.col_79_DB_FNDTCNSL_PRODREFRESH_CGSCX_CNSL_GLBL_STY_CLR_FLAT_XREF_distinct_values_table_stats (col_id int, distinct_values bigint) Row format delimited Fields terminated by '\t' Lines terminated by '\n'  Stored as textfile ;</t>
  </si>
  <si>
    <t>create table db_custscience_interns.col_80_DB_FNDTCNSL_PRODREFRESH_CGSCX_CNSL_GLBL_STY_CLR_FLAT_XREF_distinct_values_table_stats (col_id int, distinct_values bigint) Row format delimited Fields terminated by '\t' Lines terminated by '\n'  Stored as textfile ;</t>
  </si>
  <si>
    <t>create table db_custscience_interns.col_81_DB_FNDTCNSL_PRODREFRESH_CGSCX_CNSL_GLBL_STY_CLR_FLAT_XREF_distinct_values_table_stats (col_id int, distinct_values bigint) Row format delimited Fields terminated by '\t' Lines terminated by '\n'  Stored as textfile ;</t>
  </si>
  <si>
    <t>create table db_custscience_interns.col_82_DB_FNDTCNSL_PRODREFRESH_CGSCX_CNSL_GLBL_STY_CLR_FLAT_XREF_distinct_values_table_stats (col_id int, distinct_values bigint) Row format delimited Fields terminated by '\t' Lines terminated by '\n'  Stored as textfile ;</t>
  </si>
  <si>
    <t>create table db_custscience_interns.col_83_DB_FNDTCNSL_PRODREFRESH_CGSCX_CNSL_GLBL_STY_CLR_FLAT_XREF_distinct_values_table_stats (col_id int, distinct_values bigint) Row format delimited Fields terminated by '\t' Lines terminated by '\n'  Stored as textfile ;</t>
  </si>
  <si>
    <t>create table db_custscience_interns.col_84_DB_FNDTCNSL_PRODREFRESH_CGSCX_CNSL_GLBL_STY_CLR_FLAT_XREF_distinct_values_table_stats (col_id int, distinct_values bigint) Row format delimited Fields terminated by '\t' Lines terminated by '\n'  Stored as textfile ;</t>
  </si>
  <si>
    <t>create table db_custscience_interns.col_85_DB_FNDTCNSL_PRODREFRESH_CGSCX_CNSL_GLBL_STY_CLR_FLAT_XREF_distinct_values_table_stats (col_id int, distinct_values bigint) Row format delimited Fields terminated by '\t' Lines terminated by '\n'  Stored as textfile ;</t>
  </si>
  <si>
    <t>create table db_custscience_interns.col_86_DB_FNDTCNSL_PRODREFRESH_CGSCX_CNSL_GLBL_STY_CLR_FLAT_XREF_distinct_values_table_stats (col_id int, distinct_values bigint) Row format delimited Fields terminated by '\t' Lines terminated by '\n'  Stored as textfile ;</t>
  </si>
  <si>
    <t>create table db_custscience_interns.col_87_DB_FNDTCNSL_PRODREFRESH_CGSCX_CNSL_GLBL_STY_CLR_FLAT_XREF_distinct_values_table_stats (col_id int, distinct_values bigint) Row format delimited Fields terminated by '\t' Lines terminated by '\n'  Stored as textfile ;</t>
  </si>
  <si>
    <t>create table db_custscience_interns.col_88_DB_FNDTCNSL_PRODREFRESH_CGSCX_CNSL_GLBL_STY_CLR_FLAT_XREF_distinct_values_table_stats (col_id int, distinct_values bigint) Row format delimited Fields terminated by '\t' Lines terminated by '\n'  Stored as textfile ;</t>
  </si>
  <si>
    <t>create table db_custscience_interns.col_89_DB_FNDTCNSL_PRODREFRESH_CGSCX_CNSL_GLBL_STY_CLR_FLAT_XREF_distinct_values_table_stats (col_id int, distinct_values bigint) Row format delimited Fields terminated by '\t' Lines terminated by '\n'  Stored as textfile ;</t>
  </si>
  <si>
    <t>create table db_custscience_interns.col_90_DB_FNDTCNSL_PRODREFRESH_CGSCX_CNSL_GLBL_STY_CLR_FLAT_XREF_distinct_values_table_stats (col_id int, distinct_values bigint) Row format delimited Fields terminated by '\t' Lines terminated by '\n'  Stored as textfile ;</t>
  </si>
  <si>
    <t>create table db_custscience_interns.col_91_DB_FNDTCNSL_PRODREFRESH_CGSCX_CNSL_GLBL_STY_CLR_FLAT_XREF_distinct_values_table_stats (col_id int, distinct_values bigint) Row format delimited Fields terminated by '\t' Lines terminated by '\n'  Stored as textfile ;</t>
  </si>
  <si>
    <t>create table db_custscience_interns.col_92_DB_FNDTCNSL_PRODREFRESH_CGSCX_CNSL_GLBL_STY_CLR_FLAT_XREF_distinct_values_table_stats (col_id int, distinct_values bigint) Row format delimited Fields terminated by '\t' Lines terminated by '\n'  Stored as textfile ;</t>
  </si>
  <si>
    <t>create table db_custscience_interns.col_93_DB_FNDTCNSL_PRODREFRESH_CGSCX_CNSL_GLBL_STY_CLR_FLAT_XREF_distinct_values_table_stats (col_id int, distinct_values bigint) Row format delimited Fields terminated by '\t' Lines terminated by '\n'  Stored as textfile ;</t>
  </si>
  <si>
    <t>create table db_custscience_interns.col_94_DB_FNDTCNSL_PRODREFRESH_CGSCX_CNSL_GLBL_STY_CLR_FLAT_XREF_distinct_values_table_stats (col_id int, distinct_values bigint) Row format delimited Fields terminated by '\t' Lines terminated by '\n'  Stored as textfile ;</t>
  </si>
  <si>
    <t>create table db_custscience_interns.col_95_DB_FNDTCNSL_PRODREFRESH_CGSCX_CNSL_GLBL_STY_CLR_FLAT_XREF_distinct_values_table_stats (col_id int, distinct_values bigint) Row format delimited Fields terminated by '\t' Lines terminated by '\n'  Stored as textfile ;</t>
  </si>
  <si>
    <t>create table db_custscience_interns.col_96_DB_FNDTCNSL_PRODREFRESH_CGSCX_CNSL_GLBL_STY_CLR_FLAT_XREF_distinct_values_table_stats (col_id int, distinct_values bigint) Row format delimited Fields terminated by '\t' Lines terminated by '\n'  Stored as textfile ;</t>
  </si>
  <si>
    <t>create table db_custscience_interns.col_97_DB_FNDTCNSL_PRODREFRESH_CGSCX_CNSL_GLBL_STY_CLR_FLAT_XREF_distinct_values_table_stats (col_id int, distinct_values bigint) Row format delimited Fields terminated by '\t' Lines terminated by '\n'  Stored as textfile ;</t>
  </si>
  <si>
    <t>from DB_FNDTCNSL_PRODREFRESH.CGSCX_CNSL_GLBL_STY_CLR_FLAT_XREF</t>
  </si>
  <si>
    <t>insert into table db_custscience_interns.col_1_DB_FNDTCNSL_PRODREFRESH_CGSCX_CNSL_GLBL_STY_CLR_FLAT_XREF_distinct_values_table_stats select '1' as col_id, count (distinct GLBL_STY_CLR_HASH_KEY) as distinct_values</t>
  </si>
  <si>
    <t>insert into table db_custscience_interns.col_2_DB_FNDTCNSL_PRODREFRESH_CGSCX_CNSL_GLBL_STY_CLR_FLAT_XREF_distinct_values_table_stats select '2' as col_id, count (distinct BRD_ID) as distinct_values</t>
  </si>
  <si>
    <t>insert into table db_custscience_interns.col_3_DB_FNDTCNSL_PRODREFRESH_CGSCX_CNSL_GLBL_STY_CLR_FLAT_XREF_distinct_values_table_stats select '3' as col_id, count (distinct MKT_ID) as distinct_values</t>
  </si>
  <si>
    <t>insert into table db_custscience_interns.col_4_DB_FNDTCNSL_PRODREFRESH_CGSCX_CNSL_GLBL_STY_CLR_FLAT_XREF_distinct_values_table_stats select '4' as col_id, count (distinct CHNL_ID) as distinct_values</t>
  </si>
  <si>
    <t>insert into table db_custscience_interns.col_5_DB_FNDTCNSL_PRODREFRESH_CGSCX_CNSL_GLBL_STY_CLR_FLAT_XREF_distinct_values_table_stats select '5' as col_id, count (distinct BRD_CD) as distinct_values</t>
  </si>
  <si>
    <t>insert into table db_custscience_interns.col_6_DB_FNDTCNSL_PRODREFRESH_CGSCX_CNSL_GLBL_STY_CLR_FLAT_XREF_distinct_values_table_stats select '6' as col_id, count (distinct BRD_ABBR_NM) as distinct_values</t>
  </si>
  <si>
    <t>insert into table db_custscience_interns.col_7_DB_FNDTCNSL_PRODREFRESH_CGSCX_CNSL_GLBL_STY_CLR_FLAT_XREF_distinct_values_table_stats select '7' as col_id, count (distinct BRD_NM) as distinct_values</t>
  </si>
  <si>
    <t>insert into table db_custscience_interns.col_8_DB_FNDTCNSL_PRODREFRESH_CGSCX_CNSL_GLBL_STY_CLR_FLAT_XREF_distinct_values_table_stats select '8' as col_id, count (distinct MKT_NM) as distinct_values</t>
  </si>
  <si>
    <t>insert into table db_custscience_interns.col_9_DB_FNDTCNSL_PRODREFRESH_CGSCX_CNSL_GLBL_STY_CLR_FLAT_XREF_distinct_values_table_stats select '9' as col_id, count (distinct CHNL_CD) as distinct_values</t>
  </si>
  <si>
    <t>insert into table db_custscience_interns.col_10_DB_FNDTCNSL_PRODREFRESH_CGSCX_CNSL_GLBL_STY_CLR_FLAT_XREF_distinct_values_table_stats select '10' as col_id, count (distinct CHNL_NM) as distinct_values</t>
  </si>
  <si>
    <t>insert into table db_custscience_interns.col_11_DB_FNDTCNSL_PRODREFRESH_CGSCX_CNSL_GLBL_STY_CLR_FLAT_XREF_distinct_values_table_stats select '11' as col_id, count (distinct CHNL_ABBR_NM) as distinct_values</t>
  </si>
  <si>
    <t>insert into table db_custscience_interns.col_12_DB_FNDTCNSL_PRODREFRESH_CGSCX_CNSL_GLBL_STY_CLR_FLAT_XREF_distinct_values_table_stats select '12' as col_id, count (distinct BRD_MKT_CHNL_ABBR_NM) as distinct_values</t>
  </si>
  <si>
    <t>insert into table db_custscience_interns.col_13_DB_FNDTCNSL_PRODREFRESH_CGSCX_CNSL_GLBL_STY_CLR_FLAT_XREF_distinct_values_table_stats select '13' as col_id, count (distinct BRD_MKT_CHNL_NM) as distinct_values</t>
  </si>
  <si>
    <t>insert into table db_custscience_interns.col_14_DB_FNDTCNSL_PRODREFRESH_CGSCX_CNSL_GLBL_STY_CLR_FLAT_XREF_distinct_values_table_stats select '14' as col_id, count (distinct GLBL_STY_HASH_KEY) as distinct_values</t>
  </si>
  <si>
    <t>insert into table db_custscience_interns.col_15_DB_FNDTCNSL_PRODREFRESH_CGSCX_CNSL_GLBL_STY_CLR_FLAT_XREF_distinct_values_table_stats select '15' as col_id, count (distinct OPR_BRD_STY_ID) as distinct_values</t>
  </si>
  <si>
    <t>insert into table db_custscience_interns.col_16_DB_FNDTCNSL_PRODREFRESH_CGSCX_CNSL_GLBL_STY_CLR_FLAT_XREF_distinct_values_table_stats select '16' as col_id, count (distinct PRD_UNQ_DESC) as distinct_values</t>
  </si>
  <si>
    <t>insert into table db_custscience_interns.col_17_DB_FNDTCNSL_PRODREFRESH_CGSCX_CNSL_GLBL_STY_CLR_FLAT_XREF_distinct_values_table_stats select '17' as col_id, count (distinct OPR_STY_CD) as distinct_values</t>
  </si>
  <si>
    <t>insert into table db_custscience_interns.col_18_DB_FNDTCNSL_PRODREFRESH_CGSCX_CNSL_GLBL_STY_CLR_FLAT_XREF_distinct_values_table_stats select '18' as col_id, count (distinct OPR_STY_CLR_CD) as distinct_values</t>
  </si>
  <si>
    <t>insert into table db_custscience_interns.col_19_DB_FNDTCNSL_PRODREFRESH_CGSCX_CNSL_GLBL_STY_CLR_FLAT_XREF_distinct_values_table_stats select '19' as col_id, count (distinct OPR_MKT_CD) as distinct_values</t>
  </si>
  <si>
    <t>insert into table db_custscience_interns.col_20_DB_FNDTCNSL_PRODREFRESH_CGSCX_CNSL_GLBL_STY_CLR_FLAT_XREF_distinct_values_table_stats select '20' as col_id, count (distinct SZ_MDL_MED_DESC) as distinct_values</t>
  </si>
  <si>
    <t>insert into table db_custscience_interns.col_21_DB_FNDTCNSL_PRODREFRESH_CGSCX_CNSL_GLBL_STY_CLR_FLAT_XREF_distinct_values_table_stats select '21' as col_id, count (distinct FG_CLR_DESC) as distinct_values</t>
  </si>
  <si>
    <t>insert into table db_custscience_interns.col_22_DB_FNDTCNSL_PRODREFRESH_CGSCX_CNSL_GLBL_STY_CLR_FLAT_XREF_distinct_values_table_stats select '22' as col_id, count (distinct OPR_SNPS_SEAS_CD) as distinct_values</t>
  </si>
  <si>
    <t>insert into table db_custscience_interns.col_23_DB_FNDTCNSL_PRODREFRESH_CGSCX_CNSL_GLBL_STY_CLR_FLAT_XREF_distinct_values_table_stats select '23' as col_id, count (distinct OPR_SNPS_SEAS_YR) as distinct_values</t>
  </si>
  <si>
    <t>insert into table db_custscience_interns.col_24_DB_FNDTCNSL_PRODREFRESH_CGSCX_CNSL_GLBL_STY_CLR_FLAT_XREF_distinct_values_table_stats select '24' as col_id, count (distinct SELL_SEAS_YR) as distinct_values</t>
  </si>
  <si>
    <t>insert into table db_custscience_interns.col_25_DB_FNDTCNSL_PRODREFRESH_CGSCX_CNSL_GLBL_STY_CLR_FLAT_XREF_distinct_values_table_stats select '25' as col_id, count (distinct SELL_SEAS_CD) as distinct_values</t>
  </si>
  <si>
    <t>insert into table db_custscience_interns.col_26_DB_FNDTCNSL_PRODREFRESH_CGSCX_CNSL_GLBL_STY_CLR_FLAT_XREF_distinct_values_table_stats select '26' as col_id, count (distinct ASRT_SEAS_CD) as distinct_values</t>
  </si>
  <si>
    <t>insert into table db_custscience_interns.col_27_DB_FNDTCNSL_PRODREFRESH_CGSCX_CNSL_GLBL_STY_CLR_FLAT_XREF_distinct_values_table_stats select '27' as col_id, count (distinct ASRT_SEAS_YR) as distinct_values</t>
  </si>
  <si>
    <t>insert into table db_custscience_interns.col_28_DB_FNDTCNSL_PRODREFRESH_CGSCX_CNSL_GLBL_STY_CLR_FLAT_XREF_distinct_values_table_stats select '28' as col_id, count (distinct OPR_MDSE_CORP_ID) as distinct_values</t>
  </si>
  <si>
    <t>insert into table db_custscience_interns.col_29_DB_FNDTCNSL_PRODREFRESH_CGSCX_CNSL_GLBL_STY_CLR_FLAT_XREF_distinct_values_table_stats select '29' as col_id, count (distinct OPR_MDSE_CO_ID) as distinct_values</t>
  </si>
  <si>
    <t>insert into table db_custscience_interns.col_30_DB_FNDTCNSL_PRODREFRESH_CGSCX_CNSL_GLBL_STY_CLR_FLAT_XREF_distinct_values_table_stats select '30' as col_id, count (distinct OPR_MDSE_DIV_ID) as distinct_values</t>
  </si>
  <si>
    <t>insert into table db_custscience_interns.col_31_DB_FNDTCNSL_PRODREFRESH_CGSCX_CNSL_GLBL_STY_CLR_FLAT_XREF_distinct_values_table_stats select '31' as col_id, count (distinct OPR_MDSE_DEPT_ID) as distinct_values</t>
  </si>
  <si>
    <t>insert into table db_custscience_interns.col_32_DB_FNDTCNSL_PRODREFRESH_CGSCX_CNSL_GLBL_STY_CLR_FLAT_XREF_distinct_values_table_stats select '32' as col_id, count (distinct OPR_MDSE_CLS_ID) as distinct_values</t>
  </si>
  <si>
    <t>insert into table db_custscience_interns.col_33_DB_FNDTCNSL_PRODREFRESH_CGSCX_CNSL_GLBL_STY_CLR_FLAT_XREF_distinct_values_table_stats select '33' as col_id, count (distinct OPR_MDSE_SCLS_ID) as distinct_values</t>
  </si>
  <si>
    <t>insert into table db_custscience_interns.col_34_DB_FNDTCNSL_PRODREFRESH_CGSCX_CNSL_GLBL_STY_CLR_FLAT_XREF_distinct_values_table_stats select '34' as col_id, count (distinct OPR_BRD_DIV_ID) as distinct_values</t>
  </si>
  <si>
    <t>insert into table db_custscience_interns.col_35_DB_FNDTCNSL_PRODREFRESH_CGSCX_CNSL_GLBL_STY_CLR_FLAT_XREF_distinct_values_table_stats select '35' as col_id, count (distinct OPR_BRD_DEPT_ID) as distinct_values</t>
  </si>
  <si>
    <t>insert into table db_custscience_interns.col_36_DB_FNDTCNSL_PRODREFRESH_CGSCX_CNSL_GLBL_STY_CLR_FLAT_XREF_distinct_values_table_stats select '36' as col_id, count (distinct OPR_BRD_CLS_ID) as distinct_values</t>
  </si>
  <si>
    <t>insert into table db_custscience_interns.col_37_DB_FNDTCNSL_PRODREFRESH_CGSCX_CNSL_GLBL_STY_CLR_FLAT_XREF_distinct_values_table_stats select '37' as col_id, count (distinct OPR_BRD_SCLS_ID) as distinct_values</t>
  </si>
  <si>
    <t>insert into table db_custscience_interns.col_38_DB_FNDTCNSL_PRODREFRESH_CGSCX_CNSL_GLBL_STY_CLR_FLAT_XREF_distinct_values_table_stats select '38' as col_id, count (distinct MDSE_CORP_KEY) as distinct_values</t>
  </si>
  <si>
    <t>insert into table db_custscience_interns.col_39_DB_FNDTCNSL_PRODREFRESH_CGSCX_CNSL_GLBL_STY_CLR_FLAT_XREF_distinct_values_table_stats select '39' as col_id, count (distinct MDSE_CORP_DESC) as distinct_values</t>
  </si>
  <si>
    <t>insert into table db_custscience_interns.col_40_DB_FNDTCNSL_PRODREFRESH_CGSCX_CNSL_GLBL_STY_CLR_FLAT_XREF_distinct_values_table_stats select '40' as col_id, count (distinct MDSE_CO_KEY) as distinct_values</t>
  </si>
  <si>
    <t>insert into table db_custscience_interns.col_41_DB_FNDTCNSL_PRODREFRESH_CGSCX_CNSL_GLBL_STY_CLR_FLAT_XREF_distinct_values_table_stats select '41' as col_id, count (distinct MDSE_CO_DESC) as distinct_values</t>
  </si>
  <si>
    <t>insert into table db_custscience_interns.col_42_DB_FNDTCNSL_PRODREFRESH_CGSCX_CNSL_GLBL_STY_CLR_FLAT_XREF_distinct_values_table_stats select '42' as col_id, count (distinct MDSE_DIV_KEY) as distinct_values</t>
  </si>
  <si>
    <t>insert into table db_custscience_interns.col_43_DB_FNDTCNSL_PRODREFRESH_CGSCX_CNSL_GLBL_STY_CLR_FLAT_XREF_distinct_values_table_stats select '43' as col_id, count (distinct MDSE_DIV_DESC) as distinct_values</t>
  </si>
  <si>
    <t>insert into table db_custscience_interns.col_44_DB_FNDTCNSL_PRODREFRESH_CGSCX_CNSL_GLBL_STY_CLR_FLAT_XREF_distinct_values_table_stats select '44' as col_id, count (distinct MDSE_DEPT_KEY) as distinct_values</t>
  </si>
  <si>
    <t>insert into table db_custscience_interns.col_45_DB_FNDTCNSL_PRODREFRESH_CGSCX_CNSL_GLBL_STY_CLR_FLAT_XREF_distinct_values_table_stats select '45' as col_id, count (distinct MDSE_DEPT_DESC) as distinct_values</t>
  </si>
  <si>
    <t>insert into table db_custscience_interns.col_46_DB_FNDTCNSL_PRODREFRESH_CGSCX_CNSL_GLBL_STY_CLR_FLAT_XREF_distinct_values_table_stats select '46' as col_id, count (distinct MDSE_CLS_KEY) as distinct_values</t>
  </si>
  <si>
    <t>insert into table db_custscience_interns.col_47_DB_FNDTCNSL_PRODREFRESH_CGSCX_CNSL_GLBL_STY_CLR_FLAT_XREF_distinct_values_table_stats select '47' as col_id, count (distinct MDSE_CLS_DESC) as distinct_values</t>
  </si>
  <si>
    <t>insert into table db_custscience_interns.col_48_DB_FNDTCNSL_PRODREFRESH_CGSCX_CNSL_GLBL_STY_CLR_FLAT_XREF_distinct_values_table_stats select '48' as col_id, count (distinct MDSE_SCLS_KEY) as distinct_values</t>
  </si>
  <si>
    <t>insert into table db_custscience_interns.col_49_DB_FNDTCNSL_PRODREFRESH_CGSCX_CNSL_GLBL_STY_CLR_FLAT_XREF_distinct_values_table_stats select '49' as col_id, count (distinct MDSE_SCLS_DESC) as distinct_values</t>
  </si>
  <si>
    <t>insert into table db_custscience_interns.col_50_DB_FNDTCNSL_PRODREFRESH_CGSCX_CNSL_GLBL_STY_CLR_FLAT_XREF_distinct_values_table_stats select '50' as col_id, count (distinct MDSE_STY_KEY) as distinct_values</t>
  </si>
  <si>
    <t>insert into table db_custscience_interns.col_51_DB_FNDTCNSL_PRODREFRESH_CGSCX_CNSL_GLBL_STY_CLR_FLAT_XREF_distinct_values_table_stats select '51' as col_id, count (distinct MDSE_STY_DESC) as distinct_values</t>
  </si>
  <si>
    <t>insert into table db_custscience_interns.col_52_DB_FNDTCNSL_PRODREFRESH_CGSCX_CNSL_GLBL_STY_CLR_FLAT_XREF_distinct_values_table_stats select '52' as col_id, count (distinct MKT_CD) as distinct_values</t>
  </si>
  <si>
    <t>insert into table db_custscience_interns.col_53_DB_FNDTCNSL_PRODREFRESH_CGSCX_CNSL_GLBL_STY_CLR_FLAT_XREF_distinct_values_table_stats select '53' as col_id, count (distinct MKT_ABBR_NM) as distinct_values</t>
  </si>
  <si>
    <t>insert into table db_custscience_interns.col_54_DB_FNDTCNSL_PRODREFRESH_CGSCX_CNSL_GLBL_STY_CLR_FLAT_XREF_distinct_values_table_stats select '54' as col_id, count (distinct CTRY_CD) as distinct_values</t>
  </si>
  <si>
    <t>insert into table db_custscience_interns.col_55_DB_FNDTCNSL_PRODREFRESH_CGSCX_CNSL_GLBL_STY_CLR_FLAT_XREF_distinct_values_table_stats select '55' as col_id, count (distinct MDSE_PRD_KEY) as distinct_values</t>
  </si>
  <si>
    <t>insert into table db_custscience_interns.col_56_DB_FNDTCNSL_PRODREFRESH_CGSCX_CNSL_GLBL_STY_CLR_FLAT_XREF_distinct_values_table_stats select '56' as col_id, count (distinct OPR_STY_CLR_NBR) as distinct_values</t>
  </si>
  <si>
    <t>insert into table db_custscience_interns.col_57_DB_FNDTCNSL_PRODREFRESH_CGSCX_CNSL_GLBL_STY_CLR_FLAT_XREF_distinct_values_table_stats select '57' as col_id, count (distinct MDSE_PGM_KEY) as distinct_values</t>
  </si>
  <si>
    <t>insert into table db_custscience_interns.col_58_DB_FNDTCNSL_PRODREFRESH_CGSCX_CNSL_GLBL_STY_CLR_FLAT_XREF_distinct_values_table_stats select '58' as col_id, count (distinct OPR_MDSE_PGM_ID) as distinct_values</t>
  </si>
  <si>
    <t>insert into table db_custscience_interns.col_59_DB_FNDTCNSL_PRODREFRESH_CGSCX_CNSL_GLBL_STY_CLR_FLAT_XREF_distinct_values_table_stats select '59' as col_id, count (distinct MDSE_PGM_DESC) as distinct_values</t>
  </si>
  <si>
    <t>insert into table db_custscience_interns.col_60_DB_FNDTCNSL_PRODREFRESH_CGSCX_CNSL_GLBL_STY_CLR_FLAT_XREF_distinct_values_table_stats select '60' as col_id, count (distinct PRD_HIER_XREF_TYP_CD) as distinct_values</t>
  </si>
  <si>
    <t>insert into table db_custscience_interns.col_61_DB_FNDTCNSL_PRODREFRESH_CGSCX_CNSL_GLBL_STY_CLR_FLAT_XREF_distinct_values_table_stats select '61' as col_id, count (distinct ONLN_XCL_IND) as distinct_values</t>
  </si>
  <si>
    <t>insert into table db_custscience_interns.col_62_DB_FNDTCNSL_PRODREFRESH_CGSCX_CNSL_GLBL_STY_CLR_FLAT_XREF_distinct_values_table_stats select '62' as col_id, count (distinct BRD_KEY) as distinct_values</t>
  </si>
  <si>
    <t>insert into table db_custscience_interns.col_63_DB_FNDTCNSL_PRODREFRESH_CGSCX_CNSL_GLBL_STY_CLR_FLAT_XREF_distinct_values_table_stats select '63' as col_id, count (distinct MKT_KEY) as distinct_values</t>
  </si>
  <si>
    <t>insert into table db_custscience_interns.col_64_DB_FNDTCNSL_PRODREFRESH_CGSCX_CNSL_GLBL_STY_CLR_FLAT_XREF_distinct_values_table_stats select '64' as col_id, count (distinct CHNL_KEY) as distinct_values</t>
  </si>
  <si>
    <t>insert into table db_custscience_interns.col_65_DB_FNDTCNSL_PRODREFRESH_CGSCX_CNSL_GLBL_STY_CLR_FLAT_XREF_distinct_values_table_stats select '65' as col_id, count (distinct LGCY_MKT_CD) as distinct_values</t>
  </si>
  <si>
    <t>insert into table db_custscience_interns.col_66_DB_FNDTCNSL_PRODREFRESH_CGSCX_CNSL_GLBL_STY_CLR_FLAT_XREF_distinct_values_table_stats select '66' as col_id, count (distinct BRD_STY_KEY) as distinct_values</t>
  </si>
  <si>
    <t>insert into table db_custscience_interns.col_67_DB_FNDTCNSL_PRODREFRESH_CGSCX_CNSL_GLBL_STY_CLR_FLAT_XREF_distinct_values_table_stats select '67' as col_id, count (distinct BRD_STY_CLR_KEY) as distinct_values</t>
  </si>
  <si>
    <t>insert into table db_custscience_interns.col_68_DB_FNDTCNSL_PRODREFRESH_CGSCX_CNSL_GLBL_STY_CLR_FLAT_XREF_distinct_values_table_stats select '68' as col_id, count (distinct OPR_GLBL_STY_CLR_ID) as distinct_values</t>
  </si>
  <si>
    <t>insert into table db_custscience_interns.col_69_DB_FNDTCNSL_PRODREFRESH_CGSCX_CNSL_GLBL_STY_CLR_FLAT_XREF_distinct_values_table_stats select '69' as col_id, count (distinct OPR_GLBL_STY_ID) as distinct_values</t>
  </si>
  <si>
    <t>insert into table db_custscience_interns.col_70_DB_FNDTCNSL_PRODREFRESH_CGSCX_CNSL_GLBL_STY_CLR_FLAT_XREF_distinct_values_table_stats select '70' as col_id, count (distinct BRD_STY_ITM_DESC) as distinct_values</t>
  </si>
  <si>
    <t>insert into table db_custscience_interns.col_71_DB_FNDTCNSL_PRODREFRESH_CGSCX_CNSL_GLBL_STY_CLR_FLAT_XREF_distinct_values_table_stats select '71' as col_id, count (distinct SUP_CHN_CHN_KEY) as distinct_values</t>
  </si>
  <si>
    <t>insert into table db_custscience_interns.col_72_DB_FNDTCNSL_PRODREFRESH_CGSCX_CNSL_GLBL_STY_CLR_FLAT_XREF_distinct_values_table_stats select '72' as col_id, count (distinct SUP_CHN_AREA_KEY) as distinct_values</t>
  </si>
  <si>
    <t>insert into table db_custscience_interns.col_73_DB_FNDTCNSL_PRODREFRESH_CGSCX_CNSL_GLBL_STY_CLR_FLAT_XREF_distinct_values_table_stats select '73' as col_id, count (distinct OPR_SUP_CHN_AREA_ID) as distinct_values</t>
  </si>
  <si>
    <t>insert into table db_custscience_interns.col_74_DB_FNDTCNSL_PRODREFRESH_CGSCX_CNSL_GLBL_STY_CLR_FLAT_XREF_distinct_values_table_stats select '74' as col_id, count (distinct FTPT_BRD_ID) as distinct_values</t>
  </si>
  <si>
    <t>insert into table db_custscience_interns.col_75_DB_FNDTCNSL_PRODREFRESH_CGSCX_CNSL_GLBL_STY_CLR_FLAT_XREF_distinct_values_table_stats select '75' as col_id, count (distinct FTPT_CHN_ID) as distinct_values</t>
  </si>
  <si>
    <t>insert into table db_custscience_interns.col_76_DB_FNDTCNSL_PRODREFRESH_CGSCX_CNSL_GLBL_STY_CLR_FLAT_XREF_distinct_values_table_stats select '76' as col_id, count (distinct GLBL_STY_VER_NBR) as distinct_values</t>
  </si>
  <si>
    <t>insert into table db_custscience_interns.col_77_DB_FNDTCNSL_PRODREFRESH_CGSCX_CNSL_GLBL_STY_CLR_FLAT_XREF_distinct_values_table_stats select '77' as col_id, count (distinct BRD_STY_EFF_STRT_DT) as distinct_values</t>
  </si>
  <si>
    <t>insert into table db_custscience_interns.col_78_DB_FNDTCNSL_PRODREFRESH_CGSCX_CNSL_GLBL_STY_CLR_FLAT_XREF_distinct_values_table_stats select '78' as col_id, count (distinct BRD_STY_EFF_END_DT) as distinct_values</t>
  </si>
  <si>
    <t>insert into table db_custscience_interns.col_79_DB_FNDTCNSL_PRODREFRESH_CGSCX_CNSL_GLBL_STY_CLR_FLAT_XREF_distinct_values_table_stats select '79' as col_id, count (distinct BRD_STY_VER_NBR) as distinct_values</t>
  </si>
  <si>
    <t>insert into table db_custscience_interns.col_80_DB_FNDTCNSL_PRODREFRESH_CGSCX_CNSL_GLBL_STY_CLR_FLAT_XREF_distinct_values_table_stats select '80' as col_id, count (distinct STY_CUR_REC_IND) as distinct_values</t>
  </si>
  <si>
    <t>insert into table db_custscience_interns.col_81_DB_FNDTCNSL_PRODREFRESH_CGSCX_CNSL_GLBL_STY_CLR_FLAT_XREF_distinct_values_table_stats select '81' as col_id, count (distinct BRD_STY_PRG_IND) as distinct_values</t>
  </si>
  <si>
    <t>insert into table db_custscience_interns.col_82_DB_FNDTCNSL_PRODREFRESH_CGSCX_CNSL_GLBL_STY_CLR_FLAT_XREF_distinct_values_table_stats select '82' as col_id, count (distinct BRD_STY_PRG_DT) as distinct_values</t>
  </si>
  <si>
    <t>insert into table db_custscience_interns.col_83_DB_FNDTCNSL_PRODREFRESH_CGSCX_CNSL_GLBL_STY_CLR_FLAT_XREF_distinct_values_table_stats select '83' as col_id, count (distinct BRD_STY_CLR_ITM_DESC) as distinct_values</t>
  </si>
  <si>
    <t>insert into table db_custscience_interns.col_84_DB_FNDTCNSL_PRODREFRESH_CGSCX_CNSL_GLBL_STY_CLR_FLAT_XREF_distinct_values_table_stats select '84' as col_id, count (distinct BRD_DIV_DESC) as distinct_values</t>
  </si>
  <si>
    <t>insert into table db_custscience_interns.col_85_DB_FNDTCNSL_PRODREFRESH_CGSCX_CNSL_GLBL_STY_CLR_FLAT_XREF_distinct_values_table_stats select '85' as col_id, count (distinct BRD_DEPT_DESC) as distinct_values</t>
  </si>
  <si>
    <t>insert into table db_custscience_interns.col_86_DB_FNDTCNSL_PRODREFRESH_CGSCX_CNSL_GLBL_STY_CLR_FLAT_XREF_distinct_values_table_stats select '86' as col_id, count (distinct BRD_CLS_DESC) as distinct_values</t>
  </si>
  <si>
    <t>insert into table db_custscience_interns.col_87_DB_FNDTCNSL_PRODREFRESH_CGSCX_CNSL_GLBL_STY_CLR_FLAT_XREF_distinct_values_table_stats select '87' as col_id, count (distinct BRD_SCLS_DESC) as distinct_values</t>
  </si>
  <si>
    <t>insert into table db_custscience_interns.col_88_DB_FNDTCNSL_PRODREFRESH_CGSCX_CNSL_GLBL_STY_CLR_FLAT_XREF_distinct_values_table_stats select '88' as col_id, count (distinct VENUS_STY_CLR_KEY) as distinct_values</t>
  </si>
  <si>
    <t>insert into table db_custscience_interns.col_89_DB_FNDTCNSL_PRODREFRESH_CGSCX_CNSL_GLBL_STY_CLR_FLAT_XREF_distinct_values_table_stats select '89' as col_id, count (distinct VENUS_OPR_STY_CLR_CD) as distinct_values</t>
  </si>
  <si>
    <t>insert into table db_custscience_interns.col_90_DB_FNDTCNSL_PRODREFRESH_CGSCX_CNSL_GLBL_STY_CLR_FLAT_XREF_distinct_values_table_stats select '90' as col_id, count (distinct VENUS_OPR_STY_CD) as distinct_values</t>
  </si>
  <si>
    <t>insert into table db_custscience_interns.col_91_DB_FNDTCNSL_PRODREFRESH_CGSCX_CNSL_GLBL_STY_CLR_FLAT_XREF_distinct_values_table_stats select '91' as col_id, count (distinct FTPT_BRD_STY_ID) as distinct_values</t>
  </si>
  <si>
    <t>insert into table db_custscience_interns.col_92_DB_FNDTCNSL_PRODREFRESH_CGSCX_CNSL_GLBL_STY_CLR_FLAT_XREF_distinct_values_table_stats select '92' as col_id, count (distinct FTPT_DIFF_ID) as distinct_values</t>
  </si>
  <si>
    <t>insert into table db_custscience_interns.col_93_DB_FNDTCNSL_PRODREFRESH_CGSCX_CNSL_GLBL_STY_CLR_FLAT_XREF_distinct_values_table_stats select '93' as col_id, count (distinct OTLT_GLBL_STY_CLR_ID) as distinct_values</t>
  </si>
  <si>
    <t>insert into table db_custscience_interns.col_94_DB_FNDTCNSL_PRODREFRESH_CGSCX_CNSL_GLBL_STY_CLR_FLAT_XREF_distinct_values_table_stats select '94' as col_id, count (distinct SRC_CRT_DT) as distinct_values</t>
  </si>
  <si>
    <t>insert into table db_custscience_interns.col_95_DB_FNDTCNSL_PRODREFRESH_CGSCX_CNSL_GLBL_STY_CLR_FLAT_XREF_distinct_values_table_stats select '95' as col_id, count (distinct UDTRM_IND) as distinct_values</t>
  </si>
  <si>
    <t>insert into table db_custscience_interns.col_96_DB_FNDTCNSL_PRODREFRESH_CGSCX_CNSL_GLBL_STY_CLR_FLAT_XREF_distinct_values_table_stats select '96' as col_id, count (distinct DLT_IND) as distinct_values</t>
  </si>
  <si>
    <t>insert into table db_custscience_interns.col_97_DB_FNDTCNSL_PRODREFRESH_CGSCX_CNSL_GLBL_STY_CLR_FLAT_XREF_distinct_values_table_stats select '97' as col_id, count (distinct EDW_LST_ETL_PROC_TMST) as distinct_values</t>
  </si>
  <si>
    <t>create table db_custscience_interns.SUMMARY_of_DB_FNDTCNSL_PRODREFRESH_CGSCX_CNSL_GLBL_STY_CLR_FLAT_XREF_distinct_values_table_stats (col_id int, distinct_values bigint) Row format delimited Fields terminated by '\t' Lines terminated by '\n'  Stored as textfile ;</t>
  </si>
  <si>
    <t>insert into table db_custscience_interns.SUMMARY_of_DB_FNDTCNSL_PRODREFRESH_CGSCX_CNSL_GLBL_STY_CLR_FLAT_XREF_distinct_values_table_stats select col_id, distinct_values from db_custscience_interns.col_1_DB_FNDTCNSL_PRODREFRESH_CGSCX_CNSL_GLBL_STY_CLR_FLAT_XREF_distinct_values_table_stats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</si>
  <si>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</si>
  <si>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</si>
  <si>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</si>
  <si>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</si>
  <si>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</si>
  <si>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</si>
  <si>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</si>
  <si>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</si>
  <si>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</si>
  <si>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</si>
  <si>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</si>
  <si>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</si>
  <si>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</si>
  <si>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</si>
  <si>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</si>
  <si>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</si>
  <si>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</si>
  <si>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db_custscience_interns.col_19_DB_FNDTCNSL_PRODREFRESH_CGSCX_CNSL_GLBL_STY_CLR_FLAT_XREF_distinct_values_table_stats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</si>
  <si>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</si>
  <si>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</si>
  <si>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</si>
  <si>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</si>
  <si>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</si>
  <si>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</si>
  <si>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</si>
  <si>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</si>
  <si>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</si>
  <si>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db_custscience_interns.col_29_DB_FNDTCNSL_PRODREFRESH_CGSCX_CNSL_GLBL_STY_CLR_FLAT_XREF_distinct_values_table_stats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</si>
  <si>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</si>
  <si>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</si>
  <si>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</si>
  <si>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</si>
  <si>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</si>
  <si>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</si>
  <si>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</si>
  <si>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</si>
  <si>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</si>
  <si>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db_custscience_interns.col_39_DB_FNDTCNSL_PRODREFRESH_CGSCX_CNSL_GLBL_STY_CLR_FLAT_XREF_distinct_values_table_stats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</si>
  <si>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</si>
  <si>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</si>
  <si>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</si>
  <si>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</si>
  <si>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</si>
  <si>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</si>
  <si>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</si>
  <si>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</si>
  <si>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</si>
  <si>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db_custscience_interns.col_49_DB_FNDTCNSL_PRODREFRESH_CGSCX_CNSL_GLBL_STY_CLR_FLAT_XREF_distinct_values_table_stats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</si>
  <si>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</si>
  <si>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</si>
  <si>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</si>
  <si>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</si>
  <si>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</si>
  <si>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</si>
  <si>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</si>
  <si>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</si>
  <si>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</si>
  <si>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db_custscience_interns.col_59_DB_FNDTCNSL_PRODREFRESH_CGSCX_CNSL_GLBL_STY_CLR_FLAT_XREF_distinct_values_table_stats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</si>
  <si>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</si>
  <si>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</si>
  <si>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</si>
  <si>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</si>
  <si>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</si>
  <si>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</si>
  <si>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</si>
  <si>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</si>
  <si>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</si>
  <si>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db_custscience_interns.col_69_DB_FNDTCNSL_PRODREFRESH_CGSCX_CNSL_GLBL_STY_CLR_FLAT_XREF_distinct_values_table_stats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</si>
  <si>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</si>
  <si>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</si>
  <si>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</si>
  <si>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</si>
  <si>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</si>
  <si>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</si>
  <si>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</si>
  <si>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</si>
  <si>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</si>
  <si>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db_custscience_interns.col_79_DB_FNDTCNSL_PRODREFRESH_CGSCX_CNSL_GLBL_STY_CLR_FLAT_XREF_distinct_values_table_stats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</si>
  <si>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</si>
  <si>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</si>
  <si>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</si>
  <si>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</si>
  <si>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</si>
  <si>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</si>
  <si>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</si>
  <si>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db_custscience_interns.col_87_DB_FNDTCNSL_PRODREFRESH_CGSCX_CNSL_GLBL_STY_CLR_FLAT_XREF_distinct_values_table_stats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</si>
  <si>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db_custscience_interns.col_88_DB_FNDTCNSL_PRODREFRESH_CGSCX_CNSL_GLBL_STY_CLR_FLAT_XREF_distinct_values_table_stats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</si>
  <si>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db_custscience_interns.col_89_DB_FNDTCNSL_PRODREFRESH_CGSCX_CNSL_GLBL_STY_CLR_FLAT_XREF_distinct_values_table_stats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</si>
  <si>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db_custscience_interns.col_90_DB_FNDTCNSL_PRODREFRESH_CGSCX_CNSL_GLBL_STY_CLR_FLAT_XREF_distinct_values_table_stats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</si>
  <si>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db_custscience_interns.col_91_DB_FNDTCNSL_PRODREFRESH_CGSCX_CNSL_GLBL_STY_CLR_FLAT_XREF_distinct_values_table_stats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</si>
  <si>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db_custscience_interns.col_92_DB_FNDTCNSL_PRODREFRESH_CGSCX_CNSL_GLBL_STY_CLR_FLAT_XREF_distinct_values_table_stats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</si>
  <si>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db_custscience_interns.col_93_DB_FNDTCNSL_PRODREFRESH_CGSCX_CNSL_GLBL_STY_CLR_FLAT_XREF_distinct_values_table_stats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</si>
  <si>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db_custscience_interns.col_94_DB_FNDTCNSL_PRODREFRESH_CGSCX_CNSL_GLBL_STY_CLR_FLAT_XREF_distinct_values_table_stats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</si>
  <si>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db_custscience_interns.col_95_DB_FNDTCNSL_PRODREFRESH_CGSCX_CNSL_GLBL_STY_CLR_FLAT_XREF_distinct_values_table_stats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</si>
  <si>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db_custscience_interns.col_96_DB_FNDTCNSL_PRODREFRESH_CGSCX_CNSL_GLBL_STY_CLR_FLAT_XREF_distinct_values_table_stats ;</t>
  </si>
  <si>
    <t>insert into table db_custscience_interns.SUMMARY_of_DB_FNDTCNSL_PRODREFRESH_CGSCX_CNSL_GLBL_STY_CLR_FLAT_XREF_distinct_values_table_stats select col_id, distinct_values from db_custscience_interns.col_97_DB_FNDTCNSL_PRODREFRESH_CGSCX_CNSL_GLBL_STY_CLR_FLAT_XREF_distinct_values_table_stats ;</t>
  </si>
  <si>
    <t>drop table db_custscience_interns.col_1_DB_FNDTCNSL_PRODREFRESH_CGSCX_CNSL_GLBL_STY_CLR_FLAT_XREF_distinct_values_table_stats;</t>
  </si>
  <si>
    <t>drop table db_custscience_interns.col_2_DB_FNDTCNSL_PRODREFRESH_CGSCX_CNSL_GLBL_STY_CLR_FLAT_XREF_distinct_values_table_stats;</t>
  </si>
  <si>
    <t>drop table db_custscience_interns.col_3_DB_FNDTCNSL_PRODREFRESH_CGSCX_CNSL_GLBL_STY_CLR_FLAT_XREF_distinct_values_table_stats;</t>
  </si>
  <si>
    <t>drop table db_custscience_interns.col_4_DB_FNDTCNSL_PRODREFRESH_CGSCX_CNSL_GLBL_STY_CLR_FLAT_XREF_distinct_values_table_stats;</t>
  </si>
  <si>
    <t>drop table db_custscience_interns.col_5_DB_FNDTCNSL_PRODREFRESH_CGSCX_CNSL_GLBL_STY_CLR_FLAT_XREF_distinct_values_table_stats;</t>
  </si>
  <si>
    <t>drop table db_custscience_interns.col_6_DB_FNDTCNSL_PRODREFRESH_CGSCX_CNSL_GLBL_STY_CLR_FLAT_XREF_distinct_values_table_stats;</t>
  </si>
  <si>
    <t>drop table db_custscience_interns.col_7_DB_FNDTCNSL_PRODREFRESH_CGSCX_CNSL_GLBL_STY_CLR_FLAT_XREF_distinct_values_table_stats;</t>
  </si>
  <si>
    <t>drop table db_custscience_interns.col_8_DB_FNDTCNSL_PRODREFRESH_CGSCX_CNSL_GLBL_STY_CLR_FLAT_XREF_distinct_values_table_stats;</t>
  </si>
  <si>
    <t>drop table db_custscience_interns.col_9_DB_FNDTCNSL_PRODREFRESH_CGSCX_CNSL_GLBL_STY_CLR_FLAT_XREF_distinct_values_table_stats;</t>
  </si>
  <si>
    <t>drop table db_custscience_interns.col_10_DB_FNDTCNSL_PRODREFRESH_CGSCX_CNSL_GLBL_STY_CLR_FLAT_XREF_distinct_values_table_stats;</t>
  </si>
  <si>
    <t>drop table db_custscience_interns.col_11_DB_FNDTCNSL_PRODREFRESH_CGSCX_CNSL_GLBL_STY_CLR_FLAT_XREF_distinct_values_table_stats;</t>
  </si>
  <si>
    <t>drop table db_custscience_interns.col_12_DB_FNDTCNSL_PRODREFRESH_CGSCX_CNSL_GLBL_STY_CLR_FLAT_XREF_distinct_values_table_stats;</t>
  </si>
  <si>
    <t>drop table db_custscience_interns.col_13_DB_FNDTCNSL_PRODREFRESH_CGSCX_CNSL_GLBL_STY_CLR_FLAT_XREF_distinct_values_table_stats;</t>
  </si>
  <si>
    <t>drop table db_custscience_interns.col_14_DB_FNDTCNSL_PRODREFRESH_CGSCX_CNSL_GLBL_STY_CLR_FLAT_XREF_distinct_values_table_stats;</t>
  </si>
  <si>
    <t>drop table db_custscience_interns.col_15_DB_FNDTCNSL_PRODREFRESH_CGSCX_CNSL_GLBL_STY_CLR_FLAT_XREF_distinct_values_table_stats;</t>
  </si>
  <si>
    <t>drop table db_custscience_interns.col_16_DB_FNDTCNSL_PRODREFRESH_CGSCX_CNSL_GLBL_STY_CLR_FLAT_XREF_distinct_values_table_stats;</t>
  </si>
  <si>
    <t>drop table db_custscience_interns.col_17_DB_FNDTCNSL_PRODREFRESH_CGSCX_CNSL_GLBL_STY_CLR_FLAT_XREF_distinct_values_table_stats;</t>
  </si>
  <si>
    <t>drop table db_custscience_interns.col_18_DB_FNDTCNSL_PRODREFRESH_CGSCX_CNSL_GLBL_STY_CLR_FLAT_XREF_distinct_values_table_stats;</t>
  </si>
  <si>
    <t>drop table db_custscience_interns.col_19_DB_FNDTCNSL_PRODREFRESH_CGSCX_CNSL_GLBL_STY_CLR_FLAT_XREF_distinct_values_table_stats;</t>
  </si>
  <si>
    <t>drop table db_custscience_interns.col_20_DB_FNDTCNSL_PRODREFRESH_CGSCX_CNSL_GLBL_STY_CLR_FLAT_XREF_distinct_values_table_stats;</t>
  </si>
  <si>
    <t>drop table db_custscience_interns.col_21_DB_FNDTCNSL_PRODREFRESH_CGSCX_CNSL_GLBL_STY_CLR_FLAT_XREF_distinct_values_table_stats;</t>
  </si>
  <si>
    <t>drop table db_custscience_interns.col_22_DB_FNDTCNSL_PRODREFRESH_CGSCX_CNSL_GLBL_STY_CLR_FLAT_XREF_distinct_values_table_stats;</t>
  </si>
  <si>
    <t>drop table db_custscience_interns.col_23_DB_FNDTCNSL_PRODREFRESH_CGSCX_CNSL_GLBL_STY_CLR_FLAT_XREF_distinct_values_table_stats;</t>
  </si>
  <si>
    <t>drop table db_custscience_interns.col_24_DB_FNDTCNSL_PRODREFRESH_CGSCX_CNSL_GLBL_STY_CLR_FLAT_XREF_distinct_values_table_stats;</t>
  </si>
  <si>
    <t>drop table db_custscience_interns.col_25_DB_FNDTCNSL_PRODREFRESH_CGSCX_CNSL_GLBL_STY_CLR_FLAT_XREF_distinct_values_table_stats;</t>
  </si>
  <si>
    <t>drop table db_custscience_interns.col_26_DB_FNDTCNSL_PRODREFRESH_CGSCX_CNSL_GLBL_STY_CLR_FLAT_XREF_distinct_values_table_stats;</t>
  </si>
  <si>
    <t>drop table db_custscience_interns.col_27_DB_FNDTCNSL_PRODREFRESH_CGSCX_CNSL_GLBL_STY_CLR_FLAT_XREF_distinct_values_table_stats;</t>
  </si>
  <si>
    <t>drop table db_custscience_interns.col_28_DB_FNDTCNSL_PRODREFRESH_CGSCX_CNSL_GLBL_STY_CLR_FLAT_XREF_distinct_values_table_stats;</t>
  </si>
  <si>
    <t>drop table db_custscience_interns.col_29_DB_FNDTCNSL_PRODREFRESH_CGSCX_CNSL_GLBL_STY_CLR_FLAT_XREF_distinct_values_table_stats;</t>
  </si>
  <si>
    <t>drop table db_custscience_interns.col_30_DB_FNDTCNSL_PRODREFRESH_CGSCX_CNSL_GLBL_STY_CLR_FLAT_XREF_distinct_values_table_stats;</t>
  </si>
  <si>
    <t>drop table db_custscience_interns.col_31_DB_FNDTCNSL_PRODREFRESH_CGSCX_CNSL_GLBL_STY_CLR_FLAT_XREF_distinct_values_table_stats;</t>
  </si>
  <si>
    <t>drop table db_custscience_interns.col_32_DB_FNDTCNSL_PRODREFRESH_CGSCX_CNSL_GLBL_STY_CLR_FLAT_XREF_distinct_values_table_stats;</t>
  </si>
  <si>
    <t>drop table db_custscience_interns.col_33_DB_FNDTCNSL_PRODREFRESH_CGSCX_CNSL_GLBL_STY_CLR_FLAT_XREF_distinct_values_table_stats;</t>
  </si>
  <si>
    <t>drop table db_custscience_interns.col_34_DB_FNDTCNSL_PRODREFRESH_CGSCX_CNSL_GLBL_STY_CLR_FLAT_XREF_distinct_values_table_stats;</t>
  </si>
  <si>
    <t>drop table db_custscience_interns.col_35_DB_FNDTCNSL_PRODREFRESH_CGSCX_CNSL_GLBL_STY_CLR_FLAT_XREF_distinct_values_table_stats;</t>
  </si>
  <si>
    <t>drop table db_custscience_interns.col_36_DB_FNDTCNSL_PRODREFRESH_CGSCX_CNSL_GLBL_STY_CLR_FLAT_XREF_distinct_values_table_stats;</t>
  </si>
  <si>
    <t>drop table db_custscience_interns.col_37_DB_FNDTCNSL_PRODREFRESH_CGSCX_CNSL_GLBL_STY_CLR_FLAT_XREF_distinct_values_table_stats;</t>
  </si>
  <si>
    <t>drop table db_custscience_interns.col_38_DB_FNDTCNSL_PRODREFRESH_CGSCX_CNSL_GLBL_STY_CLR_FLAT_XREF_distinct_values_table_stats;</t>
  </si>
  <si>
    <t>drop table db_custscience_interns.col_39_DB_FNDTCNSL_PRODREFRESH_CGSCX_CNSL_GLBL_STY_CLR_FLAT_XREF_distinct_values_table_stats;</t>
  </si>
  <si>
    <t>drop table db_custscience_interns.col_40_DB_FNDTCNSL_PRODREFRESH_CGSCX_CNSL_GLBL_STY_CLR_FLAT_XREF_distinct_values_table_stats;</t>
  </si>
  <si>
    <t>drop table db_custscience_interns.col_41_DB_FNDTCNSL_PRODREFRESH_CGSCX_CNSL_GLBL_STY_CLR_FLAT_XREF_distinct_values_table_stats;</t>
  </si>
  <si>
    <t>drop table db_custscience_interns.col_42_DB_FNDTCNSL_PRODREFRESH_CGSCX_CNSL_GLBL_STY_CLR_FLAT_XREF_distinct_values_table_stats;</t>
  </si>
  <si>
    <t>drop table db_custscience_interns.col_43_DB_FNDTCNSL_PRODREFRESH_CGSCX_CNSL_GLBL_STY_CLR_FLAT_XREF_distinct_values_table_stats;</t>
  </si>
  <si>
    <t>drop table db_custscience_interns.col_44_DB_FNDTCNSL_PRODREFRESH_CGSCX_CNSL_GLBL_STY_CLR_FLAT_XREF_distinct_values_table_stats;</t>
  </si>
  <si>
    <t>drop table db_custscience_interns.col_45_DB_FNDTCNSL_PRODREFRESH_CGSCX_CNSL_GLBL_STY_CLR_FLAT_XREF_distinct_values_table_stats;</t>
  </si>
  <si>
    <t>drop table db_custscience_interns.col_46_DB_FNDTCNSL_PRODREFRESH_CGSCX_CNSL_GLBL_STY_CLR_FLAT_XREF_distinct_values_table_stats;</t>
  </si>
  <si>
    <t>drop table db_custscience_interns.col_47_DB_FNDTCNSL_PRODREFRESH_CGSCX_CNSL_GLBL_STY_CLR_FLAT_XREF_distinct_values_table_stats;</t>
  </si>
  <si>
    <t>drop table db_custscience_interns.col_48_DB_FNDTCNSL_PRODREFRESH_CGSCX_CNSL_GLBL_STY_CLR_FLAT_XREF_distinct_values_table_stats;</t>
  </si>
  <si>
    <t>drop table db_custscience_interns.col_49_DB_FNDTCNSL_PRODREFRESH_CGSCX_CNSL_GLBL_STY_CLR_FLAT_XREF_distinct_values_table_stats;</t>
  </si>
  <si>
    <t>drop table db_custscience_interns.col_50_DB_FNDTCNSL_PRODREFRESH_CGSCX_CNSL_GLBL_STY_CLR_FLAT_XREF_distinct_values_table_stats;</t>
  </si>
  <si>
    <t>drop table db_custscience_interns.col_51_DB_FNDTCNSL_PRODREFRESH_CGSCX_CNSL_GLBL_STY_CLR_FLAT_XREF_distinct_values_table_stats;</t>
  </si>
  <si>
    <t>drop table db_custscience_interns.col_52_DB_FNDTCNSL_PRODREFRESH_CGSCX_CNSL_GLBL_STY_CLR_FLAT_XREF_distinct_values_table_stats;</t>
  </si>
  <si>
    <t>drop table db_custscience_interns.col_53_DB_FNDTCNSL_PRODREFRESH_CGSCX_CNSL_GLBL_STY_CLR_FLAT_XREF_distinct_values_table_stats;</t>
  </si>
  <si>
    <t>drop table db_custscience_interns.col_54_DB_FNDTCNSL_PRODREFRESH_CGSCX_CNSL_GLBL_STY_CLR_FLAT_XREF_distinct_values_table_stats;</t>
  </si>
  <si>
    <t>drop table db_custscience_interns.col_55_DB_FNDTCNSL_PRODREFRESH_CGSCX_CNSL_GLBL_STY_CLR_FLAT_XREF_distinct_values_table_stats;</t>
  </si>
  <si>
    <t>drop table db_custscience_interns.col_56_DB_FNDTCNSL_PRODREFRESH_CGSCX_CNSL_GLBL_STY_CLR_FLAT_XREF_distinct_values_table_stats;</t>
  </si>
  <si>
    <t>drop table db_custscience_interns.col_57_DB_FNDTCNSL_PRODREFRESH_CGSCX_CNSL_GLBL_STY_CLR_FLAT_XREF_distinct_values_table_stats;</t>
  </si>
  <si>
    <t>drop table db_custscience_interns.col_58_DB_FNDTCNSL_PRODREFRESH_CGSCX_CNSL_GLBL_STY_CLR_FLAT_XREF_distinct_values_table_stats;</t>
  </si>
  <si>
    <t>drop table db_custscience_interns.col_59_DB_FNDTCNSL_PRODREFRESH_CGSCX_CNSL_GLBL_STY_CLR_FLAT_XREF_distinct_values_table_stats;</t>
  </si>
  <si>
    <t>drop table db_custscience_interns.col_60_DB_FNDTCNSL_PRODREFRESH_CGSCX_CNSL_GLBL_STY_CLR_FLAT_XREF_distinct_values_table_stats;</t>
  </si>
  <si>
    <t>drop table db_custscience_interns.col_61_DB_FNDTCNSL_PRODREFRESH_CGSCX_CNSL_GLBL_STY_CLR_FLAT_XREF_distinct_values_table_stats;</t>
  </si>
  <si>
    <t>drop table db_custscience_interns.col_62_DB_FNDTCNSL_PRODREFRESH_CGSCX_CNSL_GLBL_STY_CLR_FLAT_XREF_distinct_values_table_stats;</t>
  </si>
  <si>
    <t>drop table db_custscience_interns.col_63_DB_FNDTCNSL_PRODREFRESH_CGSCX_CNSL_GLBL_STY_CLR_FLAT_XREF_distinct_values_table_stats;</t>
  </si>
  <si>
    <t>drop table db_custscience_interns.col_64_DB_FNDTCNSL_PRODREFRESH_CGSCX_CNSL_GLBL_STY_CLR_FLAT_XREF_distinct_values_table_stats;</t>
  </si>
  <si>
    <t>drop table db_custscience_interns.col_65_DB_FNDTCNSL_PRODREFRESH_CGSCX_CNSL_GLBL_STY_CLR_FLAT_XREF_distinct_values_table_stats;</t>
  </si>
  <si>
    <t>drop table db_custscience_interns.col_66_DB_FNDTCNSL_PRODREFRESH_CGSCX_CNSL_GLBL_STY_CLR_FLAT_XREF_distinct_values_table_stats;</t>
  </si>
  <si>
    <t>drop table db_custscience_interns.col_67_DB_FNDTCNSL_PRODREFRESH_CGSCX_CNSL_GLBL_STY_CLR_FLAT_XREF_distinct_values_table_stats;</t>
  </si>
  <si>
    <t>drop table db_custscience_interns.col_68_DB_FNDTCNSL_PRODREFRESH_CGSCX_CNSL_GLBL_STY_CLR_FLAT_XREF_distinct_values_table_stats;</t>
  </si>
  <si>
    <t>drop table db_custscience_interns.col_69_DB_FNDTCNSL_PRODREFRESH_CGSCX_CNSL_GLBL_STY_CLR_FLAT_XREF_distinct_values_table_stats;</t>
  </si>
  <si>
    <t>drop table db_custscience_interns.col_70_DB_FNDTCNSL_PRODREFRESH_CGSCX_CNSL_GLBL_STY_CLR_FLAT_XREF_distinct_values_table_stats;</t>
  </si>
  <si>
    <t>drop table db_custscience_interns.col_71_DB_FNDTCNSL_PRODREFRESH_CGSCX_CNSL_GLBL_STY_CLR_FLAT_XREF_distinct_values_table_stats;</t>
  </si>
  <si>
    <t>drop table db_custscience_interns.col_72_DB_FNDTCNSL_PRODREFRESH_CGSCX_CNSL_GLBL_STY_CLR_FLAT_XREF_distinct_values_table_stats;</t>
  </si>
  <si>
    <t>drop table db_custscience_interns.col_73_DB_FNDTCNSL_PRODREFRESH_CGSCX_CNSL_GLBL_STY_CLR_FLAT_XREF_distinct_values_table_stats;</t>
  </si>
  <si>
    <t>drop table db_custscience_interns.col_74_DB_FNDTCNSL_PRODREFRESH_CGSCX_CNSL_GLBL_STY_CLR_FLAT_XREF_distinct_values_table_stats;</t>
  </si>
  <si>
    <t>drop table db_custscience_interns.col_75_DB_FNDTCNSL_PRODREFRESH_CGSCX_CNSL_GLBL_STY_CLR_FLAT_XREF_distinct_values_table_stats;</t>
  </si>
  <si>
    <t>drop table db_custscience_interns.col_76_DB_FNDTCNSL_PRODREFRESH_CGSCX_CNSL_GLBL_STY_CLR_FLAT_XREF_distinct_values_table_stats;</t>
  </si>
  <si>
    <t>drop table db_custscience_interns.col_77_DB_FNDTCNSL_PRODREFRESH_CGSCX_CNSL_GLBL_STY_CLR_FLAT_XREF_distinct_values_table_stats;</t>
  </si>
  <si>
    <t>drop table db_custscience_interns.col_78_DB_FNDTCNSL_PRODREFRESH_CGSCX_CNSL_GLBL_STY_CLR_FLAT_XREF_distinct_values_table_stats;</t>
  </si>
  <si>
    <t>drop table db_custscience_interns.col_79_DB_FNDTCNSL_PRODREFRESH_CGSCX_CNSL_GLBL_STY_CLR_FLAT_XREF_distinct_values_table_stats;</t>
  </si>
  <si>
    <t>drop table db_custscience_interns.col_80_DB_FNDTCNSL_PRODREFRESH_CGSCX_CNSL_GLBL_STY_CLR_FLAT_XREF_distinct_values_table_stats;</t>
  </si>
  <si>
    <t>drop table db_custscience_interns.col_81_DB_FNDTCNSL_PRODREFRESH_CGSCX_CNSL_GLBL_STY_CLR_FLAT_XREF_distinct_values_table_stats;</t>
  </si>
  <si>
    <t>drop table db_custscience_interns.col_82_DB_FNDTCNSL_PRODREFRESH_CGSCX_CNSL_GLBL_STY_CLR_FLAT_XREF_distinct_values_table_stats;</t>
  </si>
  <si>
    <t>drop table db_custscience_interns.col_83_DB_FNDTCNSL_PRODREFRESH_CGSCX_CNSL_GLBL_STY_CLR_FLAT_XREF_distinct_values_table_stats;</t>
  </si>
  <si>
    <t>drop table db_custscience_interns.col_84_DB_FNDTCNSL_PRODREFRESH_CGSCX_CNSL_GLBL_STY_CLR_FLAT_XREF_distinct_values_table_stats;</t>
  </si>
  <si>
    <t>drop table db_custscience_interns.col_85_DB_FNDTCNSL_PRODREFRESH_CGSCX_CNSL_GLBL_STY_CLR_FLAT_XREF_distinct_values_table_stats;</t>
  </si>
  <si>
    <t>drop table db_custscience_interns.col_86_DB_FNDTCNSL_PRODREFRESH_CGSCX_CNSL_GLBL_STY_CLR_FLAT_XREF_distinct_values_table_stats;</t>
  </si>
  <si>
    <t>drop table db_custscience_interns.col_87_DB_FNDTCNSL_PRODREFRESH_CGSCX_CNSL_GLBL_STY_CLR_FLAT_XREF_distinct_values_table_stats;</t>
  </si>
  <si>
    <t>drop table db_custscience_interns.col_88_DB_FNDTCNSL_PRODREFRESH_CGSCX_CNSL_GLBL_STY_CLR_FLAT_XREF_distinct_values_table_stats;</t>
  </si>
  <si>
    <t>drop table db_custscience_interns.col_89_DB_FNDTCNSL_PRODREFRESH_CGSCX_CNSL_GLBL_STY_CLR_FLAT_XREF_distinct_values_table_stats;</t>
  </si>
  <si>
    <t>drop table db_custscience_interns.col_90_DB_FNDTCNSL_PRODREFRESH_CGSCX_CNSL_GLBL_STY_CLR_FLAT_XREF_distinct_values_table_stats;</t>
  </si>
  <si>
    <t>drop table db_custscience_interns.col_91_DB_FNDTCNSL_PRODREFRESH_CGSCX_CNSL_GLBL_STY_CLR_FLAT_XREF_distinct_values_table_stats;</t>
  </si>
  <si>
    <t>drop table db_custscience_interns.col_92_DB_FNDTCNSL_PRODREFRESH_CGSCX_CNSL_GLBL_STY_CLR_FLAT_XREF_distinct_values_table_stats;</t>
  </si>
  <si>
    <t>drop table db_custscience_interns.col_93_DB_FNDTCNSL_PRODREFRESH_CGSCX_CNSL_GLBL_STY_CLR_FLAT_XREF_distinct_values_table_stats;</t>
  </si>
  <si>
    <t>drop table db_custscience_interns.col_94_DB_FNDTCNSL_PRODREFRESH_CGSCX_CNSL_GLBL_STY_CLR_FLAT_XREF_distinct_values_table_stats;</t>
  </si>
  <si>
    <t>drop table db_custscience_interns.col_95_DB_FNDTCNSL_PRODREFRESH_CGSCX_CNSL_GLBL_STY_CLR_FLAT_XREF_distinct_values_table_stats;</t>
  </si>
  <si>
    <t>drop table db_custscience_interns.col_96_DB_FNDTCNSL_PRODREFRESH_CGSCX_CNSL_GLBL_STY_CLR_FLAT_XREF_distinct_values_table_stats;</t>
  </si>
  <si>
    <t>drop table db_custscience_interns.col_97_DB_FNDTCNSL_PRODREFRESH_CGSCX_CNSL_GLBL_STY_CLR_FLAT_XREF_distinct_values_table_stats;</t>
  </si>
  <si>
    <t>select * from db_custscience_interns.SUMMARY_of_DB_FNDTCNSL_PRODREFRESH_CGSCX_CNSL_GLBL_STY_CLR_FLAT_XREF_distinct_values_table_stats;</t>
  </si>
  <si>
    <t>1       2048588</t>
  </si>
  <si>
    <t>2       10</t>
  </si>
  <si>
    <t>12      36</t>
  </si>
  <si>
    <t>13      36</t>
  </si>
  <si>
    <t>14      842936</t>
  </si>
  <si>
    <t>15      823056</t>
  </si>
  <si>
    <t>16      5595307</t>
  </si>
  <si>
    <t>17      590238</t>
  </si>
  <si>
    <t>18      100</t>
  </si>
  <si>
    <t>19      10</t>
  </si>
  <si>
    <t>20      231</t>
  </si>
  <si>
    <t>3       5</t>
  </si>
  <si>
    <t>21      42359</t>
  </si>
  <si>
    <t>22      661</t>
  </si>
  <si>
    <t>23      30</t>
  </si>
  <si>
    <t>24      1852</t>
  </si>
  <si>
    <t>25      6</t>
  </si>
  <si>
    <t>28      11</t>
  </si>
  <si>
    <t>29      9</t>
  </si>
  <si>
    <t>30      77</t>
  </si>
  <si>
    <t>31      523</t>
  </si>
  <si>
    <t>32      25</t>
  </si>
  <si>
    <t>33      23</t>
  </si>
  <si>
    <t>34      81</t>
  </si>
  <si>
    <t>35      415</t>
  </si>
  <si>
    <t>36      25</t>
  </si>
  <si>
    <t>37      23</t>
  </si>
  <si>
    <t>38      11</t>
  </si>
  <si>
    <t>39      11</t>
  </si>
  <si>
    <t>40      30</t>
  </si>
  <si>
    <t>5       10</t>
  </si>
  <si>
    <t>41      30</t>
  </si>
  <si>
    <t>42      250</t>
  </si>
  <si>
    <t>43      250</t>
  </si>
  <si>
    <t>44      1285</t>
  </si>
  <si>
    <t>45      1285</t>
  </si>
  <si>
    <t>46      7712</t>
  </si>
  <si>
    <t>47      7712</t>
  </si>
  <si>
    <t>48      28030</t>
  </si>
  <si>
    <t>49      28030</t>
  </si>
  <si>
    <t>50      2209740</t>
  </si>
  <si>
    <t>6       10</t>
  </si>
  <si>
    <t>51      2209740</t>
  </si>
  <si>
    <t>52      9</t>
  </si>
  <si>
    <t>53      4</t>
  </si>
  <si>
    <t>54      4</t>
  </si>
  <si>
    <t>55      5595307</t>
  </si>
  <si>
    <t>56      8063770</t>
  </si>
  <si>
    <t>57      2199055</t>
  </si>
  <si>
    <t>58      589060</t>
  </si>
  <si>
    <t>59      2199027</t>
  </si>
  <si>
    <t>60      0</t>
  </si>
  <si>
    <t>7       10</t>
  </si>
  <si>
    <t>61      3</t>
  </si>
  <si>
    <t>62      10</t>
  </si>
  <si>
    <t>63      6</t>
  </si>
  <si>
    <t>64      3</t>
  </si>
  <si>
    <t>65      16</t>
  </si>
  <si>
    <t>66      842936</t>
  </si>
  <si>
    <t>67      2026105</t>
  </si>
  <si>
    <t>68      2019800</t>
  </si>
  <si>
    <t>69      823058</t>
  </si>
  <si>
    <t>70      576544</t>
  </si>
  <si>
    <t>8       5</t>
  </si>
  <si>
    <t>71      15</t>
  </si>
  <si>
    <t>72      36</t>
  </si>
  <si>
    <t>73      36</t>
  </si>
  <si>
    <t>74      11</t>
  </si>
  <si>
    <t>75      15</t>
  </si>
  <si>
    <t>76      2</t>
  </si>
  <si>
    <t>77      354</t>
  </si>
  <si>
    <t>78      122</t>
  </si>
  <si>
    <t>79      2</t>
  </si>
  <si>
    <t>80      2</t>
  </si>
  <si>
    <t>9       3</t>
  </si>
  <si>
    <t>81      2</t>
  </si>
  <si>
    <t>82      3</t>
  </si>
  <si>
    <t>83      1698351</t>
  </si>
  <si>
    <t>84      51</t>
  </si>
  <si>
    <t>85      316</t>
  </si>
  <si>
    <t>86      1087</t>
  </si>
  <si>
    <t>87      2868</t>
  </si>
  <si>
    <t>88      1335221</t>
  </si>
  <si>
    <t>89      1335165</t>
  </si>
  <si>
    <t>90      423047</t>
  </si>
  <si>
    <t>10      3</t>
  </si>
  <si>
    <t>91      1088110</t>
  </si>
  <si>
    <t>92      105801</t>
  </si>
  <si>
    <t>93      64433</t>
  </si>
  <si>
    <t>94      6999</t>
  </si>
  <si>
    <t>95      1</t>
  </si>
  <si>
    <t>96      2</t>
  </si>
  <si>
    <t>97      5786</t>
  </si>
  <si>
    <t>Time taken: 0.1 seconds, Fetched: 97 row(s)</t>
  </si>
  <si>
    <t xml:space="preserve">From Ecomm: Description for a given PRODUCT. Signified by the first 9 digits of the 13 digit product code and a short description of the product. Primary description for reporting. Derived from EDW MDSE_STY_CLR_STG. PRD_UNQ_DESC at Style Color level </t>
  </si>
  <si>
    <t xml:space="preserve">This identifies the selling season code and year for the BMC Style Color in an assortment. </t>
  </si>
  <si>
    <t xml:space="preserve">Identifies the assortment season code and year for which the BMC style color has been assorted for. </t>
  </si>
  <si>
    <t xml:space="preserve">The legacy identifier that identifies a Gap Inc. Area(from the supply chain location hierarchy) associated with selling or non-selling location such as a store or a DC. </t>
  </si>
  <si>
    <t xml:space="preserve">Contains the number which uniquely identifies the division of the company. COMMENTS: VALID VALUES: 1=Gap, 2=BR, 3=OldNavy, 4=Gap Outlet, 5=BRFS, 6=ON Outlet, 7=NRC(National Retail Clearance). </t>
  </si>
  <si>
    <t xml:space="preserve">The legacy identifier that identifies a Gap Inc. Chain(from the supply chain location hierarchy) associated with selling or non-selling location such as a store or a DC. </t>
  </si>
  <si>
    <t xml:space="preserve">This is the RMS level1 item number. </t>
  </si>
  <si>
    <t xml:space="preserve">This is the text describing the name of the brand market channel. </t>
  </si>
  <si>
    <t>hive -e 'set hive.cli.print.header=true; select * from DB_FNDTCNSL_PRODREFRESH.CGSCX_CNSL_GLBL_STY_CLR_FLAT_XREF where MDSE_STY_KEY is not NULL limit 10000;'&gt;DB_FNDTCNSL_PRODREFRESH_DB_FNDTCNSL_PRODREFRESH_CGSCX_CNSL_GLBL_STY_CLR_FLAT_XREF_10k_sample_v2.txt;</t>
  </si>
  <si>
    <t>OLD NAVY</t>
  </si>
  <si>
    <t>UNITED STATES</t>
  </si>
  <si>
    <t>RTL</t>
  </si>
  <si>
    <t>RETAIL</t>
  </si>
  <si>
    <t>ON US RTL</t>
  </si>
  <si>
    <t>ON US RETAIL</t>
  </si>
  <si>
    <t>2005</t>
  </si>
  <si>
    <t>00</t>
  </si>
  <si>
    <t>32</t>
  </si>
  <si>
    <t>332</t>
  </si>
  <si>
    <t>MENS</t>
  </si>
  <si>
    <t>db4f70c1c724ed0d14e64751764b98ef</t>
  </si>
  <si>
    <t>ONL</t>
  </si>
  <si>
    <t>ONLINE</t>
  </si>
  <si>
    <t>ON US ONL</t>
  </si>
  <si>
    <t>ON US ONLINE</t>
  </si>
  <si>
    <t>4e19e170a07e98796335e69fbcc3a594</t>
  </si>
  <si>
    <t>277263</t>
  </si>
  <si>
    <t>277263002 FRAT SPORTS   RSTCORNG</t>
  </si>
  <si>
    <t>SINGLEALPHA</t>
  </si>
  <si>
    <t>RUSTIC ORANGE</t>
  </si>
  <si>
    <t>SPR</t>
  </si>
  <si>
    <t>2003</t>
  </si>
  <si>
    <t>327</t>
  </si>
  <si>
    <t>02</t>
  </si>
  <si>
    <t>3327</t>
  </si>
  <si>
    <t>3048615</t>
  </si>
  <si>
    <t>63 ON DIR</t>
  </si>
  <si>
    <t>3048618</t>
  </si>
  <si>
    <t>63 3 OLD NAVY ONLINE</t>
  </si>
  <si>
    <t>3048621</t>
  </si>
  <si>
    <t>63 32 MENS</t>
  </si>
  <si>
    <t>3053102</t>
  </si>
  <si>
    <t>63 327 MENS GRAPHICS</t>
  </si>
  <si>
    <t>3053105</t>
  </si>
  <si>
    <t>63 327 02 GRAPHIC TEES</t>
  </si>
  <si>
    <t>3053108</t>
  </si>
  <si>
    <t>63 327 02 00 $5 TEES</t>
  </si>
  <si>
    <t>8566348</t>
  </si>
  <si>
    <t>63 327 02 00 277263 FRAT SPORTS</t>
  </si>
  <si>
    <t>8567280</t>
  </si>
  <si>
    <t>277263002</t>
  </si>
  <si>
    <t>8566696</t>
  </si>
  <si>
    <t>63 3270200 P277263 FRAT SPORTS</t>
  </si>
  <si>
    <t>97022</t>
  </si>
  <si>
    <t>62081</t>
  </si>
  <si>
    <t>277263000</t>
  </si>
  <si>
    <t>&gt;FRAT SPORTS</t>
  </si>
  <si>
    <t>510</t>
  </si>
  <si>
    <t>&gt;FRAT SPORTS RUSTIC ORANGE</t>
  </si>
  <si>
    <t>MENS GRAPHICS</t>
  </si>
  <si>
    <t>GRPH TS</t>
  </si>
  <si>
    <t>$5</t>
  </si>
  <si>
    <t>230325</t>
  </si>
  <si>
    <t>1000535047</t>
  </si>
  <si>
    <t>29982</t>
  </si>
  <si>
    <t>2004-06-09 00:00:00</t>
  </si>
  <si>
    <t>2016-05-28 23:10:45</t>
  </si>
  <si>
    <t>hive&gt; Describe extended DB_SLSCNSL_PRODREFRESH.CSTIW_SLS_TXN_LN_ITM_FCT ;</t>
  </si>
  <si>
    <t>DB_SLSCNSL_PRODREFRESH.CSTIW_SLS_TXN_LN_ITM_FCT</t>
  </si>
  <si>
    <t>MKT_ID  int,</t>
  </si>
  <si>
    <t>BRD_CD  string,</t>
  </si>
  <si>
    <t>BRD_ABBR_NM  string,</t>
  </si>
  <si>
    <t>BRD_NM  string,</t>
  </si>
  <si>
    <t>MKT_NM  string,</t>
  </si>
  <si>
    <t>CHNL_CD  string,</t>
  </si>
  <si>
    <t>CHNL_NM  string,</t>
  </si>
  <si>
    <t>CHNL_ABBR_NM  string,</t>
  </si>
  <si>
    <t>BRD_MKT_CHNL_ABBR_NM  string,</t>
  </si>
  <si>
    <t>BRD_MKT_CHNL_NM  string,</t>
  </si>
  <si>
    <t>GLBL_STY_HASH_KEY  string,</t>
  </si>
  <si>
    <t>OPR_BRD_STY_ID  bigint,</t>
  </si>
  <si>
    <t>PRD_UNQ_DESC  string,</t>
  </si>
  <si>
    <t>OPR_STY_CD  int,</t>
  </si>
  <si>
    <t>OPR_STY_CLR_CD  int,</t>
  </si>
  <si>
    <t>OPR_MKT_CD  int,</t>
  </si>
  <si>
    <t>SZ_MDL_MED_DESC  string,</t>
  </si>
  <si>
    <t>FG_CLR_DESC  string,</t>
  </si>
  <si>
    <t>OPR_SNPS_SEAS_CD  string,</t>
  </si>
  <si>
    <t>OPR_SNPS_SEAS_YR  int,</t>
  </si>
  <si>
    <t>SELL_SEAS_CD  int,</t>
  </si>
  <si>
    <t>ASRT_SEAS_CD  int,</t>
  </si>
  <si>
    <t>ASRT_SEAS_YR  int,</t>
  </si>
  <si>
    <t>OPR_MDSE_CORP_ID  string,</t>
  </si>
  <si>
    <t>OPR_MDSE_CO_ID  string,</t>
  </si>
  <si>
    <t>OPR_MDSE_DIV_ID  string,</t>
  </si>
  <si>
    <t>OPR_MDSE_DEPT_ID  string,</t>
  </si>
  <si>
    <t>OPR_MDSE_CLS_ID  string,</t>
  </si>
  <si>
    <t>OPR_MDSE_SCLS_ID  string,</t>
  </si>
  <si>
    <t>OPR_BRD_DIV_ID  int,</t>
  </si>
  <si>
    <t>OPR_BRD_DEPT_ID  int,</t>
  </si>
  <si>
    <t>OPR_BRD_CLS_ID  int,</t>
  </si>
  <si>
    <t>OPR_BRD_SCLS_ID  int,</t>
  </si>
  <si>
    <t>MDSE_CORP_KEY  int,</t>
  </si>
  <si>
    <t>MDSE_CORP_DESC  string,</t>
  </si>
  <si>
    <t>MDSE_CO_KEY  int,</t>
  </si>
  <si>
    <t>MDSE_CO_DESC  string,</t>
  </si>
  <si>
    <t>MDSE_DIV_KEY  int,</t>
  </si>
  <si>
    <t>MDSE_DIV_DESC  string,</t>
  </si>
  <si>
    <t>MDSE_DEPT_KEY  int,</t>
  </si>
  <si>
    <t>MDSE_DEPT_DESC  string,</t>
  </si>
  <si>
    <t>MDSE_CLS_KEY  int,</t>
  </si>
  <si>
    <t>MDSE_CLS_DESC  string,</t>
  </si>
  <si>
    <t>MDSE_SCLS_KEY  int,</t>
  </si>
  <si>
    <t>MDSE_SCLS_DESC  string,</t>
  </si>
  <si>
    <t>MDSE_STY_KEY  int,</t>
  </si>
  <si>
    <t>MDSE_STY_DESC  string,</t>
  </si>
  <si>
    <t>MKT_CD  string,</t>
  </si>
  <si>
    <t>MKT_ABBR_NM  string,</t>
  </si>
  <si>
    <t>MDSE_PRD_KEY  int,</t>
  </si>
  <si>
    <t>OPR_STY_CLR_NBR  bigint,</t>
  </si>
  <si>
    <t>MDSE_PGM_KEY  int,</t>
  </si>
  <si>
    <t>OPR_MDSE_PGM_ID  int,</t>
  </si>
  <si>
    <t>MDSE_PGM_DESC  string,</t>
  </si>
  <si>
    <t>PRD_HIER_XREF_TYP_CD  int,</t>
  </si>
  <si>
    <t>ONLN_XCL_IND  string,</t>
  </si>
  <si>
    <t>hive -e 'set hive.cli.print.header=true; select * from DB_FNDTCNSL_PRODREFRESH.CGSCX_CNSL_GLBL_STY_CLR_FLAT_XREF where GLBL_STY_CLR_HASH_KEY = "db4f70c1c724ed0d14e64751764b98ef";'&gt;DB_FNDTCNSL_PRODREFRESH_DB_FNDTCNSL_PRODREFRESH_CGSCX_CNSL_GLBL_STY_CLR_FLAT_XREF_db4f70c1c724ed0d14e64751764b98ef_sample.txt;</t>
  </si>
  <si>
    <t>CANADA</t>
  </si>
  <si>
    <t>ON CN RTL</t>
  </si>
  <si>
    <t>ON CAN RETAIL</t>
  </si>
  <si>
    <t>277263004 FRAT SPORTS   RSTCORNG</t>
  </si>
  <si>
    <t>277263001 &gt;FRAT SPORTS  RSTCORNG</t>
  </si>
  <si>
    <t>2002</t>
  </si>
  <si>
    <t>30</t>
  </si>
  <si>
    <t>01</t>
  </si>
  <si>
    <t>82</t>
  </si>
  <si>
    <t>827</t>
  </si>
  <si>
    <t>3814998</t>
  </si>
  <si>
    <t>30 OLD NAVY CANADA</t>
  </si>
  <si>
    <t>01 THE GAP</t>
  </si>
  <si>
    <t>3815001</t>
  </si>
  <si>
    <t>839</t>
  </si>
  <si>
    <t>30 8 OLD NAVY CANADA</t>
  </si>
  <si>
    <t>01 3 OLD NAVY</t>
  </si>
  <si>
    <t>3818030</t>
  </si>
  <si>
    <t>5200</t>
  </si>
  <si>
    <t>30 82 MENS</t>
  </si>
  <si>
    <t>01 32 MENS</t>
  </si>
  <si>
    <t>3833547</t>
  </si>
  <si>
    <t>102791</t>
  </si>
  <si>
    <t>30 827 MENS GRAPHICS</t>
  </si>
  <si>
    <t>01 327 MENS GRAPHICS</t>
  </si>
  <si>
    <t>3859074</t>
  </si>
  <si>
    <t>102793</t>
  </si>
  <si>
    <t>30 827 02 GRAPHIC TEES</t>
  </si>
  <si>
    <t>01 327 02 GRAPHIC TEES</t>
  </si>
  <si>
    <t>3859077</t>
  </si>
  <si>
    <t>102795</t>
  </si>
  <si>
    <t>30 827 02 00 $5 TEES</t>
  </si>
  <si>
    <t>01 327 02 00 $5 TEES</t>
  </si>
  <si>
    <t>8566271</t>
  </si>
  <si>
    <t>8566070</t>
  </si>
  <si>
    <t>30 827 02 00 277263 FRAT SPORTS</t>
  </si>
  <si>
    <t>01 327 02 00 277263 &gt;FRAT SPORTS</t>
  </si>
  <si>
    <t>8567281</t>
  </si>
  <si>
    <t>8567279</t>
  </si>
  <si>
    <t>277263004</t>
  </si>
  <si>
    <t>277263001</t>
  </si>
  <si>
    <t>8566636</t>
  </si>
  <si>
    <t>8566585</t>
  </si>
  <si>
    <t>30 8270200 P277263 FRAT SPORTS</t>
  </si>
  <si>
    <t>01 3270200 P277263 &gt;FRAT SPORTS</t>
  </si>
  <si>
    <t>512</t>
  </si>
  <si>
    <t>511</t>
  </si>
  <si>
    <t>2011-02-27 01:23:55</t>
  </si>
  <si>
    <r>
      <t xml:space="preserve">Example Data
</t>
    </r>
    <r>
      <rPr>
        <b/>
        <sz val="11"/>
        <color rgb="FFFF0000"/>
        <rFont val="Calibri"/>
        <family val="2"/>
        <scheme val="minor"/>
      </rPr>
      <t>Record 1 for a unique
GLBL_STY_CLR_HASH_KEY</t>
    </r>
  </si>
  <si>
    <r>
      <t xml:space="preserve">Example Data
</t>
    </r>
    <r>
      <rPr>
        <b/>
        <sz val="11"/>
        <color rgb="FFFF0000"/>
        <rFont val="Calibri"/>
        <family val="2"/>
        <scheme val="minor"/>
      </rPr>
      <t>Record 2 for a unique
GLBL_STY_CLR_HASH_KEY</t>
    </r>
  </si>
  <si>
    <r>
      <t xml:space="preserve">Example Data
</t>
    </r>
    <r>
      <rPr>
        <b/>
        <sz val="11"/>
        <color rgb="FFFF0000"/>
        <rFont val="Calibri"/>
        <family val="2"/>
        <scheme val="minor"/>
      </rPr>
      <t>Record 3 for a unique
GLBL_STY_CLR_HASH_KEY</t>
    </r>
  </si>
  <si>
    <t>from DB_CUSTBASE_PRODREFRESH.CUST_ORD_TXN_XREF_T</t>
  </si>
  <si>
    <t>insert into table db_custscience_interns.col_1_DB_CUSTBASE_PRODREFRESH_CUST_ORD_TXN_XREF_T_distinct_values_table_stats select '1' as col_id, count (distinct FLOW_KEY) as distinct_values</t>
  </si>
  <si>
    <t>insert into table db_custscience_interns.col_2_DB_CUSTBASE_PRODREFRESH_CUST_ORD_TXN_XREF_T_distinct_values_table_stats select '2' as col_id, count (distinct TRANSACTION_NUM) as distinct_values</t>
  </si>
  <si>
    <t>insert into table db_custscience_interns.col_3_DB_CUSTBASE_PRODREFRESH_CUST_ORD_TXN_XREF_T_distinct_values_table_stats select '3' as col_id, count (distinct ORDER_NUM) as distinct_values</t>
  </si>
  <si>
    <t>insert into table db_custscience_interns.col_4_DB_CUSTBASE_PRODREFRESH_CUST_ORD_TXN_XREF_T_distinct_values_table_stats select '4' as col_id, count (distinct DEMAND_DATE) as distinct_values</t>
  </si>
  <si>
    <t>insert into table db_custscience_interns.col_5_DB_CUSTBASE_PRODREFRESH_CUST_ORD_TXN_XREF_T_distinct_values_table_stats select '5' as col_id, count (distinct SHIP_DATE) as distinct_values</t>
  </si>
  <si>
    <t>insert into table db_custscience_interns.col_6_DB_CUSTBASE_PRODREFRESH_CUST_ORD_TXN_XREF_T_distinct_values_table_stats select '6' as col_id, count (distinct SHIP_AMOUNT) as distinct_values</t>
  </si>
  <si>
    <t>insert into table db_custscience_interns.col_7_DB_CUSTBASE_PRODREFRESH_CUST_ORD_TXN_XREF_T_distinct_values_table_stats select '7' as col_id, count (distinct ORDER_STATUS) as distinct_values</t>
  </si>
  <si>
    <t>insert into table db_custscience_interns.col_8_DB_CUSTBASE_PRODREFRESH_CUST_ORD_TXN_XREF_T_distinct_values_table_stats select '8' as col_id, count (distinct ORDER_TYPE) as distinct_values</t>
  </si>
  <si>
    <t>insert into table db_custscience_interns.col_9_DB_CUSTBASE_PRODREFRESH_CUST_ORD_TXN_XREF_T_distinct_values_table_stats select '9' as col_id, count (distinct BRAND) as distinct_values</t>
  </si>
  <si>
    <t>insert into table db_custscience_interns.col_10_DB_CUSTBASE_PRODREFRESH_CUST_ORD_TXN_XREF_T_distinct_values_table_stats select '10' as col_id, count (distinct CUSTOMER_KEY) as distinct_values</t>
  </si>
  <si>
    <t>insert into table db_custscience_interns.col_11_DB_CUSTBASE_PRODREFRESH_CUST_ORD_TXN_XREF_T_distinct_values_table_stats select '11' as col_id, count (distinct HOUSEHOLD_KEY) as distinct_values</t>
  </si>
  <si>
    <t>insert into table db_custscience_interns.col_12_DB_CUSTBASE_PRODREFRESH_CUST_ORD_TXN_XREF_T_distinct_values_table_stats select '12' as col_id, count (distinct EMAIL_KEY) as distinct_values</t>
  </si>
  <si>
    <t>insert into table db_custscience_interns.col_13_DB_CUSTBASE_PRODREFRESH_CUST_ORD_TXN_XREF_T_distinct_values_table_stats select '13' as col_id, count (distinct CUST_ACQ_SOURCE_CODE) as distinct_values</t>
  </si>
  <si>
    <t>insert into table db_custscience_interns.col_14_DB_CUSTBASE_PRODREFRESH_CUST_ORD_TXN_XREF_T_distinct_values_table_stats select '14' as col_id, count (distinct FIRST_PURCHASE_BRAND_FLAG) as distinct_values</t>
  </si>
  <si>
    <t>insert into table db_custscience_interns.col_15_DB_CUSTBASE_PRODREFRESH_CUST_ORD_TXN_XREF_T_distinct_values_table_stats select '15' as col_id, count (distinct FIRST_PURCHASE_CHAN_FLAG) as distinct_values</t>
  </si>
  <si>
    <t>insert into table db_custscience_interns.col_16_DB_CUSTBASE_PRODREFRESH_CUST_ORD_TXN_XREF_T_distinct_values_table_stats select '16' as col_id, count (distinct PRIVATE_LABEL_CRDHLDR_FLAG) as distinct_values</t>
  </si>
  <si>
    <t>insert into table db_custscience_interns.col_17_DB_CUSTBASE_PRODREFRESH_CUST_ORD_TXN_XREF_T_distinct_values_table_stats select '17' as col_id, count (distinct GIFT_CERTIFICATE_FLAG) as distinct_values</t>
  </si>
  <si>
    <t>insert into table db_custscience_interns.col_18_DB_CUSTBASE_PRODREFRESH_CUST_ORD_TXN_XREF_T_distinct_values_table_stats select '18' as col_id, count (distinct SOURCE_CODE_KEY) as distinct_values</t>
  </si>
  <si>
    <t>insert into table db_custscience_interns.col_19_DB_CUSTBASE_PRODREFRESH_CUST_ORD_TXN_XREF_T_distinct_values_table_stats select '19' as col_id, count (distinct STORE_KEY) as distinct_values</t>
  </si>
  <si>
    <t>insert into table db_custscience_interns.col_20_DB_CUSTBASE_PRODREFRESH_CUST_ORD_TXN_XREF_T_distinct_values_table_stats select '20' as col_id, count (distinct WEB_PROMO_CODE) as distinct_values</t>
  </si>
  <si>
    <t>insert into table db_custscience_interns.col_21_DB_CUSTBASE_PRODREFRESH_CUST_ORD_TXN_XREF_T_distinct_values_table_stats select '21' as col_id, count (distinct SIGMA_PROMO_CODE) as distinct_values</t>
  </si>
  <si>
    <t>insert into table db_custscience_interns.col_22_DB_CUSTBASE_PRODREFRESH_CUST_ORD_TXN_XREF_T_distinct_values_table_stats select '22' as col_id, count (distinct ITEM_QTY) as distinct_values</t>
  </si>
  <si>
    <t>insert into table db_custscience_interns.col_23_DB_CUSTBASE_PRODREFRESH_CUST_ORD_TXN_XREF_T_distinct_values_table_stats select '23' as col_id, count (distinct GROSS_SALES_AMT) as distinct_values</t>
  </si>
  <si>
    <t>insert into table db_custscience_interns.col_24_DB_CUSTBASE_PRODREFRESH_CUST_ORD_TXN_XREF_T_distinct_values_table_stats select '24' as col_id, count (distinct DISCOUNT_AMT) as distinct_values</t>
  </si>
  <si>
    <t>insert into table db_custscience_interns.col_25_DB_CUSTBASE_PRODREFRESH_CUST_ORD_TXN_XREF_T_distinct_values_table_stats select '25' as col_id, count (distinct HOUR_OF_DAY) as distinct_values</t>
  </si>
  <si>
    <t>insert into table db_custscience_interns.col_26_DB_CUSTBASE_PRODREFRESH_CUST_ORD_TXN_XREF_T_distinct_values_table_stats select '26' as col_id, count (distinct ADCATCH_CODE) as distinct_values</t>
  </si>
  <si>
    <t>insert into table db_custscience_interns.col_27_DB_CUSTBASE_PRODREFRESH_CUST_ORD_TXN_XREF_T_distinct_values_table_stats select '27' as col_id, count (distinct ADCATCH_FAMILY) as distinct_values</t>
  </si>
  <si>
    <t>insert into table db_custscience_interns.col_28_DB_CUSTBASE_PRODREFRESH_CUST_ORD_TXN_XREF_T_distinct_values_table_stats select '28' as col_id, count (distinct PRIMARY_TENDER_TYPE) as distinct_values</t>
  </si>
  <si>
    <t>insert into table db_custscience_interns.col_29_DB_CUSTBASE_PRODREFRESH_CUST_ORD_TXN_XREF_T_distinct_values_table_stats select '29' as col_id, count (distinct STORE_REFERRAL_IND) as distinct_values</t>
  </si>
  <si>
    <t>insert into table db_custscience_interns.col_30_DB_CUSTBASE_PRODREFRESH_CUST_ORD_TXN_XREF_T_distinct_values_table_stats select '30' as col_id, count (distinct TIME_KEY) as distinct_values</t>
  </si>
  <si>
    <t>insert into table db_custscience_interns.col_31_DB_CUSTBASE_PRODREFRESH_CUST_ORD_TXN_XREF_T_distinct_values_table_stats select '31' as col_id, count (distinct SIGMA_STR_REFERRAL_IND) as distinct_values</t>
  </si>
  <si>
    <t>insert into table db_custscience_interns.col_32_DB_CUSTBASE_PRODREFRESH_CUST_ORD_TXN_XREF_T_distinct_values_table_stats select '32' as col_id, count (distinct REFERRING_STR_KEY) as distinct_values</t>
  </si>
  <si>
    <t>insert into table db_custscience_interns.col_33_DB_CUSTBASE_PRODREFRESH_CUST_ORD_TXN_XREF_T_distinct_values_table_stats select '33' as col_id, count (distinct VENDOR_CD) as distinct_values</t>
  </si>
  <si>
    <t>insert into table db_custscience_interns.col_34_DB_CUSTBASE_PRODREFRESH_CUST_ORD_TXN_XREF_T_distinct_values_table_stats select '34' as col_id, count (distinct NET_SALES_AMT) as distinct_values</t>
  </si>
  <si>
    <t>insert into table db_custscience_interns.col_35_DB_CUSTBASE_PRODREFRESH_CUST_ORD_TXN_XREF_T_distinct_values_table_stats select '35' as col_id, count (distinct TRANSACTION_TYPE_CD) as distinct_values</t>
  </si>
  <si>
    <t>insert into table db_custscience_interns.col_36_DB_CUSTBASE_PRODREFRESH_CUST_ORD_TXN_XREF_T_distinct_values_table_stats select '36' as col_id, count (distinct CRT_ELM_TXT) as distinct_values</t>
  </si>
  <si>
    <t>insert into table db_custscience_interns.col_37_DB_CUSTBASE_PRODREFRESH_CUST_ORD_TXN_XREF_T_distinct_values_table_stats select '37' as col_id, count (distinct REF_SITE_ID) as distinct_values</t>
  </si>
  <si>
    <t>insert into table db_custscience_interns.col_38_DB_CUSTBASE_PRODREFRESH_CUST_ORD_TXN_XREF_T_distinct_values_table_stats select '38' as col_id, count (distinct LOYALTY_CARD_FLAG) as distinct_values</t>
  </si>
  <si>
    <t>insert into table db_custscience_interns.col_39_DB_CUSTBASE_PRODREFRESH_CUST_ORD_TXN_XREF_T_distinct_values_table_stats select '39' as col_id, count (distinct LOYALTY_CRDHLDR_FLAG) as distinct_values</t>
  </si>
  <si>
    <t>insert into table db_custscience_interns.col_40_DB_CUSTBASE_PRODREFRESH_CUST_ORD_TXN_XREF_T_distinct_values_table_stats select '40' as col_id, count (distinct LOYALTY_NUMBER) as distinct_values</t>
  </si>
  <si>
    <t>insert into table db_custscience_interns.col_41_DB_CUSTBASE_PRODREFRESH_CUST_ORD_TXN_XREF_T_distinct_values_table_stats select '41' as col_id, count (distinct CIC_ZIP_CD) as distinct_values</t>
  </si>
  <si>
    <t>insert into table db_custscience_interns.col_42_DB_CUSTBASE_PRODREFRESH_CUST_ORD_TXN_XREF_T_distinct_values_table_stats select '42' as col_id, count (distinct TOT_PRD_CST_AMT) as distinct_values</t>
  </si>
  <si>
    <t>insert into table db_custscience_interns.col_43_DB_CUSTBASE_PRODREFRESH_CUST_ORD_TXN_XREF_T_distinct_values_table_stats select '43' as col_id, count (distinct COBRND_CRDHLDR_FLAG) as distinct_values</t>
  </si>
  <si>
    <t>insert into table db_custscience_interns.col_44_DB_CUSTBASE_PRODREFRESH_CUST_ORD_TXN_XREF_T_distinct_values_table_stats select '44' as col_id, count (distinct CARD_TIER) as distinct_values</t>
  </si>
  <si>
    <t>insert into table db_custscience_interns.col_45_DB_CUSTBASE_PRODREFRESH_CUST_ORD_TXN_XREF_T_distinct_values_table_stats select '45' as col_id, count (distinct GID_DISCOUNT_AMOUNTS) as distinct_values</t>
  </si>
  <si>
    <t>insert into table db_custscience_interns.col_46_DB_CUSTBASE_PRODREFRESH_CUST_ORD_TXN_XREF_T_distinct_values_table_stats select '46' as col_id, count (distinct GID_GROSS_AMT) as distinct_values</t>
  </si>
  <si>
    <t>insert into table db_custscience_interns.col_47_DB_CUSTBASE_PRODREFRESH_CUST_ORD_TXN_XREF_T_distinct_values_table_stats select '47' as col_id, count (distinct STR_NBR) as distinct_values</t>
  </si>
  <si>
    <t>insert into table db_custscience_interns.col_48_DB_CUSTBASE_PRODREFRESH_CUST_ORD_TXN_XREF_T_distinct_values_table_stats select '48' as col_id, count (distinct REGR_NBR) as distinct_values</t>
  </si>
  <si>
    <t>insert into table db_custscience_interns.col_49_DB_CUSTBASE_PRODREFRESH_CUST_ORD_TXN_XREF_T_distinct_values_table_stats select '49' as col_id, count (distinct TXN_NBR) as distinct_values</t>
  </si>
  <si>
    <t>insert into table db_custscience_interns.col_50_DB_CUSTBASE_PRODREFRESH_CUST_ORD_TXN_XREF_T_distinct_values_table_stats select '50' as col_id, count (distinct TXN_DT) as distinct_values</t>
  </si>
  <si>
    <t>insert into table db_custscience_interns.col_51_DB_CUSTBASE_PRODREFRESH_CUST_ORD_TXN_XREF_T_distinct_values_table_stats select '51' as col_id, count (distinct TXN_TM) as distinct_values</t>
  </si>
  <si>
    <t>insert into table db_custscience_interns.col_52_DB_CUSTBASE_PRODREFRESH_CUST_ORD_TXN_XREF_T_distinct_values_table_stats select '52' as col_id, count (distinct BRAND_CD) as distinct_values</t>
  </si>
  <si>
    <t>insert into table db_custscience_interns.col_53_DB_CUSTBASE_PRODREFRESH_CUST_ORD_TXN_XREF_T_distinct_values_table_stats select '53' as col_id, count (distinct COUNTRY) as distinct_values</t>
  </si>
  <si>
    <t>insert into table db_custscience_interns.col_54_DB_CUSTBASE_PRODREFRESH_CUST_ORD_TXN_XREF_T_distinct_values_table_stats select '54' as col_id, count (distinct INS_DT) as distinct_values</t>
  </si>
  <si>
    <t>insert into table db_custscience_interns.col_55_DB_CUSTBASE_PRODREFRESH_CUST_ORD_TXN_XREF_T_distinct_values_table_stats select '55' as col_id, count (distinct UPDT_DT) as distinct_values</t>
  </si>
  <si>
    <t>insert into table db_custscience_interns.col_56_DB_CUSTBASE_PRODREFRESH_CUST_ORD_TXN_XREF_T_distinct_values_table_stats select '56' as col_id, count (distinct SHIP_CTRY_CD) as distinct_values</t>
  </si>
  <si>
    <t>insert into table db_custscience_interns.col_57_DB_CUSTBASE_PRODREFRESH_CUST_ORD_TXN_XREF_T_distinct_values_table_stats select '57' as col_id, count (distinct EU_MKT_CD) as distinct_values</t>
  </si>
  <si>
    <t>insert into table db_custscience_interns.col_58_DB_CUSTBASE_PRODREFRESH_CUST_ORD_TXN_XREF_T_distinct_values_table_stats select '58' as col_id, count (distinct CRT_TMST) as distinct_values</t>
  </si>
  <si>
    <t>insert into table db_custscience_interns.col_59_DB_CUSTBASE_PRODREFRESH_CUST_ORD_TXN_XREF_T_distinct_values_table_stats select '59' as col_id, count (distinct UPDT_TMST) as distinct_values</t>
  </si>
  <si>
    <t>insert into table db_custscience_interns.col_60_DB_CUSTBASE_PRODREFRESH_CUST_ORD_TXN_XREF_T_distinct_values_table_stats select '60' as col_id, count (distinct EPOC_ID) as distinct_values</t>
  </si>
  <si>
    <t>insert into table db_custscience_interns.col_61_DB_CUSTBASE_PRODREFRESH_CUST_ORD_TXN_XREF_T_distinct_values_table_stats select '61' as col_id, count (distinct PARTN_DT) as distinct_values</t>
  </si>
  <si>
    <t>drop table db_custscience_interns.col_1_DB_CUSTBASE_PRODREFRESH_CUST_ORD_TXN_XREF_T_null_value_count_table_stats ;</t>
  </si>
  <si>
    <t>drop table db_custscience_interns.col_2_DB_CUSTBASE_PRODREFRESH_CUST_ORD_TXN_XREF_T_null_value_count_table_stats ;</t>
  </si>
  <si>
    <t>drop table db_custscience_interns.col_3_DB_CUSTBASE_PRODREFRESH_CUST_ORD_TXN_XREF_T_null_value_count_table_stats ;</t>
  </si>
  <si>
    <t>drop table db_custscience_interns.col_4_DB_CUSTBASE_PRODREFRESH_CUST_ORD_TXN_XREF_T_null_value_count_table_stats ;</t>
  </si>
  <si>
    <t>drop table db_custscience_interns.col_5_DB_CUSTBASE_PRODREFRESH_CUST_ORD_TXN_XREF_T_null_value_count_table_stats ;</t>
  </si>
  <si>
    <t>drop table db_custscience_interns.col_6_DB_CUSTBASE_PRODREFRESH_CUST_ORD_TXN_XREF_T_null_value_count_table_stats ;</t>
  </si>
  <si>
    <t>drop table db_custscience_interns.col_7_DB_CUSTBASE_PRODREFRESH_CUST_ORD_TXN_XREF_T_null_value_count_table_stats ;</t>
  </si>
  <si>
    <t>drop table db_custscience_interns.col_8_DB_CUSTBASE_PRODREFRESH_CUST_ORD_TXN_XREF_T_null_value_count_table_stats ;</t>
  </si>
  <si>
    <t>drop table db_custscience_interns.col_9_DB_CUSTBASE_PRODREFRESH_CUST_ORD_TXN_XREF_T_null_value_count_table_stats ;</t>
  </si>
  <si>
    <t>drop table db_custscience_interns.col_10_DB_CUSTBASE_PRODREFRESH_CUST_ORD_TXN_XREF_T_null_value_count_table_stats ;</t>
  </si>
  <si>
    <t>drop table db_custscience_interns.col_11_DB_CUSTBASE_PRODREFRESH_CUST_ORD_TXN_XREF_T_null_value_count_table_stats ;</t>
  </si>
  <si>
    <t>drop table db_custscience_interns.col_12_DB_CUSTBASE_PRODREFRESH_CUST_ORD_TXN_XREF_T_null_value_count_table_stats ;</t>
  </si>
  <si>
    <t>drop table db_custscience_interns.col_13_DB_CUSTBASE_PRODREFRESH_CUST_ORD_TXN_XREF_T_null_value_count_table_stats ;</t>
  </si>
  <si>
    <t>drop table db_custscience_interns.col_14_DB_CUSTBASE_PRODREFRESH_CUST_ORD_TXN_XREF_T_null_value_count_table_stats ;</t>
  </si>
  <si>
    <t>drop table db_custscience_interns.col_15_DB_CUSTBASE_PRODREFRESH_CUST_ORD_TXN_XREF_T_null_value_count_table_stats ;</t>
  </si>
  <si>
    <t>drop table db_custscience_interns.col_16_DB_CUSTBASE_PRODREFRESH_CUST_ORD_TXN_XREF_T_null_value_count_table_stats ;</t>
  </si>
  <si>
    <t>drop table db_custscience_interns.col_17_DB_CUSTBASE_PRODREFRESH_CUST_ORD_TXN_XREF_T_null_value_count_table_stats ;</t>
  </si>
  <si>
    <t>drop table db_custscience_interns.col_18_DB_CUSTBASE_PRODREFRESH_CUST_ORD_TXN_XREF_T_null_value_count_table_stats ;</t>
  </si>
  <si>
    <t>drop table db_custscience_interns.col_19_DB_CUSTBASE_PRODREFRESH_CUST_ORD_TXN_XREF_T_null_value_count_table_stats ;</t>
  </si>
  <si>
    <t>drop table db_custscience_interns.col_20_DB_CUSTBASE_PRODREFRESH_CUST_ORD_TXN_XREF_T_null_value_count_table_stats ;</t>
  </si>
  <si>
    <t>drop table db_custscience_interns.col_21_DB_CUSTBASE_PRODREFRESH_CUST_ORD_TXN_XREF_T_null_value_count_table_stats ;</t>
  </si>
  <si>
    <t>drop table db_custscience_interns.col_22_DB_CUSTBASE_PRODREFRESH_CUST_ORD_TXN_XREF_T_null_value_count_table_stats ;</t>
  </si>
  <si>
    <t>drop table db_custscience_interns.col_23_DB_CUSTBASE_PRODREFRESH_CUST_ORD_TXN_XREF_T_null_value_count_table_stats ;</t>
  </si>
  <si>
    <t>drop table db_custscience_interns.col_24_DB_CUSTBASE_PRODREFRESH_CUST_ORD_TXN_XREF_T_null_value_count_table_stats ;</t>
  </si>
  <si>
    <t>drop table db_custscience_interns.col_25_DB_CUSTBASE_PRODREFRESH_CUST_ORD_TXN_XREF_T_null_value_count_table_stats ;</t>
  </si>
  <si>
    <t>drop table db_custscience_interns.col_26_DB_CUSTBASE_PRODREFRESH_CUST_ORD_TXN_XREF_T_null_value_count_table_stats ;</t>
  </si>
  <si>
    <t>drop table db_custscience_interns.col_27_DB_CUSTBASE_PRODREFRESH_CUST_ORD_TXN_XREF_T_null_value_count_table_stats ;</t>
  </si>
  <si>
    <t>drop table db_custscience_interns.col_28_DB_CUSTBASE_PRODREFRESH_CUST_ORD_TXN_XREF_T_null_value_count_table_stats ;</t>
  </si>
  <si>
    <t>drop table db_custscience_interns.col_29_DB_CUSTBASE_PRODREFRESH_CUST_ORD_TXN_XREF_T_null_value_count_table_stats ;</t>
  </si>
  <si>
    <t>drop table db_custscience_interns.col_30_DB_CUSTBASE_PRODREFRESH_CUST_ORD_TXN_XREF_T_null_value_count_table_stats ;</t>
  </si>
  <si>
    <t>drop table db_custscience_interns.col_31_DB_CUSTBASE_PRODREFRESH_CUST_ORD_TXN_XREF_T_null_value_count_table_stats ;</t>
  </si>
  <si>
    <t>drop table db_custscience_interns.col_32_DB_CUSTBASE_PRODREFRESH_CUST_ORD_TXN_XREF_T_null_value_count_table_stats ;</t>
  </si>
  <si>
    <t>drop table db_custscience_interns.col_33_DB_CUSTBASE_PRODREFRESH_CUST_ORD_TXN_XREF_T_null_value_count_table_stats ;</t>
  </si>
  <si>
    <t>drop table db_custscience_interns.col_34_DB_CUSTBASE_PRODREFRESH_CUST_ORD_TXN_XREF_T_null_value_count_table_stats ;</t>
  </si>
  <si>
    <t>drop table db_custscience_interns.col_35_DB_CUSTBASE_PRODREFRESH_CUST_ORD_TXN_XREF_T_null_value_count_table_stats ;</t>
  </si>
  <si>
    <t>drop table db_custscience_interns.col_36_DB_CUSTBASE_PRODREFRESH_CUST_ORD_TXN_XREF_T_null_value_count_table_stats ;</t>
  </si>
  <si>
    <t>drop table db_custscience_interns.col_37_DB_CUSTBASE_PRODREFRESH_CUST_ORD_TXN_XREF_T_null_value_count_table_stats ;</t>
  </si>
  <si>
    <t>drop table db_custscience_interns.col_38_DB_CUSTBASE_PRODREFRESH_CUST_ORD_TXN_XREF_T_null_value_count_table_stats ;</t>
  </si>
  <si>
    <t>drop table db_custscience_interns.col_39_DB_CUSTBASE_PRODREFRESH_CUST_ORD_TXN_XREF_T_null_value_count_table_stats ;</t>
  </si>
  <si>
    <t>drop table db_custscience_interns.col_40_DB_CUSTBASE_PRODREFRESH_CUST_ORD_TXN_XREF_T_null_value_count_table_stats ;</t>
  </si>
  <si>
    <t>drop table db_custscience_interns.col_41_DB_CUSTBASE_PRODREFRESH_CUST_ORD_TXN_XREF_T_null_value_count_table_stats ;</t>
  </si>
  <si>
    <t>drop table db_custscience_interns.col_42_DB_CUSTBASE_PRODREFRESH_CUST_ORD_TXN_XREF_T_null_value_count_table_stats ;</t>
  </si>
  <si>
    <t>drop table db_custscience_interns.col_43_DB_CUSTBASE_PRODREFRESH_CUST_ORD_TXN_XREF_T_null_value_count_table_stats ;</t>
  </si>
  <si>
    <t>drop table db_custscience_interns.col_44_DB_CUSTBASE_PRODREFRESH_CUST_ORD_TXN_XREF_T_null_value_count_table_stats ;</t>
  </si>
  <si>
    <t>drop table db_custscience_interns.col_45_DB_CUSTBASE_PRODREFRESH_CUST_ORD_TXN_XREF_T_null_value_count_table_stats ;</t>
  </si>
  <si>
    <t>drop table db_custscience_interns.col_46_DB_CUSTBASE_PRODREFRESH_CUST_ORD_TXN_XREF_T_null_value_count_table_stats ;</t>
  </si>
  <si>
    <t>drop table db_custscience_interns.col_47_DB_CUSTBASE_PRODREFRESH_CUST_ORD_TXN_XREF_T_null_value_count_table_stats ;</t>
  </si>
  <si>
    <t>drop table db_custscience_interns.col_48_DB_CUSTBASE_PRODREFRESH_CUST_ORD_TXN_XREF_T_null_value_count_table_stats ;</t>
  </si>
  <si>
    <t>drop table db_custscience_interns.col_49_DB_CUSTBASE_PRODREFRESH_CUST_ORD_TXN_XREF_T_null_value_count_table_stats ;</t>
  </si>
  <si>
    <t>drop table db_custscience_interns.col_50_DB_CUSTBASE_PRODREFRESH_CUST_ORD_TXN_XREF_T_null_value_count_table_stats ;</t>
  </si>
  <si>
    <t>drop table db_custscience_interns.col_51_DB_CUSTBASE_PRODREFRESH_CUST_ORD_TXN_XREF_T_null_value_count_table_stats ;</t>
  </si>
  <si>
    <t>drop table db_custscience_interns.col_52_DB_CUSTBASE_PRODREFRESH_CUST_ORD_TXN_XREF_T_null_value_count_table_stats ;</t>
  </si>
  <si>
    <t>drop table db_custscience_interns.col_53_DB_CUSTBASE_PRODREFRESH_CUST_ORD_TXN_XREF_T_null_value_count_table_stats ;</t>
  </si>
  <si>
    <t>drop table db_custscience_interns.col_54_DB_CUSTBASE_PRODREFRESH_CUST_ORD_TXN_XREF_T_null_value_count_table_stats ;</t>
  </si>
  <si>
    <t>drop table db_custscience_interns.col_55_DB_CUSTBASE_PRODREFRESH_CUST_ORD_TXN_XREF_T_null_value_count_table_stats ;</t>
  </si>
  <si>
    <t>drop table db_custscience_interns.col_56_DB_CUSTBASE_PRODREFRESH_CUST_ORD_TXN_XREF_T_null_value_count_table_stats ;</t>
  </si>
  <si>
    <t>drop table db_custscience_interns.col_57_DB_CUSTBASE_PRODREFRESH_CUST_ORD_TXN_XREF_T_null_value_count_table_stats ;</t>
  </si>
  <si>
    <t>drop table db_custscience_interns.col_58_DB_CUSTBASE_PRODREFRESH_CUST_ORD_TXN_XREF_T_null_value_count_table_stats ;</t>
  </si>
  <si>
    <t>drop table db_custscience_interns.col_59_DB_CUSTBASE_PRODREFRESH_CUST_ORD_TXN_XREF_T_null_value_count_table_stats ;</t>
  </si>
  <si>
    <t>drop table db_custscience_interns.col_60_DB_CUSTBASE_PRODREFRESH_CUST_ORD_TXN_XREF_T_null_value_count_table_stats ;</t>
  </si>
  <si>
    <t>drop table db_custscience_interns.col_61_DB_CUSTBASE_PRODREFRESH_CUST_ORD_TXN_XREF_T_null_value_count_table_stats ;</t>
  </si>
  <si>
    <t>create table db_custscience_interns.col_1_DB_CUSTBASE_PRODREFRESH_CUST_ORD_TXN_XREF_T_distinct_values_table_stats (col_id int, distinct_values bigint) Row format delimited Fields terminated by '\t' Lines terminated by '\n'  Stored as textfile ;</t>
  </si>
  <si>
    <t>create table db_custscience_interns.col_2_DB_CUSTBASE_PRODREFRESH_CUST_ORD_TXN_XREF_T_distinct_values_table_stats (col_id int, distinct_values bigint) Row format delimited Fields terminated by '\t' Lines terminated by '\n'  Stored as textfile ;</t>
  </si>
  <si>
    <t>create table db_custscience_interns.col_3_DB_CUSTBASE_PRODREFRESH_CUST_ORD_TXN_XREF_T_distinct_values_table_stats (col_id int, distinct_values bigint) Row format delimited Fields terminated by '\t' Lines terminated by '\n'  Stored as textfile ;</t>
  </si>
  <si>
    <t>create table db_custscience_interns.col_4_DB_CUSTBASE_PRODREFRESH_CUST_ORD_TXN_XREF_T_distinct_values_table_stats (col_id int, distinct_values bigint) Row format delimited Fields terminated by '\t' Lines terminated by '\n'  Stored as textfile ;</t>
  </si>
  <si>
    <t>create table db_custscience_interns.col_5_DB_CUSTBASE_PRODREFRESH_CUST_ORD_TXN_XREF_T_distinct_values_table_stats (col_id int, distinct_values bigint) Row format delimited Fields terminated by '\t' Lines terminated by '\n'  Stored as textfile ;</t>
  </si>
  <si>
    <t>create table db_custscience_interns.col_6_DB_CUSTBASE_PRODREFRESH_CUST_ORD_TXN_XREF_T_distinct_values_table_stats (col_id int, distinct_values bigint) Row format delimited Fields terminated by '\t' Lines terminated by '\n'  Stored as textfile ;</t>
  </si>
  <si>
    <t>create table db_custscience_interns.col_7_DB_CUSTBASE_PRODREFRESH_CUST_ORD_TXN_XREF_T_distinct_values_table_stats (col_id int, distinct_values bigint) Row format delimited Fields terminated by '\t' Lines terminated by '\n'  Stored as textfile ;</t>
  </si>
  <si>
    <t>create table db_custscience_interns.col_8_DB_CUSTBASE_PRODREFRESH_CUST_ORD_TXN_XREF_T_distinct_values_table_stats (col_id int, distinct_values bigint) Row format delimited Fields terminated by '\t' Lines terminated by '\n'  Stored as textfile ;</t>
  </si>
  <si>
    <t>create table db_custscience_interns.col_9_DB_CUSTBASE_PRODREFRESH_CUST_ORD_TXN_XREF_T_distinct_values_table_stats (col_id int, distinct_values bigint) Row format delimited Fields terminated by '\t' Lines terminated by '\n'  Stored as textfile ;</t>
  </si>
  <si>
    <t>create table db_custscience_interns.col_10_DB_CUSTBASE_PRODREFRESH_CUST_ORD_TXN_XREF_T_distinct_values_table_stats (col_id int, distinct_values bigint) Row format delimited Fields terminated by '\t' Lines terminated by '\n'  Stored as textfile ;</t>
  </si>
  <si>
    <t>create table db_custscience_interns.col_11_DB_CUSTBASE_PRODREFRESH_CUST_ORD_TXN_XREF_T_distinct_values_table_stats (col_id int, distinct_values bigint) Row format delimited Fields terminated by '\t' Lines terminated by '\n'  Stored as textfile ;</t>
  </si>
  <si>
    <t>create table db_custscience_interns.col_12_DB_CUSTBASE_PRODREFRESH_CUST_ORD_TXN_XREF_T_distinct_values_table_stats (col_id int, distinct_values bigint) Row format delimited Fields terminated by '\t' Lines terminated by '\n'  Stored as textfile ;</t>
  </si>
  <si>
    <t>create table db_custscience_interns.col_13_DB_CUSTBASE_PRODREFRESH_CUST_ORD_TXN_XREF_T_distinct_values_table_stats (col_id int, distinct_values bigint) Row format delimited Fields terminated by '\t' Lines terminated by '\n'  Stored as textfile ;</t>
  </si>
  <si>
    <t>create table db_custscience_interns.col_14_DB_CUSTBASE_PRODREFRESH_CUST_ORD_TXN_XREF_T_distinct_values_table_stats (col_id int, distinct_values bigint) Row format delimited Fields terminated by '\t' Lines terminated by '\n'  Stored as textfile ;</t>
  </si>
  <si>
    <t>create table db_custscience_interns.col_15_DB_CUSTBASE_PRODREFRESH_CUST_ORD_TXN_XREF_T_distinct_values_table_stats (col_id int, distinct_values bigint) Row format delimited Fields terminated by '\t' Lines terminated by '\n'  Stored as textfile ;</t>
  </si>
  <si>
    <t>create table db_custscience_interns.col_16_DB_CUSTBASE_PRODREFRESH_CUST_ORD_TXN_XREF_T_distinct_values_table_stats (col_id int, distinct_values bigint) Row format delimited Fields terminated by '\t' Lines terminated by '\n'  Stored as textfile ;</t>
  </si>
  <si>
    <t>create table db_custscience_interns.col_17_DB_CUSTBASE_PRODREFRESH_CUST_ORD_TXN_XREF_T_distinct_values_table_stats (col_id int, distinct_values bigint) Row format delimited Fields terminated by '\t' Lines terminated by '\n'  Stored as textfile ;</t>
  </si>
  <si>
    <t>create table db_custscience_interns.col_18_DB_CUSTBASE_PRODREFRESH_CUST_ORD_TXN_XREF_T_distinct_values_table_stats (col_id int, distinct_values bigint) Row format delimited Fields terminated by '\t' Lines terminated by '\n'  Stored as textfile ;</t>
  </si>
  <si>
    <t>create table db_custscience_interns.col_19_DB_CUSTBASE_PRODREFRESH_CUST_ORD_TXN_XREF_T_distinct_values_table_stats (col_id int, distinct_values bigint) Row format delimited Fields terminated by '\t' Lines terminated by '\n'  Stored as textfile ;</t>
  </si>
  <si>
    <t>create table db_custscience_interns.col_20_DB_CUSTBASE_PRODREFRESH_CUST_ORD_TXN_XREF_T_distinct_values_table_stats (col_id int, distinct_values bigint) Row format delimited Fields terminated by '\t' Lines terminated by '\n'  Stored as textfile ;</t>
  </si>
  <si>
    <t>create table db_custscience_interns.col_21_DB_CUSTBASE_PRODREFRESH_CUST_ORD_TXN_XREF_T_distinct_values_table_stats (col_id int, distinct_values bigint) Row format delimited Fields terminated by '\t' Lines terminated by '\n'  Stored as textfile ;</t>
  </si>
  <si>
    <t>create table db_custscience_interns.col_22_DB_CUSTBASE_PRODREFRESH_CUST_ORD_TXN_XREF_T_distinct_values_table_stats (col_id int, distinct_values bigint) Row format delimited Fields terminated by '\t' Lines terminated by '\n'  Stored as textfile ;</t>
  </si>
  <si>
    <t>create table db_custscience_interns.col_23_DB_CUSTBASE_PRODREFRESH_CUST_ORD_TXN_XREF_T_distinct_values_table_stats (col_id int, distinct_values bigint) Row format delimited Fields terminated by '\t' Lines terminated by '\n'  Stored as textfile ;</t>
  </si>
  <si>
    <t>create table db_custscience_interns.col_24_DB_CUSTBASE_PRODREFRESH_CUST_ORD_TXN_XREF_T_distinct_values_table_stats (col_id int, distinct_values bigint) Row format delimited Fields terminated by '\t' Lines terminated by '\n'  Stored as textfile ;</t>
  </si>
  <si>
    <t>create table db_custscience_interns.col_25_DB_CUSTBASE_PRODREFRESH_CUST_ORD_TXN_XREF_T_distinct_values_table_stats (col_id int, distinct_values bigint) Row format delimited Fields terminated by '\t' Lines terminated by '\n'  Stored as textfile ;</t>
  </si>
  <si>
    <t>create table db_custscience_interns.col_26_DB_CUSTBASE_PRODREFRESH_CUST_ORD_TXN_XREF_T_distinct_values_table_stats (col_id int, distinct_values bigint) Row format delimited Fields terminated by '\t' Lines terminated by '\n'  Stored as textfile ;</t>
  </si>
  <si>
    <t>create table db_custscience_interns.col_27_DB_CUSTBASE_PRODREFRESH_CUST_ORD_TXN_XREF_T_distinct_values_table_stats (col_id int, distinct_values bigint) Row format delimited Fields terminated by '\t' Lines terminated by '\n'  Stored as textfile ;</t>
  </si>
  <si>
    <t>create table db_custscience_interns.col_28_DB_CUSTBASE_PRODREFRESH_CUST_ORD_TXN_XREF_T_distinct_values_table_stats (col_id int, distinct_values bigint) Row format delimited Fields terminated by '\t' Lines terminated by '\n'  Stored as textfile ;</t>
  </si>
  <si>
    <t>create table db_custscience_interns.col_29_DB_CUSTBASE_PRODREFRESH_CUST_ORD_TXN_XREF_T_distinct_values_table_stats (col_id int, distinct_values bigint) Row format delimited Fields terminated by '\t' Lines terminated by '\n'  Stored as textfile ;</t>
  </si>
  <si>
    <t>create table db_custscience_interns.col_30_DB_CUSTBASE_PRODREFRESH_CUST_ORD_TXN_XREF_T_distinct_values_table_stats (col_id int, distinct_values bigint) Row format delimited Fields terminated by '\t' Lines terminated by '\n'  Stored as textfile ;</t>
  </si>
  <si>
    <t>create table db_custscience_interns.col_31_DB_CUSTBASE_PRODREFRESH_CUST_ORD_TXN_XREF_T_distinct_values_table_stats (col_id int, distinct_values bigint) Row format delimited Fields terminated by '\t' Lines terminated by '\n'  Stored as textfile ;</t>
  </si>
  <si>
    <t>create table db_custscience_interns.col_32_DB_CUSTBASE_PRODREFRESH_CUST_ORD_TXN_XREF_T_distinct_values_table_stats (col_id int, distinct_values bigint) Row format delimited Fields terminated by '\t' Lines terminated by '\n'  Stored as textfile ;</t>
  </si>
  <si>
    <t>create table db_custscience_interns.col_33_DB_CUSTBASE_PRODREFRESH_CUST_ORD_TXN_XREF_T_distinct_values_table_stats (col_id int, distinct_values bigint) Row format delimited Fields terminated by '\t' Lines terminated by '\n'  Stored as textfile ;</t>
  </si>
  <si>
    <t>create table db_custscience_interns.col_34_DB_CUSTBASE_PRODREFRESH_CUST_ORD_TXN_XREF_T_distinct_values_table_stats (col_id int, distinct_values bigint) Row format delimited Fields terminated by '\t' Lines terminated by '\n'  Stored as textfile ;</t>
  </si>
  <si>
    <t>create table db_custscience_interns.col_35_DB_CUSTBASE_PRODREFRESH_CUST_ORD_TXN_XREF_T_distinct_values_table_stats (col_id int, distinct_values bigint) Row format delimited Fields terminated by '\t' Lines terminated by '\n'  Stored as textfile ;</t>
  </si>
  <si>
    <t>create table db_custscience_interns.col_36_DB_CUSTBASE_PRODREFRESH_CUST_ORD_TXN_XREF_T_distinct_values_table_stats (col_id int, distinct_values bigint) Row format delimited Fields terminated by '\t' Lines terminated by '\n'  Stored as textfile ;</t>
  </si>
  <si>
    <t>create table db_custscience_interns.col_37_DB_CUSTBASE_PRODREFRESH_CUST_ORD_TXN_XREF_T_distinct_values_table_stats (col_id int, distinct_values bigint) Row format delimited Fields terminated by '\t' Lines terminated by '\n'  Stored as textfile ;</t>
  </si>
  <si>
    <t>create table db_custscience_interns.col_38_DB_CUSTBASE_PRODREFRESH_CUST_ORD_TXN_XREF_T_distinct_values_table_stats (col_id int, distinct_values bigint) Row format delimited Fields terminated by '\t' Lines terminated by '\n'  Stored as textfile ;</t>
  </si>
  <si>
    <t>create table db_custscience_interns.col_39_DB_CUSTBASE_PRODREFRESH_CUST_ORD_TXN_XREF_T_distinct_values_table_stats (col_id int, distinct_values bigint) Row format delimited Fields terminated by '\t' Lines terminated by '\n'  Stored as textfile ;</t>
  </si>
  <si>
    <t>create table db_custscience_interns.col_40_DB_CUSTBASE_PRODREFRESH_CUST_ORD_TXN_XREF_T_distinct_values_table_stats (col_id int, distinct_values bigint) Row format delimited Fields terminated by '\t' Lines terminated by '\n'  Stored as textfile ;</t>
  </si>
  <si>
    <t>create table db_custscience_interns.col_41_DB_CUSTBASE_PRODREFRESH_CUST_ORD_TXN_XREF_T_distinct_values_table_stats (col_id int, distinct_values bigint) Row format delimited Fields terminated by '\t' Lines terminated by '\n'  Stored as textfile ;</t>
  </si>
  <si>
    <t>create table db_custscience_interns.col_42_DB_CUSTBASE_PRODREFRESH_CUST_ORD_TXN_XREF_T_distinct_values_table_stats (col_id int, distinct_values bigint) Row format delimited Fields terminated by '\t' Lines terminated by '\n'  Stored as textfile ;</t>
  </si>
  <si>
    <t>create table db_custscience_interns.col_43_DB_CUSTBASE_PRODREFRESH_CUST_ORD_TXN_XREF_T_distinct_values_table_stats (col_id int, distinct_values bigint) Row format delimited Fields terminated by '\t' Lines terminated by '\n'  Stored as textfile ;</t>
  </si>
  <si>
    <t>create table db_custscience_interns.col_44_DB_CUSTBASE_PRODREFRESH_CUST_ORD_TXN_XREF_T_distinct_values_table_stats (col_id int, distinct_values bigint) Row format delimited Fields terminated by '\t' Lines terminated by '\n'  Stored as textfile ;</t>
  </si>
  <si>
    <t>create table db_custscience_interns.col_45_DB_CUSTBASE_PRODREFRESH_CUST_ORD_TXN_XREF_T_distinct_values_table_stats (col_id int, distinct_values bigint) Row format delimited Fields terminated by '\t' Lines terminated by '\n'  Stored as textfile ;</t>
  </si>
  <si>
    <t>create table db_custscience_interns.col_46_DB_CUSTBASE_PRODREFRESH_CUST_ORD_TXN_XREF_T_distinct_values_table_stats (col_id int, distinct_values bigint) Row format delimited Fields terminated by '\t' Lines terminated by '\n'  Stored as textfile ;</t>
  </si>
  <si>
    <t>create table db_custscience_interns.col_47_DB_CUSTBASE_PRODREFRESH_CUST_ORD_TXN_XREF_T_distinct_values_table_stats (col_id int, distinct_values bigint) Row format delimited Fields terminated by '\t' Lines terminated by '\n'  Stored as textfile ;</t>
  </si>
  <si>
    <t>create table db_custscience_interns.col_48_DB_CUSTBASE_PRODREFRESH_CUST_ORD_TXN_XREF_T_distinct_values_table_stats (col_id int, distinct_values bigint) Row format delimited Fields terminated by '\t' Lines terminated by '\n'  Stored as textfile ;</t>
  </si>
  <si>
    <t>create table db_custscience_interns.col_49_DB_CUSTBASE_PRODREFRESH_CUST_ORD_TXN_XREF_T_distinct_values_table_stats (col_id int, distinct_values bigint) Row format delimited Fields terminated by '\t' Lines terminated by '\n'  Stored as textfile ;</t>
  </si>
  <si>
    <t>create table db_custscience_interns.col_50_DB_CUSTBASE_PRODREFRESH_CUST_ORD_TXN_XREF_T_distinct_values_table_stats (col_id int, distinct_values bigint) Row format delimited Fields terminated by '\t' Lines terminated by '\n'  Stored as textfile ;</t>
  </si>
  <si>
    <t>create table db_custscience_interns.col_51_DB_CUSTBASE_PRODREFRESH_CUST_ORD_TXN_XREF_T_distinct_values_table_stats (col_id int, distinct_values bigint) Row format delimited Fields terminated by '\t' Lines terminated by '\n'  Stored as textfile ;</t>
  </si>
  <si>
    <t>create table db_custscience_interns.col_52_DB_CUSTBASE_PRODREFRESH_CUST_ORD_TXN_XREF_T_distinct_values_table_stats (col_id int, distinct_values bigint) Row format delimited Fields terminated by '\t' Lines terminated by '\n'  Stored as textfile ;</t>
  </si>
  <si>
    <t>create table db_custscience_interns.col_53_DB_CUSTBASE_PRODREFRESH_CUST_ORD_TXN_XREF_T_distinct_values_table_stats (col_id int, distinct_values bigint) Row format delimited Fields terminated by '\t' Lines terminated by '\n'  Stored as textfile ;</t>
  </si>
  <si>
    <t>create table db_custscience_interns.col_54_DB_CUSTBASE_PRODREFRESH_CUST_ORD_TXN_XREF_T_distinct_values_table_stats (col_id int, distinct_values bigint) Row format delimited Fields terminated by '\t' Lines terminated by '\n'  Stored as textfile ;</t>
  </si>
  <si>
    <t>create table db_custscience_interns.col_55_DB_CUSTBASE_PRODREFRESH_CUST_ORD_TXN_XREF_T_distinct_values_table_stats (col_id int, distinct_values bigint) Row format delimited Fields terminated by '\t' Lines terminated by '\n'  Stored as textfile ;</t>
  </si>
  <si>
    <t>create table db_custscience_interns.col_56_DB_CUSTBASE_PRODREFRESH_CUST_ORD_TXN_XREF_T_distinct_values_table_stats (col_id int, distinct_values bigint) Row format delimited Fields terminated by '\t' Lines terminated by '\n'  Stored as textfile ;</t>
  </si>
  <si>
    <t>create table db_custscience_interns.col_57_DB_CUSTBASE_PRODREFRESH_CUST_ORD_TXN_XREF_T_distinct_values_table_stats (col_id int, distinct_values bigint) Row format delimited Fields terminated by '\t' Lines terminated by '\n'  Stored as textfile ;</t>
  </si>
  <si>
    <t>create table db_custscience_interns.col_58_DB_CUSTBASE_PRODREFRESH_CUST_ORD_TXN_XREF_T_distinct_values_table_stats (col_id int, distinct_values bigint) Row format delimited Fields terminated by '\t' Lines terminated by '\n'  Stored as textfile ;</t>
  </si>
  <si>
    <t>create table db_custscience_interns.col_59_DB_CUSTBASE_PRODREFRESH_CUST_ORD_TXN_XREF_T_distinct_values_table_stats (col_id int, distinct_values bigint) Row format delimited Fields terminated by '\t' Lines terminated by '\n'  Stored as textfile ;</t>
  </si>
  <si>
    <t>create table db_custscience_interns.col_60_DB_CUSTBASE_PRODREFRESH_CUST_ORD_TXN_XREF_T_distinct_values_table_stats (col_id int, distinct_values bigint) Row format delimited Fields terminated by '\t' Lines terminated by '\n'  Stored as textfile ;</t>
  </si>
  <si>
    <t>create table db_custscience_interns.col_61_DB_CUSTBASE_PRODREFRESH_CUST_ORD_TXN_XREF_T_distinct_values_table_stats (col_id int, distinct_values bigint) Row format delimited Fields terminated by '\t' Lines terminated by '\n'  Stored as textfile ;</t>
  </si>
  <si>
    <t>insert into table db_custscience_interns.SUMMARY_of_DB_CUSTBASE_PRODREFRESH_CUST_ORD_TXN_XREF_T_distinct_values_table_stats select col_id, distinct_values from db_custscience_interns.col_1_DB_CUSTBASE_PRODREFRESH_CUST_ORD_TXN_XREF_T_distinct_values_table_stats ;</t>
  </si>
  <si>
    <t>insert into table db_custscience_interns.SUMMARY_of_DB_CUSTBASE_PRODREFRESH_CUST_ORD_TXN_XREF_T_distinct_values_table_stats select col_id, distinct_values from db_custscience_interns.col_2_DB_CUSTBASE_PRODREFRESH_CUST_ORD_TXN_XREF_T_distinct_values_table_stats ;</t>
  </si>
  <si>
    <t>insert into table db_custscience_interns.SUMMARY_of_DB_CUSTBASE_PRODREFRESH_CUST_ORD_TXN_XREF_T_distinct_values_table_stats select col_id, distinct_values from db_custscience_interns.col_3_DB_CUSTBASE_PRODREFRESH_CUST_ORD_TXN_XREF_T_distinct_values_table_stats ;</t>
  </si>
  <si>
    <t>insert into table db_custscience_interns.SUMMARY_of_DB_CUSTBASE_PRODREFRESH_CUST_ORD_TXN_XREF_T_distinct_values_table_stats select col_id, distinct_values from db_custscience_interns.col_4_DB_CUSTBASE_PRODREFRESH_CUST_ORD_TXN_XREF_T_distinct_values_table_stats ;</t>
  </si>
  <si>
    <t>insert into table db_custscience_interns.SUMMARY_of_DB_CUSTBASE_PRODREFRESH_CUST_ORD_TXN_XREF_T_distinct_values_table_stats select col_id, distinct_values from db_custscience_interns.col_5_DB_CUSTBASE_PRODREFRESH_CUST_ORD_TXN_XREF_T_distinct_values_table_stats ;</t>
  </si>
  <si>
    <t>insert into table db_custscience_interns.SUMMARY_of_DB_CUSTBASE_PRODREFRESH_CUST_ORD_TXN_XREF_T_distinct_values_table_stats select col_id, distinct_values from db_custscience_interns.col_6_DB_CUSTBASE_PRODREFRESH_CUST_ORD_TXN_XREF_T_distinct_values_table_stats ;</t>
  </si>
  <si>
    <t>insert into table db_custscience_interns.SUMMARY_of_DB_CUSTBASE_PRODREFRESH_CUST_ORD_TXN_XREF_T_distinct_values_table_stats select col_id, distinct_values from db_custscience_interns.col_7_DB_CUSTBASE_PRODREFRESH_CUST_ORD_TXN_XREF_T_distinct_values_table_stats ;</t>
  </si>
  <si>
    <t>insert into table db_custscience_interns.SUMMARY_of_DB_CUSTBASE_PRODREFRESH_CUST_ORD_TXN_XREF_T_distinct_values_table_stats select col_id, distinct_values from db_custscience_interns.col_8_DB_CUSTBASE_PRODREFRESH_CUST_ORD_TXN_XREF_T_distinct_values_table_stats ;</t>
  </si>
  <si>
    <t>insert into table db_custscience_interns.SUMMARY_of_DB_CUSTBASE_PRODREFRESH_CUST_ORD_TXN_XREF_T_distinct_values_table_stats select col_id, distinct_values from db_custscience_interns.col_9_DB_CUSTBASE_PRODREFRESH_CUST_ORD_TXN_XREF_T_distinct_values_table_stats ;</t>
  </si>
  <si>
    <t>insert into table db_custscience_interns.SUMMARY_of_DB_CUSTBASE_PRODREFRESH_CUST_ORD_TXN_XREF_T_distinct_values_table_stats select col_id, distinct_values from db_custscience_interns.col_10_DB_CUSTBASE_PRODREFRESH_CUST_ORD_TXN_XREF_T_distinct_values_table_stats ;</t>
  </si>
  <si>
    <t>insert into table db_custscience_interns.SUMMARY_of_DB_CUSTBASE_PRODREFRESH_CUST_ORD_TXN_XREF_T_distinct_values_table_stats select col_id, distinct_values from db_custscience_interns.col_11_DB_CUSTBASE_PRODREFRESH_CUST_ORD_TXN_XREF_T_distinct_values_table_stats ;</t>
  </si>
  <si>
    <t>insert into table db_custscience_interns.SUMMARY_of_DB_CUSTBASE_PRODREFRESH_CUST_ORD_TXN_XREF_T_distinct_values_table_stats select col_id, distinct_values from db_custscience_interns.col_12_DB_CUSTBASE_PRODREFRESH_CUST_ORD_TXN_XREF_T_distinct_values_table_stats ;</t>
  </si>
  <si>
    <t>insert into table db_custscience_interns.SUMMARY_of_DB_CUSTBASE_PRODREFRESH_CUST_ORD_TXN_XREF_T_distinct_values_table_stats select col_id, distinct_values from db_custscience_interns.col_13_DB_CUSTBASE_PRODREFRESH_CUST_ORD_TXN_XREF_T_distinct_values_table_stats ;</t>
  </si>
  <si>
    <t>insert into table db_custscience_interns.SUMMARY_of_DB_CUSTBASE_PRODREFRESH_CUST_ORD_TXN_XREF_T_distinct_values_table_stats select col_id, distinct_values from db_custscience_interns.col_14_DB_CUSTBASE_PRODREFRESH_CUST_ORD_TXN_XREF_T_distinct_values_table_stats ;</t>
  </si>
  <si>
    <t>insert into table db_custscience_interns.SUMMARY_of_DB_CUSTBASE_PRODREFRESH_CUST_ORD_TXN_XREF_T_distinct_values_table_stats select col_id, distinct_values from db_custscience_interns.col_15_DB_CUSTBASE_PRODREFRESH_CUST_ORD_TXN_XREF_T_distinct_values_table_stats ;</t>
  </si>
  <si>
    <t>insert into table db_custscience_interns.SUMMARY_of_DB_CUSTBASE_PRODREFRESH_CUST_ORD_TXN_XREF_T_distinct_values_table_stats select col_id, distinct_values from db_custscience_interns.col_16_DB_CUSTBASE_PRODREFRESH_CUST_ORD_TXN_XREF_T_distinct_values_table_stats ;</t>
  </si>
  <si>
    <t>insert into table db_custscience_interns.SUMMARY_of_DB_CUSTBASE_PRODREFRESH_CUST_ORD_TXN_XREF_T_distinct_values_table_stats select col_id, distinct_values from db_custscience_interns.col_17_DB_CUSTBASE_PRODREFRESH_CUST_ORD_TXN_XREF_T_distinct_values_table_stats ;</t>
  </si>
  <si>
    <t>insert into table db_custscience_interns.SUMMARY_of_DB_CUSTBASE_PRODREFRESH_CUST_ORD_TXN_XREF_T_distinct_values_table_stats select col_id, distinct_values from db_custscience_interns.col_18_DB_CUSTBASE_PRODREFRESH_CUST_ORD_TXN_XREF_T_distinct_values_table_stats ;</t>
  </si>
  <si>
    <t>insert into table db_custscience_interns.SUMMARY_of_DB_CUSTBASE_PRODREFRESH_CUST_ORD_TXN_XREF_T_distinct_values_table_stats select col_id, distinct_values from db_custscience_interns.col_19_DB_CUSTBASE_PRODREFRESH_CUST_ORD_TXN_XREF_T_distinct_values_table_stats ;</t>
  </si>
  <si>
    <t>insert into table db_custscience_interns.SUMMARY_of_DB_CUSTBASE_PRODREFRESH_CUST_ORD_TXN_XREF_T_distinct_values_table_stats select col_id, distinct_values from db_custscience_interns.col_20_DB_CUSTBASE_PRODREFRESH_CUST_ORD_TXN_XREF_T_distinct_values_table_stats ;</t>
  </si>
  <si>
    <t>insert into table db_custscience_interns.SUMMARY_of_DB_CUSTBASE_PRODREFRESH_CUST_ORD_TXN_XREF_T_distinct_values_table_stats select col_id, distinct_values from db_custscience_interns.col_21_DB_CUSTBASE_PRODREFRESH_CUST_ORD_TXN_XREF_T_distinct_values_table_stats ;</t>
  </si>
  <si>
    <t>insert into table db_custscience_interns.SUMMARY_of_DB_CUSTBASE_PRODREFRESH_CUST_ORD_TXN_XREF_T_distinct_values_table_stats select col_id, distinct_values from db_custscience_interns.col_22_DB_CUSTBASE_PRODREFRESH_CUST_ORD_TXN_XREF_T_distinct_values_table_stats ;</t>
  </si>
  <si>
    <t>insert into table db_custscience_interns.SUMMARY_of_DB_CUSTBASE_PRODREFRESH_CUST_ORD_TXN_XREF_T_distinct_values_table_stats select col_id, distinct_values from db_custscience_interns.col_23_DB_CUSTBASE_PRODREFRESH_CUST_ORD_TXN_XREF_T_distinct_values_table_stats ;</t>
  </si>
  <si>
    <t>insert into table db_custscience_interns.SUMMARY_of_DB_CUSTBASE_PRODREFRESH_CUST_ORD_TXN_XREF_T_distinct_values_table_stats select col_id, distinct_values from db_custscience_interns.col_24_DB_CUSTBASE_PRODREFRESH_CUST_ORD_TXN_XREF_T_distinct_values_table_stats ;</t>
  </si>
  <si>
    <t>insert into table db_custscience_interns.SUMMARY_of_DB_CUSTBASE_PRODREFRESH_CUST_ORD_TXN_XREF_T_distinct_values_table_stats select col_id, distinct_values from db_custscience_interns.col_25_DB_CUSTBASE_PRODREFRESH_CUST_ORD_TXN_XREF_T_distinct_values_table_stats ;</t>
  </si>
  <si>
    <t>insert into table db_custscience_interns.SUMMARY_of_DB_CUSTBASE_PRODREFRESH_CUST_ORD_TXN_XREF_T_distinct_values_table_stats select col_id, distinct_values from db_custscience_interns.col_26_DB_CUSTBASE_PRODREFRESH_CUST_ORD_TXN_XREF_T_distinct_values_table_stats ;</t>
  </si>
  <si>
    <t>insert into table db_custscience_interns.SUMMARY_of_DB_CUSTBASE_PRODREFRESH_CUST_ORD_TXN_XREF_T_distinct_values_table_stats select col_id, distinct_values from db_custscience_interns.col_27_DB_CUSTBASE_PRODREFRESH_CUST_ORD_TXN_XREF_T_distinct_values_table_stats ;</t>
  </si>
  <si>
    <t>insert into table db_custscience_interns.SUMMARY_of_DB_CUSTBASE_PRODREFRESH_CUST_ORD_TXN_XREF_T_distinct_values_table_stats select col_id, distinct_values from db_custscience_interns.col_28_DB_CUSTBASE_PRODREFRESH_CUST_ORD_TXN_XREF_T_distinct_values_table_stats ;</t>
  </si>
  <si>
    <t>insert into table db_custscience_interns.SUMMARY_of_DB_CUSTBASE_PRODREFRESH_CUST_ORD_TXN_XREF_T_distinct_values_table_stats select col_id, distinct_values from db_custscience_interns.col_29_DB_CUSTBASE_PRODREFRESH_CUST_ORD_TXN_XREF_T_distinct_values_table_stats ;</t>
  </si>
  <si>
    <t>insert into table db_custscience_interns.SUMMARY_of_DB_CUSTBASE_PRODREFRESH_CUST_ORD_TXN_XREF_T_distinct_values_table_stats select col_id, distinct_values from db_custscience_interns.col_30_DB_CUSTBASE_PRODREFRESH_CUST_ORD_TXN_XREF_T_distinct_values_table_stats ;</t>
  </si>
  <si>
    <t>insert into table db_custscience_interns.SUMMARY_of_DB_CUSTBASE_PRODREFRESH_CUST_ORD_TXN_XREF_T_distinct_values_table_stats select col_id, distinct_values from db_custscience_interns.col_31_DB_CUSTBASE_PRODREFRESH_CUST_ORD_TXN_XREF_T_distinct_values_table_stats ;</t>
  </si>
  <si>
    <t>insert into table db_custscience_interns.SUMMARY_of_DB_CUSTBASE_PRODREFRESH_CUST_ORD_TXN_XREF_T_distinct_values_table_stats select col_id, distinct_values from db_custscience_interns.col_32_DB_CUSTBASE_PRODREFRESH_CUST_ORD_TXN_XREF_T_distinct_values_table_stats ;</t>
  </si>
  <si>
    <t>insert into table db_custscience_interns.SUMMARY_of_DB_CUSTBASE_PRODREFRESH_CUST_ORD_TXN_XREF_T_distinct_values_table_stats select col_id, distinct_values from db_custscience_interns.col_33_DB_CUSTBASE_PRODREFRESH_CUST_ORD_TXN_XREF_T_distinct_values_table_stats ;</t>
  </si>
  <si>
    <t>insert into table db_custscience_interns.SUMMARY_of_DB_CUSTBASE_PRODREFRESH_CUST_ORD_TXN_XREF_T_distinct_values_table_stats select col_id, distinct_values from db_custscience_interns.col_34_DB_CUSTBASE_PRODREFRESH_CUST_ORD_TXN_XREF_T_distinct_values_table_stats ;</t>
  </si>
  <si>
    <t>insert into table db_custscience_interns.SUMMARY_of_DB_CUSTBASE_PRODREFRESH_CUST_ORD_TXN_XREF_T_distinct_values_table_stats select col_id, distinct_values from db_custscience_interns.col_35_DB_CUSTBASE_PRODREFRESH_CUST_ORD_TXN_XREF_T_distinct_values_table_stats ;</t>
  </si>
  <si>
    <t>insert into table db_custscience_interns.SUMMARY_of_DB_CUSTBASE_PRODREFRESH_CUST_ORD_TXN_XREF_T_distinct_values_table_stats select col_id, distinct_values from db_custscience_interns.col_36_DB_CUSTBASE_PRODREFRESH_CUST_ORD_TXN_XREF_T_distinct_values_table_stats ;</t>
  </si>
  <si>
    <t>insert into table db_custscience_interns.SUMMARY_of_DB_CUSTBASE_PRODREFRESH_CUST_ORD_TXN_XREF_T_distinct_values_table_stats select col_id, distinct_values from db_custscience_interns.col_37_DB_CUSTBASE_PRODREFRESH_CUST_ORD_TXN_XREF_T_distinct_values_table_stats ;</t>
  </si>
  <si>
    <t>insert into table db_custscience_interns.SUMMARY_of_DB_CUSTBASE_PRODREFRESH_CUST_ORD_TXN_XREF_T_distinct_values_table_stats select col_id, distinct_values from db_custscience_interns.col_38_DB_CUSTBASE_PRODREFRESH_CUST_ORD_TXN_XREF_T_distinct_values_table_stats ;</t>
  </si>
  <si>
    <t>insert into table db_custscience_interns.SUMMARY_of_DB_CUSTBASE_PRODREFRESH_CUST_ORD_TXN_XREF_T_distinct_values_table_stats select col_id, distinct_values from db_custscience_interns.col_39_DB_CUSTBASE_PRODREFRESH_CUST_ORD_TXN_XREF_T_distinct_values_table_stats ;</t>
  </si>
  <si>
    <t>insert into table db_custscience_interns.SUMMARY_of_DB_CUSTBASE_PRODREFRESH_CUST_ORD_TXN_XREF_T_distinct_values_table_stats select col_id, distinct_values from db_custscience_interns.col_40_DB_CUSTBASE_PRODREFRESH_CUST_ORD_TXN_XREF_T_distinct_values_table_stats ;</t>
  </si>
  <si>
    <t>insert into table db_custscience_interns.SUMMARY_of_DB_CUSTBASE_PRODREFRESH_CUST_ORD_TXN_XREF_T_distinct_values_table_stats select col_id, distinct_values from db_custscience_interns.col_41_DB_CUSTBASE_PRODREFRESH_CUST_ORD_TXN_XREF_T_distinct_values_table_stats ;</t>
  </si>
  <si>
    <t>insert into table db_custscience_interns.SUMMARY_of_DB_CUSTBASE_PRODREFRESH_CUST_ORD_TXN_XREF_T_distinct_values_table_stats select col_id, distinct_values from db_custscience_interns.col_42_DB_CUSTBASE_PRODREFRESH_CUST_ORD_TXN_XREF_T_distinct_values_table_stats ;</t>
  </si>
  <si>
    <t>insert into table db_custscience_interns.SUMMARY_of_DB_CUSTBASE_PRODREFRESH_CUST_ORD_TXN_XREF_T_distinct_values_table_stats select col_id, distinct_values from db_custscience_interns.col_43_DB_CUSTBASE_PRODREFRESH_CUST_ORD_TXN_XREF_T_distinct_values_table_stats ;</t>
  </si>
  <si>
    <t>insert into table db_custscience_interns.SUMMARY_of_DB_CUSTBASE_PRODREFRESH_CUST_ORD_TXN_XREF_T_distinct_values_table_stats select col_id, distinct_values from db_custscience_interns.col_44_DB_CUSTBASE_PRODREFRESH_CUST_ORD_TXN_XREF_T_distinct_values_table_stats ;</t>
  </si>
  <si>
    <t>insert into table db_custscience_interns.SUMMARY_of_DB_CUSTBASE_PRODREFRESH_CUST_ORD_TXN_XREF_T_distinct_values_table_stats select col_id, distinct_values from db_custscience_interns.col_45_DB_CUSTBASE_PRODREFRESH_CUST_ORD_TXN_XREF_T_distinct_values_table_stats ;</t>
  </si>
  <si>
    <t>insert into table db_custscience_interns.SUMMARY_of_DB_CUSTBASE_PRODREFRESH_CUST_ORD_TXN_XREF_T_distinct_values_table_stats select col_id, distinct_values from db_custscience_interns.col_46_DB_CUSTBASE_PRODREFRESH_CUST_ORD_TXN_XREF_T_distinct_values_table_stats ;</t>
  </si>
  <si>
    <t>insert into table db_custscience_interns.SUMMARY_of_DB_CUSTBASE_PRODREFRESH_CUST_ORD_TXN_XREF_T_distinct_values_table_stats select col_id, distinct_values from db_custscience_interns.col_47_DB_CUSTBASE_PRODREFRESH_CUST_ORD_TXN_XREF_T_distinct_values_table_stats ;</t>
  </si>
  <si>
    <t>insert into table db_custscience_interns.SUMMARY_of_DB_CUSTBASE_PRODREFRESH_CUST_ORD_TXN_XREF_T_distinct_values_table_stats select col_id, distinct_values from db_custscience_interns.col_48_DB_CUSTBASE_PRODREFRESH_CUST_ORD_TXN_XREF_T_distinct_values_table_stats ;</t>
  </si>
  <si>
    <t>insert into table db_custscience_interns.SUMMARY_of_DB_CUSTBASE_PRODREFRESH_CUST_ORD_TXN_XREF_T_distinct_values_table_stats select col_id, distinct_values from db_custscience_interns.col_49_DB_CUSTBASE_PRODREFRESH_CUST_ORD_TXN_XREF_T_distinct_values_table_stats ;</t>
  </si>
  <si>
    <t>insert into table db_custscience_interns.SUMMARY_of_DB_CUSTBASE_PRODREFRESH_CUST_ORD_TXN_XREF_T_distinct_values_table_stats select col_id, distinct_values from db_custscience_interns.col_50_DB_CUSTBASE_PRODREFRESH_CUST_ORD_TXN_XREF_T_distinct_values_table_stats ;</t>
  </si>
  <si>
    <t>insert into table db_custscience_interns.SUMMARY_of_DB_CUSTBASE_PRODREFRESH_CUST_ORD_TXN_XREF_T_distinct_values_table_stats select col_id, distinct_values from db_custscience_interns.col_51_DB_CUSTBASE_PRODREFRESH_CUST_ORD_TXN_XREF_T_distinct_values_table_stats ;</t>
  </si>
  <si>
    <t>insert into table db_custscience_interns.SUMMARY_of_DB_CUSTBASE_PRODREFRESH_CUST_ORD_TXN_XREF_T_distinct_values_table_stats select col_id, distinct_values from db_custscience_interns.col_52_DB_CUSTBASE_PRODREFRESH_CUST_ORD_TXN_XREF_T_distinct_values_table_stats ;</t>
  </si>
  <si>
    <t>insert into table db_custscience_interns.SUMMARY_of_DB_CUSTBASE_PRODREFRESH_CUST_ORD_TXN_XREF_T_distinct_values_table_stats select col_id, distinct_values from db_custscience_interns.col_53_DB_CUSTBASE_PRODREFRESH_CUST_ORD_TXN_XREF_T_distinct_values_table_stats ;</t>
  </si>
  <si>
    <t>insert into table db_custscience_interns.SUMMARY_of_DB_CUSTBASE_PRODREFRESH_CUST_ORD_TXN_XREF_T_distinct_values_table_stats select col_id, distinct_values from db_custscience_interns.col_54_DB_CUSTBASE_PRODREFRESH_CUST_ORD_TXN_XREF_T_distinct_values_table_stats ;</t>
  </si>
  <si>
    <t>insert into table db_custscience_interns.SUMMARY_of_DB_CUSTBASE_PRODREFRESH_CUST_ORD_TXN_XREF_T_distinct_values_table_stats select col_id, distinct_values from db_custscience_interns.col_55_DB_CUSTBASE_PRODREFRESH_CUST_ORD_TXN_XREF_T_distinct_values_table_stats ;</t>
  </si>
  <si>
    <t>insert into table db_custscience_interns.SUMMARY_of_DB_CUSTBASE_PRODREFRESH_CUST_ORD_TXN_XREF_T_distinct_values_table_stats select col_id, distinct_values from db_custscience_interns.col_56_DB_CUSTBASE_PRODREFRESH_CUST_ORD_TXN_XREF_T_distinct_values_table_stats ;</t>
  </si>
  <si>
    <t>insert into table db_custscience_interns.SUMMARY_of_DB_CUSTBASE_PRODREFRESH_CUST_ORD_TXN_XREF_T_distinct_values_table_stats select col_id, distinct_values from db_custscience_interns.col_57_DB_CUSTBASE_PRODREFRESH_CUST_ORD_TXN_XREF_T_distinct_values_table_stats ;</t>
  </si>
  <si>
    <t>insert into table db_custscience_interns.SUMMARY_of_DB_CUSTBASE_PRODREFRESH_CUST_ORD_TXN_XREF_T_distinct_values_table_stats select col_id, distinct_values from db_custscience_interns.col_58_DB_CUSTBASE_PRODREFRESH_CUST_ORD_TXN_XREF_T_distinct_values_table_stats ;</t>
  </si>
  <si>
    <t>insert into table db_custscience_interns.SUMMARY_of_DB_CUSTBASE_PRODREFRESH_CUST_ORD_TXN_XREF_T_distinct_values_table_stats select col_id, distinct_values from db_custscience_interns.col_59_DB_CUSTBASE_PRODREFRESH_CUST_ORD_TXN_XREF_T_distinct_values_table_stats ;</t>
  </si>
  <si>
    <t>insert into table db_custscience_interns.SUMMARY_of_DB_CUSTBASE_PRODREFRESH_CUST_ORD_TXN_XREF_T_distinct_values_table_stats select col_id, distinct_values from db_custscience_interns.col_60_DB_CUSTBASE_PRODREFRESH_CUST_ORD_TXN_XREF_T_distinct_values_table_stats ;</t>
  </si>
  <si>
    <t>insert into table db_custscience_interns.SUMMARY_of_DB_CUSTBASE_PRODREFRESH_CUST_ORD_TXN_XREF_T_distinct_values_table_stats select col_id, distinct_values from db_custscience_interns.col_61_DB_CUSTBASE_PRODREFRESH_CUST_ORD_TXN_XREF_T_distinct_values_table_stats ;</t>
  </si>
  <si>
    <t>CUST_HASH_KEY  string,</t>
  </si>
  <si>
    <t>TXN_ID  bigint,</t>
  </si>
  <si>
    <t>ORD_STAT_CD  string,</t>
  </si>
  <si>
    <t>BRD_CTRY_KEY  bigint,</t>
  </si>
  <si>
    <t>ORD_NBR  string,</t>
  </si>
  <si>
    <t>TXN_DT_HASH_KEY  int,</t>
  </si>
  <si>
    <t>STR_LOC_HASH_KEY  string,</t>
  </si>
  <si>
    <t>BRD_FST_PRCH_IND  string,</t>
  </si>
  <si>
    <t>CHNL_FST_PRCH_IND  string,</t>
  </si>
  <si>
    <t>INS_DT_HASH_KEY  int,</t>
  </si>
  <si>
    <t>FLW_KEY  bigint,</t>
  </si>
  <si>
    <t>SHP_DT_HASH_KEY  int,</t>
  </si>
  <si>
    <t>YR_MO_PARTN_ID  int,</t>
  </si>
  <si>
    <t>PHSH_IND  string,</t>
  </si>
  <si>
    <t>create table db_custscience_interns.SUMMARY_of_DB_CUSTBASE_PRODREFRESH_CUST_ORD_TXN_XREF_T_distinct_values_table_stats (col_id int, distinct_values bigint) Row format delimited Fields terminated by '\t' Lines terminated by '\n'  Stored as textfile ;</t>
  </si>
  <si>
    <t>select * from db_custscience_interns.SUMMARY_of_DB_CUSTBASE_PRODREFRESH_CUST_ORD_TXN_XREF_T_distinct_values_table_stats;</t>
  </si>
  <si>
    <t xml:space="preserve">This field will be needed as part of the join (from the CSTIW_SLS_TXN_LN_ITM_FCT) if you want to get to the MDSE heirarchy </t>
  </si>
  <si>
    <t>Not sure if these are the exact same codes as CORESAS, which has ~28. This table is build from EDW which might have a different company/brand hierarchy 
Defintion on CUST_ORD_TXN_XREF_T has this as "Identifies the brand of the item (Style/Style Color/SKU). "</t>
  </si>
  <si>
    <t>Defintion on CUST_ORD_TXN_XREF_T has this as "Identifies the channel that adopted this item. "</t>
  </si>
  <si>
    <t>create table db_custscience_interns.col_1_DB_FNDTCNSL_PRODREFRESH_CGSCX_CNSL_GLBL_STY_CLR_FLAT_XREF_null_value_count_table_stats (col_id int, null_value_count bigint) Row format delimited Fields terminated by '\t' Lines terminated by '\n'  Stored as textfile ;</t>
  </si>
  <si>
    <t>create table db_custscience_interns.col_2_DB_FNDTCNSL_PRODREFRESH_CGSCX_CNSL_GLBL_STY_CLR_FLAT_XREF_null_value_count_table_stats (col_id int, null_value_count bigint) Row format delimited Fields terminated by '\t' Lines terminated by '\n'  Stored as textfile ;</t>
  </si>
  <si>
    <t>create table db_custscience_interns.col_3_DB_FNDTCNSL_PRODREFRESH_CGSCX_CNSL_GLBL_STY_CLR_FLAT_XREF_null_value_count_table_stats (col_id int, null_value_count bigint) Row format delimited Fields terminated by '\t' Lines terminated by '\n'  Stored as textfile ;</t>
  </si>
  <si>
    <t>create table db_custscience_interns.col_4_DB_FNDTCNSL_PRODREFRESH_CGSCX_CNSL_GLBL_STY_CLR_FLAT_XREF_null_value_count_table_stats (col_id int, null_value_count bigint) Row format delimited Fields terminated by '\t' Lines terminated by '\n'  Stored as textfile ;</t>
  </si>
  <si>
    <t>create table db_custscience_interns.col_5_DB_FNDTCNSL_PRODREFRESH_CGSCX_CNSL_GLBL_STY_CLR_FLAT_XREF_null_value_count_table_stats (col_id int, null_value_count bigint) Row format delimited Fields terminated by '\t' Lines terminated by '\n'  Stored as textfile ;</t>
  </si>
  <si>
    <t>create table db_custscience_interns.col_6_DB_FNDTCNSL_PRODREFRESH_CGSCX_CNSL_GLBL_STY_CLR_FLAT_XREF_null_value_count_table_stats (col_id int, null_value_count bigint) Row format delimited Fields terminated by '\t' Lines terminated by '\n'  Stored as textfile ;</t>
  </si>
  <si>
    <t>create table db_custscience_interns.col_7_DB_FNDTCNSL_PRODREFRESH_CGSCX_CNSL_GLBL_STY_CLR_FLAT_XREF_null_value_count_table_stats (col_id int, null_value_count bigint) Row format delimited Fields terminated by '\t' Lines terminated by '\n'  Stored as textfile ;</t>
  </si>
  <si>
    <t>create table db_custscience_interns.col_8_DB_FNDTCNSL_PRODREFRESH_CGSCX_CNSL_GLBL_STY_CLR_FLAT_XREF_null_value_count_table_stats (col_id int, null_value_count bigint) Row format delimited Fields terminated by '\t' Lines terminated by '\n'  Stored as textfile ;</t>
  </si>
  <si>
    <t>create table db_custscience_interns.col_9_DB_FNDTCNSL_PRODREFRESH_CGSCX_CNSL_GLBL_STY_CLR_FLAT_XREF_null_value_count_table_stats (col_id int, null_value_count bigint) Row format delimited Fields terminated by '\t' Lines terminated by '\n'  Stored as textfile ;</t>
  </si>
  <si>
    <t>create table db_custscience_interns.col_10_DB_FNDTCNSL_PRODREFRESH_CGSCX_CNSL_GLBL_STY_CLR_FLAT_XREF_null_value_count_table_stats (col_id int, null_value_count bigint) Row format delimited Fields terminated by '\t' Lines terminated by '\n'  Stored as textfile ;</t>
  </si>
  <si>
    <t>create table db_custscience_interns.col_11_DB_FNDTCNSL_PRODREFRESH_CGSCX_CNSL_GLBL_STY_CLR_FLAT_XREF_null_value_count_table_stats (col_id int, null_value_count bigint) Row format delimited Fields terminated by '\t' Lines terminated by '\n'  Stored as textfile ;</t>
  </si>
  <si>
    <t>create table db_custscience_interns.col_12_DB_FNDTCNSL_PRODREFRESH_CGSCX_CNSL_GLBL_STY_CLR_FLAT_XREF_null_value_count_table_stats (col_id int, null_value_count bigint) Row format delimited Fields terminated by '\t' Lines terminated by '\n'  Stored as textfile ;</t>
  </si>
  <si>
    <t>create table db_custscience_interns.col_13_DB_FNDTCNSL_PRODREFRESH_CGSCX_CNSL_GLBL_STY_CLR_FLAT_XREF_null_value_count_table_stats (col_id int, null_value_count bigint) Row format delimited Fields terminated by '\t' Lines terminated by '\n'  Stored as textfile ;</t>
  </si>
  <si>
    <t>create table db_custscience_interns.col_14_DB_FNDTCNSL_PRODREFRESH_CGSCX_CNSL_GLBL_STY_CLR_FLAT_XREF_null_value_count_table_stats (col_id int, null_value_count bigint) Row format delimited Fields terminated by '\t' Lines terminated by '\n'  Stored as textfile ;</t>
  </si>
  <si>
    <t>create table db_custscience_interns.col_15_DB_FNDTCNSL_PRODREFRESH_CGSCX_CNSL_GLBL_STY_CLR_FLAT_XREF_null_value_count_table_stats (col_id int, null_value_count bigint) Row format delimited Fields terminated by '\t' Lines terminated by '\n'  Stored as textfile ;</t>
  </si>
  <si>
    <t>create table db_custscience_interns.col_16_DB_FNDTCNSL_PRODREFRESH_CGSCX_CNSL_GLBL_STY_CLR_FLAT_XREF_null_value_count_table_stats (col_id int, null_value_count bigint) Row format delimited Fields terminated by '\t' Lines terminated by '\n'  Stored as textfile ;</t>
  </si>
  <si>
    <t>create table db_custscience_interns.col_17_DB_FNDTCNSL_PRODREFRESH_CGSCX_CNSL_GLBL_STY_CLR_FLAT_XREF_null_value_count_table_stats (col_id int, null_value_count bigint) Row format delimited Fields terminated by '\t' Lines terminated by '\n'  Stored as textfile ;</t>
  </si>
  <si>
    <t>create table db_custscience_interns.col_18_DB_FNDTCNSL_PRODREFRESH_CGSCX_CNSL_GLBL_STY_CLR_FLAT_XREF_null_value_count_table_stats (col_id int, null_value_count bigint) Row format delimited Fields terminated by '\t' Lines terminated by '\n'  Stored as textfile ;</t>
  </si>
  <si>
    <t>create table db_custscience_interns.col_19_DB_FNDTCNSL_PRODREFRESH_CGSCX_CNSL_GLBL_STY_CLR_FLAT_XREF_null_value_count_table_stats (col_id int, null_value_count bigint) Row format delimited Fields terminated by '\t' Lines terminated by '\n'  Stored as textfile ;</t>
  </si>
  <si>
    <t>create table db_custscience_interns.col_20_DB_FNDTCNSL_PRODREFRESH_CGSCX_CNSL_GLBL_STY_CLR_FLAT_XREF_null_value_count_table_stats (col_id int, null_value_count bigint) Row format delimited Fields terminated by '\t' Lines terminated by '\n'  Stored as textfile ;</t>
  </si>
  <si>
    <t>create table db_custscience_interns.col_21_DB_FNDTCNSL_PRODREFRESH_CGSCX_CNSL_GLBL_STY_CLR_FLAT_XREF_null_value_count_table_stats (col_id int, null_value_count bigint) Row format delimited Fields terminated by '\t' Lines terminated by '\n'  Stored as textfile ;</t>
  </si>
  <si>
    <t>create table db_custscience_interns.col_22_DB_FNDTCNSL_PRODREFRESH_CGSCX_CNSL_GLBL_STY_CLR_FLAT_XREF_null_value_count_table_stats (col_id int, null_value_count bigint) Row format delimited Fields terminated by '\t' Lines terminated by '\n'  Stored as textfile ;</t>
  </si>
  <si>
    <t>create table db_custscience_interns.col_23_DB_FNDTCNSL_PRODREFRESH_CGSCX_CNSL_GLBL_STY_CLR_FLAT_XREF_null_value_count_table_stats (col_id int, null_value_count bigint) Row format delimited Fields terminated by '\t' Lines terminated by '\n'  Stored as textfile ;</t>
  </si>
  <si>
    <t>create table db_custscience_interns.col_24_DB_FNDTCNSL_PRODREFRESH_CGSCX_CNSL_GLBL_STY_CLR_FLAT_XREF_null_value_count_table_stats (col_id int, null_value_count bigint) Row format delimited Fields terminated by '\t' Lines terminated by '\n'  Stored as textfile ;</t>
  </si>
  <si>
    <t>create table db_custscience_interns.col_25_DB_FNDTCNSL_PRODREFRESH_CGSCX_CNSL_GLBL_STY_CLR_FLAT_XREF_null_value_count_table_stats (col_id int, null_value_count bigint) Row format delimited Fields terminated by '\t' Lines terminated by '\n'  Stored as textfile ;</t>
  </si>
  <si>
    <t>create table db_custscience_interns.col_26_DB_FNDTCNSL_PRODREFRESH_CGSCX_CNSL_GLBL_STY_CLR_FLAT_XREF_null_value_count_table_stats (col_id int, null_value_count bigint) Row format delimited Fields terminated by '\t' Lines terminated by '\n'  Stored as textfile ;</t>
  </si>
  <si>
    <t>create table db_custscience_interns.col_27_DB_FNDTCNSL_PRODREFRESH_CGSCX_CNSL_GLBL_STY_CLR_FLAT_XREF_null_value_count_table_stats (col_id int, null_value_count bigint) Row format delimited Fields terminated by '\t' Lines terminated by '\n'  Stored as textfile ;</t>
  </si>
  <si>
    <t>create table db_custscience_interns.col_28_DB_FNDTCNSL_PRODREFRESH_CGSCX_CNSL_GLBL_STY_CLR_FLAT_XREF_null_value_count_table_stats (col_id int, null_value_count bigint) Row format delimited Fields terminated by '\t' Lines terminated by '\n'  Stored as textfile ;</t>
  </si>
  <si>
    <t>create table db_custscience_interns.col_29_DB_FNDTCNSL_PRODREFRESH_CGSCX_CNSL_GLBL_STY_CLR_FLAT_XREF_null_value_count_table_stats (col_id int, null_value_count bigint) Row format delimited Fields terminated by '\t' Lines terminated by '\n'  Stored as textfile ;</t>
  </si>
  <si>
    <t>create table db_custscience_interns.col_30_DB_FNDTCNSL_PRODREFRESH_CGSCX_CNSL_GLBL_STY_CLR_FLAT_XREF_null_value_count_table_stats (col_id int, null_value_count bigint) Row format delimited Fields terminated by '\t' Lines terminated by '\n'  Stored as textfile ;</t>
  </si>
  <si>
    <t>create table db_custscience_interns.col_31_DB_FNDTCNSL_PRODREFRESH_CGSCX_CNSL_GLBL_STY_CLR_FLAT_XREF_null_value_count_table_stats (col_id int, null_value_count bigint) Row format delimited Fields terminated by '\t' Lines terminated by '\n'  Stored as textfile ;</t>
  </si>
  <si>
    <t>create table db_custscience_interns.col_32_DB_FNDTCNSL_PRODREFRESH_CGSCX_CNSL_GLBL_STY_CLR_FLAT_XREF_null_value_count_table_stats (col_id int, null_value_count bigint) Row format delimited Fields terminated by '\t' Lines terminated by '\n'  Stored as textfile ;</t>
  </si>
  <si>
    <t>create table db_custscience_interns.col_33_DB_FNDTCNSL_PRODREFRESH_CGSCX_CNSL_GLBL_STY_CLR_FLAT_XREF_null_value_count_table_stats (col_id int, null_value_count bigint) Row format delimited Fields terminated by '\t' Lines terminated by '\n'  Stored as textfile ;</t>
  </si>
  <si>
    <t>create table db_custscience_interns.col_34_DB_FNDTCNSL_PRODREFRESH_CGSCX_CNSL_GLBL_STY_CLR_FLAT_XREF_null_value_count_table_stats (col_id int, null_value_count bigint) Row format delimited Fields terminated by '\t' Lines terminated by '\n'  Stored as textfile ;</t>
  </si>
  <si>
    <t>create table db_custscience_interns.col_35_DB_FNDTCNSL_PRODREFRESH_CGSCX_CNSL_GLBL_STY_CLR_FLAT_XREF_null_value_count_table_stats (col_id int, null_value_count bigint) Row format delimited Fields terminated by '\t' Lines terminated by '\n'  Stored as textfile ;</t>
  </si>
  <si>
    <t>create table db_custscience_interns.col_36_DB_FNDTCNSL_PRODREFRESH_CGSCX_CNSL_GLBL_STY_CLR_FLAT_XREF_null_value_count_table_stats (col_id int, null_value_count bigint) Row format delimited Fields terminated by '\t' Lines terminated by '\n'  Stored as textfile ;</t>
  </si>
  <si>
    <t>create table db_custscience_interns.col_37_DB_FNDTCNSL_PRODREFRESH_CGSCX_CNSL_GLBL_STY_CLR_FLAT_XREF_null_value_count_table_stats (col_id int, null_value_count bigint) Row format delimited Fields terminated by '\t' Lines terminated by '\n'  Stored as textfile ;</t>
  </si>
  <si>
    <t>create table db_custscience_interns.col_38_DB_FNDTCNSL_PRODREFRESH_CGSCX_CNSL_GLBL_STY_CLR_FLAT_XREF_null_value_count_table_stats (col_id int, null_value_count bigint) Row format delimited Fields terminated by '\t' Lines terminated by '\n'  Stored as textfile ;</t>
  </si>
  <si>
    <t>create table db_custscience_interns.col_39_DB_FNDTCNSL_PRODREFRESH_CGSCX_CNSL_GLBL_STY_CLR_FLAT_XREF_null_value_count_table_stats (col_id int, null_value_count bigint) Row format delimited Fields terminated by '\t' Lines terminated by '\n'  Stored as textfile ;</t>
  </si>
  <si>
    <t>create table db_custscience_interns.col_40_DB_FNDTCNSL_PRODREFRESH_CGSCX_CNSL_GLBL_STY_CLR_FLAT_XREF_null_value_count_table_stats (col_id int, null_value_count bigint) Row format delimited Fields terminated by '\t' Lines terminated by '\n'  Stored as textfile ;</t>
  </si>
  <si>
    <t>create table db_custscience_interns.col_41_DB_FNDTCNSL_PRODREFRESH_CGSCX_CNSL_GLBL_STY_CLR_FLAT_XREF_null_value_count_table_stats (col_id int, null_value_count bigint) Row format delimited Fields terminated by '\t' Lines terminated by '\n'  Stored as textfile ;</t>
  </si>
  <si>
    <t>create table db_custscience_interns.col_42_DB_FNDTCNSL_PRODREFRESH_CGSCX_CNSL_GLBL_STY_CLR_FLAT_XREF_null_value_count_table_stats (col_id int, null_value_count bigint) Row format delimited Fields terminated by '\t' Lines terminated by '\n'  Stored as textfile ;</t>
  </si>
  <si>
    <t>create table db_custscience_interns.col_43_DB_FNDTCNSL_PRODREFRESH_CGSCX_CNSL_GLBL_STY_CLR_FLAT_XREF_null_value_count_table_stats (col_id int, null_value_count bigint) Row format delimited Fields terminated by '\t' Lines terminated by '\n'  Stored as textfile ;</t>
  </si>
  <si>
    <t>create table db_custscience_interns.col_44_DB_FNDTCNSL_PRODREFRESH_CGSCX_CNSL_GLBL_STY_CLR_FLAT_XREF_null_value_count_table_stats (col_id int, null_value_count bigint) Row format delimited Fields terminated by '\t' Lines terminated by '\n'  Stored as textfile ;</t>
  </si>
  <si>
    <t>create table db_custscience_interns.col_45_DB_FNDTCNSL_PRODREFRESH_CGSCX_CNSL_GLBL_STY_CLR_FLAT_XREF_null_value_count_table_stats (col_id int, null_value_count bigint) Row format delimited Fields terminated by '\t' Lines terminated by '\n'  Stored as textfile ;</t>
  </si>
  <si>
    <t>create table db_custscience_interns.col_46_DB_FNDTCNSL_PRODREFRESH_CGSCX_CNSL_GLBL_STY_CLR_FLAT_XREF_null_value_count_table_stats (col_id int, null_value_count bigint) Row format delimited Fields terminated by '\t' Lines terminated by '\n'  Stored as textfile ;</t>
  </si>
  <si>
    <t>create table db_custscience_interns.col_47_DB_FNDTCNSL_PRODREFRESH_CGSCX_CNSL_GLBL_STY_CLR_FLAT_XREF_null_value_count_table_stats (col_id int, null_value_count bigint) Row format delimited Fields terminated by '\t' Lines terminated by '\n'  Stored as textfile ;</t>
  </si>
  <si>
    <t>create table db_custscience_interns.col_48_DB_FNDTCNSL_PRODREFRESH_CGSCX_CNSL_GLBL_STY_CLR_FLAT_XREF_null_value_count_table_stats (col_id int, null_value_count bigint) Row format delimited Fields terminated by '\t' Lines terminated by '\n'  Stored as textfile ;</t>
  </si>
  <si>
    <t>create table db_custscience_interns.col_49_DB_FNDTCNSL_PRODREFRESH_CGSCX_CNSL_GLBL_STY_CLR_FLAT_XREF_null_value_count_table_stats (col_id int, null_value_count bigint) Row format delimited Fields terminated by '\t' Lines terminated by '\n'  Stored as textfile ;</t>
  </si>
  <si>
    <t>create table db_custscience_interns.col_50_DB_FNDTCNSL_PRODREFRESH_CGSCX_CNSL_GLBL_STY_CLR_FLAT_XREF_null_value_count_table_stats (col_id int, null_value_count bigint) Row format delimited Fields terminated by '\t' Lines terminated by '\n'  Stored as textfile ;</t>
  </si>
  <si>
    <t>create table db_custscience_interns.col_51_DB_FNDTCNSL_PRODREFRESH_CGSCX_CNSL_GLBL_STY_CLR_FLAT_XREF_null_value_count_table_stats (col_id int, null_value_count bigint) Row format delimited Fields terminated by '\t' Lines terminated by '\n'  Stored as textfile ;</t>
  </si>
  <si>
    <t>create table db_custscience_interns.col_52_DB_FNDTCNSL_PRODREFRESH_CGSCX_CNSL_GLBL_STY_CLR_FLAT_XREF_null_value_count_table_stats (col_id int, null_value_count bigint) Row format delimited Fields terminated by '\t' Lines terminated by '\n'  Stored as textfile ;</t>
  </si>
  <si>
    <t>create table db_custscience_interns.col_53_DB_FNDTCNSL_PRODREFRESH_CGSCX_CNSL_GLBL_STY_CLR_FLAT_XREF_null_value_count_table_stats (col_id int, null_value_count bigint) Row format delimited Fields terminated by '\t' Lines terminated by '\n'  Stored as textfile ;</t>
  </si>
  <si>
    <t>create table db_custscience_interns.col_54_DB_FNDTCNSL_PRODREFRESH_CGSCX_CNSL_GLBL_STY_CLR_FLAT_XREF_null_value_count_table_stats (col_id int, null_value_count bigint) Row format delimited Fields terminated by '\t' Lines terminated by '\n'  Stored as textfile ;</t>
  </si>
  <si>
    <t>create table db_custscience_interns.col_55_DB_FNDTCNSL_PRODREFRESH_CGSCX_CNSL_GLBL_STY_CLR_FLAT_XREF_null_value_count_table_stats (col_id int, null_value_count bigint) Row format delimited Fields terminated by '\t' Lines terminated by '\n'  Stored as textfile ;</t>
  </si>
  <si>
    <t>create table db_custscience_interns.col_56_DB_FNDTCNSL_PRODREFRESH_CGSCX_CNSL_GLBL_STY_CLR_FLAT_XREF_null_value_count_table_stats (col_id int, null_value_count bigint) Row format delimited Fields terminated by '\t' Lines terminated by '\n'  Stored as textfile ;</t>
  </si>
  <si>
    <t>create table db_custscience_interns.col_57_DB_FNDTCNSL_PRODREFRESH_CGSCX_CNSL_GLBL_STY_CLR_FLAT_XREF_null_value_count_table_stats (col_id int, null_value_count bigint) Row format delimited Fields terminated by '\t' Lines terminated by '\n'  Stored as textfile ;</t>
  </si>
  <si>
    <t>create table db_custscience_interns.col_58_DB_FNDTCNSL_PRODREFRESH_CGSCX_CNSL_GLBL_STY_CLR_FLAT_XREF_null_value_count_table_stats (col_id int, null_value_count bigint) Row format delimited Fields terminated by '\t' Lines terminated by '\n'  Stored as textfile ;</t>
  </si>
  <si>
    <t>create table db_custscience_interns.col_59_DB_FNDTCNSL_PRODREFRESH_CGSCX_CNSL_GLBL_STY_CLR_FLAT_XREF_null_value_count_table_stats (col_id int, null_value_count bigint) Row format delimited Fields terminated by '\t' Lines terminated by '\n'  Stored as textfile ;</t>
  </si>
  <si>
    <t>create table db_custscience_interns.col_60_DB_FNDTCNSL_PRODREFRESH_CGSCX_CNSL_GLBL_STY_CLR_FLAT_XREF_null_value_count_table_stats (col_id int, null_value_count bigint) Row format delimited Fields terminated by '\t' Lines terminated by '\n'  Stored as textfile ;</t>
  </si>
  <si>
    <t>create table db_custscience_interns.col_61_DB_FNDTCNSL_PRODREFRESH_CGSCX_CNSL_GLBL_STY_CLR_FLAT_XREF_null_value_count_table_stats (col_id int, null_value_count bigint) Row format delimited Fields terminated by '\t' Lines terminated by '\n'  Stored as textfile ;</t>
  </si>
  <si>
    <t>create table db_custscience_interns.col_62_DB_FNDTCNSL_PRODREFRESH_CGSCX_CNSL_GLBL_STY_CLR_FLAT_XREF_null_value_count_table_stats (col_id int, null_value_count bigint) Row format delimited Fields terminated by '\t' Lines terminated by '\n'  Stored as textfile ;</t>
  </si>
  <si>
    <t>create table db_custscience_interns.col_63_DB_FNDTCNSL_PRODREFRESH_CGSCX_CNSL_GLBL_STY_CLR_FLAT_XREF_null_value_count_table_stats (col_id int, null_value_count bigint) Row format delimited Fields terminated by '\t' Lines terminated by '\n'  Stored as textfile ;</t>
  </si>
  <si>
    <t>create table db_custscience_interns.col_64_DB_FNDTCNSL_PRODREFRESH_CGSCX_CNSL_GLBL_STY_CLR_FLAT_XREF_null_value_count_table_stats (col_id int, null_value_count bigint) Row format delimited Fields terminated by '\t' Lines terminated by '\n'  Stored as textfile ;</t>
  </si>
  <si>
    <t>create table db_custscience_interns.col_65_DB_FNDTCNSL_PRODREFRESH_CGSCX_CNSL_GLBL_STY_CLR_FLAT_XREF_null_value_count_table_stats (col_id int, null_value_count bigint) Row format delimited Fields terminated by '\t' Lines terminated by '\n'  Stored as textfile ;</t>
  </si>
  <si>
    <t>create table db_custscience_interns.col_66_DB_FNDTCNSL_PRODREFRESH_CGSCX_CNSL_GLBL_STY_CLR_FLAT_XREF_null_value_count_table_stats (col_id int, null_value_count bigint) Row format delimited Fields terminated by '\t' Lines terminated by '\n'  Stored as textfile ;</t>
  </si>
  <si>
    <t>create table db_custscience_interns.col_67_DB_FNDTCNSL_PRODREFRESH_CGSCX_CNSL_GLBL_STY_CLR_FLAT_XREF_null_value_count_table_stats (col_id int, null_value_count bigint) Row format delimited Fields terminated by '\t' Lines terminated by '\n'  Stored as textfile ;</t>
  </si>
  <si>
    <t>create table db_custscience_interns.col_68_DB_FNDTCNSL_PRODREFRESH_CGSCX_CNSL_GLBL_STY_CLR_FLAT_XREF_null_value_count_table_stats (col_id int, null_value_count bigint) Row format delimited Fields terminated by '\t' Lines terminated by '\n'  Stored as textfile ;</t>
  </si>
  <si>
    <t>create table db_custscience_interns.col_69_DB_FNDTCNSL_PRODREFRESH_CGSCX_CNSL_GLBL_STY_CLR_FLAT_XREF_null_value_count_table_stats (col_id int, null_value_count bigint) Row format delimited Fields terminated by '\t' Lines terminated by '\n'  Stored as textfile ;</t>
  </si>
  <si>
    <t>create table db_custscience_interns.col_70_DB_FNDTCNSL_PRODREFRESH_CGSCX_CNSL_GLBL_STY_CLR_FLAT_XREF_null_value_count_table_stats (col_id int, null_value_count bigint) Row format delimited Fields terminated by '\t' Lines terminated by '\n'  Stored as textfile ;</t>
  </si>
  <si>
    <t>create table db_custscience_interns.col_71_DB_FNDTCNSL_PRODREFRESH_CGSCX_CNSL_GLBL_STY_CLR_FLAT_XREF_null_value_count_table_stats (col_id int, null_value_count bigint) Row format delimited Fields terminated by '\t' Lines terminated by '\n'  Stored as textfile ;</t>
  </si>
  <si>
    <t>create table db_custscience_interns.col_72_DB_FNDTCNSL_PRODREFRESH_CGSCX_CNSL_GLBL_STY_CLR_FLAT_XREF_null_value_count_table_stats (col_id int, null_value_count bigint) Row format delimited Fields terminated by '\t' Lines terminated by '\n'  Stored as textfile ;</t>
  </si>
  <si>
    <t>create table db_custscience_interns.col_73_DB_FNDTCNSL_PRODREFRESH_CGSCX_CNSL_GLBL_STY_CLR_FLAT_XREF_null_value_count_table_stats (col_id int, null_value_count bigint) Row format delimited Fields terminated by '\t' Lines terminated by '\n'  Stored as textfile ;</t>
  </si>
  <si>
    <t>create table db_custscience_interns.col_74_DB_FNDTCNSL_PRODREFRESH_CGSCX_CNSL_GLBL_STY_CLR_FLAT_XREF_null_value_count_table_stats (col_id int, null_value_count bigint) Row format delimited Fields terminated by '\t' Lines terminated by '\n'  Stored as textfile ;</t>
  </si>
  <si>
    <t>create table db_custscience_interns.col_75_DB_FNDTCNSL_PRODREFRESH_CGSCX_CNSL_GLBL_STY_CLR_FLAT_XREF_null_value_count_table_stats (col_id int, null_value_count bigint) Row format delimited Fields terminated by '\t' Lines terminated by '\n'  Stored as textfile ;</t>
  </si>
  <si>
    <t>create table db_custscience_interns.col_76_DB_FNDTCNSL_PRODREFRESH_CGSCX_CNSL_GLBL_STY_CLR_FLAT_XREF_null_value_count_table_stats (col_id int, null_value_count bigint) Row format delimited Fields terminated by '\t' Lines terminated by '\n'  Stored as textfile ;</t>
  </si>
  <si>
    <t>create table db_custscience_interns.col_77_DB_FNDTCNSL_PRODREFRESH_CGSCX_CNSL_GLBL_STY_CLR_FLAT_XREF_null_value_count_table_stats (col_id int, null_value_count bigint) Row format delimited Fields terminated by '\t' Lines terminated by '\n'  Stored as textfile ;</t>
  </si>
  <si>
    <t>create table db_custscience_interns.col_78_DB_FNDTCNSL_PRODREFRESH_CGSCX_CNSL_GLBL_STY_CLR_FLAT_XREF_null_value_count_table_stats (col_id int, null_value_count bigint) Row format delimited Fields terminated by '\t' Lines terminated by '\n'  Stored as textfile ;</t>
  </si>
  <si>
    <t>create table db_custscience_interns.col_79_DB_FNDTCNSL_PRODREFRESH_CGSCX_CNSL_GLBL_STY_CLR_FLAT_XREF_null_value_count_table_stats (col_id int, null_value_count bigint) Row format delimited Fields terminated by '\t' Lines terminated by '\n'  Stored as textfile ;</t>
  </si>
  <si>
    <t>create table db_custscience_interns.col_80_DB_FNDTCNSL_PRODREFRESH_CGSCX_CNSL_GLBL_STY_CLR_FLAT_XREF_null_value_count_table_stats (col_id int, null_value_count bigint) Row format delimited Fields terminated by '\t' Lines terminated by '\n'  Stored as textfile ;</t>
  </si>
  <si>
    <t>create table db_custscience_interns.col_81_DB_FNDTCNSL_PRODREFRESH_CGSCX_CNSL_GLBL_STY_CLR_FLAT_XREF_null_value_count_table_stats (col_id int, null_value_count bigint) Row format delimited Fields terminated by '\t' Lines terminated by '\n'  Stored as textfile ;</t>
  </si>
  <si>
    <t>create table db_custscience_interns.col_82_DB_FNDTCNSL_PRODREFRESH_CGSCX_CNSL_GLBL_STY_CLR_FLAT_XREF_null_value_count_table_stats (col_id int, null_value_count bigint) Row format delimited Fields terminated by '\t' Lines terminated by '\n'  Stored as textfile ;</t>
  </si>
  <si>
    <t>create table db_custscience_interns.col_83_DB_FNDTCNSL_PRODREFRESH_CGSCX_CNSL_GLBL_STY_CLR_FLAT_XREF_null_value_count_table_stats (col_id int, null_value_count bigint) Row format delimited Fields terminated by '\t' Lines terminated by '\n'  Stored as textfile ;</t>
  </si>
  <si>
    <t>create table db_custscience_interns.col_84_DB_FNDTCNSL_PRODREFRESH_CGSCX_CNSL_GLBL_STY_CLR_FLAT_XREF_null_value_count_table_stats (col_id int, null_value_count bigint) Row format delimited Fields terminated by '\t' Lines terminated by '\n'  Stored as textfile ;</t>
  </si>
  <si>
    <t>create table db_custscience_interns.col_85_DB_FNDTCNSL_PRODREFRESH_CGSCX_CNSL_GLBL_STY_CLR_FLAT_XREF_null_value_count_table_stats (col_id int, null_value_count bigint) Row format delimited Fields terminated by '\t' Lines terminated by '\n'  Stored as textfile ;</t>
  </si>
  <si>
    <t>create table db_custscience_interns.col_86_DB_FNDTCNSL_PRODREFRESH_CGSCX_CNSL_GLBL_STY_CLR_FLAT_XREF_null_value_count_table_stats (col_id int, null_value_count bigint) Row format delimited Fields terminated by '\t' Lines terminated by '\n'  Stored as textfile ;</t>
  </si>
  <si>
    <t>create table db_custscience_interns.col_87_DB_FNDTCNSL_PRODREFRESH_CGSCX_CNSL_GLBL_STY_CLR_FLAT_XREF_null_value_count_table_stats (col_id int, null_value_count bigint) Row format delimited Fields terminated by '\t' Lines terminated by '\n'  Stored as textfile ;</t>
  </si>
  <si>
    <t>create table db_custscience_interns.col_88_DB_FNDTCNSL_PRODREFRESH_CGSCX_CNSL_GLBL_STY_CLR_FLAT_XREF_null_value_count_table_stats (col_id int, null_value_count bigint) Row format delimited Fields terminated by '\t' Lines terminated by '\n'  Stored as textfile ;</t>
  </si>
  <si>
    <t>create table db_custscience_interns.col_89_DB_FNDTCNSL_PRODREFRESH_CGSCX_CNSL_GLBL_STY_CLR_FLAT_XREF_null_value_count_table_stats (col_id int, null_value_count bigint) Row format delimited Fields terminated by '\t' Lines terminated by '\n'  Stored as textfile ;</t>
  </si>
  <si>
    <t>create table db_custscience_interns.col_90_DB_FNDTCNSL_PRODREFRESH_CGSCX_CNSL_GLBL_STY_CLR_FLAT_XREF_null_value_count_table_stats (col_id int, null_value_count bigint) Row format delimited Fields terminated by '\t' Lines terminated by '\n'  Stored as textfile ;</t>
  </si>
  <si>
    <t>create table db_custscience_interns.col_91_DB_FNDTCNSL_PRODREFRESH_CGSCX_CNSL_GLBL_STY_CLR_FLAT_XREF_null_value_count_table_stats (col_id int, null_value_count bigint) Row format delimited Fields terminated by '\t' Lines terminated by '\n'  Stored as textfile ;</t>
  </si>
  <si>
    <t>create table db_custscience_interns.col_92_DB_FNDTCNSL_PRODREFRESH_CGSCX_CNSL_GLBL_STY_CLR_FLAT_XREF_null_value_count_table_stats (col_id int, null_value_count bigint) Row format delimited Fields terminated by '\t' Lines terminated by '\n'  Stored as textfile ;</t>
  </si>
  <si>
    <t>create table db_custscience_interns.col_93_DB_FNDTCNSL_PRODREFRESH_CGSCX_CNSL_GLBL_STY_CLR_FLAT_XREF_null_value_count_table_stats (col_id int, null_value_count bigint) Row format delimited Fields terminated by '\t' Lines terminated by '\n'  Stored as textfile ;</t>
  </si>
  <si>
    <t>create table db_custscience_interns.col_94_DB_FNDTCNSL_PRODREFRESH_CGSCX_CNSL_GLBL_STY_CLR_FLAT_XREF_null_value_count_table_stats (col_id int, null_value_count bigint) Row format delimited Fields terminated by '\t' Lines terminated by '\n'  Stored as textfile ;</t>
  </si>
  <si>
    <t>create table db_custscience_interns.col_95_DB_FNDTCNSL_PRODREFRESH_CGSCX_CNSL_GLBL_STY_CLR_FLAT_XREF_null_value_count_table_stats (col_id int, null_value_count bigint) Row format delimited Fields terminated by '\t' Lines terminated by '\n'  Stored as textfile ;</t>
  </si>
  <si>
    <t>create table db_custscience_interns.col_96_DB_FNDTCNSL_PRODREFRESH_CGSCX_CNSL_GLBL_STY_CLR_FLAT_XREF_null_value_count_table_stats (col_id int, null_value_count bigint) Row format delimited Fields terminated by '\t' Lines terminated by '\n'  Stored as textfile ;</t>
  </si>
  <si>
    <t>create table db_custscience_interns.col_97_DB_FNDTCNSL_PRODREFRESH_CGSCX_CNSL_GLBL_STY_CLR_FLAT_XREF_null_value_count_table_stats (col_id int, null_value_count bigint) Row format delimited Fields terminated by '\t' Lines terminated by '\n'  Stored as textfile ;</t>
  </si>
  <si>
    <t xml:space="preserve">insert into table db_custscience_interns.col_1_DB_FNDTCNSL_PRODREFRESH_CGSCX_CNSL_GLBL_STY_CLR_FLAT_XREF_null_value_count_table_stats select '1' as col_id, count (OPR_STY_CLR_NBR) as null_value_count where GLBL_STY_CLR_HASH_KEY IS NULL </t>
  </si>
  <si>
    <t xml:space="preserve">insert into table db_custscience_interns.col_2_DB_FNDTCNSL_PRODREFRESH_CGSCX_CNSL_GLBL_STY_CLR_FLAT_XREF_null_value_count_table_stats select '2' as col_id, count (OPR_STY_CLR_NBR) as null_value_count where BRD_ID IS NULL </t>
  </si>
  <si>
    <t xml:space="preserve">insert into table db_custscience_interns.col_3_DB_FNDTCNSL_PRODREFRESH_CGSCX_CNSL_GLBL_STY_CLR_FLAT_XREF_null_value_count_table_stats select '3' as col_id, count (OPR_STY_CLR_NBR) as null_value_count where MKT_ID IS NULL </t>
  </si>
  <si>
    <t xml:space="preserve">insert into table db_custscience_interns.col_4_DB_FNDTCNSL_PRODREFRESH_CGSCX_CNSL_GLBL_STY_CLR_FLAT_XREF_null_value_count_table_stats select '4' as col_id, count (OPR_STY_CLR_NBR) as null_value_count where CHNL_ID IS NULL </t>
  </si>
  <si>
    <t xml:space="preserve">insert into table db_custscience_interns.col_5_DB_FNDTCNSL_PRODREFRESH_CGSCX_CNSL_GLBL_STY_CLR_FLAT_XREF_null_value_count_table_stats select '5' as col_id, count (OPR_STY_CLR_NBR) as null_value_count where BRD_CD IS NULL </t>
  </si>
  <si>
    <t xml:space="preserve">insert into table db_custscience_interns.col_6_DB_FNDTCNSL_PRODREFRESH_CGSCX_CNSL_GLBL_STY_CLR_FLAT_XREF_null_value_count_table_stats select '6' as col_id, count (OPR_STY_CLR_NBR) as null_value_count where BRD_ABBR_NM IS NULL </t>
  </si>
  <si>
    <t xml:space="preserve">insert into table db_custscience_interns.col_7_DB_FNDTCNSL_PRODREFRESH_CGSCX_CNSL_GLBL_STY_CLR_FLAT_XREF_null_value_count_table_stats select '7' as col_id, count (OPR_STY_CLR_NBR) as null_value_count where BRD_NM IS NULL </t>
  </si>
  <si>
    <t xml:space="preserve">insert into table db_custscience_interns.col_8_DB_FNDTCNSL_PRODREFRESH_CGSCX_CNSL_GLBL_STY_CLR_FLAT_XREF_null_value_count_table_stats select '8' as col_id, count (OPR_STY_CLR_NBR) as null_value_count where MKT_NM IS NULL </t>
  </si>
  <si>
    <t xml:space="preserve">insert into table db_custscience_interns.col_9_DB_FNDTCNSL_PRODREFRESH_CGSCX_CNSL_GLBL_STY_CLR_FLAT_XREF_null_value_count_table_stats select '9' as col_id, count (OPR_STY_CLR_NBR) as null_value_count where CHNL_CD IS NULL </t>
  </si>
  <si>
    <t xml:space="preserve">insert into table db_custscience_interns.col_10_DB_FNDTCNSL_PRODREFRESH_CGSCX_CNSL_GLBL_STY_CLR_FLAT_XREF_null_value_count_table_stats select '10' as col_id, count (OPR_STY_CLR_NBR) as null_value_count where CHNL_NM IS NULL </t>
  </si>
  <si>
    <t xml:space="preserve">insert into table db_custscience_interns.col_11_DB_FNDTCNSL_PRODREFRESH_CGSCX_CNSL_GLBL_STY_CLR_FLAT_XREF_null_value_count_table_stats select '11' as col_id, count (OPR_STY_CLR_NBR) as null_value_count where CHNL_ABBR_NM IS NULL </t>
  </si>
  <si>
    <t xml:space="preserve">insert into table db_custscience_interns.col_12_DB_FNDTCNSL_PRODREFRESH_CGSCX_CNSL_GLBL_STY_CLR_FLAT_XREF_null_value_count_table_stats select '12' as col_id, count (OPR_STY_CLR_NBR) as null_value_count where BRD_MKT_CHNL_ABBR_NM IS NULL </t>
  </si>
  <si>
    <t xml:space="preserve">insert into table db_custscience_interns.col_13_DB_FNDTCNSL_PRODREFRESH_CGSCX_CNSL_GLBL_STY_CLR_FLAT_XREF_null_value_count_table_stats select '13' as col_id, count (OPR_STY_CLR_NBR) as null_value_count where BRD_MKT_CHNL_NM IS NULL </t>
  </si>
  <si>
    <t xml:space="preserve">insert into table db_custscience_interns.col_14_DB_FNDTCNSL_PRODREFRESH_CGSCX_CNSL_GLBL_STY_CLR_FLAT_XREF_null_value_count_table_stats select '14' as col_id, count (OPR_STY_CLR_NBR) as null_value_count where GLBL_STY_HASH_KEY IS NULL </t>
  </si>
  <si>
    <t xml:space="preserve">insert into table db_custscience_interns.col_15_DB_FNDTCNSL_PRODREFRESH_CGSCX_CNSL_GLBL_STY_CLR_FLAT_XREF_null_value_count_table_stats select '15' as col_id, count (OPR_STY_CLR_NBR) as null_value_count where OPR_BRD_STY_ID IS NULL </t>
  </si>
  <si>
    <t xml:space="preserve">insert into table db_custscience_interns.col_16_DB_FNDTCNSL_PRODREFRESH_CGSCX_CNSL_GLBL_STY_CLR_FLAT_XREF_null_value_count_table_stats select '16' as col_id, count (OPR_STY_CLR_NBR) as null_value_count where PRD_UNQ_DESC IS NULL </t>
  </si>
  <si>
    <t xml:space="preserve">insert into table db_custscience_interns.col_17_DB_FNDTCNSL_PRODREFRESH_CGSCX_CNSL_GLBL_STY_CLR_FLAT_XREF_null_value_count_table_stats select '17' as col_id, count (OPR_STY_CLR_NBR) as null_value_count where OPR_STY_CD IS NULL </t>
  </si>
  <si>
    <t xml:space="preserve">insert into table db_custscience_interns.col_18_DB_FNDTCNSL_PRODREFRESH_CGSCX_CNSL_GLBL_STY_CLR_FLAT_XREF_null_value_count_table_stats select '18' as col_id, count (OPR_STY_CLR_NBR) as null_value_count where OPR_STY_CLR_CD IS NULL </t>
  </si>
  <si>
    <t xml:space="preserve">insert into table db_custscience_interns.col_19_DB_FNDTCNSL_PRODREFRESH_CGSCX_CNSL_GLBL_STY_CLR_FLAT_XREF_null_value_count_table_stats select '19' as col_id, count (OPR_STY_CLR_NBR) as null_value_count where OPR_MKT_CD IS NULL </t>
  </si>
  <si>
    <t xml:space="preserve">insert into table db_custscience_interns.col_20_DB_FNDTCNSL_PRODREFRESH_CGSCX_CNSL_GLBL_STY_CLR_FLAT_XREF_null_value_count_table_stats select '20' as col_id, count (OPR_STY_CLR_NBR) as null_value_count where SZ_MDL_MED_DESC IS NULL </t>
  </si>
  <si>
    <t xml:space="preserve">insert into table db_custscience_interns.col_21_DB_FNDTCNSL_PRODREFRESH_CGSCX_CNSL_GLBL_STY_CLR_FLAT_XREF_null_value_count_table_stats select '21' as col_id, count (OPR_STY_CLR_NBR) as null_value_count where FG_CLR_DESC IS NULL </t>
  </si>
  <si>
    <t xml:space="preserve">insert into table db_custscience_interns.col_22_DB_FNDTCNSL_PRODREFRESH_CGSCX_CNSL_GLBL_STY_CLR_FLAT_XREF_null_value_count_table_stats select '22' as col_id, count (OPR_STY_CLR_NBR) as null_value_count where OPR_SNPS_SEAS_CD IS NULL </t>
  </si>
  <si>
    <t xml:space="preserve">insert into table db_custscience_interns.col_23_DB_FNDTCNSL_PRODREFRESH_CGSCX_CNSL_GLBL_STY_CLR_FLAT_XREF_null_value_count_table_stats select '23' as col_id, count (OPR_STY_CLR_NBR) as null_value_count where OPR_SNPS_SEAS_YR IS NULL </t>
  </si>
  <si>
    <t xml:space="preserve">insert into table db_custscience_interns.col_24_DB_FNDTCNSL_PRODREFRESH_CGSCX_CNSL_GLBL_STY_CLR_FLAT_XREF_null_value_count_table_stats select '24' as col_id, count (OPR_STY_CLR_NBR) as null_value_count where SELL_SEAS_YR IS NULL </t>
  </si>
  <si>
    <t xml:space="preserve">insert into table db_custscience_interns.col_25_DB_FNDTCNSL_PRODREFRESH_CGSCX_CNSL_GLBL_STY_CLR_FLAT_XREF_null_value_count_table_stats select '25' as col_id, count (OPR_STY_CLR_NBR) as null_value_count where SELL_SEAS_CD IS NULL </t>
  </si>
  <si>
    <t xml:space="preserve">insert into table db_custscience_interns.col_26_DB_FNDTCNSL_PRODREFRESH_CGSCX_CNSL_GLBL_STY_CLR_FLAT_XREF_null_value_count_table_stats select '26' as col_id, count (OPR_STY_CLR_NBR) as null_value_count where ASRT_SEAS_CD IS NULL </t>
  </si>
  <si>
    <t xml:space="preserve">insert into table db_custscience_interns.col_27_DB_FNDTCNSL_PRODREFRESH_CGSCX_CNSL_GLBL_STY_CLR_FLAT_XREF_null_value_count_table_stats select '27' as col_id, count (OPR_STY_CLR_NBR) as null_value_count where ASRT_SEAS_YR IS NULL </t>
  </si>
  <si>
    <t xml:space="preserve">insert into table db_custscience_interns.col_28_DB_FNDTCNSL_PRODREFRESH_CGSCX_CNSL_GLBL_STY_CLR_FLAT_XREF_null_value_count_table_stats select '28' as col_id, count (OPR_STY_CLR_NBR) as null_value_count where OPR_MDSE_CORP_ID IS NULL </t>
  </si>
  <si>
    <t xml:space="preserve">insert into table db_custscience_interns.col_29_DB_FNDTCNSL_PRODREFRESH_CGSCX_CNSL_GLBL_STY_CLR_FLAT_XREF_null_value_count_table_stats select '29' as col_id, count (OPR_STY_CLR_NBR) as null_value_count where OPR_MDSE_CO_ID IS NULL </t>
  </si>
  <si>
    <t xml:space="preserve">insert into table db_custscience_interns.col_30_DB_FNDTCNSL_PRODREFRESH_CGSCX_CNSL_GLBL_STY_CLR_FLAT_XREF_null_value_count_table_stats select '30' as col_id, count (OPR_STY_CLR_NBR) as null_value_count where OPR_MDSE_DIV_ID IS NULL </t>
  </si>
  <si>
    <t xml:space="preserve">insert into table db_custscience_interns.col_31_DB_FNDTCNSL_PRODREFRESH_CGSCX_CNSL_GLBL_STY_CLR_FLAT_XREF_null_value_count_table_stats select '31' as col_id, count (OPR_STY_CLR_NBR) as null_value_count where OPR_MDSE_DEPT_ID IS NULL </t>
  </si>
  <si>
    <t xml:space="preserve">insert into table db_custscience_interns.col_32_DB_FNDTCNSL_PRODREFRESH_CGSCX_CNSL_GLBL_STY_CLR_FLAT_XREF_null_value_count_table_stats select '32' as col_id, count (OPR_STY_CLR_NBR) as null_value_count where OPR_MDSE_CLS_ID IS NULL </t>
  </si>
  <si>
    <t xml:space="preserve">insert into table db_custscience_interns.col_33_DB_FNDTCNSL_PRODREFRESH_CGSCX_CNSL_GLBL_STY_CLR_FLAT_XREF_null_value_count_table_stats select '33' as col_id, count (OPR_STY_CLR_NBR) as null_value_count where OPR_MDSE_SCLS_ID IS NULL </t>
  </si>
  <si>
    <t xml:space="preserve">insert into table db_custscience_interns.col_34_DB_FNDTCNSL_PRODREFRESH_CGSCX_CNSL_GLBL_STY_CLR_FLAT_XREF_null_value_count_table_stats select '34' as col_id, count (OPR_STY_CLR_NBR) as null_value_count where OPR_BRD_DIV_ID IS NULL </t>
  </si>
  <si>
    <t xml:space="preserve">insert into table db_custscience_interns.col_35_DB_FNDTCNSL_PRODREFRESH_CGSCX_CNSL_GLBL_STY_CLR_FLAT_XREF_null_value_count_table_stats select '35' as col_id, count (OPR_STY_CLR_NBR) as null_value_count where OPR_BRD_DEPT_ID IS NULL </t>
  </si>
  <si>
    <t xml:space="preserve">insert into table db_custscience_interns.col_36_DB_FNDTCNSL_PRODREFRESH_CGSCX_CNSL_GLBL_STY_CLR_FLAT_XREF_null_value_count_table_stats select '36' as col_id, count (OPR_STY_CLR_NBR) as null_value_count where OPR_BRD_CLS_ID IS NULL </t>
  </si>
  <si>
    <t xml:space="preserve">insert into table db_custscience_interns.col_37_DB_FNDTCNSL_PRODREFRESH_CGSCX_CNSL_GLBL_STY_CLR_FLAT_XREF_null_value_count_table_stats select '37' as col_id, count (OPR_STY_CLR_NBR) as null_value_count where OPR_BRD_SCLS_ID IS NULL </t>
  </si>
  <si>
    <t xml:space="preserve">insert into table db_custscience_interns.col_38_DB_FNDTCNSL_PRODREFRESH_CGSCX_CNSL_GLBL_STY_CLR_FLAT_XREF_null_value_count_table_stats select '38' as col_id, count (OPR_STY_CLR_NBR) as null_value_count where MDSE_CORP_KEY IS NULL </t>
  </si>
  <si>
    <t xml:space="preserve">insert into table db_custscience_interns.col_39_DB_FNDTCNSL_PRODREFRESH_CGSCX_CNSL_GLBL_STY_CLR_FLAT_XREF_null_value_count_table_stats select '39' as col_id, count (OPR_STY_CLR_NBR) as null_value_count where MDSE_CORP_DESC IS NULL </t>
  </si>
  <si>
    <t xml:space="preserve">insert into table db_custscience_interns.col_40_DB_FNDTCNSL_PRODREFRESH_CGSCX_CNSL_GLBL_STY_CLR_FLAT_XREF_null_value_count_table_stats select '40' as col_id, count (OPR_STY_CLR_NBR) as null_value_count where MDSE_CO_KEY IS NULL </t>
  </si>
  <si>
    <t xml:space="preserve">insert into table db_custscience_interns.col_41_DB_FNDTCNSL_PRODREFRESH_CGSCX_CNSL_GLBL_STY_CLR_FLAT_XREF_null_value_count_table_stats select '41' as col_id, count (OPR_STY_CLR_NBR) as null_value_count where MDSE_CO_DESC IS NULL </t>
  </si>
  <si>
    <t xml:space="preserve">insert into table db_custscience_interns.col_42_DB_FNDTCNSL_PRODREFRESH_CGSCX_CNSL_GLBL_STY_CLR_FLAT_XREF_null_value_count_table_stats select '42' as col_id, count (OPR_STY_CLR_NBR) as null_value_count where MDSE_DIV_KEY IS NULL </t>
  </si>
  <si>
    <t xml:space="preserve">insert into table db_custscience_interns.col_43_DB_FNDTCNSL_PRODREFRESH_CGSCX_CNSL_GLBL_STY_CLR_FLAT_XREF_null_value_count_table_stats select '43' as col_id, count (OPR_STY_CLR_NBR) as null_value_count where MDSE_DIV_DESC IS NULL </t>
  </si>
  <si>
    <t xml:space="preserve">insert into table db_custscience_interns.col_44_DB_FNDTCNSL_PRODREFRESH_CGSCX_CNSL_GLBL_STY_CLR_FLAT_XREF_null_value_count_table_stats select '44' as col_id, count (OPR_STY_CLR_NBR) as null_value_count where MDSE_DEPT_KEY IS NULL </t>
  </si>
  <si>
    <t xml:space="preserve">insert into table db_custscience_interns.col_45_DB_FNDTCNSL_PRODREFRESH_CGSCX_CNSL_GLBL_STY_CLR_FLAT_XREF_null_value_count_table_stats select '45' as col_id, count (OPR_STY_CLR_NBR) as null_value_count where MDSE_DEPT_DESC IS NULL </t>
  </si>
  <si>
    <t xml:space="preserve">insert into table db_custscience_interns.col_46_DB_FNDTCNSL_PRODREFRESH_CGSCX_CNSL_GLBL_STY_CLR_FLAT_XREF_null_value_count_table_stats select '46' as col_id, count (OPR_STY_CLR_NBR) as null_value_count where MDSE_CLS_KEY IS NULL </t>
  </si>
  <si>
    <t xml:space="preserve">insert into table db_custscience_interns.col_47_DB_FNDTCNSL_PRODREFRESH_CGSCX_CNSL_GLBL_STY_CLR_FLAT_XREF_null_value_count_table_stats select '47' as col_id, count (OPR_STY_CLR_NBR) as null_value_count where MDSE_CLS_DESC IS NULL </t>
  </si>
  <si>
    <t xml:space="preserve">insert into table db_custscience_interns.col_48_DB_FNDTCNSL_PRODREFRESH_CGSCX_CNSL_GLBL_STY_CLR_FLAT_XREF_null_value_count_table_stats select '48' as col_id, count (OPR_STY_CLR_NBR) as null_value_count where MDSE_SCLS_KEY IS NULL </t>
  </si>
  <si>
    <t xml:space="preserve">insert into table db_custscience_interns.col_49_DB_FNDTCNSL_PRODREFRESH_CGSCX_CNSL_GLBL_STY_CLR_FLAT_XREF_null_value_count_table_stats select '49' as col_id, count (OPR_STY_CLR_NBR) as null_value_count where MDSE_SCLS_DESC IS NULL </t>
  </si>
  <si>
    <t xml:space="preserve">insert into table db_custscience_interns.col_50_DB_FNDTCNSL_PRODREFRESH_CGSCX_CNSL_GLBL_STY_CLR_FLAT_XREF_null_value_count_table_stats select '50' as col_id, count (OPR_STY_CLR_NBR) as null_value_count where MDSE_STY_KEY IS NULL </t>
  </si>
  <si>
    <t xml:space="preserve">insert into table db_custscience_interns.col_51_DB_FNDTCNSL_PRODREFRESH_CGSCX_CNSL_GLBL_STY_CLR_FLAT_XREF_null_value_count_table_stats select '51' as col_id, count (OPR_STY_CLR_NBR) as null_value_count where MDSE_STY_DESC IS NULL </t>
  </si>
  <si>
    <t xml:space="preserve">insert into table db_custscience_interns.col_52_DB_FNDTCNSL_PRODREFRESH_CGSCX_CNSL_GLBL_STY_CLR_FLAT_XREF_null_value_count_table_stats select '52' as col_id, count (OPR_STY_CLR_NBR) as null_value_count where MKT_CD IS NULL </t>
  </si>
  <si>
    <t xml:space="preserve">insert into table db_custscience_interns.col_53_DB_FNDTCNSL_PRODREFRESH_CGSCX_CNSL_GLBL_STY_CLR_FLAT_XREF_null_value_count_table_stats select '53' as col_id, count (OPR_STY_CLR_NBR) as null_value_count where MKT_ABBR_NM IS NULL </t>
  </si>
  <si>
    <t xml:space="preserve">insert into table db_custscience_interns.col_54_DB_FNDTCNSL_PRODREFRESH_CGSCX_CNSL_GLBL_STY_CLR_FLAT_XREF_null_value_count_table_stats select '54' as col_id, count (OPR_STY_CLR_NBR) as null_value_count where CTRY_CD IS NULL </t>
  </si>
  <si>
    <t xml:space="preserve">insert into table db_custscience_interns.col_55_DB_FNDTCNSL_PRODREFRESH_CGSCX_CNSL_GLBL_STY_CLR_FLAT_XREF_null_value_count_table_stats select '55' as col_id, count (OPR_STY_CLR_NBR) as null_value_count where MDSE_PRD_KEY IS NULL </t>
  </si>
  <si>
    <t xml:space="preserve">insert into table db_custscience_interns.col_56_DB_FNDTCNSL_PRODREFRESH_CGSCX_CNSL_GLBL_STY_CLR_FLAT_XREF_null_value_count_table_stats select '56' as col_id, count (OPR_STY_CLR_NBR) as null_value_count where OPR_STY_CLR_NBR IS NULL </t>
  </si>
  <si>
    <t xml:space="preserve">insert into table db_custscience_interns.col_57_DB_FNDTCNSL_PRODREFRESH_CGSCX_CNSL_GLBL_STY_CLR_FLAT_XREF_null_value_count_table_stats select '57' as col_id, count (OPR_STY_CLR_NBR) as null_value_count where MDSE_PGM_KEY IS NULL </t>
  </si>
  <si>
    <t xml:space="preserve">insert into table db_custscience_interns.col_58_DB_FNDTCNSL_PRODREFRESH_CGSCX_CNSL_GLBL_STY_CLR_FLAT_XREF_null_value_count_table_stats select '58' as col_id, count (OPR_STY_CLR_NBR) as null_value_count where OPR_MDSE_PGM_ID IS NULL </t>
  </si>
  <si>
    <t xml:space="preserve">insert into table db_custscience_interns.col_59_DB_FNDTCNSL_PRODREFRESH_CGSCX_CNSL_GLBL_STY_CLR_FLAT_XREF_null_value_count_table_stats select '59' as col_id, count (OPR_STY_CLR_NBR) as null_value_count where MDSE_PGM_DESC IS NULL </t>
  </si>
  <si>
    <t xml:space="preserve">insert into table db_custscience_interns.col_60_DB_FNDTCNSL_PRODREFRESH_CGSCX_CNSL_GLBL_STY_CLR_FLAT_XREF_null_value_count_table_stats select '60' as col_id, count (OPR_STY_CLR_NBR) as null_value_count where PRD_HIER_XREF_TYP_CD IS NULL </t>
  </si>
  <si>
    <t xml:space="preserve">insert into table db_custscience_interns.col_61_DB_FNDTCNSL_PRODREFRESH_CGSCX_CNSL_GLBL_STY_CLR_FLAT_XREF_null_value_count_table_stats select '61' as col_id, count (OPR_STY_CLR_NBR) as null_value_count where ONLN_XCL_IND IS NULL </t>
  </si>
  <si>
    <t xml:space="preserve">insert into table db_custscience_interns.col_62_DB_FNDTCNSL_PRODREFRESH_CGSCX_CNSL_GLBL_STY_CLR_FLAT_XREF_null_value_count_table_stats select '62' as col_id, count (OPR_STY_CLR_NBR) as null_value_count where BRD_KEY IS NULL </t>
  </si>
  <si>
    <t xml:space="preserve">insert into table db_custscience_interns.col_63_DB_FNDTCNSL_PRODREFRESH_CGSCX_CNSL_GLBL_STY_CLR_FLAT_XREF_null_value_count_table_stats select '63' as col_id, count (OPR_STY_CLR_NBR) as null_value_count where MKT_KEY IS NULL </t>
  </si>
  <si>
    <t xml:space="preserve">insert into table db_custscience_interns.col_64_DB_FNDTCNSL_PRODREFRESH_CGSCX_CNSL_GLBL_STY_CLR_FLAT_XREF_null_value_count_table_stats select '64' as col_id, count (OPR_STY_CLR_NBR) as null_value_count where CHNL_KEY IS NULL </t>
  </si>
  <si>
    <t xml:space="preserve">insert into table db_custscience_interns.col_65_DB_FNDTCNSL_PRODREFRESH_CGSCX_CNSL_GLBL_STY_CLR_FLAT_XREF_null_value_count_table_stats select '65' as col_id, count (OPR_STY_CLR_NBR) as null_value_count where LGCY_MKT_CD IS NULL </t>
  </si>
  <si>
    <t xml:space="preserve">insert into table db_custscience_interns.col_66_DB_FNDTCNSL_PRODREFRESH_CGSCX_CNSL_GLBL_STY_CLR_FLAT_XREF_null_value_count_table_stats select '66' as col_id, count (OPR_STY_CLR_NBR) as null_value_count where BRD_STY_KEY IS NULL </t>
  </si>
  <si>
    <t xml:space="preserve">insert into table db_custscience_interns.col_67_DB_FNDTCNSL_PRODREFRESH_CGSCX_CNSL_GLBL_STY_CLR_FLAT_XREF_null_value_count_table_stats select '67' as col_id, count (OPR_STY_CLR_NBR) as null_value_count where BRD_STY_CLR_KEY IS NULL </t>
  </si>
  <si>
    <t xml:space="preserve">insert into table db_custscience_interns.col_68_DB_FNDTCNSL_PRODREFRESH_CGSCX_CNSL_GLBL_STY_CLR_FLAT_XREF_null_value_count_table_stats select '68' as col_id, count (OPR_STY_CLR_NBR) as null_value_count where OPR_GLBL_STY_CLR_ID IS NULL </t>
  </si>
  <si>
    <t xml:space="preserve">insert into table db_custscience_interns.col_69_DB_FNDTCNSL_PRODREFRESH_CGSCX_CNSL_GLBL_STY_CLR_FLAT_XREF_null_value_count_table_stats select '69' as col_id, count (OPR_STY_CLR_NBR) as null_value_count where OPR_GLBL_STY_ID IS NULL </t>
  </si>
  <si>
    <t xml:space="preserve">insert into table db_custscience_interns.col_70_DB_FNDTCNSL_PRODREFRESH_CGSCX_CNSL_GLBL_STY_CLR_FLAT_XREF_null_value_count_table_stats select '70' as col_id, count (OPR_STY_CLR_NBR) as null_value_count where BRD_STY_ITM_DESC IS NULL </t>
  </si>
  <si>
    <t xml:space="preserve">insert into table db_custscience_interns.col_71_DB_FNDTCNSL_PRODREFRESH_CGSCX_CNSL_GLBL_STY_CLR_FLAT_XREF_null_value_count_table_stats select '71' as col_id, count (OPR_STY_CLR_NBR) as null_value_count where SUP_CHN_CHN_KEY IS NULL </t>
  </si>
  <si>
    <t xml:space="preserve">insert into table db_custscience_interns.col_72_DB_FNDTCNSL_PRODREFRESH_CGSCX_CNSL_GLBL_STY_CLR_FLAT_XREF_null_value_count_table_stats select '72' as col_id, count (OPR_STY_CLR_NBR) as null_value_count where SUP_CHN_AREA_KEY IS NULL </t>
  </si>
  <si>
    <t xml:space="preserve">insert into table db_custscience_interns.col_73_DB_FNDTCNSL_PRODREFRESH_CGSCX_CNSL_GLBL_STY_CLR_FLAT_XREF_null_value_count_table_stats select '73' as col_id, count (OPR_STY_CLR_NBR) as null_value_count where OPR_SUP_CHN_AREA_ID IS NULL </t>
  </si>
  <si>
    <t xml:space="preserve">insert into table db_custscience_interns.col_74_DB_FNDTCNSL_PRODREFRESH_CGSCX_CNSL_GLBL_STY_CLR_FLAT_XREF_null_value_count_table_stats select '74' as col_id, count (OPR_STY_CLR_NBR) as null_value_count where FTPT_BRD_ID IS NULL </t>
  </si>
  <si>
    <t xml:space="preserve">insert into table db_custscience_interns.col_75_DB_FNDTCNSL_PRODREFRESH_CGSCX_CNSL_GLBL_STY_CLR_FLAT_XREF_null_value_count_table_stats select '75' as col_id, count (OPR_STY_CLR_NBR) as null_value_count where FTPT_CHN_ID IS NULL </t>
  </si>
  <si>
    <t xml:space="preserve">insert into table db_custscience_interns.col_76_DB_FNDTCNSL_PRODREFRESH_CGSCX_CNSL_GLBL_STY_CLR_FLAT_XREF_null_value_count_table_stats select '76' as col_id, count (OPR_STY_CLR_NBR) as null_value_count where GLBL_STY_VER_NBR IS NULL </t>
  </si>
  <si>
    <t xml:space="preserve">insert into table db_custscience_interns.col_77_DB_FNDTCNSL_PRODREFRESH_CGSCX_CNSL_GLBL_STY_CLR_FLAT_XREF_null_value_count_table_stats select '77' as col_id, count (OPR_STY_CLR_NBR) as null_value_count where BRD_STY_EFF_STRT_DT IS NULL </t>
  </si>
  <si>
    <t xml:space="preserve">insert into table db_custscience_interns.col_78_DB_FNDTCNSL_PRODREFRESH_CGSCX_CNSL_GLBL_STY_CLR_FLAT_XREF_null_value_count_table_stats select '78' as col_id, count (OPR_STY_CLR_NBR) as null_value_count where BRD_STY_EFF_END_DT IS NULL </t>
  </si>
  <si>
    <t xml:space="preserve">insert into table db_custscience_interns.col_79_DB_FNDTCNSL_PRODREFRESH_CGSCX_CNSL_GLBL_STY_CLR_FLAT_XREF_null_value_count_table_stats select '79' as col_id, count (OPR_STY_CLR_NBR) as null_value_count where BRD_STY_VER_NBR IS NULL </t>
  </si>
  <si>
    <t xml:space="preserve">insert into table db_custscience_interns.col_80_DB_FNDTCNSL_PRODREFRESH_CGSCX_CNSL_GLBL_STY_CLR_FLAT_XREF_null_value_count_table_stats select '80' as col_id, count (OPR_STY_CLR_NBR) as null_value_count where STY_CUR_REC_IND IS NULL </t>
  </si>
  <si>
    <t xml:space="preserve">insert into table db_custscience_interns.col_81_DB_FNDTCNSL_PRODREFRESH_CGSCX_CNSL_GLBL_STY_CLR_FLAT_XREF_null_value_count_table_stats select '81' as col_id, count (OPR_STY_CLR_NBR) as null_value_count where BRD_STY_PRG_IND IS NULL </t>
  </si>
  <si>
    <t xml:space="preserve">insert into table db_custscience_interns.col_82_DB_FNDTCNSL_PRODREFRESH_CGSCX_CNSL_GLBL_STY_CLR_FLAT_XREF_null_value_count_table_stats select '82' as col_id, count (OPR_STY_CLR_NBR) as null_value_count where BRD_STY_PRG_DT IS NULL </t>
  </si>
  <si>
    <t xml:space="preserve">insert into table db_custscience_interns.col_83_DB_FNDTCNSL_PRODREFRESH_CGSCX_CNSL_GLBL_STY_CLR_FLAT_XREF_null_value_count_table_stats select '83' as col_id, count (OPR_STY_CLR_NBR) as null_value_count where BRD_STY_CLR_ITM_DESC IS NULL </t>
  </si>
  <si>
    <t xml:space="preserve">insert into table db_custscience_interns.col_84_DB_FNDTCNSL_PRODREFRESH_CGSCX_CNSL_GLBL_STY_CLR_FLAT_XREF_null_value_count_table_stats select '84' as col_id, count (OPR_STY_CLR_NBR) as null_value_count where BRD_DIV_DESC IS NULL </t>
  </si>
  <si>
    <t xml:space="preserve">insert into table db_custscience_interns.col_85_DB_FNDTCNSL_PRODREFRESH_CGSCX_CNSL_GLBL_STY_CLR_FLAT_XREF_null_value_count_table_stats select '85' as col_id, count (OPR_STY_CLR_NBR) as null_value_count where BRD_DEPT_DESC IS NULL </t>
  </si>
  <si>
    <t xml:space="preserve">insert into table db_custscience_interns.col_86_DB_FNDTCNSL_PRODREFRESH_CGSCX_CNSL_GLBL_STY_CLR_FLAT_XREF_null_value_count_table_stats select '86' as col_id, count (OPR_STY_CLR_NBR) as null_value_count where BRD_CLS_DESC IS NULL </t>
  </si>
  <si>
    <t xml:space="preserve">insert into table db_custscience_interns.col_87_DB_FNDTCNSL_PRODREFRESH_CGSCX_CNSL_GLBL_STY_CLR_FLAT_XREF_null_value_count_table_stats select '87' as col_id, count (OPR_STY_CLR_NBR) as null_value_count where BRD_SCLS_DESC IS NULL </t>
  </si>
  <si>
    <t xml:space="preserve">insert into table db_custscience_interns.col_88_DB_FNDTCNSL_PRODREFRESH_CGSCX_CNSL_GLBL_STY_CLR_FLAT_XREF_null_value_count_table_stats select '88' as col_id, count (OPR_STY_CLR_NBR) as null_value_count where VENUS_STY_CLR_KEY IS NULL </t>
  </si>
  <si>
    <t xml:space="preserve">insert into table db_custscience_interns.col_89_DB_FNDTCNSL_PRODREFRESH_CGSCX_CNSL_GLBL_STY_CLR_FLAT_XREF_null_value_count_table_stats select '89' as col_id, count (OPR_STY_CLR_NBR) as null_value_count where VENUS_OPR_STY_CLR_CD IS NULL </t>
  </si>
  <si>
    <t xml:space="preserve">insert into table db_custscience_interns.col_90_DB_FNDTCNSL_PRODREFRESH_CGSCX_CNSL_GLBL_STY_CLR_FLAT_XREF_null_value_count_table_stats select '90' as col_id, count (OPR_STY_CLR_NBR) as null_value_count where VENUS_OPR_STY_CD IS NULL </t>
  </si>
  <si>
    <t xml:space="preserve">insert into table db_custscience_interns.col_91_DB_FNDTCNSL_PRODREFRESH_CGSCX_CNSL_GLBL_STY_CLR_FLAT_XREF_null_value_count_table_stats select '91' as col_id, count (OPR_STY_CLR_NBR) as null_value_count where FTPT_BRD_STY_ID IS NULL </t>
  </si>
  <si>
    <t xml:space="preserve">insert into table db_custscience_interns.col_92_DB_FNDTCNSL_PRODREFRESH_CGSCX_CNSL_GLBL_STY_CLR_FLAT_XREF_null_value_count_table_stats select '92' as col_id, count (OPR_STY_CLR_NBR) as null_value_count where FTPT_DIFF_ID IS NULL </t>
  </si>
  <si>
    <t xml:space="preserve">insert into table db_custscience_interns.col_93_DB_FNDTCNSL_PRODREFRESH_CGSCX_CNSL_GLBL_STY_CLR_FLAT_XREF_null_value_count_table_stats select '93' as col_id, count (OPR_STY_CLR_NBR) as null_value_count where OTLT_GLBL_STY_CLR_ID IS NULL </t>
  </si>
  <si>
    <t xml:space="preserve">insert into table db_custscience_interns.col_94_DB_FNDTCNSL_PRODREFRESH_CGSCX_CNSL_GLBL_STY_CLR_FLAT_XREF_null_value_count_table_stats select '94' as col_id, count (OPR_STY_CLR_NBR) as null_value_count where SRC_CRT_DT IS NULL </t>
  </si>
  <si>
    <t xml:space="preserve">insert into table db_custscience_interns.col_95_DB_FNDTCNSL_PRODREFRESH_CGSCX_CNSL_GLBL_STY_CLR_FLAT_XREF_null_value_count_table_stats select '95' as col_id, count (OPR_STY_CLR_NBR) as null_value_count where UDTRM_IND IS NULL </t>
  </si>
  <si>
    <t xml:space="preserve">insert into table db_custscience_interns.col_96_DB_FNDTCNSL_PRODREFRESH_CGSCX_CNSL_GLBL_STY_CLR_FLAT_XREF_null_value_count_table_stats select '96' as col_id, count (OPR_STY_CLR_NBR) as null_value_count where DLT_IND IS NULL </t>
  </si>
  <si>
    <t xml:space="preserve">insert into table db_custscience_interns.col_97_DB_FNDTCNSL_PRODREFRESH_CGSCX_CNSL_GLBL_STY_CLR_FLAT_XREF_null_value_count_table_stats select '97' as col_id, count (OPR_STY_CLR_NBR) as null_value_count where EDW_LST_ETL_PROC_TMST IS NULL </t>
  </si>
  <si>
    <t>create table db_custscience_interns.SUMMARY_of_DB_FNDTCNSL_PRODREFRESH_CGSCX_CNSL_GLBL_STY_CLR_FLAT_XREF_null_value_count_table_stats (col_id int, null_value_count bigint) Row format delimited Fields terminated by '\t' Lines terminated by '\n'  Stored as textfile ;</t>
  </si>
  <si>
    <t>insert into table db_custscience_interns.SUMMARY_of_DB_FNDTCNSL_PRODREFRESH_CGSCX_CNSL_GLBL_STY_CLR_FLAT_XREF_null_value_count_table_stats select col_id, null_value_count from db_custscience_interns.col_1_DB_FNDTCNSL_PRODREFRESH_CGSCX_CNSL_GLBL_STY_CLR_FLAT_XREF_null_value_count_table_stats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</si>
  <si>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</si>
  <si>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</si>
  <si>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</si>
  <si>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</si>
  <si>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</si>
  <si>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</si>
  <si>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</si>
  <si>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</si>
  <si>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</si>
  <si>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</si>
  <si>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</si>
  <si>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</si>
  <si>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</si>
  <si>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</si>
  <si>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</si>
  <si>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</si>
  <si>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</si>
  <si>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db_custscience_interns.col_19_DB_FNDTCNSL_PRODREFRESH_CGSCX_CNSL_GLBL_STY_CLR_FLAT_XREF_null_value_count_table_stats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</si>
  <si>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</si>
  <si>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</si>
  <si>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</si>
  <si>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</si>
  <si>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</si>
  <si>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</si>
  <si>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</si>
  <si>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</si>
  <si>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</si>
  <si>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db_custscience_interns.col_29_DB_FNDTCNSL_PRODREFRESH_CGSCX_CNSL_GLBL_STY_CLR_FLAT_XREF_null_value_count_table_stats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</si>
  <si>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</si>
  <si>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</si>
  <si>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</si>
  <si>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</si>
  <si>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</si>
  <si>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</si>
  <si>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</si>
  <si>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</si>
  <si>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</si>
  <si>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db_custscience_interns.col_39_DB_FNDTCNSL_PRODREFRESH_CGSCX_CNSL_GLBL_STY_CLR_FLAT_XREF_null_value_count_table_stats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</si>
  <si>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</si>
  <si>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</si>
  <si>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</si>
  <si>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</si>
  <si>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</si>
  <si>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</si>
  <si>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</si>
  <si>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</si>
  <si>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</si>
  <si>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db_custscience_interns.col_49_DB_FNDTCNSL_PRODREFRESH_CGSCX_CNSL_GLBL_STY_CLR_FLAT_XREF_null_value_count_table_stats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</si>
  <si>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</si>
  <si>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</si>
  <si>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</si>
  <si>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</si>
  <si>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</si>
  <si>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</si>
  <si>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</si>
  <si>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</si>
  <si>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</si>
  <si>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db_custscience_interns.col_59_DB_FNDTCNSL_PRODREFRESH_CGSCX_CNSL_GLBL_STY_CLR_FLAT_XREF_null_value_count_table_stats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</si>
  <si>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</si>
  <si>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</si>
  <si>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</si>
  <si>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</si>
  <si>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</si>
  <si>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</si>
  <si>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</si>
  <si>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</si>
  <si>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</si>
  <si>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db_custscience_interns.col_69_DB_FNDTCNSL_PRODREFRESH_CGSCX_CNSL_GLBL_STY_CLR_FLAT_XREF_null_value_count_table_stats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</si>
  <si>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</si>
  <si>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</si>
  <si>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</si>
  <si>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</si>
  <si>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</si>
  <si>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</si>
  <si>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</si>
  <si>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</si>
  <si>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</si>
  <si>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db_custscience_interns.col_79_DB_FNDTCNSL_PRODREFRESH_CGSCX_CNSL_GLBL_STY_CLR_FLAT_XREF_null_value_count_table_stats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</si>
  <si>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</si>
  <si>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</si>
  <si>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</si>
  <si>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</si>
  <si>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</si>
  <si>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</si>
  <si>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</si>
  <si>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db_custscience_interns.col_87_DB_FNDTCNSL_PRODREFRESH_CGSCX_CNSL_GLBL_STY_CLR_FLAT_XREF_null_value_count_table_stats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</si>
  <si>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db_custscience_interns.col_88_DB_FNDTCNSL_PRODREFRESH_CGSCX_CNSL_GLBL_STY_CLR_FLAT_XREF_null_value_count_table_stats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</si>
  <si>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db_custscience_interns.col_89_DB_FNDTCNSL_PRODREFRESH_CGSCX_CNSL_GLBL_STY_CLR_FLAT_XREF_null_value_count_table_stats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</si>
  <si>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db_custscience_interns.col_90_DB_FNDTCNSL_PRODREFRESH_CGSCX_CNSL_GLBL_STY_CLR_FLAT_XREF_null_value_count_table_stats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</si>
  <si>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db_custscience_interns.col_91_DB_FNDTCNSL_PRODREFRESH_CGSCX_CNSL_GLBL_STY_CLR_FLAT_XREF_null_value_count_table_stats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</si>
  <si>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db_custscience_interns.col_92_DB_FNDTCNSL_PRODREFRESH_CGSCX_CNSL_GLBL_STY_CLR_FLAT_XREF_null_value_count_table_stats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</si>
  <si>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db_custscience_interns.col_93_DB_FNDTCNSL_PRODREFRESH_CGSCX_CNSL_GLBL_STY_CLR_FLAT_XREF_null_value_count_table_stats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</si>
  <si>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db_custscience_interns.col_94_DB_FNDTCNSL_PRODREFRESH_CGSCX_CNSL_GLBL_STY_CLR_FLAT_XREF_null_value_count_table_stats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</si>
  <si>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db_custscience_interns.col_95_DB_FNDTCNSL_PRODREFRESH_CGSCX_CNSL_GLBL_STY_CLR_FLAT_XREF_null_value_count_table_stats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</si>
  <si>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db_custscience_interns.col_96_DB_FNDTCNSL_PRODREFRESH_CGSCX_CNSL_GLBL_STY_CLR_FLAT_XREF_null_value_count_table_stats ;</t>
  </si>
  <si>
    <t>insert into table db_custscience_interns.SUMMARY_of_DB_FNDTCNSL_PRODREFRESH_CGSCX_CNSL_GLBL_STY_CLR_FLAT_XREF_null_value_count_table_stats select col_id, null_value_count from db_custscience_interns.col_97_DB_FNDTCNSL_PRODREFRESH_CGSCX_CNSL_GLBL_STY_CLR_FLAT_XREF_null_value_count_table_stats ;</t>
  </si>
  <si>
    <t>select * from db_custscience_interns.SUMMARY_of_DB_FNDTCNSL_PRODREFRESH_CGSCX_CNSL_GLBL_STY_CLR_FLAT_XREF_null_value_count_table_stats;</t>
  </si>
  <si>
    <t>drop table db_custscience_interns.col_1_DB_FNDTCNSL_PRODREFRESH_CGSCX_CNSL_GLBL_STY_CLR_FLAT_XREF_null_value_count_table_stats ;</t>
  </si>
  <si>
    <t>drop table db_custscience_interns.col_2_DB_FNDTCNSL_PRODREFRESH_CGSCX_CNSL_GLBL_STY_CLR_FLAT_XREF_null_value_count_table_stats ;</t>
  </si>
  <si>
    <t>drop table db_custscience_interns.col_3_DB_FNDTCNSL_PRODREFRESH_CGSCX_CNSL_GLBL_STY_CLR_FLAT_XREF_null_value_count_table_stats ;</t>
  </si>
  <si>
    <t>drop table db_custscience_interns.col_4_DB_FNDTCNSL_PRODREFRESH_CGSCX_CNSL_GLBL_STY_CLR_FLAT_XREF_null_value_count_table_stats ;</t>
  </si>
  <si>
    <t>drop table db_custscience_interns.col_5_DB_FNDTCNSL_PRODREFRESH_CGSCX_CNSL_GLBL_STY_CLR_FLAT_XREF_null_value_count_table_stats ;</t>
  </si>
  <si>
    <t>drop table db_custscience_interns.col_6_DB_FNDTCNSL_PRODREFRESH_CGSCX_CNSL_GLBL_STY_CLR_FLAT_XREF_null_value_count_table_stats ;</t>
  </si>
  <si>
    <t>drop table db_custscience_interns.col_7_DB_FNDTCNSL_PRODREFRESH_CGSCX_CNSL_GLBL_STY_CLR_FLAT_XREF_null_value_count_table_stats ;</t>
  </si>
  <si>
    <t>drop table db_custscience_interns.col_8_DB_FNDTCNSL_PRODREFRESH_CGSCX_CNSL_GLBL_STY_CLR_FLAT_XREF_null_value_count_table_stats ;</t>
  </si>
  <si>
    <t>drop table db_custscience_interns.col_9_DB_FNDTCNSL_PRODREFRESH_CGSCX_CNSL_GLBL_STY_CLR_FLAT_XREF_null_value_count_table_stats ;</t>
  </si>
  <si>
    <t>drop table db_custscience_interns.col_10_DB_FNDTCNSL_PRODREFRESH_CGSCX_CNSL_GLBL_STY_CLR_FLAT_XREF_null_value_count_table_stats ;</t>
  </si>
  <si>
    <t>drop table db_custscience_interns.col_11_DB_FNDTCNSL_PRODREFRESH_CGSCX_CNSL_GLBL_STY_CLR_FLAT_XREF_null_value_count_table_stats ;</t>
  </si>
  <si>
    <t>drop table db_custscience_interns.col_12_DB_FNDTCNSL_PRODREFRESH_CGSCX_CNSL_GLBL_STY_CLR_FLAT_XREF_null_value_count_table_stats ;</t>
  </si>
  <si>
    <t>drop table db_custscience_interns.col_13_DB_FNDTCNSL_PRODREFRESH_CGSCX_CNSL_GLBL_STY_CLR_FLAT_XREF_null_value_count_table_stats ;</t>
  </si>
  <si>
    <t>drop table db_custscience_interns.col_14_DB_FNDTCNSL_PRODREFRESH_CGSCX_CNSL_GLBL_STY_CLR_FLAT_XREF_null_value_count_table_stats ;</t>
  </si>
  <si>
    <t>drop table db_custscience_interns.col_15_DB_FNDTCNSL_PRODREFRESH_CGSCX_CNSL_GLBL_STY_CLR_FLAT_XREF_null_value_count_table_stats ;</t>
  </si>
  <si>
    <t>drop table db_custscience_interns.col_16_DB_FNDTCNSL_PRODREFRESH_CGSCX_CNSL_GLBL_STY_CLR_FLAT_XREF_null_value_count_table_stats ;</t>
  </si>
  <si>
    <t>drop table db_custscience_interns.col_17_DB_FNDTCNSL_PRODREFRESH_CGSCX_CNSL_GLBL_STY_CLR_FLAT_XREF_null_value_count_table_stats ;</t>
  </si>
  <si>
    <t>drop table db_custscience_interns.col_18_DB_FNDTCNSL_PRODREFRESH_CGSCX_CNSL_GLBL_STY_CLR_FLAT_XREF_null_value_count_table_stats ;</t>
  </si>
  <si>
    <t>drop table db_custscience_interns.col_19_DB_FNDTCNSL_PRODREFRESH_CGSCX_CNSL_GLBL_STY_CLR_FLAT_XREF_null_value_count_table_stats ;</t>
  </si>
  <si>
    <t>drop table db_custscience_interns.col_20_DB_FNDTCNSL_PRODREFRESH_CGSCX_CNSL_GLBL_STY_CLR_FLAT_XREF_null_value_count_table_stats ;</t>
  </si>
  <si>
    <t>drop table db_custscience_interns.col_21_DB_FNDTCNSL_PRODREFRESH_CGSCX_CNSL_GLBL_STY_CLR_FLAT_XREF_null_value_count_table_stats ;</t>
  </si>
  <si>
    <t>drop table db_custscience_interns.col_22_DB_FNDTCNSL_PRODREFRESH_CGSCX_CNSL_GLBL_STY_CLR_FLAT_XREF_null_value_count_table_stats ;</t>
  </si>
  <si>
    <t>drop table db_custscience_interns.col_23_DB_FNDTCNSL_PRODREFRESH_CGSCX_CNSL_GLBL_STY_CLR_FLAT_XREF_null_value_count_table_stats ;</t>
  </si>
  <si>
    <t>drop table db_custscience_interns.col_24_DB_FNDTCNSL_PRODREFRESH_CGSCX_CNSL_GLBL_STY_CLR_FLAT_XREF_null_value_count_table_stats ;</t>
  </si>
  <si>
    <t>drop table db_custscience_interns.col_25_DB_FNDTCNSL_PRODREFRESH_CGSCX_CNSL_GLBL_STY_CLR_FLAT_XREF_null_value_count_table_stats ;</t>
  </si>
  <si>
    <t>drop table db_custscience_interns.col_26_DB_FNDTCNSL_PRODREFRESH_CGSCX_CNSL_GLBL_STY_CLR_FLAT_XREF_null_value_count_table_stats ;</t>
  </si>
  <si>
    <t>drop table db_custscience_interns.col_27_DB_FNDTCNSL_PRODREFRESH_CGSCX_CNSL_GLBL_STY_CLR_FLAT_XREF_null_value_count_table_stats ;</t>
  </si>
  <si>
    <t>drop table db_custscience_interns.col_28_DB_FNDTCNSL_PRODREFRESH_CGSCX_CNSL_GLBL_STY_CLR_FLAT_XREF_null_value_count_table_stats ;</t>
  </si>
  <si>
    <t>drop table db_custscience_interns.col_29_DB_FNDTCNSL_PRODREFRESH_CGSCX_CNSL_GLBL_STY_CLR_FLAT_XREF_null_value_count_table_stats ;</t>
  </si>
  <si>
    <t>drop table db_custscience_interns.col_30_DB_FNDTCNSL_PRODREFRESH_CGSCX_CNSL_GLBL_STY_CLR_FLAT_XREF_null_value_count_table_stats ;</t>
  </si>
  <si>
    <t>drop table db_custscience_interns.col_31_DB_FNDTCNSL_PRODREFRESH_CGSCX_CNSL_GLBL_STY_CLR_FLAT_XREF_null_value_count_table_stats ;</t>
  </si>
  <si>
    <t>drop table db_custscience_interns.col_32_DB_FNDTCNSL_PRODREFRESH_CGSCX_CNSL_GLBL_STY_CLR_FLAT_XREF_null_value_count_table_stats ;</t>
  </si>
  <si>
    <t>drop table db_custscience_interns.col_33_DB_FNDTCNSL_PRODREFRESH_CGSCX_CNSL_GLBL_STY_CLR_FLAT_XREF_null_value_count_table_stats ;</t>
  </si>
  <si>
    <t>drop table db_custscience_interns.col_34_DB_FNDTCNSL_PRODREFRESH_CGSCX_CNSL_GLBL_STY_CLR_FLAT_XREF_null_value_count_table_stats ;</t>
  </si>
  <si>
    <t>drop table db_custscience_interns.col_35_DB_FNDTCNSL_PRODREFRESH_CGSCX_CNSL_GLBL_STY_CLR_FLAT_XREF_null_value_count_table_stats ;</t>
  </si>
  <si>
    <t>drop table db_custscience_interns.col_36_DB_FNDTCNSL_PRODREFRESH_CGSCX_CNSL_GLBL_STY_CLR_FLAT_XREF_null_value_count_table_stats ;</t>
  </si>
  <si>
    <t>drop table db_custscience_interns.col_37_DB_FNDTCNSL_PRODREFRESH_CGSCX_CNSL_GLBL_STY_CLR_FLAT_XREF_null_value_count_table_stats ;</t>
  </si>
  <si>
    <t>drop table db_custscience_interns.col_38_DB_FNDTCNSL_PRODREFRESH_CGSCX_CNSL_GLBL_STY_CLR_FLAT_XREF_null_value_count_table_stats ;</t>
  </si>
  <si>
    <t>drop table db_custscience_interns.col_39_DB_FNDTCNSL_PRODREFRESH_CGSCX_CNSL_GLBL_STY_CLR_FLAT_XREF_null_value_count_table_stats ;</t>
  </si>
  <si>
    <t>drop table db_custscience_interns.col_40_DB_FNDTCNSL_PRODREFRESH_CGSCX_CNSL_GLBL_STY_CLR_FLAT_XREF_null_value_count_table_stats ;</t>
  </si>
  <si>
    <t>drop table db_custscience_interns.col_41_DB_FNDTCNSL_PRODREFRESH_CGSCX_CNSL_GLBL_STY_CLR_FLAT_XREF_null_value_count_table_stats ;</t>
  </si>
  <si>
    <t>drop table db_custscience_interns.col_42_DB_FNDTCNSL_PRODREFRESH_CGSCX_CNSL_GLBL_STY_CLR_FLAT_XREF_null_value_count_table_stats ;</t>
  </si>
  <si>
    <t>drop table db_custscience_interns.col_43_DB_FNDTCNSL_PRODREFRESH_CGSCX_CNSL_GLBL_STY_CLR_FLAT_XREF_null_value_count_table_stats ;</t>
  </si>
  <si>
    <t>drop table db_custscience_interns.col_44_DB_FNDTCNSL_PRODREFRESH_CGSCX_CNSL_GLBL_STY_CLR_FLAT_XREF_null_value_count_table_stats ;</t>
  </si>
  <si>
    <t>drop table db_custscience_interns.col_45_DB_FNDTCNSL_PRODREFRESH_CGSCX_CNSL_GLBL_STY_CLR_FLAT_XREF_null_value_count_table_stats ;</t>
  </si>
  <si>
    <t>drop table db_custscience_interns.col_46_DB_FNDTCNSL_PRODREFRESH_CGSCX_CNSL_GLBL_STY_CLR_FLAT_XREF_null_value_count_table_stats ;</t>
  </si>
  <si>
    <t>drop table db_custscience_interns.col_47_DB_FNDTCNSL_PRODREFRESH_CGSCX_CNSL_GLBL_STY_CLR_FLAT_XREF_null_value_count_table_stats ;</t>
  </si>
  <si>
    <t>drop table db_custscience_interns.col_48_DB_FNDTCNSL_PRODREFRESH_CGSCX_CNSL_GLBL_STY_CLR_FLAT_XREF_null_value_count_table_stats ;</t>
  </si>
  <si>
    <t>drop table db_custscience_interns.col_49_DB_FNDTCNSL_PRODREFRESH_CGSCX_CNSL_GLBL_STY_CLR_FLAT_XREF_null_value_count_table_stats ;</t>
  </si>
  <si>
    <t>drop table db_custscience_interns.col_50_DB_FNDTCNSL_PRODREFRESH_CGSCX_CNSL_GLBL_STY_CLR_FLAT_XREF_null_value_count_table_stats ;</t>
  </si>
  <si>
    <t>drop table db_custscience_interns.col_51_DB_FNDTCNSL_PRODREFRESH_CGSCX_CNSL_GLBL_STY_CLR_FLAT_XREF_null_value_count_table_stats ;</t>
  </si>
  <si>
    <t>drop table db_custscience_interns.col_52_DB_FNDTCNSL_PRODREFRESH_CGSCX_CNSL_GLBL_STY_CLR_FLAT_XREF_null_value_count_table_stats ;</t>
  </si>
  <si>
    <t>drop table db_custscience_interns.col_53_DB_FNDTCNSL_PRODREFRESH_CGSCX_CNSL_GLBL_STY_CLR_FLAT_XREF_null_value_count_table_stats ;</t>
  </si>
  <si>
    <t>drop table db_custscience_interns.col_54_DB_FNDTCNSL_PRODREFRESH_CGSCX_CNSL_GLBL_STY_CLR_FLAT_XREF_null_value_count_table_stats ;</t>
  </si>
  <si>
    <t>drop table db_custscience_interns.col_55_DB_FNDTCNSL_PRODREFRESH_CGSCX_CNSL_GLBL_STY_CLR_FLAT_XREF_null_value_count_table_stats ;</t>
  </si>
  <si>
    <t>drop table db_custscience_interns.col_56_DB_FNDTCNSL_PRODREFRESH_CGSCX_CNSL_GLBL_STY_CLR_FLAT_XREF_null_value_count_table_stats ;</t>
  </si>
  <si>
    <t>drop table db_custscience_interns.col_57_DB_FNDTCNSL_PRODREFRESH_CGSCX_CNSL_GLBL_STY_CLR_FLAT_XREF_null_value_count_table_stats ;</t>
  </si>
  <si>
    <t>drop table db_custscience_interns.col_58_DB_FNDTCNSL_PRODREFRESH_CGSCX_CNSL_GLBL_STY_CLR_FLAT_XREF_null_value_count_table_stats ;</t>
  </si>
  <si>
    <t>drop table db_custscience_interns.col_59_DB_FNDTCNSL_PRODREFRESH_CGSCX_CNSL_GLBL_STY_CLR_FLAT_XREF_null_value_count_table_stats ;</t>
  </si>
  <si>
    <t>drop table db_custscience_interns.col_60_DB_FNDTCNSL_PRODREFRESH_CGSCX_CNSL_GLBL_STY_CLR_FLAT_XREF_null_value_count_table_stats ;</t>
  </si>
  <si>
    <t>drop table db_custscience_interns.col_61_DB_FNDTCNSL_PRODREFRESH_CGSCX_CNSL_GLBL_STY_CLR_FLAT_XREF_null_value_count_table_stats ;</t>
  </si>
  <si>
    <t>drop table db_custscience_interns.col_62_DB_FNDTCNSL_PRODREFRESH_CGSCX_CNSL_GLBL_STY_CLR_FLAT_XREF_null_value_count_table_stats ;</t>
  </si>
  <si>
    <t>drop table db_custscience_interns.col_63_DB_FNDTCNSL_PRODREFRESH_CGSCX_CNSL_GLBL_STY_CLR_FLAT_XREF_null_value_count_table_stats ;</t>
  </si>
  <si>
    <t>drop table db_custscience_interns.col_64_DB_FNDTCNSL_PRODREFRESH_CGSCX_CNSL_GLBL_STY_CLR_FLAT_XREF_null_value_count_table_stats ;</t>
  </si>
  <si>
    <t>drop table db_custscience_interns.col_65_DB_FNDTCNSL_PRODREFRESH_CGSCX_CNSL_GLBL_STY_CLR_FLAT_XREF_null_value_count_table_stats ;</t>
  </si>
  <si>
    <t>drop table db_custscience_interns.col_66_DB_FNDTCNSL_PRODREFRESH_CGSCX_CNSL_GLBL_STY_CLR_FLAT_XREF_null_value_count_table_stats ;</t>
  </si>
  <si>
    <t>drop table db_custscience_interns.col_67_DB_FNDTCNSL_PRODREFRESH_CGSCX_CNSL_GLBL_STY_CLR_FLAT_XREF_null_value_count_table_stats ;</t>
  </si>
  <si>
    <t>drop table db_custscience_interns.col_68_DB_FNDTCNSL_PRODREFRESH_CGSCX_CNSL_GLBL_STY_CLR_FLAT_XREF_null_value_count_table_stats ;</t>
  </si>
  <si>
    <t>drop table db_custscience_interns.col_69_DB_FNDTCNSL_PRODREFRESH_CGSCX_CNSL_GLBL_STY_CLR_FLAT_XREF_null_value_count_table_stats ;</t>
  </si>
  <si>
    <t>drop table db_custscience_interns.col_70_DB_FNDTCNSL_PRODREFRESH_CGSCX_CNSL_GLBL_STY_CLR_FLAT_XREF_null_value_count_table_stats ;</t>
  </si>
  <si>
    <t>drop table db_custscience_interns.col_71_DB_FNDTCNSL_PRODREFRESH_CGSCX_CNSL_GLBL_STY_CLR_FLAT_XREF_null_value_count_table_stats ;</t>
  </si>
  <si>
    <t>drop table db_custscience_interns.col_72_DB_FNDTCNSL_PRODREFRESH_CGSCX_CNSL_GLBL_STY_CLR_FLAT_XREF_null_value_count_table_stats ;</t>
  </si>
  <si>
    <t>drop table db_custscience_interns.col_73_DB_FNDTCNSL_PRODREFRESH_CGSCX_CNSL_GLBL_STY_CLR_FLAT_XREF_null_value_count_table_stats ;</t>
  </si>
  <si>
    <t>drop table db_custscience_interns.col_74_DB_FNDTCNSL_PRODREFRESH_CGSCX_CNSL_GLBL_STY_CLR_FLAT_XREF_null_value_count_table_stats ;</t>
  </si>
  <si>
    <t>drop table db_custscience_interns.col_75_DB_FNDTCNSL_PRODREFRESH_CGSCX_CNSL_GLBL_STY_CLR_FLAT_XREF_null_value_count_table_stats ;</t>
  </si>
  <si>
    <t>drop table db_custscience_interns.col_76_DB_FNDTCNSL_PRODREFRESH_CGSCX_CNSL_GLBL_STY_CLR_FLAT_XREF_null_value_count_table_stats ;</t>
  </si>
  <si>
    <t>drop table db_custscience_interns.col_77_DB_FNDTCNSL_PRODREFRESH_CGSCX_CNSL_GLBL_STY_CLR_FLAT_XREF_null_value_count_table_stats ;</t>
  </si>
  <si>
    <t>drop table db_custscience_interns.col_78_DB_FNDTCNSL_PRODREFRESH_CGSCX_CNSL_GLBL_STY_CLR_FLAT_XREF_null_value_count_table_stats ;</t>
  </si>
  <si>
    <t>drop table db_custscience_interns.col_79_DB_FNDTCNSL_PRODREFRESH_CGSCX_CNSL_GLBL_STY_CLR_FLAT_XREF_null_value_count_table_stats ;</t>
  </si>
  <si>
    <t>drop table db_custscience_interns.col_80_DB_FNDTCNSL_PRODREFRESH_CGSCX_CNSL_GLBL_STY_CLR_FLAT_XREF_null_value_count_table_stats ;</t>
  </si>
  <si>
    <t>drop table db_custscience_interns.col_81_DB_FNDTCNSL_PRODREFRESH_CGSCX_CNSL_GLBL_STY_CLR_FLAT_XREF_null_value_count_table_stats ;</t>
  </si>
  <si>
    <t>drop table db_custscience_interns.col_82_DB_FNDTCNSL_PRODREFRESH_CGSCX_CNSL_GLBL_STY_CLR_FLAT_XREF_null_value_count_table_stats ;</t>
  </si>
  <si>
    <t>drop table db_custscience_interns.col_83_DB_FNDTCNSL_PRODREFRESH_CGSCX_CNSL_GLBL_STY_CLR_FLAT_XREF_null_value_count_table_stats ;</t>
  </si>
  <si>
    <t>drop table db_custscience_interns.col_84_DB_FNDTCNSL_PRODREFRESH_CGSCX_CNSL_GLBL_STY_CLR_FLAT_XREF_null_value_count_table_stats ;</t>
  </si>
  <si>
    <t>drop table db_custscience_interns.col_85_DB_FNDTCNSL_PRODREFRESH_CGSCX_CNSL_GLBL_STY_CLR_FLAT_XREF_null_value_count_table_stats ;</t>
  </si>
  <si>
    <t>drop table db_custscience_interns.col_86_DB_FNDTCNSL_PRODREFRESH_CGSCX_CNSL_GLBL_STY_CLR_FLAT_XREF_null_value_count_table_stats ;</t>
  </si>
  <si>
    <t>drop table db_custscience_interns.col_87_DB_FNDTCNSL_PRODREFRESH_CGSCX_CNSL_GLBL_STY_CLR_FLAT_XREF_null_value_count_table_stats ;</t>
  </si>
  <si>
    <t>drop table db_custscience_interns.col_88_DB_FNDTCNSL_PRODREFRESH_CGSCX_CNSL_GLBL_STY_CLR_FLAT_XREF_null_value_count_table_stats ;</t>
  </si>
  <si>
    <t>drop table db_custscience_interns.col_89_DB_FNDTCNSL_PRODREFRESH_CGSCX_CNSL_GLBL_STY_CLR_FLAT_XREF_null_value_count_table_stats ;</t>
  </si>
  <si>
    <t>drop table db_custscience_interns.col_90_DB_FNDTCNSL_PRODREFRESH_CGSCX_CNSL_GLBL_STY_CLR_FLAT_XREF_null_value_count_table_stats ;</t>
  </si>
  <si>
    <t>drop table db_custscience_interns.col_91_DB_FNDTCNSL_PRODREFRESH_CGSCX_CNSL_GLBL_STY_CLR_FLAT_XREF_null_value_count_table_stats ;</t>
  </si>
  <si>
    <t>drop table db_custscience_interns.col_92_DB_FNDTCNSL_PRODREFRESH_CGSCX_CNSL_GLBL_STY_CLR_FLAT_XREF_null_value_count_table_stats ;</t>
  </si>
  <si>
    <t>drop table db_custscience_interns.col_93_DB_FNDTCNSL_PRODREFRESH_CGSCX_CNSL_GLBL_STY_CLR_FLAT_XREF_null_value_count_table_stats ;</t>
  </si>
  <si>
    <t>drop table db_custscience_interns.col_94_DB_FNDTCNSL_PRODREFRESH_CGSCX_CNSL_GLBL_STY_CLR_FLAT_XREF_null_value_count_table_stats ;</t>
  </si>
  <si>
    <t>drop table db_custscience_interns.col_95_DB_FNDTCNSL_PRODREFRESH_CGSCX_CNSL_GLBL_STY_CLR_FLAT_XREF_null_value_count_table_stats ;</t>
  </si>
  <si>
    <t>drop table db_custscience_interns.col_96_DB_FNDTCNSL_PRODREFRESH_CGSCX_CNSL_GLBL_STY_CLR_FLAT_XREF_null_value_count_table_stats ;</t>
  </si>
  <si>
    <t>drop table db_custscience_interns.col_97_DB_FNDTCNSL_PRODREFRESH_CGSCX_CNSL_GLBL_STY_CLR_FLAT_XREF_null_value_count_table_stats ;</t>
  </si>
  <si>
    <t>from DB_SLSCNSL_PRODREFRESH.CSTIW_SLS_TXN_LN_ITM_FCT</t>
  </si>
  <si>
    <t xml:space="preserve">insert into table db_custscience_interns.col_1_DB_SLSCNSL_PRODREFRESH_CSTIW_SLS_TXN_LN_ITM_FCT_null_value_count_table_stats select '1' as col_id, count (sell_loc_hash_key) as null_value_count where STR_TM_GRP_CD IS NULL </t>
  </si>
  <si>
    <t xml:space="preserve">insert into table db_custscience_interns.col_2_DB_SLSCNSL_PRODREFRESH_CSTIW_SLS_TXN_LN_ITM_FCT_null_value_count_table_stats select '2' as col_id, count (sell_loc_hash_key) as null_value_count where SELL_LOC_HASH_KEY IS NULL </t>
  </si>
  <si>
    <t xml:space="preserve">insert into table db_custscience_interns.col_3_DB_SLSCNSL_PRODREFRESH_CSTIW_SLS_TXN_LN_ITM_FCT_null_value_count_table_stats select '3' as col_id, count (sell_loc_hash_key) as null_value_count where REGR_NBR IS NULL </t>
  </si>
  <si>
    <t xml:space="preserve">insert into table db_custscience_interns.col_4_DB_SLSCNSL_PRODREFRESH_CSTIW_SLS_TXN_LN_ITM_FCT_null_value_count_table_stats select '4' as col_id, count (sell_loc_hash_key) as null_value_count where SLS_TXN_NBR IS NULL </t>
  </si>
  <si>
    <t xml:space="preserve">insert into table db_custscience_interns.col_5_DB_SLSCNSL_PRODREFRESH_CSTIW_SLS_TXN_LN_ITM_FCT_null_value_count_table_stats select '5' as col_id, count (sell_loc_hash_key) as null_value_count where SLS_TXN_TM IS NULL </t>
  </si>
  <si>
    <t xml:space="preserve">insert into table db_custscience_interns.col_6_DB_SLSCNSL_PRODREFRESH_CSTIW_SLS_TXN_LN_ITM_FCT_null_value_count_table_stats select '6' as col_id, count (sell_loc_hash_key) as null_value_count where TXN_ITM_SEQ_NBR IS NULL </t>
  </si>
  <si>
    <t xml:space="preserve">insert into table db_custscience_interns.col_7_DB_SLSCNSL_PRODREFRESH_CSTIW_SLS_TXN_LN_ITM_FCT_null_value_count_table_stats select '7' as col_id, count (sell_loc_hash_key) as null_value_count where GLBL_SKU_HASH_KEY IS NULL </t>
  </si>
  <si>
    <t xml:space="preserve">insert into table db_custscience_interns.col_8_DB_SLSCNSL_PRODREFRESH_CSTIW_SLS_TXN_LN_ITM_FCT_null_value_count_table_stats select '8' as col_id, count (sell_loc_hash_key) as null_value_count where GLBL_STY_CLR_HASH_KEY IS NULL </t>
  </si>
  <si>
    <t xml:space="preserve">insert into table db_custscience_interns.col_9_DB_SLSCNSL_PRODREFRESH_CSTIW_SLS_TXN_LN_ITM_FCT_null_value_count_table_stats select '9' as col_id, count (sell_loc_hash_key) as null_value_count where CR_LOC_HASH_KEY IS NULL </t>
  </si>
  <si>
    <t xml:space="preserve">insert into table db_custscience_interns.col_10_DB_SLSCNSL_PRODREFRESH_CSTIW_SLS_TXN_LN_ITM_FCT_null_value_count_table_stats select '10' as col_id, count (sell_loc_hash_key) as null_value_count where SLS_TXN_ITM_TYP_CD IS NULL </t>
  </si>
  <si>
    <t xml:space="preserve">insert into table db_custscience_interns.col_11_DB_SLSCNSL_PRODREFRESH_CSTIW_SLS_TXN_LN_ITM_FCT_null_value_count_table_stats select '11' as col_id, count (sell_loc_hash_key) as null_value_count where SLS_TXN_ITM_TYP_CD_DESC IS NULL </t>
  </si>
  <si>
    <t xml:space="preserve">insert into table db_custscience_interns.col_12_DB_SLSCNSL_PRODREFRESH_CSTIW_SLS_TXN_LN_ITM_FCT_null_value_count_table_stats select '12' as col_id, count (sell_loc_hash_key) as null_value_count where VD_IND IS NULL </t>
  </si>
  <si>
    <t xml:space="preserve">insert into table db_custscience_interns.col_13_DB_SLSCNSL_PRODREFRESH_CSTIW_SLS_TXN_LN_ITM_FCT_null_value_count_table_stats select '13' as col_id, count (sell_loc_hash_key) as null_value_count where LN_TOT_UN_SLS_QTY IS NULL </t>
  </si>
  <si>
    <t xml:space="preserve">insert into table db_custscience_interns.col_14_DB_SLSCNSL_PRODREFRESH_CSTIW_SLS_TXN_LN_ITM_FCT_null_value_count_table_stats select '14' as col_id, count (sell_loc_hash_key) as null_value_count where LN_TOT_RTL_SLS_AMT IS NULL </t>
  </si>
  <si>
    <t xml:space="preserve">insert into table db_custscience_interns.col_15_DB_SLSCNSL_PRODREFRESH_CSTIW_SLS_TXN_LN_ITM_FCT_null_value_count_table_stats select '15' as col_id, count (sell_loc_hash_key) as null_value_count where LN_NET_DSCT_UN_PRC_AMT IS NULL </t>
  </si>
  <si>
    <t xml:space="preserve">insert into table db_custscience_interns.col_16_DB_SLSCNSL_PRODREFRESH_CSTIW_SLS_TXN_LN_ITM_FCT_null_value_count_table_stats select '16' as col_id, count (sell_loc_hash_key) as null_value_count where LN_CUR_TCK_PRC_AMT IS NULL </t>
  </si>
  <si>
    <t xml:space="preserve">insert into table db_custscience_interns.col_17_DB_SLSCNSL_PRODREFRESH_CSTIW_SLS_TXN_LN_ITM_FCT_null_value_count_table_stats select '17' as col_id, count (sell_loc_hash_key) as null_value_count where LN_WAC_CST_AMT IS NULL </t>
  </si>
  <si>
    <t xml:space="preserve">insert into table db_custscience_interns.col_18_DB_SLSCNSL_PRODREFRESH_CSTIW_SLS_TXN_LN_ITM_FCT_null_value_count_table_stats select '18' as col_id, count (sell_loc_hash_key) as null_value_count where LN_ORIG_RTL_PRC_AMT IS NULL </t>
  </si>
  <si>
    <t xml:space="preserve">insert into table db_custscience_interns.col_19_DB_SLSCNSL_PRODREFRESH_CSTIW_SLS_TXN_LN_ITM_FCT_null_value_count_table_stats select '19' as col_id, count (sell_loc_hash_key) as null_value_count where TXBL_IND IS NULL </t>
  </si>
  <si>
    <t xml:space="preserve">insert into table db_custscience_interns.col_20_DB_SLSCNSL_PRODREFRESH_CSTIW_SLS_TXN_LN_ITM_FCT_null_value_count_table_stats select '20' as col_id, count (sell_loc_hash_key) as null_value_count where VAT_AMT IS NULL </t>
  </si>
  <si>
    <t xml:space="preserve">insert into table db_custscience_interns.col_21_DB_SLSCNSL_PRODREFRESH_CSTIW_SLS_TXN_LN_ITM_FCT_null_value_count_table_stats select '21' as col_id, count (sell_loc_hash_key) as null_value_count where INDV_DSCT_IND IS NULL </t>
  </si>
  <si>
    <t xml:space="preserve">insert into table db_custscience_interns.col_22_DB_SLSCNSL_PRODREFRESH_CSTIW_SLS_TXN_LN_ITM_FCT_null_value_count_table_stats select '22' as col_id, count (sell_loc_hash_key) as null_value_count where GRP_DSCT_IND IS NULL </t>
  </si>
  <si>
    <t xml:space="preserve">insert into table db_custscience_interns.col_23_DB_SLSCNSL_PRODREFRESH_CSTIW_SLS_TXN_LN_ITM_FCT_null_value_count_table_stats select '23' as col_id, count (sell_loc_hash_key) as null_value_count where GRP_DSCT_NBR IS NULL </t>
  </si>
  <si>
    <t xml:space="preserve">insert into table db_custscience_interns.col_24_DB_SLSCNSL_PRODREFRESH_CSTIW_SLS_TXN_LN_ITM_FCT_null_value_count_table_stats select '24' as col_id, count (sell_loc_hash_key) as null_value_count where SELL_DIV_ID IS NULL </t>
  </si>
  <si>
    <t xml:space="preserve">insert into table db_custscience_interns.col_25_DB_SLSCNSL_PRODREFRESH_CSTIW_SLS_TXN_LN_ITM_FCT_null_value_count_table_stats select '25' as col_id, count (sell_loc_hash_key) as null_value_count where PRC_OVRD_IND IS NULL </t>
  </si>
  <si>
    <t xml:space="preserve">insert into table db_custscience_interns.col_26_DB_SLSCNSL_PRODREFRESH_CSTIW_SLS_TXN_LN_ITM_FCT_null_value_count_table_stats select '26' as col_id, count (sell_loc_hash_key) as null_value_count where LST_UPDT_TMST IS NULL </t>
  </si>
  <si>
    <t xml:space="preserve">insert into table db_custscience_interns.col_27_DB_SLSCNSL_PRODREFRESH_CSTIW_SLS_TXN_LN_ITM_FCT_null_value_count_table_stats select '27' as col_id, count (sell_loc_hash_key) as null_value_count where SLS_TAX_ST_CD IS NULL </t>
  </si>
  <si>
    <t xml:space="preserve">insert into table db_custscience_interns.col_28_DB_SLSCNSL_PRODREFRESH_CSTIW_SLS_TXN_LN_ITM_FCT_null_value_count_table_stats select '28' as col_id, count (sell_loc_hash_key) as null_value_count where CHRG_SND_IND IS NULL </t>
  </si>
  <si>
    <t xml:space="preserve">insert into table db_custscience_interns.col_29_DB_SLSCNSL_PRODREFRESH_CSTIW_SLS_TXN_LN_ITM_FCT_null_value_count_table_stats select '29' as col_id, count (sell_loc_hash_key) as null_value_count where MEM_ID IS NULL </t>
  </si>
  <si>
    <t xml:space="preserve">insert into table db_custscience_interns.col_30_DB_SLSCNSL_PRODREFRESH_CSTIW_SLS_TXN_LN_ITM_FCT_null_value_count_table_stats select '30' as col_id, count (sell_loc_hash_key) as null_value_count where SLS_PRSN_NBR IS NULL </t>
  </si>
  <si>
    <t xml:space="preserve">insert into table db_custscience_interns.col_31_DB_SLSCNSL_PRODREFRESH_CSTIW_SLS_TXN_LN_ITM_FCT_null_value_count_table_stats select '31' as col_id, count (sell_loc_hash_key) as null_value_count where SLS_ITM_TAX_1_AMT IS NULL </t>
  </si>
  <si>
    <t xml:space="preserve">insert into table db_custscience_interns.col_32_DB_SLSCNSL_PRODREFRESH_CSTIW_SLS_TXN_LN_ITM_FCT_null_value_count_table_stats select '32' as col_id, count (sell_loc_hash_key) as null_value_count where SLS_ITM_TAX_2_AMT IS NULL </t>
  </si>
  <si>
    <t xml:space="preserve">insert into table db_custscience_interns.col_33_DB_SLSCNSL_PRODREFRESH_CSTIW_SLS_TXN_LN_ITM_FCT_null_value_count_table_stats select '33' as col_id, count (sell_loc_hash_key) as null_value_count where SLS_ITM_TAX_3_AMT IS NULL </t>
  </si>
  <si>
    <t xml:space="preserve">insert into table db_custscience_interns.col_34_DB_SLSCNSL_PRODREFRESH_CSTIW_SLS_TXN_LN_ITM_FCT_null_value_count_table_stats select '34' as col_id, count (sell_loc_hash_key) as null_value_count where SLS_ITM_TAX_4_AMT IS NULL </t>
  </si>
  <si>
    <t xml:space="preserve">insert into table db_custscience_interns.col_35_DB_SLSCNSL_PRODREFRESH_CSTIW_SLS_TXN_LN_ITM_FCT_null_value_count_table_stats select '35' as col_id, count (sell_loc_hash_key) as null_value_count where SLS_ITM_TAX_5_AMT IS NULL </t>
  </si>
  <si>
    <t xml:space="preserve">insert into table db_custscience_interns.col_36_DB_SLSCNSL_PRODREFRESH_CSTIW_SLS_TXN_LN_ITM_FCT_null_value_count_table_stats select '36' as col_id, count (sell_loc_hash_key) as null_value_count where SLS_ITM_TAX_1_CD IS NULL </t>
  </si>
  <si>
    <t xml:space="preserve">insert into table db_custscience_interns.col_37_DB_SLSCNSL_PRODREFRESH_CSTIW_SLS_TXN_LN_ITM_FCT_null_value_count_table_stats select '37' as col_id, count (sell_loc_hash_key) as null_value_count where SLS_ITM_TAX_2_CD IS NULL </t>
  </si>
  <si>
    <t xml:space="preserve">insert into table db_custscience_interns.col_38_DB_SLSCNSL_PRODREFRESH_CSTIW_SLS_TXN_LN_ITM_FCT_null_value_count_table_stats select '38' as col_id, count (sell_loc_hash_key) as null_value_count where SLS_ITM_TAX_3_CD IS NULL </t>
  </si>
  <si>
    <t xml:space="preserve">insert into table db_custscience_interns.col_39_DB_SLSCNSL_PRODREFRESH_CSTIW_SLS_TXN_LN_ITM_FCT_null_value_count_table_stats select '39' as col_id, count (sell_loc_hash_key) as null_value_count where SLS_ITM_TAX_4_CD IS NULL </t>
  </si>
  <si>
    <t xml:space="preserve">insert into table db_custscience_interns.col_40_DB_SLSCNSL_PRODREFRESH_CSTIW_SLS_TXN_LN_ITM_FCT_null_value_count_table_stats select '40' as col_id, count (sell_loc_hash_key) as null_value_count where SLS_ITM_TAX_5_CD IS NULL </t>
  </si>
  <si>
    <t xml:space="preserve">insert into table db_custscience_interns.col_41_DB_SLSCNSL_PRODREFRESH_CSTIW_SLS_TXN_LN_ITM_FCT_null_value_count_table_stats select '41' as col_id, count (sell_loc_hash_key) as null_value_count where ORIG_SELL_LOC_HASH_KEY IS NULL </t>
  </si>
  <si>
    <t xml:space="preserve">insert into table db_custscience_interns.col_42_DB_SLSCNSL_PRODREFRESH_CSTIW_SLS_TXN_LN_ITM_FCT_null_value_count_table_stats select '42' as col_id, count (sell_loc_hash_key) as null_value_count where PROC_DT_HASH_KEY IS NULL </t>
  </si>
  <si>
    <t xml:space="preserve">insert into table db_custscience_interns.col_43_DB_SLSCNSL_PRODREFRESH_CSTIW_SLS_TXN_LN_ITM_FCT_null_value_count_table_stats select '43' as col_id, count (sell_loc_hash_key) as null_value_count where NMDSE_ITM_SCATG_CD IS NULL </t>
  </si>
  <si>
    <t xml:space="preserve">insert into table db_custscience_interns.col_44_DB_SLSCNSL_PRODREFRESH_CSTIW_SLS_TXN_LN_ITM_FCT_null_value_count_table_stats select '44' as col_id, count (sell_loc_hash_key) as null_value_count where NMDSE_ITM_SCATG_CD_DESC IS NULL </t>
  </si>
  <si>
    <t xml:space="preserve">insert into table db_custscience_interns.col_45_DB_SLSCNSL_PRODREFRESH_CSTIW_SLS_TXN_LN_ITM_FCT_null_value_count_table_stats select '45' as col_id, count (sell_loc_hash_key) as null_value_count where CSGN_CST_AMT IS NULL </t>
  </si>
  <si>
    <t xml:space="preserve">insert into table db_custscience_interns.col_46_DB_SLSCNSL_PRODREFRESH_CSTIW_SLS_TXN_LN_ITM_FCT_null_value_count_table_stats select '46' as col_id, count (sell_loc_hash_key) as null_value_count where RTN_RSN_CD IS NULL </t>
  </si>
  <si>
    <t xml:space="preserve">insert into table db_custscience_interns.col_47_DB_SLSCNSL_PRODREFRESH_CSTIW_SLS_TXN_LN_ITM_FCT_null_value_count_table_stats select '47' as col_id, count (sell_loc_hash_key) as null_value_count where RTN_RSN_DESC IS NULL </t>
  </si>
  <si>
    <t xml:space="preserve">insert into table db_custscience_interns.col_48_DB_SLSCNSL_PRODREFRESH_CSTIW_SLS_TXN_LN_ITM_FCT_null_value_count_table_stats select '48' as col_id, count (sell_loc_hash_key) as null_value_count where DNRM_WAC_CST_LCL_AMT IS NULL </t>
  </si>
  <si>
    <t xml:space="preserve">insert into table db_custscience_interns.col_49_DB_SLSCNSL_PRODREFRESH_CSTIW_SLS_TXN_LN_ITM_FCT_null_value_count_table_stats select '49' as col_id, count (sell_loc_hash_key) as null_value_count where NMDSE_ITM_TYP_CD IS NULL </t>
  </si>
  <si>
    <t xml:space="preserve">insert into table db_custscience_interns.col_50_DB_SLSCNSL_PRODREFRESH_CSTIW_SLS_TXN_LN_ITM_FCT_null_value_count_table_stats select '50' as col_id, count (sell_loc_hash_key) as null_value_count where NMDSE_ITM_TYP_CD_DESC IS NULL </t>
  </si>
  <si>
    <t xml:space="preserve">insert into table db_custscience_interns.col_51_DB_SLSCNSL_PRODREFRESH_CSTIW_SLS_TXN_LN_ITM_FCT_null_value_count_table_stats select '51' as col_id, count (sell_loc_hash_key) as null_value_count where NMDSE_TYP_CD IS NULL </t>
  </si>
  <si>
    <t xml:space="preserve">insert into table db_custscience_interns.col_52_DB_SLSCNSL_PRODREFRESH_CSTIW_SLS_TXN_LN_ITM_FCT_null_value_count_table_stats select '52' as col_id, count (sell_loc_hash_key) as null_value_count where NMDSE_TYP_CD_DESC IS NULL </t>
  </si>
  <si>
    <t xml:space="preserve">insert into table db_custscience_interns.col_53_DB_SLSCNSL_PRODREFRESH_CSTIW_SLS_TXN_LN_ITM_FCT_null_value_count_table_stats select '53' as col_id, count (sell_loc_hash_key) as null_value_count where GCRD_TXN_TYP_CD IS NULL </t>
  </si>
  <si>
    <t xml:space="preserve">insert into table db_custscience_interns.col_54_DB_SLSCNSL_PRODREFRESH_CSTIW_SLS_TXN_LN_ITM_FCT_null_value_count_table_stats select '54' as col_id, count (sell_loc_hash_key) as null_value_count where SLS_RTN_IND IS NULL </t>
  </si>
  <si>
    <t xml:space="preserve">insert into table db_custscience_interns.col_55_DB_SLSCNSL_PRODREFRESH_CSTIW_SLS_TXN_LN_ITM_FCT_null_value_count_table_stats select '55' as col_id, count (sell_loc_hash_key) as null_value_count where PRC_OVRD_ROLE_CD IS NULL </t>
  </si>
  <si>
    <t xml:space="preserve">insert into table db_custscience_interns.col_56_DB_SLSCNSL_PRODREFRESH_CSTIW_SLS_TXN_LN_ITM_FCT_null_value_count_table_stats select '56' as col_id, count (sell_loc_hash_key) as null_value_count where BRD_ID IS NULL </t>
  </si>
  <si>
    <t xml:space="preserve">insert into table db_custscience_interns.col_57_DB_SLSCNSL_PRODREFRESH_CSTIW_SLS_TXN_LN_ITM_FCT_null_value_count_table_stats select '57' as col_id, count (sell_loc_hash_key) as null_value_count where CHNL_ID IS NULL </t>
  </si>
  <si>
    <t xml:space="preserve">insert into table db_custscience_interns.col_58_DB_SLSCNSL_PRODREFRESH_CSTIW_SLS_TXN_LN_ITM_FCT_null_value_count_table_stats select '58' as col_id, count (sell_loc_hash_key) as null_value_count where DD_CHNL_ID IS NULL </t>
  </si>
  <si>
    <t xml:space="preserve">insert into table db_custscience_interns.col_59_DB_SLSCNSL_PRODREFRESH_CSTIW_SLS_TXN_LN_ITM_FCT_null_value_count_table_stats select '59' as col_id, count (sell_loc_hash_key) as null_value_count where CTRY_CD IS NULL </t>
  </si>
  <si>
    <t xml:space="preserve">insert into table db_custscience_interns.col_60_DB_SLSCNSL_PRODREFRESH_CSTIW_SLS_TXN_LN_ITM_FCT_null_value_count_table_stats select '60' as col_id, count (sell_loc_hash_key) as null_value_count where LCL_CNCY_CD IS NULL </t>
  </si>
  <si>
    <t xml:space="preserve">insert into table db_custscience_interns.col_61_DB_SLSCNSL_PRODREFRESH_CSTIW_SLS_TXN_LN_ITM_FCT_null_value_count_table_stats select '61' as col_id, count (sell_loc_hash_key) as null_value_count where MKT_CNCY_CD IS NULL </t>
  </si>
  <si>
    <t xml:space="preserve">insert into table db_custscience_interns.col_62_DB_SLSCNSL_PRODREFRESH_CSTIW_SLS_TXN_LN_ITM_FCT_null_value_count_table_stats select '62' as col_id, count (sell_loc_hash_key) as null_value_count where GCRD_NBR IS NULL </t>
  </si>
  <si>
    <t xml:space="preserve">insert into table db_custscience_interns.col_63_DB_SLSCNSL_PRODREFRESH_CSTIW_SLS_TXN_LN_ITM_FCT_null_value_count_table_stats select '63' as col_id, count (sell_loc_hash_key) as null_value_count where GC_NBR IS NULL </t>
  </si>
  <si>
    <t xml:space="preserve">insert into table db_custscience_interns.col_64_DB_SLSCNSL_PRODREFRESH_CSTIW_SLS_TXN_LN_ITM_FCT_null_value_count_table_stats select '64' as col_id, count (sell_loc_hash_key) as null_value_count where PMOTN_CRD_NBR IS NULL </t>
  </si>
  <si>
    <t xml:space="preserve">insert into table db_custscience_interns.col_65_DB_SLSCNSL_PRODREFRESH_CSTIW_SLS_TXN_LN_ITM_FCT_null_value_count_table_stats select '65' as col_id, count (sell_loc_hash_key) as null_value_count where PRC_STAT_CD IS NULL </t>
  </si>
  <si>
    <t xml:space="preserve">insert into table db_custscience_interns.col_66_DB_SLSCNSL_PRODREFRESH_CSTIW_SLS_TXN_LN_ITM_FCT_null_value_count_table_stats select '66' as col_id, count (sell_loc_hash_key) as null_value_count where CCR_IND IS NULL </t>
  </si>
  <si>
    <t xml:space="preserve">insert into table db_custscience_interns.col_67_DB_SLSCNSL_PRODREFRESH_CSTIW_SLS_TXN_LN_ITM_FCT_null_value_count_table_stats select '67' as col_id, count (sell_loc_hash_key) as null_value_count where SLS_AUD_STAT_CD IS NULL </t>
  </si>
  <si>
    <t xml:space="preserve">insert into table db_custscience_interns.col_68_DB_SLSCNSL_PRODREFRESH_CSTIW_SLS_TXN_LN_ITM_FCT_null_value_count_table_stats select '68' as col_id, count (sell_loc_hash_key) as null_value_count where SHTG_PST_DT_HASH_KEY IS NULL </t>
  </si>
  <si>
    <t xml:space="preserve">insert into table db_custscience_interns.col_69_DB_SLSCNSL_PRODREFRESH_CSTIW_SLS_TXN_LN_ITM_FCT_null_value_count_table_stats select '69' as col_id, count (sell_loc_hash_key) as null_value_count where SPRN_NBR IS NULL </t>
  </si>
  <si>
    <t xml:space="preserve">insert into table db_custscience_interns.col_70_DB_SLSCNSL_PRODREFRESH_CSTIW_SLS_TXN_LN_ITM_FCT_null_value_count_table_stats select '70' as col_id, count (sell_loc_hash_key) as null_value_count where RTN_SPRN_NBR IS NULL </t>
  </si>
  <si>
    <t xml:space="preserve">insert into table db_custscience_interns.col_71_DB_SLSCNSL_PRODREFRESH_CSTIW_SLS_TXN_LN_ITM_FCT_null_value_count_table_stats select '71' as col_id, count (sell_loc_hash_key) as null_value_count where SELL_SEAS_CD IS NULL </t>
  </si>
  <si>
    <t xml:space="preserve">insert into table db_custscience_interns.col_72_DB_SLSCNSL_PRODREFRESH_CSTIW_SLS_TXN_LN_ITM_FCT_null_value_count_table_stats select '72' as col_id, count (sell_loc_hash_key) as null_value_count where SELL_SEAS_YR IS NULL </t>
  </si>
  <si>
    <t xml:space="preserve">insert into table db_custscience_interns.col_73_DB_SLSCNSL_PRODREFRESH_CSTIW_SLS_TXN_LN_ITM_FCT_null_value_count_table_stats select '73' as col_id, count (sell_loc_hash_key) as null_value_count where LCL_TO_USD_CONV_RAT IS NULL </t>
  </si>
  <si>
    <t xml:space="preserve">insert into table db_custscience_interns.col_74_DB_SLSCNSL_PRODREFRESH_CSTIW_SLS_TXN_LN_ITM_FCT_null_value_count_table_stats select '74' as col_id, count (sell_loc_hash_key) as null_value_count where LCL_TO_MKT_CONV_RAT IS NULL </t>
  </si>
  <si>
    <t xml:space="preserve">insert into table db_custscience_interns.col_75_DB_SLSCNSL_PRODREFRESH_CSTIW_SLS_TXN_LN_ITM_FCT_null_value_count_table_stats select '75' as col_id, count (sell_loc_hash_key) as null_value_count where USD_TO_LCL_CONV_RAT IS NULL </t>
  </si>
  <si>
    <t xml:space="preserve">insert into table db_custscience_interns.col_76_DB_SLSCNSL_PRODREFRESH_CSTIW_SLS_TXN_LN_ITM_FCT_null_value_count_table_stats select '76' as col_id, count (sell_loc_hash_key) as null_value_count where USD_TO_MKT_CONV_RAT IS NULL </t>
  </si>
  <si>
    <t xml:space="preserve">insert into table db_custscience_interns.col_77_DB_SLSCNSL_PRODREFRESH_CSTIW_SLS_TXN_LN_ITM_FCT_null_value_count_table_stats select '77' as col_id, count (sell_loc_hash_key) as null_value_count where CSGN_IND IS NULL </t>
  </si>
  <si>
    <t xml:space="preserve">insert into table db_custscience_interns.col_78_DB_SLSCNSL_PRODREFRESH_CSTIW_SLS_TXN_LN_ITM_FCT_null_value_count_table_stats select '78' as col_id, count (sell_loc_hash_key) as null_value_count where PRC_ADJ_IND IS NULL </t>
  </si>
  <si>
    <t xml:space="preserve">insert into table db_custscience_interns.col_79_DB_SLSCNSL_PRODREFRESH_CSTIW_SLS_TXN_LN_ITM_FCT_null_value_count_table_stats select '79' as col_id, count (sell_loc_hash_key) as null_value_count where RTN_LOC_HASH_KEY IS NULL </t>
  </si>
  <si>
    <t xml:space="preserve">insert into table db_custscience_interns.col_80_DB_SLSCNSL_PRODREFRESH_CSTIW_SLS_TXN_LN_ITM_FCT_null_value_count_table_stats select '80' as col_id, count (sell_loc_hash_key) as null_value_count where SHP_FFL_LOC_HASH_KEY IS NULL </t>
  </si>
  <si>
    <t xml:space="preserve">insert into table db_custscience_interns.col_81_DB_SLSCNSL_PRODREFRESH_CSTIW_SLS_TXN_LN_ITM_FCT_null_value_count_table_stats select '81' as col_id, count (sell_loc_hash_key) as null_value_count where DMD_LOC_HASH_KEY IS NULL </t>
  </si>
  <si>
    <t xml:space="preserve">insert into table db_custscience_interns.col_82_DB_SLSCNSL_PRODREFRESH_CSTIW_SLS_TXN_LN_ITM_FCT_null_value_count_table_stats select '82' as col_id, count (sell_loc_hash_key) as null_value_count where SFS_IND IS NULL </t>
  </si>
  <si>
    <t xml:space="preserve">insert into table db_custscience_interns.col_83_DB_SLSCNSL_PRODREFRESH_CSTIW_SLS_TXN_LN_ITM_FCT_null_value_count_table_stats select '83' as col_id, count (sell_loc_hash_key) as null_value_count where OIS_IND IS NULL </t>
  </si>
  <si>
    <t xml:space="preserve">insert into table db_custscience_interns.col_84_DB_SLSCNSL_PRODREFRESH_CSTIW_SLS_TXN_LN_ITM_FCT_null_value_count_table_stats select '84' as col_id, count (sell_loc_hash_key) as null_value_count where ORIG_SLS_TXN_DT_HASH_KEY IS NULL </t>
  </si>
  <si>
    <t xml:space="preserve">insert into table db_custscience_interns.col_85_DB_SLSCNSL_PRODREFRESH_CSTIW_SLS_TXN_LN_ITM_FCT_null_value_count_table_stats select '85' as col_id, count (sell_loc_hash_key) as null_value_count where ORIG_REGR_NBR IS NULL </t>
  </si>
  <si>
    <t xml:space="preserve">insert into table db_custscience_interns.col_86_DB_SLSCNSL_PRODREFRESH_CSTIW_SLS_TXN_LN_ITM_FCT_null_value_count_table_stats select '86' as col_id, count (sell_loc_hash_key) as null_value_count where ORIG_TXN_NBR IS NULL </t>
  </si>
  <si>
    <t xml:space="preserve">insert into table db_custscience_interns.col_87_DB_SLSCNSL_PRODREFRESH_CSTIW_SLS_TXN_LN_ITM_FCT_null_value_count_table_stats select '87' as col_id, count (sell_loc_hash_key) as null_value_count where ORIG_TXN_LN_SEQ_NBR IS NULL </t>
  </si>
  <si>
    <t xml:space="preserve">insert into table db_custscience_interns.col_88_DB_SLSCNSL_PRODREFRESH_CSTIW_SLS_TXN_LN_ITM_FCT_null_value_count_table_stats select '88' as col_id, count (sell_loc_hash_key) as null_value_count where ORIG_TXN_TM IS NULL </t>
  </si>
  <si>
    <t xml:space="preserve">insert into table db_custscience_interns.col_89_DB_SLSCNSL_PRODREFRESH_CSTIW_SLS_TXN_LN_ITM_FCT_null_value_count_table_stats select '89' as col_id, count (sell_loc_hash_key) as null_value_count where CUST_ORD_NBR IS NULL </t>
  </si>
  <si>
    <t xml:space="preserve">insert into table db_custscience_interns.col_90_DB_SLSCNSL_PRODREFRESH_CSTIW_SLS_TXN_LN_ITM_FCT_null_value_count_table_stats select '90' as col_id, count (sell_loc_hash_key) as null_value_count where INVC_NBR IS NULL </t>
  </si>
  <si>
    <t xml:space="preserve">insert into table db_custscience_interns.col_91_DB_SLSCNSL_PRODREFRESH_CSTIW_SLS_TXN_LN_ITM_FCT_null_value_count_table_stats select '91' as col_id, count (sell_loc_hash_key) as null_value_count where EPOC_ID IS NULL </t>
  </si>
  <si>
    <t xml:space="preserve">insert into table db_custscience_interns.col_92_DB_SLSCNSL_PRODREFRESH_CSTIW_SLS_TXN_LN_ITM_FCT_null_value_count_table_stats select '92' as col_id, count (sell_loc_hash_key) as null_value_count where SLS_TXN_DT_HASH_KEY IS NULL </t>
  </si>
  <si>
    <t xml:space="preserve">insert into table db_custscience_interns.col_93_DB_SLSCNSL_PRODREFRESH_CSTIW_SLS_TXN_LN_ITM_FCT_null_value_count_table_stats select '93' as col_id, count (sell_loc_hash_key) as null_value_count where SRC_TYP IS NULL </t>
  </si>
  <si>
    <t>DB_SLSCNSL_PRODREFRESH.CDOLW_DMD_ORD_LN_ITM_FCT</t>
  </si>
  <si>
    <t>hive&gt; Describe extended DB_SLSCNSL_PRODREFRESH.CDOLW_DMD_ORD_LN_ITM_FCT ;</t>
  </si>
  <si>
    <t>orig_dc_loc_hash_key    string</t>
  </si>
  <si>
    <t>ord_crt_dc_loc_hash_key string</t>
  </si>
  <si>
    <t>dc_loc_hash_key         string</t>
  </si>
  <si>
    <t>ord_dt_hash_key         int</t>
  </si>
  <si>
    <t>bkord_ini_prms_shp_dt_hash_key  int</t>
  </si>
  <si>
    <t>bkord_rvs_prms_shp_dt_hash_key  int</t>
  </si>
  <si>
    <t>ord_ini_prms_shp_dt_hash_key    int</t>
  </si>
  <si>
    <t>ord_rvs_prms_shp_dt_hash_key    int</t>
  </si>
  <si>
    <t>csr_orig_prc_ovrrd_ind  string</t>
  </si>
  <si>
    <t>vat_appl_ind            string</t>
  </si>
  <si>
    <t>ln_cur_prc_ovrd_rsn_cd  string</t>
  </si>
  <si>
    <t>rlse_id                 string</t>
  </si>
  <si>
    <t>cncl_rsn_cd             string</t>
  </si>
  <si>
    <t>frd_cncl_ind            string</t>
  </si>
  <si>
    <t>tndr_pmt_typ_nm         string</t>
  </si>
  <si>
    <t>tndr_cr_crd_typ_nm      string</t>
  </si>
  <si>
    <t>tndr_cr_crd_cobrd_nm    string</t>
  </si>
  <si>
    <t>tndr_plcc_catg_cd       string</t>
  </si>
  <si>
    <t>xchg_rat_cncy_cd        string</t>
  </si>
  <si>
    <t>cur_xchg_rat            double</t>
  </si>
  <si>
    <t>mdse_typ_cd             string</t>
  </si>
  <si>
    <t>rtn_ord_id              string</t>
  </si>
  <si>
    <t>rtn_ord_ln_nbr          string</t>
  </si>
  <si>
    <t>rtn_ord_cncl_un_qty     int</t>
  </si>
  <si>
    <t>rtn_ord_ln_un_qty       int</t>
  </si>
  <si>
    <t>rtn_ec_rtl_prc_amt      double</t>
  </si>
  <si>
    <t>rtn_ord_hdr_dsct_amt    double</t>
  </si>
  <si>
    <t>rtn_ord_brd_dsct_amt    double</t>
  </si>
  <si>
    <t>rtn_ord_plcc_dsct_amt   double</t>
  </si>
  <si>
    <t>rtn_ord_ln_mup_dsct_amt double</t>
  </si>
  <si>
    <t>rtn_ord_ln_dsct_amt     double</t>
  </si>
  <si>
    <t>rtn_oms_un_ln_rtl_amt   double</t>
  </si>
  <si>
    <t>rtn_adj_un_ln_rtl_amt   double</t>
  </si>
  <si>
    <t>rtn_mcm_cst_amt         double</t>
  </si>
  <si>
    <t>rtn_tax_amt             double</t>
  </si>
  <si>
    <t>rtn_ord_ln_vat_amt      double</t>
  </si>
  <si>
    <t>rtn_dc_loc_hash_key     string</t>
  </si>
  <si>
    <t>rtn_mdse_typ_cd         string</t>
  </si>
  <si>
    <t>rtn_prc_stat_cd         string</t>
  </si>
  <si>
    <t>rtn_age_nbr             int</t>
  </si>
  <si>
    <t>rtn_ord_ln_xtd_orig_rtl_prc_amt double</t>
  </si>
  <si>
    <t>rtn_ord_xtd_wac_cst_amt double</t>
  </si>
  <si>
    <t>rtn_ord_ln_xtd_net_dsct_prc_amt double</t>
  </si>
  <si>
    <t>rtn_ord_ln_xtd_cur_tck_prc_amt  double</t>
  </si>
  <si>
    <t>rtn_ord_ln_tot_rtl_sls_amt      double</t>
  </si>
  <si>
    <t>trk_cd                  string</t>
  </si>
  <si>
    <t>Detailed Table Information      Table(tableName:cdolw_dmd_ord_ln_itm_fct, dbName:db_slscnsl_prodrefresh, owner:svc_prodrefresh, createTime:1495732478, lastAccessTime:0, retention:0, sd:StorageDescriptor(cols:[FieldSchema(name:ord_id, type:string, comment:), FieldSchema(name:ord_ln_nbr, type:string, comment:), FieldSchema(name:glbl_sku_hash_key, type:string, comment:), FieldSchema(name:glbl_sty_clr_hash_key, type:string, comment:), FieldSchema(name:brd_loc_hash_key, type:string, comment:), FieldSchema(name:web_site_loc_hash_key, type:string, comment:), FieldSchema(name:sku_brd_id, type:int, comment:), FieldSchema(name:web_site_brd_id, type:int, comment:), FieldSchema(name:mkt_id, type:int, comment:), FieldSchema(name:chnl_id, type:int, comment:), FieldSchema(name:dd_chnl_id, type:int, comment:), FieldSchema(name:orig_dc_loc_hash_key, type:string, comment:), FieldSchema(name:ord_crt_dc_loc_hash_key, type:string, comment:), FieldSchema(name:dc_loc_hash_key, type:string, comment:), FieldSchema(name:ord_dt_hash_key, type:int, comment:), FieldSchema(name:bkord_ini_prms_shp_dt_hash_key, type:int, comment:), FieldSchema(name:bkord_rvs_prms_shp_dt_hash_key, type:int, comment:), FieldSchema(name:ord_ini_prms_shp_dt_hash_key, type:int, comment:), FieldSchema(name:ord_rvs_prms_shp_dt_hash_key, type:int, comment:), FieldSchema(name:ois_ind, type:string, comment:), FieldSchema(name:txn_typ_cd, type:string, comment:), FieldSchema(name:ord_bo_xst_ind, type:string, comment:), FieldSchema(name:csr_orig_prc_ovrrd_ind, type:string, comment:), FieldSchema(name:vat_appl_ind, type:string, comment:), FieldSchema(name:ln_cur_prc_ovrd_rsn_cd, type:string, comment:), FieldSchema(name:rlse_id, type:string, comment:), FieldSchema(name:cncl_rsn_cd, type:string, comment:), FieldSchema(name:frd_cncl_ind, type:string, comment:), FieldSchema(name:tndr_pmt_typ_nm, type:string, comment:), FieldSchema(name:tndr_cr_crd_typ_nm, type:string, comment:), FieldSchema(name:tndr_cr_crd_cobrd_nm, type:string, comment:), FieldSchema(name:tndr_plcc_catg_cd, type:string, comment:), FieldSchema(name:xchg_rat_cncy_cd, type:string, comment:), FieldSchema(name:cur_xchg_rat, type:double, comment:), FieldSchema(name:prc_stat_cd, type:string, comment:), FieldSchema(name:ord_ln_tot_rtl_sls_amt, type:double, comment:), FieldSchema(name:adj_un_ln_rtl_amt, type:double, comment:), FieldSchema(name:ctry_cd, type:string, comment:), FieldSchema(name:ord_ln_xtd_cur_tck_prc_amt, type:double, comment:), FieldSchema(name:dnrm_cur_tck_prc_amt, type:double, comment:), FieldSchema(name:mcm_cst_amt, type:double, comment:), FieldSchema(name:misc_crdt_amt, type:double, comment:), FieldSchema(name:oms_ext_ln_rtl_amt, type:double, comment:), FieldSchema(name:oms_un_ln_rtl_amt, type:double, comment:), FieldSchema(name:ord_brd_dsct_amt, type:double, comment:), FieldSchema(name:ord_gftwrp_chrg_amt, type:double, comment:), FieldSchema(name:ord_gftwrp_tax_amt, type:double, comment:), FieldSchema(name:ord_grs_shp_chrg_amt, type:double, comment:), FieldSchema(name:ord_hdr_dsct_amt, type:double, comment:), FieldSchema(name:ord_ln_dsct_amt, type:double, comment:), FieldSchema(name:ord_ln_mup_dsct_amt, type:double, comment:), FieldSchema(name:ord_ln_vat_amt, type:double, comment:), FieldSchema(name:ord_net_shp_chrg_amt, type:double, comment:), FieldSchema(name:ord_shp_tax_amt, type:double, comment:), FieldSchema(name:oth_hdr_chrg_amt, type:double, comment:), FieldSchema(name:oth_hdr_tax_amt, type:double, comment:), FieldSchema(name:ord_plcc_dsct_amt, type:double, comment:), FieldSchema(name:shp_crdt_amt, type:double, comment:), FieldSchema(name:tax_amt, type:double, comment:), FieldSchema(name:ord_ln_un_qty, type:int, comment:), FieldSchema(name:ord_ln_xtd_orig_rtl_prc_amt, type:double, comment:), FieldSchema(name:dnrm_orig_rtl_prc_amt, type:double, comment:), FieldSchema(name:ord_xtd_wac_cst_amt, type:double, comment:), FieldSchema(name:ord_ln_xtd_net_dsct_prc_amt, type:double, comment:), FieldSchema(name:mdse_typ_cd, type:string, comment:), FieldSchema(name:rtn_ord_id, type:string, comment:), FieldSchema(name:rtn_ord_ln_nbr, type:string, comment:), FieldSchema(name:rtn_ord_cncl_un_qty, type:int, comment:), FieldSchema(name:rtn_ord_ln_un_qty, type:int, comment:), FieldSchema(name:rtn_ec_rtl_prc_amt, type:double, comment:), FieldSchema(name:rtn_ord_hdr_dsct_amt, type:double, comment:), FieldSchema(name:rtn_ord_brd_dsct_amt, type:double, comment:), FieldSchema(name:rtn_ord_plcc_dsct_amt, type:double, comment:), FieldSchema(name:rtn_ord_ln_mup_dsct_amt, type:double, comment:), FieldSchema(name:rtn_ord_ln_dsct_amt, type:double, comment:), FieldSchema(name:rtn_oms_un_ln_rtl_amt, type:double, comment:), FieldSchema(name:rtn_adj_un_ln_rtl_amt, type:double, comment:), FieldSchema(name:rtn_mcm_cst_amt, type:double, comment:), FieldSchema(name:rtn_tax_amt, type:double, comment:), FieldSchema(name:rtn_ord_ln_vat_amt, type:double, comment:), FieldSchema(name:rtn_dc_loc_hash_key, type:string, comment:), FieldSchema(name:rtn_mdse_typ_cd, type:string, comment:), FieldSchema(name:rtn_prc_stat_cd, type:string, comment:), FieldSchema(name:rtn_age_nbr, type:int, comment:), FieldSchema(name:rtn_ord_ln_xtd_orig_rtl_prc_amt, type:double, comment:), FieldSchema(name:rtn_ord_xtd_wac_cst_amt, type:double, comment:), FieldSchema(name:rtn_ord_ln_xtd_net_dsct_prc_amt, type:double, comment:), FieldSchema(name:rtn_ord_ln_xtd_cur_tck_prc_amt, type:double, comment:), FieldSchema(name:rtn_ord_ln_tot_rtl_sls_amt, type:double, comment:), FieldSchema(name:rtn_rsn_cd, type:string, comment:), FieldSchema(name:trk_cd, type:string, comment:)], location:hdfs://pxpmgct/bdprod/cnsl/cnslbase/Sales/CDOLW_DMD_ORD_LN_ITM_FCT, inputFormat:org.apache.hadoop.hive.ql.io.avro.AvroContainerInputFormat, outputFormat:org.apache.hadoop.hive.ql.io.avro.AvroContainerOutputFormat, compressed:false, numBuckets:-1, serdeInfo:SerDeInfo(name:null, serializationLib:org.apache.hadoop.hive.serde2.avro.AvroSerDe, parameters:{serialization.format=1}), bucketCols:[], sortCols:[], parameters:{}, skewedInfo:SkewedInfo(skewedColNames:[], skewedColValues:[], skewedColValueLocationMaps:{}), storedAsSubDirectories:false), partitionKeys:[FieldSchema(name:epoc_id, type:bigint, comment:null), FieldSchema(name:txn_dt_hash_key, type:int, comment:null), FieldSchema(name:src_typ, type:string, comment:null)], parameters:{EXTERNAL=TRUE, transient_lastDdlTime=1495732478}, viewOriginalText:null, viewExpandedText:null, tableType:EXTERNAL_TABLE)</t>
  </si>
  <si>
    <t>Time taken: 7.138 seconds, Fetched: 103 row(s)</t>
  </si>
  <si>
    <t xml:space="preserve">SMALLINT </t>
  </si>
  <si>
    <t xml:space="preserve">Ordered in Store indicator. </t>
  </si>
  <si>
    <t xml:space="preserve">The type of transaction that generated a row inord_dtl_txn_fct. (ORDER, RETURN, CANCEL, SHIP, MISC) </t>
  </si>
  <si>
    <t xml:space="preserve">CSR_ORIG_PRC_OVRRD_IND </t>
  </si>
  <si>
    <t xml:space="preserve">VAT_APPL_IND </t>
  </si>
  <si>
    <t xml:space="preserve">LN_CUR_PRC_OVRD_RSN_CD </t>
  </si>
  <si>
    <t xml:space="preserve">RLSE_ID </t>
  </si>
  <si>
    <t xml:space="preserve">CNCL_RSN_CD </t>
  </si>
  <si>
    <t xml:space="preserve">Foreign key to CNCL_RSN_DIM Cancel reason of the line derived from YFS_ORDER_LINE. EXTN_CNCL_RSN_CD </t>
  </si>
  <si>
    <t xml:space="preserve">FRD_CNCL_IND </t>
  </si>
  <si>
    <t xml:space="preserve">TNDR_PMT_TYP_NM </t>
  </si>
  <si>
    <t xml:space="preserve">TNDR_CR_CRD_TYP_NM </t>
  </si>
  <si>
    <t xml:space="preserve">TNDR_CR_CRD_COBRD_NM </t>
  </si>
  <si>
    <t xml:space="preserve">TNDR_PLCC_CATG_CD </t>
  </si>
  <si>
    <t xml:space="preserve">XCHG_RAT_CNCY_CD </t>
  </si>
  <si>
    <t xml:space="preserve">CUR_XCHG_RAT </t>
  </si>
  <si>
    <t>Price Status Code applied to the line item. Values are: 4 Regular3 Promotion 1 Markdown --</t>
  </si>
  <si>
    <t xml:space="preserve">Line level extended total of Header level classified discount at time of demand Derived from YFS LINE CHARGES </t>
  </si>
  <si>
    <t xml:space="preserve">The value added tax (VAT) amount applied to the line. </t>
  </si>
  <si>
    <t xml:space="preserve">Current release status quantity Derived from YFSORDER RELEASE STATUS STATUS QUANTITY when the order has reached a demanded state </t>
  </si>
  <si>
    <t xml:space="preserve">ORIG_DC_LOC_HASH_KEY </t>
  </si>
  <si>
    <t xml:space="preserve">ORD_CRT_DC_LOC_HASH_KEY </t>
  </si>
  <si>
    <t xml:space="preserve">DC_LOC_HASH_KEY </t>
  </si>
  <si>
    <t xml:space="preserve">EPOC_ID </t>
  </si>
  <si>
    <t xml:space="preserve">MDSE_TYP_CD </t>
  </si>
  <si>
    <t xml:space="preserve">RTN_ORD_ID </t>
  </si>
  <si>
    <t xml:space="preserve">RTN_ORD_LN_NBR </t>
  </si>
  <si>
    <t xml:space="preserve">RTN_ORD_LN_UN_QTY </t>
  </si>
  <si>
    <t xml:space="preserve">Number of Units Returned </t>
  </si>
  <si>
    <t xml:space="preserve">RTN_CNCL_UN_QTY </t>
  </si>
  <si>
    <t xml:space="preserve">Number of Units cancelled for the Return order line </t>
  </si>
  <si>
    <t xml:space="preserve">RTN_EC_RTL_PRC_AMT </t>
  </si>
  <si>
    <t xml:space="preserve">RTN_ORD_HDR_DSCT_AMT </t>
  </si>
  <si>
    <t xml:space="preserve">Header Unit discount amount sum total of Header level classified discount at time of demand Derived from YFS LINE CHARGES </t>
  </si>
  <si>
    <t xml:space="preserve">RTN_ORD_BRD_DSCT_AMT </t>
  </si>
  <si>
    <t xml:space="preserve">Brand Unit discount amount sum total of Brand level classified discount at time of demand. Derived from YFS LINE CHARGES </t>
  </si>
  <si>
    <t xml:space="preserve">RTN_ORD_PLCC_DSCT_AMT </t>
  </si>
  <si>
    <t xml:space="preserve">PLCC Unit discount amount sum total of PLCC classified discount at time of demand. Derived from YFS LINE CHARGES </t>
  </si>
  <si>
    <t xml:space="preserve">RTN_OMS_UN_LN_RTL_AMT </t>
  </si>
  <si>
    <t xml:space="preserve">Retail amount on the order line at time of order derived from YFS ORDER LINE. RETAIL PRICE does not change, insert on order creation only </t>
  </si>
  <si>
    <t xml:space="preserve">RTN_ADJ_UN_LN_RTL_AMT </t>
  </si>
  <si>
    <t xml:space="preserve">RTN_MCM_CST_AMT </t>
  </si>
  <si>
    <t xml:space="preserve">RTN_TAX_AMT </t>
  </si>
  <si>
    <t xml:space="preserve">RTN_ORD_LN_VAT_AMT </t>
  </si>
  <si>
    <t xml:space="preserve">Extended VAT tax for this order line. </t>
  </si>
  <si>
    <t xml:space="preserve">RTN_ORD_LN_MUP_DSCT_AMT </t>
  </si>
  <si>
    <t xml:space="preserve">Line and MUP Unit discount amount sum total of Line and MUP level classified discount at time of demand Derived from YFS LINE CHARGES </t>
  </si>
  <si>
    <t xml:space="preserve">RTN_ORD_LN_DSCT_AMT </t>
  </si>
  <si>
    <t xml:space="preserve">Line Unit discount amount sum total of line level classified discount at time of demand Derived from YFS LINE CHARGES </t>
  </si>
  <si>
    <t xml:space="preserve">RTN_DC_LOC_HASH_KEY </t>
  </si>
  <si>
    <t xml:space="preserve">RTN_MDSE_TYP_CD </t>
  </si>
  <si>
    <t xml:space="preserve">RTN_PRC_STAT_CD </t>
  </si>
  <si>
    <t xml:space="preserve">RTN_AGE_NBR </t>
  </si>
  <si>
    <t xml:space="preserve">RTN_ORD_LN_XTD_ORIG_RTL_PRC_AMT </t>
  </si>
  <si>
    <t xml:space="preserve">RTN_ORD_XTD_WAC_CST_AMT </t>
  </si>
  <si>
    <t xml:space="preserve">RTN_ORD_LN_XTD_NET_DSCT_PRC_AMT </t>
  </si>
  <si>
    <t xml:space="preserve">RTN_ORD_LN_XTD_CUR_TCK_PRC_AMT </t>
  </si>
  <si>
    <t xml:space="preserve">RTN_ORD_LN_TOT_RTL_SLS_AMT </t>
  </si>
  <si>
    <t xml:space="preserve">TRK_CD </t>
  </si>
  <si>
    <t xml:space="preserve">Identifies the transaction date of the Order, Cancel, Ship and Return Transactions </t>
  </si>
  <si>
    <t xml:space="preserve">ORD_DT_HASH_KEY </t>
  </si>
  <si>
    <t xml:space="preserve">BKORD_INI_PRMS_SHP_DT_HASH_KEY </t>
  </si>
  <si>
    <t xml:space="preserve">BKORD_RVS_PRMS_SHP_DT_HASH_KEY </t>
  </si>
  <si>
    <t xml:space="preserve">ORD_INI_PRMS_SHP_DT_HASH_KEY </t>
  </si>
  <si>
    <t xml:space="preserve">ORD_RVS_PRMS_SHP_DT_HASH_KEY </t>
  </si>
  <si>
    <t xml:space="preserve">Sequential number associated to the line item of an order. </t>
  </si>
  <si>
    <t xml:space="preserve">The unique identifier of the brand associated to the SKU on the line item. </t>
  </si>
  <si>
    <t xml:space="preserve">The unique identifier of the brand associated to the web site through which the order was placed. </t>
  </si>
  <si>
    <t xml:space="preserve">The unique identifier of the market of the SKU on the line item. </t>
  </si>
  <si>
    <t xml:space="preserve">The unique identifier of the channel associated to the SKU on the line item. </t>
  </si>
  <si>
    <t xml:space="preserve">CSR Price change indicator indicates that a price change was committed by a CSR before order wascreadit authorized derived from YFS ORDER LINE EXTN_ORIG_OMS_PRC_TYP_CD = 06 </t>
  </si>
  <si>
    <t xml:space="preserve">Indicates if the TAX has been applied to the order. Initially to be used for VAT only, but could be used for all tax types. Name is misleading. Values are 'Yes' or 'No'. Null is assumed to be 'No'. </t>
  </si>
  <si>
    <t xml:space="preserve">The reason code stamped on the line if the price on the line is overridden </t>
  </si>
  <si>
    <t xml:space="preserve">Payment type used Credit card, SVC Check derived from YFS_PAYMENT.PAYMENT_TYPE </t>
  </si>
  <si>
    <t xml:space="preserve">If payment type is a credit card. Which credit card was used. Derived from YFS_PAYMENT. CREDIT_CARD_TYPE NOTE: a single column description may be more useful than a dual column </t>
  </si>
  <si>
    <t xml:space="preserve">Unit retail amount on the order line at time of order derived from YFS ORDER LINE RETAIL PRICE Update as needed. since the price can change due to CSR intervention after order has been placed </t>
  </si>
  <si>
    <t xml:space="preserve">Foreign key to CTRY_DIM, identifies the country and market (Through MRKT_DM) </t>
  </si>
  <si>
    <t>Extended MCM cost amount at time of order Derived from SKU_DIM the current Cost at time of order NOTE This amount is populated at time of record creation and does not get altered by a subsequent ETL or process</t>
  </si>
  <si>
    <t xml:space="preserve">The allocated portion of the amount reversed created by a miscellaneous charge credit </t>
  </si>
  <si>
    <t xml:space="preserve">Allocated portion of the Net Gift Wrap charge to the client that the client should have paid at the time of order . Only one entry per order. Only for Standard orders </t>
  </si>
  <si>
    <t xml:space="preserve">The Shipping tax charge to the client that the client should have paid at the time of order. Only one entry per order. Only for Standard orders </t>
  </si>
  <si>
    <t xml:space="preserve">The allocated portion of the Gross Shipping charge to the client that the client could have paid at the time of order. Only for Standard orders. </t>
  </si>
  <si>
    <t xml:space="preserve">The allocated portion of the Header charge to the client that the client Should have paid at the time of order NOT Shipping, Gift Wrap or Return Service .Only one entry per order This is to catch any other header value introduced by the order management system </t>
  </si>
  <si>
    <t xml:space="preserve">Extended portion of the PLCC classified discount at time of demand as allocated to this line. Derived from YFS LINE CHARGES. This charge is allocated across all lines. </t>
  </si>
  <si>
    <t xml:space="preserve">The allocated portion of the amount reversed created by a shipping credit </t>
  </si>
  <si>
    <t xml:space="preserve">The unique identifier of the derived channel associated to the SKU on the line item. </t>
  </si>
  <si>
    <t xml:space="preserve">Generally accepted Order management system Return order identifier Derived from YFS_ORDER_HEADER. ORDER_NO Repeats at all levels per ORD_KEY </t>
  </si>
  <si>
    <t xml:space="preserve">Generally accepted Order management system Return order identifier Derived from YFS ORDER LINE. PRIME LINE NBR </t>
  </si>
  <si>
    <t>From ECOM: This is the retail amount that is listed on the website of the SKU for the date or order. This is in local currency. Derived from EDW.MDSE STY CLRSTG.PRD CUR STY RTL AMT. This does not update only insert</t>
  </si>
  <si>
    <t xml:space="preserve">Retail amount on the order line at time of order derived from YFS ORDER LINE. RETAIL PRICE Update as needed. since the price can change due to CSR intervention after order has been placed </t>
  </si>
  <si>
    <t xml:space="preserve">MCM cost amount at time of order Derived from SKU_DIM the current Cost at time of order NOTE This amount is populated at time of record creation and does not get altered by a subsequent ETL or process </t>
  </si>
  <si>
    <t xml:space="preserve">Unit Tax rate sum per line derived from YFS TAXBREAKUP where record type is ORD and TAX_NAME in Sales Tax, VAT, QST, GST, HST </t>
  </si>
  <si>
    <t xml:space="preserve">Hash key generated for a Opr_loc_nbr corresponding to the return DC location and open date </t>
  </si>
  <si>
    <t xml:space="preserve">Indicates the tracking code that was in the Referring URL. i.e. this indicates what business partner, email, etc. the user came in through. Indicates the tracking code that was in the URL that a user clicked on to arrive to the site. The tracking code is an identifier imbedded in the URL by Gap in order to identify an advertisement, email, or other link presented to a customer. Tracking IDs are created in a tool that is part of the Omniture platform. They are then imported to the reporting database via an ETL process. Omniture sends this file on a nightly basis. </t>
  </si>
  <si>
    <t>ORD_ID  string,</t>
  </si>
  <si>
    <t>ORD_LN_NBR  string,</t>
  </si>
  <si>
    <t>BRD_LOC_HASH_KEY  string,</t>
  </si>
  <si>
    <t>WEB_SITE_LOC_HASH_KEY  string,</t>
  </si>
  <si>
    <t>SKU_BRD_ID  int,</t>
  </si>
  <si>
    <t>WEB_SITE_BRD_ID  int,</t>
  </si>
  <si>
    <t>ORIG_DC_LOC_HASH_KEY  string,</t>
  </si>
  <si>
    <t>ORD_CRT_DC_LOC_HASH_KEY  tring,</t>
  </si>
  <si>
    <t>DC_LOC_HASH_KEY  string,</t>
  </si>
  <si>
    <t>ORD_DT_HASH_KEY  int,</t>
  </si>
  <si>
    <t>BKORD_INI_PRMS_SHP_DT_HASH_KEY  int,</t>
  </si>
  <si>
    <t>BKORD_RVS_PRMS_SHP_DT_HASH_KEY  int,</t>
  </si>
  <si>
    <t>ORD_INI_PRMS_SHP_DT_HASH_KEY  int,</t>
  </si>
  <si>
    <t>ORD_RVS_PRMS_SHP_DT_HASH_KEY  int,</t>
  </si>
  <si>
    <t>TXN_TYP_CD  string,</t>
  </si>
  <si>
    <t>ORD_BO_XST_IND  string,</t>
  </si>
  <si>
    <t>CSR_ORIG_PRC_OVRRD_IND  string,</t>
  </si>
  <si>
    <t>VAT_APPL_IND  string,</t>
  </si>
  <si>
    <t>LN_CUR_PRC_OVRD_RSN_CD  string,</t>
  </si>
  <si>
    <t>RLSE_ID  string,</t>
  </si>
  <si>
    <t>CNCL_RSN_CD  string,</t>
  </si>
  <si>
    <t>FRD_CNCL_IND  string,</t>
  </si>
  <si>
    <t>TNDR_PMT_TYP_NM  string,</t>
  </si>
  <si>
    <t>TNDR_CR_CRD_TYP_NM  string,</t>
  </si>
  <si>
    <t>TNDR_CR_CRD_COBRD_NM  string,</t>
  </si>
  <si>
    <t>TNDR_PLCC_CATG_CD  string,</t>
  </si>
  <si>
    <t>XCHG_RAT_CNCY_CD  string,</t>
  </si>
  <si>
    <t>CUR_XCHG_RAT  double,</t>
  </si>
  <si>
    <t>ORD_LN_TOT_RTL_SLS_AMT  double,</t>
  </si>
  <si>
    <t>ADJ_UN_LN_RTL_AMT  double,</t>
  </si>
  <si>
    <t>ORD_LN_XTD_CUR_TCK_PRC_AMT  double,</t>
  </si>
  <si>
    <t>DNRM_CUR_TCK_PRC_AMT  double,</t>
  </si>
  <si>
    <t>MCM_CST_AMT  double,</t>
  </si>
  <si>
    <t>MISC_CRDT_AMT  double,</t>
  </si>
  <si>
    <t>OMS_EXT_LN_RTL_AMT  double,</t>
  </si>
  <si>
    <t>OMS_UN_LN_RTL_AMT  double,</t>
  </si>
  <si>
    <t>ORD_BRD_DSCT_AMT  double,</t>
  </si>
  <si>
    <t>ORD_GFTWRP_CHRG_AMT  double,</t>
  </si>
  <si>
    <t>ORD_GFTWRP_TAX_AMT  double,</t>
  </si>
  <si>
    <t>ORD_GRS_SHP_CHRG_AMT  double,</t>
  </si>
  <si>
    <t>ORD_HDR_DSCT_AMT  double,</t>
  </si>
  <si>
    <t>ORD_LN_DSCT_AMT  double,</t>
  </si>
  <si>
    <t>ORD_LN_MUP_DSCT_AMT  double,</t>
  </si>
  <si>
    <t>ORD_LN_VAT_AMT  double,</t>
  </si>
  <si>
    <t>ORD_NET_SHP_CHRG_AMT  double,</t>
  </si>
  <si>
    <t>ORD_SHP_TAX_AMT  double,</t>
  </si>
  <si>
    <t>OTH_HDR_CHRG_AMT  double,</t>
  </si>
  <si>
    <t>OTH_HDR_TAX_AMT  double,</t>
  </si>
  <si>
    <t>ORD_PLCC_DSCT_AMT  double,</t>
  </si>
  <si>
    <t>SHP_CRDT_AMT  double,</t>
  </si>
  <si>
    <t>TAX_AMT  double,</t>
  </si>
  <si>
    <t>ORD_LN_UN_QTY  int,</t>
  </si>
  <si>
    <t>ORD_LN_XTD_ORIG_RTL_PRC_AMT  double,</t>
  </si>
  <si>
    <t>DNRM_ORIG_RTL_PRC_AMT  double,</t>
  </si>
  <si>
    <t>ORD_XTD_WAC_CST_AMT  double,</t>
  </si>
  <si>
    <t>ORD_LN_XTD_NET_DSCT_PRC_AMT  double,</t>
  </si>
  <si>
    <t>MDSE_TYP_CD  string,</t>
  </si>
  <si>
    <t>RTN_ORD_ID  string,</t>
  </si>
  <si>
    <t>RTN_ORD_LN_NBR  string,</t>
  </si>
  <si>
    <t>RTN_ORD_CNCL_UN_QTY  int,</t>
  </si>
  <si>
    <t>RTN_ORD_LN_UN_QTY  int,</t>
  </si>
  <si>
    <t>RTN_EC_RTL_PRC_AMT  double,</t>
  </si>
  <si>
    <t>RTN_ORD_HDR_DSCT_AMT  double,</t>
  </si>
  <si>
    <t>RTN_ORD_BRD_DSCT_AMT  double,</t>
  </si>
  <si>
    <t>RTN_ORD_PLCC_DSCT_AMT  double,</t>
  </si>
  <si>
    <t>RTN_ORD_LN_MUP_DSCT_AMT  ouble,</t>
  </si>
  <si>
    <t>RTN_ORD_LN_DSCT_AMT  double,</t>
  </si>
  <si>
    <t>RTN_OMS_UN_LN_RTL_AMT  double,</t>
  </si>
  <si>
    <t>RTN_ADJ_UN_LN_RTL_AMT  double,</t>
  </si>
  <si>
    <t>RTN_MCM_CST_AMT  double,</t>
  </si>
  <si>
    <t>RTN_TAX_AMT  double,</t>
  </si>
  <si>
    <t>RTN_ORD_LN_VAT_AMT  double,</t>
  </si>
  <si>
    <t>RTN_DC_LOC_HASH_KEY  string,</t>
  </si>
  <si>
    <t>RTN_MDSE_TYP_CD  string,</t>
  </si>
  <si>
    <t>RTN_PRC_STAT_CD  string,</t>
  </si>
  <si>
    <t>RTN_AGE_NBR  int,</t>
  </si>
  <si>
    <t>RTN_ORD_LN_XTD_ORIG_RTL_PRC_AMT  ouble,</t>
  </si>
  <si>
    <t>RTN_ORD_XTD_WAC_CST_AMT  ouble,</t>
  </si>
  <si>
    <t>RTN_ORD_LN_XTD_NET_DSCT_PRC_AMT  ouble,</t>
  </si>
  <si>
    <t>RTN_ORD_LN_XTD_CUR_TCK_PRC_AMT  double,</t>
  </si>
  <si>
    <t>RTN_ORD_LN_TOT_RTL_SLS_AMT  double,</t>
  </si>
  <si>
    <t>TRK_CD  string,</t>
  </si>
  <si>
    <t>94      2</t>
  </si>
  <si>
    <t>create table db_custscience_interns.col_1_DB_SLSCNSL_PRODREFRESH_CDOLW_DMD_ORD_LN_ITM_FCT_distinct_values_table_stats (col_id int, distinct_values bigint) Row format delimited Fields terminated by '\t' Lines terminated by '\n'  Stored as textfile ;</t>
  </si>
  <si>
    <t>create table db_custscience_interns.col_2_DB_SLSCNSL_PRODREFRESH_CDOLW_DMD_ORD_LN_ITM_FCT_distinct_values_table_stats (col_id int, distinct_values bigint) Row format delimited Fields terminated by '\t' Lines terminated by '\n'  Stored as textfile ;</t>
  </si>
  <si>
    <t>create table db_custscience_interns.col_3_DB_SLSCNSL_PRODREFRESH_CDOLW_DMD_ORD_LN_ITM_FCT_distinct_values_table_stats (col_id int, distinct_values bigint) Row format delimited Fields terminated by '\t' Lines terminated by '\n'  Stored as textfile ;</t>
  </si>
  <si>
    <t>create table db_custscience_interns.col_4_DB_SLSCNSL_PRODREFRESH_CDOLW_DMD_ORD_LN_ITM_FCT_distinct_values_table_stats (col_id int, distinct_values bigint) Row format delimited Fields terminated by '\t' Lines terminated by '\n'  Stored as textfile ;</t>
  </si>
  <si>
    <t>create table db_custscience_interns.col_5_DB_SLSCNSL_PRODREFRESH_CDOLW_DMD_ORD_LN_ITM_FCT_distinct_values_table_stats (col_id int, distinct_values bigint) Row format delimited Fields terminated by '\t' Lines terminated by '\n'  Stored as textfile ;</t>
  </si>
  <si>
    <t>create table db_custscience_interns.col_6_DB_SLSCNSL_PRODREFRESH_CDOLW_DMD_ORD_LN_ITM_FCT_distinct_values_table_stats (col_id int, distinct_values bigint) Row format delimited Fields terminated by '\t' Lines terminated by '\n'  Stored as textfile ;</t>
  </si>
  <si>
    <t>create table db_custscience_interns.col_7_DB_SLSCNSL_PRODREFRESH_CDOLW_DMD_ORD_LN_ITM_FCT_distinct_values_table_stats (col_id int, distinct_values bigint) Row format delimited Fields terminated by '\t' Lines terminated by '\n'  Stored as textfile ;</t>
  </si>
  <si>
    <t>create table db_custscience_interns.col_8_DB_SLSCNSL_PRODREFRESH_CDOLW_DMD_ORD_LN_ITM_FCT_distinct_values_table_stats (col_id int, distinct_values bigint) Row format delimited Fields terminated by '\t' Lines terminated by '\n'  Stored as textfile ;</t>
  </si>
  <si>
    <t>create table db_custscience_interns.col_9_DB_SLSCNSL_PRODREFRESH_CDOLW_DMD_ORD_LN_ITM_FCT_distinct_values_table_stats (col_id int, distinct_values bigint) Row format delimited Fields terminated by '\t' Lines terminated by '\n'  Stored as textfile ;</t>
  </si>
  <si>
    <t>create table db_custscience_interns.col_10_DB_SLSCNSL_PRODREFRESH_CDOLW_DMD_ORD_LN_ITM_FCT_distinct_values_table_stats (col_id int, distinct_values bigint) Row format delimited Fields terminated by '\t' Lines terminated by '\n'  Stored as textfile ;</t>
  </si>
  <si>
    <t>create table db_custscience_interns.col_11_DB_SLSCNSL_PRODREFRESH_CDOLW_DMD_ORD_LN_ITM_FCT_distinct_values_table_stats (col_id int, distinct_values bigint) Row format delimited Fields terminated by '\t' Lines terminated by '\n'  Stored as textfile ;</t>
  </si>
  <si>
    <t>create table db_custscience_interns.col_12_DB_SLSCNSL_PRODREFRESH_CDOLW_DMD_ORD_LN_ITM_FCT_distinct_values_table_stats (col_id int, distinct_values bigint) Row format delimited Fields terminated by '\t' Lines terminated by '\n'  Stored as textfile ;</t>
  </si>
  <si>
    <t>create table db_custscience_interns.col_13_DB_SLSCNSL_PRODREFRESH_CDOLW_DMD_ORD_LN_ITM_FCT_distinct_values_table_stats (col_id int, distinct_values bigint) Row format delimited Fields terminated by '\t' Lines terminated by '\n'  Stored as textfile ;</t>
  </si>
  <si>
    <t>create table db_custscience_interns.col_14_DB_SLSCNSL_PRODREFRESH_CDOLW_DMD_ORD_LN_ITM_FCT_distinct_values_table_stats (col_id int, distinct_values bigint) Row format delimited Fields terminated by '\t' Lines terminated by '\n'  Stored as textfile ;</t>
  </si>
  <si>
    <t>create table db_custscience_interns.col_15_DB_SLSCNSL_PRODREFRESH_CDOLW_DMD_ORD_LN_ITM_FCT_distinct_values_table_stats (col_id int, distinct_values bigint) Row format delimited Fields terminated by '\t' Lines terminated by '\n'  Stored as textfile ;</t>
  </si>
  <si>
    <t>create table db_custscience_interns.col_16_DB_SLSCNSL_PRODREFRESH_CDOLW_DMD_ORD_LN_ITM_FCT_distinct_values_table_stats (col_id int, distinct_values bigint) Row format delimited Fields terminated by '\t' Lines terminated by '\n'  Stored as textfile ;</t>
  </si>
  <si>
    <t>create table db_custscience_interns.col_17_DB_SLSCNSL_PRODREFRESH_CDOLW_DMD_ORD_LN_ITM_FCT_distinct_values_table_stats (col_id int, distinct_values bigint) Row format delimited Fields terminated by '\t' Lines terminated by '\n'  Stored as textfile ;</t>
  </si>
  <si>
    <t>create table db_custscience_interns.col_18_DB_SLSCNSL_PRODREFRESH_CDOLW_DMD_ORD_LN_ITM_FCT_distinct_values_table_stats (col_id int, distinct_values bigint) Row format delimited Fields terminated by '\t' Lines terminated by '\n'  Stored as textfile ;</t>
  </si>
  <si>
    <t>create table db_custscience_interns.col_19_DB_SLSCNSL_PRODREFRESH_CDOLW_DMD_ORD_LN_ITM_FCT_distinct_values_table_stats (col_id int, distinct_values bigint) Row format delimited Fields terminated by '\t' Lines terminated by '\n'  Stored as textfile ;</t>
  </si>
  <si>
    <t>create table db_custscience_interns.col_20_DB_SLSCNSL_PRODREFRESH_CDOLW_DMD_ORD_LN_ITM_FCT_distinct_values_table_stats (col_id int, distinct_values bigint) Row format delimited Fields terminated by '\t' Lines terminated by '\n'  Stored as textfile ;</t>
  </si>
  <si>
    <t>create table db_custscience_interns.col_21_DB_SLSCNSL_PRODREFRESH_CDOLW_DMD_ORD_LN_ITM_FCT_distinct_values_table_stats (col_id int, distinct_values bigint) Row format delimited Fields terminated by '\t' Lines terminated by '\n'  Stored as textfile ;</t>
  </si>
  <si>
    <t>create table db_custscience_interns.col_22_DB_SLSCNSL_PRODREFRESH_CDOLW_DMD_ORD_LN_ITM_FCT_distinct_values_table_stats (col_id int, distinct_values bigint) Row format delimited Fields terminated by '\t' Lines terminated by '\n'  Stored as textfile ;</t>
  </si>
  <si>
    <t>create table db_custscience_interns.col_23_DB_SLSCNSL_PRODREFRESH_CDOLW_DMD_ORD_LN_ITM_FCT_distinct_values_table_stats (col_id int, distinct_values bigint) Row format delimited Fields terminated by '\t' Lines terminated by '\n'  Stored as textfile ;</t>
  </si>
  <si>
    <t>create table db_custscience_interns.col_24_DB_SLSCNSL_PRODREFRESH_CDOLW_DMD_ORD_LN_ITM_FCT_distinct_values_table_stats (col_id int, distinct_values bigint) Row format delimited Fields terminated by '\t' Lines terminated by '\n'  Stored as textfile ;</t>
  </si>
  <si>
    <t>create table db_custscience_interns.col_25_DB_SLSCNSL_PRODREFRESH_CDOLW_DMD_ORD_LN_ITM_FCT_distinct_values_table_stats (col_id int, distinct_values bigint) Row format delimited Fields terminated by '\t' Lines terminated by '\n'  Stored as textfile ;</t>
  </si>
  <si>
    <t>create table db_custscience_interns.col_26_DB_SLSCNSL_PRODREFRESH_CDOLW_DMD_ORD_LN_ITM_FCT_distinct_values_table_stats (col_id int, distinct_values bigint) Row format delimited Fields terminated by '\t' Lines terminated by '\n'  Stored as textfile ;</t>
  </si>
  <si>
    <t>create table db_custscience_interns.col_27_DB_SLSCNSL_PRODREFRESH_CDOLW_DMD_ORD_LN_ITM_FCT_distinct_values_table_stats (col_id int, distinct_values bigint) Row format delimited Fields terminated by '\t' Lines terminated by '\n'  Stored as textfile ;</t>
  </si>
  <si>
    <t>create table db_custscience_interns.col_28_DB_SLSCNSL_PRODREFRESH_CDOLW_DMD_ORD_LN_ITM_FCT_distinct_values_table_stats (col_id int, distinct_values bigint) Row format delimited Fields terminated by '\t' Lines terminated by '\n'  Stored as textfile ;</t>
  </si>
  <si>
    <t>create table db_custscience_interns.col_29_DB_SLSCNSL_PRODREFRESH_CDOLW_DMD_ORD_LN_ITM_FCT_distinct_values_table_stats (col_id int, distinct_values bigint) Row format delimited Fields terminated by '\t' Lines terminated by '\n'  Stored as textfile ;</t>
  </si>
  <si>
    <t>create table db_custscience_interns.col_30_DB_SLSCNSL_PRODREFRESH_CDOLW_DMD_ORD_LN_ITM_FCT_distinct_values_table_stats (col_id int, distinct_values bigint) Row format delimited Fields terminated by '\t' Lines terminated by '\n'  Stored as textfile ;</t>
  </si>
  <si>
    <t>create table db_custscience_interns.col_31_DB_SLSCNSL_PRODREFRESH_CDOLW_DMD_ORD_LN_ITM_FCT_distinct_values_table_stats (col_id int, distinct_values bigint) Row format delimited Fields terminated by '\t' Lines terminated by '\n'  Stored as textfile ;</t>
  </si>
  <si>
    <t>create table db_custscience_interns.col_32_DB_SLSCNSL_PRODREFRESH_CDOLW_DMD_ORD_LN_ITM_FCT_distinct_values_table_stats (col_id int, distinct_values bigint) Row format delimited Fields terminated by '\t' Lines terminated by '\n'  Stored as textfile ;</t>
  </si>
  <si>
    <t>create table db_custscience_interns.col_33_DB_SLSCNSL_PRODREFRESH_CDOLW_DMD_ORD_LN_ITM_FCT_distinct_values_table_stats (col_id int, distinct_values bigint) Row format delimited Fields terminated by '\t' Lines terminated by '\n'  Stored as textfile ;</t>
  </si>
  <si>
    <t>create table db_custscience_interns.col_34_DB_SLSCNSL_PRODREFRESH_CDOLW_DMD_ORD_LN_ITM_FCT_distinct_values_table_stats (col_id int, distinct_values bigint) Row format delimited Fields terminated by '\t' Lines terminated by '\n'  Stored as textfile ;</t>
  </si>
  <si>
    <t>create table db_custscience_interns.col_35_DB_SLSCNSL_PRODREFRESH_CDOLW_DMD_ORD_LN_ITM_FCT_distinct_values_table_stats (col_id int, distinct_values bigint) Row format delimited Fields terminated by '\t' Lines terminated by '\n'  Stored as textfile ;</t>
  </si>
  <si>
    <t>create table db_custscience_interns.col_36_DB_SLSCNSL_PRODREFRESH_CDOLW_DMD_ORD_LN_ITM_FCT_distinct_values_table_stats (col_id int, distinct_values bigint) Row format delimited Fields terminated by '\t' Lines terminated by '\n'  Stored as textfile ;</t>
  </si>
  <si>
    <t>create table db_custscience_interns.col_37_DB_SLSCNSL_PRODREFRESH_CDOLW_DMD_ORD_LN_ITM_FCT_distinct_values_table_stats (col_id int, distinct_values bigint) Row format delimited Fields terminated by '\t' Lines terminated by '\n'  Stored as textfile ;</t>
  </si>
  <si>
    <t>create table db_custscience_interns.col_38_DB_SLSCNSL_PRODREFRESH_CDOLW_DMD_ORD_LN_ITM_FCT_distinct_values_table_stats (col_id int, distinct_values bigint) Row format delimited Fields terminated by '\t' Lines terminated by '\n'  Stored as textfile ;</t>
  </si>
  <si>
    <t>create table db_custscience_interns.col_39_DB_SLSCNSL_PRODREFRESH_CDOLW_DMD_ORD_LN_ITM_FCT_distinct_values_table_stats (col_id int, distinct_values bigint) Row format delimited Fields terminated by '\t' Lines terminated by '\n'  Stored as textfile ;</t>
  </si>
  <si>
    <t>create table db_custscience_interns.col_40_DB_SLSCNSL_PRODREFRESH_CDOLW_DMD_ORD_LN_ITM_FCT_distinct_values_table_stats (col_id int, distinct_values bigint) Row format delimited Fields terminated by '\t' Lines terminated by '\n'  Stored as textfile ;</t>
  </si>
  <si>
    <t>create table db_custscience_interns.col_41_DB_SLSCNSL_PRODREFRESH_CDOLW_DMD_ORD_LN_ITM_FCT_distinct_values_table_stats (col_id int, distinct_values bigint) Row format delimited Fields terminated by '\t' Lines terminated by '\n'  Stored as textfile ;</t>
  </si>
  <si>
    <t>create table db_custscience_interns.col_42_DB_SLSCNSL_PRODREFRESH_CDOLW_DMD_ORD_LN_ITM_FCT_distinct_values_table_stats (col_id int, distinct_values bigint) Row format delimited Fields terminated by '\t' Lines terminated by '\n'  Stored as textfile ;</t>
  </si>
  <si>
    <t>create table db_custscience_interns.col_43_DB_SLSCNSL_PRODREFRESH_CDOLW_DMD_ORD_LN_ITM_FCT_distinct_values_table_stats (col_id int, distinct_values bigint) Row format delimited Fields terminated by '\t' Lines terminated by '\n'  Stored as textfile ;</t>
  </si>
  <si>
    <t>create table db_custscience_interns.col_44_DB_SLSCNSL_PRODREFRESH_CDOLW_DMD_ORD_LN_ITM_FCT_distinct_values_table_stats (col_id int, distinct_values bigint) Row format delimited Fields terminated by '\t' Lines terminated by '\n'  Stored as textfile ;</t>
  </si>
  <si>
    <t>create table db_custscience_interns.col_45_DB_SLSCNSL_PRODREFRESH_CDOLW_DMD_ORD_LN_ITM_FCT_distinct_values_table_stats (col_id int, distinct_values bigint) Row format delimited Fields terminated by '\t' Lines terminated by '\n'  Stored as textfile ;</t>
  </si>
  <si>
    <t>create table db_custscience_interns.col_46_DB_SLSCNSL_PRODREFRESH_CDOLW_DMD_ORD_LN_ITM_FCT_distinct_values_table_stats (col_id int, distinct_values bigint) Row format delimited Fields terminated by '\t' Lines terminated by '\n'  Stored as textfile ;</t>
  </si>
  <si>
    <t>create table db_custscience_interns.col_47_DB_SLSCNSL_PRODREFRESH_CDOLW_DMD_ORD_LN_ITM_FCT_distinct_values_table_stats (col_id int, distinct_values bigint) Row format delimited Fields terminated by '\t' Lines terminated by '\n'  Stored as textfile ;</t>
  </si>
  <si>
    <t>create table db_custscience_interns.col_48_DB_SLSCNSL_PRODREFRESH_CDOLW_DMD_ORD_LN_ITM_FCT_distinct_values_table_stats (col_id int, distinct_values bigint) Row format delimited Fields terminated by '\t' Lines terminated by '\n'  Stored as textfile ;</t>
  </si>
  <si>
    <t>create table db_custscience_interns.col_49_DB_SLSCNSL_PRODREFRESH_CDOLW_DMD_ORD_LN_ITM_FCT_distinct_values_table_stats (col_id int, distinct_values bigint) Row format delimited Fields terminated by '\t' Lines terminated by '\n'  Stored as textfile ;</t>
  </si>
  <si>
    <t>create table db_custscience_interns.col_50_DB_SLSCNSL_PRODREFRESH_CDOLW_DMD_ORD_LN_ITM_FCT_distinct_values_table_stats (col_id int, distinct_values bigint) Row format delimited Fields terminated by '\t' Lines terminated by '\n'  Stored as textfile ;</t>
  </si>
  <si>
    <t>create table db_custscience_interns.col_51_DB_SLSCNSL_PRODREFRESH_CDOLW_DMD_ORD_LN_ITM_FCT_distinct_values_table_stats (col_id int, distinct_values bigint) Row format delimited Fields terminated by '\t' Lines terminated by '\n'  Stored as textfile ;</t>
  </si>
  <si>
    <t>create table db_custscience_interns.col_52_DB_SLSCNSL_PRODREFRESH_CDOLW_DMD_ORD_LN_ITM_FCT_distinct_values_table_stats (col_id int, distinct_values bigint) Row format delimited Fields terminated by '\t' Lines terminated by '\n'  Stored as textfile ;</t>
  </si>
  <si>
    <t>create table db_custscience_interns.col_53_DB_SLSCNSL_PRODREFRESH_CDOLW_DMD_ORD_LN_ITM_FCT_distinct_values_table_stats (col_id int, distinct_values bigint) Row format delimited Fields terminated by '\t' Lines terminated by '\n'  Stored as textfile ;</t>
  </si>
  <si>
    <t>create table db_custscience_interns.col_54_DB_SLSCNSL_PRODREFRESH_CDOLW_DMD_ORD_LN_ITM_FCT_distinct_values_table_stats (col_id int, distinct_values bigint) Row format delimited Fields terminated by '\t' Lines terminated by '\n'  Stored as textfile ;</t>
  </si>
  <si>
    <t>create table db_custscience_interns.col_55_DB_SLSCNSL_PRODREFRESH_CDOLW_DMD_ORD_LN_ITM_FCT_distinct_values_table_stats (col_id int, distinct_values bigint) Row format delimited Fields terminated by '\t' Lines terminated by '\n'  Stored as textfile ;</t>
  </si>
  <si>
    <t>create table db_custscience_interns.col_56_DB_SLSCNSL_PRODREFRESH_CDOLW_DMD_ORD_LN_ITM_FCT_distinct_values_table_stats (col_id int, distinct_values bigint) Row format delimited Fields terminated by '\t' Lines terminated by '\n'  Stored as textfile ;</t>
  </si>
  <si>
    <t>create table db_custscience_interns.col_57_DB_SLSCNSL_PRODREFRESH_CDOLW_DMD_ORD_LN_ITM_FCT_distinct_values_table_stats (col_id int, distinct_values bigint) Row format delimited Fields terminated by '\t' Lines terminated by '\n'  Stored as textfile ;</t>
  </si>
  <si>
    <t>create table db_custscience_interns.col_58_DB_SLSCNSL_PRODREFRESH_CDOLW_DMD_ORD_LN_ITM_FCT_distinct_values_table_stats (col_id int, distinct_values bigint) Row format delimited Fields terminated by '\t' Lines terminated by '\n'  Stored as textfile ;</t>
  </si>
  <si>
    <t>create table db_custscience_interns.col_59_DB_SLSCNSL_PRODREFRESH_CDOLW_DMD_ORD_LN_ITM_FCT_distinct_values_table_stats (col_id int, distinct_values bigint) Row format delimited Fields terminated by '\t' Lines terminated by '\n'  Stored as textfile ;</t>
  </si>
  <si>
    <t>create table db_custscience_interns.col_60_DB_SLSCNSL_PRODREFRESH_CDOLW_DMD_ORD_LN_ITM_FCT_distinct_values_table_stats (col_id int, distinct_values bigint) Row format delimited Fields terminated by '\t' Lines terminated by '\n'  Stored as textfile ;</t>
  </si>
  <si>
    <t>create table db_custscience_interns.col_61_DB_SLSCNSL_PRODREFRESH_CDOLW_DMD_ORD_LN_ITM_FCT_distinct_values_table_stats (col_id int, distinct_values bigint) Row format delimited Fields terminated by '\t' Lines terminated by '\n'  Stored as textfile ;</t>
  </si>
  <si>
    <t>create table db_custscience_interns.col_62_DB_SLSCNSL_PRODREFRESH_CDOLW_DMD_ORD_LN_ITM_FCT_distinct_values_table_stats (col_id int, distinct_values bigint) Row format delimited Fields terminated by '\t' Lines terminated by '\n'  Stored as textfile ;</t>
  </si>
  <si>
    <t>create table db_custscience_interns.col_63_DB_SLSCNSL_PRODREFRESH_CDOLW_DMD_ORD_LN_ITM_FCT_distinct_values_table_stats (col_id int, distinct_values bigint) Row format delimited Fields terminated by '\t' Lines terminated by '\n'  Stored as textfile ;</t>
  </si>
  <si>
    <t>create table db_custscience_interns.col_64_DB_SLSCNSL_PRODREFRESH_CDOLW_DMD_ORD_LN_ITM_FCT_distinct_values_table_stats (col_id int, distinct_values bigint) Row format delimited Fields terminated by '\t' Lines terminated by '\n'  Stored as textfile ;</t>
  </si>
  <si>
    <t>create table db_custscience_interns.col_65_DB_SLSCNSL_PRODREFRESH_CDOLW_DMD_ORD_LN_ITM_FCT_distinct_values_table_stats (col_id int, distinct_values bigint) Row format delimited Fields terminated by '\t' Lines terminated by '\n'  Stored as textfile ;</t>
  </si>
  <si>
    <t>create table db_custscience_interns.col_66_DB_SLSCNSL_PRODREFRESH_CDOLW_DMD_ORD_LN_ITM_FCT_distinct_values_table_stats (col_id int, distinct_values bigint) Row format delimited Fields terminated by '\t' Lines terminated by '\n'  Stored as textfile ;</t>
  </si>
  <si>
    <t>create table db_custscience_interns.col_67_DB_SLSCNSL_PRODREFRESH_CDOLW_DMD_ORD_LN_ITM_FCT_distinct_values_table_stats (col_id int, distinct_values bigint) Row format delimited Fields terminated by '\t' Lines terminated by '\n'  Stored as textfile ;</t>
  </si>
  <si>
    <t>create table db_custscience_interns.col_68_DB_SLSCNSL_PRODREFRESH_CDOLW_DMD_ORD_LN_ITM_FCT_distinct_values_table_stats (col_id int, distinct_values bigint) Row format delimited Fields terminated by '\t' Lines terminated by '\n'  Stored as textfile ;</t>
  </si>
  <si>
    <t>create table db_custscience_interns.col_69_DB_SLSCNSL_PRODREFRESH_CDOLW_DMD_ORD_LN_ITM_FCT_distinct_values_table_stats (col_id int, distinct_values bigint) Row format delimited Fields terminated by '\t' Lines terminated by '\n'  Stored as textfile ;</t>
  </si>
  <si>
    <t>create table db_custscience_interns.col_70_DB_SLSCNSL_PRODREFRESH_CDOLW_DMD_ORD_LN_ITM_FCT_distinct_values_table_stats (col_id int, distinct_values bigint) Row format delimited Fields terminated by '\t' Lines terminated by '\n'  Stored as textfile ;</t>
  </si>
  <si>
    <t>create table db_custscience_interns.col_71_DB_SLSCNSL_PRODREFRESH_CDOLW_DMD_ORD_LN_ITM_FCT_distinct_values_table_stats (col_id int, distinct_values bigint) Row format delimited Fields terminated by '\t' Lines terminated by '\n'  Stored as textfile ;</t>
  </si>
  <si>
    <t>create table db_custscience_interns.col_72_DB_SLSCNSL_PRODREFRESH_CDOLW_DMD_ORD_LN_ITM_FCT_distinct_values_table_stats (col_id int, distinct_values bigint) Row format delimited Fields terminated by '\t' Lines terminated by '\n'  Stored as textfile ;</t>
  </si>
  <si>
    <t>create table db_custscience_interns.col_73_DB_SLSCNSL_PRODREFRESH_CDOLW_DMD_ORD_LN_ITM_FCT_distinct_values_table_stats (col_id int, distinct_values bigint) Row format delimited Fields terminated by '\t' Lines terminated by '\n'  Stored as textfile ;</t>
  </si>
  <si>
    <t>create table db_custscience_interns.col_74_DB_SLSCNSL_PRODREFRESH_CDOLW_DMD_ORD_LN_ITM_FCT_distinct_values_table_stats (col_id int, distinct_values bigint) Row format delimited Fields terminated by '\t' Lines terminated by '\n'  Stored as textfile ;</t>
  </si>
  <si>
    <t>create table db_custscience_interns.col_75_DB_SLSCNSL_PRODREFRESH_CDOLW_DMD_ORD_LN_ITM_FCT_distinct_values_table_stats (col_id int, distinct_values bigint) Row format delimited Fields terminated by '\t' Lines terminated by '\n'  Stored as textfile ;</t>
  </si>
  <si>
    <t>create table db_custscience_interns.col_76_DB_SLSCNSL_PRODREFRESH_CDOLW_DMD_ORD_LN_ITM_FCT_distinct_values_table_stats (col_id int, distinct_values bigint) Row format delimited Fields terminated by '\t' Lines terminated by '\n'  Stored as textfile ;</t>
  </si>
  <si>
    <t>create table db_custscience_interns.col_77_DB_SLSCNSL_PRODREFRESH_CDOLW_DMD_ORD_LN_ITM_FCT_distinct_values_table_stats (col_id int, distinct_values bigint) Row format delimited Fields terminated by '\t' Lines terminated by '\n'  Stored as textfile ;</t>
  </si>
  <si>
    <t>create table db_custscience_interns.col_78_DB_SLSCNSL_PRODREFRESH_CDOLW_DMD_ORD_LN_ITM_FCT_distinct_values_table_stats (col_id int, distinct_values bigint) Row format delimited Fields terminated by '\t' Lines terminated by '\n'  Stored as textfile ;</t>
  </si>
  <si>
    <t>create table db_custscience_interns.col_79_DB_SLSCNSL_PRODREFRESH_CDOLW_DMD_ORD_LN_ITM_FCT_distinct_values_table_stats (col_id int, distinct_values bigint) Row format delimited Fields terminated by '\t' Lines terminated by '\n'  Stored as textfile ;</t>
  </si>
  <si>
    <t>create table db_custscience_interns.col_80_DB_SLSCNSL_PRODREFRESH_CDOLW_DMD_ORD_LN_ITM_FCT_distinct_values_table_stats (col_id int, distinct_values bigint) Row format delimited Fields terminated by '\t' Lines terminated by '\n'  Stored as textfile ;</t>
  </si>
  <si>
    <t>create table db_custscience_interns.col_81_DB_SLSCNSL_PRODREFRESH_CDOLW_DMD_ORD_LN_ITM_FCT_distinct_values_table_stats (col_id int, distinct_values bigint) Row format delimited Fields terminated by '\t' Lines terminated by '\n'  Stored as textfile ;</t>
  </si>
  <si>
    <t>create table db_custscience_interns.col_82_DB_SLSCNSL_PRODREFRESH_CDOLW_DMD_ORD_LN_ITM_FCT_distinct_values_table_stats (col_id int, distinct_values bigint) Row format delimited Fields terminated by '\t' Lines terminated by '\n'  Stored as textfile ;</t>
  </si>
  <si>
    <t>create table db_custscience_interns.col_83_DB_SLSCNSL_PRODREFRESH_CDOLW_DMD_ORD_LN_ITM_FCT_distinct_values_table_stats (col_id int, distinct_values bigint) Row format delimited Fields terminated by '\t' Lines terminated by '\n'  Stored as textfile ;</t>
  </si>
  <si>
    <t>create table db_custscience_interns.col_84_DB_SLSCNSL_PRODREFRESH_CDOLW_DMD_ORD_LN_ITM_FCT_distinct_values_table_stats (col_id int, distinct_values bigint) Row format delimited Fields terminated by '\t' Lines terminated by '\n'  Stored as textfile ;</t>
  </si>
  <si>
    <t>create table db_custscience_interns.col_85_DB_SLSCNSL_PRODREFRESH_CDOLW_DMD_ORD_LN_ITM_FCT_distinct_values_table_stats (col_id int, distinct_values bigint) Row format delimited Fields terminated by '\t' Lines terminated by '\n'  Stored as textfile ;</t>
  </si>
  <si>
    <t>create table db_custscience_interns.col_86_DB_SLSCNSL_PRODREFRESH_CDOLW_DMD_ORD_LN_ITM_FCT_distinct_values_table_stats (col_id int, distinct_values bigint) Row format delimited Fields terminated by '\t' Lines terminated by '\n'  Stored as textfile ;</t>
  </si>
  <si>
    <t>create table db_custscience_interns.col_87_DB_SLSCNSL_PRODREFRESH_CDOLW_DMD_ORD_LN_ITM_FCT_distinct_values_table_stats (col_id int, distinct_values bigint) Row format delimited Fields terminated by '\t' Lines terminated by '\n'  Stored as textfile ;</t>
  </si>
  <si>
    <t>create table db_custscience_interns.col_88_DB_SLSCNSL_PRODREFRESH_CDOLW_DMD_ORD_LN_ITM_FCT_distinct_values_table_stats (col_id int, distinct_values bigint) Row format delimited Fields terminated by '\t' Lines terminated by '\n'  Stored as textfile ;</t>
  </si>
  <si>
    <t>create table db_custscience_interns.col_89_DB_SLSCNSL_PRODREFRESH_CDOLW_DMD_ORD_LN_ITM_FCT_distinct_values_table_stats (col_id int, distinct_values bigint) Row format delimited Fields terminated by '\t' Lines terminated by '\n'  Stored as textfile ;</t>
  </si>
  <si>
    <t>create table db_custscience_interns.col_90_DB_SLSCNSL_PRODREFRESH_CDOLW_DMD_ORD_LN_ITM_FCT_distinct_values_table_stats (col_id int, distinct_values bigint) Row format delimited Fields terminated by '\t' Lines terminated by '\n'  Stored as textfile ;</t>
  </si>
  <si>
    <t>create table db_custscience_interns.col_91_DB_SLSCNSL_PRODREFRESH_CDOLW_DMD_ORD_LN_ITM_FCT_distinct_values_table_stats (col_id int, distinct_values bigint) Row format delimited Fields terminated by '\t' Lines terminated by '\n'  Stored as textfile ;</t>
  </si>
  <si>
    <t>create table db_custscience_interns.col_92_DB_SLSCNSL_PRODREFRESH_CDOLW_DMD_ORD_LN_ITM_FCT_distinct_values_table_stats (col_id int, distinct_values bigint) Row format delimited Fields terminated by '\t' Lines terminated by '\n'  Stored as textfile ;</t>
  </si>
  <si>
    <t>create table db_custscience_interns.col_93_DB_SLSCNSL_PRODREFRESH_CDOLW_DMD_ORD_LN_ITM_FCT_distinct_values_table_stats (col_id int, distinct_values bigint) Row format delimited Fields terminated by '\t' Lines terminated by '\n'  Stored as textfile ;</t>
  </si>
  <si>
    <t>create table db_custscience_interns.col_94_DB_SLSCNSL_PRODREFRESH_CDOLW_DMD_ORD_LN_ITM_FCT_distinct_values_table_stats (col_id int, distinct_values bigint) Row format delimited Fields terminated by '\t' Lines terminated by '\n'  Stored as textfile ;</t>
  </si>
  <si>
    <t>from DB_SLSCNSL_PRODREFRESH.CDOLW_DMD_ORD_LN_ITM_FCT</t>
  </si>
  <si>
    <t>insert into table db_custscience_interns.col_1_DB_SLSCNSL_PRODREFRESH_CDOLW_DMD_ORD_LN_ITM_FCT_distinct_values_table_stats select '1' as col_id, count (distinct ORD_ID) as distinct_values</t>
  </si>
  <si>
    <t>insert into table db_custscience_interns.col_2_DB_SLSCNSL_PRODREFRESH_CDOLW_DMD_ORD_LN_ITM_FCT_distinct_values_table_stats select '2' as col_id, count (distinct ORD_LN_NBR) as distinct_values</t>
  </si>
  <si>
    <t>insert into table db_custscience_interns.col_3_DB_SLSCNSL_PRODREFRESH_CDOLW_DMD_ORD_LN_ITM_FCT_distinct_values_table_stats select '3' as col_id, count (distinct GLBL_SKU_HASH_KEY) as distinct_values</t>
  </si>
  <si>
    <t>insert into table db_custscience_interns.col_4_DB_SLSCNSL_PRODREFRESH_CDOLW_DMD_ORD_LN_ITM_FCT_distinct_values_table_stats select '4' as col_id, count (distinct GLBL_STY_CLR_HASH_KEY) as distinct_values</t>
  </si>
  <si>
    <t>insert into table db_custscience_interns.col_5_DB_SLSCNSL_PRODREFRESH_CDOLW_DMD_ORD_LN_ITM_FCT_distinct_values_table_stats select '5' as col_id, count (distinct BRD_LOC_HASH_KEY) as distinct_values</t>
  </si>
  <si>
    <t>insert into table db_custscience_interns.col_6_DB_SLSCNSL_PRODREFRESH_CDOLW_DMD_ORD_LN_ITM_FCT_distinct_values_table_stats select '6' as col_id, count (distinct WEB_SITE_LOC_HASH_KEY) as distinct_values</t>
  </si>
  <si>
    <t>insert into table db_custscience_interns.col_7_DB_SLSCNSL_PRODREFRESH_CDOLW_DMD_ORD_LN_ITM_FCT_distinct_values_table_stats select '7' as col_id, count (distinct SKU_BRD_ID) as distinct_values</t>
  </si>
  <si>
    <t>insert into table db_custscience_interns.col_8_DB_SLSCNSL_PRODREFRESH_CDOLW_DMD_ORD_LN_ITM_FCT_distinct_values_table_stats select '8' as col_id, count (distinct WEB_SITE_BRD_ID) as distinct_values</t>
  </si>
  <si>
    <t>insert into table db_custscience_interns.col_9_DB_SLSCNSL_PRODREFRESH_CDOLW_DMD_ORD_LN_ITM_FCT_distinct_values_table_stats select '9' as col_id, count (distinct MKT_ID) as distinct_values</t>
  </si>
  <si>
    <t>insert into table db_custscience_interns.col_10_DB_SLSCNSL_PRODREFRESH_CDOLW_DMD_ORD_LN_ITM_FCT_distinct_values_table_stats select '10' as col_id, count (distinct CHNL_ID) as distinct_values</t>
  </si>
  <si>
    <t>insert into table db_custscience_interns.col_11_DB_SLSCNSL_PRODREFRESH_CDOLW_DMD_ORD_LN_ITM_FCT_distinct_values_table_stats select '11' as col_id, count (distinct DD_CHNL_ID) as distinct_values</t>
  </si>
  <si>
    <t>insert into table db_custscience_interns.col_12_DB_SLSCNSL_PRODREFRESH_CDOLW_DMD_ORD_LN_ITM_FCT_distinct_values_table_stats select '12' as col_id, count (distinct ORIG_DC_LOC_HASH_KEY) as distinct_values</t>
  </si>
  <si>
    <t>insert into table db_custscience_interns.col_13_DB_SLSCNSL_PRODREFRESH_CDOLW_DMD_ORD_LN_ITM_FCT_distinct_values_table_stats select '13' as col_id, count (distinct ORD_CRT_DC_LOC_HASH_KEY) as distinct_values</t>
  </si>
  <si>
    <t>insert into table db_custscience_interns.col_14_DB_SLSCNSL_PRODREFRESH_CDOLW_DMD_ORD_LN_ITM_FCT_distinct_values_table_stats select '14' as col_id, count (distinct DC_LOC_HASH_KEY) as distinct_values</t>
  </si>
  <si>
    <t>insert into table db_custscience_interns.col_15_DB_SLSCNSL_PRODREFRESH_CDOLW_DMD_ORD_LN_ITM_FCT_distinct_values_table_stats select '15' as col_id, count (distinct ORD_DT_HASH_KEY) as distinct_values</t>
  </si>
  <si>
    <t>insert into table db_custscience_interns.col_16_DB_SLSCNSL_PRODREFRESH_CDOLW_DMD_ORD_LN_ITM_FCT_distinct_values_table_stats select '16' as col_id, count (distinct BKORD_INI_PRMS_SHP_DT_HASH_KEY) as distinct_values</t>
  </si>
  <si>
    <t>insert into table db_custscience_interns.col_17_DB_SLSCNSL_PRODREFRESH_CDOLW_DMD_ORD_LN_ITM_FCT_distinct_values_table_stats select '17' as col_id, count (distinct BKORD_RVS_PRMS_SHP_DT_HASH_KEY) as distinct_values</t>
  </si>
  <si>
    <t>insert into table db_custscience_interns.col_18_DB_SLSCNSL_PRODREFRESH_CDOLW_DMD_ORD_LN_ITM_FCT_distinct_values_table_stats select '18' as col_id, count (distinct ORD_INI_PRMS_SHP_DT_HASH_KEY) as distinct_values</t>
  </si>
  <si>
    <t>insert into table db_custscience_interns.col_19_DB_SLSCNSL_PRODREFRESH_CDOLW_DMD_ORD_LN_ITM_FCT_distinct_values_table_stats select '19' as col_id, count (distinct ORD_RVS_PRMS_SHP_DT_HASH_KEY) as distinct_values</t>
  </si>
  <si>
    <t>insert into table db_custscience_interns.col_20_DB_SLSCNSL_PRODREFRESH_CDOLW_DMD_ORD_LN_ITM_FCT_distinct_values_table_stats select '20' as col_id, count (distinct OIS_IND) as distinct_values</t>
  </si>
  <si>
    <t>insert into table db_custscience_interns.col_21_DB_SLSCNSL_PRODREFRESH_CDOLW_DMD_ORD_LN_ITM_FCT_distinct_values_table_stats select '21' as col_id, count (distinct TXN_TYP_CD) as distinct_values</t>
  </si>
  <si>
    <t>insert into table db_custscience_interns.col_22_DB_SLSCNSL_PRODREFRESH_CDOLW_DMD_ORD_LN_ITM_FCT_distinct_values_table_stats select '22' as col_id, count (distinct ORD_BO_XST_IND) as distinct_values</t>
  </si>
  <si>
    <t>insert into table db_custscience_interns.col_23_DB_SLSCNSL_PRODREFRESH_CDOLW_DMD_ORD_LN_ITM_FCT_distinct_values_table_stats select '23' as col_id, count (distinct CSR_ORIG_PRC_OVRRD_IND) as distinct_values</t>
  </si>
  <si>
    <t>insert into table db_custscience_interns.col_24_DB_SLSCNSL_PRODREFRESH_CDOLW_DMD_ORD_LN_ITM_FCT_distinct_values_table_stats select '24' as col_id, count (distinct VAT_APPL_IND) as distinct_values</t>
  </si>
  <si>
    <t>insert into table db_custscience_interns.col_25_DB_SLSCNSL_PRODREFRESH_CDOLW_DMD_ORD_LN_ITM_FCT_distinct_values_table_stats select '25' as col_id, count (distinct LN_CUR_PRC_OVRD_RSN_CD) as distinct_values</t>
  </si>
  <si>
    <t>insert into table db_custscience_interns.col_26_DB_SLSCNSL_PRODREFRESH_CDOLW_DMD_ORD_LN_ITM_FCT_distinct_values_table_stats select '26' as col_id, count (distinct RLSE_ID) as distinct_values</t>
  </si>
  <si>
    <t>insert into table db_custscience_interns.col_27_DB_SLSCNSL_PRODREFRESH_CDOLW_DMD_ORD_LN_ITM_FCT_distinct_values_table_stats select '27' as col_id, count (distinct CNCL_RSN_CD) as distinct_values</t>
  </si>
  <si>
    <t>insert into table db_custscience_interns.col_28_DB_SLSCNSL_PRODREFRESH_CDOLW_DMD_ORD_LN_ITM_FCT_distinct_values_table_stats select '28' as col_id, count (distinct FRD_CNCL_IND) as distinct_values</t>
  </si>
  <si>
    <t>insert into table db_custscience_interns.col_29_DB_SLSCNSL_PRODREFRESH_CDOLW_DMD_ORD_LN_ITM_FCT_distinct_values_table_stats select '29' as col_id, count (distinct TNDR_PMT_TYP_NM) as distinct_values</t>
  </si>
  <si>
    <t>insert into table db_custscience_interns.col_30_DB_SLSCNSL_PRODREFRESH_CDOLW_DMD_ORD_LN_ITM_FCT_distinct_values_table_stats select '30' as col_id, count (distinct TNDR_CR_CRD_TYP_NM) as distinct_values</t>
  </si>
  <si>
    <t>insert into table db_custscience_interns.col_31_DB_SLSCNSL_PRODREFRESH_CDOLW_DMD_ORD_LN_ITM_FCT_distinct_values_table_stats select '31' as col_id, count (distinct TNDR_CR_CRD_COBRD_NM) as distinct_values</t>
  </si>
  <si>
    <t>insert into table db_custscience_interns.col_32_DB_SLSCNSL_PRODREFRESH_CDOLW_DMD_ORD_LN_ITM_FCT_distinct_values_table_stats select '32' as col_id, count (distinct TNDR_PLCC_CATG_CD) as distinct_values</t>
  </si>
  <si>
    <t>insert into table db_custscience_interns.col_33_DB_SLSCNSL_PRODREFRESH_CDOLW_DMD_ORD_LN_ITM_FCT_distinct_values_table_stats select '33' as col_id, count (distinct XCHG_RAT_CNCY_CD) as distinct_values</t>
  </si>
  <si>
    <t>insert into table db_custscience_interns.col_34_DB_SLSCNSL_PRODREFRESH_CDOLW_DMD_ORD_LN_ITM_FCT_distinct_values_table_stats select '34' as col_id, count (distinct CUR_XCHG_RAT) as distinct_values</t>
  </si>
  <si>
    <t>insert into table db_custscience_interns.col_35_DB_SLSCNSL_PRODREFRESH_CDOLW_DMD_ORD_LN_ITM_FCT_distinct_values_table_stats select '35' as col_id, count (distinct PRC_STAT_CD) as distinct_values</t>
  </si>
  <si>
    <t>insert into table db_custscience_interns.col_36_DB_SLSCNSL_PRODREFRESH_CDOLW_DMD_ORD_LN_ITM_FCT_distinct_values_table_stats select '36' as col_id, count (distinct ORD_LN_TOT_RTL_SLS_AMT) as distinct_values</t>
  </si>
  <si>
    <t>insert into table db_custscience_interns.col_37_DB_SLSCNSL_PRODREFRESH_CDOLW_DMD_ORD_LN_ITM_FCT_distinct_values_table_stats select '37' as col_id, count (distinct ADJ_UN_LN_RTL_AMT) as distinct_values</t>
  </si>
  <si>
    <t>insert into table db_custscience_interns.col_38_DB_SLSCNSL_PRODREFRESH_CDOLW_DMD_ORD_LN_ITM_FCT_distinct_values_table_stats select '38' as col_id, count (distinct CTRY_CD) as distinct_values</t>
  </si>
  <si>
    <t>insert into table db_custscience_interns.col_39_DB_SLSCNSL_PRODREFRESH_CDOLW_DMD_ORD_LN_ITM_FCT_distinct_values_table_stats select '39' as col_id, count (distinct ORD_LN_XTD_CUR_TCK_PRC_AMT) as distinct_values</t>
  </si>
  <si>
    <t>insert into table db_custscience_interns.col_40_DB_SLSCNSL_PRODREFRESH_CDOLW_DMD_ORD_LN_ITM_FCT_distinct_values_table_stats select '40' as col_id, count (distinct DNRM_CUR_TCK_PRC_AMT) as distinct_values</t>
  </si>
  <si>
    <t>insert into table db_custscience_interns.col_41_DB_SLSCNSL_PRODREFRESH_CDOLW_DMD_ORD_LN_ITM_FCT_distinct_values_table_stats select '41' as col_id, count (distinct MCM_CST_AMT) as distinct_values</t>
  </si>
  <si>
    <t>insert into table db_custscience_interns.col_42_DB_SLSCNSL_PRODREFRESH_CDOLW_DMD_ORD_LN_ITM_FCT_distinct_values_table_stats select '42' as col_id, count (distinct MISC_CRDT_AMT) as distinct_values</t>
  </si>
  <si>
    <t>insert into table db_custscience_interns.col_43_DB_SLSCNSL_PRODREFRESH_CDOLW_DMD_ORD_LN_ITM_FCT_distinct_values_table_stats select '43' as col_id, count (distinct OMS_EXT_LN_RTL_AMT) as distinct_values</t>
  </si>
  <si>
    <t>insert into table db_custscience_interns.col_44_DB_SLSCNSL_PRODREFRESH_CDOLW_DMD_ORD_LN_ITM_FCT_distinct_values_table_stats select '44' as col_id, count (distinct OMS_UN_LN_RTL_AMT) as distinct_values</t>
  </si>
  <si>
    <t>insert into table db_custscience_interns.col_45_DB_SLSCNSL_PRODREFRESH_CDOLW_DMD_ORD_LN_ITM_FCT_distinct_values_table_stats select '45' as col_id, count (distinct ORD_BRD_DSCT_AMT) as distinct_values</t>
  </si>
  <si>
    <t>insert into table db_custscience_interns.col_46_DB_SLSCNSL_PRODREFRESH_CDOLW_DMD_ORD_LN_ITM_FCT_distinct_values_table_stats select '46' as col_id, count (distinct ORD_GFTWRP_CHRG_AMT) as distinct_values</t>
  </si>
  <si>
    <t>insert into table db_custscience_interns.col_47_DB_SLSCNSL_PRODREFRESH_CDOLW_DMD_ORD_LN_ITM_FCT_distinct_values_table_stats select '47' as col_id, count (distinct ORD_GFTWRP_TAX_AMT) as distinct_values</t>
  </si>
  <si>
    <t>insert into table db_custscience_interns.col_48_DB_SLSCNSL_PRODREFRESH_CDOLW_DMD_ORD_LN_ITM_FCT_distinct_values_table_stats select '48' as col_id, count (distinct ORD_GRS_SHP_CHRG_AMT) as distinct_values</t>
  </si>
  <si>
    <t>insert into table db_custscience_interns.col_49_DB_SLSCNSL_PRODREFRESH_CDOLW_DMD_ORD_LN_ITM_FCT_distinct_values_table_stats select '49' as col_id, count (distinct ORD_HDR_DSCT_AMT) as distinct_values</t>
  </si>
  <si>
    <t>insert into table db_custscience_interns.col_50_DB_SLSCNSL_PRODREFRESH_CDOLW_DMD_ORD_LN_ITM_FCT_distinct_values_table_stats select '50' as col_id, count (distinct ORD_LN_DSCT_AMT) as distinct_values</t>
  </si>
  <si>
    <t>insert into table db_custscience_interns.col_51_DB_SLSCNSL_PRODREFRESH_CDOLW_DMD_ORD_LN_ITM_FCT_distinct_values_table_stats select '51' as col_id, count (distinct ORD_LN_MUP_DSCT_AMT) as distinct_values</t>
  </si>
  <si>
    <t>insert into table db_custscience_interns.col_52_DB_SLSCNSL_PRODREFRESH_CDOLW_DMD_ORD_LN_ITM_FCT_distinct_values_table_stats select '52' as col_id, count (distinct ORD_LN_VAT_AMT) as distinct_values</t>
  </si>
  <si>
    <t>insert into table db_custscience_interns.col_53_DB_SLSCNSL_PRODREFRESH_CDOLW_DMD_ORD_LN_ITM_FCT_distinct_values_table_stats select '53' as col_id, count (distinct ORD_NET_SHP_CHRG_AMT) as distinct_values</t>
  </si>
  <si>
    <t>insert into table db_custscience_interns.col_54_DB_SLSCNSL_PRODREFRESH_CDOLW_DMD_ORD_LN_ITM_FCT_distinct_values_table_stats select '54' as col_id, count (distinct ORD_SHP_TAX_AMT) as distinct_values</t>
  </si>
  <si>
    <t>insert into table db_custscience_interns.col_55_DB_SLSCNSL_PRODREFRESH_CDOLW_DMD_ORD_LN_ITM_FCT_distinct_values_table_stats select '55' as col_id, count (distinct OTH_HDR_CHRG_AMT) as distinct_values</t>
  </si>
  <si>
    <t>insert into table db_custscience_interns.col_56_DB_SLSCNSL_PRODREFRESH_CDOLW_DMD_ORD_LN_ITM_FCT_distinct_values_table_stats select '56' as col_id, count (distinct OTH_HDR_TAX_AMT) as distinct_values</t>
  </si>
  <si>
    <t>insert into table db_custscience_interns.col_57_DB_SLSCNSL_PRODREFRESH_CDOLW_DMD_ORD_LN_ITM_FCT_distinct_values_table_stats select '57' as col_id, count (distinct ORD_PLCC_DSCT_AMT) as distinct_values</t>
  </si>
  <si>
    <t>insert into table db_custscience_interns.col_58_DB_SLSCNSL_PRODREFRESH_CDOLW_DMD_ORD_LN_ITM_FCT_distinct_values_table_stats select '58' as col_id, count (distinct SHP_CRDT_AMT) as distinct_values</t>
  </si>
  <si>
    <t>insert into table db_custscience_interns.col_59_DB_SLSCNSL_PRODREFRESH_CDOLW_DMD_ORD_LN_ITM_FCT_distinct_values_table_stats select '59' as col_id, count (distinct TAX_AMT) as distinct_values</t>
  </si>
  <si>
    <t>insert into table db_custscience_interns.col_60_DB_SLSCNSL_PRODREFRESH_CDOLW_DMD_ORD_LN_ITM_FCT_distinct_values_table_stats select '60' as col_id, count (distinct ORD_LN_UN_QTY) as distinct_values</t>
  </si>
  <si>
    <t>insert into table db_custscience_interns.col_61_DB_SLSCNSL_PRODREFRESH_CDOLW_DMD_ORD_LN_ITM_FCT_distinct_values_table_stats select '61' as col_id, count (distinct ORD_LN_XTD_ORIG_RTL_PRC_AMT) as distinct_values</t>
  </si>
  <si>
    <t>insert into table db_custscience_interns.col_62_DB_SLSCNSL_PRODREFRESH_CDOLW_DMD_ORD_LN_ITM_FCT_distinct_values_table_stats select '62' as col_id, count (distinct DNRM_ORIG_RTL_PRC_AMT) as distinct_values</t>
  </si>
  <si>
    <t>insert into table db_custscience_interns.col_63_DB_SLSCNSL_PRODREFRESH_CDOLW_DMD_ORD_LN_ITM_FCT_distinct_values_table_stats select '63' as col_id, count (distinct ORD_XTD_WAC_CST_AMT) as distinct_values</t>
  </si>
  <si>
    <t>insert into table db_custscience_interns.col_64_DB_SLSCNSL_PRODREFRESH_CDOLW_DMD_ORD_LN_ITM_FCT_distinct_values_table_stats select '64' as col_id, count (distinct ORD_LN_XTD_NET_DSCT_PRC_AMT) as distinct_values</t>
  </si>
  <si>
    <t>insert into table db_custscience_interns.col_65_DB_SLSCNSL_PRODREFRESH_CDOLW_DMD_ORD_LN_ITM_FCT_distinct_values_table_stats select '65' as col_id, count (distinct MDSE_TYP_CD) as distinct_values</t>
  </si>
  <si>
    <t>insert into table db_custscience_interns.col_66_DB_SLSCNSL_PRODREFRESH_CDOLW_DMD_ORD_LN_ITM_FCT_distinct_values_table_stats select '66' as col_id, count (distinct RTN_ORD_ID) as distinct_values</t>
  </si>
  <si>
    <t>insert into table db_custscience_interns.col_67_DB_SLSCNSL_PRODREFRESH_CDOLW_DMD_ORD_LN_ITM_FCT_distinct_values_table_stats select '67' as col_id, count (distinct RTN_ORD_LN_NBR) as distinct_values</t>
  </si>
  <si>
    <t>insert into table db_custscience_interns.col_68_DB_SLSCNSL_PRODREFRESH_CDOLW_DMD_ORD_LN_ITM_FCT_distinct_values_table_stats select '68' as col_id, count (distinct RTN_ORD_CNCL_UN_QTY) as distinct_values</t>
  </si>
  <si>
    <t>insert into table db_custscience_interns.col_69_DB_SLSCNSL_PRODREFRESH_CDOLW_DMD_ORD_LN_ITM_FCT_distinct_values_table_stats select '69' as col_id, count (distinct RTN_ORD_LN_UN_QTY) as distinct_values</t>
  </si>
  <si>
    <t>insert into table db_custscience_interns.col_70_DB_SLSCNSL_PRODREFRESH_CDOLW_DMD_ORD_LN_ITM_FCT_distinct_values_table_stats select '70' as col_id, count (distinct RTN_EC_RTL_PRC_AMT) as distinct_values</t>
  </si>
  <si>
    <t>insert into table db_custscience_interns.col_71_DB_SLSCNSL_PRODREFRESH_CDOLW_DMD_ORD_LN_ITM_FCT_distinct_values_table_stats select '71' as col_id, count (distinct RTN_ORD_HDR_DSCT_AMT) as distinct_values</t>
  </si>
  <si>
    <t>insert into table db_custscience_interns.col_72_DB_SLSCNSL_PRODREFRESH_CDOLW_DMD_ORD_LN_ITM_FCT_distinct_values_table_stats select '72' as col_id, count (distinct RTN_ORD_BRD_DSCT_AMT) as distinct_values</t>
  </si>
  <si>
    <t>insert into table db_custscience_interns.col_73_DB_SLSCNSL_PRODREFRESH_CDOLW_DMD_ORD_LN_ITM_FCT_distinct_values_table_stats select '73' as col_id, count (distinct RTN_ORD_PLCC_DSCT_AMT) as distinct_values</t>
  </si>
  <si>
    <t>insert into table db_custscience_interns.col_74_DB_SLSCNSL_PRODREFRESH_CDOLW_DMD_ORD_LN_ITM_FCT_distinct_values_table_stats select '74' as col_id, count (distinct RTN_ORD_LN_MUP_DSCT_AMT) as distinct_values</t>
  </si>
  <si>
    <t>insert into table db_custscience_interns.col_75_DB_SLSCNSL_PRODREFRESH_CDOLW_DMD_ORD_LN_ITM_FCT_distinct_values_table_stats select '75' as col_id, count (distinct RTN_ORD_LN_DSCT_AMT) as distinct_values</t>
  </si>
  <si>
    <t>insert into table db_custscience_interns.col_76_DB_SLSCNSL_PRODREFRESH_CDOLW_DMD_ORD_LN_ITM_FCT_distinct_values_table_stats select '76' as col_id, count (distinct RTN_OMS_UN_LN_RTL_AMT) as distinct_values</t>
  </si>
  <si>
    <t>insert into table db_custscience_interns.col_77_DB_SLSCNSL_PRODREFRESH_CDOLW_DMD_ORD_LN_ITM_FCT_distinct_values_table_stats select '77' as col_id, count (distinct RTN_ADJ_UN_LN_RTL_AMT) as distinct_values</t>
  </si>
  <si>
    <t>insert into table db_custscience_interns.col_78_DB_SLSCNSL_PRODREFRESH_CDOLW_DMD_ORD_LN_ITM_FCT_distinct_values_table_stats select '78' as col_id, count (distinct RTN_MCM_CST_AMT) as distinct_values</t>
  </si>
  <si>
    <t>insert into table db_custscience_interns.col_79_DB_SLSCNSL_PRODREFRESH_CDOLW_DMD_ORD_LN_ITM_FCT_distinct_values_table_stats select '79' as col_id, count (distinct RTN_TAX_AMT) as distinct_values</t>
  </si>
  <si>
    <t>insert into table db_custscience_interns.col_80_DB_SLSCNSL_PRODREFRESH_CDOLW_DMD_ORD_LN_ITM_FCT_distinct_values_table_stats select '80' as col_id, count (distinct RTN_ORD_LN_VAT_AMT) as distinct_values</t>
  </si>
  <si>
    <t>insert into table db_custscience_interns.col_81_DB_SLSCNSL_PRODREFRESH_CDOLW_DMD_ORD_LN_ITM_FCT_distinct_values_table_stats select '81' as col_id, count (distinct RTN_DC_LOC_HASH_KEY) as distinct_values</t>
  </si>
  <si>
    <t>insert into table db_custscience_interns.col_82_DB_SLSCNSL_PRODREFRESH_CDOLW_DMD_ORD_LN_ITM_FCT_distinct_values_table_stats select '82' as col_id, count (distinct RTN_MDSE_TYP_CD) as distinct_values</t>
  </si>
  <si>
    <t>insert into table db_custscience_interns.col_83_DB_SLSCNSL_PRODREFRESH_CDOLW_DMD_ORD_LN_ITM_FCT_distinct_values_table_stats select '83' as col_id, count (distinct RTN_PRC_STAT_CD) as distinct_values</t>
  </si>
  <si>
    <t>insert into table db_custscience_interns.col_84_DB_SLSCNSL_PRODREFRESH_CDOLW_DMD_ORD_LN_ITM_FCT_distinct_values_table_stats select '84' as col_id, count (distinct RTN_AGE_NBR) as distinct_values</t>
  </si>
  <si>
    <t>insert into table db_custscience_interns.col_85_DB_SLSCNSL_PRODREFRESH_CDOLW_DMD_ORD_LN_ITM_FCT_distinct_values_table_stats select '85' as col_id, count (distinct RTN_ORD_LN_XTD_ORIG_RTL_PRC_AMT) as distinct_values</t>
  </si>
  <si>
    <t>insert into table db_custscience_interns.col_86_DB_SLSCNSL_PRODREFRESH_CDOLW_DMD_ORD_LN_ITM_FCT_distinct_values_table_stats select '86' as col_id, count (distinct RTN_ORD_XTD_WAC_CST_AMT) as distinct_values</t>
  </si>
  <si>
    <t>insert into table db_custscience_interns.col_87_DB_SLSCNSL_PRODREFRESH_CDOLW_DMD_ORD_LN_ITM_FCT_distinct_values_table_stats select '87' as col_id, count (distinct RTN_ORD_LN_XTD_NET_DSCT_PRC_AMT) as distinct_values</t>
  </si>
  <si>
    <t>insert into table db_custscience_interns.col_88_DB_SLSCNSL_PRODREFRESH_CDOLW_DMD_ORD_LN_ITM_FCT_distinct_values_table_stats select '88' as col_id, count (distinct RTN_ORD_LN_XTD_CUR_TCK_PRC_AMT) as distinct_values</t>
  </si>
  <si>
    <t>insert into table db_custscience_interns.col_89_DB_SLSCNSL_PRODREFRESH_CDOLW_DMD_ORD_LN_ITM_FCT_distinct_values_table_stats select '89' as col_id, count (distinct RTN_ORD_LN_TOT_RTL_SLS_AMT) as distinct_values</t>
  </si>
  <si>
    <t>insert into table db_custscience_interns.col_90_DB_SLSCNSL_PRODREFRESH_CDOLW_DMD_ORD_LN_ITM_FCT_distinct_values_table_stats select '90' as col_id, count (distinct RTN_RSN_CD) as distinct_values</t>
  </si>
  <si>
    <t>insert into table db_custscience_interns.col_91_DB_SLSCNSL_PRODREFRESH_CDOLW_DMD_ORD_LN_ITM_FCT_distinct_values_table_stats select '91' as col_id, count (distinct TRK_CD) as distinct_values</t>
  </si>
  <si>
    <t>insert into table db_custscience_interns.col_92_DB_SLSCNSL_PRODREFRESH_CDOLW_DMD_ORD_LN_ITM_FCT_distinct_values_table_stats select '92' as col_id, count (distinct EPOC_ID) as distinct_values</t>
  </si>
  <si>
    <t>insert into table db_custscience_interns.col_93_DB_SLSCNSL_PRODREFRESH_CDOLW_DMD_ORD_LN_ITM_FCT_distinct_values_table_stats select '93' as col_id, count (distinct TXN_DT_HASH_KEY) as distinct_values</t>
  </si>
  <si>
    <t>insert into table db_custscience_interns.col_94_DB_SLSCNSL_PRODREFRESH_CDOLW_DMD_ORD_LN_ITM_FCT_distinct_values_table_stats select '94' as col_id, count (distinct SRC_TYP) as distinct_values</t>
  </si>
  <si>
    <t>create table db_custscience_interns.SUMMARY_of_DB_SLSCNSL_PRODREFRESH_CDOLW_DMD_ORD_LN_ITM_FCT_distinct_values_table_stats (col_id int, distinct_values bigint) Row format delimited Fields terminated by '\t' Lines terminated by '\n'  Stored as textfile ;</t>
  </si>
  <si>
    <t>insert into table db_custscience_interns.SUMMARY_of_DB_SLSCNSL_PRODREFRESH_CDOLW_DMD_ORD_LN_ITM_FCT_distinct_values_table_stats select col_id, distinct_values from db_custscience_interns.col_1_DB_SLSCNSL_PRODREFRESH_CDOLW_DMD_ORD_LN_ITM_FCT_distinct_values_table_stats ;</t>
  </si>
  <si>
    <t>insert into table db_custscience_interns.SUMMARY_of_DB_SLSCNSL_PRODREFRESH_CDOLW_DMD_ORD_LN_ITM_FCT_distinct_values_table_stats select col_id, distinct_values from db_custscience_interns.col_2_DB_SLSCNSL_PRODREFRESH_CDOLW_DMD_ORD_LN_ITM_FCT_distinct_values_table_stats ;</t>
  </si>
  <si>
    <t>insert into table db_custscience_interns.SUMMARY_of_DB_SLSCNSL_PRODREFRESH_CDOLW_DMD_ORD_LN_ITM_FCT_distinct_values_table_stats select col_id, distinct_values from db_custscience_interns.col_3_DB_SLSCNSL_PRODREFRESH_CDOLW_DMD_ORD_LN_ITM_FCT_distinct_values_table_stats ;</t>
  </si>
  <si>
    <t>insert into table db_custscience_interns.SUMMARY_of_DB_SLSCNSL_PRODREFRESH_CDOLW_DMD_ORD_LN_ITM_FCT_distinct_values_table_stats select col_id, distinct_values from db_custscience_interns.col_4_DB_SLSCNSL_PRODREFRESH_CDOLW_DMD_ORD_LN_ITM_FCT_distinct_values_table_stats ;</t>
  </si>
  <si>
    <t>insert into table db_custscience_interns.SUMMARY_of_DB_SLSCNSL_PRODREFRESH_CDOLW_DMD_ORD_LN_ITM_FCT_distinct_values_table_stats select col_id, distinct_values from db_custscience_interns.col_5_DB_SLSCNSL_PRODREFRESH_CDOLW_DMD_ORD_LN_ITM_FCT_distinct_values_table_stats ;</t>
  </si>
  <si>
    <t>insert into table db_custscience_interns.SUMMARY_of_DB_SLSCNSL_PRODREFRESH_CDOLW_DMD_ORD_LN_ITM_FCT_distinct_values_table_stats select col_id, distinct_values from db_custscience_interns.col_6_DB_SLSCNSL_PRODREFRESH_CDOLW_DMD_ORD_LN_ITM_FCT_distinct_values_table_stats ;</t>
  </si>
  <si>
    <t>insert into table db_custscience_interns.SUMMARY_of_DB_SLSCNSL_PRODREFRESH_CDOLW_DMD_ORD_LN_ITM_FCT_distinct_values_table_stats select col_id, distinct_values from db_custscience_interns.col_7_DB_SLSCNSL_PRODREFRESH_CDOLW_DMD_ORD_LN_ITM_FCT_distinct_values_table_stats ;</t>
  </si>
  <si>
    <t>insert into table db_custscience_interns.SUMMARY_of_DB_SLSCNSL_PRODREFRESH_CDOLW_DMD_ORD_LN_ITM_FCT_distinct_values_table_stats select col_id, distinct_values from db_custscience_interns.col_8_DB_SLSCNSL_PRODREFRESH_CDOLW_DMD_ORD_LN_ITM_FCT_distinct_values_table_stats ;</t>
  </si>
  <si>
    <t>insert into table db_custscience_interns.SUMMARY_of_DB_SLSCNSL_PRODREFRESH_CDOLW_DMD_ORD_LN_ITM_FCT_distinct_values_table_stats select col_id, distinct_values from db_custscience_interns.col_9_DB_SLSCNSL_PRODREFRESH_CDOLW_DMD_ORD_LN_ITM_FCT_distinct_values_table_stats ;</t>
  </si>
  <si>
    <t>insert into table db_custscience_interns.SUMMARY_of_DB_SLSCNSL_PRODREFRESH_CDOLW_DMD_ORD_LN_ITM_FCT_distinct_values_table_stats select col_id, distinct_values from db_custscience_interns.col_10_DB_SLSCNSL_PRODREFRESH_CDOLW_DMD_ORD_LN_ITM_FCT_distinct_values_table_stats ;</t>
  </si>
  <si>
    <t>insert into table db_custscience_interns.SUMMARY_of_DB_SLSCNSL_PRODREFRESH_CDOLW_DMD_ORD_LN_ITM_FCT_distinct_values_table_stats select col_id, distinct_values from db_custscience_interns.col_11_DB_SLSCNSL_PRODREFRESH_CDOLW_DMD_ORD_LN_ITM_FCT_distinct_values_table_stats ;</t>
  </si>
  <si>
    <t>insert into table db_custscience_interns.SUMMARY_of_DB_SLSCNSL_PRODREFRESH_CDOLW_DMD_ORD_LN_ITM_FCT_distinct_values_table_stats select col_id, distinct_values from db_custscience_interns.col_12_DB_SLSCNSL_PRODREFRESH_CDOLW_DMD_ORD_LN_ITM_FCT_distinct_values_table_stats ;</t>
  </si>
  <si>
    <t>insert into table db_custscience_interns.SUMMARY_of_DB_SLSCNSL_PRODREFRESH_CDOLW_DMD_ORD_LN_ITM_FCT_distinct_values_table_stats select col_id, distinct_values from db_custscience_interns.col_13_DB_SLSCNSL_PRODREFRESH_CDOLW_DMD_ORD_LN_ITM_FCT_distinct_values_table_stats ;</t>
  </si>
  <si>
    <t>insert into table db_custscience_interns.SUMMARY_of_DB_SLSCNSL_PRODREFRESH_CDOLW_DMD_ORD_LN_ITM_FCT_distinct_values_table_stats select col_id, distinct_values from db_custscience_interns.col_14_DB_SLSCNSL_PRODREFRESH_CDOLW_DMD_ORD_LN_ITM_FCT_distinct_values_table_stats ;</t>
  </si>
  <si>
    <t>insert into table db_custscience_interns.SUMMARY_of_DB_SLSCNSL_PRODREFRESH_CDOLW_DMD_ORD_LN_ITM_FCT_distinct_values_table_stats select col_id, distinct_values from db_custscience_interns.col_15_DB_SLSCNSL_PRODREFRESH_CDOLW_DMD_ORD_LN_ITM_FCT_distinct_values_table_stats ;</t>
  </si>
  <si>
    <t>insert into table db_custscience_interns.SUMMARY_of_DB_SLSCNSL_PRODREFRESH_CDOLW_DMD_ORD_LN_ITM_FCT_distinct_values_table_stats select col_id, distinct_values from db_custscience_interns.col_16_DB_SLSCNSL_PRODREFRESH_CDOLW_DMD_ORD_LN_ITM_FCT_distinct_values_table_stats ;</t>
  </si>
  <si>
    <t>insert into table db_custscience_interns.SUMMARY_of_DB_SLSCNSL_PRODREFRESH_CDOLW_DMD_ORD_LN_ITM_FCT_distinct_values_table_stats select col_id, distinct_values from db_custscience_interns.col_17_DB_SLSCNSL_PRODREFRESH_CDOLW_DMD_ORD_LN_ITM_FCT_distinct_values_table_stats ;</t>
  </si>
  <si>
    <t>insert into table db_custscience_interns.SUMMARY_of_DB_SLSCNSL_PRODREFRESH_CDOLW_DMD_ORD_LN_ITM_FCT_distinct_values_table_stats select col_id, distinct_values from db_custscience_interns.col_18_DB_SLSCNSL_PRODREFRESH_CDOLW_DMD_ORD_LN_ITM_FCT_distinct_values_table_stats ;</t>
  </si>
  <si>
    <t>insert into table db_custscience_interns.SUMMARY_of_DB_SLSCNSL_PRODREFRESH_CDOLW_DMD_ORD_LN_ITM_FCT_distinct_values_table_stats select col_id, distinct_values from db_custscience_interns.col_19_DB_SLSCNSL_PRODREFRESH_CDOLW_DMD_ORD_LN_ITM_FCT_distinct_values_table_stats ;</t>
  </si>
  <si>
    <t>insert into table db_custscience_interns.SUMMARY_of_DB_SLSCNSL_PRODREFRESH_CDOLW_DMD_ORD_LN_ITM_FCT_distinct_values_table_stats select col_id, distinct_values from db_custscience_interns.col_20_DB_SLSCNSL_PRODREFRESH_CDOLW_DMD_ORD_LN_ITM_FCT_distinct_values_table_stats ;</t>
  </si>
  <si>
    <t>insert into table db_custscience_interns.SUMMARY_of_DB_SLSCNSL_PRODREFRESH_CDOLW_DMD_ORD_LN_ITM_FCT_distinct_values_table_stats select col_id, distinct_values from db_custscience_interns.col_21_DB_SLSCNSL_PRODREFRESH_CDOLW_DMD_ORD_LN_ITM_FCT_distinct_values_table_stats ;</t>
  </si>
  <si>
    <t>insert into table db_custscience_interns.SUMMARY_of_DB_SLSCNSL_PRODREFRESH_CDOLW_DMD_ORD_LN_ITM_FCT_distinct_values_table_stats select col_id, distinct_values from db_custscience_interns.col_22_DB_SLSCNSL_PRODREFRESH_CDOLW_DMD_ORD_LN_ITM_FCT_distinct_values_table_stats ;</t>
  </si>
  <si>
    <t>insert into table db_custscience_interns.SUMMARY_of_DB_SLSCNSL_PRODREFRESH_CDOLW_DMD_ORD_LN_ITM_FCT_distinct_values_table_stats select col_id, distinct_values from db_custscience_interns.col_23_DB_SLSCNSL_PRODREFRESH_CDOLW_DMD_ORD_LN_ITM_FCT_distinct_values_table_stats ;</t>
  </si>
  <si>
    <t>insert into table db_custscience_interns.SUMMARY_of_DB_SLSCNSL_PRODREFRESH_CDOLW_DMD_ORD_LN_ITM_FCT_distinct_values_table_stats select col_id, distinct_values from db_custscience_interns.col_24_DB_SLSCNSL_PRODREFRESH_CDOLW_DMD_ORD_LN_ITM_FCT_distinct_values_table_stats ;</t>
  </si>
  <si>
    <t>insert into table db_custscience_interns.SUMMARY_of_DB_SLSCNSL_PRODREFRESH_CDOLW_DMD_ORD_LN_ITM_FCT_distinct_values_table_stats select col_id, distinct_values from db_custscience_interns.col_25_DB_SLSCNSL_PRODREFRESH_CDOLW_DMD_ORD_LN_ITM_FCT_distinct_values_table_stats ;</t>
  </si>
  <si>
    <t>insert into table db_custscience_interns.SUMMARY_of_DB_SLSCNSL_PRODREFRESH_CDOLW_DMD_ORD_LN_ITM_FCT_distinct_values_table_stats select col_id, distinct_values from db_custscience_interns.col_26_DB_SLSCNSL_PRODREFRESH_CDOLW_DMD_ORD_LN_ITM_FCT_distinct_values_table_stats ;</t>
  </si>
  <si>
    <t>insert into table db_custscience_interns.SUMMARY_of_DB_SLSCNSL_PRODREFRESH_CDOLW_DMD_ORD_LN_ITM_FCT_distinct_values_table_stats select col_id, distinct_values from db_custscience_interns.col_27_DB_SLSCNSL_PRODREFRESH_CDOLW_DMD_ORD_LN_ITM_FCT_distinct_values_table_stats ;</t>
  </si>
  <si>
    <t>insert into table db_custscience_interns.SUMMARY_of_DB_SLSCNSL_PRODREFRESH_CDOLW_DMD_ORD_LN_ITM_FCT_distinct_values_table_stats select col_id, distinct_values from db_custscience_interns.col_28_DB_SLSCNSL_PRODREFRESH_CDOLW_DMD_ORD_LN_ITM_FCT_distinct_values_table_stats ;</t>
  </si>
  <si>
    <t>insert into table db_custscience_interns.SUMMARY_of_DB_SLSCNSL_PRODREFRESH_CDOLW_DMD_ORD_LN_ITM_FCT_distinct_values_table_stats select col_id, distinct_values from db_custscience_interns.col_29_DB_SLSCNSL_PRODREFRESH_CDOLW_DMD_ORD_LN_ITM_FCT_distinct_values_table_stats ;</t>
  </si>
  <si>
    <t>insert into table db_custscience_interns.SUMMARY_of_DB_SLSCNSL_PRODREFRESH_CDOLW_DMD_ORD_LN_ITM_FCT_distinct_values_table_stats select col_id, distinct_values from db_custscience_interns.col_30_DB_SLSCNSL_PRODREFRESH_CDOLW_DMD_ORD_LN_ITM_FCT_distinct_values_table_stats ;</t>
  </si>
  <si>
    <t>insert into table db_custscience_interns.SUMMARY_of_DB_SLSCNSL_PRODREFRESH_CDOLW_DMD_ORD_LN_ITM_FCT_distinct_values_table_stats select col_id, distinct_values from db_custscience_interns.col_31_DB_SLSCNSL_PRODREFRESH_CDOLW_DMD_ORD_LN_ITM_FCT_distinct_values_table_stats ;</t>
  </si>
  <si>
    <t>insert into table db_custscience_interns.SUMMARY_of_DB_SLSCNSL_PRODREFRESH_CDOLW_DMD_ORD_LN_ITM_FCT_distinct_values_table_stats select col_id, distinct_values from db_custscience_interns.col_32_DB_SLSCNSL_PRODREFRESH_CDOLW_DMD_ORD_LN_ITM_FCT_distinct_values_table_stats ;</t>
  </si>
  <si>
    <t>insert into table db_custscience_interns.SUMMARY_of_DB_SLSCNSL_PRODREFRESH_CDOLW_DMD_ORD_LN_ITM_FCT_distinct_values_table_stats select col_id, distinct_values from db_custscience_interns.col_33_DB_SLSCNSL_PRODREFRESH_CDOLW_DMD_ORD_LN_ITM_FCT_distinct_values_table_stats ;</t>
  </si>
  <si>
    <t>insert into table db_custscience_interns.SUMMARY_of_DB_SLSCNSL_PRODREFRESH_CDOLW_DMD_ORD_LN_ITM_FCT_distinct_values_table_stats select col_id, distinct_values from db_custscience_interns.col_34_DB_SLSCNSL_PRODREFRESH_CDOLW_DMD_ORD_LN_ITM_FCT_distinct_values_table_stats ;</t>
  </si>
  <si>
    <t>insert into table db_custscience_interns.SUMMARY_of_DB_SLSCNSL_PRODREFRESH_CDOLW_DMD_ORD_LN_ITM_FCT_distinct_values_table_stats select col_id, distinct_values from db_custscience_interns.col_35_DB_SLSCNSL_PRODREFRESH_CDOLW_DMD_ORD_LN_ITM_FCT_distinct_values_table_stats ;</t>
  </si>
  <si>
    <t>insert into table db_custscience_interns.SUMMARY_of_DB_SLSCNSL_PRODREFRESH_CDOLW_DMD_ORD_LN_ITM_FCT_distinct_values_table_stats select col_id, distinct_values from db_custscience_interns.col_36_DB_SLSCNSL_PRODREFRESH_CDOLW_DMD_ORD_LN_ITM_FCT_distinct_values_table_stats ;</t>
  </si>
  <si>
    <t>insert into table db_custscience_interns.SUMMARY_of_DB_SLSCNSL_PRODREFRESH_CDOLW_DMD_ORD_LN_ITM_FCT_distinct_values_table_stats select col_id, distinct_values from db_custscience_interns.col_37_DB_SLSCNSL_PRODREFRESH_CDOLW_DMD_ORD_LN_ITM_FCT_distinct_values_table_stats ;</t>
  </si>
  <si>
    <t>insert into table db_custscience_interns.SUMMARY_of_DB_SLSCNSL_PRODREFRESH_CDOLW_DMD_ORD_LN_ITM_FCT_distinct_values_table_stats select col_id, distinct_values from db_custscience_interns.col_38_DB_SLSCNSL_PRODREFRESH_CDOLW_DMD_ORD_LN_ITM_FCT_distinct_values_table_stats ;</t>
  </si>
  <si>
    <t>insert into table db_custscience_interns.SUMMARY_of_DB_SLSCNSL_PRODREFRESH_CDOLW_DMD_ORD_LN_ITM_FCT_distinct_values_table_stats select col_id, distinct_values from db_custscience_interns.col_39_DB_SLSCNSL_PRODREFRESH_CDOLW_DMD_ORD_LN_ITM_FCT_distinct_values_table_stats ;</t>
  </si>
  <si>
    <t>insert into table db_custscience_interns.SUMMARY_of_DB_SLSCNSL_PRODREFRESH_CDOLW_DMD_ORD_LN_ITM_FCT_distinct_values_table_stats select col_id, distinct_values from db_custscience_interns.col_40_DB_SLSCNSL_PRODREFRESH_CDOLW_DMD_ORD_LN_ITM_FCT_distinct_values_table_stats ;</t>
  </si>
  <si>
    <t>insert into table db_custscience_interns.SUMMARY_of_DB_SLSCNSL_PRODREFRESH_CDOLW_DMD_ORD_LN_ITM_FCT_distinct_values_table_stats select col_id, distinct_values from db_custscience_interns.col_41_DB_SLSCNSL_PRODREFRESH_CDOLW_DMD_ORD_LN_ITM_FCT_distinct_values_table_stats ;</t>
  </si>
  <si>
    <t>insert into table db_custscience_interns.SUMMARY_of_DB_SLSCNSL_PRODREFRESH_CDOLW_DMD_ORD_LN_ITM_FCT_distinct_values_table_stats select col_id, distinct_values from db_custscience_interns.col_42_DB_SLSCNSL_PRODREFRESH_CDOLW_DMD_ORD_LN_ITM_FCT_distinct_values_table_stats ;</t>
  </si>
  <si>
    <t>insert into table db_custscience_interns.SUMMARY_of_DB_SLSCNSL_PRODREFRESH_CDOLW_DMD_ORD_LN_ITM_FCT_distinct_values_table_stats select col_id, distinct_values from db_custscience_interns.col_43_DB_SLSCNSL_PRODREFRESH_CDOLW_DMD_ORD_LN_ITM_FCT_distinct_values_table_stats ;</t>
  </si>
  <si>
    <t>insert into table db_custscience_interns.SUMMARY_of_DB_SLSCNSL_PRODREFRESH_CDOLW_DMD_ORD_LN_ITM_FCT_distinct_values_table_stats select col_id, distinct_values from db_custscience_interns.col_44_DB_SLSCNSL_PRODREFRESH_CDOLW_DMD_ORD_LN_ITM_FCT_distinct_values_table_stats ;</t>
  </si>
  <si>
    <t>insert into table db_custscience_interns.SUMMARY_of_DB_SLSCNSL_PRODREFRESH_CDOLW_DMD_ORD_LN_ITM_FCT_distinct_values_table_stats select col_id, distinct_values from db_custscience_interns.col_45_DB_SLSCNSL_PRODREFRESH_CDOLW_DMD_ORD_LN_ITM_FCT_distinct_values_table_stats ;</t>
  </si>
  <si>
    <t>insert into table db_custscience_interns.SUMMARY_of_DB_SLSCNSL_PRODREFRESH_CDOLW_DMD_ORD_LN_ITM_FCT_distinct_values_table_stats select col_id, distinct_values from db_custscience_interns.col_46_DB_SLSCNSL_PRODREFRESH_CDOLW_DMD_ORD_LN_ITM_FCT_distinct_values_table_stats ;</t>
  </si>
  <si>
    <t>insert into table db_custscience_interns.SUMMARY_of_DB_SLSCNSL_PRODREFRESH_CDOLW_DMD_ORD_LN_ITM_FCT_distinct_values_table_stats select col_id, distinct_values from db_custscience_interns.col_47_DB_SLSCNSL_PRODREFRESH_CDOLW_DMD_ORD_LN_ITM_FCT_distinct_values_table_stats ;</t>
  </si>
  <si>
    <t>insert into table db_custscience_interns.SUMMARY_of_DB_SLSCNSL_PRODREFRESH_CDOLW_DMD_ORD_LN_ITM_FCT_distinct_values_table_stats select col_id, distinct_values from db_custscience_interns.col_48_DB_SLSCNSL_PRODREFRESH_CDOLW_DMD_ORD_LN_ITM_FCT_distinct_values_table_stats ;</t>
  </si>
  <si>
    <t>insert into table db_custscience_interns.SUMMARY_of_DB_SLSCNSL_PRODREFRESH_CDOLW_DMD_ORD_LN_ITM_FCT_distinct_values_table_stats select col_id, distinct_values from db_custscience_interns.col_49_DB_SLSCNSL_PRODREFRESH_CDOLW_DMD_ORD_LN_ITM_FCT_distinct_values_table_stats ;</t>
  </si>
  <si>
    <t>insert into table db_custscience_interns.SUMMARY_of_DB_SLSCNSL_PRODREFRESH_CDOLW_DMD_ORD_LN_ITM_FCT_distinct_values_table_stats select col_id, distinct_values from db_custscience_interns.col_50_DB_SLSCNSL_PRODREFRESH_CDOLW_DMD_ORD_LN_ITM_FCT_distinct_values_table_stats ;</t>
  </si>
  <si>
    <t>insert into table db_custscience_interns.SUMMARY_of_DB_SLSCNSL_PRODREFRESH_CDOLW_DMD_ORD_LN_ITM_FCT_distinct_values_table_stats select col_id, distinct_values from db_custscience_interns.col_51_DB_SLSCNSL_PRODREFRESH_CDOLW_DMD_ORD_LN_ITM_FCT_distinct_values_table_stats ;</t>
  </si>
  <si>
    <t>insert into table db_custscience_interns.SUMMARY_of_DB_SLSCNSL_PRODREFRESH_CDOLW_DMD_ORD_LN_ITM_FCT_distinct_values_table_stats select col_id, distinct_values from db_custscience_interns.col_52_DB_SLSCNSL_PRODREFRESH_CDOLW_DMD_ORD_LN_ITM_FCT_distinct_values_table_stats ;</t>
  </si>
  <si>
    <t>insert into table db_custscience_interns.SUMMARY_of_DB_SLSCNSL_PRODREFRESH_CDOLW_DMD_ORD_LN_ITM_FCT_distinct_values_table_stats select col_id, distinct_values from db_custscience_interns.col_53_DB_SLSCNSL_PRODREFRESH_CDOLW_DMD_ORD_LN_ITM_FCT_distinct_values_table_stats ;</t>
  </si>
  <si>
    <t>insert into table db_custscience_interns.SUMMARY_of_DB_SLSCNSL_PRODREFRESH_CDOLW_DMD_ORD_LN_ITM_FCT_distinct_values_table_stats select col_id, distinct_values from db_custscience_interns.col_54_DB_SLSCNSL_PRODREFRESH_CDOLW_DMD_ORD_LN_ITM_FCT_distinct_values_table_stats ;</t>
  </si>
  <si>
    <t>insert into table db_custscience_interns.SUMMARY_of_DB_SLSCNSL_PRODREFRESH_CDOLW_DMD_ORD_LN_ITM_FCT_distinct_values_table_stats select col_id, distinct_values from db_custscience_interns.col_55_DB_SLSCNSL_PRODREFRESH_CDOLW_DMD_ORD_LN_ITM_FCT_distinct_values_table_stats ;</t>
  </si>
  <si>
    <t>insert into table db_custscience_interns.SUMMARY_of_DB_SLSCNSL_PRODREFRESH_CDOLW_DMD_ORD_LN_ITM_FCT_distinct_values_table_stats select col_id, distinct_values from db_custscience_interns.col_56_DB_SLSCNSL_PRODREFRESH_CDOLW_DMD_ORD_LN_ITM_FCT_distinct_values_table_stats ;</t>
  </si>
  <si>
    <t>insert into table db_custscience_interns.SUMMARY_of_DB_SLSCNSL_PRODREFRESH_CDOLW_DMD_ORD_LN_ITM_FCT_distinct_values_table_stats select col_id, distinct_values from db_custscience_interns.col_57_DB_SLSCNSL_PRODREFRESH_CDOLW_DMD_ORD_LN_ITM_FCT_distinct_values_table_stats ;</t>
  </si>
  <si>
    <t>insert into table db_custscience_interns.SUMMARY_of_DB_SLSCNSL_PRODREFRESH_CDOLW_DMD_ORD_LN_ITM_FCT_distinct_values_table_stats select col_id, distinct_values from db_custscience_interns.col_58_DB_SLSCNSL_PRODREFRESH_CDOLW_DMD_ORD_LN_ITM_FCT_distinct_values_table_stats ;</t>
  </si>
  <si>
    <t>insert into table db_custscience_interns.SUMMARY_of_DB_SLSCNSL_PRODREFRESH_CDOLW_DMD_ORD_LN_ITM_FCT_distinct_values_table_stats select col_id, distinct_values from db_custscience_interns.col_59_DB_SLSCNSL_PRODREFRESH_CDOLW_DMD_ORD_LN_ITM_FCT_distinct_values_table_stats ;</t>
  </si>
  <si>
    <t>insert into table db_custscience_interns.SUMMARY_of_DB_SLSCNSL_PRODREFRESH_CDOLW_DMD_ORD_LN_ITM_FCT_distinct_values_table_stats select col_id, distinct_values from db_custscience_interns.col_60_DB_SLSCNSL_PRODREFRESH_CDOLW_DMD_ORD_LN_ITM_FCT_distinct_values_table_stats ;</t>
  </si>
  <si>
    <t>insert into table db_custscience_interns.SUMMARY_of_DB_SLSCNSL_PRODREFRESH_CDOLW_DMD_ORD_LN_ITM_FCT_distinct_values_table_stats select col_id, distinct_values from db_custscience_interns.col_61_DB_SLSCNSL_PRODREFRESH_CDOLW_DMD_ORD_LN_ITM_FCT_distinct_values_table_stats ;</t>
  </si>
  <si>
    <t>insert into table db_custscience_interns.SUMMARY_of_DB_SLSCNSL_PRODREFRESH_CDOLW_DMD_ORD_LN_ITM_FCT_distinct_values_table_stats select col_id, distinct_values from db_custscience_interns.col_62_DB_SLSCNSL_PRODREFRESH_CDOLW_DMD_ORD_LN_ITM_FCT_distinct_values_table_stats ;</t>
  </si>
  <si>
    <t>insert into table db_custscience_interns.SUMMARY_of_DB_SLSCNSL_PRODREFRESH_CDOLW_DMD_ORD_LN_ITM_FCT_distinct_values_table_stats select col_id, distinct_values from db_custscience_interns.col_63_DB_SLSCNSL_PRODREFRESH_CDOLW_DMD_ORD_LN_ITM_FCT_distinct_values_table_stats ;</t>
  </si>
  <si>
    <t>insert into table db_custscience_interns.SUMMARY_of_DB_SLSCNSL_PRODREFRESH_CDOLW_DMD_ORD_LN_ITM_FCT_distinct_values_table_stats select col_id, distinct_values from db_custscience_interns.col_64_DB_SLSCNSL_PRODREFRESH_CDOLW_DMD_ORD_LN_ITM_FCT_distinct_values_table_stats ;</t>
  </si>
  <si>
    <t>insert into table db_custscience_interns.SUMMARY_of_DB_SLSCNSL_PRODREFRESH_CDOLW_DMD_ORD_LN_ITM_FCT_distinct_values_table_stats select col_id, distinct_values from db_custscience_interns.col_65_DB_SLSCNSL_PRODREFRESH_CDOLW_DMD_ORD_LN_ITM_FCT_distinct_values_table_stats ;</t>
  </si>
  <si>
    <t>insert into table db_custscience_interns.SUMMARY_of_DB_SLSCNSL_PRODREFRESH_CDOLW_DMD_ORD_LN_ITM_FCT_distinct_values_table_stats select col_id, distinct_values from db_custscience_interns.col_66_DB_SLSCNSL_PRODREFRESH_CDOLW_DMD_ORD_LN_ITM_FCT_distinct_values_table_stats ;</t>
  </si>
  <si>
    <t>insert into table db_custscience_interns.SUMMARY_of_DB_SLSCNSL_PRODREFRESH_CDOLW_DMD_ORD_LN_ITM_FCT_distinct_values_table_stats select col_id, distinct_values from db_custscience_interns.col_67_DB_SLSCNSL_PRODREFRESH_CDOLW_DMD_ORD_LN_ITM_FCT_distinct_values_table_stats ;</t>
  </si>
  <si>
    <t>insert into table db_custscience_interns.SUMMARY_of_DB_SLSCNSL_PRODREFRESH_CDOLW_DMD_ORD_LN_ITM_FCT_distinct_values_table_stats select col_id, distinct_values from db_custscience_interns.col_68_DB_SLSCNSL_PRODREFRESH_CDOLW_DMD_ORD_LN_ITM_FCT_distinct_values_table_stats ;</t>
  </si>
  <si>
    <t>insert into table db_custscience_interns.SUMMARY_of_DB_SLSCNSL_PRODREFRESH_CDOLW_DMD_ORD_LN_ITM_FCT_distinct_values_table_stats select col_id, distinct_values from db_custscience_interns.col_69_DB_SLSCNSL_PRODREFRESH_CDOLW_DMD_ORD_LN_ITM_FCT_distinct_values_table_stats ;</t>
  </si>
  <si>
    <t>insert into table db_custscience_interns.SUMMARY_of_DB_SLSCNSL_PRODREFRESH_CDOLW_DMD_ORD_LN_ITM_FCT_distinct_values_table_stats select col_id, distinct_values from db_custscience_interns.col_70_DB_SLSCNSL_PRODREFRESH_CDOLW_DMD_ORD_LN_ITM_FCT_distinct_values_table_stats ;</t>
  </si>
  <si>
    <t>insert into table db_custscience_interns.SUMMARY_of_DB_SLSCNSL_PRODREFRESH_CDOLW_DMD_ORD_LN_ITM_FCT_distinct_values_table_stats select col_id, distinct_values from db_custscience_interns.col_71_DB_SLSCNSL_PRODREFRESH_CDOLW_DMD_ORD_LN_ITM_FCT_distinct_values_table_stats ;</t>
  </si>
  <si>
    <t>insert into table db_custscience_interns.SUMMARY_of_DB_SLSCNSL_PRODREFRESH_CDOLW_DMD_ORD_LN_ITM_FCT_distinct_values_table_stats select col_id, distinct_values from db_custscience_interns.col_72_DB_SLSCNSL_PRODREFRESH_CDOLW_DMD_ORD_LN_ITM_FCT_distinct_values_table_stats ;</t>
  </si>
  <si>
    <t>insert into table db_custscience_interns.SUMMARY_of_DB_SLSCNSL_PRODREFRESH_CDOLW_DMD_ORD_LN_ITM_FCT_distinct_values_table_stats select col_id, distinct_values from db_custscience_interns.col_73_DB_SLSCNSL_PRODREFRESH_CDOLW_DMD_ORD_LN_ITM_FCT_distinct_values_table_stats ;</t>
  </si>
  <si>
    <t>insert into table db_custscience_interns.SUMMARY_of_DB_SLSCNSL_PRODREFRESH_CDOLW_DMD_ORD_LN_ITM_FCT_distinct_values_table_stats select col_id, distinct_values from db_custscience_interns.col_74_DB_SLSCNSL_PRODREFRESH_CDOLW_DMD_ORD_LN_ITM_FCT_distinct_values_table_stats ;</t>
  </si>
  <si>
    <t>insert into table db_custscience_interns.SUMMARY_of_DB_SLSCNSL_PRODREFRESH_CDOLW_DMD_ORD_LN_ITM_FCT_distinct_values_table_stats select col_id, distinct_values from db_custscience_interns.col_75_DB_SLSCNSL_PRODREFRESH_CDOLW_DMD_ORD_LN_ITM_FCT_distinct_values_table_stats ;</t>
  </si>
  <si>
    <t>insert into table db_custscience_interns.SUMMARY_of_DB_SLSCNSL_PRODREFRESH_CDOLW_DMD_ORD_LN_ITM_FCT_distinct_values_table_stats select col_id, distinct_values from db_custscience_interns.col_76_DB_SLSCNSL_PRODREFRESH_CDOLW_DMD_ORD_LN_ITM_FCT_distinct_values_table_stats ;</t>
  </si>
  <si>
    <t>insert into table db_custscience_interns.SUMMARY_of_DB_SLSCNSL_PRODREFRESH_CDOLW_DMD_ORD_LN_ITM_FCT_distinct_values_table_stats select col_id, distinct_values from db_custscience_interns.col_77_DB_SLSCNSL_PRODREFRESH_CDOLW_DMD_ORD_LN_ITM_FCT_distinct_values_table_stats ;</t>
  </si>
  <si>
    <t>insert into table db_custscience_interns.SUMMARY_of_DB_SLSCNSL_PRODREFRESH_CDOLW_DMD_ORD_LN_ITM_FCT_distinct_values_table_stats select col_id, distinct_values from db_custscience_interns.col_78_DB_SLSCNSL_PRODREFRESH_CDOLW_DMD_ORD_LN_ITM_FCT_distinct_values_table_stats ;</t>
  </si>
  <si>
    <t>insert into table db_custscience_interns.SUMMARY_of_DB_SLSCNSL_PRODREFRESH_CDOLW_DMD_ORD_LN_ITM_FCT_distinct_values_table_stats select col_id, distinct_values from db_custscience_interns.col_79_DB_SLSCNSL_PRODREFRESH_CDOLW_DMD_ORD_LN_ITM_FCT_distinct_values_table_stats ;</t>
  </si>
  <si>
    <t>insert into table db_custscience_interns.SUMMARY_of_DB_SLSCNSL_PRODREFRESH_CDOLW_DMD_ORD_LN_ITM_FCT_distinct_values_table_stats select col_id, distinct_values from db_custscience_interns.col_80_DB_SLSCNSL_PRODREFRESH_CDOLW_DMD_ORD_LN_ITM_FCT_distinct_values_table_stats ;</t>
  </si>
  <si>
    <t>insert into table db_custscience_interns.SUMMARY_of_DB_SLSCNSL_PRODREFRESH_CDOLW_DMD_ORD_LN_ITM_FCT_distinct_values_table_stats select col_id, distinct_values from db_custscience_interns.col_81_DB_SLSCNSL_PRODREFRESH_CDOLW_DMD_ORD_LN_ITM_FCT_distinct_values_table_stats ;</t>
  </si>
  <si>
    <t>insert into table db_custscience_interns.SUMMARY_of_DB_SLSCNSL_PRODREFRESH_CDOLW_DMD_ORD_LN_ITM_FCT_distinct_values_table_stats select col_id, distinct_values from db_custscience_interns.col_82_DB_SLSCNSL_PRODREFRESH_CDOLW_DMD_ORD_LN_ITM_FCT_distinct_values_table_stats ;</t>
  </si>
  <si>
    <t>insert into table db_custscience_interns.SUMMARY_of_DB_SLSCNSL_PRODREFRESH_CDOLW_DMD_ORD_LN_ITM_FCT_distinct_values_table_stats select col_id, distinct_values from db_custscience_interns.col_83_DB_SLSCNSL_PRODREFRESH_CDOLW_DMD_ORD_LN_ITM_FCT_distinct_values_table_stats ;</t>
  </si>
  <si>
    <t>insert into table db_custscience_interns.SUMMARY_of_DB_SLSCNSL_PRODREFRESH_CDOLW_DMD_ORD_LN_ITM_FCT_distinct_values_table_stats select col_id, distinct_values from db_custscience_interns.col_84_DB_SLSCNSL_PRODREFRESH_CDOLW_DMD_ORD_LN_ITM_FCT_distinct_values_table_stats ;</t>
  </si>
  <si>
    <t>insert into table db_custscience_interns.SUMMARY_of_DB_SLSCNSL_PRODREFRESH_CDOLW_DMD_ORD_LN_ITM_FCT_distinct_values_table_stats select col_id, distinct_values from db_custscience_interns.col_85_DB_SLSCNSL_PRODREFRESH_CDOLW_DMD_ORD_LN_ITM_FCT_distinct_values_table_stats ;</t>
  </si>
  <si>
    <t>insert into table db_custscience_interns.SUMMARY_of_DB_SLSCNSL_PRODREFRESH_CDOLW_DMD_ORD_LN_ITM_FCT_distinct_values_table_stats select col_id, distinct_values from db_custscience_interns.col_86_DB_SLSCNSL_PRODREFRESH_CDOLW_DMD_ORD_LN_ITM_FCT_distinct_values_table_stats ;</t>
  </si>
  <si>
    <t>insert into table db_custscience_interns.SUMMARY_of_DB_SLSCNSL_PRODREFRESH_CDOLW_DMD_ORD_LN_ITM_FCT_distinct_values_table_stats select col_id, distinct_values from db_custscience_interns.col_87_DB_SLSCNSL_PRODREFRESH_CDOLW_DMD_ORD_LN_ITM_FCT_distinct_values_table_stats ;</t>
  </si>
  <si>
    <t>insert into table db_custscience_interns.SUMMARY_of_DB_SLSCNSL_PRODREFRESH_CDOLW_DMD_ORD_LN_ITM_FCT_distinct_values_table_stats select col_id, distinct_values from db_custscience_interns.col_88_DB_SLSCNSL_PRODREFRESH_CDOLW_DMD_ORD_LN_ITM_FCT_distinct_values_table_stats ;</t>
  </si>
  <si>
    <t>insert into table db_custscience_interns.SUMMARY_of_DB_SLSCNSL_PRODREFRESH_CDOLW_DMD_ORD_LN_ITM_FCT_distinct_values_table_stats select col_id, distinct_values from db_custscience_interns.col_89_DB_SLSCNSL_PRODREFRESH_CDOLW_DMD_ORD_LN_ITM_FCT_distinct_values_table_stats ;</t>
  </si>
  <si>
    <t>insert into table db_custscience_interns.SUMMARY_of_DB_SLSCNSL_PRODREFRESH_CDOLW_DMD_ORD_LN_ITM_FCT_distinct_values_table_stats select col_id, distinct_values from db_custscience_interns.col_90_DB_SLSCNSL_PRODREFRESH_CDOLW_DMD_ORD_LN_ITM_FCT_distinct_values_table_stats ;</t>
  </si>
  <si>
    <t>insert into table db_custscience_interns.SUMMARY_of_DB_SLSCNSL_PRODREFRESH_CDOLW_DMD_ORD_LN_ITM_FCT_distinct_values_table_stats select col_id, distinct_values from db_custscience_interns.col_91_DB_SLSCNSL_PRODREFRESH_CDOLW_DMD_ORD_LN_ITM_FCT_distinct_values_table_stats ;</t>
  </si>
  <si>
    <t>insert into table db_custscience_interns.SUMMARY_of_DB_SLSCNSL_PRODREFRESH_CDOLW_DMD_ORD_LN_ITM_FCT_distinct_values_table_stats select col_id, distinct_values from db_custscience_interns.col_92_DB_SLSCNSL_PRODREFRESH_CDOLW_DMD_ORD_LN_ITM_FCT_distinct_values_table_stats ;</t>
  </si>
  <si>
    <t>insert into table db_custscience_interns.SUMMARY_of_DB_SLSCNSL_PRODREFRESH_CDOLW_DMD_ORD_LN_ITM_FCT_distinct_values_table_stats select col_id, distinct_values from db_custscience_interns.col_93_DB_SLSCNSL_PRODREFRESH_CDOLW_DMD_ORD_LN_ITM_FCT_distinct_values_table_stats ;</t>
  </si>
  <si>
    <t>insert into table db_custscience_interns.SUMMARY_of_DB_SLSCNSL_PRODREFRESH_CDOLW_DMD_ORD_LN_ITM_FCT_distinct_values_table_stats select col_id, distinct_values from db_custscience_interns.col_94_DB_SLSCNSL_PRODREFRESH_CDOLW_DMD_ORD_LN_ITM_FCT_distinct_values_table_stats ;</t>
  </si>
  <si>
    <t>drop table db_custscience_interns.col_1_DB_SLSCNSL_PRODREFRESH_CDOLW_DMD_ORD_LN_ITM_FCT_distinct_values_table_stats;</t>
  </si>
  <si>
    <t>drop table db_custscience_interns.col_2_DB_SLSCNSL_PRODREFRESH_CDOLW_DMD_ORD_LN_ITM_FCT_distinct_values_table_stats;</t>
  </si>
  <si>
    <t>drop table db_custscience_interns.col_3_DB_SLSCNSL_PRODREFRESH_CDOLW_DMD_ORD_LN_ITM_FCT_distinct_values_table_stats;</t>
  </si>
  <si>
    <t>drop table db_custscience_interns.col_4_DB_SLSCNSL_PRODREFRESH_CDOLW_DMD_ORD_LN_ITM_FCT_distinct_values_table_stats;</t>
  </si>
  <si>
    <t>drop table db_custscience_interns.col_5_DB_SLSCNSL_PRODREFRESH_CDOLW_DMD_ORD_LN_ITM_FCT_distinct_values_table_stats;</t>
  </si>
  <si>
    <t>drop table db_custscience_interns.col_6_DB_SLSCNSL_PRODREFRESH_CDOLW_DMD_ORD_LN_ITM_FCT_distinct_values_table_stats;</t>
  </si>
  <si>
    <t>drop table db_custscience_interns.col_7_DB_SLSCNSL_PRODREFRESH_CDOLW_DMD_ORD_LN_ITM_FCT_distinct_values_table_stats;</t>
  </si>
  <si>
    <t>drop table db_custscience_interns.col_8_DB_SLSCNSL_PRODREFRESH_CDOLW_DMD_ORD_LN_ITM_FCT_distinct_values_table_stats;</t>
  </si>
  <si>
    <t>drop table db_custscience_interns.col_9_DB_SLSCNSL_PRODREFRESH_CDOLW_DMD_ORD_LN_ITM_FCT_distinct_values_table_stats;</t>
  </si>
  <si>
    <t>drop table db_custscience_interns.col_10_DB_SLSCNSL_PRODREFRESH_CDOLW_DMD_ORD_LN_ITM_FCT_distinct_values_table_stats;</t>
  </si>
  <si>
    <t>drop table db_custscience_interns.col_11_DB_SLSCNSL_PRODREFRESH_CDOLW_DMD_ORD_LN_ITM_FCT_distinct_values_table_stats;</t>
  </si>
  <si>
    <t>drop table db_custscience_interns.col_12_DB_SLSCNSL_PRODREFRESH_CDOLW_DMD_ORD_LN_ITM_FCT_distinct_values_table_stats;</t>
  </si>
  <si>
    <t>drop table db_custscience_interns.col_13_DB_SLSCNSL_PRODREFRESH_CDOLW_DMD_ORD_LN_ITM_FCT_distinct_values_table_stats;</t>
  </si>
  <si>
    <t>drop table db_custscience_interns.col_14_DB_SLSCNSL_PRODREFRESH_CDOLW_DMD_ORD_LN_ITM_FCT_distinct_values_table_stats;</t>
  </si>
  <si>
    <t>drop table db_custscience_interns.col_15_DB_SLSCNSL_PRODREFRESH_CDOLW_DMD_ORD_LN_ITM_FCT_distinct_values_table_stats;</t>
  </si>
  <si>
    <t>drop table db_custscience_interns.col_16_DB_SLSCNSL_PRODREFRESH_CDOLW_DMD_ORD_LN_ITM_FCT_distinct_values_table_stats;</t>
  </si>
  <si>
    <t>drop table db_custscience_interns.col_17_DB_SLSCNSL_PRODREFRESH_CDOLW_DMD_ORD_LN_ITM_FCT_distinct_values_table_stats;</t>
  </si>
  <si>
    <t>drop table db_custscience_interns.col_18_DB_SLSCNSL_PRODREFRESH_CDOLW_DMD_ORD_LN_ITM_FCT_distinct_values_table_stats;</t>
  </si>
  <si>
    <t>drop table db_custscience_interns.col_19_DB_SLSCNSL_PRODREFRESH_CDOLW_DMD_ORD_LN_ITM_FCT_distinct_values_table_stats;</t>
  </si>
  <si>
    <t>drop table db_custscience_interns.col_20_DB_SLSCNSL_PRODREFRESH_CDOLW_DMD_ORD_LN_ITM_FCT_distinct_values_table_stats;</t>
  </si>
  <si>
    <t>drop table db_custscience_interns.col_21_DB_SLSCNSL_PRODREFRESH_CDOLW_DMD_ORD_LN_ITM_FCT_distinct_values_table_stats;</t>
  </si>
  <si>
    <t>drop table db_custscience_interns.col_22_DB_SLSCNSL_PRODREFRESH_CDOLW_DMD_ORD_LN_ITM_FCT_distinct_values_table_stats;</t>
  </si>
  <si>
    <t>drop table db_custscience_interns.col_23_DB_SLSCNSL_PRODREFRESH_CDOLW_DMD_ORD_LN_ITM_FCT_distinct_values_table_stats;</t>
  </si>
  <si>
    <t>drop table db_custscience_interns.col_24_DB_SLSCNSL_PRODREFRESH_CDOLW_DMD_ORD_LN_ITM_FCT_distinct_values_table_stats;</t>
  </si>
  <si>
    <t>drop table db_custscience_interns.col_25_DB_SLSCNSL_PRODREFRESH_CDOLW_DMD_ORD_LN_ITM_FCT_distinct_values_table_stats;</t>
  </si>
  <si>
    <t>drop table db_custscience_interns.col_26_DB_SLSCNSL_PRODREFRESH_CDOLW_DMD_ORD_LN_ITM_FCT_distinct_values_table_stats;</t>
  </si>
  <si>
    <t>drop table db_custscience_interns.col_27_DB_SLSCNSL_PRODREFRESH_CDOLW_DMD_ORD_LN_ITM_FCT_distinct_values_table_stats;</t>
  </si>
  <si>
    <t>drop table db_custscience_interns.col_28_DB_SLSCNSL_PRODREFRESH_CDOLW_DMD_ORD_LN_ITM_FCT_distinct_values_table_stats;</t>
  </si>
  <si>
    <t>drop table db_custscience_interns.col_29_DB_SLSCNSL_PRODREFRESH_CDOLW_DMD_ORD_LN_ITM_FCT_distinct_values_table_stats;</t>
  </si>
  <si>
    <t>drop table db_custscience_interns.col_30_DB_SLSCNSL_PRODREFRESH_CDOLW_DMD_ORD_LN_ITM_FCT_distinct_values_table_stats;</t>
  </si>
  <si>
    <t>drop table db_custscience_interns.col_31_DB_SLSCNSL_PRODREFRESH_CDOLW_DMD_ORD_LN_ITM_FCT_distinct_values_table_stats;</t>
  </si>
  <si>
    <t>drop table db_custscience_interns.col_32_DB_SLSCNSL_PRODREFRESH_CDOLW_DMD_ORD_LN_ITM_FCT_distinct_values_table_stats;</t>
  </si>
  <si>
    <t>drop table db_custscience_interns.col_33_DB_SLSCNSL_PRODREFRESH_CDOLW_DMD_ORD_LN_ITM_FCT_distinct_values_table_stats;</t>
  </si>
  <si>
    <t>drop table db_custscience_interns.col_34_DB_SLSCNSL_PRODREFRESH_CDOLW_DMD_ORD_LN_ITM_FCT_distinct_values_table_stats;</t>
  </si>
  <si>
    <t>drop table db_custscience_interns.col_35_DB_SLSCNSL_PRODREFRESH_CDOLW_DMD_ORD_LN_ITM_FCT_distinct_values_table_stats;</t>
  </si>
  <si>
    <t>drop table db_custscience_interns.col_36_DB_SLSCNSL_PRODREFRESH_CDOLW_DMD_ORD_LN_ITM_FCT_distinct_values_table_stats;</t>
  </si>
  <si>
    <t>drop table db_custscience_interns.col_37_DB_SLSCNSL_PRODREFRESH_CDOLW_DMD_ORD_LN_ITM_FCT_distinct_values_table_stats;</t>
  </si>
  <si>
    <t>drop table db_custscience_interns.col_38_DB_SLSCNSL_PRODREFRESH_CDOLW_DMD_ORD_LN_ITM_FCT_distinct_values_table_stats;</t>
  </si>
  <si>
    <t>drop table db_custscience_interns.col_39_DB_SLSCNSL_PRODREFRESH_CDOLW_DMD_ORD_LN_ITM_FCT_distinct_values_table_stats;</t>
  </si>
  <si>
    <t>drop table db_custscience_interns.col_40_DB_SLSCNSL_PRODREFRESH_CDOLW_DMD_ORD_LN_ITM_FCT_distinct_values_table_stats;</t>
  </si>
  <si>
    <t>drop table db_custscience_interns.col_41_DB_SLSCNSL_PRODREFRESH_CDOLW_DMD_ORD_LN_ITM_FCT_distinct_values_table_stats;</t>
  </si>
  <si>
    <t>drop table db_custscience_interns.col_42_DB_SLSCNSL_PRODREFRESH_CDOLW_DMD_ORD_LN_ITM_FCT_distinct_values_table_stats;</t>
  </si>
  <si>
    <t>drop table db_custscience_interns.col_43_DB_SLSCNSL_PRODREFRESH_CDOLW_DMD_ORD_LN_ITM_FCT_distinct_values_table_stats;</t>
  </si>
  <si>
    <t>drop table db_custscience_interns.col_44_DB_SLSCNSL_PRODREFRESH_CDOLW_DMD_ORD_LN_ITM_FCT_distinct_values_table_stats;</t>
  </si>
  <si>
    <t>drop table db_custscience_interns.col_45_DB_SLSCNSL_PRODREFRESH_CDOLW_DMD_ORD_LN_ITM_FCT_distinct_values_table_stats;</t>
  </si>
  <si>
    <t>drop table db_custscience_interns.col_46_DB_SLSCNSL_PRODREFRESH_CDOLW_DMD_ORD_LN_ITM_FCT_distinct_values_table_stats;</t>
  </si>
  <si>
    <t>drop table db_custscience_interns.col_47_DB_SLSCNSL_PRODREFRESH_CDOLW_DMD_ORD_LN_ITM_FCT_distinct_values_table_stats;</t>
  </si>
  <si>
    <t>drop table db_custscience_interns.col_48_DB_SLSCNSL_PRODREFRESH_CDOLW_DMD_ORD_LN_ITM_FCT_distinct_values_table_stats;</t>
  </si>
  <si>
    <t>drop table db_custscience_interns.col_49_DB_SLSCNSL_PRODREFRESH_CDOLW_DMD_ORD_LN_ITM_FCT_distinct_values_table_stats;</t>
  </si>
  <si>
    <t>drop table db_custscience_interns.col_50_DB_SLSCNSL_PRODREFRESH_CDOLW_DMD_ORD_LN_ITM_FCT_distinct_values_table_stats;</t>
  </si>
  <si>
    <t>drop table db_custscience_interns.col_51_DB_SLSCNSL_PRODREFRESH_CDOLW_DMD_ORD_LN_ITM_FCT_distinct_values_table_stats;</t>
  </si>
  <si>
    <t>drop table db_custscience_interns.col_52_DB_SLSCNSL_PRODREFRESH_CDOLW_DMD_ORD_LN_ITM_FCT_distinct_values_table_stats;</t>
  </si>
  <si>
    <t>drop table db_custscience_interns.col_53_DB_SLSCNSL_PRODREFRESH_CDOLW_DMD_ORD_LN_ITM_FCT_distinct_values_table_stats;</t>
  </si>
  <si>
    <t>drop table db_custscience_interns.col_54_DB_SLSCNSL_PRODREFRESH_CDOLW_DMD_ORD_LN_ITM_FCT_distinct_values_table_stats;</t>
  </si>
  <si>
    <t>drop table db_custscience_interns.col_55_DB_SLSCNSL_PRODREFRESH_CDOLW_DMD_ORD_LN_ITM_FCT_distinct_values_table_stats;</t>
  </si>
  <si>
    <t>drop table db_custscience_interns.col_56_DB_SLSCNSL_PRODREFRESH_CDOLW_DMD_ORD_LN_ITM_FCT_distinct_values_table_stats;</t>
  </si>
  <si>
    <t>drop table db_custscience_interns.col_57_DB_SLSCNSL_PRODREFRESH_CDOLW_DMD_ORD_LN_ITM_FCT_distinct_values_table_stats;</t>
  </si>
  <si>
    <t>drop table db_custscience_interns.col_58_DB_SLSCNSL_PRODREFRESH_CDOLW_DMD_ORD_LN_ITM_FCT_distinct_values_table_stats;</t>
  </si>
  <si>
    <t>drop table db_custscience_interns.col_59_DB_SLSCNSL_PRODREFRESH_CDOLW_DMD_ORD_LN_ITM_FCT_distinct_values_table_stats;</t>
  </si>
  <si>
    <t>drop table db_custscience_interns.col_60_DB_SLSCNSL_PRODREFRESH_CDOLW_DMD_ORD_LN_ITM_FCT_distinct_values_table_stats;</t>
  </si>
  <si>
    <t>drop table db_custscience_interns.col_61_DB_SLSCNSL_PRODREFRESH_CDOLW_DMD_ORD_LN_ITM_FCT_distinct_values_table_stats;</t>
  </si>
  <si>
    <t>drop table db_custscience_interns.col_62_DB_SLSCNSL_PRODREFRESH_CDOLW_DMD_ORD_LN_ITM_FCT_distinct_values_table_stats;</t>
  </si>
  <si>
    <t>drop table db_custscience_interns.col_63_DB_SLSCNSL_PRODREFRESH_CDOLW_DMD_ORD_LN_ITM_FCT_distinct_values_table_stats;</t>
  </si>
  <si>
    <t>drop table db_custscience_interns.col_64_DB_SLSCNSL_PRODREFRESH_CDOLW_DMD_ORD_LN_ITM_FCT_distinct_values_table_stats;</t>
  </si>
  <si>
    <t>drop table db_custscience_interns.col_65_DB_SLSCNSL_PRODREFRESH_CDOLW_DMD_ORD_LN_ITM_FCT_distinct_values_table_stats;</t>
  </si>
  <si>
    <t>drop table db_custscience_interns.col_66_DB_SLSCNSL_PRODREFRESH_CDOLW_DMD_ORD_LN_ITM_FCT_distinct_values_table_stats;</t>
  </si>
  <si>
    <t>drop table db_custscience_interns.col_67_DB_SLSCNSL_PRODREFRESH_CDOLW_DMD_ORD_LN_ITM_FCT_distinct_values_table_stats;</t>
  </si>
  <si>
    <t>drop table db_custscience_interns.col_68_DB_SLSCNSL_PRODREFRESH_CDOLW_DMD_ORD_LN_ITM_FCT_distinct_values_table_stats;</t>
  </si>
  <si>
    <t>drop table db_custscience_interns.col_69_DB_SLSCNSL_PRODREFRESH_CDOLW_DMD_ORD_LN_ITM_FCT_distinct_values_table_stats;</t>
  </si>
  <si>
    <t>drop table db_custscience_interns.col_70_DB_SLSCNSL_PRODREFRESH_CDOLW_DMD_ORD_LN_ITM_FCT_distinct_values_table_stats;</t>
  </si>
  <si>
    <t>drop table db_custscience_interns.col_71_DB_SLSCNSL_PRODREFRESH_CDOLW_DMD_ORD_LN_ITM_FCT_distinct_values_table_stats;</t>
  </si>
  <si>
    <t>drop table db_custscience_interns.col_72_DB_SLSCNSL_PRODREFRESH_CDOLW_DMD_ORD_LN_ITM_FCT_distinct_values_table_stats;</t>
  </si>
  <si>
    <t>drop table db_custscience_interns.col_73_DB_SLSCNSL_PRODREFRESH_CDOLW_DMD_ORD_LN_ITM_FCT_distinct_values_table_stats;</t>
  </si>
  <si>
    <t>drop table db_custscience_interns.col_74_DB_SLSCNSL_PRODREFRESH_CDOLW_DMD_ORD_LN_ITM_FCT_distinct_values_table_stats;</t>
  </si>
  <si>
    <t>drop table db_custscience_interns.col_75_DB_SLSCNSL_PRODREFRESH_CDOLW_DMD_ORD_LN_ITM_FCT_distinct_values_table_stats;</t>
  </si>
  <si>
    <t>drop table db_custscience_interns.col_76_DB_SLSCNSL_PRODREFRESH_CDOLW_DMD_ORD_LN_ITM_FCT_distinct_values_table_stats;</t>
  </si>
  <si>
    <t>drop table db_custscience_interns.col_77_DB_SLSCNSL_PRODREFRESH_CDOLW_DMD_ORD_LN_ITM_FCT_distinct_values_table_stats;</t>
  </si>
  <si>
    <t>drop table db_custscience_interns.col_78_DB_SLSCNSL_PRODREFRESH_CDOLW_DMD_ORD_LN_ITM_FCT_distinct_values_table_stats;</t>
  </si>
  <si>
    <t>drop table db_custscience_interns.col_79_DB_SLSCNSL_PRODREFRESH_CDOLW_DMD_ORD_LN_ITM_FCT_distinct_values_table_stats;</t>
  </si>
  <si>
    <t>drop table db_custscience_interns.col_80_DB_SLSCNSL_PRODREFRESH_CDOLW_DMD_ORD_LN_ITM_FCT_distinct_values_table_stats;</t>
  </si>
  <si>
    <t>drop table db_custscience_interns.col_81_DB_SLSCNSL_PRODREFRESH_CDOLW_DMD_ORD_LN_ITM_FCT_distinct_values_table_stats;</t>
  </si>
  <si>
    <t>drop table db_custscience_interns.col_82_DB_SLSCNSL_PRODREFRESH_CDOLW_DMD_ORD_LN_ITM_FCT_distinct_values_table_stats;</t>
  </si>
  <si>
    <t>drop table db_custscience_interns.col_83_DB_SLSCNSL_PRODREFRESH_CDOLW_DMD_ORD_LN_ITM_FCT_distinct_values_table_stats;</t>
  </si>
  <si>
    <t>drop table db_custscience_interns.col_84_DB_SLSCNSL_PRODREFRESH_CDOLW_DMD_ORD_LN_ITM_FCT_distinct_values_table_stats;</t>
  </si>
  <si>
    <t>drop table db_custscience_interns.col_85_DB_SLSCNSL_PRODREFRESH_CDOLW_DMD_ORD_LN_ITM_FCT_distinct_values_table_stats;</t>
  </si>
  <si>
    <t>drop table db_custscience_interns.col_86_DB_SLSCNSL_PRODREFRESH_CDOLW_DMD_ORD_LN_ITM_FCT_distinct_values_table_stats;</t>
  </si>
  <si>
    <t>drop table db_custscience_interns.col_87_DB_SLSCNSL_PRODREFRESH_CDOLW_DMD_ORD_LN_ITM_FCT_distinct_values_table_stats;</t>
  </si>
  <si>
    <t>drop table db_custscience_interns.col_88_DB_SLSCNSL_PRODREFRESH_CDOLW_DMD_ORD_LN_ITM_FCT_distinct_values_table_stats;</t>
  </si>
  <si>
    <t>drop table db_custscience_interns.col_89_DB_SLSCNSL_PRODREFRESH_CDOLW_DMD_ORD_LN_ITM_FCT_distinct_values_table_stats;</t>
  </si>
  <si>
    <t>drop table db_custscience_interns.col_90_DB_SLSCNSL_PRODREFRESH_CDOLW_DMD_ORD_LN_ITM_FCT_distinct_values_table_stats;</t>
  </si>
  <si>
    <t>drop table db_custscience_interns.col_91_DB_SLSCNSL_PRODREFRESH_CDOLW_DMD_ORD_LN_ITM_FCT_distinct_values_table_stats;</t>
  </si>
  <si>
    <t>drop table db_custscience_interns.col_92_DB_SLSCNSL_PRODREFRESH_CDOLW_DMD_ORD_LN_ITM_FCT_distinct_values_table_stats;</t>
  </si>
  <si>
    <t>drop table db_custscience_interns.col_93_DB_SLSCNSL_PRODREFRESH_CDOLW_DMD_ORD_LN_ITM_FCT_distinct_values_table_stats;</t>
  </si>
  <si>
    <t>drop table db_custscience_interns.col_94_DB_SLSCNSL_PRODREFRESH_CDOLW_DMD_ORD_LN_ITM_FCT_distinct_values_table_stats;</t>
  </si>
  <si>
    <r>
      <rPr>
        <b/>
        <sz val="11"/>
        <color rgb="FFFF0000"/>
        <rFont val="Calibri"/>
        <family val="2"/>
        <scheme val="minor"/>
      </rPr>
      <t>For Retail Txns</t>
    </r>
    <r>
      <rPr>
        <sz val="11"/>
        <color rgb="FF0070C0"/>
        <rFont val="Calibri"/>
        <family val="2"/>
        <scheme val="minor"/>
      </rPr>
      <t xml:space="preserve">, this is the Operational Store Location Number </t>
    </r>
    <r>
      <rPr>
        <b/>
        <sz val="11"/>
        <color rgb="FF0070C0"/>
        <rFont val="Calibri"/>
        <family val="2"/>
        <scheme val="minor"/>
      </rPr>
      <t xml:space="preserve">(OPR_LOC_NUM) </t>
    </r>
    <r>
      <rPr>
        <sz val="11"/>
        <color rgb="FF0070C0"/>
        <rFont val="Calibri"/>
        <family val="2"/>
        <scheme val="minor"/>
      </rPr>
      <t xml:space="preserve">for the store from EDW. It is not the LOC_KEY number.
</t>
    </r>
    <r>
      <rPr>
        <b/>
        <sz val="11"/>
        <color rgb="FFFF0000"/>
        <rFont val="Calibri"/>
        <family val="2"/>
        <scheme val="minor"/>
      </rPr>
      <t>For Online Orders</t>
    </r>
    <r>
      <rPr>
        <b/>
        <sz val="11"/>
        <color rgb="FF0070C0"/>
        <rFont val="Calibri"/>
        <family val="2"/>
        <scheme val="minor"/>
      </rPr>
      <t>,</t>
    </r>
    <r>
      <rPr>
        <sz val="11"/>
        <color rgb="FF0070C0"/>
        <rFont val="Calibri"/>
        <family val="2"/>
        <scheme val="minor"/>
      </rPr>
      <t xml:space="preserve"> this field will A) not be populated, and B) will not have the Operational Location Number that are assigned to Online Orders in certain tables in EDW.</t>
    </r>
  </si>
  <si>
    <t>select * from db_custscience_interns.SUMMARY_of_DB_SLSCNSL_PRODREFRESH_CDOLW_DMD_ORD_LN_ITM_FCT_distinct_values_table_stats;</t>
  </si>
  <si>
    <t>1       139617013</t>
  </si>
  <si>
    <t>2       203</t>
  </si>
  <si>
    <t>11      1</t>
  </si>
  <si>
    <t>12      2085</t>
  </si>
  <si>
    <t>13      2717</t>
  </si>
  <si>
    <t>14      2153</t>
  </si>
  <si>
    <t>15      1727</t>
  </si>
  <si>
    <t>16      1310</t>
  </si>
  <si>
    <t>17      1396</t>
  </si>
  <si>
    <t>18      1305</t>
  </si>
  <si>
    <t>19      1</t>
  </si>
  <si>
    <t>20      1</t>
  </si>
  <si>
    <t>3       2292221</t>
  </si>
  <si>
    <t>21      4</t>
  </si>
  <si>
    <t>22      2</t>
  </si>
  <si>
    <t>23      3</t>
  </si>
  <si>
    <t>24      2</t>
  </si>
  <si>
    <t>25      18</t>
  </si>
  <si>
    <t>26      178060483</t>
  </si>
  <si>
    <t>27      47</t>
  </si>
  <si>
    <t>28      3</t>
  </si>
  <si>
    <t>29      7</t>
  </si>
  <si>
    <t>30      17</t>
  </si>
  <si>
    <t>4       324455</t>
  </si>
  <si>
    <t>31      6</t>
  </si>
  <si>
    <t>32      4</t>
  </si>
  <si>
    <t>33      5</t>
  </si>
  <si>
    <t>34      7224</t>
  </si>
  <si>
    <t>35      4</t>
  </si>
  <si>
    <t>36      66283</t>
  </si>
  <si>
    <t>37      33750</t>
  </si>
  <si>
    <t>38      29</t>
  </si>
  <si>
    <t>39      25987</t>
  </si>
  <si>
    <t>40      13025</t>
  </si>
  <si>
    <t>5       14</t>
  </si>
  <si>
    <t>41      57184</t>
  </si>
  <si>
    <t>42      1867</t>
  </si>
  <si>
    <t>43      62906</t>
  </si>
  <si>
    <t>44      31775</t>
  </si>
  <si>
    <t>45      32516</t>
  </si>
  <si>
    <t>46      4</t>
  </si>
  <si>
    <t>47      56</t>
  </si>
  <si>
    <t>48      8</t>
  </si>
  <si>
    <t>49      14897</t>
  </si>
  <si>
    <t>50      27929</t>
  </si>
  <si>
    <t>6       14</t>
  </si>
  <si>
    <t>51      10303</t>
  </si>
  <si>
    <t>52      10800</t>
  </si>
  <si>
    <t>53      679</t>
  </si>
  <si>
    <t>54      648</t>
  </si>
  <si>
    <t>55      6</t>
  </si>
  <si>
    <t>56      1</t>
  </si>
  <si>
    <t>57      26852</t>
  </si>
  <si>
    <t>58      67</t>
  </si>
  <si>
    <t>59      13184</t>
  </si>
  <si>
    <t>60      332</t>
  </si>
  <si>
    <t>7       7</t>
  </si>
  <si>
    <t>61      11905</t>
  </si>
  <si>
    <t>62      1747</t>
  </si>
  <si>
    <t>63      150780</t>
  </si>
  <si>
    <t>64      229667</t>
  </si>
  <si>
    <t>65      5</t>
  </si>
  <si>
    <t>66      54024786</t>
  </si>
  <si>
    <t>67      257</t>
  </si>
  <si>
    <t>68      14</t>
  </si>
  <si>
    <t>69      61</t>
  </si>
  <si>
    <t>70      12922</t>
  </si>
  <si>
    <t>8       7</t>
  </si>
  <si>
    <t>71      8733</t>
  </si>
  <si>
    <t>72      16309</t>
  </si>
  <si>
    <t>73      14364</t>
  </si>
  <si>
    <t>74      4614</t>
  </si>
  <si>
    <t>75      20926</t>
  </si>
  <si>
    <t>76      21882</t>
  </si>
  <si>
    <t>77      22326</t>
  </si>
  <si>
    <t>78      28393</t>
  </si>
  <si>
    <t>79      8118</t>
  </si>
  <si>
    <t>80      4976</t>
  </si>
  <si>
    <t>9       4</t>
  </si>
  <si>
    <t>81      3141</t>
  </si>
  <si>
    <t>82      4</t>
  </si>
  <si>
    <t>83      4</t>
  </si>
  <si>
    <t>84      979</t>
  </si>
  <si>
    <t>85      4231</t>
  </si>
  <si>
    <t>86      60189</t>
  </si>
  <si>
    <t>87      104097</t>
  </si>
  <si>
    <t>88      16995</t>
  </si>
  <si>
    <t>89      26474</t>
  </si>
  <si>
    <t>90      46</t>
  </si>
  <si>
    <t>91      25120</t>
  </si>
  <si>
    <t>92      94</t>
  </si>
  <si>
    <t>93      1311</t>
  </si>
  <si>
    <t>hive -e 'set hive.cli.print.header=true; select * from DB_SLSCNSL_PRODREFRESH.CDOLW_DMD_ORD_LN_ITM_FCT limit 10000;'&gt;DB_SLSCNSL_PRODREFRESH_DB_SLSCNSL_PRODREFRESH.CDOLW_DMD_ORD_LN_ITM_FCT_10k_sample.txt;</t>
  </si>
  <si>
    <t>hive -e 'set hive.cli.print.header=true; select * from DB_SLSCNSL_PRODREFRESH.CDOLW_DMD_ORD_LN_ITM_FCT  where txn_dt_hash_key = 20160501 limit 10000 ;'&gt;DB_SLSCNSL_PRODREFRESH_DB_SLSCNSL_PRODREFRESH.CDOLW_DMD_ORD_LN_ITM_FCT_10k_sampl.txt;</t>
  </si>
  <si>
    <t>create table db_custscience_interns.col_1_DB_SLSCNSL_PRODREFRESH_CDOLW_DMD_ORD_LN_ITM_FCT_null_value_count_table_stats (col_id int, null_value_count bigint) Row format delimited Fields terminated by '\t' Lines terminated by '\n'  Stored as textfile ;</t>
  </si>
  <si>
    <t>create table db_custscience_interns.col_2_DB_SLSCNSL_PRODREFRESH_CDOLW_DMD_ORD_LN_ITM_FCT_null_value_count_table_stats (col_id int, null_value_count bigint) Row format delimited Fields terminated by '\t' Lines terminated by '\n'  Stored as textfile ;</t>
  </si>
  <si>
    <t>create table db_custscience_interns.col_3_DB_SLSCNSL_PRODREFRESH_CDOLW_DMD_ORD_LN_ITM_FCT_null_value_count_table_stats (col_id int, null_value_count bigint) Row format delimited Fields terminated by '\t' Lines terminated by '\n'  Stored as textfile ;</t>
  </si>
  <si>
    <t>create table db_custscience_interns.col_4_DB_SLSCNSL_PRODREFRESH_CDOLW_DMD_ORD_LN_ITM_FCT_null_value_count_table_stats (col_id int, null_value_count bigint) Row format delimited Fields terminated by '\t' Lines terminated by '\n'  Stored as textfile ;</t>
  </si>
  <si>
    <t>create table db_custscience_interns.col_5_DB_SLSCNSL_PRODREFRESH_CDOLW_DMD_ORD_LN_ITM_FCT_null_value_count_table_stats (col_id int, null_value_count bigint) Row format delimited Fields terminated by '\t' Lines terminated by '\n'  Stored as textfile ;</t>
  </si>
  <si>
    <t>create table db_custscience_interns.col_6_DB_SLSCNSL_PRODREFRESH_CDOLW_DMD_ORD_LN_ITM_FCT_null_value_count_table_stats (col_id int, null_value_count bigint) Row format delimited Fields terminated by '\t' Lines terminated by '\n'  Stored as textfile ;</t>
  </si>
  <si>
    <t>create table db_custscience_interns.col_7_DB_SLSCNSL_PRODREFRESH_CDOLW_DMD_ORD_LN_ITM_FCT_null_value_count_table_stats (col_id int, null_value_count bigint) Row format delimited Fields terminated by '\t' Lines terminated by '\n'  Stored as textfile ;</t>
  </si>
  <si>
    <t>create table db_custscience_interns.col_8_DB_SLSCNSL_PRODREFRESH_CDOLW_DMD_ORD_LN_ITM_FCT_null_value_count_table_stats (col_id int, null_value_count bigint) Row format delimited Fields terminated by '\t' Lines terminated by '\n'  Stored as textfile ;</t>
  </si>
  <si>
    <t>create table db_custscience_interns.col_9_DB_SLSCNSL_PRODREFRESH_CDOLW_DMD_ORD_LN_ITM_FCT_null_value_count_table_stats (col_id int, null_value_count bigint) Row format delimited Fields terminated by '\t' Lines terminated by '\n'  Stored as textfile ;</t>
  </si>
  <si>
    <t>create table db_custscience_interns.col_10_DB_SLSCNSL_PRODREFRESH_CDOLW_DMD_ORD_LN_ITM_FCT_null_value_count_table_stats (col_id int, null_value_count bigint) Row format delimited Fields terminated by '\t' Lines terminated by '\n'  Stored as textfile ;</t>
  </si>
  <si>
    <t>create table db_custscience_interns.col_11_DB_SLSCNSL_PRODREFRESH_CDOLW_DMD_ORD_LN_ITM_FCT_null_value_count_table_stats (col_id int, null_value_count bigint) Row format delimited Fields terminated by '\t' Lines terminated by '\n'  Stored as textfile ;</t>
  </si>
  <si>
    <t>create table db_custscience_interns.col_12_DB_SLSCNSL_PRODREFRESH_CDOLW_DMD_ORD_LN_ITM_FCT_null_value_count_table_stats (col_id int, null_value_count bigint) Row format delimited Fields terminated by '\t' Lines terminated by '\n'  Stored as textfile ;</t>
  </si>
  <si>
    <t>create table db_custscience_interns.col_13_DB_SLSCNSL_PRODREFRESH_CDOLW_DMD_ORD_LN_ITM_FCT_null_value_count_table_stats (col_id int, null_value_count bigint) Row format delimited Fields terminated by '\t' Lines terminated by '\n'  Stored as textfile ;</t>
  </si>
  <si>
    <t>create table db_custscience_interns.col_14_DB_SLSCNSL_PRODREFRESH_CDOLW_DMD_ORD_LN_ITM_FCT_null_value_count_table_stats (col_id int, null_value_count bigint) Row format delimited Fields terminated by '\t' Lines terminated by '\n'  Stored as textfile ;</t>
  </si>
  <si>
    <t>create table db_custscience_interns.col_15_DB_SLSCNSL_PRODREFRESH_CDOLW_DMD_ORD_LN_ITM_FCT_null_value_count_table_stats (col_id int, null_value_count bigint) Row format delimited Fields terminated by '\t' Lines terminated by '\n'  Stored as textfile ;</t>
  </si>
  <si>
    <t>create table db_custscience_interns.col_16_DB_SLSCNSL_PRODREFRESH_CDOLW_DMD_ORD_LN_ITM_FCT_null_value_count_table_stats (col_id int, null_value_count bigint) Row format delimited Fields terminated by '\t' Lines terminated by '\n'  Stored as textfile ;</t>
  </si>
  <si>
    <t>create table db_custscience_interns.col_17_DB_SLSCNSL_PRODREFRESH_CDOLW_DMD_ORD_LN_ITM_FCT_null_value_count_table_stats (col_id int, null_value_count bigint) Row format delimited Fields terminated by '\t' Lines terminated by '\n'  Stored as textfile ;</t>
  </si>
  <si>
    <t>create table db_custscience_interns.col_18_DB_SLSCNSL_PRODREFRESH_CDOLW_DMD_ORD_LN_ITM_FCT_null_value_count_table_stats (col_id int, null_value_count bigint) Row format delimited Fields terminated by '\t' Lines terminated by '\n'  Stored as textfile ;</t>
  </si>
  <si>
    <t>create table db_custscience_interns.col_19_DB_SLSCNSL_PRODREFRESH_CDOLW_DMD_ORD_LN_ITM_FCT_null_value_count_table_stats (col_id int, null_value_count bigint) Row format delimited Fields terminated by '\t' Lines terminated by '\n'  Stored as textfile ;</t>
  </si>
  <si>
    <t>create table db_custscience_interns.col_20_DB_SLSCNSL_PRODREFRESH_CDOLW_DMD_ORD_LN_ITM_FCT_null_value_count_table_stats (col_id int, null_value_count bigint) Row format delimited Fields terminated by '\t' Lines terminated by '\n'  Stored as textfile ;</t>
  </si>
  <si>
    <t>create table db_custscience_interns.col_21_DB_SLSCNSL_PRODREFRESH_CDOLW_DMD_ORD_LN_ITM_FCT_null_value_count_table_stats (col_id int, null_value_count bigint) Row format delimited Fields terminated by '\t' Lines terminated by '\n'  Stored as textfile ;</t>
  </si>
  <si>
    <t>create table db_custscience_interns.col_22_DB_SLSCNSL_PRODREFRESH_CDOLW_DMD_ORD_LN_ITM_FCT_null_value_count_table_stats (col_id int, null_value_count bigint) Row format delimited Fields terminated by '\t' Lines terminated by '\n'  Stored as textfile ;</t>
  </si>
  <si>
    <t>create table db_custscience_interns.col_23_DB_SLSCNSL_PRODREFRESH_CDOLW_DMD_ORD_LN_ITM_FCT_null_value_count_table_stats (col_id int, null_value_count bigint) Row format delimited Fields terminated by '\t' Lines terminated by '\n'  Stored as textfile ;</t>
  </si>
  <si>
    <t>create table db_custscience_interns.col_24_DB_SLSCNSL_PRODREFRESH_CDOLW_DMD_ORD_LN_ITM_FCT_null_value_count_table_stats (col_id int, null_value_count bigint) Row format delimited Fields terminated by '\t' Lines terminated by '\n'  Stored as textfile ;</t>
  </si>
  <si>
    <t>create table db_custscience_interns.col_25_DB_SLSCNSL_PRODREFRESH_CDOLW_DMD_ORD_LN_ITM_FCT_null_value_count_table_stats (col_id int, null_value_count bigint) Row format delimited Fields terminated by '\t' Lines terminated by '\n'  Stored as textfile ;</t>
  </si>
  <si>
    <t>create table db_custscience_interns.col_26_DB_SLSCNSL_PRODREFRESH_CDOLW_DMD_ORD_LN_ITM_FCT_null_value_count_table_stats (col_id int, null_value_count bigint) Row format delimited Fields terminated by '\t' Lines terminated by '\n'  Stored as textfile ;</t>
  </si>
  <si>
    <t>create table db_custscience_interns.col_27_DB_SLSCNSL_PRODREFRESH_CDOLW_DMD_ORD_LN_ITM_FCT_null_value_count_table_stats (col_id int, null_value_count bigint) Row format delimited Fields terminated by '\t' Lines terminated by '\n'  Stored as textfile ;</t>
  </si>
  <si>
    <t>create table db_custscience_interns.col_28_DB_SLSCNSL_PRODREFRESH_CDOLW_DMD_ORD_LN_ITM_FCT_null_value_count_table_stats (col_id int, null_value_count bigint) Row format delimited Fields terminated by '\t' Lines terminated by '\n'  Stored as textfile ;</t>
  </si>
  <si>
    <t>create table db_custscience_interns.col_29_DB_SLSCNSL_PRODREFRESH_CDOLW_DMD_ORD_LN_ITM_FCT_null_value_count_table_stats (col_id int, null_value_count bigint) Row format delimited Fields terminated by '\t' Lines terminated by '\n'  Stored as textfile ;</t>
  </si>
  <si>
    <t>create table db_custscience_interns.col_30_DB_SLSCNSL_PRODREFRESH_CDOLW_DMD_ORD_LN_ITM_FCT_null_value_count_table_stats (col_id int, null_value_count bigint) Row format delimited Fields terminated by '\t' Lines terminated by '\n'  Stored as textfile ;</t>
  </si>
  <si>
    <t>create table db_custscience_interns.col_31_DB_SLSCNSL_PRODREFRESH_CDOLW_DMD_ORD_LN_ITM_FCT_null_value_count_table_stats (col_id int, null_value_count bigint) Row format delimited Fields terminated by '\t' Lines terminated by '\n'  Stored as textfile ;</t>
  </si>
  <si>
    <t>create table db_custscience_interns.col_32_DB_SLSCNSL_PRODREFRESH_CDOLW_DMD_ORD_LN_ITM_FCT_null_value_count_table_stats (col_id int, null_value_count bigint) Row format delimited Fields terminated by '\t' Lines terminated by '\n'  Stored as textfile ;</t>
  </si>
  <si>
    <t>create table db_custscience_interns.col_33_DB_SLSCNSL_PRODREFRESH_CDOLW_DMD_ORD_LN_ITM_FCT_null_value_count_table_stats (col_id int, null_value_count bigint) Row format delimited Fields terminated by '\t' Lines terminated by '\n'  Stored as textfile ;</t>
  </si>
  <si>
    <t>create table db_custscience_interns.col_34_DB_SLSCNSL_PRODREFRESH_CDOLW_DMD_ORD_LN_ITM_FCT_null_value_count_table_stats (col_id int, null_value_count bigint) Row format delimited Fields terminated by '\t' Lines terminated by '\n'  Stored as textfile ;</t>
  </si>
  <si>
    <t>create table db_custscience_interns.col_35_DB_SLSCNSL_PRODREFRESH_CDOLW_DMD_ORD_LN_ITM_FCT_null_value_count_table_stats (col_id int, null_value_count bigint) Row format delimited Fields terminated by '\t' Lines terminated by '\n'  Stored as textfile ;</t>
  </si>
  <si>
    <t>create table db_custscience_interns.col_36_DB_SLSCNSL_PRODREFRESH_CDOLW_DMD_ORD_LN_ITM_FCT_null_value_count_table_stats (col_id int, null_value_count bigint) Row format delimited Fields terminated by '\t' Lines terminated by '\n'  Stored as textfile ;</t>
  </si>
  <si>
    <t>create table db_custscience_interns.col_37_DB_SLSCNSL_PRODREFRESH_CDOLW_DMD_ORD_LN_ITM_FCT_null_value_count_table_stats (col_id int, null_value_count bigint) Row format delimited Fields terminated by '\t' Lines terminated by '\n'  Stored as textfile ;</t>
  </si>
  <si>
    <t>create table db_custscience_interns.col_38_DB_SLSCNSL_PRODREFRESH_CDOLW_DMD_ORD_LN_ITM_FCT_null_value_count_table_stats (col_id int, null_value_count bigint) Row format delimited Fields terminated by '\t' Lines terminated by '\n'  Stored as textfile ;</t>
  </si>
  <si>
    <t>create table db_custscience_interns.col_39_DB_SLSCNSL_PRODREFRESH_CDOLW_DMD_ORD_LN_ITM_FCT_null_value_count_table_stats (col_id int, null_value_count bigint) Row format delimited Fields terminated by '\t' Lines terminated by '\n'  Stored as textfile ;</t>
  </si>
  <si>
    <t>create table db_custscience_interns.col_40_DB_SLSCNSL_PRODREFRESH_CDOLW_DMD_ORD_LN_ITM_FCT_null_value_count_table_stats (col_id int, null_value_count bigint) Row format delimited Fields terminated by '\t' Lines terminated by '\n'  Stored as textfile ;</t>
  </si>
  <si>
    <t>create table db_custscience_interns.col_41_DB_SLSCNSL_PRODREFRESH_CDOLW_DMD_ORD_LN_ITM_FCT_null_value_count_table_stats (col_id int, null_value_count bigint) Row format delimited Fields terminated by '\t' Lines terminated by '\n'  Stored as textfile ;</t>
  </si>
  <si>
    <t>create table db_custscience_interns.col_42_DB_SLSCNSL_PRODREFRESH_CDOLW_DMD_ORD_LN_ITM_FCT_null_value_count_table_stats (col_id int, null_value_count bigint) Row format delimited Fields terminated by '\t' Lines terminated by '\n'  Stored as textfile ;</t>
  </si>
  <si>
    <t>create table db_custscience_interns.col_43_DB_SLSCNSL_PRODREFRESH_CDOLW_DMD_ORD_LN_ITM_FCT_null_value_count_table_stats (col_id int, null_value_count bigint) Row format delimited Fields terminated by '\t' Lines terminated by '\n'  Stored as textfile ;</t>
  </si>
  <si>
    <t>create table db_custscience_interns.col_44_DB_SLSCNSL_PRODREFRESH_CDOLW_DMD_ORD_LN_ITM_FCT_null_value_count_table_stats (col_id int, null_value_count bigint) Row format delimited Fields terminated by '\t' Lines terminated by '\n'  Stored as textfile ;</t>
  </si>
  <si>
    <t>create table db_custscience_interns.col_45_DB_SLSCNSL_PRODREFRESH_CDOLW_DMD_ORD_LN_ITM_FCT_null_value_count_table_stats (col_id int, null_value_count bigint) Row format delimited Fields terminated by '\t' Lines terminated by '\n'  Stored as textfile ;</t>
  </si>
  <si>
    <t>create table db_custscience_interns.col_46_DB_SLSCNSL_PRODREFRESH_CDOLW_DMD_ORD_LN_ITM_FCT_null_value_count_table_stats (col_id int, null_value_count bigint) Row format delimited Fields terminated by '\t' Lines terminated by '\n'  Stored as textfile ;</t>
  </si>
  <si>
    <t>create table db_custscience_interns.col_47_DB_SLSCNSL_PRODREFRESH_CDOLW_DMD_ORD_LN_ITM_FCT_null_value_count_table_stats (col_id int, null_value_count bigint) Row format delimited Fields terminated by '\t' Lines terminated by '\n'  Stored as textfile ;</t>
  </si>
  <si>
    <t>create table db_custscience_interns.col_48_DB_SLSCNSL_PRODREFRESH_CDOLW_DMD_ORD_LN_ITM_FCT_null_value_count_table_stats (col_id int, null_value_count bigint) Row format delimited Fields terminated by '\t' Lines terminated by '\n'  Stored as textfile ;</t>
  </si>
  <si>
    <t>create table db_custscience_interns.col_49_DB_SLSCNSL_PRODREFRESH_CDOLW_DMD_ORD_LN_ITM_FCT_null_value_count_table_stats (col_id int, null_value_count bigint) Row format delimited Fields terminated by '\t' Lines terminated by '\n'  Stored as textfile ;</t>
  </si>
  <si>
    <t>create table db_custscience_interns.col_50_DB_SLSCNSL_PRODREFRESH_CDOLW_DMD_ORD_LN_ITM_FCT_null_value_count_table_stats (col_id int, null_value_count bigint) Row format delimited Fields terminated by '\t' Lines terminated by '\n'  Stored as textfile ;</t>
  </si>
  <si>
    <t>create table db_custscience_interns.col_51_DB_SLSCNSL_PRODREFRESH_CDOLW_DMD_ORD_LN_ITM_FCT_null_value_count_table_stats (col_id int, null_value_count bigint) Row format delimited Fields terminated by '\t' Lines terminated by '\n'  Stored as textfile ;</t>
  </si>
  <si>
    <t>create table db_custscience_interns.col_52_DB_SLSCNSL_PRODREFRESH_CDOLW_DMD_ORD_LN_ITM_FCT_null_value_count_table_stats (col_id int, null_value_count bigint) Row format delimited Fields terminated by '\t' Lines terminated by '\n'  Stored as textfile ;</t>
  </si>
  <si>
    <t>create table db_custscience_interns.col_53_DB_SLSCNSL_PRODREFRESH_CDOLW_DMD_ORD_LN_ITM_FCT_null_value_count_table_stats (col_id int, null_value_count bigint) Row format delimited Fields terminated by '\t' Lines terminated by '\n'  Stored as textfile ;</t>
  </si>
  <si>
    <t>create table db_custscience_interns.col_54_DB_SLSCNSL_PRODREFRESH_CDOLW_DMD_ORD_LN_ITM_FCT_null_value_count_table_stats (col_id int, null_value_count bigint) Row format delimited Fields terminated by '\t' Lines terminated by '\n'  Stored as textfile ;</t>
  </si>
  <si>
    <t>create table db_custscience_interns.col_55_DB_SLSCNSL_PRODREFRESH_CDOLW_DMD_ORD_LN_ITM_FCT_null_value_count_table_stats (col_id int, null_value_count bigint) Row format delimited Fields terminated by '\t' Lines terminated by '\n'  Stored as textfile ;</t>
  </si>
  <si>
    <t>create table db_custscience_interns.col_56_DB_SLSCNSL_PRODREFRESH_CDOLW_DMD_ORD_LN_ITM_FCT_null_value_count_table_stats (col_id int, null_value_count bigint) Row format delimited Fields terminated by '\t' Lines terminated by '\n'  Stored as textfile ;</t>
  </si>
  <si>
    <t>create table db_custscience_interns.col_57_DB_SLSCNSL_PRODREFRESH_CDOLW_DMD_ORD_LN_ITM_FCT_null_value_count_table_stats (col_id int, null_value_count bigint) Row format delimited Fields terminated by '\t' Lines terminated by '\n'  Stored as textfile ;</t>
  </si>
  <si>
    <t>create table db_custscience_interns.col_58_DB_SLSCNSL_PRODREFRESH_CDOLW_DMD_ORD_LN_ITM_FCT_null_value_count_table_stats (col_id int, null_value_count bigint) Row format delimited Fields terminated by '\t' Lines terminated by '\n'  Stored as textfile ;</t>
  </si>
  <si>
    <t>create table db_custscience_interns.col_59_DB_SLSCNSL_PRODREFRESH_CDOLW_DMD_ORD_LN_ITM_FCT_null_value_count_table_stats (col_id int, null_value_count bigint) Row format delimited Fields terminated by '\t' Lines terminated by '\n'  Stored as textfile ;</t>
  </si>
  <si>
    <t>create table db_custscience_interns.col_60_DB_SLSCNSL_PRODREFRESH_CDOLW_DMD_ORD_LN_ITM_FCT_null_value_count_table_stats (col_id int, null_value_count bigint) Row format delimited Fields terminated by '\t' Lines terminated by '\n'  Stored as textfile ;</t>
  </si>
  <si>
    <t>create table db_custscience_interns.col_61_DB_SLSCNSL_PRODREFRESH_CDOLW_DMD_ORD_LN_ITM_FCT_null_value_count_table_stats (col_id int, null_value_count bigint) Row format delimited Fields terminated by '\t' Lines terminated by '\n'  Stored as textfile ;</t>
  </si>
  <si>
    <t>create table db_custscience_interns.col_62_DB_SLSCNSL_PRODREFRESH_CDOLW_DMD_ORD_LN_ITM_FCT_null_value_count_table_stats (col_id int, null_value_count bigint) Row format delimited Fields terminated by '\t' Lines terminated by '\n'  Stored as textfile ;</t>
  </si>
  <si>
    <t>create table db_custscience_interns.col_63_DB_SLSCNSL_PRODREFRESH_CDOLW_DMD_ORD_LN_ITM_FCT_null_value_count_table_stats (col_id int, null_value_count bigint) Row format delimited Fields terminated by '\t' Lines terminated by '\n'  Stored as textfile ;</t>
  </si>
  <si>
    <t>create table db_custscience_interns.col_64_DB_SLSCNSL_PRODREFRESH_CDOLW_DMD_ORD_LN_ITM_FCT_null_value_count_table_stats (col_id int, null_value_count bigint) Row format delimited Fields terminated by '\t' Lines terminated by '\n'  Stored as textfile ;</t>
  </si>
  <si>
    <t>create table db_custscience_interns.col_65_DB_SLSCNSL_PRODREFRESH_CDOLW_DMD_ORD_LN_ITM_FCT_null_value_count_table_stats (col_id int, null_value_count bigint) Row format delimited Fields terminated by '\t' Lines terminated by '\n'  Stored as textfile ;</t>
  </si>
  <si>
    <t>create table db_custscience_interns.col_66_DB_SLSCNSL_PRODREFRESH_CDOLW_DMD_ORD_LN_ITM_FCT_null_value_count_table_stats (col_id int, null_value_count bigint) Row format delimited Fields terminated by '\t' Lines terminated by '\n'  Stored as textfile ;</t>
  </si>
  <si>
    <t>create table db_custscience_interns.col_67_DB_SLSCNSL_PRODREFRESH_CDOLW_DMD_ORD_LN_ITM_FCT_null_value_count_table_stats (col_id int, null_value_count bigint) Row format delimited Fields terminated by '\t' Lines terminated by '\n'  Stored as textfile ;</t>
  </si>
  <si>
    <t>create table db_custscience_interns.col_68_DB_SLSCNSL_PRODREFRESH_CDOLW_DMD_ORD_LN_ITM_FCT_null_value_count_table_stats (col_id int, null_value_count bigint) Row format delimited Fields terminated by '\t' Lines terminated by '\n'  Stored as textfile ;</t>
  </si>
  <si>
    <t>create table db_custscience_interns.col_69_DB_SLSCNSL_PRODREFRESH_CDOLW_DMD_ORD_LN_ITM_FCT_null_value_count_table_stats (col_id int, null_value_count bigint) Row format delimited Fields terminated by '\t' Lines terminated by '\n'  Stored as textfile ;</t>
  </si>
  <si>
    <t>create table db_custscience_interns.col_70_DB_SLSCNSL_PRODREFRESH_CDOLW_DMD_ORD_LN_ITM_FCT_null_value_count_table_stats (col_id int, null_value_count bigint) Row format delimited Fields terminated by '\t' Lines terminated by '\n'  Stored as textfile ;</t>
  </si>
  <si>
    <t>create table db_custscience_interns.col_71_DB_SLSCNSL_PRODREFRESH_CDOLW_DMD_ORD_LN_ITM_FCT_null_value_count_table_stats (col_id int, null_value_count bigint) Row format delimited Fields terminated by '\t' Lines terminated by '\n'  Stored as textfile ;</t>
  </si>
  <si>
    <t>create table db_custscience_interns.col_72_DB_SLSCNSL_PRODREFRESH_CDOLW_DMD_ORD_LN_ITM_FCT_null_value_count_table_stats (col_id int, null_value_count bigint) Row format delimited Fields terminated by '\t' Lines terminated by '\n'  Stored as textfile ;</t>
  </si>
  <si>
    <t>create table db_custscience_interns.col_73_DB_SLSCNSL_PRODREFRESH_CDOLW_DMD_ORD_LN_ITM_FCT_null_value_count_table_stats (col_id int, null_value_count bigint) Row format delimited Fields terminated by '\t' Lines terminated by '\n'  Stored as textfile ;</t>
  </si>
  <si>
    <t>create table db_custscience_interns.col_74_DB_SLSCNSL_PRODREFRESH_CDOLW_DMD_ORD_LN_ITM_FCT_null_value_count_table_stats (col_id int, null_value_count bigint) Row format delimited Fields terminated by '\t' Lines terminated by '\n'  Stored as textfile ;</t>
  </si>
  <si>
    <t>create table db_custscience_interns.col_75_DB_SLSCNSL_PRODREFRESH_CDOLW_DMD_ORD_LN_ITM_FCT_null_value_count_table_stats (col_id int, null_value_count bigint) Row format delimited Fields terminated by '\t' Lines terminated by '\n'  Stored as textfile ;</t>
  </si>
  <si>
    <t>create table db_custscience_interns.col_76_DB_SLSCNSL_PRODREFRESH_CDOLW_DMD_ORD_LN_ITM_FCT_null_value_count_table_stats (col_id int, null_value_count bigint) Row format delimited Fields terminated by '\t' Lines terminated by '\n'  Stored as textfile ;</t>
  </si>
  <si>
    <t>create table db_custscience_interns.col_77_DB_SLSCNSL_PRODREFRESH_CDOLW_DMD_ORD_LN_ITM_FCT_null_value_count_table_stats (col_id int, null_value_count bigint) Row format delimited Fields terminated by '\t' Lines terminated by '\n'  Stored as textfile ;</t>
  </si>
  <si>
    <t>create table db_custscience_interns.col_78_DB_SLSCNSL_PRODREFRESH_CDOLW_DMD_ORD_LN_ITM_FCT_null_value_count_table_stats (col_id int, null_value_count bigint) Row format delimited Fields terminated by '\t' Lines terminated by '\n'  Stored as textfile ;</t>
  </si>
  <si>
    <t>create table db_custscience_interns.col_79_DB_SLSCNSL_PRODREFRESH_CDOLW_DMD_ORD_LN_ITM_FCT_null_value_count_table_stats (col_id int, null_value_count bigint) Row format delimited Fields terminated by '\t' Lines terminated by '\n'  Stored as textfile ;</t>
  </si>
  <si>
    <t>create table db_custscience_interns.col_80_DB_SLSCNSL_PRODREFRESH_CDOLW_DMD_ORD_LN_ITM_FCT_null_value_count_table_stats (col_id int, null_value_count bigint) Row format delimited Fields terminated by '\t' Lines terminated by '\n'  Stored as textfile ;</t>
  </si>
  <si>
    <t>create table db_custscience_interns.col_81_DB_SLSCNSL_PRODREFRESH_CDOLW_DMD_ORD_LN_ITM_FCT_null_value_count_table_stats (col_id int, null_value_count bigint) Row format delimited Fields terminated by '\t' Lines terminated by '\n'  Stored as textfile ;</t>
  </si>
  <si>
    <t>create table db_custscience_interns.col_82_DB_SLSCNSL_PRODREFRESH_CDOLW_DMD_ORD_LN_ITM_FCT_null_value_count_table_stats (col_id int, null_value_count bigint) Row format delimited Fields terminated by '\t' Lines terminated by '\n'  Stored as textfile ;</t>
  </si>
  <si>
    <t>create table db_custscience_interns.col_83_DB_SLSCNSL_PRODREFRESH_CDOLW_DMD_ORD_LN_ITM_FCT_null_value_count_table_stats (col_id int, null_value_count bigint) Row format delimited Fields terminated by '\t' Lines terminated by '\n'  Stored as textfile ;</t>
  </si>
  <si>
    <t>create table db_custscience_interns.col_84_DB_SLSCNSL_PRODREFRESH_CDOLW_DMD_ORD_LN_ITM_FCT_null_value_count_table_stats (col_id int, null_value_count bigint) Row format delimited Fields terminated by '\t' Lines terminated by '\n'  Stored as textfile ;</t>
  </si>
  <si>
    <t>create table db_custscience_interns.col_85_DB_SLSCNSL_PRODREFRESH_CDOLW_DMD_ORD_LN_ITM_FCT_null_value_count_table_stats (col_id int, null_value_count bigint) Row format delimited Fields terminated by '\t' Lines terminated by '\n'  Stored as textfile ;</t>
  </si>
  <si>
    <t>create table db_custscience_interns.col_86_DB_SLSCNSL_PRODREFRESH_CDOLW_DMD_ORD_LN_ITM_FCT_null_value_count_table_stats (col_id int, null_value_count bigint) Row format delimited Fields terminated by '\t' Lines terminated by '\n'  Stored as textfile ;</t>
  </si>
  <si>
    <t>create table db_custscience_interns.col_87_DB_SLSCNSL_PRODREFRESH_CDOLW_DMD_ORD_LN_ITM_FCT_null_value_count_table_stats (col_id int, null_value_count bigint) Row format delimited Fields terminated by '\t' Lines terminated by '\n'  Stored as textfile ;</t>
  </si>
  <si>
    <t>create table db_custscience_interns.col_88_DB_SLSCNSL_PRODREFRESH_CDOLW_DMD_ORD_LN_ITM_FCT_null_value_count_table_stats (col_id int, null_value_count bigint) Row format delimited Fields terminated by '\t' Lines terminated by '\n'  Stored as textfile ;</t>
  </si>
  <si>
    <t>create table db_custscience_interns.col_89_DB_SLSCNSL_PRODREFRESH_CDOLW_DMD_ORD_LN_ITM_FCT_null_value_count_table_stats (col_id int, null_value_count bigint) Row format delimited Fields terminated by '\t' Lines terminated by '\n'  Stored as textfile ;</t>
  </si>
  <si>
    <t>create table db_custscience_interns.col_90_DB_SLSCNSL_PRODREFRESH_CDOLW_DMD_ORD_LN_ITM_FCT_null_value_count_table_stats (col_id int, null_value_count bigint) Row format delimited Fields terminated by '\t' Lines terminated by '\n'  Stored as textfile ;</t>
  </si>
  <si>
    <t>create table db_custscience_interns.col_91_DB_SLSCNSL_PRODREFRESH_CDOLW_DMD_ORD_LN_ITM_FCT_null_value_count_table_stats (col_id int, null_value_count bigint) Row format delimited Fields terminated by '\t' Lines terminated by '\n'  Stored as textfile ;</t>
  </si>
  <si>
    <t>create table db_custscience_interns.col_92_DB_SLSCNSL_PRODREFRESH_CDOLW_DMD_ORD_LN_ITM_FCT_null_value_count_table_stats (col_id int, null_value_count bigint) Row format delimited Fields terminated by '\t' Lines terminated by '\n'  Stored as textfile ;</t>
  </si>
  <si>
    <t>create table db_custscience_interns.col_93_DB_SLSCNSL_PRODREFRESH_CDOLW_DMD_ORD_LN_ITM_FCT_null_value_count_table_stats (col_id int, null_value_count bigint) Row format delimited Fields terminated by '\t' Lines terminated by '\n'  Stored as textfile ;</t>
  </si>
  <si>
    <t>create table db_custscience_interns.col_94_DB_SLSCNSL_PRODREFRESH_CDOLW_DMD_ORD_LN_ITM_FCT_null_value_count_table_stats (col_id int, null_value_count bigint) Row format delimited Fields terminated by '\t' Lines terminated by '\n'  Stored as textfile ;</t>
  </si>
  <si>
    <t>TQ37FM3</t>
  </si>
  <si>
    <t>c84eec182031fee145b7673ad98e0ff8</t>
  </si>
  <si>
    <t>901d922cd543787a55bf15a1cc15056f</t>
  </si>
  <si>
    <t>d2c1295f655a2d436edda96084211820</t>
  </si>
  <si>
    <t>3c59dc048e8850243be8079a5c74d079</t>
  </si>
  <si>
    <t>20160504</t>
  </si>
  <si>
    <t>19000101</t>
  </si>
  <si>
    <t>OQQJ6B36V</t>
  </si>
  <si>
    <t>NONE</t>
  </si>
  <si>
    <t>CAD</t>
  </si>
  <si>
    <t>13.5</t>
  </si>
  <si>
    <t>6.16</t>
  </si>
  <si>
    <t>-4.73</t>
  </si>
  <si>
    <t>0.44</t>
  </si>
  <si>
    <t>14.0</t>
  </si>
  <si>
    <t>8.77</t>
  </si>
  <si>
    <t>Merch Products</t>
  </si>
  <si>
    <t>ONGOBDJ8T</t>
  </si>
  <si>
    <t>1489646765</t>
  </si>
  <si>
    <t>Example Data:</t>
  </si>
  <si>
    <t>ORDER, RETURN, CANCEL, SHIP, MISC</t>
  </si>
  <si>
    <t>Code is also known as the "TID" code</t>
  </si>
  <si>
    <t>hive -e 'set hive.cli.print.header=true; select * from DB_SLSCNSL_PRODREFRESH.CDOLW_DMD_ORD_LN_ITM_FCT  where txn_dt_hash_key = 20160501 AND src_typ = "R" limit 10000 ;'&gt;DB_SLSCNSL_PRODREFRESH_DB_SLSCNSL_PRODREFRESH.CDOLW_DMD_ORD_LN_ITM_FCT_10k_sample_RT.txt;</t>
  </si>
  <si>
    <t>Partition column based on txn type</t>
  </si>
  <si>
    <t>"O"rder, "R"eturn</t>
  </si>
  <si>
    <t>TQ5XN84</t>
  </si>
  <si>
    <t>fcd37dcdc0c3d3cc19ebdbf600b95b85</t>
  </si>
  <si>
    <t>6dcc202c9138b865937d29584c6f89d6</t>
  </si>
  <si>
    <t>d43c6f218f521affea6afd7397cdb742</t>
  </si>
  <si>
    <t>38b3eff8baf56627478ec76a704e9b52</t>
  </si>
  <si>
    <t>20160416</t>
  </si>
  <si>
    <t>20160426</t>
  </si>
  <si>
    <t>Return</t>
  </si>
  <si>
    <t>BQQJVX05F</t>
  </si>
  <si>
    <t>-20.0</t>
  </si>
  <si>
    <t>20.0</t>
  </si>
  <si>
    <t>-22.94</t>
  </si>
  <si>
    <t>22.94</t>
  </si>
  <si>
    <t>5.19</t>
  </si>
  <si>
    <t>6.0</t>
  </si>
  <si>
    <t>-0.84</t>
  </si>
  <si>
    <t>-5.19</t>
  </si>
  <si>
    <t>-14.0</t>
  </si>
  <si>
    <t>RET201605011069833</t>
  </si>
  <si>
    <t>RR_OTHER</t>
  </si>
  <si>
    <t>BREM005627</t>
  </si>
  <si>
    <r>
      <t xml:space="preserve">Example Data:
</t>
    </r>
    <r>
      <rPr>
        <b/>
        <sz val="11"/>
        <color rgb="FFFF0000"/>
        <rFont val="Calibri"/>
        <family val="2"/>
        <scheme val="minor"/>
      </rPr>
      <t>Return Item</t>
    </r>
  </si>
  <si>
    <r>
      <t xml:space="preserve">Example Data:
</t>
    </r>
    <r>
      <rPr>
        <b/>
        <sz val="11"/>
        <color rgb="FFFF0000"/>
        <rFont val="Calibri"/>
        <family val="2"/>
        <scheme val="minor"/>
      </rPr>
      <t>Sales Item</t>
    </r>
  </si>
  <si>
    <t>select distinct(ORD_ID) as ORD_ID_Count_Distinct FROM DB_SLSCNSL_PRODREFRESH.CDOLW_DMD_ORD_LN_ITM_FCT ;</t>
  </si>
  <si>
    <t>select distinct(ORD_LN_NBR) as ORD_LN_NBR_Count_Distinct FROM DB_SLSCNSL_PRODREFRESH.CDOLW_DMD_ORD_LN_ITM_FCT ;</t>
  </si>
  <si>
    <t>select distinct(GLBL_SKU_HASH_KEY) as GLBL_SKU_HASH_KEY_Count_Distinct FROM DB_SLSCNSL_PRODREFRESH.CDOLW_DMD_ORD_LN_ITM_FCT ;</t>
  </si>
  <si>
    <t>select distinct(GLBL_STY_CLR_HASH_KEY) as GLBL_STY_CLR_HASH_KEY_Count_Distinct FROM DB_SLSCNSL_PRODREFRESH.CDOLW_DMD_ORD_LN_ITM_FCT ;</t>
  </si>
  <si>
    <t>select distinct(BRD_LOC_HASH_KEY) as BRD_LOC_HASH_KEY_Count_Distinct FROM DB_SLSCNSL_PRODREFRESH.CDOLW_DMD_ORD_LN_ITM_FCT ;</t>
  </si>
  <si>
    <t>select distinct(WEB_SITE_LOC_HASH_KEY) as WEB_SITE_LOC_HASH_KEY_Count_Distinct FROM DB_SLSCNSL_PRODREFRESH.CDOLW_DMD_ORD_LN_ITM_FCT ;</t>
  </si>
  <si>
    <t>select distinct(SKU_BRD_ID) as SKU_BRD_ID_Count_Distinct FROM DB_SLSCNSL_PRODREFRESH.CDOLW_DMD_ORD_LN_ITM_FCT ;</t>
  </si>
  <si>
    <t>select distinct(WEB_SITE_BRD_ID) as WEB_SITE_BRD_ID_Count_Distinct FROM DB_SLSCNSL_PRODREFRESH.CDOLW_DMD_ORD_LN_ITM_FCT ;</t>
  </si>
  <si>
    <t>select distinct(MKT_ID) as MKT_ID_Count_Distinct FROM DB_SLSCNSL_PRODREFRESH.CDOLW_DMD_ORD_LN_ITM_FCT ;</t>
  </si>
  <si>
    <t>select distinct(CHNL_ID) as CHNL_ID_Count_Distinct FROM DB_SLSCNSL_PRODREFRESH.CDOLW_DMD_ORD_LN_ITM_FCT ;</t>
  </si>
  <si>
    <t>select distinct(DD_CHNL_ID) as DD_CHNL_ID_Count_Distinct FROM DB_SLSCNSL_PRODREFRESH.CDOLW_DMD_ORD_LN_ITM_FCT ;</t>
  </si>
  <si>
    <t>select distinct(ORIG_DC_LOC_HASH_KEY) as ORIG_DC_LOC_HASH_KEY_Count_Distinct FROM DB_SLSCNSL_PRODREFRESH.CDOLW_DMD_ORD_LN_ITM_FCT ;</t>
  </si>
  <si>
    <t>select distinct(ORD_CRT_DC_LOC_HASH_KEY) as ORD_CRT_DC_LOC_HASH_KEY_Count_Distinct FROM DB_SLSCNSL_PRODREFRESH.CDOLW_DMD_ORD_LN_ITM_FCT ;</t>
  </si>
  <si>
    <t>select distinct(DC_LOC_HASH_KEY) as DC_LOC_HASH_KEY_Count_Distinct FROM DB_SLSCNSL_PRODREFRESH.CDOLW_DMD_ORD_LN_ITM_FCT ;</t>
  </si>
  <si>
    <t>select distinct(ORD_DT_HASH_KEY) as ORD_DT_HASH_KEY_Count_Distinct FROM DB_SLSCNSL_PRODREFRESH.CDOLW_DMD_ORD_LN_ITM_FCT ;</t>
  </si>
  <si>
    <t>select distinct(BKORD_INI_PRMS_SHP_DT_HASH_KEY) as BKORD_INI_PRMS_SHP_DT_HASH_KEY_Count_Distinct FROM DB_SLSCNSL_PRODREFRESH.CDOLW_DMD_ORD_LN_ITM_FCT ;</t>
  </si>
  <si>
    <t>select distinct(BKORD_RVS_PRMS_SHP_DT_HASH_KEY) as BKORD_RVS_PRMS_SHP_DT_HASH_KEY_Count_Distinct FROM DB_SLSCNSL_PRODREFRESH.CDOLW_DMD_ORD_LN_ITM_FCT ;</t>
  </si>
  <si>
    <t>select distinct(ORD_INI_PRMS_SHP_DT_HASH_KEY) as ORD_INI_PRMS_SHP_DT_HASH_KEY_Count_Distinct FROM DB_SLSCNSL_PRODREFRESH.CDOLW_DMD_ORD_LN_ITM_FCT ;</t>
  </si>
  <si>
    <t>select distinct(ORD_RVS_PRMS_SHP_DT_HASH_KEY) as ORD_RVS_PRMS_SHP_DT_HASH_KEY_Count_Distinct FROM DB_SLSCNSL_PRODREFRESH.CDOLW_DMD_ORD_LN_ITM_FCT ;</t>
  </si>
  <si>
    <t>select distinct(OIS_IND) as OIS_IND_Count_Distinct FROM DB_SLSCNSL_PRODREFRESH.CDOLW_DMD_ORD_LN_ITM_FCT ;</t>
  </si>
  <si>
    <t>select distinct(TXN_TYP_CD) as TXN_TYP_CD_Count_Distinct FROM DB_SLSCNSL_PRODREFRESH.CDOLW_DMD_ORD_LN_ITM_FCT ;</t>
  </si>
  <si>
    <t>select distinct(ORD_BO_XST_IND) as ORD_BO_XST_IND_Count_Distinct FROM DB_SLSCNSL_PRODREFRESH.CDOLW_DMD_ORD_LN_ITM_FCT ;</t>
  </si>
  <si>
    <t>select distinct(CSR_ORIG_PRC_OVRRD_IND) as CSR_ORIG_PRC_OVRRD_IND_Count_Distinct FROM DB_SLSCNSL_PRODREFRESH.CDOLW_DMD_ORD_LN_ITM_FCT ;</t>
  </si>
  <si>
    <t>select distinct(VAT_APPL_IND) as VAT_APPL_IND_Count_Distinct FROM DB_SLSCNSL_PRODREFRESH.CDOLW_DMD_ORD_LN_ITM_FCT ;</t>
  </si>
  <si>
    <t>select distinct(LN_CUR_PRC_OVRD_RSN_CD) as LN_CUR_PRC_OVRD_RSN_CD_Count_Distinct FROM DB_SLSCNSL_PRODREFRESH.CDOLW_DMD_ORD_LN_ITM_FCT ;</t>
  </si>
  <si>
    <t>select distinct(RLSE_ID) as RLSE_ID_Count_Distinct FROM DB_SLSCNSL_PRODREFRESH.CDOLW_DMD_ORD_LN_ITM_FCT ;</t>
  </si>
  <si>
    <t>select distinct(CNCL_RSN_CD) as CNCL_RSN_CD_Count_Distinct FROM DB_SLSCNSL_PRODREFRESH.CDOLW_DMD_ORD_LN_ITM_FCT ;</t>
  </si>
  <si>
    <t>select distinct(FRD_CNCL_IND) as FRD_CNCL_IND_Count_Distinct FROM DB_SLSCNSL_PRODREFRESH.CDOLW_DMD_ORD_LN_ITM_FCT ;</t>
  </si>
  <si>
    <t>select distinct(TNDR_PMT_TYP_NM) as TNDR_PMT_TYP_NM_Count_Distinct FROM DB_SLSCNSL_PRODREFRESH.CDOLW_DMD_ORD_LN_ITM_FCT ;</t>
  </si>
  <si>
    <t>select distinct(TNDR_CR_CRD_TYP_NM) as TNDR_CR_CRD_TYP_NM_Count_Distinct FROM DB_SLSCNSL_PRODREFRESH.CDOLW_DMD_ORD_LN_ITM_FCT ;</t>
  </si>
  <si>
    <t>select distinct(TNDR_CR_CRD_COBRD_NM) as TNDR_CR_CRD_COBRD_NM_Count_Distinct FROM DB_SLSCNSL_PRODREFRESH.CDOLW_DMD_ORD_LN_ITM_FCT ;</t>
  </si>
  <si>
    <t>select distinct(TNDR_PLCC_CATG_CD) as TNDR_PLCC_CATG_CD_Count_Distinct FROM DB_SLSCNSL_PRODREFRESH.CDOLW_DMD_ORD_LN_ITM_FCT ;</t>
  </si>
  <si>
    <t>select distinct(XCHG_RAT_CNCY_CD) as XCHG_RAT_CNCY_CD_Count_Distinct FROM DB_SLSCNSL_PRODREFRESH.CDOLW_DMD_ORD_LN_ITM_FCT ;</t>
  </si>
  <si>
    <t>select distinct(CUR_XCHG_RAT) as CUR_XCHG_RAT_Count_Distinct FROM DB_SLSCNSL_PRODREFRESH.CDOLW_DMD_ORD_LN_ITM_FCT ;</t>
  </si>
  <si>
    <t>select distinct(PRC_STAT_CD) as PRC_STAT_CD_Count_Distinct FROM DB_SLSCNSL_PRODREFRESH.CDOLW_DMD_ORD_LN_ITM_FCT ;</t>
  </si>
  <si>
    <t>select distinct(ORD_LN_TOT_RTL_SLS_AMT) as ORD_LN_TOT_RTL_SLS_AMT_Count_Distinct FROM DB_SLSCNSL_PRODREFRESH.CDOLW_DMD_ORD_LN_ITM_FCT ;</t>
  </si>
  <si>
    <t>select distinct(ADJ_UN_LN_RTL_AMT) as ADJ_UN_LN_RTL_AMT_Count_Distinct FROM DB_SLSCNSL_PRODREFRESH.CDOLW_DMD_ORD_LN_ITM_FCT ;</t>
  </si>
  <si>
    <t>select distinct(CTRY_CD) as CTRY_CD_Count_Distinct FROM DB_SLSCNSL_PRODREFRESH.CDOLW_DMD_ORD_LN_ITM_FCT ;</t>
  </si>
  <si>
    <t>select distinct(ORD_LN_XTD_CUR_TCK_PRC_AMT) as ORD_LN_XTD_CUR_TCK_PRC_AMT_Count_Distinct FROM DB_SLSCNSL_PRODREFRESH.CDOLW_DMD_ORD_LN_ITM_FCT ;</t>
  </si>
  <si>
    <t>select distinct(DNRM_CUR_TCK_PRC_AMT) as DNRM_CUR_TCK_PRC_AMT_Count_Distinct FROM DB_SLSCNSL_PRODREFRESH.CDOLW_DMD_ORD_LN_ITM_FCT ;</t>
  </si>
  <si>
    <t>select distinct(MCM_CST_AMT) as MCM_CST_AMT_Count_Distinct FROM DB_SLSCNSL_PRODREFRESH.CDOLW_DMD_ORD_LN_ITM_FCT ;</t>
  </si>
  <si>
    <t>select distinct(MISC_CRDT_AMT) as MISC_CRDT_AMT_Count_Distinct FROM DB_SLSCNSL_PRODREFRESH.CDOLW_DMD_ORD_LN_ITM_FCT ;</t>
  </si>
  <si>
    <t>select distinct(OMS_EXT_LN_RTL_AMT) as OMS_EXT_LN_RTL_AMT_Count_Distinct FROM DB_SLSCNSL_PRODREFRESH.CDOLW_DMD_ORD_LN_ITM_FCT ;</t>
  </si>
  <si>
    <t>select distinct(OMS_UN_LN_RTL_AMT) as OMS_UN_LN_RTL_AMT_Count_Distinct FROM DB_SLSCNSL_PRODREFRESH.CDOLW_DMD_ORD_LN_ITM_FCT ;</t>
  </si>
  <si>
    <t>select distinct(ORD_BRD_DSCT_AMT) as ORD_BRD_DSCT_AMT_Count_Distinct FROM DB_SLSCNSL_PRODREFRESH.CDOLW_DMD_ORD_LN_ITM_FCT ;</t>
  </si>
  <si>
    <t>select distinct(ORD_GFTWRP_CHRG_AMT) as ORD_GFTWRP_CHRG_AMT_Count_Distinct FROM DB_SLSCNSL_PRODREFRESH.CDOLW_DMD_ORD_LN_ITM_FCT ;</t>
  </si>
  <si>
    <t>select distinct(ORD_GFTWRP_TAX_AMT) as ORD_GFTWRP_TAX_AMT_Count_Distinct FROM DB_SLSCNSL_PRODREFRESH.CDOLW_DMD_ORD_LN_ITM_FCT ;</t>
  </si>
  <si>
    <t>select distinct(ORD_GRS_SHP_CHRG_AMT) as ORD_GRS_SHP_CHRG_AMT_Count_Distinct FROM DB_SLSCNSL_PRODREFRESH.CDOLW_DMD_ORD_LN_ITM_FCT ;</t>
  </si>
  <si>
    <t>select distinct(ORD_HDR_DSCT_AMT) as ORD_HDR_DSCT_AMT_Count_Distinct FROM DB_SLSCNSL_PRODREFRESH.CDOLW_DMD_ORD_LN_ITM_FCT ;</t>
  </si>
  <si>
    <t>select distinct(ORD_LN_DSCT_AMT) as ORD_LN_DSCT_AMT_Count_Distinct FROM DB_SLSCNSL_PRODREFRESH.CDOLW_DMD_ORD_LN_ITM_FCT ;</t>
  </si>
  <si>
    <t>select distinct(ORD_LN_MUP_DSCT_AMT) as ORD_LN_MUP_DSCT_AMT_Count_Distinct FROM DB_SLSCNSL_PRODREFRESH.CDOLW_DMD_ORD_LN_ITM_FCT ;</t>
  </si>
  <si>
    <t>select distinct(ORD_LN_VAT_AMT) as ORD_LN_VAT_AMT_Count_Distinct FROM DB_SLSCNSL_PRODREFRESH.CDOLW_DMD_ORD_LN_ITM_FCT ;</t>
  </si>
  <si>
    <t>select distinct(ORD_NET_SHP_CHRG_AMT) as ORD_NET_SHP_CHRG_AMT_Count_Distinct FROM DB_SLSCNSL_PRODREFRESH.CDOLW_DMD_ORD_LN_ITM_FCT ;</t>
  </si>
  <si>
    <t>select distinct(ORD_SHP_TAX_AMT) as ORD_SHP_TAX_AMT_Count_Distinct FROM DB_SLSCNSL_PRODREFRESH.CDOLW_DMD_ORD_LN_ITM_FCT ;</t>
  </si>
  <si>
    <t>select distinct(OTH_HDR_CHRG_AMT) as OTH_HDR_CHRG_AMT_Count_Distinct FROM DB_SLSCNSL_PRODREFRESH.CDOLW_DMD_ORD_LN_ITM_FCT ;</t>
  </si>
  <si>
    <t>select distinct(OTH_HDR_TAX_AMT) as OTH_HDR_TAX_AMT_Count_Distinct FROM DB_SLSCNSL_PRODREFRESH.CDOLW_DMD_ORD_LN_ITM_FCT ;</t>
  </si>
  <si>
    <t>select distinct(ORD_PLCC_DSCT_AMT) as ORD_PLCC_DSCT_AMT_Count_Distinct FROM DB_SLSCNSL_PRODREFRESH.CDOLW_DMD_ORD_LN_ITM_FCT ;</t>
  </si>
  <si>
    <t>select distinct(SHP_CRDT_AMT) as SHP_CRDT_AMT_Count_Distinct FROM DB_SLSCNSL_PRODREFRESH.CDOLW_DMD_ORD_LN_ITM_FCT ;</t>
  </si>
  <si>
    <t>select distinct(TAX_AMT) as TAX_AMT_Count_Distinct FROM DB_SLSCNSL_PRODREFRESH.CDOLW_DMD_ORD_LN_ITM_FCT ;</t>
  </si>
  <si>
    <t>select distinct(ORD_LN_UN_QTY) as ORD_LN_UN_QTY_Count_Distinct FROM DB_SLSCNSL_PRODREFRESH.CDOLW_DMD_ORD_LN_ITM_FCT ;</t>
  </si>
  <si>
    <t>select distinct(ORD_LN_XTD_ORIG_RTL_PRC_AMT) as ORD_LN_XTD_ORIG_RTL_PRC_AMT_Count_Distinct FROM DB_SLSCNSL_PRODREFRESH.CDOLW_DMD_ORD_LN_ITM_FCT ;</t>
  </si>
  <si>
    <t>select distinct(DNRM_ORIG_RTL_PRC_AMT) as DNRM_ORIG_RTL_PRC_AMT_Count_Distinct FROM DB_SLSCNSL_PRODREFRESH.CDOLW_DMD_ORD_LN_ITM_FCT ;</t>
  </si>
  <si>
    <t>select distinct(ORD_XTD_WAC_CST_AMT) as ORD_XTD_WAC_CST_AMT_Count_Distinct FROM DB_SLSCNSL_PRODREFRESH.CDOLW_DMD_ORD_LN_ITM_FCT ;</t>
  </si>
  <si>
    <t>select distinct(ORD_LN_XTD_NET_DSCT_PRC_AMT) as ORD_LN_XTD_NET_DSCT_PRC_AMT_Count_Distinct FROM DB_SLSCNSL_PRODREFRESH.CDOLW_DMD_ORD_LN_ITM_FCT ;</t>
  </si>
  <si>
    <t>select distinct(MDSE_TYP_CD) as MDSE_TYP_CD_Count_Distinct FROM DB_SLSCNSL_PRODREFRESH.CDOLW_DMD_ORD_LN_ITM_FCT ;</t>
  </si>
  <si>
    <t>select distinct(RTN_ORD_ID) as RTN_ORD_ID_Count_Distinct FROM DB_SLSCNSL_PRODREFRESH.CDOLW_DMD_ORD_LN_ITM_FCT ;</t>
  </si>
  <si>
    <t>select distinct(RTN_ORD_LN_NBR) as RTN_ORD_LN_NBR_Count_Distinct FROM DB_SLSCNSL_PRODREFRESH.CDOLW_DMD_ORD_LN_ITM_FCT ;</t>
  </si>
  <si>
    <t>select distinct(RTN_ORD_CNCL_UN_QTY) as RTN_ORD_CNCL_UN_QTY_Count_Distinct FROM DB_SLSCNSL_PRODREFRESH.CDOLW_DMD_ORD_LN_ITM_FCT ;</t>
  </si>
  <si>
    <t>select distinct(RTN_ORD_LN_UN_QTY) as RTN_ORD_LN_UN_QTY_Count_Distinct FROM DB_SLSCNSL_PRODREFRESH.CDOLW_DMD_ORD_LN_ITM_FCT ;</t>
  </si>
  <si>
    <t>select distinct(RTN_EC_RTL_PRC_AMT) as RTN_EC_RTL_PRC_AMT_Count_Distinct FROM DB_SLSCNSL_PRODREFRESH.CDOLW_DMD_ORD_LN_ITM_FCT ;</t>
  </si>
  <si>
    <t>select distinct(RTN_ORD_HDR_DSCT_AMT) as RTN_ORD_HDR_DSCT_AMT_Count_Distinct FROM DB_SLSCNSL_PRODREFRESH.CDOLW_DMD_ORD_LN_ITM_FCT ;</t>
  </si>
  <si>
    <t>select distinct(RTN_ORD_BRD_DSCT_AMT) as RTN_ORD_BRD_DSCT_AMT_Count_Distinct FROM DB_SLSCNSL_PRODREFRESH.CDOLW_DMD_ORD_LN_ITM_FCT ;</t>
  </si>
  <si>
    <t>select distinct(RTN_ORD_PLCC_DSCT_AMT) as RTN_ORD_PLCC_DSCT_AMT_Count_Distinct FROM DB_SLSCNSL_PRODREFRESH.CDOLW_DMD_ORD_LN_ITM_FCT ;</t>
  </si>
  <si>
    <t>select distinct(RTN_ORD_LN_MUP_DSCT_AMT) as RTN_ORD_LN_MUP_DSCT_AMT_Count_Distinct FROM DB_SLSCNSL_PRODREFRESH.CDOLW_DMD_ORD_LN_ITM_FCT ;</t>
  </si>
  <si>
    <t>select distinct(RTN_ORD_LN_DSCT_AMT) as RTN_ORD_LN_DSCT_AMT_Count_Distinct FROM DB_SLSCNSL_PRODREFRESH.CDOLW_DMD_ORD_LN_ITM_FCT ;</t>
  </si>
  <si>
    <t>select distinct(RTN_OMS_UN_LN_RTL_AMT) as RTN_OMS_UN_LN_RTL_AMT_Count_Distinct FROM DB_SLSCNSL_PRODREFRESH.CDOLW_DMD_ORD_LN_ITM_FCT ;</t>
  </si>
  <si>
    <t>select distinct(RTN_ADJ_UN_LN_RTL_AMT) as RTN_ADJ_UN_LN_RTL_AMT_Count_Distinct FROM DB_SLSCNSL_PRODREFRESH.CDOLW_DMD_ORD_LN_ITM_FCT ;</t>
  </si>
  <si>
    <t>select distinct(RTN_MCM_CST_AMT) as RTN_MCM_CST_AMT_Count_Distinct FROM DB_SLSCNSL_PRODREFRESH.CDOLW_DMD_ORD_LN_ITM_FCT ;</t>
  </si>
  <si>
    <t>select distinct(RTN_TAX_AMT) as RTN_TAX_AMT_Count_Distinct FROM DB_SLSCNSL_PRODREFRESH.CDOLW_DMD_ORD_LN_ITM_FCT ;</t>
  </si>
  <si>
    <t>select distinct(RTN_ORD_LN_VAT_AMT) as RTN_ORD_LN_VAT_AMT_Count_Distinct FROM DB_SLSCNSL_PRODREFRESH.CDOLW_DMD_ORD_LN_ITM_FCT ;</t>
  </si>
  <si>
    <t>select distinct(RTN_DC_LOC_HASH_KEY) as RTN_DC_LOC_HASH_KEY_Count_Distinct FROM DB_SLSCNSL_PRODREFRESH.CDOLW_DMD_ORD_LN_ITM_FCT ;</t>
  </si>
  <si>
    <t>select distinct(RTN_MDSE_TYP_CD) as RTN_MDSE_TYP_CD_Count_Distinct FROM DB_SLSCNSL_PRODREFRESH.CDOLW_DMD_ORD_LN_ITM_FCT ;</t>
  </si>
  <si>
    <t>select distinct(RTN_PRC_STAT_CD) as RTN_PRC_STAT_CD_Count_Distinct FROM DB_SLSCNSL_PRODREFRESH.CDOLW_DMD_ORD_LN_ITM_FCT ;</t>
  </si>
  <si>
    <t>select distinct(RTN_AGE_NBR) as RTN_AGE_NBR_Count_Distinct FROM DB_SLSCNSL_PRODREFRESH.CDOLW_DMD_ORD_LN_ITM_FCT ;</t>
  </si>
  <si>
    <t>select distinct(RTN_ORD_LN_XTD_ORIG_RTL_PRC_AMT) as RTN_ORD_LN_XTD_ORIG_RTL_PRC_AMT_Count_Distinct FROM DB_SLSCNSL_PRODREFRESH.CDOLW_DMD_ORD_LN_ITM_FCT ;</t>
  </si>
  <si>
    <t>select distinct(RTN_ORD_XTD_WAC_CST_AMT) as RTN_ORD_XTD_WAC_CST_AMT_Count_Distinct FROM DB_SLSCNSL_PRODREFRESH.CDOLW_DMD_ORD_LN_ITM_FCT ;</t>
  </si>
  <si>
    <t>select distinct(RTN_ORD_LN_XTD_NET_DSCT_PRC_AMT) as RTN_ORD_LN_XTD_NET_DSCT_PRC_AMT_Count_Distinct FROM DB_SLSCNSL_PRODREFRESH.CDOLW_DMD_ORD_LN_ITM_FCT ;</t>
  </si>
  <si>
    <t>select distinct(RTN_ORD_LN_XTD_CUR_TCK_PRC_AMT) as RTN_ORD_LN_XTD_CUR_TCK_PRC_AMT_Count_Distinct FROM DB_SLSCNSL_PRODREFRESH.CDOLW_DMD_ORD_LN_ITM_FCT ;</t>
  </si>
  <si>
    <t>select distinct(RTN_ORD_LN_TOT_RTL_SLS_AMT) as RTN_ORD_LN_TOT_RTL_SLS_AMT_Count_Distinct FROM DB_SLSCNSL_PRODREFRESH.CDOLW_DMD_ORD_LN_ITM_FCT ;</t>
  </si>
  <si>
    <t>select distinct(RTN_RSN_CD) as RTN_RSN_CD_Count_Distinct FROM DB_SLSCNSL_PRODREFRESH.CDOLW_DMD_ORD_LN_ITM_FCT ;</t>
  </si>
  <si>
    <t>select distinct(TRK_CD) as TRK_CD_Count_Distinct FROM DB_SLSCNSL_PRODREFRESH.CDOLW_DMD_ORD_LN_ITM_FCT ;</t>
  </si>
  <si>
    <t>select distinct(EPOC_ID) as EPOC_ID_Count_Distinct FROM DB_SLSCNSL_PRODREFRESH.CDOLW_DMD_ORD_LN_ITM_FCT ;</t>
  </si>
  <si>
    <t>select distinct(TXN_DT_HASH_KEY) as TXN_DT_HASH_KEY_Count_Distinct FROM DB_SLSCNSL_PRODREFRESH.CDOLW_DMD_ORD_LN_ITM_FCT ;</t>
  </si>
  <si>
    <t>select distinct(SRC_TYP) as SRC_TYP_Count_Distinct FROM DB_SLSCNSL_PRODREFRESH.CDOLW_DMD_ORD_LN_ITM_FCT ;</t>
  </si>
  <si>
    <t>DB_SLSCNSL_PRODREFRESH.CSTDW_SLS_TXN_DSCT_LN_FCT</t>
  </si>
  <si>
    <t>hive&gt; Describe extended DB_SLSCNSL_PRODREFRESH.CSTDW_SLS_TXN_DSCT_LN_FCT ;</t>
  </si>
  <si>
    <t>awrd_id                 double</t>
  </si>
  <si>
    <t>pmotn_key               int</t>
  </si>
  <si>
    <t>pmotn_typ_cd_desc       string</t>
  </si>
  <si>
    <t>mkt_pmotn_cd            string</t>
  </si>
  <si>
    <t>mkt_pmotn_cd_desc       string</t>
  </si>
  <si>
    <t>rtn_awrd_id             double</t>
  </si>
  <si>
    <t>rtn_pmotn_key           int</t>
  </si>
  <si>
    <t>rtn_mkt_pmotn_cd        string</t>
  </si>
  <si>
    <t>rtn_mkt_pmotn_cd_desc   string</t>
  </si>
  <si>
    <t>pmotn_cd                string</t>
  </si>
  <si>
    <t>pmotn_ev_id             string</t>
  </si>
  <si>
    <t>proc_dt_hash_key        string</t>
  </si>
  <si>
    <t>Detailed Table Information      Table(tableName:cstdw_sls_txn_dsct_ln_fct, dbName:db_slscnsl_prodrefresh, owner:svc_prodrefresh, createTime:1490372516, lastAccessTime:0, retention:0, sd:StorageDescriptor(cols:[FieldSchema(name:str_tm_grp_cd, type:int, comment:), FieldSchema(name:sell_loc_hash_key, type:string, comment:), FieldSchema(name:regr_nbr, type:string, comment:), FieldSchema(name:sls_txn_nbr, type:int, comment:), FieldSchema(name:sls_txn_tm, type:string, comment:), FieldSchema(name:txn_itm_seq_nbr, type:int, comment:), FieldSchema(name:txn_itm_dsct_seq_nbr, type:int, comment:), FieldSchema(name:dsct_alw_cd, type:string, comment:), FieldSchema(name:dsct_alw_cd_desc, type:string, comment:), FieldSchema(name:dsct_opt_cd, type:string, comment:), FieldSchema(name:dsct_opt_cd_desc, type:string, comment:), FieldSchema(name:dsct_amt, type:double, comment:), FieldSchema(name:dsct_pct, type:double, comment:), FieldSchema(name:grp_dsct_nbr, type:int, comment:), FieldSchema(name:pmotn_crd_nbr, type:string, comment:), FieldSchema(name:vd_ind, type:string, comment:), FieldSchema(name:awrd_id, type:double, comment:), FieldSchema(name:pmotn_key, type:int, comment:), FieldSchema(name:pmotn_typ_cd, type:string, comment:), FieldSchema(name:pmotn_typ_cd_desc, type:string, comment:), FieldSchema(name:mkt_pmotn_cd, type:string, comment:), FieldSchema(name:mkt_pmotn_cd_desc, type:string, comment:), FieldSchema(name:rtn_awrd_id, type:double, comment:), FieldSchema(name:rtn_pmotn_key, type:int, comment:), FieldSchema(name:rtn_mkt_pmotn_cd, type:string, comment:), FieldSchema(name:rtn_mkt_pmotn_cd_desc, type:string, comment:), FieldSchema(name:dsct_emp_nbr, type:string, comment:), FieldSchema(name:swip_mnl_cd, type:string, comment:), FieldSchema(name:mem_id, type:string, comment:), FieldSchema(name:cr_loc_hash_key, type:string, comment:), FieldSchema(name:pmotn_cd, type:string, comment:), FieldSchema(name:pmotn_ev_id, type:string, comment:), FieldSchema(name:dsct_emp_prtc_typ_cd, type:string, comment:), FieldSchema(name:proc_dt_hash_key, type:string, comment:), FieldSchema(name:sls_aud_stat_cd, type:string, comment:), FieldSchema(name:brd_id, type:int, comment:), FieldSchema(name:chnl_id, type:int, comment:), FieldSchema(name:dd_chnl_id, type:int, comment:), FieldSchema(name:ctry_cd, type:string, comment:), FieldSchema(name:lcl_cncy_cd, type:string, comment:), FieldSchema(name:mkt_cncy_cd, type:string, comment:), FieldSchema(name:lcl_to_usd_conv_rat, type:double, comment:), FieldSchema(name:lcl_to_mkt_conv_rat, type:double, comment:), FieldSchema(name:usd_to_lcl_conv_rat, type:double, comment:), FieldSchema(name:usd_to_mkt_conv_rat, type:double, comment:), FieldSchema(name:epoc_id, type:bigint, comment:null), FieldSchema(name:sls_txn_dt_hash_key, type:int, comment:null), FieldSchema(name:src_typ, type:string, comment:null)], location:hdfs://pxpmgct/bdprod/cnsl/cnslbase/Sales/CSTDW_SLS_TXN_DSCT_LN_FCT, inputFormat:org.apache.hadoop.hive.ql.io.orc.OrcInputFormat, outputFormat:org.apache.hadoop.hive.ql.io.orc.OrcOutputFormat, compressed:false, numBuckets:-1, serdeInfo:SerDeInfo(name:null, serializationLib:org.apache.hadoop.hive.ql.io.orc.OrcSerde, parameters:{serialization.format=1}), bucketCols:[], sortCols:[], parameters:{}, skewedInfo:SkewedInfo(skewedColNames:[], skewedColValues:[], skewedColValueLocationMaps:{}), storedAsSubDirectories:false), partitionKeys:[FieldSchema(name:epoc_id, type:bigint, comment:null), FieldSchema(name:sls_txn_dt_hash_key, type:int, comment:null), FieldSchema(name:src_typ, type:string, comment:null)], parameters:{orc.compress=SNAPPY, transient_lastDdlTime=1490372516, EXTERNAL=TRUE}, viewOriginalText:null, viewExpandedText:null, tableType:EXTERNAL_TABLE)</t>
  </si>
  <si>
    <t>Time taken: 6.631 seconds, Fetched: 57 row(s)</t>
  </si>
  <si>
    <t xml:space="preserve">Identifies the store time groupof the location </t>
  </si>
  <si>
    <t xml:space="preserve">Hash key generated for aOpr_loc_nbr and open date </t>
  </si>
  <si>
    <t xml:space="preserve">Identifies the sales transaction time </t>
  </si>
  <si>
    <t xml:space="preserve">Identifies the distinct item in a trasactions </t>
  </si>
  <si>
    <t xml:space="preserve">Identifies the discount amount </t>
  </si>
  <si>
    <t xml:space="preserve">Identifies the discount percentage. </t>
  </si>
  <si>
    <t xml:space="preserve">Identifies the employee whowas awarded the discount. </t>
  </si>
  <si>
    <t xml:space="preserve">Identifies the group discount. </t>
  </si>
  <si>
    <t xml:space="preserve">Identifies the promotion cardnumber. </t>
  </si>
  <si>
    <t>An indicatory -- 'S' or 'M' --indicating if the instrumentrepresenting whether theaccount instrument used to tender payment -- e.g. a credit/ debit / gift card or a physicalcheck -- was swiped" througha POS register device or hadits account number key-entered manually by thecashier.r. "</t>
  </si>
  <si>
    <t xml:space="preserve">Identifies the discounts applied for a line item </t>
  </si>
  <si>
    <t xml:space="preserve">PMOTN_CD </t>
  </si>
  <si>
    <t xml:space="preserve">Identifies the promotion. </t>
  </si>
  <si>
    <t xml:space="preserve">PMOTN_EV_ID </t>
  </si>
  <si>
    <t xml:space="preserve">Identifies the promotion event. </t>
  </si>
  <si>
    <t xml:space="preserve">A code to uniquely identify atype of empolyee discountparticipation. </t>
  </si>
  <si>
    <t xml:space="preserve">PMOTN_KEY </t>
  </si>
  <si>
    <t xml:space="preserve">this is promotion SK </t>
  </si>
  <si>
    <t xml:space="preserve">MKT_PMOTN_CD </t>
  </si>
  <si>
    <t xml:space="preserve">RTN_AWRD_ID </t>
  </si>
  <si>
    <t xml:space="preserve">RTN_PMOTN_KEY </t>
  </si>
  <si>
    <t xml:space="preserve">RTN_MKT_PMOTN_CD </t>
  </si>
  <si>
    <t xml:space="preserve">PMOTN_TYP_CD_DESC </t>
  </si>
  <si>
    <t xml:space="preserve">MKT_PMOTN_CD_DESC </t>
  </si>
  <si>
    <t xml:space="preserve">RTN_MKT_PMOTN_CD_DESC </t>
  </si>
  <si>
    <t xml:space="preserve">Identifies the country of thelocation </t>
  </si>
  <si>
    <t xml:space="preserve">Identifies the process epoc idthat loaded the data. </t>
  </si>
  <si>
    <t xml:space="preserve">SRC_TYP </t>
  </si>
  <si>
    <t>Adjust Field for Lookup</t>
  </si>
  <si>
    <t>Sales Txns Discount Line table</t>
  </si>
  <si>
    <t>hive -e 'set hive.cli.print.header=true; select * from DB_SLSCNSL_PRODREFRESH.CSTDW_SLS_TXN_DSCT_LN_FCT where sls_txn_dt_hash_key = 20160501 limit 10000;'&gt;DB_SLSCNSL_PRODREFRESH_DB_SLSCNSL_PRODREFRESH.CSTDW_SLS_TXN_DSCT_LN_FCT_10k_sample.txt;</t>
  </si>
  <si>
    <t>Pricing Promotion</t>
  </si>
  <si>
    <t>1469009658</t>
  </si>
  <si>
    <t>67f6e7bd1707dabfd9b978c4978b22d2</t>
  </si>
  <si>
    <t>4798</t>
  </si>
  <si>
    <t>13:22:00</t>
  </si>
  <si>
    <t>638</t>
  </si>
  <si>
    <t>638 - $ OFF COUPON (PRORATES ALL ITEMS)</t>
  </si>
  <si>
    <t>-5.36</t>
  </si>
  <si>
    <t>L6LB9HW68663</t>
  </si>
  <si>
    <t>create table db_custscience_interns.col_1_DB_SLSCNSL_PRODREFRESH_CSTDW_SLS_TXN_DSCT_LN_FCT_distinct_values_table_stats (col_id int, distinct_values bigint) Row format delimited Fields terminated by '\t' Lines terminated by '\n'  Stored as textfile ;</t>
  </si>
  <si>
    <t>create table db_custscience_interns.col_2_DB_SLSCNSL_PRODREFRESH_CSTDW_SLS_TXN_DSCT_LN_FCT_distinct_values_table_stats (col_id int, distinct_values bigint) Row format delimited Fields terminated by '\t' Lines terminated by '\n'  Stored as textfile ;</t>
  </si>
  <si>
    <t>create table db_custscience_interns.col_3_DB_SLSCNSL_PRODREFRESH_CSTDW_SLS_TXN_DSCT_LN_FCT_distinct_values_table_stats (col_id int, distinct_values bigint) Row format delimited Fields terminated by '\t' Lines terminated by '\n'  Stored as textfile ;</t>
  </si>
  <si>
    <t>create table db_custscience_interns.col_4_DB_SLSCNSL_PRODREFRESH_CSTDW_SLS_TXN_DSCT_LN_FCT_distinct_values_table_stats (col_id int, distinct_values bigint) Row format delimited Fields terminated by '\t' Lines terminated by '\n'  Stored as textfile ;</t>
  </si>
  <si>
    <t>create table db_custscience_interns.col_5_DB_SLSCNSL_PRODREFRESH_CSTDW_SLS_TXN_DSCT_LN_FCT_distinct_values_table_stats (col_id int, distinct_values bigint) Row format delimited Fields terminated by '\t' Lines terminated by '\n'  Stored as textfile ;</t>
  </si>
  <si>
    <t>create table db_custscience_interns.col_6_DB_SLSCNSL_PRODREFRESH_CSTDW_SLS_TXN_DSCT_LN_FCT_distinct_values_table_stats (col_id int, distinct_values bigint) Row format delimited Fields terminated by '\t' Lines terminated by '\n'  Stored as textfile ;</t>
  </si>
  <si>
    <t>create table db_custscience_interns.col_7_DB_SLSCNSL_PRODREFRESH_CSTDW_SLS_TXN_DSCT_LN_FCT_distinct_values_table_stats (col_id int, distinct_values bigint) Row format delimited Fields terminated by '\t' Lines terminated by '\n'  Stored as textfile ;</t>
  </si>
  <si>
    <t>create table db_custscience_interns.col_8_DB_SLSCNSL_PRODREFRESH_CSTDW_SLS_TXN_DSCT_LN_FCT_distinct_values_table_stats (col_id int, distinct_values bigint) Row format delimited Fields terminated by '\t' Lines terminated by '\n'  Stored as textfile ;</t>
  </si>
  <si>
    <t>create table db_custscience_interns.col_9_DB_SLSCNSL_PRODREFRESH_CSTDW_SLS_TXN_DSCT_LN_FCT_distinct_values_table_stats (col_id int, distinct_values bigint) Row format delimited Fields terminated by '\t' Lines terminated by '\n'  Stored as textfile ;</t>
  </si>
  <si>
    <t>create table db_custscience_interns.col_10_DB_SLSCNSL_PRODREFRESH_CSTDW_SLS_TXN_DSCT_LN_FCT_distinct_values_table_stats (col_id int, distinct_values bigint) Row format delimited Fields terminated by '\t' Lines terminated by '\n'  Stored as textfile ;</t>
  </si>
  <si>
    <t>create table db_custscience_interns.col_11_DB_SLSCNSL_PRODREFRESH_CSTDW_SLS_TXN_DSCT_LN_FCT_distinct_values_table_stats (col_id int, distinct_values bigint) Row format delimited Fields terminated by '\t' Lines terminated by '\n'  Stored as textfile ;</t>
  </si>
  <si>
    <t>create table db_custscience_interns.col_12_DB_SLSCNSL_PRODREFRESH_CSTDW_SLS_TXN_DSCT_LN_FCT_distinct_values_table_stats (col_id int, distinct_values bigint) Row format delimited Fields terminated by '\t' Lines terminated by '\n'  Stored as textfile ;</t>
  </si>
  <si>
    <t>create table db_custscience_interns.col_13_DB_SLSCNSL_PRODREFRESH_CSTDW_SLS_TXN_DSCT_LN_FCT_distinct_values_table_stats (col_id int, distinct_values bigint) Row format delimited Fields terminated by '\t' Lines terminated by '\n'  Stored as textfile ;</t>
  </si>
  <si>
    <t>create table db_custscience_interns.col_14_DB_SLSCNSL_PRODREFRESH_CSTDW_SLS_TXN_DSCT_LN_FCT_distinct_values_table_stats (col_id int, distinct_values bigint) Row format delimited Fields terminated by '\t' Lines terminated by '\n'  Stored as textfile ;</t>
  </si>
  <si>
    <t>create table db_custscience_interns.col_15_DB_SLSCNSL_PRODREFRESH_CSTDW_SLS_TXN_DSCT_LN_FCT_distinct_values_table_stats (col_id int, distinct_values bigint) Row format delimited Fields terminated by '\t' Lines terminated by '\n'  Stored as textfile ;</t>
  </si>
  <si>
    <t>create table db_custscience_interns.col_16_DB_SLSCNSL_PRODREFRESH_CSTDW_SLS_TXN_DSCT_LN_FCT_distinct_values_table_stats (col_id int, distinct_values bigint) Row format delimited Fields terminated by '\t' Lines terminated by '\n'  Stored as textfile ;</t>
  </si>
  <si>
    <t>create table db_custscience_interns.col_17_DB_SLSCNSL_PRODREFRESH_CSTDW_SLS_TXN_DSCT_LN_FCT_distinct_values_table_stats (col_id int, distinct_values bigint) Row format delimited Fields terminated by '\t' Lines terminated by '\n'  Stored as textfile ;</t>
  </si>
  <si>
    <t>create table db_custscience_interns.col_18_DB_SLSCNSL_PRODREFRESH_CSTDW_SLS_TXN_DSCT_LN_FCT_distinct_values_table_stats (col_id int, distinct_values bigint) Row format delimited Fields terminated by '\t' Lines terminated by '\n'  Stored as textfile ;</t>
  </si>
  <si>
    <t>create table db_custscience_interns.col_19_DB_SLSCNSL_PRODREFRESH_CSTDW_SLS_TXN_DSCT_LN_FCT_distinct_values_table_stats (col_id int, distinct_values bigint) Row format delimited Fields terminated by '\t' Lines terminated by '\n'  Stored as textfile ;</t>
  </si>
  <si>
    <t>create table db_custscience_interns.col_20_DB_SLSCNSL_PRODREFRESH_CSTDW_SLS_TXN_DSCT_LN_FCT_distinct_values_table_stats (col_id int, distinct_values bigint) Row format delimited Fields terminated by '\t' Lines terminated by '\n'  Stored as textfile ;</t>
  </si>
  <si>
    <t>create table db_custscience_interns.col_21_DB_SLSCNSL_PRODREFRESH_CSTDW_SLS_TXN_DSCT_LN_FCT_distinct_values_table_stats (col_id int, distinct_values bigint) Row format delimited Fields terminated by '\t' Lines terminated by '\n'  Stored as textfile ;</t>
  </si>
  <si>
    <t>create table db_custscience_interns.col_22_DB_SLSCNSL_PRODREFRESH_CSTDW_SLS_TXN_DSCT_LN_FCT_distinct_values_table_stats (col_id int, distinct_values bigint) Row format delimited Fields terminated by '\t' Lines terminated by '\n'  Stored as textfile ;</t>
  </si>
  <si>
    <t>create table db_custscience_interns.col_23_DB_SLSCNSL_PRODREFRESH_CSTDW_SLS_TXN_DSCT_LN_FCT_distinct_values_table_stats (col_id int, distinct_values bigint) Row format delimited Fields terminated by '\t' Lines terminated by '\n'  Stored as textfile ;</t>
  </si>
  <si>
    <t>create table db_custscience_interns.col_24_DB_SLSCNSL_PRODREFRESH_CSTDW_SLS_TXN_DSCT_LN_FCT_distinct_values_table_stats (col_id int, distinct_values bigint) Row format delimited Fields terminated by '\t' Lines terminated by '\n'  Stored as textfile ;</t>
  </si>
  <si>
    <t>create table db_custscience_interns.col_25_DB_SLSCNSL_PRODREFRESH_CSTDW_SLS_TXN_DSCT_LN_FCT_distinct_values_table_stats (col_id int, distinct_values bigint) Row format delimited Fields terminated by '\t' Lines terminated by '\n'  Stored as textfile ;</t>
  </si>
  <si>
    <t>create table db_custscience_interns.col_26_DB_SLSCNSL_PRODREFRESH_CSTDW_SLS_TXN_DSCT_LN_FCT_distinct_values_table_stats (col_id int, distinct_values bigint) Row format delimited Fields terminated by '\t' Lines terminated by '\n'  Stored as textfile ;</t>
  </si>
  <si>
    <t>create table db_custscience_interns.col_27_DB_SLSCNSL_PRODREFRESH_CSTDW_SLS_TXN_DSCT_LN_FCT_distinct_values_table_stats (col_id int, distinct_values bigint) Row format delimited Fields terminated by '\t' Lines terminated by '\n'  Stored as textfile ;</t>
  </si>
  <si>
    <t>create table db_custscience_interns.col_28_DB_SLSCNSL_PRODREFRESH_CSTDW_SLS_TXN_DSCT_LN_FCT_distinct_values_table_stats (col_id int, distinct_values bigint) Row format delimited Fields terminated by '\t' Lines terminated by '\n'  Stored as textfile ;</t>
  </si>
  <si>
    <t>create table db_custscience_interns.col_29_DB_SLSCNSL_PRODREFRESH_CSTDW_SLS_TXN_DSCT_LN_FCT_distinct_values_table_stats (col_id int, distinct_values bigint) Row format delimited Fields terminated by '\t' Lines terminated by '\n'  Stored as textfile ;</t>
  </si>
  <si>
    <t>create table db_custscience_interns.col_30_DB_SLSCNSL_PRODREFRESH_CSTDW_SLS_TXN_DSCT_LN_FCT_distinct_values_table_stats (col_id int, distinct_values bigint) Row format delimited Fields terminated by '\t' Lines terminated by '\n'  Stored as textfile ;</t>
  </si>
  <si>
    <t>create table db_custscience_interns.col_31_DB_SLSCNSL_PRODREFRESH_CSTDW_SLS_TXN_DSCT_LN_FCT_distinct_values_table_stats (col_id int, distinct_values bigint) Row format delimited Fields terminated by '\t' Lines terminated by '\n'  Stored as textfile ;</t>
  </si>
  <si>
    <t>create table db_custscience_interns.col_32_DB_SLSCNSL_PRODREFRESH_CSTDW_SLS_TXN_DSCT_LN_FCT_distinct_values_table_stats (col_id int, distinct_values bigint) Row format delimited Fields terminated by '\t' Lines terminated by '\n'  Stored as textfile ;</t>
  </si>
  <si>
    <t>create table db_custscience_interns.col_33_DB_SLSCNSL_PRODREFRESH_CSTDW_SLS_TXN_DSCT_LN_FCT_distinct_values_table_stats (col_id int, distinct_values bigint) Row format delimited Fields terminated by '\t' Lines terminated by '\n'  Stored as textfile ;</t>
  </si>
  <si>
    <t>create table db_custscience_interns.col_34_DB_SLSCNSL_PRODREFRESH_CSTDW_SLS_TXN_DSCT_LN_FCT_distinct_values_table_stats (col_id int, distinct_values bigint) Row format delimited Fields terminated by '\t' Lines terminated by '\n'  Stored as textfile ;</t>
  </si>
  <si>
    <t>create table db_custscience_interns.col_35_DB_SLSCNSL_PRODREFRESH_CSTDW_SLS_TXN_DSCT_LN_FCT_distinct_values_table_stats (col_id int, distinct_values bigint) Row format delimited Fields terminated by '\t' Lines terminated by '\n'  Stored as textfile ;</t>
  </si>
  <si>
    <t>create table db_custscience_interns.col_36_DB_SLSCNSL_PRODREFRESH_CSTDW_SLS_TXN_DSCT_LN_FCT_distinct_values_table_stats (col_id int, distinct_values bigint) Row format delimited Fields terminated by '\t' Lines terminated by '\n'  Stored as textfile ;</t>
  </si>
  <si>
    <t>create table db_custscience_interns.col_37_DB_SLSCNSL_PRODREFRESH_CSTDW_SLS_TXN_DSCT_LN_FCT_distinct_values_table_stats (col_id int, distinct_values bigint) Row format delimited Fields terminated by '\t' Lines terminated by '\n'  Stored as textfile ;</t>
  </si>
  <si>
    <t>create table db_custscience_interns.col_38_DB_SLSCNSL_PRODREFRESH_CSTDW_SLS_TXN_DSCT_LN_FCT_distinct_values_table_stats (col_id int, distinct_values bigint) Row format delimited Fields terminated by '\t' Lines terminated by '\n'  Stored as textfile ;</t>
  </si>
  <si>
    <t>create table db_custscience_interns.col_39_DB_SLSCNSL_PRODREFRESH_CSTDW_SLS_TXN_DSCT_LN_FCT_distinct_values_table_stats (col_id int, distinct_values bigint) Row format delimited Fields terminated by '\t' Lines terminated by '\n'  Stored as textfile ;</t>
  </si>
  <si>
    <t>create table db_custscience_interns.col_40_DB_SLSCNSL_PRODREFRESH_CSTDW_SLS_TXN_DSCT_LN_FCT_distinct_values_table_stats (col_id int, distinct_values bigint) Row format delimited Fields terminated by '\t' Lines terminated by '\n'  Stored as textfile ;</t>
  </si>
  <si>
    <t>create table db_custscience_interns.col_41_DB_SLSCNSL_PRODREFRESH_CSTDW_SLS_TXN_DSCT_LN_FCT_distinct_values_table_stats (col_id int, distinct_values bigint) Row format delimited Fields terminated by '\t' Lines terminated by '\n'  Stored as textfile ;</t>
  </si>
  <si>
    <t>create table db_custscience_interns.col_42_DB_SLSCNSL_PRODREFRESH_CSTDW_SLS_TXN_DSCT_LN_FCT_distinct_values_table_stats (col_id int, distinct_values bigint) Row format delimited Fields terminated by '\t' Lines terminated by '\n'  Stored as textfile ;</t>
  </si>
  <si>
    <t>create table db_custscience_interns.col_43_DB_SLSCNSL_PRODREFRESH_CSTDW_SLS_TXN_DSCT_LN_FCT_distinct_values_table_stats (col_id int, distinct_values bigint) Row format delimited Fields terminated by '\t' Lines terminated by '\n'  Stored as textfile ;</t>
  </si>
  <si>
    <t>create table db_custscience_interns.col_44_DB_SLSCNSL_PRODREFRESH_CSTDW_SLS_TXN_DSCT_LN_FCT_distinct_values_table_stats (col_id int, distinct_values bigint) Row format delimited Fields terminated by '\t' Lines terminated by '\n'  Stored as textfile ;</t>
  </si>
  <si>
    <t>create table db_custscience_interns.col_45_DB_SLSCNSL_PRODREFRESH_CSTDW_SLS_TXN_DSCT_LN_FCT_distinct_values_table_stats (col_id int, distinct_values bigint) Row format delimited Fields terminated by '\t' Lines terminated by '\n'  Stored as textfile ;</t>
  </si>
  <si>
    <t>create table db_custscience_interns.col_46_DB_SLSCNSL_PRODREFRESH_CSTDW_SLS_TXN_DSCT_LN_FCT_distinct_values_table_stats (col_id int, distinct_values bigint) Row format delimited Fields terminated by '\t' Lines terminated by '\n'  Stored as textfile ;</t>
  </si>
  <si>
    <t>create table db_custscience_interns.col_47_DB_SLSCNSL_PRODREFRESH_CSTDW_SLS_TXN_DSCT_LN_FCT_distinct_values_table_stats (col_id int, distinct_values bigint) Row format delimited Fields terminated by '\t' Lines terminated by '\n'  Stored as textfile ;</t>
  </si>
  <si>
    <t>create table db_custscience_interns.col_48_DB_SLSCNSL_PRODREFRESH_CSTDW_SLS_TXN_DSCT_LN_FCT_distinct_values_table_stats (col_id int, distinct_values bigint) Row format delimited Fields terminated by '\t' Lines terminated by '\n'  Stored as textfile ;</t>
  </si>
  <si>
    <t>from DB_SLSCNSL_PRODREFRESH.CSTDW_SLS_TXN_DSCT_LN_FCT</t>
  </si>
  <si>
    <t>insert into table db_custscience_interns.col_1_DB_SLSCNSL_PRODREFRESH_CSTDW_SLS_TXN_DSCT_LN_FCT_distinct_values_table_stats select '1' as col_id, count (distinct STR_TM_GRP_CD) as distinct_values</t>
  </si>
  <si>
    <t>insert into table db_custscience_interns.col_2_DB_SLSCNSL_PRODREFRESH_CSTDW_SLS_TXN_DSCT_LN_FCT_distinct_values_table_stats select '2' as col_id, count (distinct SELL_LOC_HASH_KEY) as distinct_values</t>
  </si>
  <si>
    <t>insert into table db_custscience_interns.col_3_DB_SLSCNSL_PRODREFRESH_CSTDW_SLS_TXN_DSCT_LN_FCT_distinct_values_table_stats select '3' as col_id, count (distinct REGR_NBR) as distinct_values</t>
  </si>
  <si>
    <t>insert into table db_custscience_interns.col_4_DB_SLSCNSL_PRODREFRESH_CSTDW_SLS_TXN_DSCT_LN_FCT_distinct_values_table_stats select '4' as col_id, count (distinct SLS_TXN_NBR) as distinct_values</t>
  </si>
  <si>
    <t>insert into table db_custscience_interns.col_5_DB_SLSCNSL_PRODREFRESH_CSTDW_SLS_TXN_DSCT_LN_FCT_distinct_values_table_stats select '5' as col_id, count (distinct SLS_TXN_TM) as distinct_values</t>
  </si>
  <si>
    <t>insert into table db_custscience_interns.col_6_DB_SLSCNSL_PRODREFRESH_CSTDW_SLS_TXN_DSCT_LN_FCT_distinct_values_table_stats select '6' as col_id, count (distinct TXN_ITM_SEQ_NBR) as distinct_values</t>
  </si>
  <si>
    <t>insert into table db_custscience_interns.col_7_DB_SLSCNSL_PRODREFRESH_CSTDW_SLS_TXN_DSCT_LN_FCT_distinct_values_table_stats select '7' as col_id, count (distinct TXN_ITM_DSCT_SEQ_NBR) as distinct_values</t>
  </si>
  <si>
    <t>insert into table db_custscience_interns.col_8_DB_SLSCNSL_PRODREFRESH_CSTDW_SLS_TXN_DSCT_LN_FCT_distinct_values_table_stats select '8' as col_id, count (distinct DSCT_ALW_CD) as distinct_values</t>
  </si>
  <si>
    <t>insert into table db_custscience_interns.col_9_DB_SLSCNSL_PRODREFRESH_CSTDW_SLS_TXN_DSCT_LN_FCT_distinct_values_table_stats select '9' as col_id, count (distinct DSCT_ALW_CD_DESC) as distinct_values</t>
  </si>
  <si>
    <t>insert into table db_custscience_interns.col_10_DB_SLSCNSL_PRODREFRESH_CSTDW_SLS_TXN_DSCT_LN_FCT_distinct_values_table_stats select '10' as col_id, count (distinct DSCT_OPT_CD) as distinct_values</t>
  </si>
  <si>
    <t>insert into table db_custscience_interns.col_11_DB_SLSCNSL_PRODREFRESH_CSTDW_SLS_TXN_DSCT_LN_FCT_distinct_values_table_stats select '11' as col_id, count (distinct DSCT_OPT_CD_DESC) as distinct_values</t>
  </si>
  <si>
    <t>insert into table db_custscience_interns.col_12_DB_SLSCNSL_PRODREFRESH_CSTDW_SLS_TXN_DSCT_LN_FCT_distinct_values_table_stats select '12' as col_id, count (distinct DSCT_AMT) as distinct_values</t>
  </si>
  <si>
    <t>insert into table db_custscience_interns.col_13_DB_SLSCNSL_PRODREFRESH_CSTDW_SLS_TXN_DSCT_LN_FCT_distinct_values_table_stats select '13' as col_id, count (distinct DSCT_PCT) as distinct_values</t>
  </si>
  <si>
    <t>insert into table db_custscience_interns.col_14_DB_SLSCNSL_PRODREFRESH_CSTDW_SLS_TXN_DSCT_LN_FCT_distinct_values_table_stats select '14' as col_id, count (distinct GRP_DSCT_NBR) as distinct_values</t>
  </si>
  <si>
    <t>insert into table db_custscience_interns.col_15_DB_SLSCNSL_PRODREFRESH_CSTDW_SLS_TXN_DSCT_LN_FCT_distinct_values_table_stats select '15' as col_id, count (distinct PMOTN_CRD_NBR) as distinct_values</t>
  </si>
  <si>
    <t>insert into table db_custscience_interns.col_16_DB_SLSCNSL_PRODREFRESH_CSTDW_SLS_TXN_DSCT_LN_FCT_distinct_values_table_stats select '16' as col_id, count (distinct VD_IND) as distinct_values</t>
  </si>
  <si>
    <t>insert into table db_custscience_interns.col_17_DB_SLSCNSL_PRODREFRESH_CSTDW_SLS_TXN_DSCT_LN_FCT_distinct_values_table_stats select '17' as col_id, count (distinct AWRD_ID) as distinct_values</t>
  </si>
  <si>
    <t>insert into table db_custscience_interns.col_18_DB_SLSCNSL_PRODREFRESH_CSTDW_SLS_TXN_DSCT_LN_FCT_distinct_values_table_stats select '18' as col_id, count (distinct PMOTN_KEY) as distinct_values</t>
  </si>
  <si>
    <t>insert into table db_custscience_interns.col_19_DB_SLSCNSL_PRODREFRESH_CSTDW_SLS_TXN_DSCT_LN_FCT_distinct_values_table_stats select '19' as col_id, count (distinct PMOTN_TYP_CD) as distinct_values</t>
  </si>
  <si>
    <t>insert into table db_custscience_interns.col_20_DB_SLSCNSL_PRODREFRESH_CSTDW_SLS_TXN_DSCT_LN_FCT_distinct_values_table_stats select '20' as col_id, count (distinct PMOTN_TYP_CD_DESC) as distinct_values</t>
  </si>
  <si>
    <t>insert into table db_custscience_interns.col_21_DB_SLSCNSL_PRODREFRESH_CSTDW_SLS_TXN_DSCT_LN_FCT_distinct_values_table_stats select '21' as col_id, count (distinct MKT_PMOTN_CD) as distinct_values</t>
  </si>
  <si>
    <t>insert into table db_custscience_interns.col_22_DB_SLSCNSL_PRODREFRESH_CSTDW_SLS_TXN_DSCT_LN_FCT_distinct_values_table_stats select '22' as col_id, count (distinct MKT_PMOTN_CD_DESC) as distinct_values</t>
  </si>
  <si>
    <t>insert into table db_custscience_interns.col_23_DB_SLSCNSL_PRODREFRESH_CSTDW_SLS_TXN_DSCT_LN_FCT_distinct_values_table_stats select '23' as col_id, count (distinct RTN_AWRD_ID) as distinct_values</t>
  </si>
  <si>
    <t>insert into table db_custscience_interns.col_24_DB_SLSCNSL_PRODREFRESH_CSTDW_SLS_TXN_DSCT_LN_FCT_distinct_values_table_stats select '24' as col_id, count (distinct RTN_PMOTN_KEY) as distinct_values</t>
  </si>
  <si>
    <t>insert into table db_custscience_interns.col_25_DB_SLSCNSL_PRODREFRESH_CSTDW_SLS_TXN_DSCT_LN_FCT_distinct_values_table_stats select '25' as col_id, count (distinct RTN_MKT_PMOTN_CD) as distinct_values</t>
  </si>
  <si>
    <t>insert into table db_custscience_interns.col_26_DB_SLSCNSL_PRODREFRESH_CSTDW_SLS_TXN_DSCT_LN_FCT_distinct_values_table_stats select '26' as col_id, count (distinct RTN_MKT_PMOTN_CD_DESC) as distinct_values</t>
  </si>
  <si>
    <t>insert into table db_custscience_interns.col_27_DB_SLSCNSL_PRODREFRESH_CSTDW_SLS_TXN_DSCT_LN_FCT_distinct_values_table_stats select '27' as col_id, count (distinct DSCT_EMP_NBR) as distinct_values</t>
  </si>
  <si>
    <t>insert into table db_custscience_interns.col_28_DB_SLSCNSL_PRODREFRESH_CSTDW_SLS_TXN_DSCT_LN_FCT_distinct_values_table_stats select '28' as col_id, count (distinct SWIP_MNL_CD) as distinct_values</t>
  </si>
  <si>
    <t>insert into table db_custscience_interns.col_29_DB_SLSCNSL_PRODREFRESH_CSTDW_SLS_TXN_DSCT_LN_FCT_distinct_values_table_stats select '29' as col_id, count (distinct MEM_ID) as distinct_values</t>
  </si>
  <si>
    <t>insert into table db_custscience_interns.col_30_DB_SLSCNSL_PRODREFRESH_CSTDW_SLS_TXN_DSCT_LN_FCT_distinct_values_table_stats select '30' as col_id, count (distinct CR_LOC_HASH_KEY) as distinct_values</t>
  </si>
  <si>
    <t>insert into table db_custscience_interns.col_31_DB_SLSCNSL_PRODREFRESH_CSTDW_SLS_TXN_DSCT_LN_FCT_distinct_values_table_stats select '31' as col_id, count (distinct PMOTN_CD) as distinct_values</t>
  </si>
  <si>
    <t>insert into table db_custscience_interns.col_32_DB_SLSCNSL_PRODREFRESH_CSTDW_SLS_TXN_DSCT_LN_FCT_distinct_values_table_stats select '32' as col_id, count (distinct PMOTN_EV_ID) as distinct_values</t>
  </si>
  <si>
    <t>insert into table db_custscience_interns.col_33_DB_SLSCNSL_PRODREFRESH_CSTDW_SLS_TXN_DSCT_LN_FCT_distinct_values_table_stats select '33' as col_id, count (distinct DSCT_EMP_PRTC_TYP_CD) as distinct_values</t>
  </si>
  <si>
    <t>insert into table db_custscience_interns.col_34_DB_SLSCNSL_PRODREFRESH_CSTDW_SLS_TXN_DSCT_LN_FCT_distinct_values_table_stats select '34' as col_id, count (distinct PROC_DT_HASH_KEY) as distinct_values</t>
  </si>
  <si>
    <t>insert into table db_custscience_interns.col_35_DB_SLSCNSL_PRODREFRESH_CSTDW_SLS_TXN_DSCT_LN_FCT_distinct_values_table_stats select '35' as col_id, count (distinct SLS_AUD_STAT_CD) as distinct_values</t>
  </si>
  <si>
    <t>insert into table db_custscience_interns.col_36_DB_SLSCNSL_PRODREFRESH_CSTDW_SLS_TXN_DSCT_LN_FCT_distinct_values_table_stats select '36' as col_id, count (distinct BRD_ID) as distinct_values</t>
  </si>
  <si>
    <t>insert into table db_custscience_interns.col_37_DB_SLSCNSL_PRODREFRESH_CSTDW_SLS_TXN_DSCT_LN_FCT_distinct_values_table_stats select '37' as col_id, count (distinct CHNL_ID) as distinct_values</t>
  </si>
  <si>
    <t>insert into table db_custscience_interns.col_38_DB_SLSCNSL_PRODREFRESH_CSTDW_SLS_TXN_DSCT_LN_FCT_distinct_values_table_stats select '38' as col_id, count (distinct DD_CHNL_ID) as distinct_values</t>
  </si>
  <si>
    <t>insert into table db_custscience_interns.col_39_DB_SLSCNSL_PRODREFRESH_CSTDW_SLS_TXN_DSCT_LN_FCT_distinct_values_table_stats select '39' as col_id, count (distinct CTRY_CD) as distinct_values</t>
  </si>
  <si>
    <t>insert into table db_custscience_interns.col_40_DB_SLSCNSL_PRODREFRESH_CSTDW_SLS_TXN_DSCT_LN_FCT_distinct_values_table_stats select '40' as col_id, count (distinct LCL_CNCY_CD) as distinct_values</t>
  </si>
  <si>
    <t>insert into table db_custscience_interns.col_41_DB_SLSCNSL_PRODREFRESH_CSTDW_SLS_TXN_DSCT_LN_FCT_distinct_values_table_stats select '41' as col_id, count (distinct MKT_CNCY_CD) as distinct_values</t>
  </si>
  <si>
    <t>insert into table db_custscience_interns.col_42_DB_SLSCNSL_PRODREFRESH_CSTDW_SLS_TXN_DSCT_LN_FCT_distinct_values_table_stats select '42' as col_id, count (distinct LCL_TO_USD_CONV_RAT) as distinct_values</t>
  </si>
  <si>
    <t>insert into table db_custscience_interns.col_43_DB_SLSCNSL_PRODREFRESH_CSTDW_SLS_TXN_DSCT_LN_FCT_distinct_values_table_stats select '43' as col_id, count (distinct LCL_TO_MKT_CONV_RAT) as distinct_values</t>
  </si>
  <si>
    <t>insert into table db_custscience_interns.col_44_DB_SLSCNSL_PRODREFRESH_CSTDW_SLS_TXN_DSCT_LN_FCT_distinct_values_table_stats select '44' as col_id, count (distinct USD_TO_LCL_CONV_RAT) as distinct_values</t>
  </si>
  <si>
    <t>insert into table db_custscience_interns.col_45_DB_SLSCNSL_PRODREFRESH_CSTDW_SLS_TXN_DSCT_LN_FCT_distinct_values_table_stats select '45' as col_id, count (distinct USD_TO_MKT_CONV_RAT) as distinct_values</t>
  </si>
  <si>
    <t>insert into table db_custscience_interns.col_46_DB_SLSCNSL_PRODREFRESH_CSTDW_SLS_TXN_DSCT_LN_FCT_distinct_values_table_stats select '46' as col_id, count (distinct EPOC_ID) as distinct_values</t>
  </si>
  <si>
    <t>insert into table db_custscience_interns.col_47_DB_SLSCNSL_PRODREFRESH_CSTDW_SLS_TXN_DSCT_LN_FCT_distinct_values_table_stats select '47' as col_id, count (distinct SLS_TXN_DT_HASH_KEY) as distinct_values</t>
  </si>
  <si>
    <t>insert into table db_custscience_interns.col_48_DB_SLSCNSL_PRODREFRESH_CSTDW_SLS_TXN_DSCT_LN_FCT_distinct_values_table_stats select '48' as col_id, count (distinct SRC_TYP) as distinct_values</t>
  </si>
  <si>
    <t>what is this?</t>
  </si>
  <si>
    <t>BOTL, GOTL, BR, NRC, PPLM, NULL, ATHL, OOTL, FT, GAP, ON</t>
  </si>
  <si>
    <t>BR, NRC, NULL, ON OUT, PLIME, ATHLETA, FRTH, GAP, GAP OUT, BR OUT, ON</t>
  </si>
  <si>
    <t>create table db_custscience_interns.SUMMARY_of_DB_SLSCNSL_PRODREFRESH_CSTDW_SLS_TXN_DSCT_LN_FCT_distinct_values_table_stats (col_id int, distinct_values bigint) Row format delimited Fields terminated by '\t' Lines terminated by '\n'  Stored as textfile ;</t>
  </si>
  <si>
    <t>insert into table db_custscience_interns.SUMMARY_of_DB_SLSCNSL_PRODREFRESH_CSTDW_SLS_TXN_DSCT_LN_FCT_distinct_values_table_stats select col_id, distinct_values from db_custscience_interns.col_1_DB_SLSCNSL_PRODREFRESH_CSTDW_SLS_TXN_DSCT_LN_FCT_distinct_values_table_stats ;</t>
  </si>
  <si>
    <t>insert into table db_custscience_interns.SUMMARY_of_DB_SLSCNSL_PRODREFRESH_CSTDW_SLS_TXN_DSCT_LN_FCT_distinct_values_table_stats select col_id, distinct_values from db_custscience_interns.col_2_DB_SLSCNSL_PRODREFRESH_CSTDW_SLS_TXN_DSCT_LN_FCT_distinct_values_table_stats ;</t>
  </si>
  <si>
    <t>insert into table db_custscience_interns.SUMMARY_of_DB_SLSCNSL_PRODREFRESH_CSTDW_SLS_TXN_DSCT_LN_FCT_distinct_values_table_stats select col_id, distinct_values from db_custscience_interns.col_3_DB_SLSCNSL_PRODREFRESH_CSTDW_SLS_TXN_DSCT_LN_FCT_distinct_values_table_stats ;</t>
  </si>
  <si>
    <t>insert into table db_custscience_interns.SUMMARY_of_DB_SLSCNSL_PRODREFRESH_CSTDW_SLS_TXN_DSCT_LN_FCT_distinct_values_table_stats select col_id, distinct_values from db_custscience_interns.col_4_DB_SLSCNSL_PRODREFRESH_CSTDW_SLS_TXN_DSCT_LN_FCT_distinct_values_table_stats ;</t>
  </si>
  <si>
    <t>insert into table db_custscience_interns.SUMMARY_of_DB_SLSCNSL_PRODREFRESH_CSTDW_SLS_TXN_DSCT_LN_FCT_distinct_values_table_stats select col_id, distinct_values from db_custscience_interns.col_5_DB_SLSCNSL_PRODREFRESH_CSTDW_SLS_TXN_DSCT_LN_FCT_distinct_values_table_stats ;</t>
  </si>
  <si>
    <t>insert into table db_custscience_interns.SUMMARY_of_DB_SLSCNSL_PRODREFRESH_CSTDW_SLS_TXN_DSCT_LN_FCT_distinct_values_table_stats select col_id, distinct_values from db_custscience_interns.col_6_DB_SLSCNSL_PRODREFRESH_CSTDW_SLS_TXN_DSCT_LN_FCT_distinct_values_table_stats ;</t>
  </si>
  <si>
    <t>insert into table db_custscience_interns.SUMMARY_of_DB_SLSCNSL_PRODREFRESH_CSTDW_SLS_TXN_DSCT_LN_FCT_distinct_values_table_stats select col_id, distinct_values from db_custscience_interns.col_7_DB_SLSCNSL_PRODREFRESH_CSTDW_SLS_TXN_DSCT_LN_FCT_distinct_values_table_stats ;</t>
  </si>
  <si>
    <t>insert into table db_custscience_interns.SUMMARY_of_DB_SLSCNSL_PRODREFRESH_CSTDW_SLS_TXN_DSCT_LN_FCT_distinct_values_table_stats select col_id, distinct_values from db_custscience_interns.col_8_DB_SLSCNSL_PRODREFRESH_CSTDW_SLS_TXN_DSCT_LN_FCT_distinct_values_table_stats ;</t>
  </si>
  <si>
    <t>insert into table db_custscience_interns.SUMMARY_of_DB_SLSCNSL_PRODREFRESH_CSTDW_SLS_TXN_DSCT_LN_FCT_distinct_values_table_stats select col_id, distinct_values from db_custscience_interns.col_9_DB_SLSCNSL_PRODREFRESH_CSTDW_SLS_TXN_DSCT_LN_FCT_distinct_values_table_stats ;</t>
  </si>
  <si>
    <t>insert into table db_custscience_interns.SUMMARY_of_DB_SLSCNSL_PRODREFRESH_CSTDW_SLS_TXN_DSCT_LN_FCT_distinct_values_table_stats select col_id, distinct_values from db_custscience_interns.col_10_DB_SLSCNSL_PRODREFRESH_CSTDW_SLS_TXN_DSCT_LN_FCT_distinct_values_table_stats ;</t>
  </si>
  <si>
    <t>insert into table db_custscience_interns.SUMMARY_of_DB_SLSCNSL_PRODREFRESH_CSTDW_SLS_TXN_DSCT_LN_FCT_distinct_values_table_stats select col_id, distinct_values from db_custscience_interns.col_11_DB_SLSCNSL_PRODREFRESH_CSTDW_SLS_TXN_DSCT_LN_FCT_distinct_values_table_stats ;</t>
  </si>
  <si>
    <t>insert into table db_custscience_interns.SUMMARY_of_DB_SLSCNSL_PRODREFRESH_CSTDW_SLS_TXN_DSCT_LN_FCT_distinct_values_table_stats select col_id, distinct_values from db_custscience_interns.col_12_DB_SLSCNSL_PRODREFRESH_CSTDW_SLS_TXN_DSCT_LN_FCT_distinct_values_table_stats ;</t>
  </si>
  <si>
    <t>insert into table db_custscience_interns.SUMMARY_of_DB_SLSCNSL_PRODREFRESH_CSTDW_SLS_TXN_DSCT_LN_FCT_distinct_values_table_stats select col_id, distinct_values from db_custscience_interns.col_13_DB_SLSCNSL_PRODREFRESH_CSTDW_SLS_TXN_DSCT_LN_FCT_distinct_values_table_stats ;</t>
  </si>
  <si>
    <t>insert into table db_custscience_interns.SUMMARY_of_DB_SLSCNSL_PRODREFRESH_CSTDW_SLS_TXN_DSCT_LN_FCT_distinct_values_table_stats select col_id, distinct_values from db_custscience_interns.col_14_DB_SLSCNSL_PRODREFRESH_CSTDW_SLS_TXN_DSCT_LN_FCT_distinct_values_table_stats ;</t>
  </si>
  <si>
    <t>insert into table db_custscience_interns.SUMMARY_of_DB_SLSCNSL_PRODREFRESH_CSTDW_SLS_TXN_DSCT_LN_FCT_distinct_values_table_stats select col_id, distinct_values from db_custscience_interns.col_15_DB_SLSCNSL_PRODREFRESH_CSTDW_SLS_TXN_DSCT_LN_FCT_distinct_values_table_stats ;</t>
  </si>
  <si>
    <t>insert into table db_custscience_interns.SUMMARY_of_DB_SLSCNSL_PRODREFRESH_CSTDW_SLS_TXN_DSCT_LN_FCT_distinct_values_table_stats select col_id, distinct_values from db_custscience_interns.col_16_DB_SLSCNSL_PRODREFRESH_CSTDW_SLS_TXN_DSCT_LN_FCT_distinct_values_table_stats ;</t>
  </si>
  <si>
    <t>insert into table db_custscience_interns.SUMMARY_of_DB_SLSCNSL_PRODREFRESH_CSTDW_SLS_TXN_DSCT_LN_FCT_distinct_values_table_stats select col_id, distinct_values from db_custscience_interns.col_17_DB_SLSCNSL_PRODREFRESH_CSTDW_SLS_TXN_DSCT_LN_FCT_distinct_values_table_stats ;</t>
  </si>
  <si>
    <t>insert into table db_custscience_interns.SUMMARY_of_DB_SLSCNSL_PRODREFRESH_CSTDW_SLS_TXN_DSCT_LN_FCT_distinct_values_table_stats select col_id, distinct_values from db_custscience_interns.col_18_DB_SLSCNSL_PRODREFRESH_CSTDW_SLS_TXN_DSCT_LN_FCT_distinct_values_table_stats ;</t>
  </si>
  <si>
    <t>insert into table db_custscience_interns.SUMMARY_of_DB_SLSCNSL_PRODREFRESH_CSTDW_SLS_TXN_DSCT_LN_FCT_distinct_values_table_stats select col_id, distinct_values from db_custscience_interns.col_19_DB_SLSCNSL_PRODREFRESH_CSTDW_SLS_TXN_DSCT_LN_FCT_distinct_values_table_stats ;</t>
  </si>
  <si>
    <t>insert into table db_custscience_interns.SUMMARY_of_DB_SLSCNSL_PRODREFRESH_CSTDW_SLS_TXN_DSCT_LN_FCT_distinct_values_table_stats select col_id, distinct_values from db_custscience_interns.col_20_DB_SLSCNSL_PRODREFRESH_CSTDW_SLS_TXN_DSCT_LN_FCT_distinct_values_table_stats ;</t>
  </si>
  <si>
    <t>insert into table db_custscience_interns.SUMMARY_of_DB_SLSCNSL_PRODREFRESH_CSTDW_SLS_TXN_DSCT_LN_FCT_distinct_values_table_stats select col_id, distinct_values from db_custscience_interns.col_21_DB_SLSCNSL_PRODREFRESH_CSTDW_SLS_TXN_DSCT_LN_FCT_distinct_values_table_stats ;</t>
  </si>
  <si>
    <t>insert into table db_custscience_interns.SUMMARY_of_DB_SLSCNSL_PRODREFRESH_CSTDW_SLS_TXN_DSCT_LN_FCT_distinct_values_table_stats select col_id, distinct_values from db_custscience_interns.col_22_DB_SLSCNSL_PRODREFRESH_CSTDW_SLS_TXN_DSCT_LN_FCT_distinct_values_table_stats ;</t>
  </si>
  <si>
    <t>insert into table db_custscience_interns.SUMMARY_of_DB_SLSCNSL_PRODREFRESH_CSTDW_SLS_TXN_DSCT_LN_FCT_distinct_values_table_stats select col_id, distinct_values from db_custscience_interns.col_23_DB_SLSCNSL_PRODREFRESH_CSTDW_SLS_TXN_DSCT_LN_FCT_distinct_values_table_stats ;</t>
  </si>
  <si>
    <t>insert into table db_custscience_interns.SUMMARY_of_DB_SLSCNSL_PRODREFRESH_CSTDW_SLS_TXN_DSCT_LN_FCT_distinct_values_table_stats select col_id, distinct_values from db_custscience_interns.col_24_DB_SLSCNSL_PRODREFRESH_CSTDW_SLS_TXN_DSCT_LN_FCT_distinct_values_table_stats ;</t>
  </si>
  <si>
    <t>insert into table db_custscience_interns.SUMMARY_of_DB_SLSCNSL_PRODREFRESH_CSTDW_SLS_TXN_DSCT_LN_FCT_distinct_values_table_stats select col_id, distinct_values from db_custscience_interns.col_25_DB_SLSCNSL_PRODREFRESH_CSTDW_SLS_TXN_DSCT_LN_FCT_distinct_values_table_stats ;</t>
  </si>
  <si>
    <t>insert into table db_custscience_interns.SUMMARY_of_DB_SLSCNSL_PRODREFRESH_CSTDW_SLS_TXN_DSCT_LN_FCT_distinct_values_table_stats select col_id, distinct_values from db_custscience_interns.col_26_DB_SLSCNSL_PRODREFRESH_CSTDW_SLS_TXN_DSCT_LN_FCT_distinct_values_table_stats ;</t>
  </si>
  <si>
    <t>insert into table db_custscience_interns.SUMMARY_of_DB_SLSCNSL_PRODREFRESH_CSTDW_SLS_TXN_DSCT_LN_FCT_distinct_values_table_stats select col_id, distinct_values from db_custscience_interns.col_27_DB_SLSCNSL_PRODREFRESH_CSTDW_SLS_TXN_DSCT_LN_FCT_distinct_values_table_stats ;</t>
  </si>
  <si>
    <t>insert into table db_custscience_interns.SUMMARY_of_DB_SLSCNSL_PRODREFRESH_CSTDW_SLS_TXN_DSCT_LN_FCT_distinct_values_table_stats select col_id, distinct_values from db_custscience_interns.col_28_DB_SLSCNSL_PRODREFRESH_CSTDW_SLS_TXN_DSCT_LN_FCT_distinct_values_table_stats ;</t>
  </si>
  <si>
    <t>insert into table db_custscience_interns.SUMMARY_of_DB_SLSCNSL_PRODREFRESH_CSTDW_SLS_TXN_DSCT_LN_FCT_distinct_values_table_stats select col_id, distinct_values from db_custscience_interns.col_29_DB_SLSCNSL_PRODREFRESH_CSTDW_SLS_TXN_DSCT_LN_FCT_distinct_values_table_stats ;</t>
  </si>
  <si>
    <t>insert into table db_custscience_interns.SUMMARY_of_DB_SLSCNSL_PRODREFRESH_CSTDW_SLS_TXN_DSCT_LN_FCT_distinct_values_table_stats select col_id, distinct_values from db_custscience_interns.col_30_DB_SLSCNSL_PRODREFRESH_CSTDW_SLS_TXN_DSCT_LN_FCT_distinct_values_table_stats ;</t>
  </si>
  <si>
    <t>insert into table db_custscience_interns.SUMMARY_of_DB_SLSCNSL_PRODREFRESH_CSTDW_SLS_TXN_DSCT_LN_FCT_distinct_values_table_stats select col_id, distinct_values from db_custscience_interns.col_31_DB_SLSCNSL_PRODREFRESH_CSTDW_SLS_TXN_DSCT_LN_FCT_distinct_values_table_stats ;</t>
  </si>
  <si>
    <t>insert into table db_custscience_interns.SUMMARY_of_DB_SLSCNSL_PRODREFRESH_CSTDW_SLS_TXN_DSCT_LN_FCT_distinct_values_table_stats select col_id, distinct_values from db_custscience_interns.col_32_DB_SLSCNSL_PRODREFRESH_CSTDW_SLS_TXN_DSCT_LN_FCT_distinct_values_table_stats ;</t>
  </si>
  <si>
    <t>insert into table db_custscience_interns.SUMMARY_of_DB_SLSCNSL_PRODREFRESH_CSTDW_SLS_TXN_DSCT_LN_FCT_distinct_values_table_stats select col_id, distinct_values from db_custscience_interns.col_33_DB_SLSCNSL_PRODREFRESH_CSTDW_SLS_TXN_DSCT_LN_FCT_distinct_values_table_stats ;</t>
  </si>
  <si>
    <t>insert into table db_custscience_interns.SUMMARY_of_DB_SLSCNSL_PRODREFRESH_CSTDW_SLS_TXN_DSCT_LN_FCT_distinct_values_table_stats select col_id, distinct_values from db_custscience_interns.col_34_DB_SLSCNSL_PRODREFRESH_CSTDW_SLS_TXN_DSCT_LN_FCT_distinct_values_table_stats ;</t>
  </si>
  <si>
    <t>insert into table db_custscience_interns.SUMMARY_of_DB_SLSCNSL_PRODREFRESH_CSTDW_SLS_TXN_DSCT_LN_FCT_distinct_values_table_stats select col_id, distinct_values from db_custscience_interns.col_35_DB_SLSCNSL_PRODREFRESH_CSTDW_SLS_TXN_DSCT_LN_FCT_distinct_values_table_stats ;</t>
  </si>
  <si>
    <t>insert into table db_custscience_interns.SUMMARY_of_DB_SLSCNSL_PRODREFRESH_CSTDW_SLS_TXN_DSCT_LN_FCT_distinct_values_table_stats select col_id, distinct_values from db_custscience_interns.col_36_DB_SLSCNSL_PRODREFRESH_CSTDW_SLS_TXN_DSCT_LN_FCT_distinct_values_table_stats ;</t>
  </si>
  <si>
    <t>insert into table db_custscience_interns.SUMMARY_of_DB_SLSCNSL_PRODREFRESH_CSTDW_SLS_TXN_DSCT_LN_FCT_distinct_values_table_stats select col_id, distinct_values from db_custscience_interns.col_37_DB_SLSCNSL_PRODREFRESH_CSTDW_SLS_TXN_DSCT_LN_FCT_distinct_values_table_stats ;</t>
  </si>
  <si>
    <t>insert into table db_custscience_interns.SUMMARY_of_DB_SLSCNSL_PRODREFRESH_CSTDW_SLS_TXN_DSCT_LN_FCT_distinct_values_table_stats select col_id, distinct_values from db_custscience_interns.col_38_DB_SLSCNSL_PRODREFRESH_CSTDW_SLS_TXN_DSCT_LN_FCT_distinct_values_table_stats ;</t>
  </si>
  <si>
    <t>insert into table db_custscience_interns.SUMMARY_of_DB_SLSCNSL_PRODREFRESH_CSTDW_SLS_TXN_DSCT_LN_FCT_distinct_values_table_stats select col_id, distinct_values from db_custscience_interns.col_39_DB_SLSCNSL_PRODREFRESH_CSTDW_SLS_TXN_DSCT_LN_FCT_distinct_values_table_stats ;</t>
  </si>
  <si>
    <t>insert into table db_custscience_interns.SUMMARY_of_DB_SLSCNSL_PRODREFRESH_CSTDW_SLS_TXN_DSCT_LN_FCT_distinct_values_table_stats select col_id, distinct_values from db_custscience_interns.col_40_DB_SLSCNSL_PRODREFRESH_CSTDW_SLS_TXN_DSCT_LN_FCT_distinct_values_table_stats ;</t>
  </si>
  <si>
    <t>insert into table db_custscience_interns.SUMMARY_of_DB_SLSCNSL_PRODREFRESH_CSTDW_SLS_TXN_DSCT_LN_FCT_distinct_values_table_stats select col_id, distinct_values from db_custscience_interns.col_41_DB_SLSCNSL_PRODREFRESH_CSTDW_SLS_TXN_DSCT_LN_FCT_distinct_values_table_stats ;</t>
  </si>
  <si>
    <t>insert into table db_custscience_interns.SUMMARY_of_DB_SLSCNSL_PRODREFRESH_CSTDW_SLS_TXN_DSCT_LN_FCT_distinct_values_table_stats select col_id, distinct_values from db_custscience_interns.col_42_DB_SLSCNSL_PRODREFRESH_CSTDW_SLS_TXN_DSCT_LN_FCT_distinct_values_table_stats ;</t>
  </si>
  <si>
    <t>insert into table db_custscience_interns.SUMMARY_of_DB_SLSCNSL_PRODREFRESH_CSTDW_SLS_TXN_DSCT_LN_FCT_distinct_values_table_stats select col_id, distinct_values from db_custscience_interns.col_43_DB_SLSCNSL_PRODREFRESH_CSTDW_SLS_TXN_DSCT_LN_FCT_distinct_values_table_stats ;</t>
  </si>
  <si>
    <t>insert into table db_custscience_interns.SUMMARY_of_DB_SLSCNSL_PRODREFRESH_CSTDW_SLS_TXN_DSCT_LN_FCT_distinct_values_table_stats select col_id, distinct_values from db_custscience_interns.col_44_DB_SLSCNSL_PRODREFRESH_CSTDW_SLS_TXN_DSCT_LN_FCT_distinct_values_table_stats ;</t>
  </si>
  <si>
    <t>insert into table db_custscience_interns.SUMMARY_of_DB_SLSCNSL_PRODREFRESH_CSTDW_SLS_TXN_DSCT_LN_FCT_distinct_values_table_stats select col_id, distinct_values from db_custscience_interns.col_45_DB_SLSCNSL_PRODREFRESH_CSTDW_SLS_TXN_DSCT_LN_FCT_distinct_values_table_stats ;</t>
  </si>
  <si>
    <t>insert into table db_custscience_interns.SUMMARY_of_DB_SLSCNSL_PRODREFRESH_CSTDW_SLS_TXN_DSCT_LN_FCT_distinct_values_table_stats select col_id, distinct_values from db_custscience_interns.col_46_DB_SLSCNSL_PRODREFRESH_CSTDW_SLS_TXN_DSCT_LN_FCT_distinct_values_table_stats ;</t>
  </si>
  <si>
    <t>insert into table db_custscience_interns.SUMMARY_of_DB_SLSCNSL_PRODREFRESH_CSTDW_SLS_TXN_DSCT_LN_FCT_distinct_values_table_stats select col_id, distinct_values from db_custscience_interns.col_47_DB_SLSCNSL_PRODREFRESH_CSTDW_SLS_TXN_DSCT_LN_FCT_distinct_values_table_stats ;</t>
  </si>
  <si>
    <t>insert into table db_custscience_interns.SUMMARY_of_DB_SLSCNSL_PRODREFRESH_CSTDW_SLS_TXN_DSCT_LN_FCT_distinct_values_table_stats select col_id, distinct_values from db_custscience_interns.col_48_DB_SLSCNSL_PRODREFRESH_CSTDW_SLS_TXN_DSCT_LN_FCT_distinct_values_table_stats ;</t>
  </si>
  <si>
    <t>select * from db_custscience_interns.SUMMARY_of_DB_SLSCNSL_PRODREFRESH_CSTDW_SLS_TXN_DSCT_LN_FCT_distinct_values_table_stats ;</t>
  </si>
  <si>
    <t>2       3907</t>
  </si>
  <si>
    <t>12      71834</t>
  </si>
  <si>
    <t>13      470</t>
  </si>
  <si>
    <t>14      249</t>
  </si>
  <si>
    <t>15      0</t>
  </si>
  <si>
    <t>16      2</t>
  </si>
  <si>
    <t>17      16350</t>
  </si>
  <si>
    <t>18      21684</t>
  </si>
  <si>
    <t>20      2</t>
  </si>
  <si>
    <t>3       236</t>
  </si>
  <si>
    <t>21      232017415</t>
  </si>
  <si>
    <t>22      1</t>
  </si>
  <si>
    <t>24      578</t>
  </si>
  <si>
    <t>25      37272633</t>
  </si>
  <si>
    <t>27      554691</t>
  </si>
  <si>
    <t>28      4</t>
  </si>
  <si>
    <t>29      1</t>
  </si>
  <si>
    <t>30      4082</t>
  </si>
  <si>
    <t>4       34482959</t>
  </si>
  <si>
    <t>31      232017415</t>
  </si>
  <si>
    <t>32      21684</t>
  </si>
  <si>
    <t>33      1106</t>
  </si>
  <si>
    <t>34      1657</t>
  </si>
  <si>
    <t>35      1</t>
  </si>
  <si>
    <t>36      7</t>
  </si>
  <si>
    <t>37      2</t>
  </si>
  <si>
    <t>38      2</t>
  </si>
  <si>
    <t>40      9</t>
  </si>
  <si>
    <t>5       72375</t>
  </si>
  <si>
    <t>41      5</t>
  </si>
  <si>
    <t>42      42</t>
  </si>
  <si>
    <t>43      20</t>
  </si>
  <si>
    <t>44      42</t>
  </si>
  <si>
    <t>45      25</t>
  </si>
  <si>
    <t>46      489</t>
  </si>
  <si>
    <t>47      1647</t>
  </si>
  <si>
    <t>48      2</t>
  </si>
  <si>
    <t>6       483</t>
  </si>
  <si>
    <t>7       9</t>
  </si>
  <si>
    <t>8       236</t>
  </si>
  <si>
    <t>9       90</t>
  </si>
  <si>
    <t>drop table db_custscience_interns.col_1_DB_SLSCNSL_PRODREFRESH_CSTDW_SLS_TXN_DSCT_LN_FCT_distinct_values_table_stats;</t>
  </si>
  <si>
    <t>drop table db_custscience_interns.col_2_DB_SLSCNSL_PRODREFRESH_CSTDW_SLS_TXN_DSCT_LN_FCT_distinct_values_table_stats;</t>
  </si>
  <si>
    <t>drop table db_custscience_interns.col_3_DB_SLSCNSL_PRODREFRESH_CSTDW_SLS_TXN_DSCT_LN_FCT_distinct_values_table_stats;</t>
  </si>
  <si>
    <t>drop table db_custscience_interns.col_4_DB_SLSCNSL_PRODREFRESH_CSTDW_SLS_TXN_DSCT_LN_FCT_distinct_values_table_stats;</t>
  </si>
  <si>
    <t>drop table db_custscience_interns.col_5_DB_SLSCNSL_PRODREFRESH_CSTDW_SLS_TXN_DSCT_LN_FCT_distinct_values_table_stats;</t>
  </si>
  <si>
    <t>drop table db_custscience_interns.col_6_DB_SLSCNSL_PRODREFRESH_CSTDW_SLS_TXN_DSCT_LN_FCT_distinct_values_table_stats;</t>
  </si>
  <si>
    <t>drop table db_custscience_interns.col_7_DB_SLSCNSL_PRODREFRESH_CSTDW_SLS_TXN_DSCT_LN_FCT_distinct_values_table_stats;</t>
  </si>
  <si>
    <t>drop table db_custscience_interns.col_8_DB_SLSCNSL_PRODREFRESH_CSTDW_SLS_TXN_DSCT_LN_FCT_distinct_values_table_stats;</t>
  </si>
  <si>
    <t>drop table db_custscience_interns.col_9_DB_SLSCNSL_PRODREFRESH_CSTDW_SLS_TXN_DSCT_LN_FCT_distinct_values_table_stats;</t>
  </si>
  <si>
    <t>drop table db_custscience_interns.col_10_DB_SLSCNSL_PRODREFRESH_CSTDW_SLS_TXN_DSCT_LN_FCT_distinct_values_table_stats;</t>
  </si>
  <si>
    <t>drop table db_custscience_interns.col_11_DB_SLSCNSL_PRODREFRESH_CSTDW_SLS_TXN_DSCT_LN_FCT_distinct_values_table_stats;</t>
  </si>
  <si>
    <t>drop table db_custscience_interns.col_12_DB_SLSCNSL_PRODREFRESH_CSTDW_SLS_TXN_DSCT_LN_FCT_distinct_values_table_stats;</t>
  </si>
  <si>
    <t>drop table db_custscience_interns.col_13_DB_SLSCNSL_PRODREFRESH_CSTDW_SLS_TXN_DSCT_LN_FCT_distinct_values_table_stats;</t>
  </si>
  <si>
    <t>drop table db_custscience_interns.col_14_DB_SLSCNSL_PRODREFRESH_CSTDW_SLS_TXN_DSCT_LN_FCT_distinct_values_table_stats;</t>
  </si>
  <si>
    <t>drop table db_custscience_interns.col_15_DB_SLSCNSL_PRODREFRESH_CSTDW_SLS_TXN_DSCT_LN_FCT_distinct_values_table_stats;</t>
  </si>
  <si>
    <t>drop table db_custscience_interns.col_16_DB_SLSCNSL_PRODREFRESH_CSTDW_SLS_TXN_DSCT_LN_FCT_distinct_values_table_stats;</t>
  </si>
  <si>
    <t>drop table db_custscience_interns.col_17_DB_SLSCNSL_PRODREFRESH_CSTDW_SLS_TXN_DSCT_LN_FCT_distinct_values_table_stats;</t>
  </si>
  <si>
    <t>drop table db_custscience_interns.col_18_DB_SLSCNSL_PRODREFRESH_CSTDW_SLS_TXN_DSCT_LN_FCT_distinct_values_table_stats;</t>
  </si>
  <si>
    <t>drop table db_custscience_interns.col_19_DB_SLSCNSL_PRODREFRESH_CSTDW_SLS_TXN_DSCT_LN_FCT_distinct_values_table_stats;</t>
  </si>
  <si>
    <t>drop table db_custscience_interns.col_20_DB_SLSCNSL_PRODREFRESH_CSTDW_SLS_TXN_DSCT_LN_FCT_distinct_values_table_stats;</t>
  </si>
  <si>
    <t>drop table db_custscience_interns.col_21_DB_SLSCNSL_PRODREFRESH_CSTDW_SLS_TXN_DSCT_LN_FCT_distinct_values_table_stats;</t>
  </si>
  <si>
    <t>drop table db_custscience_interns.col_22_DB_SLSCNSL_PRODREFRESH_CSTDW_SLS_TXN_DSCT_LN_FCT_distinct_values_table_stats;</t>
  </si>
  <si>
    <t>drop table db_custscience_interns.col_23_DB_SLSCNSL_PRODREFRESH_CSTDW_SLS_TXN_DSCT_LN_FCT_distinct_values_table_stats;</t>
  </si>
  <si>
    <t>drop table db_custscience_interns.col_24_DB_SLSCNSL_PRODREFRESH_CSTDW_SLS_TXN_DSCT_LN_FCT_distinct_values_table_stats;</t>
  </si>
  <si>
    <t>drop table db_custscience_interns.col_25_DB_SLSCNSL_PRODREFRESH_CSTDW_SLS_TXN_DSCT_LN_FCT_distinct_values_table_stats;</t>
  </si>
  <si>
    <t>drop table db_custscience_interns.col_26_DB_SLSCNSL_PRODREFRESH_CSTDW_SLS_TXN_DSCT_LN_FCT_distinct_values_table_stats;</t>
  </si>
  <si>
    <t>drop table db_custscience_interns.col_27_DB_SLSCNSL_PRODREFRESH_CSTDW_SLS_TXN_DSCT_LN_FCT_distinct_values_table_stats;</t>
  </si>
  <si>
    <t>drop table db_custscience_interns.col_28_DB_SLSCNSL_PRODREFRESH_CSTDW_SLS_TXN_DSCT_LN_FCT_distinct_values_table_stats;</t>
  </si>
  <si>
    <t>drop table db_custscience_interns.col_29_DB_SLSCNSL_PRODREFRESH_CSTDW_SLS_TXN_DSCT_LN_FCT_distinct_values_table_stats;</t>
  </si>
  <si>
    <t>drop table db_custscience_interns.col_30_DB_SLSCNSL_PRODREFRESH_CSTDW_SLS_TXN_DSCT_LN_FCT_distinct_values_table_stats;</t>
  </si>
  <si>
    <t>drop table db_custscience_interns.col_31_DB_SLSCNSL_PRODREFRESH_CSTDW_SLS_TXN_DSCT_LN_FCT_distinct_values_table_stats;</t>
  </si>
  <si>
    <t>drop table db_custscience_interns.col_32_DB_SLSCNSL_PRODREFRESH_CSTDW_SLS_TXN_DSCT_LN_FCT_distinct_values_table_stats;</t>
  </si>
  <si>
    <t>drop table db_custscience_interns.col_33_DB_SLSCNSL_PRODREFRESH_CSTDW_SLS_TXN_DSCT_LN_FCT_distinct_values_table_stats;</t>
  </si>
  <si>
    <t>drop table db_custscience_interns.col_34_DB_SLSCNSL_PRODREFRESH_CSTDW_SLS_TXN_DSCT_LN_FCT_distinct_values_table_stats;</t>
  </si>
  <si>
    <t>drop table db_custscience_interns.col_35_DB_SLSCNSL_PRODREFRESH_CSTDW_SLS_TXN_DSCT_LN_FCT_distinct_values_table_stats;</t>
  </si>
  <si>
    <t>drop table db_custscience_interns.col_36_DB_SLSCNSL_PRODREFRESH_CSTDW_SLS_TXN_DSCT_LN_FCT_distinct_values_table_stats;</t>
  </si>
  <si>
    <t>drop table db_custscience_interns.col_37_DB_SLSCNSL_PRODREFRESH_CSTDW_SLS_TXN_DSCT_LN_FCT_distinct_values_table_stats;</t>
  </si>
  <si>
    <t>drop table db_custscience_interns.col_38_DB_SLSCNSL_PRODREFRESH_CSTDW_SLS_TXN_DSCT_LN_FCT_distinct_values_table_stats;</t>
  </si>
  <si>
    <t>drop table db_custscience_interns.col_39_DB_SLSCNSL_PRODREFRESH_CSTDW_SLS_TXN_DSCT_LN_FCT_distinct_values_table_stats;</t>
  </si>
  <si>
    <t>drop table db_custscience_interns.col_40_DB_SLSCNSL_PRODREFRESH_CSTDW_SLS_TXN_DSCT_LN_FCT_distinct_values_table_stats;</t>
  </si>
  <si>
    <t>drop table db_custscience_interns.col_41_DB_SLSCNSL_PRODREFRESH_CSTDW_SLS_TXN_DSCT_LN_FCT_distinct_values_table_stats;</t>
  </si>
  <si>
    <t>drop table db_custscience_interns.col_42_DB_SLSCNSL_PRODREFRESH_CSTDW_SLS_TXN_DSCT_LN_FCT_distinct_values_table_stats;</t>
  </si>
  <si>
    <t>drop table db_custscience_interns.col_43_DB_SLSCNSL_PRODREFRESH_CSTDW_SLS_TXN_DSCT_LN_FCT_distinct_values_table_stats;</t>
  </si>
  <si>
    <t>drop table db_custscience_interns.col_44_DB_SLSCNSL_PRODREFRESH_CSTDW_SLS_TXN_DSCT_LN_FCT_distinct_values_table_stats;</t>
  </si>
  <si>
    <t>drop table db_custscience_interns.col_45_DB_SLSCNSL_PRODREFRESH_CSTDW_SLS_TXN_DSCT_LN_FCT_distinct_values_table_stats;</t>
  </si>
  <si>
    <t>drop table db_custscience_interns.col_46_DB_SLSCNSL_PRODREFRESH_CSTDW_SLS_TXN_DSCT_LN_FCT_distinct_values_table_stats;</t>
  </si>
  <si>
    <t>drop table db_custscience_interns.col_47_DB_SLSCNSL_PRODREFRESH_CSTDW_SLS_TXN_DSCT_LN_FCT_distinct_values_table_stats;</t>
  </si>
  <si>
    <t>drop table db_custscience_interns.col_48_DB_SLSCNSL_PRODREFRESH_CSTDW_SLS_TXN_DSCT_LN_FCT_distinct_values_table_stats;</t>
  </si>
  <si>
    <t>US, CA, NULL, JP, UK</t>
  </si>
  <si>
    <r>
      <rPr>
        <b/>
        <sz val="11"/>
        <color rgb="FFFF0000"/>
        <rFont val="Calibri"/>
        <family val="2"/>
        <scheme val="minor"/>
      </rPr>
      <t>Indicates if the current record is ACTIVE or INACTIVE (in MDS proper).</t>
    </r>
    <r>
      <rPr>
        <sz val="11"/>
        <color rgb="FFFF0000"/>
        <rFont val="Calibri"/>
        <family val="2"/>
        <scheme val="minor"/>
      </rPr>
      <t xml:space="preserve"> When reporting on CURRENT customers data should always be filtered on ACT_IND = 'Y'. </t>
    </r>
  </si>
  <si>
    <t>O, R, D</t>
  </si>
  <si>
    <t>hive -e 'set hive.cli.print.header=true; select * from DB_CUSTTRFM_PRODREFRESH.XCOTX_CUST_ORD_TXN_XREF where ord_stat_cd = "R" and YR_MO_PARTN_ID = 201606 limit 10000;'&gt;DB_CUSTTRFM_PRODREFRESH_DB_CUSTTRFM_PRODREFRESH.XCOTX_CUST_ORD_TXN_XREF_10k_sample.txt;</t>
  </si>
  <si>
    <t>20160603</t>
  </si>
  <si>
    <t>201606</t>
  </si>
  <si>
    <t>hive -e 'set hive.cli.print.header=true; select * from DB_CUSTTRFM_PRODREFRESH.XCOTX_CUST_ORD_TXN_XREF where ord_stat_cd = "O" and YR_MO_PARTN_ID = 201606 limit 10000;'&gt;DB_CUSTTRFM_PRODREFRESH_DB_CUSTTRFM_PRODREFRESH_XCOTX_CUST_ORD_TXN_XREF_10k_sample_OL_v2.txt;</t>
  </si>
  <si>
    <t>01814a7d8b8d7c8d1610af5e2b93e889</t>
  </si>
  <si>
    <t>1961261713</t>
  </si>
  <si>
    <t>TPS06X0</t>
  </si>
  <si>
    <t>20160602</t>
  </si>
  <si>
    <t>02-JUN-16</t>
  </si>
  <si>
    <t>This is suppost to be the demand date alignment field, which aligns the DEMAND_DATE for Online orders with the TXN_DT for Retail txns, similar to ORDHDR_TRANS_DATE field in the copy of MDS (MDS_NEW) in the 1.x cluster.
Currently not populating for all online orders futher back in in time (2003 etc.)
Also, might want to change the field name to better describe the content. 
Also, this we might want to partition the table by this column</t>
  </si>
  <si>
    <t>A sequential identifier assigned in the source (MDS) that indicates which rows were most recently updated.</t>
  </si>
  <si>
    <t>DB_EDW_PRODREFRESH.TFNLD_FIN_LOC_FLATTENED_DIM</t>
  </si>
  <si>
    <t>DB_EDW_PRODREFRESH.TADRL_ADDR_LOOKUP</t>
  </si>
  <si>
    <t>To get brand-store information attached to the LOC_HASH_KEY or OPR_LOC_NBR, you need to use the OPR_LOC_NBR from this table to join to the DB_EDW_PRODREFRESH.TFNLD_FIN_LOC_FLATTENED_DIM table.
To get store ADDRESS information attached to the LOC_HASH_KEY or OPR_LOC_NBR, you need to use the LOC_KEY from this table to join to the DB_EDW_PRODREFRESH.TADRL_ADDR_LOOKUP table.</t>
  </si>
  <si>
    <t>This table can be joined back to the  CSTIW_SLS_TXN_LN_ITM_FCT (orderline table) via the GLBL_STY_CLR_HASH_KEY. There are multiple records for GLBL_STY_CLR_HASH_KEY due to the way that the MDSE product hierarchy breaks out the brands and channels via the MDSE_CORP_KEY downward.
To get to the MDSE Legacy Product hierarchy from the orderline level data in the CSTIW_SLS_TXN_LN_ITM_FCT table, you must join on GLBL_STY_CLR_HASH_KEY|CTRY_CD|CHNL_ID|BRD_ID</t>
  </si>
  <si>
    <t xml:space="preserve">MX, IE, IT, US, CA, HK, CN, UK, TW, FR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</si>
</sst>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25">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sz val="14"/>
      <color rgb="FF0070C0"/>
      <name val="Calibri"/>
      <family val="2"/>
      <scheme val="minor"/>
    </font>
    <font>
      <sz val="11"/>
      <name val="Calibri"/>
      <family val="2"/>
      <scheme val="minor"/>
    </font>
    <font>
      <b/>
      <sz val="11"/>
      <color rgb="FF0070C0"/>
      <name val="Calibri"/>
      <family val="2"/>
      <scheme val="minor"/>
    </font>
    <font>
      <sz val="11"/>
      <color rgb="FF0070C0"/>
      <name val="Calibri"/>
      <family val="2"/>
      <scheme val="minor"/>
    </font>
    <font>
      <b/>
      <sz val="11"/>
      <name val="Calibri"/>
      <family val="2"/>
      <scheme val="minor"/>
    </font>
    <font>
      <b/>
      <sz val="11"/>
      <color rgb="FF00B050"/>
      <name val="Calibri"/>
      <family val="2"/>
      <scheme val="minor"/>
    </font>
    <font>
      <sz val="11"/>
      <color rgb="FF00B050"/>
      <name val="Calibri"/>
      <family val="2"/>
      <scheme val="minor"/>
    </font>
    <font>
      <b/>
      <sz val="12"/>
      <color rgb="FF00B050"/>
      <name val="Calibri"/>
      <family val="2"/>
      <scheme val="minor"/>
    </font>
    <font>
      <b/>
      <sz val="12"/>
      <name val="Calibri"/>
      <family val="2"/>
      <scheme val="minor"/>
    </font>
    <font>
      <sz val="9"/>
      <color indexed="81"/>
      <name val="Tahoma"/>
      <family val="2"/>
    </font>
    <font>
      <b/>
      <sz val="9"/>
      <color indexed="81"/>
      <name val="Tahoma"/>
      <family val="2"/>
    </font>
    <font>
      <sz val="11"/>
      <color theme="5" tint="-0.499984740745262"/>
      <name val="Calibri"/>
      <family val="2"/>
      <scheme val="minor"/>
    </font>
    <font>
      <sz val="11"/>
      <color rgb="FF7030A0"/>
      <name val="Calibri"/>
      <family val="2"/>
      <scheme val="minor"/>
    </font>
    <font>
      <sz val="11"/>
      <color theme="1"/>
      <name val="Calibri"/>
      <family val="2"/>
      <scheme val="minor"/>
    </font>
    <font>
      <sz val="11"/>
      <color rgb="FFADEA8F"/>
      <name val="Calibri"/>
      <family val="2"/>
      <scheme val="minor"/>
    </font>
    <font>
      <sz val="11"/>
      <color rgb="FF000000"/>
      <name val="Calibri"/>
      <family val="2"/>
      <scheme val="minor"/>
    </font>
    <font>
      <sz val="12"/>
      <color rgb="FFC00000"/>
      <name val="Calibri"/>
      <family val="2"/>
      <scheme val="minor"/>
    </font>
    <font>
      <sz val="12"/>
      <color rgb="FF28FE14"/>
      <name val="Andale Mono"/>
      <family val="2"/>
    </font>
    <font>
      <sz val="12"/>
      <color rgb="FFC00000"/>
      <name val="Andale Mono"/>
      <family val="2"/>
    </font>
    <font>
      <sz val="11"/>
      <color rgb="FFADEA8F"/>
      <name val="Menlo"/>
      <family val="2"/>
    </font>
    <font>
      <sz val="11"/>
      <color rgb="FF00B050"/>
      <name val="Menlo"/>
      <family val="2"/>
    </font>
  </fonts>
  <fills count="10">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CCCC"/>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4" tint="0.79998168889431442"/>
        <bgColor indexed="64"/>
      </patternFill>
    </fill>
  </fills>
  <borders count="37">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theme="0" tint="-0.24994659260841701"/>
      </left>
      <right style="thin">
        <color theme="0" tint="-0.24994659260841701"/>
      </right>
      <top style="medium">
        <color indexed="64"/>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theme="0" tint="-0.24994659260841701"/>
      </right>
      <top style="medium">
        <color indexed="64"/>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medium">
        <color indexed="64"/>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style="medium">
        <color auto="1"/>
      </right>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theme="0" tint="-0.24994659260841701"/>
      </bottom>
      <diagonal/>
    </border>
    <border>
      <left style="medium">
        <color indexed="64"/>
      </left>
      <right style="medium">
        <color indexed="64"/>
      </right>
      <top style="thin">
        <color theme="0" tint="-0.24994659260841701"/>
      </top>
      <bottom style="thin">
        <color theme="0" tint="-0.24994659260841701"/>
      </bottom>
      <diagonal/>
    </border>
    <border>
      <left style="medium">
        <color indexed="64"/>
      </left>
      <right style="medium">
        <color indexed="64"/>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medium">
        <color theme="0" tint="-0.24994659260841701"/>
      </bottom>
      <diagonal/>
    </border>
    <border>
      <left style="medium">
        <color indexed="64"/>
      </left>
      <right style="medium">
        <color indexed="64"/>
      </right>
      <top/>
      <bottom style="thin">
        <color theme="0" tint="-0.24994659260841701"/>
      </bottom>
      <diagonal/>
    </border>
    <border>
      <left style="thin">
        <color theme="0" tint="-0.24994659260841701"/>
      </left>
      <right/>
      <top style="thin">
        <color theme="0" tint="-0.24994659260841701"/>
      </top>
      <bottom style="medium">
        <color theme="0" tint="-0.24994659260841701"/>
      </bottom>
      <diagonal/>
    </border>
    <border>
      <left style="medium">
        <color indexed="64"/>
      </left>
      <right style="medium">
        <color indexed="64"/>
      </right>
      <top style="thin">
        <color theme="0" tint="-0.24994659260841701"/>
      </top>
      <bottom style="medium">
        <color theme="0" tint="-0.24994659260841701"/>
      </bottom>
      <diagonal/>
    </border>
    <border>
      <left style="thin">
        <color theme="0" tint="-0.24994659260841701"/>
      </left>
      <right style="medium">
        <color indexed="64"/>
      </right>
      <top style="medium">
        <color indexed="64"/>
      </top>
      <bottom style="thin">
        <color theme="0" tint="-0.24994659260841701"/>
      </bottom>
      <diagonal/>
    </border>
    <border>
      <left style="thin">
        <color theme="0" tint="-0.24994659260841701"/>
      </left>
      <right style="medium">
        <color indexed="64"/>
      </right>
      <top style="thin">
        <color theme="0" tint="-0.24994659260841701"/>
      </top>
      <bottom style="thin">
        <color theme="0" tint="-0.24994659260841701"/>
      </bottom>
      <diagonal/>
    </border>
    <border>
      <left style="thin">
        <color theme="0" tint="-0.24994659260841701"/>
      </left>
      <right style="medium">
        <color indexed="64"/>
      </right>
      <top/>
      <bottom style="thin">
        <color theme="0" tint="-0.24994659260841701"/>
      </bottom>
      <diagonal/>
    </border>
    <border>
      <left/>
      <right/>
      <top style="thin">
        <color theme="0" tint="-0.24994659260841701"/>
      </top>
      <bottom style="thin">
        <color theme="0" tint="-0.24994659260841701"/>
      </bottom>
      <diagonal/>
    </border>
  </borders>
  <cellStyleXfs count="2">
    <xf numFmtId="0" fontId="0" fillId="0" borderId="0"/>
    <xf numFmtId="43" fontId="17" fillId="0" borderId="0" applyFont="0" applyFill="0" applyBorder="0" applyAlignment="0" applyProtection="0"/>
  </cellStyleXfs>
  <cellXfs count="480">
    <xf numFmtId="0" fontId="0" fillId="0" borderId="0" xfId="0"/>
    <xf numFmtId="0" fontId="0" fillId="0" borderId="0" xfId="0" applyAlignment="1">
      <alignment wrapText="1"/>
    </xf>
    <xf numFmtId="0" fontId="0" fillId="0" borderId="0" xfId="0" applyAlignment="1">
      <alignment vertical="top" wrapText="1"/>
    </xf>
    <xf numFmtId="0" fontId="2" fillId="0" borderId="0" xfId="0" applyFont="1"/>
    <xf numFmtId="0" fontId="0" fillId="0" borderId="0" xfId="0" applyAlignment="1">
      <alignment horizontal="center"/>
    </xf>
    <xf numFmtId="0" fontId="0" fillId="0" borderId="0" xfId="0" applyFill="1"/>
    <xf numFmtId="0" fontId="4" fillId="0" borderId="0" xfId="0" applyFont="1"/>
    <xf numFmtId="0" fontId="2" fillId="0" borderId="1" xfId="0" applyFont="1" applyBorder="1" applyAlignment="1">
      <alignment horizontal="left"/>
    </xf>
    <xf numFmtId="0" fontId="0" fillId="0" borderId="2" xfId="0" applyBorder="1"/>
    <xf numFmtId="0" fontId="6" fillId="0" borderId="0" xfId="0" applyFont="1"/>
    <xf numFmtId="14" fontId="8" fillId="0" borderId="0" xfId="0" applyNumberFormat="1" applyFont="1" applyAlignment="1">
      <alignment horizontal="center"/>
    </xf>
    <xf numFmtId="0" fontId="7" fillId="0" borderId="0" xfId="0" applyFont="1" applyAlignment="1">
      <alignment horizontal="left"/>
    </xf>
    <xf numFmtId="0" fontId="0" fillId="0" borderId="0" xfId="0" applyBorder="1"/>
    <xf numFmtId="3" fontId="0" fillId="2" borderId="3" xfId="0" applyNumberFormat="1" applyFill="1" applyBorder="1" applyAlignment="1">
      <alignment horizontal="center"/>
    </xf>
    <xf numFmtId="3" fontId="0" fillId="0" borderId="0" xfId="0" applyNumberFormat="1" applyFill="1" applyBorder="1" applyAlignment="1"/>
    <xf numFmtId="0" fontId="3" fillId="0" borderId="0" xfId="0" applyFont="1"/>
    <xf numFmtId="0" fontId="7" fillId="0" borderId="0" xfId="0" applyFont="1"/>
    <xf numFmtId="0" fontId="6" fillId="0" borderId="4" xfId="0" applyFont="1" applyBorder="1" applyAlignment="1">
      <alignment vertical="top" wrapText="1"/>
    </xf>
    <xf numFmtId="0" fontId="6" fillId="0" borderId="4" xfId="0" applyFont="1" applyBorder="1" applyAlignment="1">
      <alignment horizontal="center" vertical="top" wrapText="1"/>
    </xf>
    <xf numFmtId="0" fontId="9" fillId="0" borderId="4" xfId="0" applyFont="1" applyBorder="1" applyAlignment="1">
      <alignment horizontal="center" vertical="top" wrapText="1"/>
    </xf>
    <xf numFmtId="0" fontId="7" fillId="0" borderId="0" xfId="0" applyFont="1" applyAlignment="1">
      <alignment horizontal="center"/>
    </xf>
    <xf numFmtId="0" fontId="7" fillId="0" borderId="5" xfId="0" applyFont="1" applyBorder="1" applyAlignment="1">
      <alignment vertical="center"/>
    </xf>
    <xf numFmtId="0" fontId="10" fillId="0" borderId="5" xfId="0" applyFont="1" applyBorder="1" applyAlignment="1">
      <alignment horizontal="center" vertical="center"/>
    </xf>
    <xf numFmtId="3" fontId="0" fillId="0" borderId="5" xfId="0" applyNumberFormat="1" applyBorder="1" applyAlignment="1">
      <alignment horizontal="center" vertical="center"/>
    </xf>
    <xf numFmtId="0" fontId="0" fillId="0" borderId="5" xfId="0" applyBorder="1" applyAlignment="1">
      <alignment vertical="center" wrapText="1"/>
    </xf>
    <xf numFmtId="49" fontId="0" fillId="0" borderId="5" xfId="0" applyNumberFormat="1" applyBorder="1" applyAlignment="1">
      <alignment horizontal="left" vertical="center" wrapText="1"/>
    </xf>
    <xf numFmtId="0" fontId="10" fillId="0" borderId="6" xfId="0" applyFont="1" applyBorder="1" applyAlignment="1">
      <alignment horizontal="center" vertical="center"/>
    </xf>
    <xf numFmtId="3" fontId="0" fillId="0" borderId="6" xfId="0" applyNumberFormat="1" applyBorder="1" applyAlignment="1">
      <alignment horizontal="center" vertical="center"/>
    </xf>
    <xf numFmtId="0" fontId="0" fillId="0" borderId="6" xfId="0" applyBorder="1" applyAlignment="1">
      <alignment vertical="center" wrapText="1"/>
    </xf>
    <xf numFmtId="0" fontId="10" fillId="0" borderId="6" xfId="0" applyFont="1" applyFill="1" applyBorder="1" applyAlignment="1">
      <alignment horizontal="center" vertical="center"/>
    </xf>
    <xf numFmtId="0" fontId="0" fillId="0" borderId="6" xfId="0" applyFill="1" applyBorder="1" applyAlignment="1">
      <alignment vertical="center"/>
    </xf>
    <xf numFmtId="0" fontId="0" fillId="0" borderId="6" xfId="0" applyFill="1" applyBorder="1" applyAlignment="1">
      <alignment vertical="center" wrapText="1"/>
    </xf>
    <xf numFmtId="0" fontId="0" fillId="0" borderId="0" xfId="0" applyAlignment="1">
      <alignment vertical="top"/>
    </xf>
    <xf numFmtId="0" fontId="6" fillId="0" borderId="0" xfId="0" applyFont="1" applyAlignment="1">
      <alignment vertical="top"/>
    </xf>
    <xf numFmtId="0" fontId="6" fillId="0" borderId="0" xfId="0" applyFont="1" applyAlignment="1">
      <alignment horizontal="center" vertical="top"/>
    </xf>
    <xf numFmtId="49" fontId="0" fillId="0" borderId="6" xfId="0" applyNumberFormat="1" applyFill="1" applyBorder="1" applyAlignment="1">
      <alignment horizontal="left" vertical="center" wrapText="1"/>
    </xf>
    <xf numFmtId="0" fontId="7" fillId="0" borderId="6" xfId="0" applyFont="1" applyFill="1" applyBorder="1" applyAlignment="1">
      <alignment vertical="center"/>
    </xf>
    <xf numFmtId="0" fontId="7" fillId="0" borderId="0" xfId="0" applyFont="1" applyAlignment="1"/>
    <xf numFmtId="0" fontId="2" fillId="0" borderId="7" xfId="0" applyFont="1" applyBorder="1" applyAlignment="1">
      <alignment horizontal="left"/>
    </xf>
    <xf numFmtId="0" fontId="0" fillId="0" borderId="8" xfId="0" applyBorder="1"/>
    <xf numFmtId="0" fontId="0" fillId="0" borderId="9" xfId="0" applyFill="1" applyBorder="1"/>
    <xf numFmtId="49" fontId="0" fillId="0" borderId="0" xfId="0" applyNumberFormat="1"/>
    <xf numFmtId="15" fontId="0" fillId="0" borderId="0" xfId="0" applyNumberFormat="1" applyAlignment="1">
      <alignment horizontal="center"/>
    </xf>
    <xf numFmtId="49" fontId="0" fillId="0" borderId="0" xfId="0" applyNumberFormat="1" applyAlignment="1">
      <alignment horizontal="center"/>
    </xf>
    <xf numFmtId="0" fontId="7" fillId="2" borderId="6" xfId="0" applyFont="1" applyFill="1" applyBorder="1" applyAlignment="1">
      <alignment vertical="center"/>
    </xf>
    <xf numFmtId="0" fontId="7" fillId="3" borderId="6" xfId="0" applyFont="1" applyFill="1" applyBorder="1" applyAlignment="1">
      <alignment vertical="center"/>
    </xf>
    <xf numFmtId="0" fontId="7" fillId="4" borderId="5" xfId="0" applyFont="1" applyFill="1" applyBorder="1" applyAlignment="1">
      <alignment vertical="center"/>
    </xf>
    <xf numFmtId="0" fontId="7" fillId="4" borderId="6" xfId="0" applyFont="1" applyFill="1" applyBorder="1" applyAlignment="1">
      <alignment vertical="center"/>
    </xf>
    <xf numFmtId="0" fontId="7" fillId="2" borderId="5" xfId="0" applyFont="1" applyFill="1" applyBorder="1" applyAlignment="1">
      <alignment vertical="center"/>
    </xf>
    <xf numFmtId="49" fontId="0" fillId="0" borderId="10" xfId="0" applyNumberFormat="1" applyBorder="1" applyAlignment="1">
      <alignment horizontal="left" vertical="center" wrapText="1"/>
    </xf>
    <xf numFmtId="49" fontId="0" fillId="0" borderId="11" xfId="0" applyNumberFormat="1" applyFill="1" applyBorder="1" applyAlignment="1">
      <alignment horizontal="left" vertical="center" wrapText="1"/>
    </xf>
    <xf numFmtId="49" fontId="0" fillId="0" borderId="5" xfId="0" applyNumberFormat="1" applyBorder="1" applyAlignment="1">
      <alignment horizontal="center"/>
    </xf>
    <xf numFmtId="49" fontId="0" fillId="0" borderId="6" xfId="0" applyNumberFormat="1" applyBorder="1" applyAlignment="1">
      <alignment horizontal="center"/>
    </xf>
    <xf numFmtId="0" fontId="0" fillId="0" borderId="6" xfId="0" applyBorder="1"/>
    <xf numFmtId="15" fontId="0" fillId="3" borderId="6" xfId="0" applyNumberFormat="1" applyFill="1" applyBorder="1" applyAlignment="1">
      <alignment horizontal="center"/>
    </xf>
    <xf numFmtId="0" fontId="0" fillId="3" borderId="6" xfId="0" applyFill="1" applyBorder="1"/>
    <xf numFmtId="49" fontId="0" fillId="3" borderId="6" xfId="0" applyNumberFormat="1" applyFill="1" applyBorder="1" applyAlignment="1">
      <alignment horizontal="center"/>
    </xf>
    <xf numFmtId="0" fontId="10" fillId="0" borderId="0" xfId="0" applyFont="1" applyAlignment="1">
      <alignment horizontal="center"/>
    </xf>
    <xf numFmtId="0" fontId="9" fillId="0" borderId="0" xfId="0" applyFont="1" applyAlignment="1">
      <alignment horizontal="center"/>
    </xf>
    <xf numFmtId="0" fontId="0" fillId="0" borderId="0" xfId="0" applyAlignment="1">
      <alignment vertical="center"/>
    </xf>
    <xf numFmtId="0" fontId="1" fillId="0" borderId="0" xfId="0" applyFont="1"/>
    <xf numFmtId="0" fontId="0" fillId="3" borderId="0" xfId="0" applyFill="1"/>
    <xf numFmtId="0" fontId="7" fillId="0" borderId="5" xfId="0" applyFont="1" applyFill="1" applyBorder="1" applyAlignment="1">
      <alignment vertical="center"/>
    </xf>
    <xf numFmtId="0" fontId="0" fillId="0" borderId="0" xfId="0" applyAlignment="1">
      <alignment horizontal="left" vertical="top" wrapText="1"/>
    </xf>
    <xf numFmtId="0" fontId="0" fillId="5" borderId="0" xfId="0" applyFill="1"/>
    <xf numFmtId="0" fontId="5" fillId="0" borderId="0" xfId="0" applyFont="1" applyAlignment="1"/>
    <xf numFmtId="0" fontId="6" fillId="0" borderId="0" xfId="0" applyFont="1" applyFill="1" applyBorder="1" applyAlignment="1">
      <alignment vertical="top" wrapText="1"/>
    </xf>
    <xf numFmtId="0" fontId="0" fillId="0" borderId="0" xfId="0" applyFill="1" applyAlignment="1">
      <alignment horizontal="left"/>
    </xf>
    <xf numFmtId="0" fontId="7" fillId="0" borderId="0" xfId="0" applyFont="1" applyFill="1" applyAlignment="1">
      <alignment horizontal="left"/>
    </xf>
    <xf numFmtId="0" fontId="7" fillId="0" borderId="0" xfId="0" applyFont="1" applyAlignment="1">
      <alignment horizontal="left"/>
    </xf>
    <xf numFmtId="0" fontId="10" fillId="3" borderId="6" xfId="0" applyFont="1" applyFill="1" applyBorder="1" applyAlignment="1">
      <alignment horizontal="center" vertical="center"/>
    </xf>
    <xf numFmtId="3" fontId="0" fillId="3" borderId="6" xfId="0" applyNumberFormat="1" applyFill="1" applyBorder="1" applyAlignment="1">
      <alignment horizontal="center" vertical="center"/>
    </xf>
    <xf numFmtId="0" fontId="0" fillId="3" borderId="6" xfId="0" applyFill="1" applyBorder="1" applyAlignment="1">
      <alignment vertical="center" wrapText="1"/>
    </xf>
    <xf numFmtId="0" fontId="0" fillId="3" borderId="6" xfId="0" applyFill="1" applyBorder="1" applyAlignment="1">
      <alignment vertical="center"/>
    </xf>
    <xf numFmtId="0" fontId="10" fillId="2" borderId="6" xfId="0" applyFont="1" applyFill="1" applyBorder="1" applyAlignment="1">
      <alignment horizontal="center" vertical="center"/>
    </xf>
    <xf numFmtId="0" fontId="0" fillId="0" borderId="6" xfId="0" applyBorder="1" applyAlignment="1">
      <alignment vertical="center"/>
    </xf>
    <xf numFmtId="49" fontId="0" fillId="0" borderId="5" xfId="0" applyNumberFormat="1" applyBorder="1" applyAlignment="1">
      <alignment horizontal="center" vertical="center"/>
    </xf>
    <xf numFmtId="49" fontId="0" fillId="3" borderId="6" xfId="0" applyNumberFormat="1" applyFill="1" applyBorder="1" applyAlignment="1">
      <alignment horizontal="center" vertical="center"/>
    </xf>
    <xf numFmtId="49" fontId="0" fillId="0" borderId="6" xfId="0" applyNumberFormat="1" applyBorder="1" applyAlignment="1">
      <alignment horizontal="center" vertical="center"/>
    </xf>
    <xf numFmtId="0" fontId="0" fillId="2" borderId="6" xfId="0" applyFill="1" applyBorder="1" applyAlignment="1">
      <alignment vertical="center"/>
    </xf>
    <xf numFmtId="49" fontId="0" fillId="2" borderId="6" xfId="0" applyNumberFormat="1" applyFill="1" applyBorder="1" applyAlignment="1">
      <alignment horizontal="center" vertical="center"/>
    </xf>
    <xf numFmtId="15" fontId="0" fillId="0" borderId="6" xfId="0" applyNumberFormat="1" applyBorder="1" applyAlignment="1">
      <alignment horizontal="center" vertical="center"/>
    </xf>
    <xf numFmtId="49" fontId="0" fillId="0" borderId="10" xfId="0" applyNumberFormat="1" applyBorder="1" applyAlignment="1">
      <alignment horizontal="center" vertical="center" wrapText="1"/>
    </xf>
    <xf numFmtId="49" fontId="0" fillId="0" borderId="11" xfId="0" applyNumberFormat="1" applyFill="1" applyBorder="1" applyAlignment="1">
      <alignment horizontal="center" vertical="center" wrapText="1"/>
    </xf>
    <xf numFmtId="0" fontId="7" fillId="2" borderId="5" xfId="0" applyFont="1" applyFill="1" applyBorder="1" applyAlignment="1">
      <alignment vertical="center" wrapText="1"/>
    </xf>
    <xf numFmtId="0" fontId="10" fillId="2" borderId="5" xfId="0" applyFont="1" applyFill="1" applyBorder="1" applyAlignment="1">
      <alignment horizontal="center" vertical="center" wrapText="1"/>
    </xf>
    <xf numFmtId="3" fontId="0" fillId="2" borderId="5" xfId="0" applyNumberFormat="1" applyFill="1" applyBorder="1" applyAlignment="1">
      <alignment horizontal="center" vertical="center" wrapText="1"/>
    </xf>
    <xf numFmtId="0" fontId="7" fillId="0" borderId="6" xfId="0" applyFont="1" applyFill="1" applyBorder="1" applyAlignment="1">
      <alignment vertical="center" wrapText="1"/>
    </xf>
    <xf numFmtId="0" fontId="10" fillId="0" borderId="6" xfId="0" applyFont="1" applyBorder="1" applyAlignment="1">
      <alignment horizontal="center" vertical="center" wrapText="1"/>
    </xf>
    <xf numFmtId="3" fontId="0" fillId="0" borderId="6" xfId="0" applyNumberFormat="1" applyBorder="1" applyAlignment="1">
      <alignment horizontal="center" vertical="center" wrapText="1"/>
    </xf>
    <xf numFmtId="0" fontId="10" fillId="0" borderId="6" xfId="0" applyFont="1" applyFill="1" applyBorder="1" applyAlignment="1">
      <alignment horizontal="center" vertical="center" wrapText="1"/>
    </xf>
    <xf numFmtId="0" fontId="7" fillId="3" borderId="6" xfId="0" applyFont="1" applyFill="1" applyBorder="1" applyAlignment="1">
      <alignment vertical="center" wrapText="1"/>
    </xf>
    <xf numFmtId="0" fontId="10" fillId="3" borderId="6" xfId="0" applyFont="1" applyFill="1" applyBorder="1" applyAlignment="1">
      <alignment horizontal="center" vertical="center" wrapText="1"/>
    </xf>
    <xf numFmtId="0" fontId="7" fillId="2" borderId="6" xfId="0" applyFont="1" applyFill="1" applyBorder="1" applyAlignment="1">
      <alignment vertical="center" wrapText="1"/>
    </xf>
    <xf numFmtId="0" fontId="10" fillId="2" borderId="6" xfId="0" applyFont="1" applyFill="1" applyBorder="1" applyAlignment="1">
      <alignment horizontal="center" vertical="center" wrapText="1"/>
    </xf>
    <xf numFmtId="0" fontId="7" fillId="6" borderId="6" xfId="0" applyFont="1" applyFill="1" applyBorder="1" applyAlignment="1">
      <alignment vertical="center" wrapText="1"/>
    </xf>
    <xf numFmtId="49" fontId="0" fillId="2" borderId="5" xfId="0" applyNumberFormat="1" applyFill="1" applyBorder="1" applyAlignment="1">
      <alignment horizontal="center" vertical="center" wrapText="1"/>
    </xf>
    <xf numFmtId="0" fontId="0" fillId="0" borderId="6" xfId="0" applyBorder="1" applyAlignment="1">
      <alignment horizontal="center" vertical="center" wrapText="1"/>
    </xf>
    <xf numFmtId="49" fontId="0" fillId="0" borderId="6" xfId="0" applyNumberFormat="1" applyBorder="1" applyAlignment="1">
      <alignment horizontal="center" vertical="center" wrapText="1"/>
    </xf>
    <xf numFmtId="0" fontId="0" fillId="3" borderId="6" xfId="0" applyFill="1" applyBorder="1" applyAlignment="1">
      <alignment horizontal="center" vertical="center" wrapText="1"/>
    </xf>
    <xf numFmtId="0" fontId="0" fillId="2" borderId="6" xfId="0" applyFill="1" applyBorder="1" applyAlignment="1">
      <alignment vertical="center" wrapText="1"/>
    </xf>
    <xf numFmtId="49" fontId="0" fillId="2" borderId="6" xfId="0" applyNumberFormat="1" applyFill="1" applyBorder="1" applyAlignment="1">
      <alignment horizontal="center" vertical="center" wrapText="1"/>
    </xf>
    <xf numFmtId="49" fontId="0" fillId="3" borderId="6" xfId="0" applyNumberFormat="1" applyFill="1" applyBorder="1" applyAlignment="1">
      <alignment horizontal="center" vertical="center" wrapText="1"/>
    </xf>
    <xf numFmtId="0" fontId="7" fillId="0" borderId="0" xfId="0" applyFont="1" applyAlignment="1">
      <alignment horizontal="left"/>
    </xf>
    <xf numFmtId="3" fontId="0" fillId="2" borderId="6" xfId="0" applyNumberFormat="1" applyFill="1" applyBorder="1" applyAlignment="1">
      <alignment horizontal="center" vertical="center"/>
    </xf>
    <xf numFmtId="0" fontId="7" fillId="0" borderId="0" xfId="0" applyFont="1" applyAlignment="1">
      <alignment horizontal="left"/>
    </xf>
    <xf numFmtId="0" fontId="0" fillId="2" borderId="0" xfId="0" applyFill="1"/>
    <xf numFmtId="0" fontId="10" fillId="0" borderId="5" xfId="0" applyFont="1" applyFill="1" applyBorder="1" applyAlignment="1">
      <alignment horizontal="center" vertical="center"/>
    </xf>
    <xf numFmtId="3" fontId="0" fillId="0" borderId="5" xfId="0" applyNumberFormat="1" applyFill="1" applyBorder="1" applyAlignment="1">
      <alignment horizontal="center" vertical="center"/>
    </xf>
    <xf numFmtId="0" fontId="0" fillId="0" borderId="5" xfId="0" applyFill="1" applyBorder="1" applyAlignment="1">
      <alignment vertical="center" wrapText="1"/>
    </xf>
    <xf numFmtId="49" fontId="0" fillId="0" borderId="5" xfId="0" applyNumberFormat="1" applyFill="1" applyBorder="1" applyAlignment="1">
      <alignment horizontal="center"/>
    </xf>
    <xf numFmtId="3" fontId="0" fillId="0" borderId="6" xfId="0" applyNumberFormat="1" applyFill="1" applyBorder="1" applyAlignment="1">
      <alignment horizontal="center" vertical="center"/>
    </xf>
    <xf numFmtId="49" fontId="0" fillId="0" borderId="6" xfId="0" applyNumberFormat="1" applyFill="1" applyBorder="1" applyAlignment="1">
      <alignment horizontal="center"/>
    </xf>
    <xf numFmtId="0" fontId="0" fillId="0" borderId="6" xfId="0" applyFill="1" applyBorder="1"/>
    <xf numFmtId="0" fontId="0" fillId="0" borderId="8" xfId="0" applyFill="1" applyBorder="1"/>
    <xf numFmtId="0" fontId="0" fillId="0" borderId="0" xfId="0" applyAlignment="1"/>
    <xf numFmtId="0" fontId="2" fillId="2" borderId="12" xfId="0" applyFont="1" applyFill="1" applyBorder="1" applyAlignment="1">
      <alignment vertical="center" wrapText="1"/>
    </xf>
    <xf numFmtId="0" fontId="2" fillId="0" borderId="12" xfId="0" applyFont="1" applyBorder="1" applyAlignment="1">
      <alignment vertical="center" wrapText="1"/>
    </xf>
    <xf numFmtId="0" fontId="3" fillId="0" borderId="0" xfId="0" applyFont="1" applyAlignment="1"/>
    <xf numFmtId="0" fontId="11" fillId="7" borderId="0" xfId="0" applyFont="1" applyFill="1" applyAlignment="1">
      <alignment vertical="center"/>
    </xf>
    <xf numFmtId="0" fontId="12" fillId="7" borderId="0" xfId="0" applyFont="1" applyFill="1" applyAlignment="1">
      <alignment horizontal="center" vertical="center"/>
    </xf>
    <xf numFmtId="0" fontId="2" fillId="3" borderId="12" xfId="0" applyFont="1" applyFill="1" applyBorder="1" applyAlignment="1">
      <alignment vertical="center" wrapText="1"/>
    </xf>
    <xf numFmtId="15" fontId="0" fillId="0" borderId="0" xfId="0" applyNumberFormat="1"/>
    <xf numFmtId="15" fontId="0" fillId="0" borderId="6" xfId="0" applyNumberFormat="1" applyBorder="1" applyAlignment="1">
      <alignment horizontal="center" vertical="center" wrapText="1"/>
    </xf>
    <xf numFmtId="49" fontId="0" fillId="8" borderId="6" xfId="0" applyNumberFormat="1" applyFill="1" applyBorder="1" applyAlignment="1">
      <alignment horizontal="center" vertical="center" wrapText="1"/>
    </xf>
    <xf numFmtId="0" fontId="3" fillId="8" borderId="12" xfId="0" applyFont="1" applyFill="1" applyBorder="1" applyAlignment="1">
      <alignment vertical="center" wrapText="1"/>
    </xf>
    <xf numFmtId="0" fontId="7" fillId="0" borderId="5" xfId="0" applyFont="1" applyBorder="1" applyAlignment="1">
      <alignment horizontal="left" vertical="center" wrapText="1"/>
    </xf>
    <xf numFmtId="0" fontId="7" fillId="3" borderId="6" xfId="0" applyFont="1" applyFill="1" applyBorder="1" applyAlignment="1">
      <alignment horizontal="left" vertical="center" wrapText="1"/>
    </xf>
    <xf numFmtId="0" fontId="7" fillId="0" borderId="6" xfId="0" applyFont="1" applyBorder="1" applyAlignment="1">
      <alignment horizontal="left" vertical="center" wrapText="1"/>
    </xf>
    <xf numFmtId="0" fontId="7" fillId="2" borderId="6" xfId="0" applyFont="1" applyFill="1" applyBorder="1" applyAlignment="1">
      <alignment horizontal="left" vertical="center" wrapText="1"/>
    </xf>
    <xf numFmtId="0" fontId="7" fillId="2"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0" xfId="0" applyFont="1" applyAlignment="1">
      <alignment horizontal="left"/>
    </xf>
    <xf numFmtId="0" fontId="7" fillId="0" borderId="5" xfId="0" applyFont="1" applyFill="1" applyBorder="1" applyAlignment="1">
      <alignment horizontal="left" vertical="center" wrapText="1"/>
    </xf>
    <xf numFmtId="0" fontId="3" fillId="0" borderId="0" xfId="0" applyFont="1" applyFill="1"/>
    <xf numFmtId="0" fontId="10" fillId="0" borderId="6" xfId="0" applyFont="1" applyBorder="1" applyAlignment="1">
      <alignment horizontal="left" vertical="center" wrapText="1"/>
    </xf>
    <xf numFmtId="0" fontId="7" fillId="0" borderId="0" xfId="0" applyFont="1" applyAlignment="1">
      <alignment horizontal="left"/>
    </xf>
    <xf numFmtId="0" fontId="0" fillId="0" borderId="0" xfId="0" applyBorder="1" applyAlignment="1">
      <alignment horizontal="left"/>
    </xf>
    <xf numFmtId="0" fontId="1" fillId="0" borderId="0" xfId="0" applyFont="1" applyFill="1" applyBorder="1"/>
    <xf numFmtId="0" fontId="7" fillId="0" borderId="6" xfId="0" applyNumberFormat="1" applyFont="1" applyBorder="1" applyAlignment="1">
      <alignment horizontal="left" vertical="center" wrapText="1"/>
    </xf>
    <xf numFmtId="0" fontId="1" fillId="0" borderId="6" xfId="0" applyFont="1" applyBorder="1" applyAlignment="1">
      <alignment horizontal="left" vertical="center" wrapText="1"/>
    </xf>
    <xf numFmtId="0" fontId="0" fillId="0" borderId="6" xfId="0" applyBorder="1" applyAlignment="1">
      <alignment horizontal="left" vertical="center" wrapText="1"/>
    </xf>
    <xf numFmtId="0" fontId="7" fillId="0" borderId="6" xfId="0" applyFont="1" applyBorder="1" applyAlignment="1">
      <alignment vertical="center" wrapText="1"/>
    </xf>
    <xf numFmtId="0" fontId="7" fillId="0" borderId="5" xfId="0" applyFont="1" applyBorder="1" applyAlignment="1">
      <alignment vertical="center" wrapText="1"/>
    </xf>
    <xf numFmtId="0" fontId="7" fillId="0" borderId="0" xfId="0" applyFont="1" applyAlignment="1">
      <alignment vertical="center"/>
    </xf>
    <xf numFmtId="0" fontId="7" fillId="0" borderId="0" xfId="0" applyFont="1" applyAlignment="1">
      <alignment horizontal="center" vertical="center"/>
    </xf>
    <xf numFmtId="0" fontId="7" fillId="0" borderId="0" xfId="0" applyFont="1" applyAlignment="1">
      <alignment vertical="center" wrapText="1"/>
    </xf>
    <xf numFmtId="0" fontId="7" fillId="0" borderId="0" xfId="0" applyFont="1" applyAlignment="1">
      <alignment horizontal="left"/>
    </xf>
    <xf numFmtId="0" fontId="0" fillId="0" borderId="0" xfId="0" applyBorder="1" applyAlignment="1">
      <alignment horizontal="left"/>
    </xf>
    <xf numFmtId="0" fontId="0" fillId="0" borderId="0" xfId="0" applyFill="1" applyAlignment="1">
      <alignment horizontal="left" vertical="center"/>
    </xf>
    <xf numFmtId="0" fontId="7" fillId="0" borderId="0" xfId="0" applyFont="1" applyFill="1" applyAlignment="1">
      <alignment horizontal="left" vertical="center"/>
    </xf>
    <xf numFmtId="0" fontId="7" fillId="0" borderId="0" xfId="0" applyFont="1" applyAlignment="1">
      <alignment horizontal="left"/>
    </xf>
    <xf numFmtId="0" fontId="7" fillId="0" borderId="14" xfId="0" applyFont="1" applyFill="1" applyBorder="1" applyAlignment="1">
      <alignment vertical="center"/>
    </xf>
    <xf numFmtId="0" fontId="10" fillId="0" borderId="14" xfId="0" applyFont="1" applyBorder="1" applyAlignment="1">
      <alignment horizontal="center" vertical="center"/>
    </xf>
    <xf numFmtId="0" fontId="0" fillId="0" borderId="14" xfId="0" applyBorder="1" applyAlignment="1">
      <alignment vertical="center"/>
    </xf>
    <xf numFmtId="0" fontId="0" fillId="0" borderId="14" xfId="0" applyBorder="1" applyAlignment="1">
      <alignment horizontal="left" vertical="center" wrapText="1"/>
    </xf>
    <xf numFmtId="0" fontId="10" fillId="0" borderId="14" xfId="0" applyFont="1" applyFill="1" applyBorder="1" applyAlignment="1">
      <alignment horizontal="center" vertical="center"/>
    </xf>
    <xf numFmtId="0" fontId="7" fillId="0" borderId="14" xfId="0" applyFont="1" applyBorder="1" applyAlignment="1">
      <alignment horizontal="left" vertical="center" wrapText="1"/>
    </xf>
    <xf numFmtId="0" fontId="7" fillId="0" borderId="13" xfId="0" applyFont="1" applyFill="1" applyBorder="1" applyAlignment="1">
      <alignment vertical="center"/>
    </xf>
    <xf numFmtId="0" fontId="10" fillId="0" borderId="13" xfId="0" applyFont="1" applyBorder="1" applyAlignment="1">
      <alignment horizontal="center" vertical="center"/>
    </xf>
    <xf numFmtId="0" fontId="0" fillId="0" borderId="13" xfId="0" applyBorder="1" applyAlignment="1">
      <alignment vertical="center"/>
    </xf>
    <xf numFmtId="0" fontId="0" fillId="0" borderId="13" xfId="0" applyBorder="1" applyAlignment="1">
      <alignment horizontal="left" vertical="center" wrapText="1"/>
    </xf>
    <xf numFmtId="0" fontId="10" fillId="0" borderId="13" xfId="0" applyFont="1" applyFill="1" applyBorder="1" applyAlignment="1">
      <alignment horizontal="center" vertical="center"/>
    </xf>
    <xf numFmtId="0" fontId="7" fillId="0" borderId="13" xfId="0" applyFont="1" applyBorder="1" applyAlignment="1">
      <alignment horizontal="left" vertical="center" wrapText="1"/>
    </xf>
    <xf numFmtId="49" fontId="2" fillId="0" borderId="0" xfId="0" applyNumberFormat="1" applyFont="1" applyAlignment="1">
      <alignment vertical="top"/>
    </xf>
    <xf numFmtId="0" fontId="0" fillId="0" borderId="0" xfId="0" applyAlignment="1">
      <alignment horizontal="left"/>
    </xf>
    <xf numFmtId="0" fontId="0" fillId="0" borderId="15" xfId="0" applyFill="1" applyBorder="1" applyAlignment="1">
      <alignment vertical="center" wrapText="1"/>
    </xf>
    <xf numFmtId="0" fontId="0" fillId="0" borderId="16" xfId="0" applyFill="1" applyBorder="1" applyAlignment="1">
      <alignment vertical="center" wrapText="1"/>
    </xf>
    <xf numFmtId="0" fontId="7" fillId="0" borderId="16" xfId="0" applyNumberFormat="1" applyFont="1" applyBorder="1" applyAlignment="1">
      <alignment horizontal="left" vertical="center" wrapText="1"/>
    </xf>
    <xf numFmtId="49" fontId="0" fillId="0" borderId="8" xfId="0" applyNumberFormat="1" applyBorder="1" applyAlignment="1">
      <alignment horizontal="center"/>
    </xf>
    <xf numFmtId="49" fontId="0" fillId="3" borderId="8" xfId="0" applyNumberFormat="1" applyFill="1" applyBorder="1" applyAlignment="1">
      <alignment horizontal="center"/>
    </xf>
    <xf numFmtId="49" fontId="0" fillId="2" borderId="8" xfId="0" applyNumberFormat="1" applyFill="1" applyBorder="1" applyAlignment="1">
      <alignment horizontal="center"/>
    </xf>
    <xf numFmtId="49" fontId="0" fillId="0" borderId="9" xfId="0" applyNumberFormat="1" applyBorder="1" applyAlignment="1">
      <alignment horizontal="center"/>
    </xf>
    <xf numFmtId="0" fontId="6" fillId="9" borderId="3" xfId="0" applyFont="1" applyFill="1" applyBorder="1" applyAlignment="1">
      <alignment horizontal="center" vertical="top" wrapText="1"/>
    </xf>
    <xf numFmtId="0" fontId="7" fillId="2" borderId="13" xfId="0" applyFont="1" applyFill="1" applyBorder="1" applyAlignment="1">
      <alignment vertical="center"/>
    </xf>
    <xf numFmtId="49" fontId="2" fillId="0" borderId="0" xfId="0" applyNumberFormat="1" applyFont="1" applyAlignment="1">
      <alignment horizontal="left" wrapText="1"/>
    </xf>
    <xf numFmtId="49" fontId="0" fillId="0" borderId="0" xfId="0" applyNumberFormat="1" applyAlignment="1">
      <alignment horizontal="left"/>
    </xf>
    <xf numFmtId="0" fontId="0" fillId="0" borderId="0" xfId="0" applyFill="1" applyBorder="1"/>
    <xf numFmtId="0" fontId="0" fillId="0" borderId="14" xfId="0" applyFill="1" applyBorder="1" applyAlignment="1">
      <alignment vertical="center"/>
    </xf>
    <xf numFmtId="0" fontId="7" fillId="0" borderId="14" xfId="0" applyFont="1" applyFill="1" applyBorder="1" applyAlignment="1">
      <alignment horizontal="left" vertical="center" wrapText="1"/>
    </xf>
    <xf numFmtId="3" fontId="0" fillId="0" borderId="13" xfId="0" applyNumberFormat="1" applyBorder="1" applyAlignment="1">
      <alignment horizontal="center" vertical="center"/>
    </xf>
    <xf numFmtId="49" fontId="0" fillId="0" borderId="17" xfId="0" applyNumberFormat="1" applyBorder="1"/>
    <xf numFmtId="49" fontId="0" fillId="0" borderId="2" xfId="0" applyNumberFormat="1" applyBorder="1"/>
    <xf numFmtId="49" fontId="0" fillId="0" borderId="17" xfId="0" applyNumberFormat="1" applyBorder="1" applyAlignment="1">
      <alignment horizontal="center"/>
    </xf>
    <xf numFmtId="49" fontId="0" fillId="0" borderId="2" xfId="0" applyNumberFormat="1" applyBorder="1" applyAlignment="1">
      <alignment horizontal="center"/>
    </xf>
    <xf numFmtId="49" fontId="2" fillId="0" borderId="3" xfId="0" applyNumberFormat="1" applyFont="1" applyBorder="1" applyAlignment="1">
      <alignment vertical="top" wrapText="1"/>
    </xf>
    <xf numFmtId="49" fontId="2" fillId="0" borderId="3" xfId="0" applyNumberFormat="1" applyFont="1" applyBorder="1" applyAlignment="1">
      <alignment horizontal="center" vertical="top" wrapText="1"/>
    </xf>
    <xf numFmtId="49" fontId="2" fillId="3" borderId="3" xfId="0" applyNumberFormat="1" applyFont="1" applyFill="1" applyBorder="1" applyAlignment="1">
      <alignment horizontal="center" vertical="top" wrapText="1"/>
    </xf>
    <xf numFmtId="49" fontId="0" fillId="3" borderId="17" xfId="0" applyNumberFormat="1" applyFill="1" applyBorder="1" applyAlignment="1">
      <alignment horizontal="center"/>
    </xf>
    <xf numFmtId="49" fontId="0" fillId="3" borderId="2" xfId="0" applyNumberFormat="1" applyFill="1" applyBorder="1" applyAlignment="1">
      <alignment horizontal="center"/>
    </xf>
    <xf numFmtId="0" fontId="7" fillId="0" borderId="0" xfId="0" applyFont="1" applyAlignment="1">
      <alignment horizontal="left"/>
    </xf>
    <xf numFmtId="0" fontId="7" fillId="8" borderId="6" xfId="0" applyFont="1" applyFill="1" applyBorder="1" applyAlignment="1">
      <alignment vertical="center"/>
    </xf>
    <xf numFmtId="0" fontId="7" fillId="0" borderId="0" xfId="0" applyFont="1" applyAlignment="1">
      <alignment horizontal="left"/>
    </xf>
    <xf numFmtId="49" fontId="0" fillId="0" borderId="0" xfId="0" applyNumberFormat="1" applyAlignment="1"/>
    <xf numFmtId="0" fontId="7" fillId="0" borderId="0" xfId="0" applyFont="1" applyAlignment="1">
      <alignment horizontal="left"/>
    </xf>
    <xf numFmtId="0" fontId="0" fillId="0" borderId="0" xfId="0" applyNumberFormat="1"/>
    <xf numFmtId="0" fontId="7" fillId="0" borderId="0" xfId="0" applyNumberFormat="1" applyFont="1"/>
    <xf numFmtId="0" fontId="7" fillId="0" borderId="0" xfId="0" applyNumberFormat="1" applyFont="1" applyAlignment="1">
      <alignment horizontal="center"/>
    </xf>
    <xf numFmtId="0" fontId="6" fillId="0" borderId="0" xfId="0" applyNumberFormat="1" applyFont="1" applyFill="1" applyBorder="1" applyAlignment="1">
      <alignment horizontal="center" vertical="top" wrapText="1"/>
    </xf>
    <xf numFmtId="0" fontId="8" fillId="0" borderId="0" xfId="0" applyFont="1" applyAlignment="1">
      <alignment vertical="top"/>
    </xf>
    <xf numFmtId="3" fontId="16" fillId="0" borderId="0" xfId="0" applyNumberFormat="1" applyFont="1"/>
    <xf numFmtId="0" fontId="0" fillId="0" borderId="0" xfId="0" applyNumberFormat="1" applyAlignment="1">
      <alignment vertical="top"/>
    </xf>
    <xf numFmtId="0" fontId="7" fillId="0" borderId="18" xfId="0" applyFont="1" applyBorder="1" applyAlignment="1">
      <alignment vertical="top"/>
    </xf>
    <xf numFmtId="0" fontId="6" fillId="2" borderId="0" xfId="0" applyFont="1" applyFill="1"/>
    <xf numFmtId="0" fontId="3" fillId="0" borderId="0" xfId="0" applyFont="1" applyAlignment="1">
      <alignment vertical="top"/>
    </xf>
    <xf numFmtId="0" fontId="0" fillId="0" borderId="18" xfId="0" applyBorder="1" applyAlignment="1">
      <alignment vertical="top"/>
    </xf>
    <xf numFmtId="0" fontId="2" fillId="2" borderId="0" xfId="0" applyFont="1" applyFill="1"/>
    <xf numFmtId="0" fontId="8" fillId="2" borderId="0" xfId="0" applyFont="1" applyFill="1"/>
    <xf numFmtId="0" fontId="4" fillId="0" borderId="0" xfId="0" applyFont="1" applyAlignment="1">
      <alignment horizontal="left"/>
    </xf>
    <xf numFmtId="0" fontId="7" fillId="0" borderId="0" xfId="0" applyFont="1" applyAlignment="1">
      <alignment vertical="top"/>
    </xf>
    <xf numFmtId="0" fontId="0" fillId="0" borderId="19" xfId="0" applyBorder="1"/>
    <xf numFmtId="0" fontId="3" fillId="2" borderId="0" xfId="0" applyNumberFormat="1" applyFont="1" applyFill="1" applyAlignment="1">
      <alignment horizontal="center"/>
    </xf>
    <xf numFmtId="0" fontId="10" fillId="0" borderId="0" xfId="0" applyFont="1"/>
    <xf numFmtId="3" fontId="10" fillId="0" borderId="5" xfId="0" applyNumberFormat="1" applyFont="1" applyFill="1" applyBorder="1" applyAlignment="1">
      <alignment horizontal="center" vertical="center"/>
    </xf>
    <xf numFmtId="3" fontId="10" fillId="2" borderId="0" xfId="0" applyNumberFormat="1" applyFont="1" applyFill="1" applyAlignment="1">
      <alignment horizontal="center" vertical="center"/>
    </xf>
    <xf numFmtId="3" fontId="10" fillId="0" borderId="6" xfId="0" applyNumberFormat="1" applyFont="1" applyFill="1" applyBorder="1" applyAlignment="1">
      <alignment horizontal="center" vertical="center"/>
    </xf>
    <xf numFmtId="3" fontId="10" fillId="0" borderId="0" xfId="0" applyNumberFormat="1" applyFont="1" applyAlignment="1">
      <alignment horizontal="center" vertical="center"/>
    </xf>
    <xf numFmtId="3" fontId="10" fillId="3" borderId="0" xfId="0" applyNumberFormat="1" applyFont="1" applyFill="1" applyAlignment="1">
      <alignment horizontal="center" vertical="center"/>
    </xf>
    <xf numFmtId="0" fontId="4" fillId="0" borderId="0" xfId="0" applyFont="1" applyAlignment="1">
      <alignment horizontal="left"/>
    </xf>
    <xf numFmtId="0" fontId="7" fillId="0" borderId="0" xfId="0" applyFont="1" applyAlignment="1">
      <alignment horizontal="left"/>
    </xf>
    <xf numFmtId="0" fontId="0" fillId="0" borderId="0" xfId="0" applyBorder="1" applyAlignment="1">
      <alignment horizontal="left"/>
    </xf>
    <xf numFmtId="0" fontId="5" fillId="0" borderId="0" xfId="0" applyFont="1" applyAlignment="1">
      <alignment horizontal="left"/>
    </xf>
    <xf numFmtId="0" fontId="0" fillId="0" borderId="0" xfId="0" applyFont="1"/>
    <xf numFmtId="0" fontId="10" fillId="0" borderId="15" xfId="0" applyFont="1" applyFill="1" applyBorder="1" applyAlignment="1">
      <alignment horizontal="center" vertical="center"/>
    </xf>
    <xf numFmtId="3" fontId="10" fillId="0" borderId="0" xfId="0" applyNumberFormat="1" applyFont="1" applyFill="1" applyBorder="1" applyAlignment="1">
      <alignment horizontal="center" vertical="center"/>
    </xf>
    <xf numFmtId="0" fontId="0" fillId="0" borderId="10" xfId="0" applyFill="1" applyBorder="1" applyAlignment="1">
      <alignment vertical="center" wrapText="1"/>
    </xf>
    <xf numFmtId="0" fontId="10" fillId="0" borderId="16" xfId="0" applyFont="1" applyFill="1" applyBorder="1" applyAlignment="1">
      <alignment horizontal="center" vertical="center"/>
    </xf>
    <xf numFmtId="0" fontId="7" fillId="0" borderId="11" xfId="0" applyFont="1" applyFill="1" applyBorder="1" applyAlignment="1">
      <alignment vertical="center" wrapText="1"/>
    </xf>
    <xf numFmtId="0" fontId="7" fillId="0" borderId="11" xfId="0" applyNumberFormat="1" applyFont="1" applyBorder="1" applyAlignment="1">
      <alignment horizontal="left" vertical="center" wrapText="1"/>
    </xf>
    <xf numFmtId="0" fontId="7" fillId="0" borderId="0" xfId="0" applyFont="1" applyFill="1"/>
    <xf numFmtId="0" fontId="7" fillId="0" borderId="0" xfId="0" applyFont="1" applyFill="1" applyAlignment="1">
      <alignment horizontal="center"/>
    </xf>
    <xf numFmtId="49" fontId="0" fillId="0" borderId="8" xfId="0" applyNumberFormat="1" applyFill="1" applyBorder="1" applyAlignment="1">
      <alignment horizontal="center"/>
    </xf>
    <xf numFmtId="49" fontId="2" fillId="0" borderId="0" xfId="0" applyNumberFormat="1" applyFont="1" applyFill="1" applyAlignment="1">
      <alignment vertical="top"/>
    </xf>
    <xf numFmtId="0" fontId="7" fillId="0" borderId="0" xfId="0" applyNumberFormat="1" applyFont="1" applyFill="1" applyAlignment="1">
      <alignment horizontal="center"/>
    </xf>
    <xf numFmtId="0" fontId="7" fillId="0" borderId="0" xfId="0" applyNumberFormat="1" applyFont="1" applyFill="1"/>
    <xf numFmtId="0" fontId="10" fillId="0" borderId="0" xfId="0" applyFont="1" applyFill="1"/>
    <xf numFmtId="0" fontId="0" fillId="0" borderId="19" xfId="0" applyFill="1" applyBorder="1"/>
    <xf numFmtId="3" fontId="16" fillId="0" borderId="0" xfId="0" applyNumberFormat="1" applyFont="1" applyFill="1"/>
    <xf numFmtId="0" fontId="0" fillId="0" borderId="20" xfId="0" applyBorder="1"/>
    <xf numFmtId="49" fontId="0" fillId="0" borderId="20" xfId="0" applyNumberFormat="1" applyBorder="1" applyAlignment="1">
      <alignment horizontal="center"/>
    </xf>
    <xf numFmtId="0" fontId="7" fillId="0" borderId="21" xfId="0" applyFont="1" applyFill="1" applyBorder="1" applyAlignment="1">
      <alignment vertical="center"/>
    </xf>
    <xf numFmtId="0" fontId="10" fillId="0" borderId="22" xfId="0" applyFont="1" applyFill="1" applyBorder="1" applyAlignment="1">
      <alignment horizontal="center" vertical="center"/>
    </xf>
    <xf numFmtId="0" fontId="0" fillId="0" borderId="20" xfId="0" applyFill="1" applyBorder="1"/>
    <xf numFmtId="49" fontId="0" fillId="0" borderId="20" xfId="0" applyNumberFormat="1" applyFill="1" applyBorder="1" applyAlignment="1">
      <alignment horizontal="center"/>
    </xf>
    <xf numFmtId="0" fontId="7" fillId="0" borderId="0" xfId="0" applyFont="1" applyBorder="1" applyAlignment="1">
      <alignment horizontal="center"/>
    </xf>
    <xf numFmtId="0" fontId="7" fillId="0" borderId="0" xfId="0" applyFont="1" applyFill="1" applyBorder="1" applyAlignment="1">
      <alignment vertical="center"/>
    </xf>
    <xf numFmtId="0" fontId="10" fillId="0" borderId="0" xfId="0" applyFont="1" applyFill="1" applyBorder="1" applyAlignment="1">
      <alignment horizontal="center" vertical="center"/>
    </xf>
    <xf numFmtId="49" fontId="0" fillId="0" borderId="8" xfId="0" applyNumberFormat="1" applyFont="1" applyBorder="1" applyAlignment="1">
      <alignment horizontal="center"/>
    </xf>
    <xf numFmtId="0" fontId="10" fillId="0" borderId="23" xfId="0" applyFont="1" applyFill="1" applyBorder="1" applyAlignment="1">
      <alignment horizontal="center" vertical="center"/>
    </xf>
    <xf numFmtId="0" fontId="0" fillId="0" borderId="24" xfId="0" applyFill="1" applyBorder="1" applyAlignment="1">
      <alignment vertical="center" wrapText="1"/>
    </xf>
    <xf numFmtId="0" fontId="0" fillId="0" borderId="23" xfId="0" applyFill="1" applyBorder="1" applyAlignment="1">
      <alignment vertical="center" wrapText="1"/>
    </xf>
    <xf numFmtId="0" fontId="7" fillId="0" borderId="11" xfId="0" applyFont="1" applyFill="1" applyBorder="1" applyAlignment="1">
      <alignment vertical="center"/>
    </xf>
    <xf numFmtId="0" fontId="7" fillId="0" borderId="0" xfId="0" applyFont="1" applyFill="1" applyBorder="1"/>
    <xf numFmtId="0" fontId="7" fillId="0" borderId="0" xfId="0" applyFont="1" applyFill="1" applyBorder="1" applyAlignment="1">
      <alignment horizontal="center"/>
    </xf>
    <xf numFmtId="49" fontId="2" fillId="0" borderId="0" xfId="0" applyNumberFormat="1" applyFont="1" applyFill="1" applyBorder="1" applyAlignment="1">
      <alignment vertical="top"/>
    </xf>
    <xf numFmtId="0" fontId="7" fillId="0" borderId="0" xfId="0" applyNumberFormat="1" applyFont="1" applyFill="1" applyBorder="1"/>
    <xf numFmtId="0" fontId="10" fillId="0" borderId="0" xfId="0" applyFont="1" applyFill="1" applyBorder="1"/>
    <xf numFmtId="49" fontId="0" fillId="0" borderId="0" xfId="0" applyNumberFormat="1" applyFill="1" applyBorder="1" applyAlignment="1">
      <alignment horizontal="center"/>
    </xf>
    <xf numFmtId="0" fontId="18" fillId="0" borderId="0" xfId="0" applyFont="1"/>
    <xf numFmtId="0" fontId="19" fillId="0" borderId="0" xfId="0" applyFont="1" applyFill="1"/>
    <xf numFmtId="164" fontId="10" fillId="0" borderId="0" xfId="1" applyNumberFormat="1" applyFont="1" applyFill="1" applyBorder="1" applyAlignment="1">
      <alignment horizontal="center" vertical="center"/>
    </xf>
    <xf numFmtId="0" fontId="7" fillId="0" borderId="0" xfId="0" applyNumberFormat="1" applyFont="1" applyBorder="1"/>
    <xf numFmtId="0" fontId="19" fillId="0" borderId="0" xfId="0" applyFont="1" applyAlignment="1">
      <alignment wrapText="1"/>
    </xf>
    <xf numFmtId="0" fontId="19" fillId="0" borderId="0" xfId="0" applyFont="1"/>
    <xf numFmtId="0" fontId="7" fillId="0" borderId="0" xfId="0" applyFont="1" applyBorder="1" applyAlignment="1">
      <alignment vertical="top"/>
    </xf>
    <xf numFmtId="0" fontId="7" fillId="0" borderId="18" xfId="0" applyNumberFormat="1" applyFont="1" applyBorder="1"/>
    <xf numFmtId="0" fontId="20" fillId="2" borderId="0" xfId="0" applyFont="1" applyFill="1"/>
    <xf numFmtId="0" fontId="21" fillId="0" borderId="0" xfId="0" applyFont="1"/>
    <xf numFmtId="164" fontId="0" fillId="0" borderId="0" xfId="1" applyNumberFormat="1" applyFont="1"/>
    <xf numFmtId="0" fontId="22" fillId="2" borderId="0" xfId="0" applyFont="1" applyFill="1" applyAlignment="1">
      <alignment wrapText="1"/>
    </xf>
    <xf numFmtId="0" fontId="0" fillId="0" borderId="0" xfId="0" applyFont="1" applyAlignment="1">
      <alignment vertical="top"/>
    </xf>
    <xf numFmtId="164" fontId="10" fillId="0" borderId="5" xfId="1" applyNumberFormat="1" applyFont="1" applyFill="1" applyBorder="1" applyAlignment="1">
      <alignment horizontal="center" vertical="center"/>
    </xf>
    <xf numFmtId="164" fontId="10" fillId="0" borderId="6" xfId="1" applyNumberFormat="1" applyFont="1" applyFill="1" applyBorder="1" applyAlignment="1">
      <alignment horizontal="center" vertical="center"/>
    </xf>
    <xf numFmtId="164" fontId="10" fillId="0" borderId="0" xfId="1" applyNumberFormat="1" applyFont="1" applyAlignment="1">
      <alignment horizontal="center" vertical="center"/>
    </xf>
    <xf numFmtId="14" fontId="8" fillId="0" borderId="0" xfId="0" applyNumberFormat="1" applyFont="1" applyAlignment="1">
      <alignment horizontal="left"/>
    </xf>
    <xf numFmtId="3" fontId="0" fillId="2" borderId="3" xfId="0" applyNumberFormat="1" applyFill="1" applyBorder="1" applyAlignment="1">
      <alignment horizontal="left"/>
    </xf>
    <xf numFmtId="0" fontId="6" fillId="0" borderId="4" xfId="0" applyFont="1" applyBorder="1" applyAlignment="1">
      <alignment horizontal="left" vertical="top" wrapText="1"/>
    </xf>
    <xf numFmtId="0" fontId="7" fillId="0" borderId="5" xfId="0" applyFont="1" applyFill="1" applyBorder="1" applyAlignment="1">
      <alignment horizontal="left" vertical="center"/>
    </xf>
    <xf numFmtId="0" fontId="10" fillId="0" borderId="0" xfId="0" applyFont="1" applyAlignment="1">
      <alignment horizontal="left"/>
    </xf>
    <xf numFmtId="0" fontId="7" fillId="0" borderId="6" xfId="0" applyFont="1" applyFill="1" applyBorder="1" applyAlignment="1">
      <alignment horizontal="left" vertical="center"/>
    </xf>
    <xf numFmtId="0" fontId="0" fillId="0" borderId="0" xfId="0" applyFont="1" applyFill="1"/>
    <xf numFmtId="0" fontId="23" fillId="0" borderId="0" xfId="0" applyFont="1"/>
    <xf numFmtId="49" fontId="0" fillId="0" borderId="0" xfId="0" applyNumberFormat="1" applyBorder="1" applyAlignment="1">
      <alignment horizontal="center"/>
    </xf>
    <xf numFmtId="0" fontId="24" fillId="0" borderId="0" xfId="0" applyFont="1"/>
    <xf numFmtId="0" fontId="0" fillId="0" borderId="0" xfId="0" applyFont="1" applyFill="1" applyBorder="1"/>
    <xf numFmtId="0" fontId="7" fillId="0" borderId="0" xfId="0" applyNumberFormat="1" applyFont="1" applyFill="1" applyBorder="1" applyAlignment="1">
      <alignment horizontal="center"/>
    </xf>
    <xf numFmtId="0" fontId="0" fillId="0" borderId="0" xfId="0" applyFont="1" applyAlignment="1">
      <alignment wrapText="1"/>
    </xf>
    <xf numFmtId="0" fontId="2" fillId="0" borderId="7" xfId="0" applyFont="1" applyBorder="1" applyAlignment="1">
      <alignment horizontal="left" vertical="center"/>
    </xf>
    <xf numFmtId="0" fontId="0" fillId="0" borderId="8" xfId="0" applyBorder="1" applyAlignment="1">
      <alignment vertical="center"/>
    </xf>
    <xf numFmtId="0" fontId="0" fillId="0" borderId="8" xfId="0" applyFill="1" applyBorder="1" applyAlignment="1">
      <alignment vertical="center"/>
    </xf>
    <xf numFmtId="0" fontId="0" fillId="0" borderId="9" xfId="0" applyBorder="1" applyAlignment="1">
      <alignment vertical="center"/>
    </xf>
    <xf numFmtId="0" fontId="0" fillId="7" borderId="0" xfId="0" applyFill="1"/>
    <xf numFmtId="0" fontId="0" fillId="7" borderId="0" xfId="0" applyFill="1" applyAlignment="1">
      <alignment horizontal="left"/>
    </xf>
    <xf numFmtId="0" fontId="0" fillId="7" borderId="0" xfId="0" applyNumberFormat="1" applyFill="1"/>
    <xf numFmtId="0" fontId="0" fillId="7" borderId="19" xfId="0" applyFill="1" applyBorder="1"/>
    <xf numFmtId="0" fontId="7" fillId="7" borderId="0" xfId="0" applyFont="1" applyFill="1"/>
    <xf numFmtId="0" fontId="0" fillId="0" borderId="0" xfId="0" applyFont="1" applyAlignment="1">
      <alignment vertical="center"/>
    </xf>
    <xf numFmtId="49" fontId="2" fillId="0" borderId="0" xfId="0" applyNumberFormat="1" applyFont="1" applyAlignment="1">
      <alignment vertical="center"/>
    </xf>
    <xf numFmtId="0" fontId="7" fillId="0" borderId="0" xfId="0" applyNumberFormat="1" applyFont="1" applyAlignment="1">
      <alignment horizontal="center" vertical="center"/>
    </xf>
    <xf numFmtId="0" fontId="7" fillId="0" borderId="0" xfId="0" applyNumberFormat="1" applyFont="1" applyAlignment="1">
      <alignment vertical="center"/>
    </xf>
    <xf numFmtId="0" fontId="10" fillId="0" borderId="0" xfId="0" applyFont="1" applyAlignment="1">
      <alignment vertical="center"/>
    </xf>
    <xf numFmtId="0" fontId="0" fillId="0" borderId="19" xfId="0" applyBorder="1" applyAlignment="1">
      <alignment vertical="center"/>
    </xf>
    <xf numFmtId="0" fontId="10" fillId="0" borderId="0" xfId="0" applyFont="1" applyAlignment="1">
      <alignment horizontal="left" vertical="center"/>
    </xf>
    <xf numFmtId="0" fontId="0" fillId="0" borderId="0" xfId="0" applyAlignment="1">
      <alignment horizontal="left" vertical="center"/>
    </xf>
    <xf numFmtId="0" fontId="3" fillId="2" borderId="13" xfId="0" applyFont="1" applyFill="1" applyBorder="1" applyAlignment="1">
      <alignment vertical="center"/>
    </xf>
    <xf numFmtId="0" fontId="0" fillId="7" borderId="0" xfId="0" applyFill="1" applyBorder="1"/>
    <xf numFmtId="3" fontId="7" fillId="0" borderId="5" xfId="0" applyNumberFormat="1" applyFont="1" applyFill="1" applyBorder="1" applyAlignment="1">
      <alignment horizontal="center" vertical="center"/>
    </xf>
    <xf numFmtId="0" fontId="7" fillId="0" borderId="5" xfId="0" applyFont="1" applyFill="1" applyBorder="1" applyAlignment="1">
      <alignment vertical="center" wrapText="1"/>
    </xf>
    <xf numFmtId="3" fontId="7" fillId="0" borderId="6" xfId="0" applyNumberFormat="1" applyFont="1" applyFill="1" applyBorder="1" applyAlignment="1">
      <alignment horizontal="center" vertical="center"/>
    </xf>
    <xf numFmtId="3" fontId="10" fillId="0" borderId="6" xfId="0" applyNumberFormat="1" applyFont="1" applyBorder="1" applyAlignment="1">
      <alignment horizontal="center" vertical="center"/>
    </xf>
    <xf numFmtId="3" fontId="7" fillId="0" borderId="14" xfId="0" applyNumberFormat="1" applyFont="1" applyFill="1" applyBorder="1" applyAlignment="1">
      <alignment horizontal="center" vertical="center"/>
    </xf>
    <xf numFmtId="3" fontId="10" fillId="0" borderId="14" xfId="0" applyNumberFormat="1" applyFont="1" applyFill="1" applyBorder="1" applyAlignment="1">
      <alignment horizontal="center" vertical="center"/>
    </xf>
    <xf numFmtId="3" fontId="7" fillId="0" borderId="13" xfId="0" applyNumberFormat="1" applyFont="1" applyFill="1" applyBorder="1" applyAlignment="1">
      <alignment horizontal="center" vertical="center"/>
    </xf>
    <xf numFmtId="3" fontId="10" fillId="0" borderId="13" xfId="0" applyNumberFormat="1" applyFont="1" applyFill="1" applyBorder="1" applyAlignment="1">
      <alignment horizontal="center" vertical="center"/>
    </xf>
    <xf numFmtId="0" fontId="4" fillId="0" borderId="0" xfId="0" applyFont="1" applyAlignment="1">
      <alignment horizontal="left"/>
    </xf>
    <xf numFmtId="0" fontId="7" fillId="0" borderId="0" xfId="0" applyFont="1" applyAlignment="1">
      <alignment horizontal="left"/>
    </xf>
    <xf numFmtId="0" fontId="5" fillId="0" borderId="0" xfId="0" applyFont="1" applyAlignment="1">
      <alignment horizontal="left"/>
    </xf>
    <xf numFmtId="0" fontId="4" fillId="0" borderId="0" xfId="0" applyFont="1" applyAlignment="1">
      <alignment horizontal="left"/>
    </xf>
    <xf numFmtId="0" fontId="7" fillId="0" borderId="0" xfId="0" applyFont="1" applyAlignment="1">
      <alignment horizontal="left"/>
    </xf>
    <xf numFmtId="0" fontId="7" fillId="2" borderId="14" xfId="0" applyFont="1" applyFill="1" applyBorder="1" applyAlignment="1">
      <alignment vertical="center"/>
    </xf>
    <xf numFmtId="0" fontId="0" fillId="0" borderId="0" xfId="0" applyNumberFormat="1" applyAlignment="1">
      <alignment horizontal="left"/>
    </xf>
    <xf numFmtId="0" fontId="0" fillId="7" borderId="0" xfId="0" applyNumberFormat="1" applyFill="1" applyAlignment="1">
      <alignment horizontal="left"/>
    </xf>
    <xf numFmtId="0" fontId="6" fillId="0" borderId="0" xfId="0" applyNumberFormat="1" applyFont="1" applyAlignment="1">
      <alignment horizontal="left" vertical="top"/>
    </xf>
    <xf numFmtId="0" fontId="4" fillId="0" borderId="0" xfId="0" applyFont="1" applyAlignment="1">
      <alignment horizontal="center"/>
    </xf>
    <xf numFmtId="0" fontId="19" fillId="0" borderId="0" xfId="0" applyFont="1" applyAlignment="1"/>
    <xf numFmtId="0" fontId="6" fillId="0" borderId="0" xfId="0" applyFont="1" applyFill="1" applyBorder="1" applyAlignment="1">
      <alignment horizontal="center" vertical="top" wrapText="1"/>
    </xf>
    <xf numFmtId="0" fontId="6" fillId="9" borderId="25" xfId="0" applyFont="1" applyFill="1" applyBorder="1" applyAlignment="1">
      <alignment horizontal="center" vertical="top" wrapText="1"/>
    </xf>
    <xf numFmtId="0" fontId="3" fillId="2" borderId="6" xfId="0" applyFont="1" applyFill="1" applyBorder="1" applyAlignment="1">
      <alignment vertical="center"/>
    </xf>
    <xf numFmtId="0" fontId="4" fillId="0" borderId="0" xfId="0" applyFont="1" applyAlignment="1">
      <alignment horizontal="left"/>
    </xf>
    <xf numFmtId="0" fontId="7" fillId="0" borderId="0" xfId="0" applyFont="1" applyAlignment="1">
      <alignment horizontal="left"/>
    </xf>
    <xf numFmtId="0" fontId="0" fillId="0" borderId="0" xfId="0" applyBorder="1" applyAlignment="1">
      <alignment horizontal="left"/>
    </xf>
    <xf numFmtId="0" fontId="7" fillId="0" borderId="6" xfId="0" applyNumberFormat="1" applyFont="1" applyFill="1" applyBorder="1" applyAlignment="1">
      <alignment horizontal="left" vertical="center" wrapText="1"/>
    </xf>
    <xf numFmtId="0" fontId="1" fillId="0" borderId="6" xfId="0" applyFont="1" applyFill="1" applyBorder="1" applyAlignment="1">
      <alignment horizontal="left" vertical="center" wrapText="1"/>
    </xf>
    <xf numFmtId="0" fontId="7" fillId="0" borderId="13" xfId="0" applyFont="1" applyFill="1" applyBorder="1" applyAlignment="1">
      <alignment horizontal="left" vertical="center" wrapText="1"/>
    </xf>
    <xf numFmtId="49" fontId="0" fillId="0" borderId="0" xfId="0" applyNumberFormat="1" applyAlignment="1">
      <alignment vertical="center"/>
    </xf>
    <xf numFmtId="0" fontId="7" fillId="0" borderId="6" xfId="0" applyFont="1" applyBorder="1" applyAlignment="1">
      <alignment vertical="center"/>
    </xf>
    <xf numFmtId="3" fontId="16" fillId="2" borderId="3" xfId="0" applyNumberFormat="1" applyFont="1" applyFill="1" applyBorder="1" applyAlignment="1">
      <alignment horizontal="center"/>
    </xf>
    <xf numFmtId="0" fontId="0" fillId="2" borderId="0" xfId="0" applyFill="1" applyAlignment="1">
      <alignment vertical="center"/>
    </xf>
    <xf numFmtId="3" fontId="7" fillId="0" borderId="6" xfId="0" applyNumberFormat="1" applyFont="1" applyBorder="1" applyAlignment="1">
      <alignment horizontal="center" vertical="center"/>
    </xf>
    <xf numFmtId="0" fontId="7" fillId="0" borderId="16" xfId="0" applyNumberFormat="1" applyFont="1" applyFill="1" applyBorder="1" applyAlignment="1">
      <alignment horizontal="left" vertical="center" wrapText="1"/>
    </xf>
    <xf numFmtId="0" fontId="0" fillId="0" borderId="16" xfId="0" applyFill="1" applyBorder="1" applyAlignment="1">
      <alignment vertical="center"/>
    </xf>
    <xf numFmtId="0" fontId="7" fillId="0" borderId="16" xfId="0" quotePrefix="1" applyNumberFormat="1" applyFont="1" applyFill="1" applyBorder="1" applyAlignment="1">
      <alignment horizontal="left" vertical="center" wrapText="1"/>
    </xf>
    <xf numFmtId="0" fontId="0" fillId="0" borderId="16" xfId="0" applyBorder="1" applyAlignment="1">
      <alignment vertical="center"/>
    </xf>
    <xf numFmtId="49" fontId="0" fillId="0" borderId="26" xfId="0" applyNumberFormat="1" applyBorder="1" applyAlignment="1">
      <alignment horizontal="center" vertical="center"/>
    </xf>
    <xf numFmtId="49" fontId="0" fillId="0" borderId="27" xfId="0" applyNumberFormat="1" applyBorder="1" applyAlignment="1">
      <alignment horizontal="center" vertical="center"/>
    </xf>
    <xf numFmtId="49" fontId="0" fillId="0" borderId="28" xfId="0" applyNumberFormat="1" applyBorder="1" applyAlignment="1">
      <alignment horizontal="center" vertical="center"/>
    </xf>
    <xf numFmtId="0" fontId="0" fillId="0" borderId="17" xfId="0" applyBorder="1"/>
    <xf numFmtId="0" fontId="0" fillId="0" borderId="2" xfId="0" applyFill="1" applyBorder="1"/>
    <xf numFmtId="49" fontId="0" fillId="0" borderId="24" xfId="0" applyNumberFormat="1" applyFill="1" applyBorder="1" applyAlignment="1">
      <alignment horizontal="left" vertical="center" wrapText="1"/>
    </xf>
    <xf numFmtId="0" fontId="6" fillId="0" borderId="0" xfId="0" applyFont="1" applyBorder="1" applyAlignment="1">
      <alignment horizontal="center" vertical="top" wrapText="1"/>
    </xf>
    <xf numFmtId="49" fontId="0" fillId="0" borderId="0" xfId="0" applyNumberFormat="1" applyBorder="1" applyAlignment="1">
      <alignment horizontal="left" vertical="center" wrapText="1"/>
    </xf>
    <xf numFmtId="0" fontId="0" fillId="0" borderId="15" xfId="0" applyBorder="1" applyAlignment="1">
      <alignment vertical="center" wrapText="1"/>
    </xf>
    <xf numFmtId="0" fontId="0" fillId="0" borderId="16" xfId="0" applyBorder="1" applyAlignment="1">
      <alignment vertical="center" wrapText="1"/>
    </xf>
    <xf numFmtId="0" fontId="7" fillId="0" borderId="16" xfId="0" applyFont="1" applyBorder="1" applyAlignment="1">
      <alignment vertical="center"/>
    </xf>
    <xf numFmtId="3" fontId="7" fillId="0" borderId="5" xfId="0" applyNumberFormat="1" applyFont="1" applyBorder="1" applyAlignment="1">
      <alignment horizontal="center" vertical="center"/>
    </xf>
    <xf numFmtId="0" fontId="4" fillId="0" borderId="0" xfId="0" applyFont="1" applyAlignment="1">
      <alignment horizontal="left"/>
    </xf>
    <xf numFmtId="0" fontId="7" fillId="0" borderId="0" xfId="0" applyFont="1" applyAlignment="1">
      <alignment horizontal="left"/>
    </xf>
    <xf numFmtId="0" fontId="0" fillId="0" borderId="0" xfId="0" applyBorder="1" applyAlignment="1">
      <alignment horizontal="left"/>
    </xf>
    <xf numFmtId="0" fontId="7" fillId="0" borderId="0" xfId="0" applyFont="1" applyAlignment="1">
      <alignment horizontal="left"/>
    </xf>
    <xf numFmtId="0" fontId="0" fillId="0" borderId="0" xfId="0" applyBorder="1" applyAlignment="1">
      <alignment horizontal="left"/>
    </xf>
    <xf numFmtId="0" fontId="5" fillId="0" borderId="0" xfId="0" applyFont="1" applyAlignment="1">
      <alignment horizontal="left"/>
    </xf>
    <xf numFmtId="0" fontId="1" fillId="0" borderId="6" xfId="0" applyFont="1" applyBorder="1" applyAlignment="1">
      <alignment vertical="center" wrapText="1"/>
    </xf>
    <xf numFmtId="0" fontId="6" fillId="2" borderId="6" xfId="0" applyFont="1" applyFill="1" applyBorder="1" applyAlignment="1">
      <alignment vertical="center"/>
    </xf>
    <xf numFmtId="0" fontId="1" fillId="0" borderId="6" xfId="0" applyFont="1" applyBorder="1" applyAlignment="1">
      <alignment vertical="center"/>
    </xf>
    <xf numFmtId="0" fontId="1" fillId="0" borderId="5" xfId="0" applyFont="1" applyFill="1" applyBorder="1" applyAlignment="1">
      <alignment vertical="center" wrapText="1"/>
    </xf>
    <xf numFmtId="0" fontId="1" fillId="0" borderId="6" xfId="0" applyFont="1" applyFill="1" applyBorder="1" applyAlignment="1">
      <alignment vertical="center" wrapText="1"/>
    </xf>
    <xf numFmtId="49" fontId="0" fillId="2" borderId="27" xfId="0" applyNumberFormat="1" applyFill="1" applyBorder="1" applyAlignment="1">
      <alignment horizontal="center" vertical="center"/>
    </xf>
    <xf numFmtId="49" fontId="0" fillId="2" borderId="26" xfId="0" applyNumberFormat="1" applyFill="1" applyBorder="1" applyAlignment="1">
      <alignment horizontal="center" vertical="center"/>
    </xf>
    <xf numFmtId="0" fontId="7" fillId="0" borderId="14" xfId="0" applyFont="1" applyFill="1" applyBorder="1" applyAlignment="1">
      <alignment vertical="center" wrapText="1"/>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0" xfId="0" applyBorder="1" applyAlignment="1">
      <alignment horizontal="center" vertical="center"/>
    </xf>
    <xf numFmtId="0" fontId="0" fillId="0" borderId="32" xfId="0" applyBorder="1" applyAlignment="1">
      <alignment horizontal="center" vertical="center"/>
    </xf>
    <xf numFmtId="3" fontId="7" fillId="0" borderId="14" xfId="0" applyNumberFormat="1" applyFont="1" applyBorder="1" applyAlignment="1">
      <alignment horizontal="center" vertical="center"/>
    </xf>
    <xf numFmtId="0" fontId="7" fillId="0" borderId="14" xfId="0" applyFont="1" applyBorder="1" applyAlignment="1">
      <alignment vertical="center" wrapText="1"/>
    </xf>
    <xf numFmtId="0" fontId="0" fillId="0" borderId="23" xfId="0" applyBorder="1" applyAlignment="1">
      <alignment vertical="center"/>
    </xf>
    <xf numFmtId="0" fontId="7" fillId="0" borderId="13" xfId="0" applyFont="1" applyFill="1" applyBorder="1" applyAlignment="1">
      <alignment vertical="center" wrapText="1"/>
    </xf>
    <xf numFmtId="3" fontId="7" fillId="0" borderId="13" xfId="0" applyNumberFormat="1" applyFont="1" applyBorder="1" applyAlignment="1">
      <alignment horizontal="center" vertical="center"/>
    </xf>
    <xf numFmtId="0" fontId="7" fillId="0" borderId="13" xfId="0" applyFont="1" applyBorder="1" applyAlignment="1">
      <alignment vertical="center" wrapText="1"/>
    </xf>
    <xf numFmtId="0" fontId="0" fillId="0" borderId="31" xfId="0" applyBorder="1" applyAlignment="1">
      <alignment vertical="center"/>
    </xf>
    <xf numFmtId="0" fontId="7" fillId="8" borderId="13" xfId="0" applyFont="1" applyFill="1" applyBorder="1" applyAlignment="1">
      <alignment vertical="center"/>
    </xf>
    <xf numFmtId="0" fontId="7" fillId="8" borderId="14" xfId="0" applyFont="1" applyFill="1" applyBorder="1" applyAlignment="1">
      <alignment vertical="center"/>
    </xf>
    <xf numFmtId="0" fontId="0" fillId="2" borderId="26" xfId="0" applyFill="1" applyBorder="1" applyAlignment="1">
      <alignment horizontal="center" vertical="center"/>
    </xf>
    <xf numFmtId="0" fontId="0" fillId="2" borderId="27" xfId="0" applyFill="1" applyBorder="1" applyAlignment="1">
      <alignment horizontal="center" vertical="center"/>
    </xf>
    <xf numFmtId="0" fontId="0" fillId="3" borderId="27" xfId="0" applyFill="1" applyBorder="1" applyAlignment="1">
      <alignment horizontal="center" vertical="center"/>
    </xf>
    <xf numFmtId="0" fontId="0" fillId="3" borderId="30" xfId="0" applyFill="1" applyBorder="1" applyAlignment="1">
      <alignment horizontal="center" vertical="center"/>
    </xf>
    <xf numFmtId="0" fontId="1" fillId="0" borderId="0" xfId="0" applyFont="1" applyFill="1" applyBorder="1" applyAlignment="1">
      <alignment horizontal="left" vertical="top" wrapText="1"/>
    </xf>
    <xf numFmtId="0" fontId="7" fillId="0" borderId="34" xfId="0" applyNumberFormat="1" applyFont="1" applyFill="1" applyBorder="1" applyAlignment="1">
      <alignment horizontal="left" vertical="center" wrapText="1"/>
    </xf>
    <xf numFmtId="0" fontId="7" fillId="0" borderId="34" xfId="0" quotePrefix="1" applyNumberFormat="1" applyFont="1" applyFill="1" applyBorder="1" applyAlignment="1">
      <alignment horizontal="left" vertical="center" wrapText="1"/>
    </xf>
    <xf numFmtId="0" fontId="0" fillId="0" borderId="35" xfId="0" applyFill="1" applyBorder="1" applyAlignment="1">
      <alignment horizontal="left" vertical="center" wrapText="1"/>
    </xf>
    <xf numFmtId="0" fontId="0" fillId="0" borderId="34" xfId="0" applyFill="1" applyBorder="1" applyAlignment="1">
      <alignment horizontal="left" vertical="center" wrapText="1"/>
    </xf>
    <xf numFmtId="0" fontId="1" fillId="0" borderId="6" xfId="0" applyNumberFormat="1" applyFont="1" applyFill="1" applyBorder="1" applyAlignment="1">
      <alignment horizontal="left" vertical="center" wrapText="1"/>
    </xf>
    <xf numFmtId="0" fontId="1" fillId="0" borderId="34" xfId="0" applyNumberFormat="1" applyFont="1" applyFill="1" applyBorder="1" applyAlignment="1">
      <alignment horizontal="left" vertical="center" wrapText="1"/>
    </xf>
    <xf numFmtId="49" fontId="0" fillId="0" borderId="26" xfId="0" applyNumberFormat="1" applyFont="1" applyBorder="1" applyAlignment="1">
      <alignment horizontal="center" vertical="center"/>
    </xf>
    <xf numFmtId="49" fontId="0" fillId="2" borderId="27" xfId="0" applyNumberFormat="1" applyFont="1" applyFill="1" applyBorder="1" applyAlignment="1">
      <alignment horizontal="center" vertical="center"/>
    </xf>
    <xf numFmtId="49" fontId="0" fillId="3" borderId="27" xfId="0" applyNumberFormat="1" applyFont="1" applyFill="1" applyBorder="1" applyAlignment="1">
      <alignment horizontal="center" vertical="center"/>
    </xf>
    <xf numFmtId="49" fontId="0" fillId="0" borderId="27" xfId="0" applyNumberFormat="1" applyFont="1" applyBorder="1" applyAlignment="1">
      <alignment horizontal="center" vertical="center"/>
    </xf>
    <xf numFmtId="49" fontId="0" fillId="0" borderId="32" xfId="0" applyNumberFormat="1" applyFont="1" applyBorder="1" applyAlignment="1">
      <alignment horizontal="center" vertical="center"/>
    </xf>
    <xf numFmtId="49" fontId="0" fillId="0" borderId="30" xfId="0" applyNumberFormat="1" applyFont="1" applyBorder="1" applyAlignment="1">
      <alignment horizontal="center" vertical="center"/>
    </xf>
    <xf numFmtId="49" fontId="0" fillId="2" borderId="30" xfId="0" applyNumberFormat="1" applyFont="1" applyFill="1" applyBorder="1" applyAlignment="1">
      <alignment horizontal="center" vertical="center"/>
    </xf>
    <xf numFmtId="49" fontId="0" fillId="0" borderId="28" xfId="0" applyNumberFormat="1" applyFont="1" applyBorder="1" applyAlignment="1">
      <alignment horizontal="center" vertical="center"/>
    </xf>
    <xf numFmtId="0" fontId="0" fillId="0" borderId="27" xfId="0" applyFill="1" applyBorder="1" applyAlignment="1">
      <alignment horizontal="center" vertical="center"/>
    </xf>
    <xf numFmtId="0" fontId="3" fillId="2" borderId="0" xfId="0" applyNumberFormat="1" applyFont="1" applyFill="1" applyAlignment="1">
      <alignment horizontal="left"/>
    </xf>
    <xf numFmtId="0" fontId="4" fillId="0" borderId="0" xfId="0" applyFont="1" applyAlignment="1">
      <alignment horizontal="left"/>
    </xf>
    <xf numFmtId="0" fontId="7" fillId="0" borderId="0" xfId="0" applyFont="1" applyAlignment="1">
      <alignment horizontal="left"/>
    </xf>
    <xf numFmtId="0" fontId="0" fillId="0" borderId="0" xfId="0" applyBorder="1" applyAlignment="1">
      <alignment horizontal="left"/>
    </xf>
    <xf numFmtId="0" fontId="5" fillId="0" borderId="0" xfId="0" applyFont="1" applyAlignment="1">
      <alignment horizontal="left"/>
    </xf>
    <xf numFmtId="49" fontId="0" fillId="0" borderId="27" xfId="0" applyNumberFormat="1" applyFont="1" applyFill="1" applyBorder="1" applyAlignment="1">
      <alignment horizontal="center" vertical="center"/>
    </xf>
    <xf numFmtId="0" fontId="0" fillId="0" borderId="31" xfId="0" applyFill="1" applyBorder="1" applyAlignment="1">
      <alignment vertical="center"/>
    </xf>
    <xf numFmtId="49" fontId="0" fillId="0" borderId="32" xfId="0" applyNumberFormat="1" applyFont="1" applyFill="1" applyBorder="1" applyAlignment="1">
      <alignment horizontal="center" vertical="center"/>
    </xf>
    <xf numFmtId="0" fontId="0" fillId="0" borderId="23" xfId="0" applyFill="1" applyBorder="1" applyAlignment="1">
      <alignment vertical="center"/>
    </xf>
    <xf numFmtId="49" fontId="0" fillId="0" borderId="30" xfId="0" applyNumberFormat="1" applyFont="1" applyFill="1" applyBorder="1" applyAlignment="1">
      <alignment horizontal="center" vertical="center"/>
    </xf>
    <xf numFmtId="0" fontId="0" fillId="0" borderId="13" xfId="0" applyFill="1" applyBorder="1" applyAlignment="1">
      <alignment vertical="center"/>
    </xf>
    <xf numFmtId="49" fontId="0" fillId="0" borderId="28" xfId="0" applyNumberFormat="1" applyFont="1" applyFill="1" applyBorder="1" applyAlignment="1">
      <alignment horizontal="center" vertical="center"/>
    </xf>
    <xf numFmtId="0" fontId="4" fillId="0" borderId="0" xfId="0" applyFont="1" applyAlignment="1">
      <alignment horizontal="left"/>
    </xf>
    <xf numFmtId="0" fontId="7" fillId="0" borderId="0" xfId="0" applyFont="1" applyAlignment="1">
      <alignment horizontal="left"/>
    </xf>
    <xf numFmtId="0" fontId="0" fillId="0" borderId="0" xfId="0" applyBorder="1" applyAlignment="1">
      <alignment horizontal="left"/>
    </xf>
    <xf numFmtId="0" fontId="5" fillId="0" borderId="0" xfId="0" applyFont="1" applyAlignment="1">
      <alignment horizontal="left"/>
    </xf>
    <xf numFmtId="49" fontId="0" fillId="2" borderId="26" xfId="0" applyNumberFormat="1" applyFont="1" applyFill="1" applyBorder="1" applyAlignment="1">
      <alignment horizontal="center" vertical="center"/>
    </xf>
    <xf numFmtId="0" fontId="7" fillId="3" borderId="13" xfId="0" applyFont="1" applyFill="1" applyBorder="1" applyAlignment="1">
      <alignment vertical="center"/>
    </xf>
    <xf numFmtId="49" fontId="0" fillId="3" borderId="32" xfId="0" applyNumberFormat="1" applyFont="1" applyFill="1" applyBorder="1" applyAlignment="1">
      <alignment horizontal="center" vertical="center"/>
    </xf>
    <xf numFmtId="49" fontId="0" fillId="2" borderId="32" xfId="0" applyNumberFormat="1" applyFont="1" applyFill="1" applyBorder="1" applyAlignment="1">
      <alignment horizontal="center" vertical="center"/>
    </xf>
    <xf numFmtId="49" fontId="0" fillId="0" borderId="0" xfId="0" applyNumberFormat="1" applyFont="1" applyAlignment="1">
      <alignment vertical="center"/>
    </xf>
    <xf numFmtId="0" fontId="0" fillId="0" borderId="0" xfId="0" applyFont="1" applyAlignment="1">
      <alignment horizontal="left" vertical="center"/>
    </xf>
    <xf numFmtId="0" fontId="0" fillId="0" borderId="0" xfId="0" applyFill="1" applyAlignment="1">
      <alignment vertical="center"/>
    </xf>
    <xf numFmtId="0" fontId="0" fillId="0" borderId="0" xfId="0" applyFont="1" applyFill="1" applyAlignment="1">
      <alignment horizontal="left" vertical="center"/>
    </xf>
    <xf numFmtId="0" fontId="0" fillId="0" borderId="36" xfId="0" applyFill="1" applyBorder="1" applyAlignment="1">
      <alignment vertical="center"/>
    </xf>
    <xf numFmtId="0" fontId="1" fillId="0" borderId="6" xfId="0" applyFont="1" applyFill="1" applyBorder="1" applyAlignment="1">
      <alignment vertical="center"/>
    </xf>
    <xf numFmtId="0" fontId="0" fillId="0" borderId="16" xfId="0" applyBorder="1"/>
    <xf numFmtId="49" fontId="0" fillId="0" borderId="26" xfId="0" applyNumberFormat="1" applyBorder="1" applyAlignment="1">
      <alignment horizontal="center"/>
    </xf>
    <xf numFmtId="49" fontId="0" fillId="0" borderId="27" xfId="0" applyNumberFormat="1" applyBorder="1" applyAlignment="1">
      <alignment horizontal="center"/>
    </xf>
    <xf numFmtId="49" fontId="0" fillId="0" borderId="28" xfId="0" applyNumberFormat="1" applyBorder="1" applyAlignment="1">
      <alignment horizontal="center"/>
    </xf>
    <xf numFmtId="49" fontId="0" fillId="3" borderId="27" xfId="0" applyNumberFormat="1" applyFill="1" applyBorder="1" applyAlignment="1">
      <alignment horizontal="center"/>
    </xf>
    <xf numFmtId="49" fontId="0" fillId="2" borderId="27" xfId="0" applyNumberFormat="1" applyFill="1" applyBorder="1" applyAlignment="1">
      <alignment horizontal="center"/>
    </xf>
    <xf numFmtId="0" fontId="0" fillId="0" borderId="14" xfId="0" applyBorder="1"/>
    <xf numFmtId="0" fontId="0" fillId="0" borderId="23" xfId="0" applyBorder="1"/>
    <xf numFmtId="49" fontId="0" fillId="0" borderId="30" xfId="0" applyNumberFormat="1" applyBorder="1" applyAlignment="1">
      <alignment horizontal="center"/>
    </xf>
    <xf numFmtId="0" fontId="2" fillId="0" borderId="13" xfId="0" applyFont="1" applyBorder="1"/>
    <xf numFmtId="0" fontId="0" fillId="0" borderId="31" xfId="0" applyBorder="1"/>
    <xf numFmtId="49" fontId="0" fillId="0" borderId="32" xfId="0" applyNumberFormat="1" applyBorder="1" applyAlignment="1">
      <alignment horizontal="center"/>
    </xf>
    <xf numFmtId="0" fontId="0" fillId="0" borderId="13" xfId="0" applyBorder="1"/>
    <xf numFmtId="0" fontId="0" fillId="0" borderId="33" xfId="0" applyFill="1" applyBorder="1" applyAlignment="1">
      <alignment horizontal="left" vertical="center" wrapText="1"/>
    </xf>
    <xf numFmtId="0" fontId="0" fillId="0" borderId="29" xfId="0" applyFill="1" applyBorder="1" applyAlignment="1">
      <alignment horizontal="left" vertical="center"/>
    </xf>
    <xf numFmtId="0" fontId="0" fillId="0" borderId="35" xfId="0" applyFill="1" applyBorder="1" applyAlignment="1">
      <alignment horizontal="left" vertical="center"/>
    </xf>
    <xf numFmtId="0" fontId="0" fillId="0" borderId="34" xfId="0" applyFill="1" applyBorder="1" applyAlignment="1">
      <alignment horizontal="left" vertical="center"/>
    </xf>
    <xf numFmtId="0" fontId="7" fillId="0" borderId="34" xfId="0" applyFont="1" applyFill="1" applyBorder="1" applyAlignment="1">
      <alignment horizontal="left" vertical="center" wrapText="1"/>
    </xf>
    <xf numFmtId="15" fontId="0" fillId="0" borderId="35" xfId="0" applyNumberFormat="1" applyFill="1" applyBorder="1" applyAlignment="1">
      <alignment horizontal="left" vertical="center"/>
    </xf>
    <xf numFmtId="0" fontId="0" fillId="0" borderId="34" xfId="0" applyBorder="1" applyAlignment="1">
      <alignment horizontal="left" vertical="center"/>
    </xf>
    <xf numFmtId="0" fontId="0" fillId="0" borderId="29" xfId="0" applyBorder="1" applyAlignment="1">
      <alignment horizontal="left" vertical="center"/>
    </xf>
    <xf numFmtId="0" fontId="0" fillId="0" borderId="35" xfId="0" applyBorder="1" applyAlignment="1">
      <alignment horizontal="left" vertical="center"/>
    </xf>
    <xf numFmtId="49" fontId="0" fillId="3" borderId="27" xfId="0" applyNumberFormat="1" applyFill="1" applyBorder="1" applyAlignment="1">
      <alignment horizontal="center" vertical="center"/>
    </xf>
    <xf numFmtId="49" fontId="0" fillId="8" borderId="27" xfId="0" applyNumberFormat="1" applyFill="1" applyBorder="1" applyAlignment="1">
      <alignment horizontal="center" vertical="center"/>
    </xf>
    <xf numFmtId="49" fontId="0" fillId="2" borderId="28" xfId="0" applyNumberFormat="1" applyFill="1" applyBorder="1" applyAlignment="1">
      <alignment horizontal="center" vertical="center"/>
    </xf>
    <xf numFmtId="49" fontId="0" fillId="3" borderId="28" xfId="0" applyNumberFormat="1" applyFill="1" applyBorder="1" applyAlignment="1">
      <alignment horizontal="center" vertical="center"/>
    </xf>
    <xf numFmtId="3" fontId="0" fillId="0" borderId="5" xfId="0" applyNumberFormat="1" applyFill="1" applyBorder="1" applyAlignment="1">
      <alignment horizontal="left" vertical="center" wrapText="1"/>
    </xf>
    <xf numFmtId="0" fontId="6" fillId="0" borderId="3" xfId="0" applyFont="1" applyBorder="1" applyAlignment="1">
      <alignment horizontal="center" vertical="top" wrapText="1"/>
    </xf>
    <xf numFmtId="0" fontId="7" fillId="0" borderId="15" xfId="0" applyFont="1" applyBorder="1" applyAlignment="1">
      <alignment horizontal="left" vertical="center" wrapText="1"/>
    </xf>
    <xf numFmtId="0" fontId="7" fillId="0" borderId="16" xfId="0" applyFont="1" applyFill="1" applyBorder="1" applyAlignment="1">
      <alignment horizontal="left" vertical="center" wrapText="1"/>
    </xf>
    <xf numFmtId="0" fontId="7" fillId="0" borderId="16" xfId="0" applyFont="1" applyBorder="1" applyAlignment="1">
      <alignment horizontal="left" vertical="center" wrapText="1"/>
    </xf>
    <xf numFmtId="0" fontId="7" fillId="0" borderId="31" xfId="0" applyFont="1" applyBorder="1" applyAlignment="1">
      <alignment horizontal="left" vertical="center" wrapText="1"/>
    </xf>
    <xf numFmtId="0" fontId="7" fillId="0" borderId="23" xfId="0" applyFont="1" applyFill="1" applyBorder="1" applyAlignment="1">
      <alignment horizontal="left" vertical="center" wrapText="1"/>
    </xf>
    <xf numFmtId="0" fontId="0" fillId="0" borderId="11" xfId="0" applyBorder="1"/>
    <xf numFmtId="49" fontId="0" fillId="0" borderId="32" xfId="0" applyNumberFormat="1" applyBorder="1" applyAlignment="1">
      <alignment horizontal="center" vertical="center"/>
    </xf>
    <xf numFmtId="49" fontId="0" fillId="0" borderId="30" xfId="0" applyNumberFormat="1" applyBorder="1" applyAlignment="1">
      <alignment horizontal="center" vertical="center"/>
    </xf>
    <xf numFmtId="0" fontId="0" fillId="3" borderId="16" xfId="0" applyFill="1" applyBorder="1"/>
    <xf numFmtId="49" fontId="0" fillId="2" borderId="26" xfId="0" applyNumberFormat="1" applyFill="1" applyBorder="1" applyAlignment="1">
      <alignment horizontal="center"/>
    </xf>
    <xf numFmtId="0" fontId="7" fillId="0" borderId="16" xfId="0" quotePrefix="1" applyNumberFormat="1" applyFont="1" applyBorder="1" applyAlignment="1">
      <alignment horizontal="left" vertical="center" wrapText="1"/>
    </xf>
    <xf numFmtId="0" fontId="0" fillId="0" borderId="23" xfId="0" applyBorder="1" applyAlignment="1">
      <alignment horizontal="left" vertical="center" wrapText="1"/>
    </xf>
    <xf numFmtId="0" fontId="0" fillId="0" borderId="16" xfId="0" applyBorder="1" applyAlignment="1">
      <alignment horizontal="left" vertical="center" wrapText="1"/>
    </xf>
    <xf numFmtId="0" fontId="7" fillId="0" borderId="16" xfId="0" applyFont="1" applyBorder="1" applyAlignment="1">
      <alignment vertical="center" wrapText="1"/>
    </xf>
    <xf numFmtId="15" fontId="0" fillId="0" borderId="16" xfId="0" applyNumberFormat="1" applyBorder="1" applyAlignment="1">
      <alignment vertical="center"/>
    </xf>
    <xf numFmtId="49" fontId="0" fillId="2" borderId="32" xfId="0" applyNumberFormat="1" applyFill="1" applyBorder="1" applyAlignment="1">
      <alignment horizontal="center" vertical="center"/>
    </xf>
    <xf numFmtId="0" fontId="1" fillId="0" borderId="0" xfId="0" applyFont="1" applyAlignment="1">
      <alignment horizontal="left" vertical="top"/>
    </xf>
    <xf numFmtId="0" fontId="4" fillId="0" borderId="0" xfId="0" applyFont="1" applyAlignment="1">
      <alignment horizontal="left"/>
    </xf>
    <xf numFmtId="0" fontId="7" fillId="0" borderId="0" xfId="0" applyFont="1" applyAlignment="1">
      <alignment horizontal="left"/>
    </xf>
    <xf numFmtId="0" fontId="0" fillId="0" borderId="0" xfId="0" applyBorder="1" applyAlignment="1">
      <alignment horizontal="left"/>
    </xf>
    <xf numFmtId="0" fontId="5" fillId="0" borderId="0" xfId="0" applyFont="1" applyAlignment="1">
      <alignment horizontal="left"/>
    </xf>
    <xf numFmtId="0" fontId="1" fillId="0" borderId="0" xfId="0" applyFont="1" applyFill="1" applyBorder="1" applyAlignment="1">
      <alignment horizontal="left" vertical="top"/>
    </xf>
    <xf numFmtId="0" fontId="1" fillId="0" borderId="0" xfId="0" applyFont="1" applyAlignment="1">
      <alignment horizontal="left" vertical="top" wrapText="1"/>
    </xf>
    <xf numFmtId="0" fontId="1" fillId="0" borderId="0" xfId="0" applyFont="1" applyFill="1" applyBorder="1" applyAlignment="1">
      <alignment horizontal="left" vertical="top" wrapText="1"/>
    </xf>
  </cellXfs>
  <cellStyles count="2">
    <cellStyle name="Comma" xfId="1" builtinId="3"/>
    <cellStyle name="Normal" xfId="0" builtinId="0"/>
  </cellStyles>
  <dxfs count="0"/>
  <tableStyles count="0" defaultTableStyle="TableStyleMedium2" defaultPivotStyle="PivotStyleLight16"/>
  <colors>
    <mruColors>
      <color rgb="FFFF99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calcChain" Target="calcChain.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queryTables/queryTable1.xml><?xml version="1.0" encoding="utf-8"?>
<queryTable xmlns="http://schemas.openxmlformats.org/spreadsheetml/2006/main" name="2x_ODS_BRAND_CUSTOMER_T_233741246" connectionId="34"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2x_ODS_BRAND_CUSTOMER_T_233741246" connectionId="35"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2x_ODS_BRAND_CUSTOMER_T_233741246" connectionId="36"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2x_ODS_BRAND_CUSTOMER_T_233741246" connectionId="1"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ODS_BRAND_T" connectionId="88" autoFormatId="16" applyNumberFormats="0" applyBorderFormats="0" applyFontFormats="0" applyPatternFormats="0" applyAlignmentFormats="0" applyWidthHeightFormats="0"/>
</file>

<file path=xl/queryTables/queryTable6.xml><?xml version="1.0" encoding="utf-8"?>
<queryTable xmlns="http://schemas.openxmlformats.org/spreadsheetml/2006/main" name="2x_ODS_BRAND_CUSTOMER_T_233741246" connectionId="37" autoFormatId="16" applyNumberFormats="0" applyBorderFormats="0" applyFontFormats="0" applyPatternFormats="0" applyAlignmentFormats="0" applyWidthHeightFormats="0"/>
</file>

<file path=xl/queryTables/queryTable7.xml><?xml version="1.0" encoding="utf-8"?>
<queryTable xmlns="http://schemas.openxmlformats.org/spreadsheetml/2006/main" name="2x_ODS_BRAND_CUSTOMER_T_233741246" connectionId="38" autoFormatId="16" applyNumberFormats="0" applyBorderFormats="0" applyFontFormats="0" applyPatternFormats="0" applyAlignmentFormats="0" applyWidthHeightFormats="0"/>
</file>

<file path=xl/queryTables/queryTable8.xml><?xml version="1.0" encoding="utf-8"?>
<queryTable xmlns="http://schemas.openxmlformats.org/spreadsheetml/2006/main" name="2x_ODS_BRAND_CUSTOMER_T_233741246" connectionId="39" autoFormatId="16" applyNumberFormats="0" applyBorderFormats="0" applyFontFormats="0" applyPatternFormats="0" applyAlignmentFormats="0" applyWidthHeightFormats="0"/>
</file>

<file path=xl/queryTables/queryTable9.xml><?xml version="1.0" encoding="utf-8"?>
<queryTable xmlns="http://schemas.openxmlformats.org/spreadsheetml/2006/main" name="2x_ODS_BRAND_CUSTOMER_T_233741247" connectionId="55" autoFormatId="16" applyNumberFormats="0" applyBorderFormats="0" applyFontFormats="0" applyPatternFormats="0" applyAlignmentFormats="0" applyWidthHeightFormats="0"/>
</file>

<file path=xl/queryTables/queryTable10.xml><?xml version="1.0" encoding="utf-8"?>
<queryTable xmlns="http://schemas.openxmlformats.org/spreadsheetml/2006/main" name="2x_ODS_BRAND_CUSTOMER_T_233741246" connectionId="71" autoFormatId="16" applyNumberFormats="0" applyBorderFormats="0" applyFontFormats="0" applyPatternFormats="0" applyAlignmentFormats="0" applyWidthHeightFormats="0"/>
</file>

<file path=xl/queryTables/queryTable11.xml><?xml version="1.0" encoding="utf-8"?>
<queryTable xmlns="http://schemas.openxmlformats.org/spreadsheetml/2006/main" name="2x_ODS_BRAND_CUSTOMER_T_233741246" connectionId="40" autoFormatId="16" applyNumberFormats="0" applyBorderFormats="0" applyFontFormats="0" applyPatternFormats="0" applyAlignmentFormats="0" applyWidthHeightFormats="0"/>
</file>

<file path=xl/queryTables/queryTable12.xml><?xml version="1.0" encoding="utf-8"?>
<queryTable xmlns="http://schemas.openxmlformats.org/spreadsheetml/2006/main" name="2x_ODS_BRAND_CUSTOMER_T_233741247" connectionId="56" autoFormatId="16" applyNumberFormats="0" applyBorderFormats="0" applyFontFormats="0" applyPatternFormats="0" applyAlignmentFormats="0" applyWidthHeightFormats="0"/>
</file>

<file path=xl/queryTables/queryTable13.xml><?xml version="1.0" encoding="utf-8"?>
<queryTable xmlns="http://schemas.openxmlformats.org/spreadsheetml/2006/main" name="2x_ODS_BRAND_CUSTOMER_T_233741248" connectionId="72" autoFormatId="16" applyNumberFormats="0" applyBorderFormats="0" applyFontFormats="0" applyPatternFormats="0" applyAlignmentFormats="0" applyWidthHeightFormats="0"/>
</file>

<file path=xl/queryTables/queryTable14.xml><?xml version="1.0" encoding="utf-8"?>
<queryTable xmlns="http://schemas.openxmlformats.org/spreadsheetml/2006/main" name="2x_ODS_BRAND_CUSTOMER_T_233741248" connectionId="74" autoFormatId="16" applyNumberFormats="0" applyBorderFormats="0" applyFontFormats="0" applyPatternFormats="0" applyAlignmentFormats="0" applyWidthHeightFormats="0"/>
</file>

<file path=xl/queryTables/queryTable15.xml><?xml version="1.0" encoding="utf-8"?>
<queryTable xmlns="http://schemas.openxmlformats.org/spreadsheetml/2006/main" name="2x_ODS_BRAND_CUSTOMER_T_233741247" connectionId="57" autoFormatId="16" applyNumberFormats="0" applyBorderFormats="0" applyFontFormats="0" applyPatternFormats="0" applyAlignmentFormats="0" applyWidthHeightFormats="0"/>
</file>

<file path=xl/queryTables/queryTable16.xml><?xml version="1.0" encoding="utf-8"?>
<queryTable xmlns="http://schemas.openxmlformats.org/spreadsheetml/2006/main" name="2x_ODS_BRAND_CUSTOMER_T_233741246" connectionId="41" autoFormatId="16" applyNumberFormats="0" applyBorderFormats="0" applyFontFormats="0" applyPatternFormats="0" applyAlignmentFormats="0" applyWidthHeightFormats="0"/>
</file>

<file path=xl/queryTables/queryTable17.xml><?xml version="1.0" encoding="utf-8"?>
<queryTable xmlns="http://schemas.openxmlformats.org/spreadsheetml/2006/main" name="2x_ODS_BRAND_CUSTOMER_T_233741248" connectionId="73" autoFormatId="16" applyNumberFormats="0" applyBorderFormats="0" applyFontFormats="0" applyPatternFormats="0" applyAlignmentFormats="0" applyWidthHeightFormats="0"/>
</file>

<file path=xl/queryTables/queryTable18.xml><?xml version="1.0" encoding="utf-8"?>
<queryTable xmlns="http://schemas.openxmlformats.org/spreadsheetml/2006/main" name="2x_ODS_BRAND_CUSTOMER_T_233741246" connectionId="42" autoFormatId="16" applyNumberFormats="0" applyBorderFormats="0" applyFontFormats="0" applyPatternFormats="0" applyAlignmentFormats="0" applyWidthHeightFormats="0"/>
</file>

<file path=xl/queryTables/queryTable19.xml><?xml version="1.0" encoding="utf-8"?>
<queryTable xmlns="http://schemas.openxmlformats.org/spreadsheetml/2006/main" name="2x_ODS_BRAND_CUSTOMER_T_233741247" connectionId="58" autoFormatId="16" applyNumberFormats="0" applyBorderFormats="0" applyFontFormats="0" applyPatternFormats="0" applyAlignmentFormats="0" applyWidthHeightFormats="0"/>
</file>

<file path=xl/queryTables/queryTable20.xml><?xml version="1.0" encoding="utf-8"?>
<queryTable xmlns="http://schemas.openxmlformats.org/spreadsheetml/2006/main" name="2x_ODS_BRAND_CUSTOMER_T_233741246" connectionId="43" autoFormatId="16" applyNumberFormats="0" applyBorderFormats="0" applyFontFormats="0" applyPatternFormats="0" applyAlignmentFormats="0" applyWidthHeightFormats="0"/>
</file>

<file path=xl/queryTables/queryTable21.xml><?xml version="1.0" encoding="utf-8"?>
<queryTable xmlns="http://schemas.openxmlformats.org/spreadsheetml/2006/main" name="2x_ODS_BRAND_CUSTOMER_T_233741247" connectionId="59" autoFormatId="16" applyNumberFormats="0" applyBorderFormats="0" applyFontFormats="0" applyPatternFormats="0" applyAlignmentFormats="0" applyWidthHeightFormats="0"/>
</file>

<file path=xl/queryTables/queryTable22.xml><?xml version="1.0" encoding="utf-8"?>
<queryTable xmlns="http://schemas.openxmlformats.org/spreadsheetml/2006/main" name="2x_ODS_BRAND_CUSTOMER_T_233741248" connectionId="75" autoFormatId="16" applyNumberFormats="0" applyBorderFormats="0" applyFontFormats="0" applyPatternFormats="0" applyAlignmentFormats="0" applyWidthHeightFormats="0"/>
</file>

<file path=xl/queryTables/queryTable23.xml><?xml version="1.0" encoding="utf-8"?>
<queryTable xmlns="http://schemas.openxmlformats.org/spreadsheetml/2006/main" name="2x_ODS_BRAND_CUSTOMER_T_233741250" connectionId="45" autoFormatId="16" applyNumberFormats="0" applyBorderFormats="0" applyFontFormats="0" applyPatternFormats="0" applyAlignmentFormats="0" applyWidthHeightFormats="0"/>
</file>

<file path=xl/queryTables/queryTable24.xml><?xml version="1.0" encoding="utf-8"?>
<queryTable xmlns="http://schemas.openxmlformats.org/spreadsheetml/2006/main" name="2x_ODS_BRAND_CUSTOMER_T_233741247" connectionId="60" autoFormatId="16" applyNumberFormats="0" applyBorderFormats="0" applyFontFormats="0" applyPatternFormats="0" applyAlignmentFormats="0" applyWidthHeightFormats="0"/>
</file>

<file path=xl/queryTables/queryTable25.xml><?xml version="1.0" encoding="utf-8"?>
<queryTable xmlns="http://schemas.openxmlformats.org/spreadsheetml/2006/main" name="2x_ODS_BRAND_CUSTOMER_T_233741246" connectionId="44" autoFormatId="16" applyNumberFormats="0" applyBorderFormats="0" applyFontFormats="0" applyPatternFormats="0" applyAlignmentFormats="0" applyWidthHeightFormats="0"/>
</file>

<file path=xl/queryTables/queryTable26.xml><?xml version="1.0" encoding="utf-8"?>
<queryTable xmlns="http://schemas.openxmlformats.org/spreadsheetml/2006/main" name="2x_ODS_BRAND_CUSTOMER_T_233741248" connectionId="76" autoFormatId="16" applyNumberFormats="0" applyBorderFormats="0" applyFontFormats="0" applyPatternFormats="0" applyAlignmentFormats="0" applyWidthHeightFormats="0"/>
</file>

<file path=xl/queryTables/queryTable27.xml><?xml version="1.0" encoding="utf-8"?>
<queryTable xmlns="http://schemas.openxmlformats.org/spreadsheetml/2006/main" name="2x_ODS_BRAND_CUSTOMER_T_233741251" connectionId="77" autoFormatId="16" applyNumberFormats="0" applyBorderFormats="0" applyFontFormats="0" applyPatternFormats="0" applyAlignmentFormats="0" applyWidthHeightFormats="0"/>
</file>

<file path=xl/queryTables/queryTable28.xml><?xml version="1.0" encoding="utf-8"?>
<queryTable xmlns="http://schemas.openxmlformats.org/spreadsheetml/2006/main" name="2x_ODS_BRAND_CUSTOMER_T_233741249" connectionId="61" autoFormatId="16" applyNumberFormats="0" applyBorderFormats="0" applyFontFormats="0" applyPatternFormats="0" applyAlignmentFormats="0" applyWidthHeightFormats="0"/>
</file>

<file path=xl/queryTables/queryTable29.xml><?xml version="1.0" encoding="utf-8"?>
<queryTable xmlns="http://schemas.openxmlformats.org/spreadsheetml/2006/main" name="2x_ODS_BRAND_CUSTOMER_T_233741246" connectionId="87" autoFormatId="16" applyNumberFormats="0" applyBorderFormats="0" applyFontFormats="0" applyPatternFormats="0" applyAlignmentFormats="0" applyWidthHeightFormats="0"/>
</file>

<file path=xl/queryTables/queryTable30.xml><?xml version="1.0" encoding="utf-8"?>
<queryTable xmlns="http://schemas.openxmlformats.org/spreadsheetml/2006/main" name="2x_ODS_BRAND_CUSTOMER_T_233741247" connectionId="64" autoFormatId="16" applyNumberFormats="0" applyBorderFormats="0" applyFontFormats="0" applyPatternFormats="0" applyAlignmentFormats="0" applyWidthHeightFormats="0"/>
</file>

<file path=xl/queryTables/queryTable31.xml><?xml version="1.0" encoding="utf-8"?>
<queryTable xmlns="http://schemas.openxmlformats.org/spreadsheetml/2006/main" name="2x_ODS_BRAND_CUSTOMER_T_233741248" connectionId="80" autoFormatId="16" applyNumberFormats="0" applyBorderFormats="0" applyFontFormats="0" applyPatternFormats="0" applyAlignmentFormats="0" applyWidthHeightFormats="0"/>
</file>

<file path=xl/queryTables/queryTable32.xml><?xml version="1.0" encoding="utf-8"?>
<queryTable xmlns="http://schemas.openxmlformats.org/spreadsheetml/2006/main" name="2x_ODS_BRAND_CUSTOMER_T_233741246" connectionId="48" autoFormatId="16" applyNumberFormats="0" applyBorderFormats="0" applyFontFormats="0" applyPatternFormats="0" applyAlignmentFormats="0" applyWidthHeightFormats="0"/>
</file>

<file path=xl/queryTables/queryTable33.xml><?xml version="1.0" encoding="utf-8"?>
<queryTable xmlns="http://schemas.openxmlformats.org/spreadsheetml/2006/main" name="2x_ODS_BRAND_CUSTOMER_T_233741247" connectionId="66" autoFormatId="16" applyNumberFormats="0" applyBorderFormats="0" applyFontFormats="0" applyPatternFormats="0" applyAlignmentFormats="0" applyWidthHeightFormats="0"/>
</file>

<file path=xl/queryTables/queryTable34.xml><?xml version="1.0" encoding="utf-8"?>
<queryTable xmlns="http://schemas.openxmlformats.org/spreadsheetml/2006/main" name="2x_ODS_BRAND_CUSTOMER_T_233741249" connectionId="63" autoFormatId="16" applyNumberFormats="0" applyBorderFormats="0" applyFontFormats="0" applyPatternFormats="0" applyAlignmentFormats="0" applyWidthHeightFormats="0"/>
</file>

<file path=xl/queryTables/queryTable35.xml><?xml version="1.0" encoding="utf-8"?>
<queryTable xmlns="http://schemas.openxmlformats.org/spreadsheetml/2006/main" name="2x_ODS_BRAND_CUSTOMER_T_233741251" connectionId="79" autoFormatId="16" applyNumberFormats="0" applyBorderFormats="0" applyFontFormats="0" applyPatternFormats="0" applyAlignmentFormats="0" applyWidthHeightFormats="0"/>
</file>

<file path=xl/queryTables/queryTable36.xml><?xml version="1.0" encoding="utf-8"?>
<queryTable xmlns="http://schemas.openxmlformats.org/spreadsheetml/2006/main" name="2x_ODS_BRAND_CUSTOMER_T_233741250" connectionId="47" autoFormatId="16" applyNumberFormats="0" applyBorderFormats="0" applyFontFormats="0" applyPatternFormats="0" applyAlignmentFormats="0" applyWidthHeightFormats="0"/>
</file>

<file path=xl/queryTables/queryTable37.xml><?xml version="1.0" encoding="utf-8"?>
<queryTable xmlns="http://schemas.openxmlformats.org/spreadsheetml/2006/main" name="2x_ODS_BRAND_CUSTOMER_T_233741248" connectionId="82" autoFormatId="16" applyNumberFormats="0" applyBorderFormats="0" applyFontFormats="0" applyPatternFormats="0" applyAlignmentFormats="0" applyWidthHeightFormats="0"/>
</file>

<file path=xl/queryTables/queryTable38.xml><?xml version="1.0" encoding="utf-8"?>
<queryTable xmlns="http://schemas.openxmlformats.org/spreadsheetml/2006/main" name="2x_ODS_BRAND_CUSTOMER_T_233741246" connectionId="50" autoFormatId="16" applyNumberFormats="0" applyBorderFormats="0" applyFontFormats="0" applyPatternFormats="0" applyAlignmentFormats="0" applyWidthHeightFormats="0"/>
</file>

<file path=xl/queryTables/queryTable39.xml><?xml version="1.0" encoding="utf-8"?>
<queryTable xmlns="http://schemas.openxmlformats.org/spreadsheetml/2006/main" name="2x_ODS_BRAND_CUSTOMER_T_233741246" connectionId="52" autoFormatId="16" applyNumberFormats="0" applyBorderFormats="0" applyFontFormats="0" applyPatternFormats="0" applyAlignmentFormats="0" applyWidthHeightFormats="0"/>
</file>

<file path=xl/queryTables/queryTable40.xml><?xml version="1.0" encoding="utf-8"?>
<queryTable xmlns="http://schemas.openxmlformats.org/spreadsheetml/2006/main" name="2x_ODS_BRAND_CUSTOMER_T_233741248" connectionId="84" autoFormatId="16" applyNumberFormats="0" applyBorderFormats="0" applyFontFormats="0" applyPatternFormats="0" applyAlignmentFormats="0" applyWidthHeightFormats="0"/>
</file>

<file path=xl/queryTables/queryTable41.xml><?xml version="1.0" encoding="utf-8"?>
<queryTable xmlns="http://schemas.openxmlformats.org/spreadsheetml/2006/main" name="2x_ODS_BRAND_CUSTOMER_T_233741247" connectionId="68" autoFormatId="16" applyNumberFormats="0" applyBorderFormats="0" applyFontFormats="0" applyPatternFormats="0" applyAlignmentFormats="0" applyWidthHeightFormats="0"/>
</file>

<file path=xl/queryTables/queryTable42.xml><?xml version="1.0" encoding="utf-8"?>
<queryTable xmlns="http://schemas.openxmlformats.org/spreadsheetml/2006/main" name="2x_ODS_BRAND_CUSTOMER_T_233741247" connectionId="70" autoFormatId="16" applyNumberFormats="0" applyBorderFormats="0" applyFontFormats="0" applyPatternFormats="0" applyAlignmentFormats="0" applyWidthHeightFormats="0"/>
</file>

<file path=xl/queryTables/queryTable43.xml><?xml version="1.0" encoding="utf-8"?>
<queryTable xmlns="http://schemas.openxmlformats.org/spreadsheetml/2006/main" name="2x_ODS_BRAND_CUSTOMER_T_233741246" connectionId="54" autoFormatId="16" applyNumberFormats="0" applyBorderFormats="0" applyFontFormats="0" applyPatternFormats="0" applyAlignmentFormats="0" applyWidthHeightFormats="0"/>
</file>

<file path=xl/queryTables/queryTable44.xml><?xml version="1.0" encoding="utf-8"?>
<queryTable xmlns="http://schemas.openxmlformats.org/spreadsheetml/2006/main" name="2x_ODS_BRAND_CUSTOMER_T_233741248" connectionId="86" autoFormatId="16" applyNumberFormats="0" applyBorderFormats="0" applyFontFormats="0" applyPatternFormats="0" applyAlignmentFormats="0" applyWidthHeightFormats="0"/>
</file>

<file path=xl/queryTables/queryTable45.xml><?xml version="1.0" encoding="utf-8"?>
<queryTable xmlns="http://schemas.openxmlformats.org/spreadsheetml/2006/main" name="2x_ODS_BRAND_CUSTOMER_T_233741247" connectionId="65" autoFormatId="16" applyNumberFormats="0" applyBorderFormats="0" applyFontFormats="0" applyPatternFormats="0" applyAlignmentFormats="0" applyWidthHeightFormats="0"/>
</file>

<file path=xl/queryTables/queryTable46.xml><?xml version="1.0" encoding="utf-8"?>
<queryTable xmlns="http://schemas.openxmlformats.org/spreadsheetml/2006/main" name="2x_ODS_BRAND_CUSTOMER_T_233741249" connectionId="62" autoFormatId="16" applyNumberFormats="0" applyBorderFormats="0" applyFontFormats="0" applyPatternFormats="0" applyAlignmentFormats="0" applyWidthHeightFormats="0"/>
</file>

<file path=xl/queryTables/queryTable47.xml><?xml version="1.0" encoding="utf-8"?>
<queryTable xmlns="http://schemas.openxmlformats.org/spreadsheetml/2006/main" name="2x_ODS_BRAND_CUSTOMER_T_233741251" connectionId="78" autoFormatId="16" applyNumberFormats="0" applyBorderFormats="0" applyFontFormats="0" applyPatternFormats="0" applyAlignmentFormats="0" applyWidthHeightFormats="0"/>
</file>

<file path=xl/queryTables/queryTable48.xml><?xml version="1.0" encoding="utf-8"?>
<queryTable xmlns="http://schemas.openxmlformats.org/spreadsheetml/2006/main" name="2x_ODS_BRAND_CUSTOMER_T_233741250" connectionId="46" autoFormatId="16" applyNumberFormats="0" applyBorderFormats="0" applyFontFormats="0" applyPatternFormats="0" applyAlignmentFormats="0" applyWidthHeightFormats="0"/>
</file>

<file path=xl/queryTables/queryTable49.xml><?xml version="1.0" encoding="utf-8"?>
<queryTable xmlns="http://schemas.openxmlformats.org/spreadsheetml/2006/main" name="2x_ODS_BRAND_CUSTOMER_T_233741248" connectionId="81" autoFormatId="16" applyNumberFormats="0" applyBorderFormats="0" applyFontFormats="0" applyPatternFormats="0" applyAlignmentFormats="0" applyWidthHeightFormats="0"/>
</file>

<file path=xl/queryTables/queryTable50.xml><?xml version="1.0" encoding="utf-8"?>
<queryTable xmlns="http://schemas.openxmlformats.org/spreadsheetml/2006/main" name="2x_ODS_BRAND_CUSTOMER_T_233741246" connectionId="49" autoFormatId="16" applyNumberFormats="0" applyBorderFormats="0" applyFontFormats="0" applyPatternFormats="0" applyAlignmentFormats="0" applyWidthHeightFormats="0"/>
</file>

<file path=xl/queryTables/queryTable51.xml><?xml version="1.0" encoding="utf-8"?>
<queryTable xmlns="http://schemas.openxmlformats.org/spreadsheetml/2006/main" name="2x_ODS_BRAND_CUSTOMER_T_233741246" connectionId="51" autoFormatId="16" applyNumberFormats="0" applyBorderFormats="0" applyFontFormats="0" applyPatternFormats="0" applyAlignmentFormats="0" applyWidthHeightFormats="0"/>
</file>

<file path=xl/queryTables/queryTable52.xml><?xml version="1.0" encoding="utf-8"?>
<queryTable xmlns="http://schemas.openxmlformats.org/spreadsheetml/2006/main" name="2x_ODS_BRAND_CUSTOMER_T_233741248" connectionId="83" autoFormatId="16" applyNumberFormats="0" applyBorderFormats="0" applyFontFormats="0" applyPatternFormats="0" applyAlignmentFormats="0" applyWidthHeightFormats="0"/>
</file>

<file path=xl/queryTables/queryTable53.xml><?xml version="1.0" encoding="utf-8"?>
<queryTable xmlns="http://schemas.openxmlformats.org/spreadsheetml/2006/main" name="2x_ODS_BRAND_CUSTOMER_T_233741247" connectionId="67" autoFormatId="16" applyNumberFormats="0" applyBorderFormats="0" applyFontFormats="0" applyPatternFormats="0" applyAlignmentFormats="0" applyWidthHeightFormats="0"/>
</file>

<file path=xl/queryTables/queryTable54.xml><?xml version="1.0" encoding="utf-8"?>
<queryTable xmlns="http://schemas.openxmlformats.org/spreadsheetml/2006/main" name="2x_ODS_BRAND_CUSTOMER_T_233741247" connectionId="69" autoFormatId="16" applyNumberFormats="0" applyBorderFormats="0" applyFontFormats="0" applyPatternFormats="0" applyAlignmentFormats="0" applyWidthHeightFormats="0"/>
</file>

<file path=xl/queryTables/queryTable55.xml><?xml version="1.0" encoding="utf-8"?>
<queryTable xmlns="http://schemas.openxmlformats.org/spreadsheetml/2006/main" name="2x_ODS_BRAND_CUSTOMER_T_233741246" connectionId="53" autoFormatId="16" applyNumberFormats="0" applyBorderFormats="0" applyFontFormats="0" applyPatternFormats="0" applyAlignmentFormats="0" applyWidthHeightFormats="0"/>
</file>

<file path=xl/queryTables/queryTable56.xml><?xml version="1.0" encoding="utf-8"?>
<queryTable xmlns="http://schemas.openxmlformats.org/spreadsheetml/2006/main" name="2x_ODS_BRAND_CUSTOMER_T_233741248" connectionId="85" autoFormatId="16" applyNumberFormats="0" applyBorderFormats="0" applyFontFormats="0" applyPatternFormats="0" applyAlignmentFormats="0" applyWidthHeightFormats="0"/>
</file>

<file path=xl/queryTables/queryTable57.xml><?xml version="1.0" encoding="utf-8"?>
<queryTable xmlns="http://schemas.openxmlformats.org/spreadsheetml/2006/main" name="2x_ODS_BRAND_CUSTOMER_T_233741246" connectionId="33" autoFormatId="16" applyNumberFormats="0" applyBorderFormats="0" applyFontFormats="0" applyPatternFormats="0" applyAlignmentFormats="0" applyWidthHeightFormats="0"/>
</file>

<file path=xl/queryTables/queryTable58.xml><?xml version="1.0" encoding="utf-8"?>
<queryTable xmlns="http://schemas.openxmlformats.org/spreadsheetml/2006/main" name="2x_ODS_BRAND_CUSTOMER_T_233741246" connectionId="32" autoFormatId="16" applyNumberFormats="0" applyBorderFormats="0" applyFontFormats="0" applyPatternFormats="0" applyAlignmentFormats="0" applyWidthHeightFormats="0"/>
</file>

<file path=xl/queryTables/queryTable59.xml><?xml version="1.0" encoding="utf-8"?>
<queryTable xmlns="http://schemas.openxmlformats.org/spreadsheetml/2006/main" name="2x_ODS_BRAND_CUSTOMER_T_233741246" connectionId="31" autoFormatId="16" applyNumberFormats="0" applyBorderFormats="0" applyFontFormats="0" applyPatternFormats="0" applyAlignmentFormats="0" applyWidthHeightFormats="0"/>
</file>

<file path=xl/queryTables/queryTable60.xml><?xml version="1.0" encoding="utf-8"?>
<queryTable xmlns="http://schemas.openxmlformats.org/spreadsheetml/2006/main" name="2x_ODS_BRAND_CUSTOMER_T_233741246" connectionId="30" autoFormatId="16" applyNumberFormats="0" applyBorderFormats="0" applyFontFormats="0" applyPatternFormats="0" applyAlignmentFormats="0" applyWidthHeightFormats="0"/>
</file>

<file path=xl/queryTables/queryTable61.xml><?xml version="1.0" encoding="utf-8"?>
<queryTable xmlns="http://schemas.openxmlformats.org/spreadsheetml/2006/main" name="2x_ODS_BRAND_CUSTOMER_T_233741246" connectionId="29" autoFormatId="16" applyNumberFormats="0" applyBorderFormats="0" applyFontFormats="0" applyPatternFormats="0" applyAlignmentFormats="0" applyWidthHeightFormats="0"/>
</file>

<file path=xl/queryTables/queryTable62.xml><?xml version="1.0" encoding="utf-8"?>
<queryTable xmlns="http://schemas.openxmlformats.org/spreadsheetml/2006/main" name="2x_ODS_BRAND_CUSTOMER_T_233741246" connectionId="28" autoFormatId="16" applyNumberFormats="0" applyBorderFormats="0" applyFontFormats="0" applyPatternFormats="0" applyAlignmentFormats="0" applyWidthHeightFormats="0"/>
</file>

<file path=xl/queryTables/queryTable63.xml><?xml version="1.0" encoding="utf-8"?>
<queryTable xmlns="http://schemas.openxmlformats.org/spreadsheetml/2006/main" name="2x_ODS_BRAND_CUSTOMER_T_233741246" connectionId="27" autoFormatId="16" applyNumberFormats="0" applyBorderFormats="0" applyFontFormats="0" applyPatternFormats="0" applyAlignmentFormats="0" applyWidthHeightFormats="0"/>
</file>

<file path=xl/queryTables/queryTable64.xml><?xml version="1.0" encoding="utf-8"?>
<queryTable xmlns="http://schemas.openxmlformats.org/spreadsheetml/2006/main" name="2x_ODS_BRAND_CUSTOMER_T_233741246" connectionId="26" autoFormatId="16" applyNumberFormats="0" applyBorderFormats="0" applyFontFormats="0" applyPatternFormats="0" applyAlignmentFormats="0" applyWidthHeightFormats="0"/>
</file>

<file path=xl/queryTables/queryTable65.xml><?xml version="1.0" encoding="utf-8"?>
<queryTable xmlns="http://schemas.openxmlformats.org/spreadsheetml/2006/main" name="2x_ODS_BRAND_CUSTOMER_T_233741246" connectionId="25" autoFormatId="16" applyNumberFormats="0" applyBorderFormats="0" applyFontFormats="0" applyPatternFormats="0" applyAlignmentFormats="0" applyWidthHeightFormats="0"/>
</file>

<file path=xl/queryTables/queryTable66.xml><?xml version="1.0" encoding="utf-8"?>
<queryTable xmlns="http://schemas.openxmlformats.org/spreadsheetml/2006/main" name="2x_ODS_BRAND_CUSTOMER_T_233741246" connectionId="24" autoFormatId="16" applyNumberFormats="0" applyBorderFormats="0" applyFontFormats="0" applyPatternFormats="0" applyAlignmentFormats="0" applyWidthHeightFormats="0"/>
</file>

<file path=xl/queryTables/queryTable67.xml><?xml version="1.0" encoding="utf-8"?>
<queryTable xmlns="http://schemas.openxmlformats.org/spreadsheetml/2006/main" name="2x_ODS_BRAND_CUSTOMER_T_233741246" connectionId="23" autoFormatId="16" applyNumberFormats="0" applyBorderFormats="0" applyFontFormats="0" applyPatternFormats="0" applyAlignmentFormats="0" applyWidthHeightFormats="0"/>
</file>

<file path=xl/queryTables/queryTable68.xml><?xml version="1.0" encoding="utf-8"?>
<queryTable xmlns="http://schemas.openxmlformats.org/spreadsheetml/2006/main" name="2x_ODS_BRAND_CUSTOMER_T_233741246" connectionId="22" autoFormatId="16" applyNumberFormats="0" applyBorderFormats="0" applyFontFormats="0" applyPatternFormats="0" applyAlignmentFormats="0" applyWidthHeightFormats="0"/>
</file>

<file path=xl/queryTables/queryTable69.xml><?xml version="1.0" encoding="utf-8"?>
<queryTable xmlns="http://schemas.openxmlformats.org/spreadsheetml/2006/main" name="2x_ODS_BRAND_CUSTOMER_T_233741246" connectionId="21" autoFormatId="16" applyNumberFormats="0" applyBorderFormats="0" applyFontFormats="0" applyPatternFormats="0" applyAlignmentFormats="0" applyWidthHeightFormats="0"/>
</file>

<file path=xl/queryTables/queryTable70.xml><?xml version="1.0" encoding="utf-8"?>
<queryTable xmlns="http://schemas.openxmlformats.org/spreadsheetml/2006/main" name="2x_ODS_BRAND_CUSTOMER_T_233741246" connectionId="20" autoFormatId="16" applyNumberFormats="0" applyBorderFormats="0" applyFontFormats="0" applyPatternFormats="0" applyAlignmentFormats="0" applyWidthHeightFormats="0"/>
</file>

<file path=xl/queryTables/queryTable71.xml><?xml version="1.0" encoding="utf-8"?>
<queryTable xmlns="http://schemas.openxmlformats.org/spreadsheetml/2006/main" name="2x_ODS_BRAND_CUSTOMER_T_233741246" connectionId="19" autoFormatId="16" applyNumberFormats="0" applyBorderFormats="0" applyFontFormats="0" applyPatternFormats="0" applyAlignmentFormats="0" applyWidthHeightFormats="0"/>
</file>

<file path=xl/queryTables/queryTable72.xml><?xml version="1.0" encoding="utf-8"?>
<queryTable xmlns="http://schemas.openxmlformats.org/spreadsheetml/2006/main" name="2x_ODS_BRAND_CUSTOMER_T_233741246" connectionId="18" autoFormatId="16" applyNumberFormats="0" applyBorderFormats="0" applyFontFormats="0" applyPatternFormats="0" applyAlignmentFormats="0" applyWidthHeightFormats="0"/>
</file>

<file path=xl/queryTables/queryTable73.xml><?xml version="1.0" encoding="utf-8"?>
<queryTable xmlns="http://schemas.openxmlformats.org/spreadsheetml/2006/main" name="2x_ODS_BRAND_CUSTOMER_T_233741246" connectionId="17" autoFormatId="16" applyNumberFormats="0" applyBorderFormats="0" applyFontFormats="0" applyPatternFormats="0" applyAlignmentFormats="0" applyWidthHeightFormats="0"/>
</file>

<file path=xl/queryTables/queryTable74.xml><?xml version="1.0" encoding="utf-8"?>
<queryTable xmlns="http://schemas.openxmlformats.org/spreadsheetml/2006/main" name="2x_ODS_BRAND_CUSTOMER_T_233741246" connectionId="16" autoFormatId="16" applyNumberFormats="0" applyBorderFormats="0" applyFontFormats="0" applyPatternFormats="0" applyAlignmentFormats="0" applyWidthHeightFormats="0"/>
</file>

<file path=xl/queryTables/queryTable75.xml><?xml version="1.0" encoding="utf-8"?>
<queryTable xmlns="http://schemas.openxmlformats.org/spreadsheetml/2006/main" name="2x_ODS_BRAND_CUSTOMER_T_233741246" connectionId="15" autoFormatId="16" applyNumberFormats="0" applyBorderFormats="0" applyFontFormats="0" applyPatternFormats="0" applyAlignmentFormats="0" applyWidthHeightFormats="0"/>
</file>

<file path=xl/queryTables/queryTable76.xml><?xml version="1.0" encoding="utf-8"?>
<queryTable xmlns="http://schemas.openxmlformats.org/spreadsheetml/2006/main" name="2x_ODS_BRAND_CUSTOMER_T_233741246" connectionId="14" autoFormatId="16" applyNumberFormats="0" applyBorderFormats="0" applyFontFormats="0" applyPatternFormats="0" applyAlignmentFormats="0" applyWidthHeightFormats="0"/>
</file>

<file path=xl/queryTables/queryTable77.xml><?xml version="1.0" encoding="utf-8"?>
<queryTable xmlns="http://schemas.openxmlformats.org/spreadsheetml/2006/main" name="2x_ODS_BRAND_CUSTOMER_T_233741246" connectionId="13" autoFormatId="16" applyNumberFormats="0" applyBorderFormats="0" applyFontFormats="0" applyPatternFormats="0" applyAlignmentFormats="0" applyWidthHeightFormats="0"/>
</file>

<file path=xl/queryTables/queryTable78.xml><?xml version="1.0" encoding="utf-8"?>
<queryTable xmlns="http://schemas.openxmlformats.org/spreadsheetml/2006/main" name="2x_ODS_BRAND_CUSTOMER_T_233741246" connectionId="12" autoFormatId="16" applyNumberFormats="0" applyBorderFormats="0" applyFontFormats="0" applyPatternFormats="0" applyAlignmentFormats="0" applyWidthHeightFormats="0"/>
</file>

<file path=xl/queryTables/queryTable79.xml><?xml version="1.0" encoding="utf-8"?>
<queryTable xmlns="http://schemas.openxmlformats.org/spreadsheetml/2006/main" name="2x_ODS_BRAND_CUSTOMER_T_233741246" connectionId="11" autoFormatId="16" applyNumberFormats="0" applyBorderFormats="0" applyFontFormats="0" applyPatternFormats="0" applyAlignmentFormats="0" applyWidthHeightFormats="0"/>
</file>

<file path=xl/queryTables/queryTable80.xml><?xml version="1.0" encoding="utf-8"?>
<queryTable xmlns="http://schemas.openxmlformats.org/spreadsheetml/2006/main" name="2x_ODS_BRAND_CUSTOMER_T_233741246" connectionId="10" autoFormatId="16" applyNumberFormats="0" applyBorderFormats="0" applyFontFormats="0" applyPatternFormats="0" applyAlignmentFormats="0" applyWidthHeightFormats="0"/>
</file>

<file path=xl/queryTables/queryTable81.xml><?xml version="1.0" encoding="utf-8"?>
<queryTable xmlns="http://schemas.openxmlformats.org/spreadsheetml/2006/main" name="2x_ODS_BRAND_CUSTOMER_T_233741246" connectionId="9" autoFormatId="16" applyNumberFormats="0" applyBorderFormats="0" applyFontFormats="0" applyPatternFormats="0" applyAlignmentFormats="0" applyWidthHeightFormats="0"/>
</file>

<file path=xl/queryTables/queryTable82.xml><?xml version="1.0" encoding="utf-8"?>
<queryTable xmlns="http://schemas.openxmlformats.org/spreadsheetml/2006/main" name="2x_ODS_BRAND_CUSTOMER_T_233741246" connectionId="8" autoFormatId="16" applyNumberFormats="0" applyBorderFormats="0" applyFontFormats="0" applyPatternFormats="0" applyAlignmentFormats="0" applyWidthHeightFormats="0"/>
</file>

<file path=xl/queryTables/queryTable83.xml><?xml version="1.0" encoding="utf-8"?>
<queryTable xmlns="http://schemas.openxmlformats.org/spreadsheetml/2006/main" name="2x_ODS_BRAND_CUSTOMER_T_233741246" connectionId="7" autoFormatId="16" applyNumberFormats="0" applyBorderFormats="0" applyFontFormats="0" applyPatternFormats="0" applyAlignmentFormats="0" applyWidthHeightFormats="0"/>
</file>

<file path=xl/queryTables/queryTable84.xml><?xml version="1.0" encoding="utf-8"?>
<queryTable xmlns="http://schemas.openxmlformats.org/spreadsheetml/2006/main" name="2x_ODS_BRAND_CUSTOMER_T_233741246" connectionId="6" autoFormatId="16" applyNumberFormats="0" applyBorderFormats="0" applyFontFormats="0" applyPatternFormats="0" applyAlignmentFormats="0" applyWidthHeightFormats="0"/>
</file>

<file path=xl/queryTables/queryTable85.xml><?xml version="1.0" encoding="utf-8"?>
<queryTable xmlns="http://schemas.openxmlformats.org/spreadsheetml/2006/main" name="2x_ODS_BRAND_CUSTOMER_T_233741246" connectionId="5" autoFormatId="16" applyNumberFormats="0" applyBorderFormats="0" applyFontFormats="0" applyPatternFormats="0" applyAlignmentFormats="0" applyWidthHeightFormats="0"/>
</file>

<file path=xl/queryTables/queryTable86.xml><?xml version="1.0" encoding="utf-8"?>
<queryTable xmlns="http://schemas.openxmlformats.org/spreadsheetml/2006/main" name="2x_ODS_BRAND_CUSTOMER_T_233741246" connectionId="4" autoFormatId="16" applyNumberFormats="0" applyBorderFormats="0" applyFontFormats="0" applyPatternFormats="0" applyAlignmentFormats="0" applyWidthHeightFormats="0"/>
</file>

<file path=xl/queryTables/queryTable87.xml><?xml version="1.0" encoding="utf-8"?>
<queryTable xmlns="http://schemas.openxmlformats.org/spreadsheetml/2006/main" name="2x_ODS_BRAND_CUSTOMER_T_233741246" connectionId="3" autoFormatId="16" applyNumberFormats="0" applyBorderFormats="0" applyFontFormats="0" applyPatternFormats="0" applyAlignmentFormats="0" applyWidthHeightFormats="0"/>
</file>

<file path=xl/queryTables/queryTable88.xml><?xml version="1.0" encoding="utf-8"?>
<queryTable xmlns="http://schemas.openxmlformats.org/spreadsheetml/2006/main" name="2x_ODS_BRAND_CUSTOMER_T_233741246"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29.xml.rels><?xml version="1.0" encoding="UTF-8" standalone="yes"?>
<Relationships xmlns="http://schemas.openxmlformats.org/package/2006/relationships"><Relationship Id="rId2" Type="http://schemas.openxmlformats.org/officeDocument/2006/relationships/queryTable" Target="../queryTables/queryTable9.xml"/><Relationship Id="rId1" Type="http://schemas.openxmlformats.org/officeDocument/2006/relationships/queryTable" Target="../queryTables/queryTable8.xml"/></Relationships>
</file>

<file path=xl/worksheets/_rels/sheet30.xml.rels><?xml version="1.0" encoding="UTF-8" standalone="yes"?>
<Relationships xmlns="http://schemas.openxmlformats.org/package/2006/relationships"><Relationship Id="rId2" Type="http://schemas.openxmlformats.org/officeDocument/2006/relationships/queryTable" Target="../queryTables/queryTable10.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3" Type="http://schemas.openxmlformats.org/officeDocument/2006/relationships/queryTable" Target="../queryTables/queryTable13.xml"/><Relationship Id="rId2" Type="http://schemas.openxmlformats.org/officeDocument/2006/relationships/queryTable" Target="../queryTables/queryTable12.xml"/><Relationship Id="rId1" Type="http://schemas.openxmlformats.org/officeDocument/2006/relationships/queryTable" Target="../queryTables/queryTable11.xml"/></Relationships>
</file>

<file path=xl/worksheets/_rels/sheet32.xml.rels><?xml version="1.0" encoding="UTF-8" standalone="yes"?>
<Relationships xmlns="http://schemas.openxmlformats.org/package/2006/relationships"><Relationship Id="rId3" Type="http://schemas.openxmlformats.org/officeDocument/2006/relationships/queryTable" Target="../queryTables/queryTable16.xml"/><Relationship Id="rId2" Type="http://schemas.openxmlformats.org/officeDocument/2006/relationships/queryTable" Target="../queryTables/queryTable15.xml"/><Relationship Id="rId1" Type="http://schemas.openxmlformats.org/officeDocument/2006/relationships/queryTable" Target="../queryTables/queryTable14.xml"/></Relationships>
</file>

<file path=xl/worksheets/_rels/sheet33.xml.rels><?xml version="1.0" encoding="UTF-8" standalone="yes"?>
<Relationships xmlns="http://schemas.openxmlformats.org/package/2006/relationships"><Relationship Id="rId3" Type="http://schemas.openxmlformats.org/officeDocument/2006/relationships/queryTable" Target="../queryTables/queryTable19.xml"/><Relationship Id="rId2" Type="http://schemas.openxmlformats.org/officeDocument/2006/relationships/queryTable" Target="../queryTables/queryTable18.xml"/><Relationship Id="rId1" Type="http://schemas.openxmlformats.org/officeDocument/2006/relationships/queryTable" Target="../queryTables/queryTable17.xml"/></Relationships>
</file>

<file path=xl/worksheets/_rels/sheet34.xml.rels><?xml version="1.0" encoding="UTF-8" standalone="yes"?>
<Relationships xmlns="http://schemas.openxmlformats.org/package/2006/relationships"><Relationship Id="rId3" Type="http://schemas.openxmlformats.org/officeDocument/2006/relationships/queryTable" Target="../queryTables/queryTable22.xml"/><Relationship Id="rId2" Type="http://schemas.openxmlformats.org/officeDocument/2006/relationships/queryTable" Target="../queryTables/queryTable21.xml"/><Relationship Id="rId1" Type="http://schemas.openxmlformats.org/officeDocument/2006/relationships/queryTable" Target="../queryTables/queryTable20.xml"/></Relationships>
</file>

<file path=xl/worksheets/_rels/sheet35.xml.rels><?xml version="1.0" encoding="UTF-8" standalone="yes"?>
<Relationships xmlns="http://schemas.openxmlformats.org/package/2006/relationships"><Relationship Id="rId3" Type="http://schemas.openxmlformats.org/officeDocument/2006/relationships/queryTable" Target="../queryTables/queryTable25.xml"/><Relationship Id="rId2" Type="http://schemas.openxmlformats.org/officeDocument/2006/relationships/queryTable" Target="../queryTables/queryTable24.xml"/><Relationship Id="rId1" Type="http://schemas.openxmlformats.org/officeDocument/2006/relationships/queryTable" Target="../queryTables/queryTable23.xml"/><Relationship Id="rId6" Type="http://schemas.openxmlformats.org/officeDocument/2006/relationships/queryTable" Target="../queryTables/queryTable28.xml"/><Relationship Id="rId5" Type="http://schemas.openxmlformats.org/officeDocument/2006/relationships/queryTable" Target="../queryTables/queryTable27.xml"/><Relationship Id="rId4" Type="http://schemas.openxmlformats.org/officeDocument/2006/relationships/queryTable" Target="../queryTables/queryTable26.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37.xml.rels><?xml version="1.0" encoding="UTF-8" standalone="yes"?>
<Relationships xmlns="http://schemas.openxmlformats.org/package/2006/relationships"><Relationship Id="rId3" Type="http://schemas.openxmlformats.org/officeDocument/2006/relationships/queryTable" Target="../queryTables/queryTable32.xml"/><Relationship Id="rId2" Type="http://schemas.openxmlformats.org/officeDocument/2006/relationships/queryTable" Target="../queryTables/queryTable31.xml"/><Relationship Id="rId1" Type="http://schemas.openxmlformats.org/officeDocument/2006/relationships/queryTable" Target="../queryTables/queryTable30.xml"/></Relationships>
</file>

<file path=xl/worksheets/_rels/sheet38.xml.rels><?xml version="1.0" encoding="UTF-8" standalone="yes"?>
<Relationships xmlns="http://schemas.openxmlformats.org/package/2006/relationships"><Relationship Id="rId3" Type="http://schemas.openxmlformats.org/officeDocument/2006/relationships/queryTable" Target="../queryTables/queryTable35.xml"/><Relationship Id="rId2" Type="http://schemas.openxmlformats.org/officeDocument/2006/relationships/queryTable" Target="../queryTables/queryTable34.xml"/><Relationship Id="rId1" Type="http://schemas.openxmlformats.org/officeDocument/2006/relationships/queryTable" Target="../queryTables/queryTable33.xml"/><Relationship Id="rId6" Type="http://schemas.openxmlformats.org/officeDocument/2006/relationships/queryTable" Target="../queryTables/queryTable38.xml"/><Relationship Id="rId5" Type="http://schemas.openxmlformats.org/officeDocument/2006/relationships/queryTable" Target="../queryTables/queryTable37.xml"/><Relationship Id="rId4" Type="http://schemas.openxmlformats.org/officeDocument/2006/relationships/queryTable" Target="../queryTables/queryTable36.xml"/></Relationships>
</file>

<file path=xl/worksheets/_rels/sheet39.xml.rels><?xml version="1.0" encoding="UTF-8" standalone="yes"?>
<Relationships xmlns="http://schemas.openxmlformats.org/package/2006/relationships"><Relationship Id="rId3" Type="http://schemas.openxmlformats.org/officeDocument/2006/relationships/queryTable" Target="../queryTables/queryTable41.xml"/><Relationship Id="rId2" Type="http://schemas.openxmlformats.org/officeDocument/2006/relationships/queryTable" Target="../queryTables/queryTable40.xml"/><Relationship Id="rId1" Type="http://schemas.openxmlformats.org/officeDocument/2006/relationships/queryTable" Target="../queryTables/queryTable39.xml"/></Relationships>
</file>

<file path=xl/worksheets/_rels/sheet40.xml.rels><?xml version="1.0" encoding="UTF-8" standalone="yes"?>
<Relationships xmlns="http://schemas.openxmlformats.org/package/2006/relationships"><Relationship Id="rId3" Type="http://schemas.openxmlformats.org/officeDocument/2006/relationships/queryTable" Target="../queryTables/queryTable44.xml"/><Relationship Id="rId2" Type="http://schemas.openxmlformats.org/officeDocument/2006/relationships/queryTable" Target="../queryTables/queryTable43.xml"/><Relationship Id="rId1" Type="http://schemas.openxmlformats.org/officeDocument/2006/relationships/queryTable" Target="../queryTables/queryTable42.xml"/></Relationships>
</file>

<file path=xl/worksheets/_rels/sheet41.xml.rels><?xml version="1.0" encoding="UTF-8" standalone="yes"?>
<Relationships xmlns="http://schemas.openxmlformats.org/package/2006/relationships"><Relationship Id="rId3" Type="http://schemas.openxmlformats.org/officeDocument/2006/relationships/queryTable" Target="../queryTables/queryTable47.xml"/><Relationship Id="rId2" Type="http://schemas.openxmlformats.org/officeDocument/2006/relationships/queryTable" Target="../queryTables/queryTable46.xml"/><Relationship Id="rId1" Type="http://schemas.openxmlformats.org/officeDocument/2006/relationships/queryTable" Target="../queryTables/queryTable45.xml"/><Relationship Id="rId6" Type="http://schemas.openxmlformats.org/officeDocument/2006/relationships/queryTable" Target="../queryTables/queryTable50.xml"/><Relationship Id="rId5" Type="http://schemas.openxmlformats.org/officeDocument/2006/relationships/queryTable" Target="../queryTables/queryTable49.xml"/><Relationship Id="rId4" Type="http://schemas.openxmlformats.org/officeDocument/2006/relationships/queryTable" Target="../queryTables/queryTable48.xml"/></Relationships>
</file>

<file path=xl/worksheets/_rels/sheet42.xml.rels><?xml version="1.0" encoding="UTF-8" standalone="yes"?>
<Relationships xmlns="http://schemas.openxmlformats.org/package/2006/relationships"><Relationship Id="rId3" Type="http://schemas.openxmlformats.org/officeDocument/2006/relationships/queryTable" Target="../queryTables/queryTable53.xml"/><Relationship Id="rId2" Type="http://schemas.openxmlformats.org/officeDocument/2006/relationships/queryTable" Target="../queryTables/queryTable52.xml"/><Relationship Id="rId1" Type="http://schemas.openxmlformats.org/officeDocument/2006/relationships/queryTable" Target="../queryTables/queryTable51.xml"/></Relationships>
</file>

<file path=xl/worksheets/_rels/sheet43.xml.rels><?xml version="1.0" encoding="UTF-8" standalone="yes"?>
<Relationships xmlns="http://schemas.openxmlformats.org/package/2006/relationships"><Relationship Id="rId3" Type="http://schemas.openxmlformats.org/officeDocument/2006/relationships/queryTable" Target="../queryTables/queryTable56.xml"/><Relationship Id="rId2" Type="http://schemas.openxmlformats.org/officeDocument/2006/relationships/queryTable" Target="../queryTables/queryTable55.xml"/><Relationship Id="rId1" Type="http://schemas.openxmlformats.org/officeDocument/2006/relationships/queryTable" Target="../queryTables/queryTable54.xml"/></Relationships>
</file>

<file path=xl/worksheets/_rels/sheet44.xml.rels><?xml version="1.0" encoding="UTF-8" standalone="yes"?>
<Relationships xmlns="http://schemas.openxmlformats.org/package/2006/relationships"><Relationship Id="rId2" Type="http://schemas.openxmlformats.org/officeDocument/2006/relationships/queryTable" Target="../queryTables/queryTable57.xml"/><Relationship Id="rId1" Type="http://schemas.openxmlformats.org/officeDocument/2006/relationships/printerSettings" Target="../printerSettings/printerSettings21.bin"/></Relationships>
</file>

<file path=xl/worksheets/_rels/sheet45.xml.rels><?xml version="1.0" encoding="UTF-8" standalone="yes"?>
<Relationships xmlns="http://schemas.openxmlformats.org/package/2006/relationships"><Relationship Id="rId2" Type="http://schemas.openxmlformats.org/officeDocument/2006/relationships/queryTable" Target="../queryTables/queryTable58.xml"/><Relationship Id="rId1" Type="http://schemas.openxmlformats.org/officeDocument/2006/relationships/printerSettings" Target="../printerSettings/printerSettings22.bin"/></Relationships>
</file>

<file path=xl/worksheets/_rels/sheet46.xml.rels><?xml version="1.0" encoding="UTF-8" standalone="yes"?>
<Relationships xmlns="http://schemas.openxmlformats.org/package/2006/relationships"><Relationship Id="rId2" Type="http://schemas.openxmlformats.org/officeDocument/2006/relationships/queryTable" Target="../queryTables/queryTable59.xml"/><Relationship Id="rId1" Type="http://schemas.openxmlformats.org/officeDocument/2006/relationships/printerSettings" Target="../printerSettings/printerSettings23.bin"/></Relationships>
</file>

<file path=xl/worksheets/_rels/sheet47.xml.rels><?xml version="1.0" encoding="UTF-8" standalone="yes"?>
<Relationships xmlns="http://schemas.openxmlformats.org/package/2006/relationships"><Relationship Id="rId2" Type="http://schemas.openxmlformats.org/officeDocument/2006/relationships/queryTable" Target="../queryTables/queryTable60.xml"/><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2" Type="http://schemas.openxmlformats.org/officeDocument/2006/relationships/queryTable" Target="../queryTables/queryTable61.x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queryTable" Target="../queryTables/queryTable62.xml"/><Relationship Id="rId1" Type="http://schemas.openxmlformats.org/officeDocument/2006/relationships/printerSettings" Target="../printerSettings/printerSettings26.bin"/></Relationships>
</file>

<file path=xl/worksheets/_rels/sheet50.xml.rels><?xml version="1.0" encoding="UTF-8" standalone="yes"?>
<Relationships xmlns="http://schemas.openxmlformats.org/package/2006/relationships"><Relationship Id="rId2" Type="http://schemas.openxmlformats.org/officeDocument/2006/relationships/queryTable" Target="../queryTables/queryTable63.xml"/><Relationship Id="rId1" Type="http://schemas.openxmlformats.org/officeDocument/2006/relationships/printerSettings" Target="../printerSettings/printerSettings27.bin"/></Relationships>
</file>

<file path=xl/worksheets/_rels/sheet51.xml.rels><?xml version="1.0" encoding="UTF-8" standalone="yes"?>
<Relationships xmlns="http://schemas.openxmlformats.org/package/2006/relationships"><Relationship Id="rId2" Type="http://schemas.openxmlformats.org/officeDocument/2006/relationships/queryTable" Target="../queryTables/queryTable64.xml"/><Relationship Id="rId1" Type="http://schemas.openxmlformats.org/officeDocument/2006/relationships/printerSettings" Target="../printerSettings/printerSettings28.bin"/></Relationships>
</file>

<file path=xl/worksheets/_rels/sheet52.xml.rels><?xml version="1.0" encoding="UTF-8" standalone="yes"?>
<Relationships xmlns="http://schemas.openxmlformats.org/package/2006/relationships"><Relationship Id="rId2" Type="http://schemas.openxmlformats.org/officeDocument/2006/relationships/queryTable" Target="../queryTables/queryTable65.xml"/><Relationship Id="rId1" Type="http://schemas.openxmlformats.org/officeDocument/2006/relationships/printerSettings" Target="../printerSettings/printerSettings29.bin"/></Relationships>
</file>

<file path=xl/worksheets/_rels/sheet53.xml.rels><?xml version="1.0" encoding="UTF-8" standalone="yes"?>
<Relationships xmlns="http://schemas.openxmlformats.org/package/2006/relationships"><Relationship Id="rId2" Type="http://schemas.openxmlformats.org/officeDocument/2006/relationships/queryTable" Target="../queryTables/queryTable66.xml"/><Relationship Id="rId1" Type="http://schemas.openxmlformats.org/officeDocument/2006/relationships/printerSettings" Target="../printerSettings/printerSettings30.bin"/></Relationships>
</file>

<file path=xl/worksheets/_rels/sheet54.xml.rels><?xml version="1.0" encoding="UTF-8" standalone="yes"?>
<Relationships xmlns="http://schemas.openxmlformats.org/package/2006/relationships"><Relationship Id="rId2" Type="http://schemas.openxmlformats.org/officeDocument/2006/relationships/queryTable" Target="../queryTables/queryTable67.xml"/><Relationship Id="rId1" Type="http://schemas.openxmlformats.org/officeDocument/2006/relationships/printerSettings" Target="../printerSettings/printerSettings31.bin"/></Relationships>
</file>

<file path=xl/worksheets/_rels/sheet55.xml.rels><?xml version="1.0" encoding="UTF-8" standalone="yes"?>
<Relationships xmlns="http://schemas.openxmlformats.org/package/2006/relationships"><Relationship Id="rId2" Type="http://schemas.openxmlformats.org/officeDocument/2006/relationships/queryTable" Target="../queryTables/queryTable68.xml"/><Relationship Id="rId1" Type="http://schemas.openxmlformats.org/officeDocument/2006/relationships/printerSettings" Target="../printerSettings/printerSettings32.bin"/></Relationships>
</file>

<file path=xl/worksheets/_rels/sheet56.xml.rels><?xml version="1.0" encoding="UTF-8" standalone="yes"?>
<Relationships xmlns="http://schemas.openxmlformats.org/package/2006/relationships"><Relationship Id="rId2" Type="http://schemas.openxmlformats.org/officeDocument/2006/relationships/queryTable" Target="../queryTables/queryTable69.xml"/><Relationship Id="rId1" Type="http://schemas.openxmlformats.org/officeDocument/2006/relationships/printerSettings" Target="../printerSettings/printerSettings33.bin"/></Relationships>
</file>

<file path=xl/worksheets/_rels/sheet57.xml.rels><?xml version="1.0" encoding="UTF-8" standalone="yes"?>
<Relationships xmlns="http://schemas.openxmlformats.org/package/2006/relationships"><Relationship Id="rId2" Type="http://schemas.openxmlformats.org/officeDocument/2006/relationships/queryTable" Target="../queryTables/queryTable70.xml"/><Relationship Id="rId1" Type="http://schemas.openxmlformats.org/officeDocument/2006/relationships/printerSettings" Target="../printerSettings/printerSettings3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8.xml.rels><?xml version="1.0" encoding="UTF-8" standalone="yes"?>
<Relationships xmlns="http://schemas.openxmlformats.org/package/2006/relationships"><Relationship Id="rId2" Type="http://schemas.openxmlformats.org/officeDocument/2006/relationships/queryTable" Target="../queryTables/queryTable71.xml"/><Relationship Id="rId1" Type="http://schemas.openxmlformats.org/officeDocument/2006/relationships/printerSettings" Target="../printerSettings/printerSettings38.bin"/></Relationships>
</file>

<file path=xl/worksheets/_rels/sheet69.xml.rels><?xml version="1.0" encoding="UTF-8" standalone="yes"?>
<Relationships xmlns="http://schemas.openxmlformats.org/package/2006/relationships"><Relationship Id="rId2" Type="http://schemas.openxmlformats.org/officeDocument/2006/relationships/queryTable" Target="../queryTables/queryTable72.xml"/><Relationship Id="rId1" Type="http://schemas.openxmlformats.org/officeDocument/2006/relationships/printerSettings" Target="../printerSettings/printerSettings39.bin"/></Relationships>
</file>

<file path=xl/worksheets/_rels/sheet70.xml.rels><?xml version="1.0" encoding="UTF-8" standalone="yes"?>
<Relationships xmlns="http://schemas.openxmlformats.org/package/2006/relationships"><Relationship Id="rId2" Type="http://schemas.openxmlformats.org/officeDocument/2006/relationships/queryTable" Target="../queryTables/queryTable73.xml"/><Relationship Id="rId1" Type="http://schemas.openxmlformats.org/officeDocument/2006/relationships/printerSettings" Target="../printerSettings/printerSettings40.bin"/></Relationships>
</file>

<file path=xl/worksheets/_rels/sheet71.xml.rels><?xml version="1.0" encoding="UTF-8" standalone="yes"?>
<Relationships xmlns="http://schemas.openxmlformats.org/package/2006/relationships"><Relationship Id="rId2" Type="http://schemas.openxmlformats.org/officeDocument/2006/relationships/queryTable" Target="../queryTables/queryTable74.xml"/><Relationship Id="rId1" Type="http://schemas.openxmlformats.org/officeDocument/2006/relationships/printerSettings" Target="../printerSettings/printerSettings41.bin"/></Relationships>
</file>

<file path=xl/worksheets/_rels/sheet72.xml.rels><?xml version="1.0" encoding="UTF-8" standalone="yes"?>
<Relationships xmlns="http://schemas.openxmlformats.org/package/2006/relationships"><Relationship Id="rId2" Type="http://schemas.openxmlformats.org/officeDocument/2006/relationships/queryTable" Target="../queryTables/queryTable75.xml"/><Relationship Id="rId1" Type="http://schemas.openxmlformats.org/officeDocument/2006/relationships/printerSettings" Target="../printerSettings/printerSettings42.bin"/></Relationships>
</file>

<file path=xl/worksheets/_rels/sheet73.xml.rels><?xml version="1.0" encoding="UTF-8" standalone="yes"?>
<Relationships xmlns="http://schemas.openxmlformats.org/package/2006/relationships"><Relationship Id="rId2" Type="http://schemas.openxmlformats.org/officeDocument/2006/relationships/queryTable" Target="../queryTables/queryTable76.xml"/><Relationship Id="rId1" Type="http://schemas.openxmlformats.org/officeDocument/2006/relationships/printerSettings" Target="../printerSettings/printerSettings43.bin"/></Relationships>
</file>

<file path=xl/worksheets/_rels/sheet74.xml.rels><?xml version="1.0" encoding="UTF-8" standalone="yes"?>
<Relationships xmlns="http://schemas.openxmlformats.org/package/2006/relationships"><Relationship Id="rId2" Type="http://schemas.openxmlformats.org/officeDocument/2006/relationships/queryTable" Target="../queryTables/queryTable77.xml"/><Relationship Id="rId1" Type="http://schemas.openxmlformats.org/officeDocument/2006/relationships/printerSettings" Target="../printerSettings/printerSettings44.bin"/></Relationships>
</file>

<file path=xl/worksheets/_rels/sheet75.xml.rels><?xml version="1.0" encoding="UTF-8" standalone="yes"?>
<Relationships xmlns="http://schemas.openxmlformats.org/package/2006/relationships"><Relationship Id="rId2" Type="http://schemas.openxmlformats.org/officeDocument/2006/relationships/queryTable" Target="../queryTables/queryTable78.xml"/><Relationship Id="rId1" Type="http://schemas.openxmlformats.org/officeDocument/2006/relationships/printerSettings" Target="../printerSettings/printerSettings45.bin"/></Relationships>
</file>

<file path=xl/worksheets/_rels/sheet76.xml.rels><?xml version="1.0" encoding="UTF-8" standalone="yes"?>
<Relationships xmlns="http://schemas.openxmlformats.org/package/2006/relationships"><Relationship Id="rId2" Type="http://schemas.openxmlformats.org/officeDocument/2006/relationships/queryTable" Target="../queryTables/queryTable79.xml"/><Relationship Id="rId1" Type="http://schemas.openxmlformats.org/officeDocument/2006/relationships/printerSettings" Target="../printerSettings/printerSettings46.bin"/></Relationships>
</file>

<file path=xl/worksheets/_rels/sheet77.xml.rels><?xml version="1.0" encoding="UTF-8" standalone="yes"?>
<Relationships xmlns="http://schemas.openxmlformats.org/package/2006/relationships"><Relationship Id="rId2" Type="http://schemas.openxmlformats.org/officeDocument/2006/relationships/queryTable" Target="../queryTables/queryTable80.xml"/><Relationship Id="rId1" Type="http://schemas.openxmlformats.org/officeDocument/2006/relationships/printerSettings" Target="../printerSettings/printerSettings47.bin"/></Relationships>
</file>

<file path=xl/worksheets/_rels/sheet78.xml.rels><?xml version="1.0" encoding="UTF-8" standalone="yes"?>
<Relationships xmlns="http://schemas.openxmlformats.org/package/2006/relationships"><Relationship Id="rId2" Type="http://schemas.openxmlformats.org/officeDocument/2006/relationships/queryTable" Target="../queryTables/queryTable81.xml"/><Relationship Id="rId1" Type="http://schemas.openxmlformats.org/officeDocument/2006/relationships/printerSettings" Target="../printerSettings/printerSettings48.bin"/></Relationships>
</file>

<file path=xl/worksheets/_rels/sheet79.xml.rels><?xml version="1.0" encoding="UTF-8" standalone="yes"?>
<Relationships xmlns="http://schemas.openxmlformats.org/package/2006/relationships"><Relationship Id="rId2" Type="http://schemas.openxmlformats.org/officeDocument/2006/relationships/queryTable" Target="../queryTables/queryTable82.xml"/><Relationship Id="rId1" Type="http://schemas.openxmlformats.org/officeDocument/2006/relationships/printerSettings" Target="../printerSettings/printerSettings49.bin"/></Relationships>
</file>

<file path=xl/worksheets/_rels/sheet80.xml.rels><?xml version="1.0" encoding="UTF-8" standalone="yes"?>
<Relationships xmlns="http://schemas.openxmlformats.org/package/2006/relationships"><Relationship Id="rId2" Type="http://schemas.openxmlformats.org/officeDocument/2006/relationships/queryTable" Target="../queryTables/queryTable83.xml"/><Relationship Id="rId1" Type="http://schemas.openxmlformats.org/officeDocument/2006/relationships/printerSettings" Target="../printerSettings/printerSettings50.bin"/></Relationships>
</file>

<file path=xl/worksheets/_rels/sheet81.xml.rels><?xml version="1.0" encoding="UTF-8" standalone="yes"?>
<Relationships xmlns="http://schemas.openxmlformats.org/package/2006/relationships"><Relationship Id="rId2" Type="http://schemas.openxmlformats.org/officeDocument/2006/relationships/queryTable" Target="../queryTables/queryTable84.xml"/><Relationship Id="rId1" Type="http://schemas.openxmlformats.org/officeDocument/2006/relationships/printerSettings" Target="../printerSettings/printerSettings51.bin"/></Relationships>
</file>

<file path=xl/worksheets/_rels/sheet82.xml.rels><?xml version="1.0" encoding="UTF-8" standalone="yes"?>
<Relationships xmlns="http://schemas.openxmlformats.org/package/2006/relationships"><Relationship Id="rId2" Type="http://schemas.openxmlformats.org/officeDocument/2006/relationships/queryTable" Target="../queryTables/queryTable85.xml"/><Relationship Id="rId1" Type="http://schemas.openxmlformats.org/officeDocument/2006/relationships/printerSettings" Target="../printerSettings/printerSettings52.bin"/></Relationships>
</file>

<file path=xl/worksheets/_rels/sheet83.xml.rels><?xml version="1.0" encoding="UTF-8" standalone="yes"?>
<Relationships xmlns="http://schemas.openxmlformats.org/package/2006/relationships"><Relationship Id="rId2" Type="http://schemas.openxmlformats.org/officeDocument/2006/relationships/queryTable" Target="../queryTables/queryTable86.xml"/><Relationship Id="rId1" Type="http://schemas.openxmlformats.org/officeDocument/2006/relationships/printerSettings" Target="../printerSettings/printerSettings53.bin"/></Relationships>
</file>

<file path=xl/worksheets/_rels/sheet84.xml.rels><?xml version="1.0" encoding="UTF-8" standalone="yes"?>
<Relationships xmlns="http://schemas.openxmlformats.org/package/2006/relationships"><Relationship Id="rId2" Type="http://schemas.openxmlformats.org/officeDocument/2006/relationships/queryTable" Target="../queryTables/queryTable87.xml"/><Relationship Id="rId1" Type="http://schemas.openxmlformats.org/officeDocument/2006/relationships/printerSettings" Target="../printerSettings/printerSettings54.bin"/></Relationships>
</file>

<file path=xl/worksheets/_rels/sheet85.xml.rels><?xml version="1.0" encoding="UTF-8" standalone="yes"?>
<Relationships xmlns="http://schemas.openxmlformats.org/package/2006/relationships"><Relationship Id="rId2" Type="http://schemas.openxmlformats.org/officeDocument/2006/relationships/queryTable" Target="../queryTables/queryTable88.xml"/><Relationship Id="rId1" Type="http://schemas.openxmlformats.org/officeDocument/2006/relationships/printerSettings" Target="../printerSettings/printerSettings5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8:D65"/>
  <sheetViews>
    <sheetView topLeftCell="A4" zoomScale="80" zoomScaleNormal="80" workbookViewId="0">
      <selection activeCell="G28" sqref="G28"/>
    </sheetView>
  </sheetViews>
  <sheetFormatPr defaultRowHeight="15"/>
  <cols>
    <col min="1" max="1" width="29.42578125" bestFit="1" customWidth="1"/>
    <col min="2" max="2" width="28" bestFit="1" customWidth="1"/>
    <col min="3" max="4" width="57.140625" bestFit="1" customWidth="1"/>
  </cols>
  <sheetData>
    <row r="8" spans="1:4">
      <c r="A8" s="3" t="s">
        <v>4431</v>
      </c>
      <c r="B8" s="3" t="s">
        <v>142</v>
      </c>
      <c r="C8" s="3" t="s">
        <v>4433</v>
      </c>
      <c r="D8" s="3" t="s">
        <v>4433</v>
      </c>
    </row>
    <row r="9" spans="1:4">
      <c r="A9" t="s">
        <v>4430</v>
      </c>
      <c r="B9" t="s">
        <v>172</v>
      </c>
      <c r="C9" s="16" t="str">
        <f>A9&amp;"."&amp;B9</f>
        <v>DB_CUSTBASE_PRODREFRESH.ods_acquisition_t</v>
      </c>
      <c r="D9" t="s">
        <v>4434</v>
      </c>
    </row>
    <row r="10" spans="1:4">
      <c r="A10" t="s">
        <v>4430</v>
      </c>
      <c r="B10" t="s">
        <v>173</v>
      </c>
      <c r="C10" s="16" t="str">
        <f t="shared" ref="C10:C42" si="0">A10&amp;"."&amp;B10</f>
        <v>DB_CUSTBASE_PRODREFRESH.ods_addr_src_t</v>
      </c>
      <c r="D10" t="s">
        <v>4435</v>
      </c>
    </row>
    <row r="11" spans="1:4">
      <c r="A11" t="s">
        <v>4430</v>
      </c>
      <c r="B11" t="s">
        <v>174</v>
      </c>
      <c r="C11" s="16" t="str">
        <f t="shared" si="0"/>
        <v>DB_CUSTBASE_PRODREFRESH.ods_arc_brand_customer_t</v>
      </c>
      <c r="D11" t="s">
        <v>4436</v>
      </c>
    </row>
    <row r="12" spans="1:4">
      <c r="A12" t="s">
        <v>4430</v>
      </c>
      <c r="B12" t="s">
        <v>175</v>
      </c>
      <c r="C12" s="16" t="str">
        <f t="shared" si="0"/>
        <v>DB_CUSTBASE_PRODREFRESH.ods_brand_cust_email_t</v>
      </c>
      <c r="D12" t="s">
        <v>4437</v>
      </c>
    </row>
    <row r="13" spans="1:4">
      <c r="A13" t="s">
        <v>4430</v>
      </c>
      <c r="B13" t="s">
        <v>176</v>
      </c>
      <c r="C13" s="16" t="str">
        <f t="shared" si="0"/>
        <v>DB_CUSTBASE_PRODREFRESH.ods_brand_customer_t</v>
      </c>
      <c r="D13" t="s">
        <v>4438</v>
      </c>
    </row>
    <row r="14" spans="1:4">
      <c r="A14" t="s">
        <v>4430</v>
      </c>
      <c r="B14" t="s">
        <v>177</v>
      </c>
      <c r="C14" s="16" t="str">
        <f t="shared" si="0"/>
        <v>DB_CUSTBASE_PRODREFRESH.ods_brand_email_t</v>
      </c>
      <c r="D14" t="s">
        <v>4439</v>
      </c>
    </row>
    <row r="15" spans="1:4">
      <c r="A15" t="s">
        <v>4430</v>
      </c>
      <c r="B15" t="s">
        <v>1835</v>
      </c>
      <c r="C15" s="16" t="str">
        <f t="shared" si="0"/>
        <v>DB_CUSTBASE_PRODREFRESH.ods_brand_email_t_temp</v>
      </c>
      <c r="D15" t="s">
        <v>4440</v>
      </c>
    </row>
    <row r="16" spans="1:4">
      <c r="A16" t="s">
        <v>4430</v>
      </c>
      <c r="B16" t="s">
        <v>178</v>
      </c>
      <c r="C16" s="16" t="str">
        <f t="shared" si="0"/>
        <v>DB_CUSTBASE_PRODREFRESH.ods_brand_t</v>
      </c>
      <c r="D16" t="s">
        <v>4441</v>
      </c>
    </row>
    <row r="17" spans="1:4">
      <c r="A17" t="s">
        <v>4430</v>
      </c>
      <c r="B17" t="s">
        <v>179</v>
      </c>
      <c r="C17" s="16" t="str">
        <f t="shared" si="0"/>
        <v>DB_CUSTBASE_PRODREFRESH.ods_campaign_t</v>
      </c>
      <c r="D17" t="s">
        <v>4442</v>
      </c>
    </row>
    <row r="18" spans="1:4">
      <c r="A18" t="s">
        <v>4430</v>
      </c>
      <c r="B18" t="s">
        <v>180</v>
      </c>
      <c r="C18" s="16" t="str">
        <f t="shared" si="0"/>
        <v>DB_CUSTBASE_PRODREFRESH.ods_cell_t</v>
      </c>
      <c r="D18" t="s">
        <v>4443</v>
      </c>
    </row>
    <row r="19" spans="1:4">
      <c r="A19" t="s">
        <v>4430</v>
      </c>
      <c r="B19" t="s">
        <v>181</v>
      </c>
      <c r="C19" s="16" t="str">
        <f t="shared" si="0"/>
        <v>DB_CUSTBASE_PRODREFRESH.ods_cmpn_device_map_t</v>
      </c>
      <c r="D19" t="s">
        <v>4444</v>
      </c>
    </row>
    <row r="20" spans="1:4">
      <c r="A20" t="s">
        <v>4430</v>
      </c>
      <c r="B20" t="s">
        <v>182</v>
      </c>
      <c r="C20" s="16" t="str">
        <f t="shared" si="0"/>
        <v>DB_CUSTBASE_PRODREFRESH.ods_corp_cust_t</v>
      </c>
      <c r="D20" t="s">
        <v>4445</v>
      </c>
    </row>
    <row r="21" spans="1:4">
      <c r="A21" t="s">
        <v>4430</v>
      </c>
      <c r="B21" t="s">
        <v>183</v>
      </c>
      <c r="C21" s="16" t="str">
        <f t="shared" si="0"/>
        <v>DB_CUSTBASE_PRODREFRESH.ods_corp_cust_t_temp1</v>
      </c>
      <c r="D21" t="s">
        <v>4446</v>
      </c>
    </row>
    <row r="22" spans="1:4">
      <c r="A22" t="s">
        <v>4430</v>
      </c>
      <c r="B22" t="s">
        <v>184</v>
      </c>
      <c r="C22" s="16" t="str">
        <f t="shared" si="0"/>
        <v>DB_CUSTBASE_PRODREFRESH.ods_cust_demg_t</v>
      </c>
      <c r="D22" t="s">
        <v>4447</v>
      </c>
    </row>
    <row r="23" spans="1:4">
      <c r="A23" t="s">
        <v>4430</v>
      </c>
      <c r="B23" t="s">
        <v>185</v>
      </c>
      <c r="C23" s="16" t="str">
        <f t="shared" si="0"/>
        <v>DB_CUSTBASE_PRODREFRESH.ods_cust_preferences_t</v>
      </c>
      <c r="D23" t="s">
        <v>4448</v>
      </c>
    </row>
    <row r="24" spans="1:4">
      <c r="A24" t="s">
        <v>4430</v>
      </c>
      <c r="B24" t="s">
        <v>186</v>
      </c>
      <c r="C24" s="16" t="str">
        <f t="shared" si="0"/>
        <v>DB_CUSTBASE_PRODREFRESH.ods_cust_rwrd_hist_t</v>
      </c>
      <c r="D24" t="s">
        <v>4449</v>
      </c>
    </row>
    <row r="25" spans="1:4">
      <c r="A25" t="s">
        <v>4430</v>
      </c>
      <c r="B25" t="s">
        <v>187</v>
      </c>
      <c r="C25" s="16" t="str">
        <f t="shared" si="0"/>
        <v>DB_CUSTBASE_PRODREFRESH.ods_emailclicks_t</v>
      </c>
      <c r="D25" t="s">
        <v>4450</v>
      </c>
    </row>
    <row r="26" spans="1:4">
      <c r="A26" t="s">
        <v>4430</v>
      </c>
      <c r="B26" t="s">
        <v>188</v>
      </c>
      <c r="C26" s="16" t="str">
        <f t="shared" si="0"/>
        <v>DB_CUSTBASE_PRODREFRESH.ods_emailopens_t</v>
      </c>
      <c r="D26" t="s">
        <v>4451</v>
      </c>
    </row>
    <row r="27" spans="1:4">
      <c r="A27" t="s">
        <v>4430</v>
      </c>
      <c r="B27" t="s">
        <v>189</v>
      </c>
      <c r="C27" s="16" t="str">
        <f t="shared" si="0"/>
        <v>DB_CUSTBASE_PRODREFRESH.ods_eml_src_t</v>
      </c>
      <c r="D27" t="s">
        <v>4452</v>
      </c>
    </row>
    <row r="28" spans="1:4">
      <c r="A28" t="s">
        <v>4430</v>
      </c>
      <c r="B28" t="s">
        <v>190</v>
      </c>
      <c r="C28" s="16" t="str">
        <f t="shared" si="0"/>
        <v>DB_CUSTBASE_PRODREFRESH.ods_eml_unsub_t</v>
      </c>
      <c r="D28" t="s">
        <v>4453</v>
      </c>
    </row>
    <row r="29" spans="1:4">
      <c r="A29" t="s">
        <v>4430</v>
      </c>
      <c r="B29" t="s">
        <v>191</v>
      </c>
      <c r="C29" s="16" t="str">
        <f t="shared" si="0"/>
        <v>DB_CUSTBASE_PRODREFRESH.ods_household_t</v>
      </c>
      <c r="D29" t="s">
        <v>4454</v>
      </c>
    </row>
    <row r="30" spans="1:4">
      <c r="A30" t="s">
        <v>4430</v>
      </c>
      <c r="B30" t="s">
        <v>192</v>
      </c>
      <c r="C30" s="16" t="str">
        <f t="shared" si="0"/>
        <v>DB_CUSTBASE_PRODREFRESH.ods_mailingemail_t</v>
      </c>
      <c r="D30" t="s">
        <v>4455</v>
      </c>
    </row>
    <row r="31" spans="1:4">
      <c r="A31" t="s">
        <v>4430</v>
      </c>
      <c r="B31" t="s">
        <v>193</v>
      </c>
      <c r="C31" s="16" t="str">
        <f t="shared" si="0"/>
        <v>DB_CUSTBASE_PRODREFRESH.ods_mailingmailhouse_t</v>
      </c>
      <c r="D31" t="s">
        <v>4456</v>
      </c>
    </row>
    <row r="32" spans="1:4">
      <c r="A32" t="s">
        <v>4430</v>
      </c>
      <c r="B32" t="s">
        <v>194</v>
      </c>
      <c r="C32" s="16" t="str">
        <f t="shared" si="0"/>
        <v>DB_CUSTBASE_PRODREFRESH.ods_nearby_str_zip_t</v>
      </c>
      <c r="D32" t="s">
        <v>4457</v>
      </c>
    </row>
    <row r="33" spans="1:4">
      <c r="A33" t="s">
        <v>4430</v>
      </c>
      <c r="B33" t="s">
        <v>195</v>
      </c>
      <c r="C33" s="16" t="str">
        <f t="shared" si="0"/>
        <v>DB_CUSTBASE_PRODREFRESH.ods_plcc_cardholder_t</v>
      </c>
      <c r="D33" t="s">
        <v>4458</v>
      </c>
    </row>
    <row r="34" spans="1:4">
      <c r="A34" t="s">
        <v>4430</v>
      </c>
      <c r="B34" t="s">
        <v>196</v>
      </c>
      <c r="C34" s="16" t="str">
        <f t="shared" si="0"/>
        <v>DB_CUSTBASE_PRODREFRESH.ods_pref_t</v>
      </c>
      <c r="D34" t="s">
        <v>4459</v>
      </c>
    </row>
    <row r="35" spans="1:4">
      <c r="A35" t="s">
        <v>4430</v>
      </c>
      <c r="B35" t="s">
        <v>1836</v>
      </c>
      <c r="C35" s="16" t="str">
        <f t="shared" si="0"/>
        <v>DB_CUSTBASE_PRODREFRESH.ods_promotion_t</v>
      </c>
      <c r="D35" t="s">
        <v>4460</v>
      </c>
    </row>
    <row r="36" spans="1:4">
      <c r="A36" t="s">
        <v>4430</v>
      </c>
      <c r="B36" t="s">
        <v>197</v>
      </c>
      <c r="C36" s="16" t="str">
        <f t="shared" si="0"/>
        <v>DB_CUSTBASE_PRODREFRESH.ods_sourcecode_t</v>
      </c>
      <c r="D36" t="s">
        <v>4461</v>
      </c>
    </row>
    <row r="37" spans="1:4">
      <c r="A37" t="s">
        <v>4430</v>
      </c>
      <c r="B37" t="s">
        <v>198</v>
      </c>
      <c r="C37" s="16" t="str">
        <f t="shared" si="0"/>
        <v>DB_CUSTBASE_PRODREFRESH.ods_stnd_addr_t</v>
      </c>
      <c r="D37" t="s">
        <v>4462</v>
      </c>
    </row>
    <row r="38" spans="1:4">
      <c r="A38" t="s">
        <v>4430</v>
      </c>
      <c r="B38" t="s">
        <v>199</v>
      </c>
      <c r="C38" s="16" t="str">
        <f t="shared" si="0"/>
        <v>DB_CUSTBASE_PRODREFRESH.ods_surv_obs_addr_t</v>
      </c>
      <c r="D38" t="s">
        <v>4463</v>
      </c>
    </row>
    <row r="39" spans="1:4">
      <c r="A39" t="s">
        <v>4430</v>
      </c>
      <c r="B39" t="s">
        <v>200</v>
      </c>
      <c r="C39" s="16" t="str">
        <f t="shared" si="0"/>
        <v>DB_CUSTBASE_PRODREFRESH.ods_surv_obs_cust_t</v>
      </c>
      <c r="D39" t="s">
        <v>4464</v>
      </c>
    </row>
    <row r="40" spans="1:4">
      <c r="A40" t="s">
        <v>4430</v>
      </c>
      <c r="B40" t="s">
        <v>201</v>
      </c>
      <c r="C40" s="16" t="str">
        <f t="shared" si="0"/>
        <v>DB_CUSTBASE_PRODREFRESH.ods_surv_obs_src_cust_t</v>
      </c>
      <c r="D40" t="s">
        <v>4465</v>
      </c>
    </row>
    <row r="41" spans="1:4">
      <c r="A41" t="s">
        <v>4430</v>
      </c>
      <c r="B41" t="s">
        <v>1837</v>
      </c>
      <c r="C41" s="16" t="str">
        <f t="shared" si="0"/>
        <v>DB_CUSTBASE_PRODREFRESH.ods_url_t</v>
      </c>
      <c r="D41" t="s">
        <v>4466</v>
      </c>
    </row>
    <row r="42" spans="1:4">
      <c r="A42" t="s">
        <v>4430</v>
      </c>
      <c r="B42" t="s">
        <v>109</v>
      </c>
      <c r="C42" s="16" t="str">
        <f t="shared" si="0"/>
        <v>DB_CUSTBASE_PRODREFRESH.CUST_ORD_TXN_XREF_T</v>
      </c>
      <c r="D42" t="s">
        <v>956</v>
      </c>
    </row>
    <row r="45" spans="1:4">
      <c r="A45" t="s">
        <v>370</v>
      </c>
      <c r="B45" t="s">
        <v>1766</v>
      </c>
      <c r="C45" s="16" t="str">
        <f t="shared" ref="C45:C65" si="1">A45&amp;"."&amp;B45</f>
        <v>db_venus.addr_dim</v>
      </c>
      <c r="D45" t="s">
        <v>4467</v>
      </c>
    </row>
    <row r="46" spans="1:4">
      <c r="A46" t="s">
        <v>370</v>
      </c>
      <c r="B46" t="s">
        <v>1767</v>
      </c>
      <c r="C46" s="16" t="str">
        <f t="shared" si="1"/>
        <v>db_venus.brd_combo_dim</v>
      </c>
      <c r="D46" t="s">
        <v>4468</v>
      </c>
    </row>
    <row r="47" spans="1:4">
      <c r="A47" t="s">
        <v>370</v>
      </c>
      <c r="B47" t="s">
        <v>1768</v>
      </c>
      <c r="C47" s="16" t="str">
        <f t="shared" si="1"/>
        <v>db_venus.brd_dim</v>
      </c>
      <c r="D47" t="s">
        <v>4469</v>
      </c>
    </row>
    <row r="48" spans="1:4">
      <c r="A48" t="s">
        <v>370</v>
      </c>
      <c r="B48" t="s">
        <v>1769</v>
      </c>
      <c r="C48" s="16" t="str">
        <f t="shared" si="1"/>
        <v>db_venus.brd_dim_test</v>
      </c>
      <c r="D48" t="s">
        <v>4470</v>
      </c>
    </row>
    <row r="49" spans="1:4">
      <c r="A49" t="s">
        <v>370</v>
      </c>
      <c r="B49" t="s">
        <v>1770</v>
      </c>
      <c r="C49" s="16" t="str">
        <f t="shared" si="1"/>
        <v>db_venus.ctry_dim</v>
      </c>
      <c r="D49" t="s">
        <v>4471</v>
      </c>
    </row>
    <row r="50" spans="1:4">
      <c r="A50" t="s">
        <v>370</v>
      </c>
      <c r="B50" t="s">
        <v>1771</v>
      </c>
      <c r="C50" s="16" t="str">
        <f t="shared" si="1"/>
        <v>db_venus.cur_xchg_rate_dim</v>
      </c>
      <c r="D50" t="s">
        <v>4472</v>
      </c>
    </row>
    <row r="51" spans="1:4">
      <c r="A51" t="s">
        <v>370</v>
      </c>
      <c r="B51" t="s">
        <v>1772</v>
      </c>
      <c r="C51" s="16" t="str">
        <f t="shared" si="1"/>
        <v>db_venus.date_dim</v>
      </c>
      <c r="D51" t="s">
        <v>4473</v>
      </c>
    </row>
    <row r="52" spans="1:4">
      <c r="A52" t="s">
        <v>370</v>
      </c>
      <c r="B52" t="s">
        <v>1773</v>
      </c>
      <c r="C52" s="16" t="str">
        <f t="shared" si="1"/>
        <v>db_venus.dc_dim</v>
      </c>
      <c r="D52" t="s">
        <v>4474</v>
      </c>
    </row>
    <row r="53" spans="1:4">
      <c r="A53" t="s">
        <v>370</v>
      </c>
      <c r="B53" t="s">
        <v>1774</v>
      </c>
      <c r="C53" s="16" t="str">
        <f t="shared" si="1"/>
        <v>db_venus.fin_loc_dim</v>
      </c>
      <c r="D53" t="s">
        <v>4475</v>
      </c>
    </row>
    <row r="54" spans="1:4">
      <c r="A54" t="s">
        <v>370</v>
      </c>
      <c r="B54" t="s">
        <v>1775</v>
      </c>
      <c r="C54" s="16" t="str">
        <f t="shared" si="1"/>
        <v>db_venus.merch_misc_dim</v>
      </c>
      <c r="D54" t="s">
        <v>4476</v>
      </c>
    </row>
    <row r="55" spans="1:4">
      <c r="A55" t="s">
        <v>370</v>
      </c>
      <c r="B55" t="s">
        <v>1776</v>
      </c>
      <c r="C55" s="16" t="str">
        <f t="shared" si="1"/>
        <v>db_venus.mrkt_dim</v>
      </c>
      <c r="D55" t="s">
        <v>4477</v>
      </c>
    </row>
    <row r="56" spans="1:4">
      <c r="A56" t="s">
        <v>370</v>
      </c>
      <c r="B56" t="s">
        <v>1777</v>
      </c>
      <c r="C56" s="16" t="str">
        <f t="shared" si="1"/>
        <v>db_venus.mrkt_test_dim</v>
      </c>
      <c r="D56" t="s">
        <v>4478</v>
      </c>
    </row>
    <row r="57" spans="1:4">
      <c r="A57" t="s">
        <v>370</v>
      </c>
      <c r="B57" t="s">
        <v>1778</v>
      </c>
      <c r="C57" s="16" t="str">
        <f t="shared" si="1"/>
        <v>db_venus.mrkt_test_dim_prtn</v>
      </c>
      <c r="D57" t="s">
        <v>4479</v>
      </c>
    </row>
    <row r="58" spans="1:4">
      <c r="A58" t="s">
        <v>370</v>
      </c>
      <c r="B58" t="s">
        <v>1779</v>
      </c>
      <c r="C58" s="16" t="str">
        <f t="shared" si="1"/>
        <v>db_venus.rbmlm_brd_mkt_loc_map</v>
      </c>
      <c r="D58" t="s">
        <v>4480</v>
      </c>
    </row>
    <row r="59" spans="1:4">
      <c r="A59" t="s">
        <v>370</v>
      </c>
      <c r="B59" t="s">
        <v>1780</v>
      </c>
      <c r="C59" s="16" t="str">
        <f t="shared" si="1"/>
        <v>db_venus.sesn_dim</v>
      </c>
      <c r="D59" t="s">
        <v>4481</v>
      </c>
    </row>
    <row r="60" spans="1:4">
      <c r="A60" t="s">
        <v>370</v>
      </c>
      <c r="B60" t="s">
        <v>1781</v>
      </c>
      <c r="C60" s="16" t="str">
        <f t="shared" si="1"/>
        <v>db_venus.sku_dim</v>
      </c>
      <c r="D60" t="s">
        <v>4482</v>
      </c>
    </row>
    <row r="61" spans="1:4">
      <c r="A61" t="s">
        <v>370</v>
      </c>
      <c r="B61" t="s">
        <v>1782</v>
      </c>
      <c r="C61" s="16" t="str">
        <f t="shared" si="1"/>
        <v>db_venus.sku_hist_dim</v>
      </c>
      <c r="D61" t="s">
        <v>4483</v>
      </c>
    </row>
    <row r="62" spans="1:4">
      <c r="A62" t="s">
        <v>370</v>
      </c>
      <c r="B62" t="s">
        <v>1783</v>
      </c>
      <c r="C62" s="16" t="str">
        <f t="shared" si="1"/>
        <v>db_venus.sty_clr_dim</v>
      </c>
      <c r="D62" t="s">
        <v>4484</v>
      </c>
    </row>
    <row r="63" spans="1:4">
      <c r="A63" t="s">
        <v>370</v>
      </c>
      <c r="B63" t="s">
        <v>1784</v>
      </c>
      <c r="C63" s="16" t="str">
        <f t="shared" si="1"/>
        <v>db_venus.sty_clr_hist_dim</v>
      </c>
      <c r="D63" t="s">
        <v>4485</v>
      </c>
    </row>
    <row r="64" spans="1:4">
      <c r="A64" t="s">
        <v>370</v>
      </c>
      <c r="B64" t="s">
        <v>1785</v>
      </c>
      <c r="C64" s="16" t="str">
        <f t="shared" si="1"/>
        <v>db_venus.tm_of_day_dim</v>
      </c>
      <c r="D64" t="s">
        <v>4486</v>
      </c>
    </row>
    <row r="65" spans="1:4">
      <c r="A65" t="s">
        <v>370</v>
      </c>
      <c r="B65" t="s">
        <v>1786</v>
      </c>
      <c r="C65" s="16" t="str">
        <f t="shared" si="1"/>
        <v>db_venus.vndr_sty_clr_dim</v>
      </c>
      <c r="D65" t="s">
        <v>4487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5:E160"/>
  <sheetViews>
    <sheetView zoomScale="80" zoomScaleNormal="80" workbookViewId="0">
      <pane ySplit="8400" topLeftCell="A109" activePane="bottomLeft"/>
      <selection activeCell="P8" sqref="P8"/>
      <selection pane="bottomLeft" activeCell="A127" sqref="A127"/>
    </sheetView>
  </sheetViews>
  <sheetFormatPr defaultRowHeight="15"/>
  <cols>
    <col min="1" max="1" width="35" customWidth="1"/>
    <col min="2" max="2" width="13.5703125" style="57" bestFit="1" customWidth="1"/>
    <col min="4" max="4" width="46.5703125" bestFit="1" customWidth="1"/>
    <col min="5" max="5" width="14.85546875" style="57" bestFit="1" customWidth="1"/>
  </cols>
  <sheetData>
    <row r="5" spans="1:5">
      <c r="A5" s="60" t="s">
        <v>213</v>
      </c>
      <c r="D5" s="60" t="s">
        <v>412</v>
      </c>
    </row>
    <row r="8" spans="1:5">
      <c r="A8" t="s">
        <v>259</v>
      </c>
      <c r="B8" s="58" t="s">
        <v>413</v>
      </c>
      <c r="D8" t="s">
        <v>259</v>
      </c>
      <c r="E8" s="58" t="s">
        <v>413</v>
      </c>
    </row>
    <row r="9" spans="1:5">
      <c r="A9" t="s">
        <v>2</v>
      </c>
      <c r="D9" t="s">
        <v>2</v>
      </c>
    </row>
    <row r="10" spans="1:5">
      <c r="A10" t="s">
        <v>260</v>
      </c>
      <c r="D10" t="s">
        <v>260</v>
      </c>
    </row>
    <row r="11" spans="1:5">
      <c r="A11" t="s">
        <v>261</v>
      </c>
      <c r="D11" t="s">
        <v>261</v>
      </c>
    </row>
    <row r="12" spans="1:5">
      <c r="A12" t="s">
        <v>262</v>
      </c>
      <c r="D12" t="s">
        <v>262</v>
      </c>
    </row>
    <row r="13" spans="1:5">
      <c r="A13" t="s">
        <v>263</v>
      </c>
      <c r="D13" t="s">
        <v>263</v>
      </c>
    </row>
    <row r="14" spans="1:5">
      <c r="A14" t="s">
        <v>264</v>
      </c>
      <c r="D14" t="s">
        <v>264</v>
      </c>
    </row>
    <row r="15" spans="1:5">
      <c r="A15" t="s">
        <v>265</v>
      </c>
      <c r="D15" t="s">
        <v>265</v>
      </c>
    </row>
    <row r="16" spans="1:5">
      <c r="A16" t="s">
        <v>266</v>
      </c>
      <c r="D16" t="s">
        <v>266</v>
      </c>
    </row>
    <row r="17" spans="1:4">
      <c r="A17" t="s">
        <v>267</v>
      </c>
      <c r="D17" t="s">
        <v>267</v>
      </c>
    </row>
    <row r="18" spans="1:4">
      <c r="A18" t="s">
        <v>268</v>
      </c>
      <c r="D18" t="s">
        <v>268</v>
      </c>
    </row>
    <row r="19" spans="1:4">
      <c r="A19" t="s">
        <v>269</v>
      </c>
      <c r="D19" t="s">
        <v>269</v>
      </c>
    </row>
    <row r="20" spans="1:4">
      <c r="A20" t="s">
        <v>270</v>
      </c>
      <c r="D20" t="s">
        <v>270</v>
      </c>
    </row>
    <row r="21" spans="1:4">
      <c r="A21" t="s">
        <v>271</v>
      </c>
      <c r="D21" t="s">
        <v>271</v>
      </c>
    </row>
    <row r="22" spans="1:4">
      <c r="A22" t="s">
        <v>272</v>
      </c>
      <c r="D22" t="s">
        <v>272</v>
      </c>
    </row>
    <row r="23" spans="1:4">
      <c r="A23" t="s">
        <v>273</v>
      </c>
      <c r="D23" t="s">
        <v>273</v>
      </c>
    </row>
    <row r="24" spans="1:4">
      <c r="A24" t="s">
        <v>274</v>
      </c>
      <c r="D24" t="s">
        <v>274</v>
      </c>
    </row>
    <row r="25" spans="1:4">
      <c r="A25" t="s">
        <v>275</v>
      </c>
      <c r="D25" t="s">
        <v>275</v>
      </c>
    </row>
    <row r="26" spans="1:4">
      <c r="A26" t="s">
        <v>276</v>
      </c>
      <c r="D26" t="s">
        <v>276</v>
      </c>
    </row>
    <row r="27" spans="1:4">
      <c r="A27" t="s">
        <v>277</v>
      </c>
      <c r="D27" t="s">
        <v>277</v>
      </c>
    </row>
    <row r="28" spans="1:4">
      <c r="A28" t="s">
        <v>278</v>
      </c>
      <c r="D28" t="s">
        <v>278</v>
      </c>
    </row>
    <row r="29" spans="1:4">
      <c r="A29" t="s">
        <v>279</v>
      </c>
      <c r="D29" t="s">
        <v>279</v>
      </c>
    </row>
    <row r="30" spans="1:4">
      <c r="A30" t="s">
        <v>280</v>
      </c>
      <c r="D30" t="s">
        <v>280</v>
      </c>
    </row>
    <row r="31" spans="1:4">
      <c r="A31" t="s">
        <v>281</v>
      </c>
      <c r="D31" t="s">
        <v>281</v>
      </c>
    </row>
    <row r="32" spans="1:4">
      <c r="A32" t="s">
        <v>282</v>
      </c>
      <c r="D32" t="s">
        <v>282</v>
      </c>
    </row>
    <row r="33" spans="1:5">
      <c r="A33" t="s">
        <v>283</v>
      </c>
      <c r="D33" t="s">
        <v>283</v>
      </c>
    </row>
    <row r="34" spans="1:5">
      <c r="A34" t="s">
        <v>284</v>
      </c>
      <c r="D34" t="s">
        <v>284</v>
      </c>
    </row>
    <row r="35" spans="1:5">
      <c r="A35" t="s">
        <v>285</v>
      </c>
      <c r="D35" t="s">
        <v>285</v>
      </c>
    </row>
    <row r="36" spans="1:5">
      <c r="A36" t="s">
        <v>286</v>
      </c>
      <c r="D36" t="s">
        <v>286</v>
      </c>
    </row>
    <row r="37" spans="1:5">
      <c r="A37" t="s">
        <v>287</v>
      </c>
      <c r="D37" t="s">
        <v>287</v>
      </c>
    </row>
    <row r="38" spans="1:5">
      <c r="A38" s="61" t="s">
        <v>288</v>
      </c>
      <c r="D38" s="61" t="s">
        <v>288</v>
      </c>
      <c r="E38" s="57">
        <v>1</v>
      </c>
    </row>
    <row r="39" spans="1:5">
      <c r="A39" t="s">
        <v>289</v>
      </c>
      <c r="D39" t="s">
        <v>289</v>
      </c>
      <c r="E39" s="57">
        <v>1</v>
      </c>
    </row>
    <row r="40" spans="1:5">
      <c r="A40" t="s">
        <v>290</v>
      </c>
      <c r="D40" t="s">
        <v>290</v>
      </c>
    </row>
    <row r="41" spans="1:5">
      <c r="A41" s="61" t="s">
        <v>291</v>
      </c>
      <c r="B41" s="57">
        <v>1</v>
      </c>
      <c r="D41" s="61" t="s">
        <v>291</v>
      </c>
      <c r="E41" s="57">
        <v>1</v>
      </c>
    </row>
    <row r="42" spans="1:5">
      <c r="A42" t="s">
        <v>292</v>
      </c>
      <c r="D42" t="s">
        <v>292</v>
      </c>
    </row>
    <row r="43" spans="1:5">
      <c r="A43" t="s">
        <v>293</v>
      </c>
      <c r="D43" t="s">
        <v>293</v>
      </c>
    </row>
    <row r="44" spans="1:5">
      <c r="A44" t="s">
        <v>294</v>
      </c>
      <c r="D44" t="s">
        <v>294</v>
      </c>
    </row>
    <row r="45" spans="1:5">
      <c r="A45" t="s">
        <v>295</v>
      </c>
      <c r="D45" t="s">
        <v>295</v>
      </c>
    </row>
    <row r="46" spans="1:5">
      <c r="A46" t="s">
        <v>296</v>
      </c>
      <c r="D46" t="s">
        <v>296</v>
      </c>
    </row>
    <row r="47" spans="1:5">
      <c r="A47" t="s">
        <v>297</v>
      </c>
      <c r="D47" t="s">
        <v>297</v>
      </c>
    </row>
    <row r="48" spans="1:5">
      <c r="A48" t="s">
        <v>298</v>
      </c>
      <c r="D48" t="s">
        <v>298</v>
      </c>
    </row>
    <row r="49" spans="1:5">
      <c r="A49" s="61" t="s">
        <v>299</v>
      </c>
      <c r="D49" t="s">
        <v>299</v>
      </c>
    </row>
    <row r="50" spans="1:5">
      <c r="A50" t="s">
        <v>300</v>
      </c>
      <c r="D50" t="s">
        <v>300</v>
      </c>
    </row>
    <row r="51" spans="1:5">
      <c r="A51" t="s">
        <v>301</v>
      </c>
      <c r="D51" t="s">
        <v>301</v>
      </c>
    </row>
    <row r="52" spans="1:5">
      <c r="A52" t="s">
        <v>302</v>
      </c>
      <c r="D52" t="s">
        <v>302</v>
      </c>
    </row>
    <row r="53" spans="1:5">
      <c r="A53" t="s">
        <v>303</v>
      </c>
      <c r="D53" t="s">
        <v>303</v>
      </c>
    </row>
    <row r="54" spans="1:5">
      <c r="A54" t="s">
        <v>304</v>
      </c>
      <c r="D54" t="s">
        <v>304</v>
      </c>
    </row>
    <row r="55" spans="1:5">
      <c r="A55" t="s">
        <v>305</v>
      </c>
      <c r="D55" t="s">
        <v>305</v>
      </c>
    </row>
    <row r="56" spans="1:5">
      <c r="A56" t="s">
        <v>306</v>
      </c>
      <c r="D56" t="s">
        <v>306</v>
      </c>
    </row>
    <row r="57" spans="1:5">
      <c r="A57" t="s">
        <v>307</v>
      </c>
      <c r="D57" t="s">
        <v>307</v>
      </c>
    </row>
    <row r="58" spans="1:5">
      <c r="A58" t="s">
        <v>308</v>
      </c>
      <c r="D58" t="s">
        <v>308</v>
      </c>
    </row>
    <row r="59" spans="1:5">
      <c r="A59" t="s">
        <v>309</v>
      </c>
      <c r="D59" t="s">
        <v>309</v>
      </c>
    </row>
    <row r="60" spans="1:5">
      <c r="A60" t="s">
        <v>310</v>
      </c>
      <c r="D60" t="s">
        <v>310</v>
      </c>
    </row>
    <row r="61" spans="1:5">
      <c r="A61" t="s">
        <v>311</v>
      </c>
      <c r="D61" s="61" t="s">
        <v>311</v>
      </c>
      <c r="E61" s="57">
        <v>1</v>
      </c>
    </row>
    <row r="62" spans="1:5">
      <c r="A62" t="s">
        <v>312</v>
      </c>
      <c r="D62" t="s">
        <v>312</v>
      </c>
    </row>
    <row r="63" spans="1:5">
      <c r="A63" t="s">
        <v>313</v>
      </c>
      <c r="D63" t="s">
        <v>313</v>
      </c>
    </row>
    <row r="64" spans="1:5">
      <c r="A64" t="s">
        <v>314</v>
      </c>
      <c r="D64" t="s">
        <v>314</v>
      </c>
    </row>
    <row r="65" spans="1:4">
      <c r="A65" t="s">
        <v>315</v>
      </c>
      <c r="D65" t="s">
        <v>315</v>
      </c>
    </row>
    <row r="66" spans="1:4">
      <c r="A66" t="s">
        <v>316</v>
      </c>
      <c r="D66" t="s">
        <v>316</v>
      </c>
    </row>
    <row r="67" spans="1:4">
      <c r="A67" t="s">
        <v>317</v>
      </c>
      <c r="D67" t="s">
        <v>317</v>
      </c>
    </row>
    <row r="68" spans="1:4">
      <c r="A68" t="s">
        <v>318</v>
      </c>
      <c r="D68" t="s">
        <v>318</v>
      </c>
    </row>
    <row r="69" spans="1:4">
      <c r="A69" t="s">
        <v>319</v>
      </c>
      <c r="D69" t="s">
        <v>319</v>
      </c>
    </row>
    <row r="70" spans="1:4">
      <c r="A70" t="s">
        <v>320</v>
      </c>
      <c r="D70" t="s">
        <v>320</v>
      </c>
    </row>
    <row r="71" spans="1:4">
      <c r="A71" t="s">
        <v>321</v>
      </c>
      <c r="D71" t="s">
        <v>321</v>
      </c>
    </row>
    <row r="72" spans="1:4">
      <c r="A72" t="s">
        <v>322</v>
      </c>
      <c r="D72" t="s">
        <v>322</v>
      </c>
    </row>
    <row r="73" spans="1:4">
      <c r="A73" t="s">
        <v>323</v>
      </c>
      <c r="D73" t="s">
        <v>323</v>
      </c>
    </row>
    <row r="74" spans="1:4">
      <c r="A74" t="s">
        <v>324</v>
      </c>
      <c r="D74" t="s">
        <v>324</v>
      </c>
    </row>
    <row r="75" spans="1:4">
      <c r="A75" t="s">
        <v>325</v>
      </c>
      <c r="D75" t="s">
        <v>325</v>
      </c>
    </row>
    <row r="76" spans="1:4">
      <c r="A76" t="s">
        <v>326</v>
      </c>
      <c r="D76" t="s">
        <v>326</v>
      </c>
    </row>
    <row r="77" spans="1:4">
      <c r="A77" t="s">
        <v>327</v>
      </c>
      <c r="D77" t="s">
        <v>327</v>
      </c>
    </row>
    <row r="78" spans="1:4">
      <c r="A78" t="s">
        <v>328</v>
      </c>
      <c r="D78" t="s">
        <v>328</v>
      </c>
    </row>
    <row r="79" spans="1:4">
      <c r="A79" t="s">
        <v>329</v>
      </c>
      <c r="D79" t="s">
        <v>329</v>
      </c>
    </row>
    <row r="80" spans="1:4">
      <c r="A80" t="s">
        <v>330</v>
      </c>
      <c r="D80" t="s">
        <v>330</v>
      </c>
    </row>
    <row r="81" spans="1:4">
      <c r="A81" t="s">
        <v>331</v>
      </c>
      <c r="D81" t="s">
        <v>331</v>
      </c>
    </row>
    <row r="82" spans="1:4">
      <c r="A82" t="s">
        <v>332</v>
      </c>
      <c r="D82" t="s">
        <v>332</v>
      </c>
    </row>
    <row r="83" spans="1:4">
      <c r="A83" t="s">
        <v>333</v>
      </c>
      <c r="D83" t="s">
        <v>333</v>
      </c>
    </row>
    <row r="84" spans="1:4">
      <c r="A84" t="s">
        <v>334</v>
      </c>
      <c r="D84" t="s">
        <v>334</v>
      </c>
    </row>
    <row r="85" spans="1:4">
      <c r="A85" t="s">
        <v>335</v>
      </c>
      <c r="D85" t="s">
        <v>335</v>
      </c>
    </row>
    <row r="86" spans="1:4">
      <c r="A86" t="s">
        <v>336</v>
      </c>
      <c r="D86" t="s">
        <v>336</v>
      </c>
    </row>
    <row r="87" spans="1:4">
      <c r="A87" t="s">
        <v>337</v>
      </c>
      <c r="D87" t="s">
        <v>337</v>
      </c>
    </row>
    <row r="88" spans="1:4">
      <c r="A88" t="s">
        <v>338</v>
      </c>
      <c r="D88" t="s">
        <v>338</v>
      </c>
    </row>
    <row r="89" spans="1:4">
      <c r="A89" t="s">
        <v>339</v>
      </c>
      <c r="D89" t="s">
        <v>339</v>
      </c>
    </row>
    <row r="90" spans="1:4">
      <c r="A90" t="s">
        <v>340</v>
      </c>
      <c r="D90" t="s">
        <v>340</v>
      </c>
    </row>
    <row r="91" spans="1:4">
      <c r="A91" t="s">
        <v>341</v>
      </c>
      <c r="D91" t="s">
        <v>341</v>
      </c>
    </row>
    <row r="92" spans="1:4">
      <c r="A92" t="s">
        <v>342</v>
      </c>
      <c r="D92" t="s">
        <v>409</v>
      </c>
    </row>
    <row r="93" spans="1:4">
      <c r="A93" t="s">
        <v>343</v>
      </c>
      <c r="D93" t="s">
        <v>342</v>
      </c>
    </row>
    <row r="94" spans="1:4">
      <c r="A94" t="s">
        <v>344</v>
      </c>
      <c r="D94" t="s">
        <v>343</v>
      </c>
    </row>
    <row r="95" spans="1:4">
      <c r="A95" t="s">
        <v>345</v>
      </c>
      <c r="D95" t="s">
        <v>344</v>
      </c>
    </row>
    <row r="96" spans="1:4">
      <c r="A96" t="s">
        <v>346</v>
      </c>
      <c r="D96" t="s">
        <v>410</v>
      </c>
    </row>
    <row r="97" spans="1:4">
      <c r="A97" t="s">
        <v>347</v>
      </c>
      <c r="D97" t="s">
        <v>345</v>
      </c>
    </row>
    <row r="98" spans="1:4">
      <c r="A98" t="s">
        <v>348</v>
      </c>
      <c r="D98" t="s">
        <v>346</v>
      </c>
    </row>
    <row r="99" spans="1:4">
      <c r="A99" t="s">
        <v>349</v>
      </c>
      <c r="D99" t="s">
        <v>347</v>
      </c>
    </row>
    <row r="100" spans="1:4">
      <c r="A100" t="s">
        <v>350</v>
      </c>
      <c r="D100" t="s">
        <v>348</v>
      </c>
    </row>
    <row r="101" spans="1:4">
      <c r="A101" t="s">
        <v>351</v>
      </c>
      <c r="D101" t="s">
        <v>349</v>
      </c>
    </row>
    <row r="102" spans="1:4">
      <c r="A102" t="s">
        <v>352</v>
      </c>
      <c r="D102" t="s">
        <v>350</v>
      </c>
    </row>
    <row r="103" spans="1:4">
      <c r="A103" t="s">
        <v>353</v>
      </c>
      <c r="D103" t="s">
        <v>351</v>
      </c>
    </row>
    <row r="104" spans="1:4">
      <c r="A104" t="s">
        <v>354</v>
      </c>
      <c r="D104" t="s">
        <v>352</v>
      </c>
    </row>
    <row r="105" spans="1:4">
      <c r="A105" t="s">
        <v>355</v>
      </c>
      <c r="D105" t="s">
        <v>353</v>
      </c>
    </row>
    <row r="106" spans="1:4">
      <c r="A106" t="s">
        <v>356</v>
      </c>
      <c r="D106" t="s">
        <v>354</v>
      </c>
    </row>
    <row r="107" spans="1:4">
      <c r="A107" t="s">
        <v>357</v>
      </c>
      <c r="D107" t="s">
        <v>355</v>
      </c>
    </row>
    <row r="108" spans="1:4">
      <c r="A108" t="s">
        <v>358</v>
      </c>
      <c r="D108" t="s">
        <v>356</v>
      </c>
    </row>
    <row r="109" spans="1:4">
      <c r="A109" t="s">
        <v>359</v>
      </c>
      <c r="D109" t="s">
        <v>357</v>
      </c>
    </row>
    <row r="110" spans="1:4">
      <c r="A110" t="s">
        <v>360</v>
      </c>
      <c r="D110" t="s">
        <v>358</v>
      </c>
    </row>
    <row r="111" spans="1:4">
      <c r="A111" t="s">
        <v>361</v>
      </c>
      <c r="D111" t="s">
        <v>359</v>
      </c>
    </row>
    <row r="112" spans="1:4">
      <c r="A112" t="s">
        <v>362</v>
      </c>
      <c r="D112" t="s">
        <v>360</v>
      </c>
    </row>
    <row r="113" spans="1:4">
      <c r="A113" t="s">
        <v>363</v>
      </c>
      <c r="D113" t="s">
        <v>361</v>
      </c>
    </row>
    <row r="114" spans="1:4">
      <c r="A114" t="s">
        <v>364</v>
      </c>
      <c r="D114" t="s">
        <v>362</v>
      </c>
    </row>
    <row r="115" spans="1:4">
      <c r="A115" t="s">
        <v>365</v>
      </c>
      <c r="D115" t="s">
        <v>363</v>
      </c>
    </row>
    <row r="116" spans="1:4">
      <c r="A116" t="s">
        <v>366</v>
      </c>
      <c r="D116" t="s">
        <v>364</v>
      </c>
    </row>
    <row r="117" spans="1:4">
      <c r="A117" t="s">
        <v>367</v>
      </c>
      <c r="D117" t="s">
        <v>365</v>
      </c>
    </row>
    <row r="118" spans="1:4">
      <c r="A118" t="s">
        <v>368</v>
      </c>
      <c r="D118" t="s">
        <v>366</v>
      </c>
    </row>
    <row r="119" spans="1:4">
      <c r="A119" t="s">
        <v>369</v>
      </c>
      <c r="D119" t="s">
        <v>367</v>
      </c>
    </row>
    <row r="120" spans="1:4">
      <c r="A120" s="61" t="s">
        <v>370</v>
      </c>
      <c r="D120" t="s">
        <v>368</v>
      </c>
    </row>
    <row r="121" spans="1:4">
      <c r="A121" t="s">
        <v>371</v>
      </c>
      <c r="D121" t="s">
        <v>369</v>
      </c>
    </row>
    <row r="122" spans="1:4">
      <c r="A122" t="s">
        <v>372</v>
      </c>
      <c r="D122" s="61" t="s">
        <v>370</v>
      </c>
    </row>
    <row r="123" spans="1:4">
      <c r="A123" t="s">
        <v>373</v>
      </c>
      <c r="D123" t="s">
        <v>371</v>
      </c>
    </row>
    <row r="124" spans="1:4">
      <c r="A124" t="s">
        <v>374</v>
      </c>
      <c r="D124" t="s">
        <v>372</v>
      </c>
    </row>
    <row r="125" spans="1:4">
      <c r="A125" t="s">
        <v>375</v>
      </c>
      <c r="D125" t="s">
        <v>373</v>
      </c>
    </row>
    <row r="126" spans="1:4">
      <c r="A126" t="s">
        <v>376</v>
      </c>
      <c r="D126" t="s">
        <v>374</v>
      </c>
    </row>
    <row r="127" spans="1:4">
      <c r="A127" t="s">
        <v>377</v>
      </c>
      <c r="D127" t="s">
        <v>375</v>
      </c>
    </row>
    <row r="128" spans="1:4">
      <c r="A128" t="s">
        <v>378</v>
      </c>
      <c r="D128" t="s">
        <v>376</v>
      </c>
    </row>
    <row r="129" spans="1:4">
      <c r="A129" t="s">
        <v>379</v>
      </c>
      <c r="D129" t="s">
        <v>377</v>
      </c>
    </row>
    <row r="130" spans="1:4">
      <c r="A130" t="s">
        <v>380</v>
      </c>
      <c r="D130" t="s">
        <v>378</v>
      </c>
    </row>
    <row r="131" spans="1:4">
      <c r="A131" t="s">
        <v>381</v>
      </c>
      <c r="D131" t="s">
        <v>379</v>
      </c>
    </row>
    <row r="132" spans="1:4">
      <c r="A132" t="s">
        <v>382</v>
      </c>
      <c r="D132" t="s">
        <v>380</v>
      </c>
    </row>
    <row r="133" spans="1:4">
      <c r="A133" t="s">
        <v>383</v>
      </c>
      <c r="D133" t="s">
        <v>381</v>
      </c>
    </row>
    <row r="134" spans="1:4">
      <c r="A134" t="s">
        <v>384</v>
      </c>
      <c r="D134" t="s">
        <v>382</v>
      </c>
    </row>
    <row r="135" spans="1:4">
      <c r="A135" t="s">
        <v>385</v>
      </c>
      <c r="D135" t="s">
        <v>383</v>
      </c>
    </row>
    <row r="136" spans="1:4">
      <c r="A136" t="s">
        <v>386</v>
      </c>
      <c r="D136" t="s">
        <v>384</v>
      </c>
    </row>
    <row r="137" spans="1:4">
      <c r="A137" t="s">
        <v>387</v>
      </c>
      <c r="D137" t="s">
        <v>385</v>
      </c>
    </row>
    <row r="138" spans="1:4">
      <c r="A138" t="s">
        <v>388</v>
      </c>
      <c r="D138" t="s">
        <v>386</v>
      </c>
    </row>
    <row r="139" spans="1:4">
      <c r="A139" t="s">
        <v>389</v>
      </c>
      <c r="D139" t="s">
        <v>387</v>
      </c>
    </row>
    <row r="140" spans="1:4">
      <c r="A140" t="s">
        <v>390</v>
      </c>
      <c r="D140" t="s">
        <v>388</v>
      </c>
    </row>
    <row r="141" spans="1:4">
      <c r="A141" t="s">
        <v>391</v>
      </c>
      <c r="D141" t="s">
        <v>389</v>
      </c>
    </row>
    <row r="142" spans="1:4">
      <c r="A142" t="s">
        <v>392</v>
      </c>
      <c r="D142" t="s">
        <v>390</v>
      </c>
    </row>
    <row r="143" spans="1:4">
      <c r="A143" t="s">
        <v>393</v>
      </c>
      <c r="D143" t="s">
        <v>391</v>
      </c>
    </row>
    <row r="144" spans="1:4">
      <c r="A144" t="s">
        <v>394</v>
      </c>
      <c r="D144" t="s">
        <v>392</v>
      </c>
    </row>
    <row r="145" spans="1:4">
      <c r="A145" t="s">
        <v>395</v>
      </c>
      <c r="D145" t="s">
        <v>393</v>
      </c>
    </row>
    <row r="146" spans="1:4">
      <c r="A146" t="s">
        <v>396</v>
      </c>
      <c r="D146" t="s">
        <v>394</v>
      </c>
    </row>
    <row r="147" spans="1:4">
      <c r="A147" t="s">
        <v>397</v>
      </c>
      <c r="D147" t="s">
        <v>395</v>
      </c>
    </row>
    <row r="148" spans="1:4">
      <c r="A148" t="s">
        <v>398</v>
      </c>
      <c r="D148" t="s">
        <v>396</v>
      </c>
    </row>
    <row r="149" spans="1:4">
      <c r="A149" t="s">
        <v>399</v>
      </c>
      <c r="D149" t="s">
        <v>397</v>
      </c>
    </row>
    <row r="150" spans="1:4">
      <c r="A150" t="s">
        <v>400</v>
      </c>
      <c r="D150" t="s">
        <v>398</v>
      </c>
    </row>
    <row r="151" spans="1:4">
      <c r="A151" t="s">
        <v>401</v>
      </c>
      <c r="D151" t="s">
        <v>399</v>
      </c>
    </row>
    <row r="152" spans="1:4">
      <c r="A152" t="s">
        <v>402</v>
      </c>
      <c r="D152" t="s">
        <v>400</v>
      </c>
    </row>
    <row r="153" spans="1:4">
      <c r="A153" t="s">
        <v>403</v>
      </c>
      <c r="D153" t="s">
        <v>401</v>
      </c>
    </row>
    <row r="154" spans="1:4">
      <c r="A154" t="s">
        <v>404</v>
      </c>
      <c r="D154" t="s">
        <v>402</v>
      </c>
    </row>
    <row r="155" spans="1:4">
      <c r="A155" t="s">
        <v>405</v>
      </c>
      <c r="D155" t="s">
        <v>403</v>
      </c>
    </row>
    <row r="156" spans="1:4">
      <c r="A156" t="s">
        <v>406</v>
      </c>
      <c r="D156" t="s">
        <v>404</v>
      </c>
    </row>
    <row r="157" spans="1:4">
      <c r="A157" t="s">
        <v>407</v>
      </c>
      <c r="D157" t="s">
        <v>405</v>
      </c>
    </row>
    <row r="158" spans="1:4">
      <c r="A158" t="s">
        <v>408</v>
      </c>
      <c r="D158" t="s">
        <v>406</v>
      </c>
    </row>
    <row r="159" spans="1:4">
      <c r="D159" t="s">
        <v>407</v>
      </c>
    </row>
    <row r="160" spans="1:4">
      <c r="D160" t="s">
        <v>411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5:D56"/>
  <sheetViews>
    <sheetView zoomScale="80" zoomScaleNormal="80" workbookViewId="0">
      <selection activeCell="A54" sqref="A54"/>
    </sheetView>
  </sheetViews>
  <sheetFormatPr defaultRowHeight="15"/>
  <cols>
    <col min="1" max="1" width="44.85546875" customWidth="1"/>
    <col min="2" max="2" width="18.85546875" bestFit="1" customWidth="1"/>
    <col min="4" max="4" width="46.5703125" bestFit="1" customWidth="1"/>
  </cols>
  <sheetData>
    <row r="5" spans="1:4">
      <c r="A5" s="60" t="s">
        <v>213</v>
      </c>
      <c r="D5" s="60" t="s">
        <v>13483</v>
      </c>
    </row>
    <row r="8" spans="1:4">
      <c r="A8" s="3" t="s">
        <v>143</v>
      </c>
    </row>
    <row r="9" spans="1:4">
      <c r="A9" s="3" t="s">
        <v>214</v>
      </c>
    </row>
    <row r="10" spans="1:4">
      <c r="A10" t="s">
        <v>2</v>
      </c>
    </row>
    <row r="11" spans="1:4">
      <c r="A11" t="s">
        <v>215</v>
      </c>
    </row>
    <row r="12" spans="1:4">
      <c r="A12" s="3" t="s">
        <v>146</v>
      </c>
    </row>
    <row r="13" spans="1:4">
      <c r="A13" t="s">
        <v>2</v>
      </c>
      <c r="B13" s="58" t="s">
        <v>258</v>
      </c>
      <c r="D13" t="s">
        <v>2</v>
      </c>
    </row>
    <row r="14" spans="1:4">
      <c r="A14" t="s">
        <v>147</v>
      </c>
      <c r="D14" t="s">
        <v>147</v>
      </c>
    </row>
    <row r="15" spans="1:4">
      <c r="A15" t="s">
        <v>216</v>
      </c>
      <c r="D15" t="s">
        <v>216</v>
      </c>
    </row>
    <row r="16" spans="1:4">
      <c r="A16" t="s">
        <v>217</v>
      </c>
      <c r="D16" t="s">
        <v>217</v>
      </c>
    </row>
    <row r="17" spans="1:4">
      <c r="A17" t="s">
        <v>218</v>
      </c>
      <c r="D17" t="s">
        <v>218</v>
      </c>
    </row>
    <row r="18" spans="1:4">
      <c r="A18" t="s">
        <v>219</v>
      </c>
      <c r="D18" t="s">
        <v>219</v>
      </c>
    </row>
    <row r="19" spans="1:4">
      <c r="A19" t="s">
        <v>220</v>
      </c>
      <c r="D19" t="s">
        <v>220</v>
      </c>
    </row>
    <row r="20" spans="1:4">
      <c r="A20" t="s">
        <v>221</v>
      </c>
      <c r="D20" t="s">
        <v>221</v>
      </c>
    </row>
    <row r="21" spans="1:4">
      <c r="A21" t="s">
        <v>222</v>
      </c>
      <c r="D21" t="s">
        <v>222</v>
      </c>
    </row>
    <row r="22" spans="1:4">
      <c r="A22" t="s">
        <v>223</v>
      </c>
      <c r="D22" t="s">
        <v>223</v>
      </c>
    </row>
    <row r="23" spans="1:4">
      <c r="A23" t="s">
        <v>224</v>
      </c>
      <c r="D23" t="s">
        <v>224</v>
      </c>
    </row>
    <row r="24" spans="1:4">
      <c r="A24" t="s">
        <v>225</v>
      </c>
      <c r="D24" t="s">
        <v>225</v>
      </c>
    </row>
    <row r="25" spans="1:4">
      <c r="A25" t="s">
        <v>226</v>
      </c>
      <c r="D25" t="s">
        <v>226</v>
      </c>
    </row>
    <row r="26" spans="1:4">
      <c r="A26" t="s">
        <v>227</v>
      </c>
      <c r="D26" t="s">
        <v>227</v>
      </c>
    </row>
    <row r="27" spans="1:4">
      <c r="A27" t="s">
        <v>228</v>
      </c>
      <c r="D27" t="s">
        <v>228</v>
      </c>
    </row>
    <row r="28" spans="1:4">
      <c r="A28" t="s">
        <v>229</v>
      </c>
      <c r="D28" t="s">
        <v>229</v>
      </c>
    </row>
    <row r="29" spans="1:4">
      <c r="A29" t="s">
        <v>230</v>
      </c>
      <c r="D29" t="s">
        <v>230</v>
      </c>
    </row>
    <row r="30" spans="1:4">
      <c r="A30" t="s">
        <v>231</v>
      </c>
      <c r="D30" t="s">
        <v>231</v>
      </c>
    </row>
    <row r="31" spans="1:4">
      <c r="A31" t="s">
        <v>232</v>
      </c>
      <c r="D31" t="s">
        <v>232</v>
      </c>
    </row>
    <row r="32" spans="1:4">
      <c r="A32" t="s">
        <v>233</v>
      </c>
      <c r="D32" t="s">
        <v>233</v>
      </c>
    </row>
    <row r="33" spans="1:4">
      <c r="A33" t="s">
        <v>234</v>
      </c>
      <c r="D33" t="s">
        <v>234</v>
      </c>
    </row>
    <row r="34" spans="1:4">
      <c r="A34" t="s">
        <v>235</v>
      </c>
      <c r="D34" t="s">
        <v>235</v>
      </c>
    </row>
    <row r="35" spans="1:4">
      <c r="A35" t="s">
        <v>236</v>
      </c>
      <c r="D35" t="s">
        <v>236</v>
      </c>
    </row>
    <row r="36" spans="1:4">
      <c r="A36" t="s">
        <v>237</v>
      </c>
      <c r="D36" t="s">
        <v>237</v>
      </c>
    </row>
    <row r="37" spans="1:4">
      <c r="A37" t="s">
        <v>238</v>
      </c>
      <c r="D37" t="s">
        <v>238</v>
      </c>
    </row>
    <row r="38" spans="1:4">
      <c r="A38" t="s">
        <v>239</v>
      </c>
      <c r="D38" t="s">
        <v>239</v>
      </c>
    </row>
    <row r="39" spans="1:4">
      <c r="A39" t="s">
        <v>240</v>
      </c>
      <c r="D39" t="s">
        <v>240</v>
      </c>
    </row>
    <row r="40" spans="1:4">
      <c r="A40" s="61" t="s">
        <v>241</v>
      </c>
      <c r="D40" t="s">
        <v>241</v>
      </c>
    </row>
    <row r="41" spans="1:4">
      <c r="A41" t="s">
        <v>242</v>
      </c>
      <c r="D41" t="s">
        <v>242</v>
      </c>
    </row>
    <row r="42" spans="1:4">
      <c r="A42" t="s">
        <v>243</v>
      </c>
      <c r="D42" t="s">
        <v>243</v>
      </c>
    </row>
    <row r="43" spans="1:4">
      <c r="A43" t="s">
        <v>244</v>
      </c>
      <c r="D43" t="s">
        <v>244</v>
      </c>
    </row>
    <row r="44" spans="1:4">
      <c r="A44" t="s">
        <v>245</v>
      </c>
      <c r="D44" t="s">
        <v>245</v>
      </c>
    </row>
    <row r="45" spans="1:4">
      <c r="A45" s="106" t="s">
        <v>246</v>
      </c>
      <c r="D45" t="s">
        <v>246</v>
      </c>
    </row>
    <row r="46" spans="1:4">
      <c r="A46" t="s">
        <v>247</v>
      </c>
      <c r="D46" t="s">
        <v>247</v>
      </c>
    </row>
    <row r="47" spans="1:4">
      <c r="A47" t="s">
        <v>248</v>
      </c>
      <c r="D47" t="s">
        <v>248</v>
      </c>
    </row>
    <row r="48" spans="1:4">
      <c r="A48" t="s">
        <v>249</v>
      </c>
      <c r="D48" t="s">
        <v>249</v>
      </c>
    </row>
    <row r="49" spans="1:4">
      <c r="A49" t="s">
        <v>250</v>
      </c>
      <c r="D49" t="s">
        <v>250</v>
      </c>
    </row>
    <row r="50" spans="1:4">
      <c r="A50" t="s">
        <v>251</v>
      </c>
      <c r="D50" t="s">
        <v>251</v>
      </c>
    </row>
    <row r="51" spans="1:4">
      <c r="A51" t="s">
        <v>252</v>
      </c>
      <c r="D51" t="s">
        <v>252</v>
      </c>
    </row>
    <row r="52" spans="1:4">
      <c r="A52" t="s">
        <v>253</v>
      </c>
      <c r="D52" t="s">
        <v>253</v>
      </c>
    </row>
    <row r="53" spans="1:4">
      <c r="A53" t="s">
        <v>254</v>
      </c>
      <c r="D53" t="s">
        <v>254</v>
      </c>
    </row>
    <row r="54" spans="1:4">
      <c r="A54" s="61" t="s">
        <v>255</v>
      </c>
      <c r="D54" t="s">
        <v>255</v>
      </c>
    </row>
    <row r="55" spans="1:4">
      <c r="A55" t="s">
        <v>256</v>
      </c>
      <c r="D55" t="s">
        <v>256</v>
      </c>
    </row>
    <row r="56" spans="1:4">
      <c r="A56" t="s">
        <v>257</v>
      </c>
      <c r="D56" t="s">
        <v>13482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Z37"/>
  <sheetViews>
    <sheetView tabSelected="1" topLeftCell="K1" zoomScale="80" zoomScaleNormal="80" workbookViewId="0">
      <pane xSplit="32190" topLeftCell="CO1"/>
      <selection activeCell="W17" sqref="W17"/>
      <selection pane="topRight" activeCell="CQ6" sqref="CQ6"/>
    </sheetView>
  </sheetViews>
  <sheetFormatPr defaultRowHeight="15"/>
  <cols>
    <col min="1" max="1" width="137.28515625" customWidth="1"/>
    <col min="2" max="2" width="21.7109375" bestFit="1" customWidth="1"/>
    <col min="3" max="3" width="10" bestFit="1" customWidth="1"/>
    <col min="4" max="4" width="13.7109375" bestFit="1" customWidth="1"/>
    <col min="6" max="6" width="21.28515625" bestFit="1" customWidth="1"/>
    <col min="7" max="7" width="12" bestFit="1" customWidth="1"/>
    <col min="8" max="8" width="5.5703125" bestFit="1" customWidth="1"/>
    <col min="9" max="9" width="12" bestFit="1" customWidth="1"/>
    <col min="10" max="10" width="12" customWidth="1"/>
    <col min="11" max="11" width="85.85546875" customWidth="1"/>
    <col min="12" max="12" width="61.5703125" customWidth="1"/>
    <col min="13" max="13" width="17" customWidth="1"/>
    <col min="14" max="14" width="36.5703125" bestFit="1" customWidth="1"/>
    <col min="15" max="15" width="36.28515625" bestFit="1" customWidth="1"/>
    <col min="16" max="16" width="12.28515625" bestFit="1" customWidth="1"/>
    <col min="17" max="17" width="15.7109375" bestFit="1" customWidth="1"/>
    <col min="70" max="70" width="10.85546875" bestFit="1" customWidth="1"/>
  </cols>
  <sheetData>
    <row r="1" spans="1:95" ht="18.75">
      <c r="F1" s="473" t="str">
        <f>UPPER(G5)</f>
        <v>XCOTX_CUST_ORD_TXN_XREF</v>
      </c>
      <c r="G1" s="473"/>
      <c r="H1" s="473"/>
      <c r="I1" s="473"/>
      <c r="J1" s="328"/>
      <c r="O1" s="5"/>
      <c r="P1" s="5"/>
      <c r="Q1" s="5"/>
      <c r="V1" s="5"/>
      <c r="W1" s="5"/>
      <c r="X1" s="5"/>
      <c r="Y1" s="5"/>
      <c r="Z1" s="5"/>
      <c r="AA1" s="5"/>
      <c r="BD1" s="195"/>
      <c r="BE1" s="195"/>
      <c r="BV1" s="210"/>
      <c r="CE1" s="16"/>
    </row>
    <row r="2" spans="1:95" ht="18.75">
      <c r="F2" s="6"/>
      <c r="I2" s="4"/>
      <c r="J2" s="4"/>
      <c r="N2" s="7" t="s">
        <v>86</v>
      </c>
      <c r="P2" s="5"/>
      <c r="Q2" s="5"/>
      <c r="V2" s="5"/>
      <c r="W2" s="5"/>
      <c r="X2" s="5"/>
      <c r="Y2" s="5"/>
      <c r="Z2" s="5"/>
      <c r="AA2" s="5"/>
      <c r="BD2" s="195"/>
      <c r="BE2" s="211" t="s">
        <v>4419</v>
      </c>
      <c r="BF2" s="211" t="s">
        <v>4420</v>
      </c>
      <c r="BI2" s="211" t="s">
        <v>4421</v>
      </c>
      <c r="BJ2" s="211" t="s">
        <v>4422</v>
      </c>
      <c r="BM2" s="211" t="s">
        <v>4423</v>
      </c>
      <c r="BN2" s="211" t="s">
        <v>4424</v>
      </c>
      <c r="BP2" s="211" t="s">
        <v>4425</v>
      </c>
      <c r="BQ2" s="211" t="s">
        <v>4426</v>
      </c>
      <c r="BT2" s="211" t="s">
        <v>4427</v>
      </c>
      <c r="BU2" s="211" t="s">
        <v>4428</v>
      </c>
      <c r="BV2" s="210"/>
      <c r="BW2" s="211" t="s">
        <v>4419</v>
      </c>
      <c r="BX2" s="211" t="s">
        <v>4420</v>
      </c>
      <c r="CA2" s="211" t="s">
        <v>4421</v>
      </c>
      <c r="CB2" s="211" t="s">
        <v>4422</v>
      </c>
      <c r="CE2" s="211" t="s">
        <v>4423</v>
      </c>
      <c r="CF2" s="211" t="s">
        <v>4424</v>
      </c>
      <c r="CH2" s="211" t="s">
        <v>4425</v>
      </c>
      <c r="CI2" s="211" t="s">
        <v>4426</v>
      </c>
      <c r="CL2" s="211" t="s">
        <v>4427</v>
      </c>
      <c r="CM2" s="211" t="s">
        <v>4428</v>
      </c>
      <c r="CQ2" s="211" t="s">
        <v>4429</v>
      </c>
    </row>
    <row r="3" spans="1:95">
      <c r="F3" s="3" t="s">
        <v>87</v>
      </c>
      <c r="G3" s="475" t="s">
        <v>106</v>
      </c>
      <c r="H3" s="475"/>
      <c r="I3" s="475"/>
      <c r="J3" s="475"/>
      <c r="K3" s="475"/>
      <c r="L3" s="330"/>
      <c r="M3" s="330"/>
      <c r="N3" s="346" t="s">
        <v>1634</v>
      </c>
      <c r="P3" s="177"/>
      <c r="Q3" s="177"/>
      <c r="V3" s="5"/>
      <c r="W3" s="5"/>
      <c r="X3" s="5"/>
      <c r="Y3" s="5"/>
      <c r="Z3" s="5"/>
      <c r="AA3" s="5"/>
      <c r="BD3" s="195"/>
      <c r="BE3" s="195"/>
      <c r="BV3" s="210"/>
      <c r="CE3" s="16"/>
      <c r="CQ3" s="16" t="str">
        <f>"hive -e 'set hive.cli.print.header=true; select * from "&amp;G6&amp;" where ord_stat_cd = ""R"" limit 10000;'&gt;"&amp;$G$4&amp;"_"&amp;$G$6&amp;"_10k_sample.txt;"</f>
        <v>hive -e 'set hive.cli.print.header=true; select * from DB_CUSTTRFM_PRODREFRESH.XCOTX_CUST_ORD_TXN_XREF where ord_stat_cd = "R" limit 10000;'&gt;DB_CUSTTRFM_PRODREFRESH_DB_CUSTTRFM_PRODREFRESH.XCOTX_CUST_ORD_TXN_XREF_10k_sample.txt;</v>
      </c>
    </row>
    <row r="4" spans="1:95">
      <c r="F4" s="3" t="s">
        <v>88</v>
      </c>
      <c r="G4" s="474" t="str">
        <f>LEFT(G6,(FIND(".",G6)-1))</f>
        <v>DB_CUSTTRFM_PRODREFRESH</v>
      </c>
      <c r="H4" s="474" t="e">
        <f>LEFT(H6,(FIND(".",H6)-1))</f>
        <v>#VALUE!</v>
      </c>
      <c r="I4" s="474" t="e">
        <f>LEFT(I6,(FIND(".",I6)-1))</f>
        <v>#VALUE!</v>
      </c>
      <c r="J4" s="474"/>
      <c r="K4" s="474" t="e">
        <f>LEFT(K6,(FIND(".",K6)-1))</f>
        <v>#VALUE!</v>
      </c>
      <c r="L4" s="329"/>
      <c r="M4" s="329"/>
      <c r="N4" s="8" t="s">
        <v>1635</v>
      </c>
      <c r="O4" s="5"/>
      <c r="P4" s="177"/>
      <c r="Q4" s="177"/>
      <c r="V4" s="5"/>
      <c r="W4" s="5"/>
      <c r="X4" s="5"/>
      <c r="Y4" s="5"/>
      <c r="Z4" s="5"/>
      <c r="AA4" s="5"/>
      <c r="BD4" s="195"/>
      <c r="BE4" s="195"/>
      <c r="BI4" s="15" t="s">
        <v>4049</v>
      </c>
      <c r="BV4" s="210"/>
      <c r="CA4" s="15" t="s">
        <v>4049</v>
      </c>
      <c r="CE4" s="16"/>
      <c r="CQ4" t="s">
        <v>13553</v>
      </c>
    </row>
    <row r="5" spans="1:95">
      <c r="B5" s="9"/>
      <c r="F5" s="3" t="s">
        <v>89</v>
      </c>
      <c r="G5" s="474" t="str">
        <f>RIGHT(G6,(LEN(G6)-(FIND(".",G6))))</f>
        <v>XCOTX_CUST_ORD_TXN_XREF</v>
      </c>
      <c r="H5" s="474" t="e">
        <f>RIGHT(H6,(LEN(H6)-(FIND(".",H6))))</f>
        <v>#VALUE!</v>
      </c>
      <c r="I5" s="474" t="e">
        <f>RIGHT(I6,(LEN(I6)-(FIND(".",I6))))</f>
        <v>#VALUE!</v>
      </c>
      <c r="J5" s="474"/>
      <c r="K5" s="474" t="e">
        <f>RIGHT(K6,(LEN(K6)-(FIND(".",K6))))</f>
        <v>#VALUE!</v>
      </c>
      <c r="L5" s="329"/>
      <c r="M5" s="329"/>
      <c r="O5" s="5"/>
      <c r="P5" s="177"/>
      <c r="Q5" s="177"/>
      <c r="V5" s="5"/>
      <c r="W5" s="5"/>
      <c r="X5" s="5"/>
      <c r="Y5" s="5"/>
      <c r="Z5" s="5"/>
      <c r="AA5" s="5"/>
      <c r="BD5" s="195"/>
      <c r="BE5" s="195"/>
      <c r="BI5" s="60" t="s">
        <v>10571</v>
      </c>
      <c r="BV5" s="210"/>
      <c r="CA5" s="60" t="s">
        <v>10572</v>
      </c>
      <c r="CE5" s="16"/>
      <c r="CQ5" t="s">
        <v>16578</v>
      </c>
    </row>
    <row r="6" spans="1:95">
      <c r="F6" s="3" t="s">
        <v>90</v>
      </c>
      <c r="G6" s="476" t="s">
        <v>953</v>
      </c>
      <c r="H6" s="476"/>
      <c r="I6" s="476"/>
      <c r="J6" s="476"/>
      <c r="K6" s="476"/>
      <c r="L6" s="37"/>
      <c r="M6" s="37"/>
      <c r="O6" s="5"/>
      <c r="P6" s="177"/>
      <c r="Q6" s="177"/>
      <c r="V6" s="5"/>
      <c r="W6" s="5"/>
      <c r="X6" s="5"/>
      <c r="Y6" s="5"/>
      <c r="Z6" s="5"/>
      <c r="AA6" s="5"/>
      <c r="BD6" s="195"/>
      <c r="BE6" s="33" t="s">
        <v>4050</v>
      </c>
      <c r="BF6" s="199" t="s">
        <v>4051</v>
      </c>
      <c r="BI6" s="9" t="s">
        <v>4127</v>
      </c>
      <c r="BM6" s="203" t="s">
        <v>4201</v>
      </c>
      <c r="BT6" s="206" t="s">
        <v>4203</v>
      </c>
      <c r="BV6" s="210"/>
      <c r="BW6" s="33" t="s">
        <v>4052</v>
      </c>
      <c r="CA6" s="9" t="s">
        <v>4127</v>
      </c>
      <c r="CE6" s="203" t="s">
        <v>4201</v>
      </c>
      <c r="CQ6" t="s">
        <v>16581</v>
      </c>
    </row>
    <row r="7" spans="1:95" ht="15.75" thickBot="1">
      <c r="F7" s="3" t="s">
        <v>91</v>
      </c>
      <c r="G7" s="10">
        <v>42944</v>
      </c>
      <c r="H7" s="11"/>
      <c r="I7" s="4"/>
      <c r="J7" s="4"/>
      <c r="K7" s="12"/>
      <c r="L7" s="12"/>
      <c r="M7" s="12"/>
      <c r="O7" s="5"/>
      <c r="P7" s="177"/>
      <c r="Q7" s="177"/>
      <c r="V7" s="5"/>
      <c r="W7" s="5"/>
      <c r="X7" s="5"/>
      <c r="Y7" s="5"/>
      <c r="Z7" s="5"/>
      <c r="AA7" s="5"/>
      <c r="BD7" s="195"/>
      <c r="BE7" s="195"/>
      <c r="BV7" s="210"/>
      <c r="CE7" s="16"/>
    </row>
    <row r="8" spans="1:95" ht="15.75" thickBot="1">
      <c r="A8" t="s">
        <v>0</v>
      </c>
      <c r="F8" s="3" t="s">
        <v>92</v>
      </c>
      <c r="G8" s="13">
        <v>983571944</v>
      </c>
      <c r="H8" s="14"/>
      <c r="I8" s="4"/>
      <c r="J8" s="4"/>
      <c r="O8" s="5"/>
      <c r="P8" s="177"/>
      <c r="Q8" s="177"/>
      <c r="V8" s="229" t="str">
        <f>"select count ("&amp;F$12&amp;") from "&amp;$G$6&amp;" ;"</f>
        <v>select count (CUST_HASH_KEY) from DB_CUSTTRFM_PRODREFRESH.XCOTX_CUST_ORD_TXN_XREF ;</v>
      </c>
      <c r="W8" s="5"/>
      <c r="X8" s="5"/>
      <c r="Y8" s="5"/>
      <c r="Z8" s="5"/>
      <c r="AA8" s="5"/>
      <c r="BD8" s="195"/>
      <c r="BE8" s="195"/>
      <c r="BP8" t="s">
        <v>13741</v>
      </c>
      <c r="BV8" s="210"/>
      <c r="CE8" s="16"/>
      <c r="CH8" t="s">
        <v>10573</v>
      </c>
    </row>
    <row r="9" spans="1:95">
      <c r="A9" s="3" t="s">
        <v>1</v>
      </c>
      <c r="F9" s="15" t="s">
        <v>93</v>
      </c>
      <c r="G9" s="16"/>
      <c r="H9" s="16"/>
      <c r="I9" s="4"/>
      <c r="J9" s="4"/>
      <c r="O9" s="5"/>
      <c r="P9" s="177"/>
      <c r="Q9" s="177"/>
      <c r="V9" s="5"/>
      <c r="W9" s="5"/>
      <c r="X9" s="5"/>
      <c r="Y9" s="5"/>
      <c r="Z9" s="5"/>
      <c r="AA9" s="5" t="s">
        <v>957</v>
      </c>
      <c r="AG9" s="15" t="s">
        <v>2823</v>
      </c>
      <c r="AZ9" s="15"/>
      <c r="BD9" s="195"/>
      <c r="BE9" s="195"/>
      <c r="BV9" s="210"/>
      <c r="CE9" s="16"/>
    </row>
    <row r="10" spans="1:95" ht="21" customHeight="1" thickBot="1">
      <c r="A10" t="s">
        <v>2</v>
      </c>
      <c r="B10" s="3"/>
      <c r="F10" s="472" t="s">
        <v>13756</v>
      </c>
      <c r="G10" s="472"/>
      <c r="H10" s="472"/>
      <c r="I10" s="472"/>
      <c r="J10" s="472"/>
      <c r="K10" s="472"/>
      <c r="L10" s="472"/>
      <c r="O10" s="5"/>
      <c r="P10" s="177"/>
      <c r="Q10" s="177"/>
      <c r="V10" s="5"/>
      <c r="W10" s="5"/>
      <c r="X10" s="5"/>
      <c r="Y10" s="5"/>
      <c r="Z10" s="5"/>
      <c r="AA10" s="5"/>
      <c r="AG10" t="s">
        <v>13507</v>
      </c>
      <c r="AH10" t="s">
        <v>2566</v>
      </c>
      <c r="BD10" s="195"/>
      <c r="BE10" s="195"/>
      <c r="BJ10" s="207" t="s">
        <v>4202</v>
      </c>
      <c r="BK10" s="15" t="s">
        <v>4126</v>
      </c>
      <c r="BN10" s="207" t="s">
        <v>4202</v>
      </c>
      <c r="BP10" s="204" t="s">
        <v>4200</v>
      </c>
      <c r="BQ10" s="204" t="s">
        <v>4418</v>
      </c>
      <c r="BR10" s="204"/>
      <c r="BS10" s="204"/>
      <c r="BV10" s="210"/>
      <c r="CB10" s="207" t="s">
        <v>4202</v>
      </c>
      <c r="CC10" s="15" t="s">
        <v>4126</v>
      </c>
      <c r="CE10" s="16"/>
      <c r="CF10" s="207" t="s">
        <v>4202</v>
      </c>
      <c r="CH10" s="204" t="s">
        <v>4200</v>
      </c>
    </row>
    <row r="11" spans="1:95" s="32" customFormat="1" ht="30.75" thickBot="1">
      <c r="A11" s="32" t="s">
        <v>3</v>
      </c>
      <c r="B11" s="33" t="s">
        <v>94</v>
      </c>
      <c r="C11" s="34" t="s">
        <v>95</v>
      </c>
      <c r="D11" s="34" t="s">
        <v>96</v>
      </c>
      <c r="E11" s="34"/>
      <c r="F11" s="17" t="s">
        <v>97</v>
      </c>
      <c r="G11" s="17" t="s">
        <v>98</v>
      </c>
      <c r="H11" s="18" t="s">
        <v>99</v>
      </c>
      <c r="I11" s="19" t="s">
        <v>100</v>
      </c>
      <c r="J11" s="19" t="s">
        <v>4488</v>
      </c>
      <c r="K11" s="17" t="s">
        <v>13132</v>
      </c>
      <c r="L11" s="17" t="s">
        <v>13139</v>
      </c>
      <c r="M11" s="17" t="s">
        <v>3072</v>
      </c>
      <c r="N11" s="173" t="s">
        <v>13669</v>
      </c>
      <c r="O11" s="173" t="s">
        <v>13670</v>
      </c>
      <c r="P11" s="349"/>
      <c r="Q11" s="349"/>
      <c r="V11" s="66" t="s">
        <v>958</v>
      </c>
      <c r="W11" s="66"/>
      <c r="X11" s="66" t="s">
        <v>959</v>
      </c>
      <c r="Y11" s="66"/>
      <c r="Z11" s="66"/>
      <c r="AA11" s="66" t="s">
        <v>960</v>
      </c>
      <c r="AC11" s="322" t="s">
        <v>13136</v>
      </c>
      <c r="AD11" s="165"/>
      <c r="AE11" s="322" t="s">
        <v>13137</v>
      </c>
      <c r="AG11" t="s">
        <v>2567</v>
      </c>
      <c r="AH11" t="s">
        <v>2568</v>
      </c>
      <c r="AI11" t="s">
        <v>2569</v>
      </c>
      <c r="AJ11"/>
      <c r="AK11"/>
      <c r="AZ11"/>
      <c r="BA11"/>
      <c r="BB11"/>
      <c r="BC11"/>
      <c r="BD11" s="198" t="s">
        <v>4048</v>
      </c>
      <c r="BE11" s="201"/>
      <c r="BI11" s="202" t="str">
        <f>"from "&amp;$G$6</f>
        <v>from DB_CUSTTRFM_PRODREFRESH.XCOTX_CUST_ORD_TXN_XREF</v>
      </c>
      <c r="BJ11" s="205" t="s">
        <v>13688</v>
      </c>
      <c r="BM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db_custscience_interns.SUMMARY_of_DB_CUSTTRFM_PRODREFRESH_XCOTX_CUST_ORD_TXN_XREF_distinct_values_table_stats (col_id int, distinct_values bigint) Row format delimited Fields terminated by '\t' Lines terminated by '\n'  Stored as textfile ;</v>
      </c>
      <c r="BN11" s="205" t="s">
        <v>13706</v>
      </c>
      <c r="BO11"/>
      <c r="BP11"/>
      <c r="BQ11"/>
      <c r="BR11"/>
      <c r="BS11"/>
      <c r="BT11"/>
      <c r="BU11"/>
      <c r="BV11" s="210"/>
      <c r="BW11"/>
      <c r="BX11"/>
      <c r="BY11"/>
      <c r="BZ11"/>
      <c r="CA11" s="209" t="str">
        <f>"from "&amp;$G$6</f>
        <v>from DB_CUSTTRFM_PRODREFRESH.XCOTX_CUST_ORD_TXN_XREF</v>
      </c>
      <c r="CB11" s="32" t="s">
        <v>10574</v>
      </c>
      <c r="CC11"/>
      <c r="CD11"/>
      <c r="CE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db_custscience_interns.SUMMARY_of_DB_CUSTTRFM_PRODREFRESH_XCOTX_CUST_ORD_TXN_XREF_null_value_count_table_stats (col_id int, null_value_count bigint) Row format delimited Fields terminated by '\t' Lines terminated by '\n'  Stored as textfile ;</v>
      </c>
      <c r="CF11" s="32" t="s">
        <v>10575</v>
      </c>
      <c r="CG11"/>
      <c r="CH11" s="212" t="s">
        <v>2</v>
      </c>
      <c r="CI11"/>
      <c r="CJ11"/>
      <c r="CK11"/>
      <c r="CL11"/>
      <c r="CM11"/>
      <c r="CN11"/>
      <c r="CO11"/>
      <c r="CP11"/>
      <c r="CQ11"/>
    </row>
    <row r="12" spans="1:95" s="59" customFormat="1" ht="75">
      <c r="A12" s="59" t="s">
        <v>4</v>
      </c>
      <c r="B12" s="144" t="str">
        <f>TRIM(A12)</f>
        <v>cust_hash_key string</v>
      </c>
      <c r="C12" s="145">
        <f>SEARCH(" ",B12)</f>
        <v>14</v>
      </c>
      <c r="D12" s="145">
        <f>IFERROR(SEARCH(" ",B12,C12+1),0)</f>
        <v>0</v>
      </c>
      <c r="E12" s="145"/>
      <c r="F12" s="48" t="str">
        <f>UPPER(LEFT(B12,C12-1))</f>
        <v>CUST_HASH_KEY</v>
      </c>
      <c r="G12" s="21" t="str">
        <f>TRIM(RIGHT(A12,LEN(A12) - (C12+1)))</f>
        <v>string</v>
      </c>
      <c r="H12" s="22">
        <v>1</v>
      </c>
      <c r="I12" s="354">
        <f>VLOOKUP($H12,$BQ:$BR,2,FALSE)</f>
        <v>91600227</v>
      </c>
      <c r="J12" s="23"/>
      <c r="K12" s="133" t="str">
        <f>IFERROR(VLOOKUP(F12,AJ:AK,2,FALSE),0)</f>
        <v>The customer hash key assigned in Big Data to each MDS Customer Key. There can be multiple CUST_HASH_KEY values associated to the same CUST_KEY due to customer merges. CUST_HASH_KEY values always represent the current customer record at the time that online orders or retail transactions are received. This value is NOT updated when CUST_KEY values change over time due to customer merges.  (From PDM)</v>
      </c>
      <c r="L12" s="24"/>
      <c r="M12" s="351"/>
      <c r="N12" s="367" t="s">
        <v>16582</v>
      </c>
      <c r="O12" s="367" t="s">
        <v>13614</v>
      </c>
      <c r="P12" s="350"/>
      <c r="Q12" s="41"/>
      <c r="T12" s="334"/>
      <c r="V12" s="144" t="str">
        <f>F12&amp;"  "&amp;G12&amp;","</f>
        <v>CUST_HASH_KEY  string,</v>
      </c>
      <c r="W12" s="149" t="s">
        <v>14840</v>
      </c>
      <c r="X12" s="150" t="str">
        <f>F12&amp;","</f>
        <v>CUST_HASH_KEY,</v>
      </c>
      <c r="Y12" s="149"/>
      <c r="Z12" s="149"/>
      <c r="AA12" s="150" t="str">
        <f>",a."&amp;F12</f>
        <v>,a.CUST_HASH_KEY</v>
      </c>
      <c r="AC12" s="299" t="str">
        <f>"select count (distinct "&amp;F12&amp;") as "&amp;F12&amp;"_Count_Distinct "&amp;"FROM "&amp;$G$6&amp;" ;"</f>
        <v>select count (distinct CUST_HASH_KEY) as CUST_HASH_KEY_Count_Distinct FROM DB_CUSTTRFM_PRODREFRESH.XCOTX_CUST_ORD_TXN_XREF ;</v>
      </c>
      <c r="AD12" s="297"/>
      <c r="AE12" s="299" t="str">
        <f>"select distinct("&amp;F12&amp;") as "&amp;F12&amp;"_Count_Distinct "&amp;"FROM "&amp;$G$6&amp;" ;"</f>
        <v>select distinct(CUST_HASH_KEY) as CUST_HASH_KEY_Count_Distinct FROM DB_CUSTTRFM_PRODREFRESH.XCOTX_CUST_ORD_TXN_XREF ;</v>
      </c>
      <c r="AG12" s="59" t="s">
        <v>2683</v>
      </c>
      <c r="AH12" s="59" t="s">
        <v>2825</v>
      </c>
      <c r="AI12" s="59" t="s">
        <v>13508</v>
      </c>
      <c r="AJ12" s="144" t="str">
        <f>TRIM(AG12)</f>
        <v>ORD_NBR</v>
      </c>
      <c r="AK12" s="144" t="str">
        <f>AI12&amp;" (From PDM)"</f>
        <v>A unique identifier of an online order.  (From PDM)</v>
      </c>
      <c r="BC12" s="144"/>
      <c r="BD12" s="298" t="str">
        <f t="shared" ref="BD12:BD20" si="0">"col_"&amp;H12</f>
        <v>col_1</v>
      </c>
      <c r="BE12" s="299" t="str">
        <f t="shared" ref="BE12:BE20" si="1">"create table db_custscience_interns."&amp;$BD12&amp;"_"&amp;$G$4&amp;"_"&amp;$G$5&amp;"_distinct_values_table_stats (col_id int, distinct_values bigint) Row format delimited Fields terminated by '\t' Lines terminated by '\n'  Stored as textfile ;"</f>
        <v>create table db_custscience_interns.col_1_DB_CUSTTRFM_PRODREFRESH_XCOTX_CUST_ORD_TXN_XREF_distinct_values_table_stats (col_id int, distinct_values bigint) Row format delimited Fields terminated by '\t' Lines terminated by '\n'  Stored as textfile ;</v>
      </c>
      <c r="BF12" s="59" t="s">
        <v>13671</v>
      </c>
      <c r="BI12" s="144" t="str">
        <f t="shared" ref="BI12:BI20" si="2">"insert into table "&amp;"db_custscience_interns."&amp;$BD12&amp;"_"&amp;$G$4&amp;"_"&amp;$G$5&amp;"_distinct_values_table_stats select "&amp;"'"&amp;$H12&amp;"'"&amp;" as col_id, count (distinct "&amp;$F12&amp;") as distinct_values"</f>
        <v>insert into table db_custscience_interns.col_1_DB_CUSTTRFM_PRODREFRESH_XCOTX_CUST_ORD_TXN_XREF_distinct_values_table_stats select '1' as col_id, count (distinct CUST_HASH_KEY) as distinct_values</v>
      </c>
      <c r="BJ12" s="59" t="s">
        <v>13689</v>
      </c>
      <c r="BM12" s="144" t="str">
        <f t="shared" ref="BM12:BM20" si="3">"insert into table "&amp;"db_custscience_interns."&amp;"SUMMARY_of_"&amp;$G$4&amp;"_"&amp;$G$5&amp;"_distinct_values_table_stats select col_id, distinct_values from db_custscience_interns."&amp;$BD12&amp;"_"&amp;$G$4&amp;"_"&amp;$G$5&amp;"_distinct_values_table_stats"&amp;" ;"</f>
        <v>insert into table db_custscience_interns.SUMMARY_of_DB_CUSTTRFM_PRODREFRESH_XCOTX_CUST_ORD_TXN_XREF_distinct_values_table_stats select col_id, distinct_values from db_custscience_interns.col_1_DB_CUSTTRFM_PRODREFRESH_XCOTX_CUST_ORD_TXN_XREF_distinct_values_table_stats ;</v>
      </c>
      <c r="BN12" s="59" t="s">
        <v>13707</v>
      </c>
      <c r="BP12" s="300" t="s">
        <v>10576</v>
      </c>
      <c r="BQ12" s="300">
        <v>1</v>
      </c>
      <c r="BR12" s="300">
        <v>91600227</v>
      </c>
      <c r="BT12" s="144" t="str">
        <f t="shared" ref="BT12:BT20" si="4">"drop table db_custscience_interns."&amp;$BD12&amp;"_"&amp;$G$4&amp;"_"&amp;$G$5&amp;"_distinct_values_table_stats;"</f>
        <v>drop table db_custscience_interns.col_1_DB_CUSTTRFM_PRODREFRESH_XCOTX_CUST_ORD_TXN_XREF_distinct_values_table_stats;</v>
      </c>
      <c r="BU12" s="59" t="s">
        <v>13724</v>
      </c>
      <c r="BV12" s="301"/>
      <c r="BW12" s="144" t="str">
        <f t="shared" ref="BW12:BW20" si="5">"create table db_custscience_interns."&amp;$BD12&amp;"_"&amp;$G$4&amp;"_"&amp;$G$5&amp;"_null_value_count_table_stats (col_id int, null_value_count bigint) Row format delimited Fields terminated by '\t' Lines terminated by '\n'  Stored as textfile ;"</f>
        <v>create table db_custscience_interns.col_1_DB_CUSTTRFM_PRODREFRESH_XCOTX_CUST_ORD_TXN_XREF_null_value_count_table_stats (col_id int, null_value_count bigint) Row format delimited Fields terminated by '\t' Lines terminated by '\n'  Stored as textfile ;</v>
      </c>
      <c r="BX12" s="59" t="s">
        <v>10578</v>
      </c>
      <c r="CA12" s="144" t="str">
        <f t="shared" ref="CA12:CA20" si="6">"insert into table "&amp;"db_custscience_interns."&amp;$BD12&amp;"_"&amp;$G$4&amp;"_"&amp;$G$5&amp;"_null_value_count_table_stats select "&amp;"'"&amp;$H12&amp;"'"&amp;" as col_id, count (cust_key) as null_value_count where "&amp;$F12&amp;" IS NULL "</f>
        <v xml:space="preserve">insert into table db_custscience_interns.col_1_DB_CUSTTRFM_PRODREFRESH_XCOTX_CUST_ORD_TXN_XREF_null_value_count_table_stats select '1' as col_id, count (cust_key) as null_value_count where CUST_HASH_KEY IS NULL </v>
      </c>
      <c r="CB12" s="59" t="s">
        <v>10579</v>
      </c>
      <c r="CE12" s="144" t="str">
        <f t="shared" ref="CE12:CE20" si="7">"insert into table "&amp;"db_custscience_interns."&amp;"SUMMARY_of_"&amp;$G$4&amp;"_"&amp;$G$5&amp;"_null_value_count_table_stats select col_id, null_value_count from db_custscience_interns."&amp;$BD12&amp;"_"&amp;$G$4&amp;"_"&amp;$G$5&amp;"_null_value_count_table_stats"&amp;" ;"</f>
        <v>insert into table db_custscience_interns.SUMMARY_of_DB_CUSTTRFM_PRODREFRESH_XCOTX_CUST_ORD_TXN_XREF_null_value_count_table_stats select col_id, null_value_count from db_custscience_interns.col_1_DB_CUSTTRFM_PRODREFRESH_XCOTX_CUST_ORD_TXN_XREF_null_value_count_table_stats ;</v>
      </c>
      <c r="CF12" s="59" t="s">
        <v>10580</v>
      </c>
      <c r="CH12" s="300" t="s">
        <v>5214</v>
      </c>
      <c r="CI12" s="302">
        <v>1</v>
      </c>
      <c r="CJ12" s="302">
        <v>0</v>
      </c>
      <c r="CL12" s="144" t="str">
        <f t="shared" ref="CL12:CL20" si="8">"drop table db_custscience_interns."&amp;$BD12&amp;"_"&amp;$G$4&amp;"_"&amp;$G$5&amp;"_null_value_count_table_stats ;"</f>
        <v>drop table db_custscience_interns.col_1_DB_CUSTTRFM_PRODREFRESH_XCOTX_CUST_ORD_TXN_XREF_null_value_count_table_stats ;</v>
      </c>
      <c r="CM12" s="59" t="s">
        <v>10581</v>
      </c>
    </row>
    <row r="13" spans="1:95" s="59" customFormat="1" ht="30" customHeight="1">
      <c r="A13" s="59" t="s">
        <v>5</v>
      </c>
      <c r="B13" s="144" t="str">
        <f t="shared" ref="B13:B14" si="9">TRIM(A13)</f>
        <v>txn_id bigint</v>
      </c>
      <c r="C13" s="145">
        <f t="shared" ref="C13:C14" si="10">SEARCH(" ",B13)</f>
        <v>7</v>
      </c>
      <c r="D13" s="145">
        <f t="shared" ref="D13:D14" si="11">IFERROR(SEARCH(" ",B13,C13+1),0)</f>
        <v>0</v>
      </c>
      <c r="E13" s="145"/>
      <c r="F13" s="45" t="str">
        <f t="shared" ref="F13:F28" si="12">UPPER(LEFT(B13,C13-1))</f>
        <v>TXN_ID</v>
      </c>
      <c r="G13" s="36" t="str">
        <f t="shared" ref="G13:G14" si="13">TRIM(RIGHT(A13,LEN(A13) - (C13+1)))</f>
        <v>bigint</v>
      </c>
      <c r="H13" s="26">
        <v>2</v>
      </c>
      <c r="I13" s="308">
        <f t="shared" ref="I13:I28" si="14">VLOOKUP($H13,$BQ:$BR,2,FALSE)</f>
        <v>961977463</v>
      </c>
      <c r="J13" s="27"/>
      <c r="K13" s="131" t="str">
        <f t="shared" ref="K13:K28" si="15">IFERROR(VLOOKUP(F13,AJ:AK,2,FALSE),0)</f>
        <v>This is equivalent to the transaction on the source CUST_ORD_TXN_XREF  (From PDM)</v>
      </c>
      <c r="L13" s="361" t="s">
        <v>13757</v>
      </c>
      <c r="M13" s="352"/>
      <c r="N13" s="450" t="s">
        <v>16583</v>
      </c>
      <c r="O13" s="450" t="s">
        <v>13615</v>
      </c>
      <c r="P13" s="348"/>
      <c r="Q13" s="41"/>
      <c r="T13" s="334"/>
      <c r="V13" s="144" t="str">
        <f t="shared" ref="V13:V28" si="16">F13&amp;"  "&amp;G13&amp;","</f>
        <v>TXN_ID  bigint,</v>
      </c>
      <c r="W13" s="149" t="s">
        <v>14841</v>
      </c>
      <c r="X13" s="150" t="str">
        <f t="shared" ref="X13:X28" si="17">F13&amp;","</f>
        <v>TXN_ID,</v>
      </c>
      <c r="Y13" s="149"/>
      <c r="Z13" s="149"/>
      <c r="AA13" s="150" t="str">
        <f t="shared" ref="AA13:AA28" si="18">",a."&amp;F13</f>
        <v>,a.TXN_ID</v>
      </c>
      <c r="AE13" s="299" t="str">
        <f t="shared" ref="AE13:AE16" si="19">"select distinct("&amp;F13&amp;") as "&amp;F13&amp;"_Count_Distinct "&amp;"FROM "&amp;$G$6&amp;" ;"</f>
        <v>select distinct(TXN_ID) as TXN_ID_Count_Distinct FROM DB_CUSTTRFM_PRODREFRESH.XCOTX_CUST_ORD_TXN_XREF ;</v>
      </c>
      <c r="AG13" s="59" t="s">
        <v>2573</v>
      </c>
      <c r="AH13" s="59" t="s">
        <v>2825</v>
      </c>
      <c r="AI13" s="59" t="s">
        <v>13742</v>
      </c>
      <c r="AJ13" s="144" t="str">
        <f>TRIM(AG13)</f>
        <v>REGR_NBR</v>
      </c>
      <c r="AK13" s="144" t="str">
        <f t="shared" ref="AK13:AK28" si="20">AI13&amp;" (From PDM)"</f>
        <v>The unique identifier of a REGISTER within a given store. This element, along with the TXN_DT_HASH_KEY, TXN_NBR, TXN_TM and STR_LOC_HASH_KEY uniquely identify a retail transaction.  (From PDM)</v>
      </c>
      <c r="BC13" s="144"/>
      <c r="BD13" s="298" t="str">
        <f t="shared" si="0"/>
        <v>col_2</v>
      </c>
      <c r="BE13" s="299" t="str">
        <f t="shared" si="1"/>
        <v>create table db_custscience_interns.col_2_DB_CUSTTRFM_PRODREFRESH_XCOTX_CUST_ORD_TXN_XREF_distinct_values_table_stats (col_id int, distinct_values bigint) Row format delimited Fields terminated by '\t' Lines terminated by '\n'  Stored as textfile ;</v>
      </c>
      <c r="BF13" s="59" t="s">
        <v>13672</v>
      </c>
      <c r="BI13" s="144" t="str">
        <f t="shared" si="2"/>
        <v>insert into table db_custscience_interns.col_2_DB_CUSTTRFM_PRODREFRESH_XCOTX_CUST_ORD_TXN_XREF_distinct_values_table_stats select '2' as col_id, count (distinct TXN_ID) as distinct_values</v>
      </c>
      <c r="BJ13" s="59" t="s">
        <v>13690</v>
      </c>
      <c r="BM13" s="144" t="str">
        <f t="shared" si="3"/>
        <v>insert into table db_custscience_interns.SUMMARY_of_DB_CUSTTRFM_PRODREFRESH_XCOTX_CUST_ORD_TXN_XREF_distinct_values_table_stats select col_id, distinct_values from db_custscience_interns.col_2_DB_CUSTTRFM_PRODREFRESH_XCOTX_CUST_ORD_TXN_XREF_distinct_values_table_stats ;</v>
      </c>
      <c r="BN13" s="59" t="s">
        <v>13708</v>
      </c>
      <c r="BP13" s="300"/>
      <c r="BQ13" s="300">
        <v>2</v>
      </c>
      <c r="BR13" s="300">
        <v>961977463</v>
      </c>
      <c r="BT13" s="144" t="str">
        <f t="shared" si="4"/>
        <v>drop table db_custscience_interns.col_2_DB_CUSTTRFM_PRODREFRESH_XCOTX_CUST_ORD_TXN_XREF_distinct_values_table_stats;</v>
      </c>
      <c r="BU13" s="59" t="s">
        <v>13725</v>
      </c>
      <c r="BV13" s="301"/>
      <c r="BW13" s="144" t="str">
        <f t="shared" si="5"/>
        <v>create table db_custscience_interns.col_2_DB_CUSTTRFM_PRODREFRESH_XCOTX_CUST_ORD_TXN_XREF_null_value_count_table_stats (col_id int, null_value_count bigint) Row format delimited Fields terminated by '\t' Lines terminated by '\n'  Stored as textfile ;</v>
      </c>
      <c r="CA13" s="144" t="str">
        <f t="shared" si="6"/>
        <v xml:space="preserve">insert into table db_custscience_interns.col_2_DB_CUSTTRFM_PRODREFRESH_XCOTX_CUST_ORD_TXN_XREF_null_value_count_table_stats select '2' as col_id, count (cust_key) as null_value_count where TXN_ID IS NULL </v>
      </c>
      <c r="CE13" s="144" t="str">
        <f t="shared" si="7"/>
        <v>insert into table db_custscience_interns.SUMMARY_of_DB_CUSTTRFM_PRODREFRESH_XCOTX_CUST_ORD_TXN_XREF_null_value_count_table_stats select col_id, null_value_count from db_custscience_interns.col_2_DB_CUSTTRFM_PRODREFRESH_XCOTX_CUST_ORD_TXN_XREF_null_value_count_table_stats ;</v>
      </c>
      <c r="CH13" s="300"/>
      <c r="CI13" s="302"/>
      <c r="CJ13" s="302"/>
      <c r="CL13" s="144" t="str">
        <f t="shared" si="8"/>
        <v>drop table db_custscience_interns.col_2_DB_CUSTTRFM_PRODREFRESH_XCOTX_CUST_ORD_TXN_XREF_null_value_count_table_stats ;</v>
      </c>
      <c r="CM13" s="59" t="s">
        <v>10582</v>
      </c>
    </row>
    <row r="14" spans="1:95" s="59" customFormat="1">
      <c r="A14" s="59" t="s">
        <v>6</v>
      </c>
      <c r="B14" s="144" t="str">
        <f t="shared" si="9"/>
        <v>ord_stat_cd string</v>
      </c>
      <c r="C14" s="145">
        <f t="shared" si="10"/>
        <v>12</v>
      </c>
      <c r="D14" s="145">
        <f t="shared" si="11"/>
        <v>0</v>
      </c>
      <c r="E14" s="145"/>
      <c r="F14" s="44" t="str">
        <f t="shared" si="12"/>
        <v>ORD_STAT_CD</v>
      </c>
      <c r="G14" s="36" t="str">
        <f t="shared" si="13"/>
        <v>string</v>
      </c>
      <c r="H14" s="29">
        <v>3</v>
      </c>
      <c r="I14" s="308">
        <f t="shared" si="14"/>
        <v>3</v>
      </c>
      <c r="J14" s="30"/>
      <c r="K14" s="331" t="str">
        <f t="shared" si="15"/>
        <v>Identifies the order status.  (From PDM)</v>
      </c>
      <c r="L14" s="31"/>
      <c r="M14" s="167" t="s">
        <v>16577</v>
      </c>
      <c r="N14" s="366" t="s">
        <v>130</v>
      </c>
      <c r="O14" s="366" t="s">
        <v>114</v>
      </c>
      <c r="P14" s="50"/>
      <c r="Q14" s="41"/>
      <c r="T14" s="334"/>
      <c r="V14" s="144" t="str">
        <f t="shared" si="16"/>
        <v>ORD_STAT_CD  string,</v>
      </c>
      <c r="W14" s="149" t="s">
        <v>14842</v>
      </c>
      <c r="X14" s="150" t="str">
        <f t="shared" si="17"/>
        <v>ORD_STAT_CD,</v>
      </c>
      <c r="Y14" s="149"/>
      <c r="Z14" s="149"/>
      <c r="AA14" s="150" t="str">
        <f t="shared" si="18"/>
        <v>,a.ORD_STAT_CD</v>
      </c>
      <c r="AE14" s="299" t="str">
        <f t="shared" si="19"/>
        <v>select distinct(ORD_STAT_CD) as ORD_STAT_CD_Count_Distinct FROM DB_CUSTTRFM_PRODREFRESH.XCOTX_CUST_ORD_TXN_XREF ;</v>
      </c>
      <c r="AG14" s="59" t="s">
        <v>2679</v>
      </c>
      <c r="AH14" s="59" t="s">
        <v>13509</v>
      </c>
      <c r="AI14" s="59" t="s">
        <v>13743</v>
      </c>
      <c r="AJ14" s="144" t="str">
        <f t="shared" ref="AJ14:AJ28" si="21">TRIM(AG14)</f>
        <v>TXN_NBR</v>
      </c>
      <c r="AK14" s="144" t="str">
        <f t="shared" si="20"/>
        <v>The unique number of a TRANSACTION within a given STORE, REGISTER and DATE. This element, along with the REGR_NBR, TXN_DT_HASH_KEY,TXN_TM and STR_LOC_HASH_KEY uniquely identify a retail transaction.  (From PDM)</v>
      </c>
      <c r="BD14" s="298" t="str">
        <f t="shared" si="0"/>
        <v>col_3</v>
      </c>
      <c r="BE14" s="299" t="str">
        <f t="shared" si="1"/>
        <v>create table db_custscience_interns.col_3_DB_CUSTTRFM_PRODREFRESH_XCOTX_CUST_ORD_TXN_XREF_distinct_values_table_stats (col_id int, distinct_values bigint) Row format delimited Fields terminated by '\t' Lines terminated by '\n'  Stored as textfile ;</v>
      </c>
      <c r="BF14" s="59" t="s">
        <v>13673</v>
      </c>
      <c r="BI14" s="144" t="str">
        <f t="shared" si="2"/>
        <v>insert into table db_custscience_interns.col_3_DB_CUSTTRFM_PRODREFRESH_XCOTX_CUST_ORD_TXN_XREF_distinct_values_table_stats select '3' as col_id, count (distinct ORD_STAT_CD) as distinct_values</v>
      </c>
      <c r="BJ14" s="59" t="s">
        <v>13691</v>
      </c>
      <c r="BM14" s="144" t="str">
        <f t="shared" si="3"/>
        <v>insert into table db_custscience_interns.SUMMARY_of_DB_CUSTTRFM_PRODREFRESH_XCOTX_CUST_ORD_TXN_XREF_distinct_values_table_stats select col_id, distinct_values from db_custscience_interns.col_3_DB_CUSTTRFM_PRODREFRESH_XCOTX_CUST_ORD_TXN_XREF_distinct_values_table_stats ;</v>
      </c>
      <c r="BN14" s="59" t="s">
        <v>13709</v>
      </c>
      <c r="BP14" s="300"/>
      <c r="BQ14" s="300">
        <v>11</v>
      </c>
      <c r="BR14" s="300">
        <v>2</v>
      </c>
      <c r="BT14" s="144" t="str">
        <f t="shared" si="4"/>
        <v>drop table db_custscience_interns.col_3_DB_CUSTTRFM_PRODREFRESH_XCOTX_CUST_ORD_TXN_XREF_distinct_values_table_stats;</v>
      </c>
      <c r="BU14" s="59" t="s">
        <v>13726</v>
      </c>
      <c r="BV14" s="301"/>
      <c r="BW14" s="144" t="str">
        <f t="shared" si="5"/>
        <v>create table db_custscience_interns.col_3_DB_CUSTTRFM_PRODREFRESH_XCOTX_CUST_ORD_TXN_XREF_null_value_count_table_stats (col_id int, null_value_count bigint) Row format delimited Fields terminated by '\t' Lines terminated by '\n'  Stored as textfile ;</v>
      </c>
      <c r="CA14" s="144" t="str">
        <f t="shared" si="6"/>
        <v xml:space="preserve">insert into table db_custscience_interns.col_3_DB_CUSTTRFM_PRODREFRESH_XCOTX_CUST_ORD_TXN_XREF_null_value_count_table_stats select '3' as col_id, count (cust_key) as null_value_count where ORD_STAT_CD IS NULL </v>
      </c>
      <c r="CE14" s="144" t="str">
        <f t="shared" si="7"/>
        <v>insert into table db_custscience_interns.SUMMARY_of_DB_CUSTTRFM_PRODREFRESH_XCOTX_CUST_ORD_TXN_XREF_null_value_count_table_stats select col_id, null_value_count from db_custscience_interns.col_3_DB_CUSTTRFM_PRODREFRESH_XCOTX_CUST_ORD_TXN_XREF_null_value_count_table_stats ;</v>
      </c>
      <c r="CH14" s="300"/>
      <c r="CI14" s="302"/>
      <c r="CJ14" s="302"/>
      <c r="CL14" s="144" t="str">
        <f t="shared" si="8"/>
        <v>drop table db_custscience_interns.col_3_DB_CUSTTRFM_PRODREFRESH_XCOTX_CUST_ORD_TXN_XREF_null_value_count_table_stats ;</v>
      </c>
    </row>
    <row r="15" spans="1:95" s="59" customFormat="1" ht="45">
      <c r="A15" s="59" t="s">
        <v>7</v>
      </c>
      <c r="B15" s="144" t="str">
        <f t="shared" ref="B15:B28" si="22">TRIM(A15)</f>
        <v>brd_ctry_key bigint</v>
      </c>
      <c r="C15" s="145">
        <f t="shared" ref="C15:C28" si="23">SEARCH(" ",B15)</f>
        <v>13</v>
      </c>
      <c r="D15" s="145">
        <f t="shared" ref="D15:D28" si="24">IFERROR(SEARCH(" ",B15,C15+1),0)</f>
        <v>0</v>
      </c>
      <c r="F15" s="36" t="str">
        <f t="shared" si="12"/>
        <v>BRD_CTRY_KEY</v>
      </c>
      <c r="G15" s="36" t="str">
        <f t="shared" ref="G15:G28" si="25">TRIM(RIGHT(A15,LEN(A15) - (C15+1)))</f>
        <v>bigint</v>
      </c>
      <c r="H15" s="26">
        <v>4</v>
      </c>
      <c r="I15" s="308">
        <f t="shared" si="14"/>
        <v>25</v>
      </c>
      <c r="J15" s="75"/>
      <c r="K15" s="331" t="str">
        <f t="shared" si="15"/>
        <v>The BRD_CTRY_KEY represents the BRAND_KEY of the ODS_BRAND_T lookup. This key represents both the BRAND and the COUNTRY. As such we have renamed the column to the proper abbreviation of BRD_CTRY_KEY.  (From PDM)</v>
      </c>
      <c r="L15" s="335"/>
      <c r="M15" s="353"/>
      <c r="N15" s="344" t="s">
        <v>3040</v>
      </c>
      <c r="O15" s="344" t="s">
        <v>3406</v>
      </c>
      <c r="Q15" s="41"/>
      <c r="T15" s="334"/>
      <c r="V15" s="144" t="str">
        <f t="shared" si="16"/>
        <v>BRD_CTRY_KEY  bigint,</v>
      </c>
      <c r="W15" s="149" t="s">
        <v>14843</v>
      </c>
      <c r="X15" s="150" t="str">
        <f t="shared" si="17"/>
        <v>BRD_CTRY_KEY,</v>
      </c>
      <c r="Y15" s="149"/>
      <c r="Z15" s="149"/>
      <c r="AA15" s="150" t="str">
        <f t="shared" si="18"/>
        <v>,a.BRD_CTRY_KEY</v>
      </c>
      <c r="AE15" s="299" t="str">
        <f t="shared" si="19"/>
        <v>select distinct(BRD_CTRY_KEY) as BRD_CTRY_KEY_Count_Distinct FROM DB_CUSTTRFM_PRODREFRESH.XCOTX_CUST_ORD_TXN_XREF ;</v>
      </c>
      <c r="AG15" s="59" t="s">
        <v>2677</v>
      </c>
      <c r="AH15" s="59" t="s">
        <v>2825</v>
      </c>
      <c r="AI15" s="59" t="s">
        <v>13744</v>
      </c>
      <c r="AJ15" s="144" t="str">
        <f t="shared" si="21"/>
        <v>TXN_TM</v>
      </c>
      <c r="AK15" s="144" t="str">
        <f t="shared" si="20"/>
        <v>The time at which the transaction was processed at the POS. This element, along with the TXN_DT_HASH_KEY, REGR_NBR, TXN_NBR, STR_LOC_HASH_KEY uniquely identify a retail transaction.  (From PDM)</v>
      </c>
      <c r="BD15" s="298" t="str">
        <f t="shared" si="0"/>
        <v>col_4</v>
      </c>
      <c r="BE15" s="299" t="str">
        <f t="shared" si="1"/>
        <v>create table db_custscience_interns.col_4_DB_CUSTTRFM_PRODREFRESH_XCOTX_CUST_ORD_TXN_XREF_distinct_values_table_stats (col_id int, distinct_values bigint) Row format delimited Fields terminated by '\t' Lines terminated by '\n'  Stored as textfile ;</v>
      </c>
      <c r="BF15" s="59" t="s">
        <v>13674</v>
      </c>
      <c r="BI15" s="144" t="str">
        <f t="shared" si="2"/>
        <v>insert into table db_custscience_interns.col_4_DB_CUSTTRFM_PRODREFRESH_XCOTX_CUST_ORD_TXN_XREF_distinct_values_table_stats select '4' as col_id, count (distinct BRD_CTRY_KEY) as distinct_values</v>
      </c>
      <c r="BJ15" s="59" t="s">
        <v>13692</v>
      </c>
      <c r="BM15" s="144" t="str">
        <f t="shared" si="3"/>
        <v>insert into table db_custscience_interns.SUMMARY_of_DB_CUSTTRFM_PRODREFRESH_XCOTX_CUST_ORD_TXN_XREF_distinct_values_table_stats select col_id, distinct_values from db_custscience_interns.col_4_DB_CUSTTRFM_PRODREFRESH_XCOTX_CUST_ORD_TXN_XREF_distinct_values_table_stats ;</v>
      </c>
      <c r="BN15" s="59" t="s">
        <v>13710</v>
      </c>
      <c r="BP15" s="300"/>
      <c r="BQ15" s="300">
        <v>12</v>
      </c>
      <c r="BR15" s="300">
        <v>2</v>
      </c>
      <c r="BT15" s="144" t="str">
        <f t="shared" si="4"/>
        <v>drop table db_custscience_interns.col_4_DB_CUSTTRFM_PRODREFRESH_XCOTX_CUST_ORD_TXN_XREF_distinct_values_table_stats;</v>
      </c>
      <c r="BU15" s="59" t="s">
        <v>13727</v>
      </c>
      <c r="BV15" s="301"/>
      <c r="BW15" s="144" t="str">
        <f t="shared" si="5"/>
        <v>create table db_custscience_interns.col_4_DB_CUSTTRFM_PRODREFRESH_XCOTX_CUST_ORD_TXN_XREF_null_value_count_table_stats (col_id int, null_value_count bigint) Row format delimited Fields terminated by '\t' Lines terminated by '\n'  Stored as textfile ;</v>
      </c>
      <c r="CA15" s="144" t="str">
        <f t="shared" si="6"/>
        <v xml:space="preserve">insert into table db_custscience_interns.col_4_DB_CUSTTRFM_PRODREFRESH_XCOTX_CUST_ORD_TXN_XREF_null_value_count_table_stats select '4' as col_id, count (cust_key) as null_value_count where BRD_CTRY_KEY IS NULL </v>
      </c>
      <c r="CE15" s="144" t="str">
        <f t="shared" si="7"/>
        <v>insert into table db_custscience_interns.SUMMARY_of_DB_CUSTTRFM_PRODREFRESH_XCOTX_CUST_ORD_TXN_XREF_null_value_count_table_stats select col_id, null_value_count from db_custscience_interns.col_4_DB_CUSTTRFM_PRODREFRESH_XCOTX_CUST_ORD_TXN_XREF_null_value_count_table_stats ;</v>
      </c>
      <c r="CH15" s="300"/>
      <c r="CI15" s="302"/>
      <c r="CJ15" s="302"/>
      <c r="CL15" s="144" t="str">
        <f t="shared" si="8"/>
        <v>drop table db_custscience_interns.col_4_DB_CUSTTRFM_PRODREFRESH_XCOTX_CUST_ORD_TXN_XREF_null_value_count_table_stats ;</v>
      </c>
    </row>
    <row r="16" spans="1:95" s="59" customFormat="1">
      <c r="A16" s="59" t="s">
        <v>8</v>
      </c>
      <c r="B16" s="144" t="str">
        <f t="shared" si="22"/>
        <v>ord_nbr string</v>
      </c>
      <c r="C16" s="145">
        <f t="shared" si="23"/>
        <v>8</v>
      </c>
      <c r="D16" s="145">
        <f t="shared" si="24"/>
        <v>0</v>
      </c>
      <c r="F16" s="44" t="str">
        <f t="shared" si="12"/>
        <v>ORD_NBR</v>
      </c>
      <c r="G16" s="36" t="str">
        <f t="shared" si="25"/>
        <v>string</v>
      </c>
      <c r="H16" s="29">
        <v>5</v>
      </c>
      <c r="I16" s="308">
        <f t="shared" si="14"/>
        <v>152956420</v>
      </c>
      <c r="J16" s="75"/>
      <c r="K16" s="142" t="str">
        <f t="shared" si="15"/>
        <v>A unique identifier of an online order.  (From PDM)</v>
      </c>
      <c r="L16" s="75"/>
      <c r="M16" s="342"/>
      <c r="N16" s="366" t="s">
        <v>16584</v>
      </c>
      <c r="O16" s="366" t="s">
        <v>112</v>
      </c>
      <c r="Q16" s="41"/>
      <c r="T16" s="334"/>
      <c r="V16" s="144" t="str">
        <f t="shared" si="16"/>
        <v>ORD_NBR  string,</v>
      </c>
      <c r="W16" s="149" t="s">
        <v>14844</v>
      </c>
      <c r="X16" s="150" t="str">
        <f t="shared" si="17"/>
        <v>ORD_NBR,</v>
      </c>
      <c r="Y16" s="149"/>
      <c r="Z16" s="149"/>
      <c r="AA16" s="150" t="str">
        <f t="shared" si="18"/>
        <v>,a.ORD_NBR</v>
      </c>
      <c r="AE16" s="299" t="str">
        <f t="shared" si="19"/>
        <v>select distinct(ORD_NBR) as ORD_NBR_Count_Distinct FROM DB_CUSTTRFM_PRODREFRESH.XCOTX_CUST_ORD_TXN_XREF ;</v>
      </c>
      <c r="AG16" s="59" t="s">
        <v>2673</v>
      </c>
      <c r="AH16" s="59" t="s">
        <v>2825</v>
      </c>
      <c r="AI16" s="59" t="s">
        <v>13745</v>
      </c>
      <c r="AJ16" s="144" t="str">
        <f t="shared" si="21"/>
        <v>BRD_FST_PRCH_IND</v>
      </c>
      <c r="AK16" s="144" t="str">
        <f t="shared" si="20"/>
        <v>Identifies if the customer's order/sale was the first purchase or not  (From PDM)</v>
      </c>
      <c r="BD16" s="298" t="str">
        <f t="shared" si="0"/>
        <v>col_5</v>
      </c>
      <c r="BE16" s="299" t="str">
        <f t="shared" si="1"/>
        <v>create table db_custscience_interns.col_5_DB_CUSTTRFM_PRODREFRESH_XCOTX_CUST_ORD_TXN_XREF_distinct_values_table_stats (col_id int, distinct_values bigint) Row format delimited Fields terminated by '\t' Lines terminated by '\n'  Stored as textfile ;</v>
      </c>
      <c r="BF16" s="59" t="s">
        <v>13675</v>
      </c>
      <c r="BI16" s="144" t="str">
        <f t="shared" si="2"/>
        <v>insert into table db_custscience_interns.col_5_DB_CUSTTRFM_PRODREFRESH_XCOTX_CUST_ORD_TXN_XREF_distinct_values_table_stats select '5' as col_id, count (distinct ORD_NBR) as distinct_values</v>
      </c>
      <c r="BJ16" s="59" t="s">
        <v>13693</v>
      </c>
      <c r="BM16" s="144" t="str">
        <f t="shared" si="3"/>
        <v>insert into table db_custscience_interns.SUMMARY_of_DB_CUSTTRFM_PRODREFRESH_XCOTX_CUST_ORD_TXN_XREF_distinct_values_table_stats select col_id, distinct_values from db_custscience_interns.col_5_DB_CUSTTRFM_PRODREFRESH_XCOTX_CUST_ORD_TXN_XREF_distinct_values_table_stats ;</v>
      </c>
      <c r="BN16" s="59" t="s">
        <v>13711</v>
      </c>
      <c r="BP16" s="300"/>
      <c r="BQ16" s="300">
        <v>13</v>
      </c>
      <c r="BR16" s="300">
        <v>2509</v>
      </c>
      <c r="BT16" s="144" t="str">
        <f t="shared" si="4"/>
        <v>drop table db_custscience_interns.col_5_DB_CUSTTRFM_PRODREFRESH_XCOTX_CUST_ORD_TXN_XREF_distinct_values_table_stats;</v>
      </c>
      <c r="BU16" s="59" t="s">
        <v>13728</v>
      </c>
      <c r="BV16" s="301"/>
      <c r="BW16" s="144" t="str">
        <f t="shared" si="5"/>
        <v>create table db_custscience_interns.col_5_DB_CUSTTRFM_PRODREFRESH_XCOTX_CUST_ORD_TXN_XREF_null_value_count_table_stats (col_id int, null_value_count bigint) Row format delimited Fields terminated by '\t' Lines terminated by '\n'  Stored as textfile ;</v>
      </c>
      <c r="CA16" s="144" t="str">
        <f t="shared" si="6"/>
        <v xml:space="preserve">insert into table db_custscience_interns.col_5_DB_CUSTTRFM_PRODREFRESH_XCOTX_CUST_ORD_TXN_XREF_null_value_count_table_stats select '5' as col_id, count (cust_key) as null_value_count where ORD_NBR IS NULL </v>
      </c>
      <c r="CE16" s="144" t="str">
        <f t="shared" si="7"/>
        <v>insert into table db_custscience_interns.SUMMARY_of_DB_CUSTTRFM_PRODREFRESH_XCOTX_CUST_ORD_TXN_XREF_null_value_count_table_stats select col_id, null_value_count from db_custscience_interns.col_5_DB_CUSTTRFM_PRODREFRESH_XCOTX_CUST_ORD_TXN_XREF_null_value_count_table_stats ;</v>
      </c>
      <c r="CH16" s="300"/>
      <c r="CI16" s="302"/>
      <c r="CJ16" s="302"/>
      <c r="CL16" s="144" t="str">
        <f t="shared" si="8"/>
        <v>drop table db_custscience_interns.col_5_DB_CUSTTRFM_PRODREFRESH_XCOTX_CUST_ORD_TXN_XREF_null_value_count_table_stats ;</v>
      </c>
    </row>
    <row r="17" spans="1:104" s="59" customFormat="1" ht="166.5" customHeight="1">
      <c r="A17" s="59" t="s">
        <v>9</v>
      </c>
      <c r="B17" s="144" t="str">
        <f t="shared" si="22"/>
        <v>txn_dt_hash_key int</v>
      </c>
      <c r="C17" s="145">
        <f t="shared" si="23"/>
        <v>16</v>
      </c>
      <c r="D17" s="145">
        <f t="shared" si="24"/>
        <v>0</v>
      </c>
      <c r="F17" s="362" t="str">
        <f t="shared" si="12"/>
        <v>TXN_DT_HASH_KEY</v>
      </c>
      <c r="G17" s="36" t="str">
        <f t="shared" si="25"/>
        <v>int</v>
      </c>
      <c r="H17" s="26">
        <v>6</v>
      </c>
      <c r="I17" s="308">
        <f t="shared" si="14"/>
        <v>5201</v>
      </c>
      <c r="J17" s="75"/>
      <c r="K17" s="142" t="str">
        <f t="shared" si="15"/>
        <v>The unique HASH KEY identifier of a date in Big Data. The TXN_DT_HASH_KEY represents either the ORDER DATE of the online order, OR the TRANSACTION DATE of the retail transaction. This element, along with the REGR_NBR, TXN_NBR,TXN_TM and STR_LOC_HASH_KEY uniquely identify a retail transaction.  (From PDM)</v>
      </c>
      <c r="L17" s="361" t="s">
        <v>16587</v>
      </c>
      <c r="M17" s="342"/>
      <c r="N17" s="366" t="s">
        <v>16585</v>
      </c>
      <c r="O17" s="366" t="s">
        <v>13616</v>
      </c>
      <c r="Q17" s="41"/>
      <c r="T17" s="334"/>
      <c r="V17" s="144" t="str">
        <f t="shared" si="16"/>
        <v>TXN_DT_HASH_KEY  int,</v>
      </c>
      <c r="W17" s="149" t="s">
        <v>14845</v>
      </c>
      <c r="X17" s="150" t="str">
        <f t="shared" si="17"/>
        <v>TXN_DT_HASH_KEY,</v>
      </c>
      <c r="Y17" s="149"/>
      <c r="Z17" s="149"/>
      <c r="AA17" s="150" t="str">
        <f t="shared" si="18"/>
        <v>,a.TXN_DT_HASH_KEY</v>
      </c>
      <c r="AG17" s="59" t="s">
        <v>2671</v>
      </c>
      <c r="AH17" s="59" t="s">
        <v>2825</v>
      </c>
      <c r="AI17" s="59" t="s">
        <v>13746</v>
      </c>
      <c r="AJ17" s="144" t="str">
        <f t="shared" si="21"/>
        <v>CHNL_FST_PRCH_IND</v>
      </c>
      <c r="AK17" s="144" t="str">
        <f t="shared" si="20"/>
        <v>This indicates if the associated ONLINE order or RETAIL transaction was the first purchase of the customer within the given CHANNEL (retail or online)values.  (From PDM)</v>
      </c>
      <c r="BD17" s="298" t="str">
        <f t="shared" si="0"/>
        <v>col_6</v>
      </c>
      <c r="BE17" s="299" t="str">
        <f t="shared" si="1"/>
        <v>create table db_custscience_interns.col_6_DB_CUSTTRFM_PRODREFRESH_XCOTX_CUST_ORD_TXN_XREF_distinct_values_table_stats (col_id int, distinct_values bigint) Row format delimited Fields terminated by '\t' Lines terminated by '\n'  Stored as textfile ;</v>
      </c>
      <c r="BF17" s="59" t="s">
        <v>13676</v>
      </c>
      <c r="BI17" s="144" t="str">
        <f t="shared" si="2"/>
        <v>insert into table db_custscience_interns.col_6_DB_CUSTTRFM_PRODREFRESH_XCOTX_CUST_ORD_TXN_XREF_distinct_values_table_stats select '6' as col_id, count (distinct TXN_DT_HASH_KEY) as distinct_values</v>
      </c>
      <c r="BJ17" s="59" t="s">
        <v>13694</v>
      </c>
      <c r="BM17" s="144" t="str">
        <f t="shared" si="3"/>
        <v>insert into table db_custscience_interns.SUMMARY_of_DB_CUSTTRFM_PRODREFRESH_XCOTX_CUST_ORD_TXN_XREF_distinct_values_table_stats select col_id, distinct_values from db_custscience_interns.col_6_DB_CUSTTRFM_PRODREFRESH_XCOTX_CUST_ORD_TXN_XREF_distinct_values_table_stats ;</v>
      </c>
      <c r="BN17" s="59" t="s">
        <v>13712</v>
      </c>
      <c r="BP17" s="300"/>
      <c r="BQ17" s="300">
        <v>14</v>
      </c>
      <c r="BR17" s="300">
        <v>129</v>
      </c>
      <c r="BT17" s="144" t="str">
        <f t="shared" si="4"/>
        <v>drop table db_custscience_interns.col_6_DB_CUSTTRFM_PRODREFRESH_XCOTX_CUST_ORD_TXN_XREF_distinct_values_table_stats;</v>
      </c>
      <c r="BU17" s="59" t="s">
        <v>13729</v>
      </c>
      <c r="BV17" s="301"/>
      <c r="BW17" s="144" t="str">
        <f t="shared" si="5"/>
        <v>create table db_custscience_interns.col_6_DB_CUSTTRFM_PRODREFRESH_XCOTX_CUST_ORD_TXN_XREF_null_value_count_table_stats (col_id int, null_value_count bigint) Row format delimited Fields terminated by '\t' Lines terminated by '\n'  Stored as textfile ;</v>
      </c>
      <c r="CA17" s="144" t="str">
        <f t="shared" si="6"/>
        <v xml:space="preserve">insert into table db_custscience_interns.col_6_DB_CUSTTRFM_PRODREFRESH_XCOTX_CUST_ORD_TXN_XREF_null_value_count_table_stats select '6' as col_id, count (cust_key) as null_value_count where TXN_DT_HASH_KEY IS NULL </v>
      </c>
      <c r="CE17" s="144" t="str">
        <f t="shared" si="7"/>
        <v>insert into table db_custscience_interns.SUMMARY_of_DB_CUSTTRFM_PRODREFRESH_XCOTX_CUST_ORD_TXN_XREF_null_value_count_table_stats select col_id, null_value_count from db_custscience_interns.col_6_DB_CUSTTRFM_PRODREFRESH_XCOTX_CUST_ORD_TXN_XREF_null_value_count_table_stats ;</v>
      </c>
      <c r="CH17" s="300"/>
      <c r="CI17" s="302"/>
      <c r="CJ17" s="302"/>
      <c r="CL17" s="144" t="str">
        <f t="shared" si="8"/>
        <v>drop table db_custscience_interns.col_6_DB_CUSTTRFM_PRODREFRESH_XCOTX_CUST_ORD_TXN_XREF_null_value_count_table_stats ;</v>
      </c>
    </row>
    <row r="18" spans="1:104" s="59" customFormat="1" ht="45">
      <c r="A18" s="59" t="s">
        <v>10</v>
      </c>
      <c r="B18" s="144" t="str">
        <f t="shared" si="22"/>
        <v>regr_nbr string</v>
      </c>
      <c r="C18" s="145">
        <f t="shared" si="23"/>
        <v>9</v>
      </c>
      <c r="D18" s="145">
        <f t="shared" si="24"/>
        <v>0</v>
      </c>
      <c r="F18" s="191" t="str">
        <f t="shared" si="12"/>
        <v>REGR_NBR</v>
      </c>
      <c r="G18" s="36" t="str">
        <f t="shared" si="25"/>
        <v>string</v>
      </c>
      <c r="H18" s="29">
        <v>7</v>
      </c>
      <c r="I18" s="308">
        <f t="shared" si="14"/>
        <v>192</v>
      </c>
      <c r="J18" s="75"/>
      <c r="K18" s="142" t="str">
        <f t="shared" si="15"/>
        <v>The unique identifier of a REGISTER within a given store. This element, along with the TXN_DT_HASH_KEY, TXN_NBR, TXN_TM and STR_LOC_HASH_KEY uniquely identify a retail transaction.  (From PDM)</v>
      </c>
      <c r="L18" s="75"/>
      <c r="M18" s="342"/>
      <c r="N18" s="344" t="s">
        <v>112</v>
      </c>
      <c r="O18" s="451" t="s">
        <v>1689</v>
      </c>
      <c r="Q18" s="41"/>
      <c r="T18" s="334"/>
      <c r="V18" s="144" t="str">
        <f t="shared" si="16"/>
        <v>REGR_NBR  string,</v>
      </c>
      <c r="W18" s="149" t="s">
        <v>3270</v>
      </c>
      <c r="X18" s="150" t="str">
        <f t="shared" si="17"/>
        <v>REGR_NBR,</v>
      </c>
      <c r="Y18" s="149"/>
      <c r="Z18" s="149"/>
      <c r="AA18" s="150" t="str">
        <f t="shared" si="18"/>
        <v>,a.REGR_NBR</v>
      </c>
      <c r="AG18" s="59" t="s">
        <v>2691</v>
      </c>
      <c r="AH18" s="59" t="s">
        <v>2825</v>
      </c>
      <c r="AI18" s="59" t="s">
        <v>13754</v>
      </c>
      <c r="AJ18" s="144" t="str">
        <f t="shared" si="21"/>
        <v>CUST_HASH_KEY</v>
      </c>
      <c r="AK18" s="144" t="str">
        <f t="shared" si="20"/>
        <v>The customer hash key assigned in Big Data to each MDS Customer Key. There can be multiple CUST_HASH_KEY values associated to the same CUST_KEY due to customer merges. CUST_HASH_KEY values always represent the current customer record at the time that online orders or retail transactions are received. This value is NOT updated when CUST_KEY values change over time due to customer merges.  (From PDM)</v>
      </c>
      <c r="BD18" s="298" t="str">
        <f t="shared" si="0"/>
        <v>col_7</v>
      </c>
      <c r="BE18" s="299" t="str">
        <f t="shared" si="1"/>
        <v>create table db_custscience_interns.col_7_DB_CUSTTRFM_PRODREFRESH_XCOTX_CUST_ORD_TXN_XREF_distinct_values_table_stats (col_id int, distinct_values bigint) Row format delimited Fields terminated by '\t' Lines terminated by '\n'  Stored as textfile ;</v>
      </c>
      <c r="BF18" s="59" t="s">
        <v>13677</v>
      </c>
      <c r="BI18" s="144" t="str">
        <f t="shared" si="2"/>
        <v>insert into table db_custscience_interns.col_7_DB_CUSTTRFM_PRODREFRESH_XCOTX_CUST_ORD_TXN_XREF_distinct_values_table_stats select '7' as col_id, count (distinct REGR_NBR) as distinct_values</v>
      </c>
      <c r="BJ18" s="59" t="s">
        <v>13695</v>
      </c>
      <c r="BM18" s="144" t="str">
        <f t="shared" si="3"/>
        <v>insert into table db_custscience_interns.SUMMARY_of_DB_CUSTTRFM_PRODREFRESH_XCOTX_CUST_ORD_TXN_XREF_distinct_values_table_stats select col_id, distinct_values from db_custscience_interns.col_7_DB_CUSTTRFM_PRODREFRESH_XCOTX_CUST_ORD_TXN_XREF_distinct_values_table_stats ;</v>
      </c>
      <c r="BN18" s="59" t="s">
        <v>13713</v>
      </c>
      <c r="BP18" s="300"/>
      <c r="BQ18" s="300">
        <v>15</v>
      </c>
      <c r="BR18" s="300">
        <v>5723</v>
      </c>
      <c r="BT18" s="144" t="str">
        <f t="shared" si="4"/>
        <v>drop table db_custscience_interns.col_7_DB_CUSTTRFM_PRODREFRESH_XCOTX_CUST_ORD_TXN_XREF_distinct_values_table_stats;</v>
      </c>
      <c r="BU18" s="59" t="s">
        <v>13730</v>
      </c>
      <c r="BV18" s="301"/>
      <c r="BW18" s="144" t="str">
        <f t="shared" si="5"/>
        <v>create table db_custscience_interns.col_7_DB_CUSTTRFM_PRODREFRESH_XCOTX_CUST_ORD_TXN_XREF_null_value_count_table_stats (col_id int, null_value_count bigint) Row format delimited Fields terminated by '\t' Lines terminated by '\n'  Stored as textfile ;</v>
      </c>
      <c r="CA18" s="144" t="str">
        <f t="shared" si="6"/>
        <v xml:space="preserve">insert into table db_custscience_interns.col_7_DB_CUSTTRFM_PRODREFRESH_XCOTX_CUST_ORD_TXN_XREF_null_value_count_table_stats select '7' as col_id, count (cust_key) as null_value_count where REGR_NBR IS NULL </v>
      </c>
      <c r="CE18" s="144" t="str">
        <f t="shared" si="7"/>
        <v>insert into table db_custscience_interns.SUMMARY_of_DB_CUSTTRFM_PRODREFRESH_XCOTX_CUST_ORD_TXN_XREF_null_value_count_table_stats select col_id, null_value_count from db_custscience_interns.col_7_DB_CUSTTRFM_PRODREFRESH_XCOTX_CUST_ORD_TXN_XREF_null_value_count_table_stats ;</v>
      </c>
      <c r="CH18" s="300"/>
      <c r="CI18" s="302"/>
      <c r="CJ18" s="302"/>
      <c r="CL18" s="144" t="str">
        <f t="shared" si="8"/>
        <v>drop table db_custscience_interns.col_7_DB_CUSTTRFM_PRODREFRESH_XCOTX_CUST_ORD_TXN_XREF_null_value_count_table_stats ;</v>
      </c>
    </row>
    <row r="19" spans="1:104" s="59" customFormat="1" ht="45">
      <c r="A19" s="59" t="s">
        <v>11</v>
      </c>
      <c r="B19" s="144" t="str">
        <f t="shared" si="22"/>
        <v>txn_nbr bigint</v>
      </c>
      <c r="C19" s="145">
        <f t="shared" si="23"/>
        <v>8</v>
      </c>
      <c r="D19" s="145">
        <f t="shared" si="24"/>
        <v>0</v>
      </c>
      <c r="F19" s="191" t="str">
        <f t="shared" si="12"/>
        <v>TXN_NBR</v>
      </c>
      <c r="G19" s="36" t="str">
        <f t="shared" si="25"/>
        <v>bigint</v>
      </c>
      <c r="H19" s="26">
        <v>8</v>
      </c>
      <c r="I19" s="308">
        <f t="shared" si="14"/>
        <v>12818336</v>
      </c>
      <c r="J19" s="75"/>
      <c r="K19" s="142" t="str">
        <f t="shared" si="15"/>
        <v>The unique number of a TRANSACTION within a given STORE, REGISTER and DATE. This element, along with the REGR_NBR, TXN_DT_HASH_KEY,TXN_TM and STR_LOC_HASH_KEY uniquely identify a retail transaction.  (From PDM)</v>
      </c>
      <c r="L19" s="75"/>
      <c r="M19" s="342"/>
      <c r="N19" s="344" t="s">
        <v>112</v>
      </c>
      <c r="O19" s="451" t="s">
        <v>13617</v>
      </c>
      <c r="Q19" s="41"/>
      <c r="T19" s="334"/>
      <c r="V19" s="144" t="str">
        <f t="shared" si="16"/>
        <v>TXN_NBR  bigint,</v>
      </c>
      <c r="W19" s="149" t="s">
        <v>3271</v>
      </c>
      <c r="X19" s="150" t="str">
        <f t="shared" si="17"/>
        <v>TXN_NBR,</v>
      </c>
      <c r="Y19" s="149"/>
      <c r="Z19" s="149"/>
      <c r="AA19" s="150" t="str">
        <f t="shared" si="18"/>
        <v>,a.TXN_NBR</v>
      </c>
      <c r="AG19" s="59" t="s">
        <v>2685</v>
      </c>
      <c r="AH19" s="59" t="s">
        <v>13509</v>
      </c>
      <c r="AI19" s="59" t="s">
        <v>13747</v>
      </c>
      <c r="AJ19" s="144" t="str">
        <f t="shared" si="21"/>
        <v>BRD_CTRY_KEY</v>
      </c>
      <c r="AK19" s="144" t="str">
        <f t="shared" si="20"/>
        <v>The BRD_CTRY_KEY represents the BRAND_KEY of the ODS_BRAND_T lookup. This key represents both the BRAND and the COUNTRY. As such we have renamed the column to the proper abbreviation of BRD_CTRY_KEY.  (From PDM)</v>
      </c>
      <c r="BD19" s="298" t="str">
        <f t="shared" si="0"/>
        <v>col_8</v>
      </c>
      <c r="BE19" s="299" t="str">
        <f t="shared" si="1"/>
        <v>create table db_custscience_interns.col_8_DB_CUSTTRFM_PRODREFRESH_XCOTX_CUST_ORD_TXN_XREF_distinct_values_table_stats (col_id int, distinct_values bigint) Row format delimited Fields terminated by '\t' Lines terminated by '\n'  Stored as textfile ;</v>
      </c>
      <c r="BF19" s="59" t="s">
        <v>13678</v>
      </c>
      <c r="BI19" s="144" t="str">
        <f t="shared" si="2"/>
        <v>insert into table db_custscience_interns.col_8_DB_CUSTTRFM_PRODREFRESH_XCOTX_CUST_ORD_TXN_XREF_distinct_values_table_stats select '8' as col_id, count (distinct TXN_NBR) as distinct_values</v>
      </c>
      <c r="BJ19" s="59" t="s">
        <v>13696</v>
      </c>
      <c r="BM19" s="144" t="str">
        <f t="shared" si="3"/>
        <v>insert into table db_custscience_interns.SUMMARY_of_DB_CUSTTRFM_PRODREFRESH_XCOTX_CUST_ORD_TXN_XREF_distinct_values_table_stats select col_id, distinct_values from db_custscience_interns.col_8_DB_CUSTTRFM_PRODREFRESH_XCOTX_CUST_ORD_TXN_XREF_distinct_values_table_stats ;</v>
      </c>
      <c r="BN19" s="59" t="s">
        <v>13714</v>
      </c>
      <c r="BP19" s="300"/>
      <c r="BQ19" s="300">
        <v>16</v>
      </c>
      <c r="BR19" s="300">
        <v>207</v>
      </c>
      <c r="BT19" s="144" t="str">
        <f t="shared" si="4"/>
        <v>drop table db_custscience_interns.col_8_DB_CUSTTRFM_PRODREFRESH_XCOTX_CUST_ORD_TXN_XREF_distinct_values_table_stats;</v>
      </c>
      <c r="BU19" s="59" t="s">
        <v>13731</v>
      </c>
      <c r="BV19" s="301"/>
      <c r="BW19" s="144" t="str">
        <f t="shared" si="5"/>
        <v>create table db_custscience_interns.col_8_DB_CUSTTRFM_PRODREFRESH_XCOTX_CUST_ORD_TXN_XREF_null_value_count_table_stats (col_id int, null_value_count bigint) Row format delimited Fields terminated by '\t' Lines terminated by '\n'  Stored as textfile ;</v>
      </c>
      <c r="CA19" s="144" t="str">
        <f t="shared" si="6"/>
        <v xml:space="preserve">insert into table db_custscience_interns.col_8_DB_CUSTTRFM_PRODREFRESH_XCOTX_CUST_ORD_TXN_XREF_null_value_count_table_stats select '8' as col_id, count (cust_key) as null_value_count where TXN_NBR IS NULL </v>
      </c>
      <c r="CE19" s="144" t="str">
        <f t="shared" si="7"/>
        <v>insert into table db_custscience_interns.SUMMARY_of_DB_CUSTTRFM_PRODREFRESH_XCOTX_CUST_ORD_TXN_XREF_null_value_count_table_stats select col_id, null_value_count from db_custscience_interns.col_8_DB_CUSTTRFM_PRODREFRESH_XCOTX_CUST_ORD_TXN_XREF_null_value_count_table_stats ;</v>
      </c>
      <c r="CH19" s="300"/>
      <c r="CI19" s="302"/>
      <c r="CJ19" s="302"/>
      <c r="CL19" s="144" t="str">
        <f t="shared" si="8"/>
        <v>drop table db_custscience_interns.col_8_DB_CUSTTRFM_PRODREFRESH_XCOTX_CUST_ORD_TXN_XREF_null_value_count_table_stats ;</v>
      </c>
    </row>
    <row r="20" spans="1:104" s="59" customFormat="1" ht="45">
      <c r="A20" s="59" t="s">
        <v>12</v>
      </c>
      <c r="B20" s="144" t="str">
        <f t="shared" si="22"/>
        <v>txn_tm string</v>
      </c>
      <c r="C20" s="145">
        <f t="shared" si="23"/>
        <v>7</v>
      </c>
      <c r="D20" s="145">
        <f t="shared" si="24"/>
        <v>0</v>
      </c>
      <c r="F20" s="191" t="str">
        <f t="shared" si="12"/>
        <v>TXN_TM</v>
      </c>
      <c r="G20" s="36" t="str">
        <f t="shared" si="25"/>
        <v>string</v>
      </c>
      <c r="H20" s="29">
        <v>9</v>
      </c>
      <c r="I20" s="308">
        <f t="shared" si="14"/>
        <v>5201</v>
      </c>
      <c r="J20" s="75"/>
      <c r="K20" s="142" t="str">
        <f t="shared" si="15"/>
        <v>The time at which the transaction was processed at the POS. This element, along with the TXN_DT_HASH_KEY, REGR_NBR, TXN_NBR, STR_LOC_HASH_KEY uniquely identify a retail transaction.  (From PDM)</v>
      </c>
      <c r="L20" s="75"/>
      <c r="M20" s="342"/>
      <c r="N20" s="344" t="s">
        <v>16586</v>
      </c>
      <c r="O20" s="451" t="s">
        <v>13618</v>
      </c>
      <c r="Q20" s="41"/>
      <c r="T20" s="334"/>
      <c r="V20" s="144" t="str">
        <f t="shared" si="16"/>
        <v>TXN_TM  string,</v>
      </c>
      <c r="W20" s="149" t="s">
        <v>3273</v>
      </c>
      <c r="X20" s="150" t="str">
        <f t="shared" si="17"/>
        <v>TXN_TM,</v>
      </c>
      <c r="Y20" s="149"/>
      <c r="Z20" s="149"/>
      <c r="AA20" s="150" t="str">
        <f t="shared" si="18"/>
        <v>,a.TXN_TM</v>
      </c>
      <c r="AG20" s="59" t="s">
        <v>2681</v>
      </c>
      <c r="AH20" s="59" t="s">
        <v>2842</v>
      </c>
      <c r="AI20" s="59" t="s">
        <v>13748</v>
      </c>
      <c r="AJ20" s="144" t="str">
        <f t="shared" si="21"/>
        <v>TXN_DT_HASH_KEY</v>
      </c>
      <c r="AK20" s="144" t="str">
        <f t="shared" si="20"/>
        <v>The unique HASH KEY identifier of a date in Big Data. The TXN_DT_HASH_KEY represents either the ORDER DATE of the online order, OR the TRANSACTION DATE of the retail transaction. This element, along with the REGR_NBR, TXN_NBR,TXN_TM and STR_LOC_HASH_KEY uniquely identify a retail transaction.  (From PDM)</v>
      </c>
      <c r="BD20" s="298" t="str">
        <f t="shared" si="0"/>
        <v>col_9</v>
      </c>
      <c r="BE20" s="299" t="str">
        <f t="shared" si="1"/>
        <v>create table db_custscience_interns.col_9_DB_CUSTTRFM_PRODREFRESH_XCOTX_CUST_ORD_TXN_XREF_distinct_values_table_stats (col_id int, distinct_values bigint) Row format delimited Fields terminated by '\t' Lines terminated by '\n'  Stored as textfile ;</v>
      </c>
      <c r="BF20" s="59" t="s">
        <v>13679</v>
      </c>
      <c r="BI20" s="144" t="str">
        <f t="shared" si="2"/>
        <v>insert into table db_custscience_interns.col_9_DB_CUSTTRFM_PRODREFRESH_XCOTX_CUST_ORD_TXN_XREF_distinct_values_table_stats select '9' as col_id, count (distinct TXN_TM) as distinct_values</v>
      </c>
      <c r="BJ20" s="59" t="s">
        <v>13697</v>
      </c>
      <c r="BM20" s="144" t="str">
        <f t="shared" si="3"/>
        <v>insert into table db_custscience_interns.SUMMARY_of_DB_CUSTTRFM_PRODREFRESH_XCOTX_CUST_ORD_TXN_XREF_distinct_values_table_stats select col_id, distinct_values from db_custscience_interns.col_9_DB_CUSTTRFM_PRODREFRESH_XCOTX_CUST_ORD_TXN_XREF_distinct_values_table_stats ;</v>
      </c>
      <c r="BN20" s="59" t="s">
        <v>13715</v>
      </c>
      <c r="BP20" s="300"/>
      <c r="BQ20" s="300">
        <v>17</v>
      </c>
      <c r="BR20" s="300">
        <v>2</v>
      </c>
      <c r="BT20" s="144" t="str">
        <f t="shared" si="4"/>
        <v>drop table db_custscience_interns.col_9_DB_CUSTTRFM_PRODREFRESH_XCOTX_CUST_ORD_TXN_XREF_distinct_values_table_stats;</v>
      </c>
      <c r="BU20" s="59" t="s">
        <v>13732</v>
      </c>
      <c r="BV20" s="301"/>
      <c r="BW20" s="144" t="str">
        <f t="shared" si="5"/>
        <v>create table db_custscience_interns.col_9_DB_CUSTTRFM_PRODREFRESH_XCOTX_CUST_ORD_TXN_XREF_null_value_count_table_stats (col_id int, null_value_count bigint) Row format delimited Fields terminated by '\t' Lines terminated by '\n'  Stored as textfile ;</v>
      </c>
      <c r="CA20" s="144" t="str">
        <f t="shared" si="6"/>
        <v xml:space="preserve">insert into table db_custscience_interns.col_9_DB_CUSTTRFM_PRODREFRESH_XCOTX_CUST_ORD_TXN_XREF_null_value_count_table_stats select '9' as col_id, count (cust_key) as null_value_count where TXN_TM IS NULL </v>
      </c>
      <c r="CE20" s="144" t="str">
        <f t="shared" si="7"/>
        <v>insert into table db_custscience_interns.SUMMARY_of_DB_CUSTTRFM_PRODREFRESH_XCOTX_CUST_ORD_TXN_XREF_null_value_count_table_stats select col_id, null_value_count from db_custscience_interns.col_9_DB_CUSTTRFM_PRODREFRESH_XCOTX_CUST_ORD_TXN_XREF_null_value_count_table_stats ;</v>
      </c>
      <c r="CH20" s="300"/>
      <c r="CI20" s="302"/>
      <c r="CJ20" s="302"/>
      <c r="CL20" s="144" t="str">
        <f t="shared" si="8"/>
        <v>drop table db_custscience_interns.col_9_DB_CUSTTRFM_PRODREFRESH_XCOTX_CUST_ORD_TXN_XREF_null_value_count_table_stats ;</v>
      </c>
    </row>
    <row r="21" spans="1:104" s="59" customFormat="1">
      <c r="A21" s="59" t="s">
        <v>13</v>
      </c>
      <c r="B21" s="144" t="str">
        <f t="shared" si="22"/>
        <v>str_loc_hash_key string</v>
      </c>
      <c r="C21" s="145">
        <f t="shared" si="23"/>
        <v>17</v>
      </c>
      <c r="D21" s="145">
        <f t="shared" si="24"/>
        <v>0</v>
      </c>
      <c r="F21" s="44" t="str">
        <f t="shared" si="12"/>
        <v>STR_LOC_HASH_KEY</v>
      </c>
      <c r="G21" s="36" t="str">
        <f t="shared" si="25"/>
        <v>string</v>
      </c>
      <c r="H21" s="26">
        <v>10</v>
      </c>
      <c r="I21" s="338">
        <f t="shared" si="14"/>
        <v>4708</v>
      </c>
      <c r="J21" s="75"/>
      <c r="K21" s="142" t="str">
        <f t="shared" si="15"/>
        <v>Identifies the store location for retail sales/return transactions  (From PDM)</v>
      </c>
      <c r="L21" s="75"/>
      <c r="M21" s="342"/>
      <c r="N21" s="366" t="s">
        <v>112</v>
      </c>
      <c r="O21" s="366" t="s">
        <v>13619</v>
      </c>
      <c r="Q21" s="41"/>
      <c r="T21" s="334"/>
      <c r="V21" s="144" t="str">
        <f t="shared" si="16"/>
        <v>STR_LOC_HASH_KEY  string,</v>
      </c>
      <c r="W21" s="149" t="s">
        <v>14846</v>
      </c>
      <c r="X21" s="150" t="str">
        <f t="shared" si="17"/>
        <v>STR_LOC_HASH_KEY,</v>
      </c>
      <c r="Y21" s="149"/>
      <c r="Z21" s="149"/>
      <c r="AA21" s="150" t="str">
        <f t="shared" si="18"/>
        <v>,a.STR_LOC_HASH_KEY</v>
      </c>
      <c r="AG21" s="59" t="s">
        <v>2669</v>
      </c>
      <c r="AH21" s="59" t="s">
        <v>2842</v>
      </c>
      <c r="AI21" s="59" t="s">
        <v>13749</v>
      </c>
      <c r="AJ21" s="144" t="str">
        <f t="shared" si="21"/>
        <v>INS_DT_HASH_KEY</v>
      </c>
      <c r="AK21" s="144" t="str">
        <f t="shared" si="20"/>
        <v>The unique HASH KEY identifier of a date in Big Data. The INS_DT_HASH_KEY represents the date on which the  online ORDER or retail TRANSACTION were inserted into MDS. This date is used to derive the PHSH_IND value. If the INS_DT was greater then14 days different from the TXN_DT_HASH_KEY then the ORDER or TRANSACTION is considered to have been phished.  (From PDM)</v>
      </c>
      <c r="BD21" s="298" t="str">
        <f t="shared" ref="BD21:BD28" si="26">"col_"&amp;H21</f>
        <v>col_10</v>
      </c>
      <c r="BE21" s="299" t="str">
        <f t="shared" ref="BE21:BE28" si="27">"create table db_custscience_interns."&amp;$BD21&amp;"_"&amp;$G$4&amp;"_"&amp;$G$5&amp;"_distinct_values_table_stats (col_id int, distinct_values bigint) Row format delimited Fields terminated by '\t' Lines terminated by '\n'  Stored as textfile ;"</f>
        <v>create table db_custscience_interns.col_10_DB_CUSTTRFM_PRODREFRESH_XCOTX_CUST_ORD_TXN_XREF_distinct_values_table_stats (col_id int, distinct_values bigint) Row format delimited Fields terminated by '\t' Lines terminated by '\n'  Stored as textfile ;</v>
      </c>
      <c r="BF21" s="59" t="s">
        <v>13680</v>
      </c>
      <c r="BI21" s="144" t="str">
        <f t="shared" ref="BI21:BI28" si="28">"insert into table "&amp;"db_custscience_interns."&amp;$BD21&amp;"_"&amp;$G$4&amp;"_"&amp;$G$5&amp;"_distinct_values_table_stats select "&amp;"'"&amp;$H21&amp;"'"&amp;" as col_id, count (distinct "&amp;$F21&amp;") as distinct_values"</f>
        <v>insert into table db_custscience_interns.col_10_DB_CUSTTRFM_PRODREFRESH_XCOTX_CUST_ORD_TXN_XREF_distinct_values_table_stats select '10' as col_id, count (distinct STR_LOC_HASH_KEY) as distinct_values</v>
      </c>
      <c r="BJ21" s="59" t="s">
        <v>13698</v>
      </c>
      <c r="BM21" s="144" t="str">
        <f t="shared" ref="BM21:BM28" si="29">"insert into table "&amp;"db_custscience_interns."&amp;"SUMMARY_of_"&amp;$G$4&amp;"_"&amp;$G$5&amp;"_distinct_values_table_stats select col_id, distinct_values from db_custscience_interns."&amp;$BD21&amp;"_"&amp;$G$4&amp;"_"&amp;$G$5&amp;"_distinct_values_table_stats"&amp;" ;"</f>
        <v>insert into table db_custscience_interns.SUMMARY_of_DB_CUSTTRFM_PRODREFRESH_XCOTX_CUST_ORD_TXN_XREF_distinct_values_table_stats select col_id, distinct_values from db_custscience_interns.col_10_DB_CUSTTRFM_PRODREFRESH_XCOTX_CUST_ORD_TXN_XREF_distinct_values_table_stats ;</v>
      </c>
      <c r="BN21" s="59" t="s">
        <v>13716</v>
      </c>
      <c r="BP21" s="300"/>
      <c r="BQ21" s="300">
        <v>3</v>
      </c>
      <c r="BR21" s="300">
        <v>3</v>
      </c>
      <c r="BT21" s="144" t="str">
        <f t="shared" ref="BT21:BT28" si="30">"drop table db_custscience_interns."&amp;$BD21&amp;"_"&amp;$G$4&amp;"_"&amp;$G$5&amp;"_distinct_values_table_stats;"</f>
        <v>drop table db_custscience_interns.col_10_DB_CUSTTRFM_PRODREFRESH_XCOTX_CUST_ORD_TXN_XREF_distinct_values_table_stats;</v>
      </c>
      <c r="BU21" s="59" t="s">
        <v>13733</v>
      </c>
    </row>
    <row r="22" spans="1:104" s="59" customFormat="1">
      <c r="A22" s="59" t="s">
        <v>14</v>
      </c>
      <c r="B22" s="144" t="str">
        <f t="shared" si="22"/>
        <v>brd_fst_prch_ind string</v>
      </c>
      <c r="C22" s="145">
        <f t="shared" si="23"/>
        <v>17</v>
      </c>
      <c r="D22" s="145">
        <f t="shared" si="24"/>
        <v>0</v>
      </c>
      <c r="F22" s="36" t="str">
        <f t="shared" si="12"/>
        <v>BRD_FST_PRCH_IND</v>
      </c>
      <c r="G22" s="36" t="str">
        <f t="shared" si="25"/>
        <v>string</v>
      </c>
      <c r="H22" s="29">
        <v>11</v>
      </c>
      <c r="I22" s="338">
        <f t="shared" si="14"/>
        <v>2</v>
      </c>
      <c r="J22" s="75"/>
      <c r="K22" s="142" t="str">
        <f t="shared" si="15"/>
        <v>Identifies if the customer's order/sale was the first purchase or not  (From PDM)</v>
      </c>
      <c r="L22" s="75"/>
      <c r="M22" s="342"/>
      <c r="N22" s="344" t="s">
        <v>120</v>
      </c>
      <c r="O22" s="344" t="s">
        <v>119</v>
      </c>
      <c r="Q22" s="41"/>
      <c r="T22" s="334"/>
      <c r="V22" s="144" t="str">
        <f t="shared" si="16"/>
        <v>BRD_FST_PRCH_IND  string,</v>
      </c>
      <c r="W22" s="149" t="s">
        <v>14847</v>
      </c>
      <c r="X22" s="150" t="str">
        <f t="shared" si="17"/>
        <v>BRD_FST_PRCH_IND,</v>
      </c>
      <c r="Y22" s="149"/>
      <c r="Z22" s="149"/>
      <c r="AA22" s="150" t="str">
        <f t="shared" si="18"/>
        <v>,a.BRD_FST_PRCH_IND</v>
      </c>
      <c r="AG22" s="59" t="s">
        <v>2662</v>
      </c>
      <c r="AH22" s="59" t="s">
        <v>2825</v>
      </c>
      <c r="AI22" s="59" t="s">
        <v>13755</v>
      </c>
      <c r="AJ22" s="144" t="str">
        <f t="shared" si="21"/>
        <v>PHSH_IND</v>
      </c>
      <c r="AK22" s="144" t="str">
        <f t="shared" si="20"/>
        <v>PHSH_IND indicates if the current record was captured via PHISHING. PHISHING is a process used by MDS, where credit card numbers associated to known customers are sent to the EDW to retrieve any STORE transactions tendered with the same credit card number. On the STORE side these transactions are not associated to a customer, so by PHISHINGMDS is able to capture both the ONLINE activity of the known customers, as well as, the customers' STORE transactions. PHSH_IND is derived by determining the number of days between the INS_DT_HASH_KEY and the TXN_DT_HASH_KEY. If the variance is created then14 days the ORDER or TRANSACTION is considered to have been phished.  (From PDM)</v>
      </c>
      <c r="BD22" s="298" t="str">
        <f t="shared" si="26"/>
        <v>col_11</v>
      </c>
      <c r="BE22" s="299" t="str">
        <f t="shared" si="27"/>
        <v>create table db_custscience_interns.col_11_DB_CUSTTRFM_PRODREFRESH_XCOTX_CUST_ORD_TXN_XREF_distinct_values_table_stats (col_id int, distinct_values bigint) Row format delimited Fields terminated by '\t' Lines terminated by '\n'  Stored as textfile ;</v>
      </c>
      <c r="BF22" s="59" t="s">
        <v>13681</v>
      </c>
      <c r="BI22" s="144" t="str">
        <f t="shared" si="28"/>
        <v>insert into table db_custscience_interns.col_11_DB_CUSTTRFM_PRODREFRESH_XCOTX_CUST_ORD_TXN_XREF_distinct_values_table_stats select '11' as col_id, count (distinct BRD_FST_PRCH_IND) as distinct_values</v>
      </c>
      <c r="BJ22" s="59" t="s">
        <v>13699</v>
      </c>
      <c r="BM22" s="144" t="str">
        <f t="shared" si="29"/>
        <v>insert into table db_custscience_interns.SUMMARY_of_DB_CUSTTRFM_PRODREFRESH_XCOTX_CUST_ORD_TXN_XREF_distinct_values_table_stats select col_id, distinct_values from db_custscience_interns.col_11_DB_CUSTTRFM_PRODREFRESH_XCOTX_CUST_ORD_TXN_XREF_distinct_values_table_stats ;</v>
      </c>
      <c r="BN22" s="59" t="s">
        <v>13717</v>
      </c>
      <c r="BP22" s="300"/>
      <c r="BQ22" s="300">
        <v>4</v>
      </c>
      <c r="BR22" s="300">
        <v>25</v>
      </c>
      <c r="BT22" s="144" t="str">
        <f t="shared" si="30"/>
        <v>drop table db_custscience_interns.col_11_DB_CUSTTRFM_PRODREFRESH_XCOTX_CUST_ORD_TXN_XREF_distinct_values_table_stats;</v>
      </c>
      <c r="BU22" s="59" t="s">
        <v>13734</v>
      </c>
    </row>
    <row r="23" spans="1:104" s="59" customFormat="1" ht="48" customHeight="1">
      <c r="A23" s="59" t="s">
        <v>15</v>
      </c>
      <c r="B23" s="144" t="str">
        <f t="shared" si="22"/>
        <v>chnl_fst_prch_ind string</v>
      </c>
      <c r="C23" s="145">
        <f t="shared" si="23"/>
        <v>18</v>
      </c>
      <c r="D23" s="145">
        <f t="shared" si="24"/>
        <v>0</v>
      </c>
      <c r="F23" s="36" t="str">
        <f t="shared" si="12"/>
        <v>CHNL_FST_PRCH_IND</v>
      </c>
      <c r="G23" s="36" t="str">
        <f t="shared" si="25"/>
        <v>string</v>
      </c>
      <c r="H23" s="26">
        <v>12</v>
      </c>
      <c r="I23" s="338">
        <f t="shared" si="14"/>
        <v>2</v>
      </c>
      <c r="J23" s="75"/>
      <c r="K23" s="142" t="str">
        <f t="shared" si="15"/>
        <v>This indicates if the associated ONLINE order or RETAIL transaction was the first purchase of the customer within the given CHANNEL (retail or online)values.  (From PDM)</v>
      </c>
      <c r="L23" s="75"/>
      <c r="M23" s="342"/>
      <c r="N23" s="344" t="s">
        <v>120</v>
      </c>
      <c r="O23" s="344" t="s">
        <v>119</v>
      </c>
      <c r="Q23" s="41"/>
      <c r="T23" s="334"/>
      <c r="V23" s="144" t="str">
        <f t="shared" si="16"/>
        <v>CHNL_FST_PRCH_IND  string,</v>
      </c>
      <c r="W23" s="149" t="s">
        <v>14848</v>
      </c>
      <c r="X23" s="150" t="str">
        <f t="shared" si="17"/>
        <v>CHNL_FST_PRCH_IND,</v>
      </c>
      <c r="Y23" s="149"/>
      <c r="Z23" s="149"/>
      <c r="AA23" s="150" t="str">
        <f t="shared" si="18"/>
        <v>,a.CHNL_FST_PRCH_IND</v>
      </c>
      <c r="AG23" s="59" t="s">
        <v>2664</v>
      </c>
      <c r="AH23" s="59" t="s">
        <v>2825</v>
      </c>
      <c r="AI23" s="59" t="s">
        <v>13510</v>
      </c>
      <c r="AJ23" s="144" t="str">
        <f t="shared" si="21"/>
        <v>YR_MO_PARTN_ID</v>
      </c>
      <c r="AK23" s="144" t="str">
        <f t="shared" si="20"/>
        <v>Concatenation of YYYYMM from the transaction date to represent a partition key.  (From PDM)</v>
      </c>
      <c r="BD23" s="298" t="str">
        <f t="shared" si="26"/>
        <v>col_12</v>
      </c>
      <c r="BE23" s="299" t="str">
        <f t="shared" si="27"/>
        <v>create table db_custscience_interns.col_12_DB_CUSTTRFM_PRODREFRESH_XCOTX_CUST_ORD_TXN_XREF_distinct_values_table_stats (col_id int, distinct_values bigint) Row format delimited Fields terminated by '\t' Lines terminated by '\n'  Stored as textfile ;</v>
      </c>
      <c r="BF23" s="59" t="s">
        <v>13682</v>
      </c>
      <c r="BI23" s="144" t="str">
        <f t="shared" si="28"/>
        <v>insert into table db_custscience_interns.col_12_DB_CUSTTRFM_PRODREFRESH_XCOTX_CUST_ORD_TXN_XREF_distinct_values_table_stats select '12' as col_id, count (distinct CHNL_FST_PRCH_IND) as distinct_values</v>
      </c>
      <c r="BJ23" s="59" t="s">
        <v>13700</v>
      </c>
      <c r="BM23" s="144" t="str">
        <f t="shared" si="29"/>
        <v>insert into table db_custscience_interns.SUMMARY_of_DB_CUSTTRFM_PRODREFRESH_XCOTX_CUST_ORD_TXN_XREF_distinct_values_table_stats select col_id, distinct_values from db_custscience_interns.col_12_DB_CUSTTRFM_PRODREFRESH_XCOTX_CUST_ORD_TXN_XREF_distinct_values_table_stats ;</v>
      </c>
      <c r="BN23" s="59" t="s">
        <v>13718</v>
      </c>
      <c r="BP23" s="300"/>
      <c r="BQ23" s="300">
        <v>5</v>
      </c>
      <c r="BR23" s="300">
        <v>152956420</v>
      </c>
      <c r="BT23" s="144" t="str">
        <f t="shared" si="30"/>
        <v>drop table db_custscience_interns.col_12_DB_CUSTTRFM_PRODREFRESH_XCOTX_CUST_ORD_TXN_XREF_distinct_values_table_stats;</v>
      </c>
      <c r="BU23" s="59" t="s">
        <v>13735</v>
      </c>
    </row>
    <row r="24" spans="1:104" s="59" customFormat="1" ht="75">
      <c r="A24" s="59" t="s">
        <v>16</v>
      </c>
      <c r="B24" s="144" t="str">
        <f t="shared" si="22"/>
        <v>ins_dt_hash_key int</v>
      </c>
      <c r="C24" s="145">
        <f t="shared" si="23"/>
        <v>16</v>
      </c>
      <c r="D24" s="145">
        <f t="shared" si="24"/>
        <v>0</v>
      </c>
      <c r="F24" s="36" t="str">
        <f t="shared" si="12"/>
        <v>INS_DT_HASH_KEY</v>
      </c>
      <c r="G24" s="36" t="str">
        <f t="shared" si="25"/>
        <v>int</v>
      </c>
      <c r="H24" s="29">
        <v>13</v>
      </c>
      <c r="I24" s="338">
        <f t="shared" si="14"/>
        <v>2509</v>
      </c>
      <c r="J24" s="75"/>
      <c r="K24" s="142" t="str">
        <f t="shared" si="15"/>
        <v>The unique HASH KEY identifier of a date in Big Data. The INS_DT_HASH_KEY represents the date on which the  online ORDER or retail TRANSACTION were inserted into MDS. This date is used to derive the PHSH_IND value. If the INS_DT was greater then14 days different from the TXN_DT_HASH_KEY then the ORDER or TRANSACTION is considered to have been phished.  (From PDM)</v>
      </c>
      <c r="L24" s="75"/>
      <c r="M24" s="342"/>
      <c r="N24" s="344" t="s">
        <v>16579</v>
      </c>
      <c r="O24" s="344" t="s">
        <v>13620</v>
      </c>
      <c r="Q24" s="41"/>
      <c r="T24" s="334"/>
      <c r="V24" s="144" t="str">
        <f t="shared" si="16"/>
        <v>INS_DT_HASH_KEY  int,</v>
      </c>
      <c r="W24" s="149" t="s">
        <v>14849</v>
      </c>
      <c r="X24" s="150" t="str">
        <f t="shared" si="17"/>
        <v>INS_DT_HASH_KEY,</v>
      </c>
      <c r="Y24" s="149"/>
      <c r="Z24" s="149"/>
      <c r="AA24" s="150" t="str">
        <f t="shared" si="18"/>
        <v>,a.INS_DT_HASH_KEY</v>
      </c>
      <c r="AG24" s="59" t="s">
        <v>2668</v>
      </c>
      <c r="AH24" s="59" t="s">
        <v>13509</v>
      </c>
      <c r="AI24" s="59" t="s">
        <v>13750</v>
      </c>
      <c r="AJ24" s="144" t="str">
        <f t="shared" si="21"/>
        <v>FLW_KEY</v>
      </c>
      <c r="AK24" s="144" t="str">
        <f t="shared" si="20"/>
        <v>The flow key is an audit column to identify the delta records.  (From PDM)</v>
      </c>
      <c r="BD24" s="298" t="str">
        <f t="shared" si="26"/>
        <v>col_13</v>
      </c>
      <c r="BE24" s="299" t="str">
        <f t="shared" si="27"/>
        <v>create table db_custscience_interns.col_13_DB_CUSTTRFM_PRODREFRESH_XCOTX_CUST_ORD_TXN_XREF_distinct_values_table_stats (col_id int, distinct_values bigint) Row format delimited Fields terminated by '\t' Lines terminated by '\n'  Stored as textfile ;</v>
      </c>
      <c r="BF24" s="59" t="s">
        <v>13683</v>
      </c>
      <c r="BI24" s="144" t="str">
        <f t="shared" si="28"/>
        <v>insert into table db_custscience_interns.col_13_DB_CUSTTRFM_PRODREFRESH_XCOTX_CUST_ORD_TXN_XREF_distinct_values_table_stats select '13' as col_id, count (distinct INS_DT_HASH_KEY) as distinct_values</v>
      </c>
      <c r="BJ24" s="59" t="s">
        <v>13701</v>
      </c>
      <c r="BM24" s="144" t="str">
        <f t="shared" si="29"/>
        <v>insert into table db_custscience_interns.SUMMARY_of_DB_CUSTTRFM_PRODREFRESH_XCOTX_CUST_ORD_TXN_XREF_distinct_values_table_stats select col_id, distinct_values from db_custscience_interns.col_13_DB_CUSTTRFM_PRODREFRESH_XCOTX_CUST_ORD_TXN_XREF_distinct_values_table_stats ;</v>
      </c>
      <c r="BN24" s="59" t="s">
        <v>13719</v>
      </c>
      <c r="BP24" s="300"/>
      <c r="BQ24" s="300">
        <v>6</v>
      </c>
      <c r="BR24" s="300">
        <v>5201</v>
      </c>
      <c r="BT24" s="144" t="str">
        <f t="shared" si="30"/>
        <v>drop table db_custscience_interns.col_13_DB_CUSTTRFM_PRODREFRESH_XCOTX_CUST_ORD_TXN_XREF_distinct_values_table_stats;</v>
      </c>
      <c r="BU24" s="59" t="s">
        <v>13736</v>
      </c>
    </row>
    <row r="25" spans="1:104" s="59" customFormat="1">
      <c r="A25" s="59" t="s">
        <v>17</v>
      </c>
      <c r="B25" s="144" t="str">
        <f t="shared" si="22"/>
        <v>flw_key bigint</v>
      </c>
      <c r="C25" s="145">
        <f t="shared" si="23"/>
        <v>8</v>
      </c>
      <c r="D25" s="145">
        <f t="shared" si="24"/>
        <v>0</v>
      </c>
      <c r="F25" s="47" t="str">
        <f t="shared" si="12"/>
        <v>FLW_KEY</v>
      </c>
      <c r="G25" s="36" t="str">
        <f t="shared" si="25"/>
        <v>bigint</v>
      </c>
      <c r="H25" s="26">
        <v>14</v>
      </c>
      <c r="I25" s="338">
        <f t="shared" si="14"/>
        <v>129</v>
      </c>
      <c r="J25" s="75"/>
      <c r="K25" s="142" t="str">
        <f t="shared" si="15"/>
        <v>The flow key is an audit column to identify the delta records.  (From PDM)</v>
      </c>
      <c r="L25" s="75"/>
      <c r="M25" s="342"/>
      <c r="N25" s="344" t="s">
        <v>16585</v>
      </c>
      <c r="O25" s="344" t="s">
        <v>13616</v>
      </c>
      <c r="Q25" s="41"/>
      <c r="T25" s="334"/>
      <c r="V25" s="144" t="str">
        <f t="shared" si="16"/>
        <v>FLW_KEY  bigint,</v>
      </c>
      <c r="W25" s="149" t="s">
        <v>14850</v>
      </c>
      <c r="X25" s="150" t="str">
        <f t="shared" si="17"/>
        <v>FLW_KEY,</v>
      </c>
      <c r="Y25" s="149"/>
      <c r="Z25" s="149"/>
      <c r="AA25" s="150" t="str">
        <f t="shared" si="18"/>
        <v>,a.FLW_KEY</v>
      </c>
      <c r="AG25" s="59" t="s">
        <v>2689</v>
      </c>
      <c r="AH25" s="59" t="s">
        <v>13509</v>
      </c>
      <c r="AI25" s="59" t="s">
        <v>13751</v>
      </c>
      <c r="AJ25" s="144" t="str">
        <f t="shared" si="21"/>
        <v>TXN_ID</v>
      </c>
      <c r="AK25" s="144" t="str">
        <f t="shared" si="20"/>
        <v>This is equivalent to the transaction on the source CUST_ORD_TXN_XREF  (From PDM)</v>
      </c>
      <c r="BD25" s="298" t="str">
        <f t="shared" si="26"/>
        <v>col_14</v>
      </c>
      <c r="BE25" s="299" t="str">
        <f t="shared" si="27"/>
        <v>create table db_custscience_interns.col_14_DB_CUSTTRFM_PRODREFRESH_XCOTX_CUST_ORD_TXN_XREF_distinct_values_table_stats (col_id int, distinct_values bigint) Row format delimited Fields terminated by '\t' Lines terminated by '\n'  Stored as textfile ;</v>
      </c>
      <c r="BF25" s="59" t="s">
        <v>13684</v>
      </c>
      <c r="BI25" s="144" t="str">
        <f t="shared" si="28"/>
        <v>insert into table db_custscience_interns.col_14_DB_CUSTTRFM_PRODREFRESH_XCOTX_CUST_ORD_TXN_XREF_distinct_values_table_stats select '14' as col_id, count (distinct FLW_KEY) as distinct_values</v>
      </c>
      <c r="BJ25" s="59" t="s">
        <v>13702</v>
      </c>
      <c r="BM25" s="144" t="str">
        <f t="shared" si="29"/>
        <v>insert into table db_custscience_interns.SUMMARY_of_DB_CUSTTRFM_PRODREFRESH_XCOTX_CUST_ORD_TXN_XREF_distinct_values_table_stats select col_id, distinct_values from db_custscience_interns.col_14_DB_CUSTTRFM_PRODREFRESH_XCOTX_CUST_ORD_TXN_XREF_distinct_values_table_stats ;</v>
      </c>
      <c r="BN25" s="59" t="s">
        <v>13720</v>
      </c>
      <c r="BP25" s="300"/>
      <c r="BQ25" s="300">
        <v>7</v>
      </c>
      <c r="BR25" s="300">
        <v>192</v>
      </c>
      <c r="BT25" s="144" t="str">
        <f t="shared" si="30"/>
        <v>drop table db_custscience_interns.col_14_DB_CUSTTRFM_PRODREFRESH_XCOTX_CUST_ORD_TXN_XREF_distinct_values_table_stats;</v>
      </c>
      <c r="BU25" s="59" t="s">
        <v>13737</v>
      </c>
    </row>
    <row r="26" spans="1:104" s="59" customFormat="1" ht="45">
      <c r="A26" s="59" t="s">
        <v>18</v>
      </c>
      <c r="B26" s="144" t="str">
        <f t="shared" si="22"/>
        <v>shp_dt_hash_key int</v>
      </c>
      <c r="C26" s="145">
        <f t="shared" si="23"/>
        <v>16</v>
      </c>
      <c r="D26" s="145">
        <f t="shared" si="24"/>
        <v>0</v>
      </c>
      <c r="F26" s="36" t="str">
        <f t="shared" si="12"/>
        <v>SHP_DT_HASH_KEY</v>
      </c>
      <c r="G26" s="36" t="str">
        <f t="shared" si="25"/>
        <v>int</v>
      </c>
      <c r="H26" s="29">
        <v>15</v>
      </c>
      <c r="I26" s="338">
        <f t="shared" si="14"/>
        <v>5723</v>
      </c>
      <c r="J26" s="75"/>
      <c r="K26" s="142" t="str">
        <f t="shared" si="15"/>
        <v>This is the ship date for a online order, with the ORD_STAT_CD = 'O' and the sales date (This is represented as SHIP_DATE in MDS CORESASODS_ORDERHEADER_T) for a retail sales, with ORD_STAT_CD = 'R'.  (From PDM)</v>
      </c>
      <c r="L26" s="75"/>
      <c r="M26" s="342"/>
      <c r="N26" s="344" t="s">
        <v>110</v>
      </c>
      <c r="O26" s="344" t="s">
        <v>110</v>
      </c>
      <c r="Q26" s="41"/>
      <c r="T26" s="334"/>
      <c r="V26" s="144" t="str">
        <f t="shared" si="16"/>
        <v>SHP_DT_HASH_KEY  int,</v>
      </c>
      <c r="W26" s="149" t="s">
        <v>14851</v>
      </c>
      <c r="X26" s="150" t="str">
        <f t="shared" si="17"/>
        <v>SHP_DT_HASH_KEY,</v>
      </c>
      <c r="Y26" s="149"/>
      <c r="Z26" s="149"/>
      <c r="AA26" s="150" t="str">
        <f t="shared" si="18"/>
        <v>,a.SHP_DT_HASH_KEY</v>
      </c>
      <c r="AG26" s="59" t="s">
        <v>2687</v>
      </c>
      <c r="AH26" s="59" t="s">
        <v>2825</v>
      </c>
      <c r="AI26" s="59" t="s">
        <v>13511</v>
      </c>
      <c r="AJ26" s="144" t="str">
        <f t="shared" si="21"/>
        <v>ORD_STAT_CD</v>
      </c>
      <c r="AK26" s="144" t="str">
        <f t="shared" si="20"/>
        <v>Identifies the order status.  (From PDM)</v>
      </c>
      <c r="BD26" s="298" t="str">
        <f t="shared" si="26"/>
        <v>col_15</v>
      </c>
      <c r="BE26" s="299" t="str">
        <f t="shared" si="27"/>
        <v>create table db_custscience_interns.col_15_DB_CUSTTRFM_PRODREFRESH_XCOTX_CUST_ORD_TXN_XREF_distinct_values_table_stats (col_id int, distinct_values bigint) Row format delimited Fields terminated by '\t' Lines terminated by '\n'  Stored as textfile ;</v>
      </c>
      <c r="BF26" s="59" t="s">
        <v>13685</v>
      </c>
      <c r="BI26" s="144" t="str">
        <f t="shared" si="28"/>
        <v>insert into table db_custscience_interns.col_15_DB_CUSTTRFM_PRODREFRESH_XCOTX_CUST_ORD_TXN_XREF_distinct_values_table_stats select '15' as col_id, count (distinct SHP_DT_HASH_KEY) as distinct_values</v>
      </c>
      <c r="BJ26" s="59" t="s">
        <v>13703</v>
      </c>
      <c r="BM26" s="144" t="str">
        <f t="shared" si="29"/>
        <v>insert into table db_custscience_interns.SUMMARY_of_DB_CUSTTRFM_PRODREFRESH_XCOTX_CUST_ORD_TXN_XREF_distinct_values_table_stats select col_id, distinct_values from db_custscience_interns.col_15_DB_CUSTTRFM_PRODREFRESH_XCOTX_CUST_ORD_TXN_XREF_distinct_values_table_stats ;</v>
      </c>
      <c r="BN26" s="59" t="s">
        <v>13721</v>
      </c>
      <c r="BP26" s="300"/>
      <c r="BQ26" s="300">
        <v>8</v>
      </c>
      <c r="BR26" s="300">
        <v>12818336</v>
      </c>
      <c r="BT26" s="144" t="str">
        <f t="shared" si="30"/>
        <v>drop table db_custscience_interns.col_15_DB_CUSTTRFM_PRODREFRESH_XCOTX_CUST_ORD_TXN_XREF_distinct_values_table_stats;</v>
      </c>
      <c r="BU26" s="59" t="s">
        <v>13738</v>
      </c>
    </row>
    <row r="27" spans="1:104" s="59" customFormat="1" ht="30">
      <c r="A27" s="59" t="s">
        <v>19</v>
      </c>
      <c r="B27" s="144" t="str">
        <f t="shared" si="22"/>
        <v>yr_mo_partn_id int</v>
      </c>
      <c r="C27" s="145">
        <f t="shared" si="23"/>
        <v>15</v>
      </c>
      <c r="D27" s="145">
        <f t="shared" si="24"/>
        <v>0</v>
      </c>
      <c r="F27" s="45" t="str">
        <f t="shared" si="12"/>
        <v>YR_MO_PARTN_ID</v>
      </c>
      <c r="G27" s="36" t="str">
        <f t="shared" si="25"/>
        <v>int</v>
      </c>
      <c r="H27" s="26">
        <v>16</v>
      </c>
      <c r="I27" s="338">
        <f t="shared" si="14"/>
        <v>207</v>
      </c>
      <c r="J27" s="75"/>
      <c r="K27" s="142" t="str">
        <f t="shared" si="15"/>
        <v>Concatenation of YYYYMM from the transaction date to represent a partition key.  (From PDM)</v>
      </c>
      <c r="L27" s="75"/>
      <c r="M27" s="342"/>
      <c r="N27" s="450" t="s">
        <v>16580</v>
      </c>
      <c r="O27" s="450" t="s">
        <v>13621</v>
      </c>
      <c r="Q27" s="41"/>
      <c r="T27" s="334"/>
      <c r="V27" s="144" t="str">
        <f t="shared" si="16"/>
        <v>YR_MO_PARTN_ID  int,</v>
      </c>
      <c r="W27" s="149" t="s">
        <v>14852</v>
      </c>
      <c r="X27" s="150" t="str">
        <f t="shared" si="17"/>
        <v>YR_MO_PARTN_ID,</v>
      </c>
      <c r="Y27" s="149"/>
      <c r="Z27" s="149"/>
      <c r="AA27" s="150" t="str">
        <f t="shared" si="18"/>
        <v>,a.YR_MO_PARTN_ID</v>
      </c>
      <c r="AG27" s="59" t="s">
        <v>2666</v>
      </c>
      <c r="AH27" s="59" t="s">
        <v>2842</v>
      </c>
      <c r="AI27" s="59" t="s">
        <v>13752</v>
      </c>
      <c r="AJ27" s="144" t="str">
        <f t="shared" si="21"/>
        <v>SHP_DT_HASH_KEY</v>
      </c>
      <c r="AK27" s="144" t="str">
        <f t="shared" si="20"/>
        <v>This is the ship date for a online order, with the ORD_STAT_CD = 'O' and the sales date (This is represented as SHIP_DATE in MDS CORESASODS_ORDERHEADER_T) for a retail sales, with ORD_STAT_CD = 'R'.  (From PDM)</v>
      </c>
      <c r="BD27" s="298" t="str">
        <f t="shared" si="26"/>
        <v>col_16</v>
      </c>
      <c r="BE27" s="299" t="str">
        <f t="shared" si="27"/>
        <v>create table db_custscience_interns.col_16_DB_CUSTTRFM_PRODREFRESH_XCOTX_CUST_ORD_TXN_XREF_distinct_values_table_stats (col_id int, distinct_values bigint) Row format delimited Fields terminated by '\t' Lines terminated by '\n'  Stored as textfile ;</v>
      </c>
      <c r="BF27" s="59" t="s">
        <v>13686</v>
      </c>
      <c r="BI27" s="144" t="str">
        <f t="shared" si="28"/>
        <v>insert into table db_custscience_interns.col_16_DB_CUSTTRFM_PRODREFRESH_XCOTX_CUST_ORD_TXN_XREF_distinct_values_table_stats select '16' as col_id, count (distinct YR_MO_PARTN_ID) as distinct_values</v>
      </c>
      <c r="BJ27" s="59" t="s">
        <v>13704</v>
      </c>
      <c r="BM27" s="144" t="str">
        <f t="shared" si="29"/>
        <v>insert into table db_custscience_interns.SUMMARY_of_DB_CUSTTRFM_PRODREFRESH_XCOTX_CUST_ORD_TXN_XREF_distinct_values_table_stats select col_id, distinct_values from db_custscience_interns.col_16_DB_CUSTTRFM_PRODREFRESH_XCOTX_CUST_ORD_TXN_XREF_distinct_values_table_stats ;</v>
      </c>
      <c r="BN27" s="59" t="s">
        <v>13722</v>
      </c>
      <c r="BP27" s="300"/>
      <c r="BQ27" s="300">
        <v>9</v>
      </c>
      <c r="BR27" s="300">
        <v>5201</v>
      </c>
      <c r="BT27" s="144" t="str">
        <f t="shared" si="30"/>
        <v>drop table db_custscience_interns.col_16_DB_CUSTTRFM_PRODREFRESH_XCOTX_CUST_ORD_TXN_XREF_distinct_values_table_stats;</v>
      </c>
      <c r="BU27" s="59" t="s">
        <v>13739</v>
      </c>
    </row>
    <row r="28" spans="1:104" s="59" customFormat="1" ht="138" customHeight="1" thickBot="1">
      <c r="A28" s="59" t="s">
        <v>20</v>
      </c>
      <c r="B28" s="144" t="str">
        <f t="shared" si="22"/>
        <v>phsh_ind string</v>
      </c>
      <c r="C28" s="145">
        <f t="shared" si="23"/>
        <v>9</v>
      </c>
      <c r="D28" s="145">
        <f t="shared" si="24"/>
        <v>0</v>
      </c>
      <c r="F28" s="45" t="str">
        <f t="shared" si="12"/>
        <v>PHSH_IND</v>
      </c>
      <c r="G28" s="36" t="str">
        <f t="shared" si="25"/>
        <v>string</v>
      </c>
      <c r="H28" s="29">
        <v>17</v>
      </c>
      <c r="I28" s="338">
        <f t="shared" si="14"/>
        <v>2</v>
      </c>
      <c r="J28" s="75"/>
      <c r="K28" s="142" t="str">
        <f t="shared" si="15"/>
        <v>PHSH_IND indicates if the current record was captured via PHISHING. PHISHING is a process used by MDS, where credit card numbers associated to known customers are sent to the EDW to retrieve any STORE transactions tendered with the same credit card number. On the STORE side these transactions are not associated to a customer, so by PHISHINGMDS is able to capture both the ONLINE activity of the known customers, as well as, the customers' STORE transactions. PHSH_IND is derived by determining the number of days between the INS_DT_HASH_KEY and the TXN_DT_HASH_KEY. If the variance is created then14 days the ORDER or TRANSACTION is considered to have been phished.  (From PDM)</v>
      </c>
      <c r="L28" s="363" t="s">
        <v>13758</v>
      </c>
      <c r="M28" s="342"/>
      <c r="N28" s="453" t="s">
        <v>120</v>
      </c>
      <c r="O28" s="453" t="s">
        <v>120</v>
      </c>
      <c r="Q28" s="41"/>
      <c r="T28" s="334"/>
      <c r="V28" s="144" t="str">
        <f t="shared" si="16"/>
        <v>PHSH_IND  string,</v>
      </c>
      <c r="W28" s="149" t="s">
        <v>14853</v>
      </c>
      <c r="X28" s="150" t="str">
        <f t="shared" si="17"/>
        <v>PHSH_IND,</v>
      </c>
      <c r="Y28" s="149"/>
      <c r="Z28" s="149"/>
      <c r="AA28" s="150" t="str">
        <f t="shared" si="18"/>
        <v>,a.PHSH_IND</v>
      </c>
      <c r="AG28" s="59" t="s">
        <v>2675</v>
      </c>
      <c r="AH28" s="59" t="s">
        <v>2825</v>
      </c>
      <c r="AI28" s="59" t="s">
        <v>13753</v>
      </c>
      <c r="AJ28" s="144" t="str">
        <f t="shared" si="21"/>
        <v>STR_LOC_HASH_KEY</v>
      </c>
      <c r="AK28" s="144" t="str">
        <f t="shared" si="20"/>
        <v>Identifies the store location for retail sales/return transactions  (From PDM)</v>
      </c>
      <c r="BD28" s="298" t="str">
        <f t="shared" si="26"/>
        <v>col_17</v>
      </c>
      <c r="BE28" s="299" t="str">
        <f t="shared" si="27"/>
        <v>create table db_custscience_interns.col_17_DB_CUSTTRFM_PRODREFRESH_XCOTX_CUST_ORD_TXN_XREF_distinct_values_table_stats (col_id int, distinct_values bigint) Row format delimited Fields terminated by '\t' Lines terminated by '\n'  Stored as textfile ;</v>
      </c>
      <c r="BF28" s="59" t="s">
        <v>13687</v>
      </c>
      <c r="BI28" s="144" t="str">
        <f t="shared" si="28"/>
        <v>insert into table db_custscience_interns.col_17_DB_CUSTTRFM_PRODREFRESH_XCOTX_CUST_ORD_TXN_XREF_distinct_values_table_stats select '17' as col_id, count (distinct PHSH_IND) as distinct_values</v>
      </c>
      <c r="BJ28" s="59" t="s">
        <v>13705</v>
      </c>
      <c r="BM28" s="144" t="str">
        <f t="shared" si="29"/>
        <v>insert into table db_custscience_interns.SUMMARY_of_DB_CUSTTRFM_PRODREFRESH_XCOTX_CUST_ORD_TXN_XREF_distinct_values_table_stats select col_id, distinct_values from db_custscience_interns.col_17_DB_CUSTTRFM_PRODREFRESH_XCOTX_CUST_ORD_TXN_XREF_distinct_values_table_stats ;</v>
      </c>
      <c r="BN28" s="59" t="s">
        <v>13723</v>
      </c>
      <c r="BP28" s="300"/>
      <c r="BQ28" s="300">
        <v>10</v>
      </c>
      <c r="BR28" s="300">
        <v>4708</v>
      </c>
      <c r="BT28" s="144" t="str">
        <f t="shared" si="30"/>
        <v>drop table db_custscience_interns.col_17_DB_CUSTTRFM_PRODREFRESH_XCOTX_CUST_ORD_TXN_XREF_distinct_values_table_stats;</v>
      </c>
      <c r="BU28" s="59" t="s">
        <v>13740</v>
      </c>
    </row>
    <row r="29" spans="1:104">
      <c r="I29" s="338"/>
      <c r="AG29" s="59"/>
      <c r="AH29" s="59"/>
      <c r="AI29" s="59"/>
      <c r="AJ29" s="144"/>
      <c r="AK29" s="144"/>
      <c r="BD29" s="59"/>
      <c r="BE29" s="59"/>
      <c r="BF29" s="59"/>
      <c r="BG29" s="59"/>
      <c r="BH29" s="59"/>
      <c r="BI29" s="59" t="s">
        <v>4089</v>
      </c>
      <c r="BJ29" s="59" t="s">
        <v>4089</v>
      </c>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row>
    <row r="30" spans="1:104">
      <c r="A30" t="s">
        <v>21</v>
      </c>
      <c r="I30" s="338"/>
      <c r="AG30" s="59"/>
      <c r="AH30" s="59"/>
      <c r="AI30" s="59"/>
      <c r="AJ30" s="144"/>
      <c r="AK30" s="144"/>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row>
    <row r="31" spans="1:104">
      <c r="A31" t="s">
        <v>22</v>
      </c>
      <c r="I31" s="338"/>
      <c r="AG31" s="59"/>
      <c r="AH31" s="59"/>
      <c r="AI31" s="59"/>
      <c r="AJ31" s="144"/>
      <c r="AK31" s="144"/>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row>
    <row r="32" spans="1:104">
      <c r="I32" s="338"/>
      <c r="AG32" s="59"/>
      <c r="AH32" s="59"/>
      <c r="AI32" s="59"/>
      <c r="AJ32" s="144"/>
      <c r="AK32" s="144"/>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row>
    <row r="33" spans="1:104">
      <c r="A33" t="s">
        <v>19</v>
      </c>
      <c r="I33" s="338"/>
      <c r="AG33" s="59"/>
      <c r="AH33" s="59"/>
      <c r="AI33" s="59"/>
      <c r="AJ33" s="144"/>
      <c r="AK33" s="144"/>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row>
    <row r="34" spans="1:104">
      <c r="A34" t="s">
        <v>20</v>
      </c>
      <c r="I34" s="338"/>
      <c r="AG34" s="59"/>
      <c r="AH34" s="59"/>
      <c r="AI34" s="59"/>
      <c r="AJ34" s="144"/>
      <c r="AK34" s="144"/>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row>
    <row r="35" spans="1:104">
      <c r="I35" s="338"/>
      <c r="AG35" s="59"/>
      <c r="AH35" s="59"/>
      <c r="AI35" s="59"/>
      <c r="AJ35" s="144"/>
      <c r="AK35" s="144"/>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row>
    <row r="36" spans="1:104" ht="252.75" customHeight="1">
      <c r="A36" s="2" t="s">
        <v>24</v>
      </c>
      <c r="AJ36" s="16"/>
      <c r="AK36" s="16"/>
    </row>
    <row r="37" spans="1:104">
      <c r="A37" t="s">
        <v>23</v>
      </c>
      <c r="AJ37" s="16"/>
      <c r="AK37" s="16"/>
    </row>
  </sheetData>
  <mergeCells count="6">
    <mergeCell ref="F10:L10"/>
    <mergeCell ref="F1:I1"/>
    <mergeCell ref="G4:K4"/>
    <mergeCell ref="G5:K5"/>
    <mergeCell ref="G3:K3"/>
    <mergeCell ref="G6:K6"/>
  </mergeCells>
  <pageMargins left="0.2" right="0.2" top="0.5" bottom="0.25" header="0.3" footer="0.05"/>
  <pageSetup paperSize="17" scale="7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N38"/>
  <sheetViews>
    <sheetView topLeftCell="B1" zoomScale="80" zoomScaleNormal="80" workbookViewId="0">
      <pane xSplit="32085" topLeftCell="AE1"/>
      <selection activeCell="E12" sqref="E12"/>
      <selection pane="topRight" activeCell="AF1" sqref="AF1:AF1048576"/>
    </sheetView>
  </sheetViews>
  <sheetFormatPr defaultRowHeight="15"/>
  <cols>
    <col min="1" max="1" width="72.42578125" customWidth="1"/>
    <col min="2" max="2" width="33.85546875" customWidth="1"/>
    <col min="3" max="3" width="10" customWidth="1"/>
    <col min="4" max="4" width="13.7109375" customWidth="1"/>
    <col min="6" max="6" width="24.5703125" customWidth="1"/>
    <col min="7" max="7" width="14" customWidth="1"/>
    <col min="8" max="8" width="5.5703125" customWidth="1"/>
    <col min="9" max="9" width="12" bestFit="1" customWidth="1"/>
    <col min="10" max="10" width="8" customWidth="1"/>
    <col min="11" max="11" width="65.28515625" customWidth="1"/>
    <col min="12" max="12" width="42.42578125" customWidth="1"/>
    <col min="13" max="13" width="12.42578125" customWidth="1"/>
    <col min="14" max="14" width="37.42578125" bestFit="1" customWidth="1"/>
    <col min="21" max="21" width="28" customWidth="1"/>
    <col min="22" max="22" width="39.140625" customWidth="1"/>
    <col min="23" max="23" width="20.85546875" customWidth="1"/>
    <col min="24" max="24" width="32.28515625" customWidth="1"/>
    <col min="26" max="26" width="22.7109375" customWidth="1"/>
    <col min="67" max="67" width="10.85546875" bestFit="1" customWidth="1"/>
  </cols>
  <sheetData>
    <row r="1" spans="1:92" ht="18.75">
      <c r="F1" s="473" t="str">
        <f>UPPER(G5)</f>
        <v>XCOCD_CORP_CUST_DIM</v>
      </c>
      <c r="G1" s="473"/>
      <c r="H1" s="473"/>
      <c r="I1" s="473"/>
      <c r="J1" s="328"/>
      <c r="U1" s="5"/>
      <c r="V1" s="5"/>
      <c r="W1" s="5"/>
      <c r="X1" s="5"/>
      <c r="Y1" s="5"/>
      <c r="Z1" s="5"/>
      <c r="BA1" s="195"/>
      <c r="BB1" s="195"/>
      <c r="BS1" s="210"/>
      <c r="CB1" s="16"/>
    </row>
    <row r="2" spans="1:92" ht="18.75">
      <c r="F2" s="6"/>
      <c r="I2" s="4"/>
      <c r="J2" s="4"/>
      <c r="N2" s="7" t="s">
        <v>86</v>
      </c>
      <c r="U2" s="5"/>
      <c r="V2" s="5"/>
      <c r="W2" s="5"/>
      <c r="X2" s="5"/>
      <c r="Y2" s="5"/>
      <c r="Z2" s="5"/>
      <c r="BA2" s="195"/>
      <c r="BB2" s="211" t="s">
        <v>4419</v>
      </c>
      <c r="BC2" s="211" t="s">
        <v>4420</v>
      </c>
      <c r="BF2" s="211" t="s">
        <v>4421</v>
      </c>
      <c r="BG2" s="211" t="s">
        <v>4422</v>
      </c>
      <c r="BJ2" s="211" t="s">
        <v>4423</v>
      </c>
      <c r="BK2" s="211" t="s">
        <v>4424</v>
      </c>
      <c r="BM2" s="211" t="s">
        <v>4425</v>
      </c>
      <c r="BN2" s="211" t="s">
        <v>4426</v>
      </c>
      <c r="BQ2" s="211" t="s">
        <v>4427</v>
      </c>
      <c r="BR2" s="211" t="s">
        <v>4428</v>
      </c>
      <c r="BS2" s="210"/>
      <c r="BT2" s="211" t="s">
        <v>4419</v>
      </c>
      <c r="BU2" s="211" t="s">
        <v>4420</v>
      </c>
      <c r="BX2" s="211" t="s">
        <v>4421</v>
      </c>
      <c r="BY2" s="211" t="s">
        <v>4422</v>
      </c>
      <c r="CB2" s="211" t="s">
        <v>4423</v>
      </c>
      <c r="CC2" s="211" t="s">
        <v>4424</v>
      </c>
      <c r="CE2" s="211" t="s">
        <v>4425</v>
      </c>
      <c r="CF2" s="211" t="s">
        <v>4426</v>
      </c>
      <c r="CI2" s="211" t="s">
        <v>4427</v>
      </c>
      <c r="CJ2" s="211" t="s">
        <v>4428</v>
      </c>
      <c r="CN2" s="211" t="s">
        <v>4429</v>
      </c>
    </row>
    <row r="3" spans="1:92">
      <c r="F3" s="3" t="s">
        <v>87</v>
      </c>
      <c r="G3" s="475" t="s">
        <v>106</v>
      </c>
      <c r="H3" s="475"/>
      <c r="I3" s="475"/>
      <c r="J3" s="475"/>
      <c r="K3" s="475"/>
      <c r="L3" s="330"/>
      <c r="M3" s="330"/>
      <c r="N3" s="346" t="s">
        <v>13564</v>
      </c>
      <c r="U3" s="5"/>
      <c r="V3" s="5"/>
      <c r="W3" s="5"/>
      <c r="X3" s="5"/>
      <c r="Y3" s="5"/>
      <c r="Z3" s="5"/>
      <c r="BA3" s="195"/>
      <c r="BB3" s="195"/>
      <c r="BS3" s="210"/>
      <c r="CB3" s="16"/>
      <c r="CN3" s="16" t="str">
        <f>"hive -e 'set hive.cli.print.header=true; select * from "&amp;G6&amp;" limit 10000;'&gt;"&amp;$G$4&amp;"_"&amp;$G$6&amp;"_10k_sample.txt;"</f>
        <v>hive -e 'set hive.cli.print.header=true; select * from DB_CUSTTRFM_PRODREFRESH.XCOCD_CORP_CUST_DIM limit 10000;'&gt;DB_CUSTTRFM_PRODREFRESH_DB_CUSTTRFM_PRODREFRESH.XCOCD_CORP_CUST_DIM_10k_sample.txt;</v>
      </c>
    </row>
    <row r="4" spans="1:92">
      <c r="F4" s="3" t="s">
        <v>88</v>
      </c>
      <c r="G4" s="474" t="str">
        <f>UPPER(LEFT(G6,(FIND(".",G6)-1)))</f>
        <v>DB_CUSTTRFM_PRODREFRESH</v>
      </c>
      <c r="H4" s="474" t="e">
        <f>LEFT(H6,(FIND(".",H6)-1))</f>
        <v>#VALUE!</v>
      </c>
      <c r="I4" s="474" t="e">
        <f>LEFT(I6,(FIND(".",I6)-1))</f>
        <v>#VALUE!</v>
      </c>
      <c r="J4" s="474"/>
      <c r="K4" s="474" t="e">
        <f>LEFT(K6,(FIND(".",K6)-1))</f>
        <v>#VALUE!</v>
      </c>
      <c r="L4" s="329"/>
      <c r="M4" s="329"/>
      <c r="N4" s="347"/>
      <c r="U4" s="5"/>
      <c r="V4" s="5"/>
      <c r="W4" s="5"/>
      <c r="X4" s="5"/>
      <c r="Y4" s="5"/>
      <c r="Z4" s="5"/>
      <c r="BA4" s="195"/>
      <c r="BB4" s="195"/>
      <c r="BF4" s="15" t="s">
        <v>4049</v>
      </c>
      <c r="BS4" s="210"/>
      <c r="BX4" s="15" t="s">
        <v>4049</v>
      </c>
      <c r="CB4" s="16"/>
      <c r="CN4" t="s">
        <v>13506</v>
      </c>
    </row>
    <row r="5" spans="1:92">
      <c r="B5" s="9"/>
      <c r="F5" s="3" t="s">
        <v>89</v>
      </c>
      <c r="G5" s="474" t="str">
        <f>UPPER(RIGHT(G6,(LEN(G6)-(FIND(".",G6)))))</f>
        <v>XCOCD_CORP_CUST_DIM</v>
      </c>
      <c r="H5" s="474" t="e">
        <f>RIGHT(H6,(LEN(H6)-(FIND(".",H6))))</f>
        <v>#VALUE!</v>
      </c>
      <c r="I5" s="474" t="e">
        <f>RIGHT(I6,(LEN(I6)-(FIND(".",I6))))</f>
        <v>#VALUE!</v>
      </c>
      <c r="J5" s="474"/>
      <c r="K5" s="474" t="e">
        <f>RIGHT(K6,(LEN(K6)-(FIND(".",K6))))</f>
        <v>#VALUE!</v>
      </c>
      <c r="L5" s="329"/>
      <c r="M5" s="329"/>
      <c r="U5" s="5"/>
      <c r="V5" s="5"/>
      <c r="W5" s="5"/>
      <c r="X5" s="5"/>
      <c r="Y5" s="5"/>
      <c r="Z5" s="5"/>
      <c r="BA5" s="195"/>
      <c r="BB5" s="195"/>
      <c r="BF5" s="60" t="s">
        <v>10571</v>
      </c>
      <c r="BS5" s="210"/>
      <c r="BX5" s="60" t="s">
        <v>10572</v>
      </c>
      <c r="CB5" s="16"/>
    </row>
    <row r="6" spans="1:92">
      <c r="F6" s="3" t="s">
        <v>90</v>
      </c>
      <c r="G6" s="476" t="s">
        <v>13485</v>
      </c>
      <c r="H6" s="476"/>
      <c r="I6" s="476"/>
      <c r="J6" s="476"/>
      <c r="K6" s="476"/>
      <c r="L6" s="37"/>
      <c r="M6" s="37"/>
      <c r="U6" s="5"/>
      <c r="V6" s="5"/>
      <c r="W6" s="5"/>
      <c r="X6" s="5"/>
      <c r="Y6" s="5"/>
      <c r="Z6" s="5"/>
      <c r="BA6" s="195"/>
      <c r="BB6" s="33" t="s">
        <v>4050</v>
      </c>
      <c r="BC6" s="199" t="s">
        <v>4051</v>
      </c>
      <c r="BF6" s="9" t="s">
        <v>4127</v>
      </c>
      <c r="BJ6" s="203" t="s">
        <v>4201</v>
      </c>
      <c r="BQ6" s="206" t="s">
        <v>4203</v>
      </c>
      <c r="BS6" s="210"/>
      <c r="BT6" s="33" t="s">
        <v>4052</v>
      </c>
      <c r="BX6" s="9" t="s">
        <v>4127</v>
      </c>
      <c r="CB6" s="203" t="s">
        <v>4201</v>
      </c>
    </row>
    <row r="7" spans="1:92" ht="15.75" thickBot="1">
      <c r="F7" s="3" t="s">
        <v>91</v>
      </c>
      <c r="G7" s="10">
        <v>42944</v>
      </c>
      <c r="H7" s="329"/>
      <c r="I7" s="4"/>
      <c r="J7" s="4"/>
      <c r="K7" s="12"/>
      <c r="L7" s="12"/>
      <c r="M7" s="12"/>
      <c r="U7" s="5"/>
      <c r="V7" s="5"/>
      <c r="W7" s="5"/>
      <c r="X7" s="5"/>
      <c r="Y7" s="5"/>
      <c r="Z7" s="5"/>
      <c r="BA7" s="195"/>
      <c r="BB7" s="195"/>
      <c r="BS7" s="210"/>
      <c r="CB7" s="16"/>
    </row>
    <row r="8" spans="1:92" ht="15.75" thickBot="1">
      <c r="A8" t="s">
        <v>143</v>
      </c>
      <c r="F8" s="3" t="s">
        <v>92</v>
      </c>
      <c r="G8" s="336">
        <v>218963508</v>
      </c>
      <c r="H8" s="14"/>
      <c r="I8" s="4"/>
      <c r="J8" s="4"/>
      <c r="U8" s="229" t="str">
        <f>"select count ("&amp;F$12&amp;") from "&amp;$G$6&amp;" ;"</f>
        <v>select count (CUST_HASH_KEY) from DB_CUSTTRFM_PRODREFRESH.XCOCD_CORP_CUST_DIM ;</v>
      </c>
      <c r="V8" s="5"/>
      <c r="W8" s="5"/>
      <c r="X8" s="5"/>
      <c r="Y8" s="5"/>
      <c r="Z8" s="5"/>
      <c r="BA8" s="195"/>
      <c r="BB8" s="195"/>
      <c r="BM8" t="s">
        <v>13647</v>
      </c>
      <c r="BS8" s="210"/>
      <c r="CB8" s="16"/>
      <c r="CE8" t="s">
        <v>10573</v>
      </c>
    </row>
    <row r="9" spans="1:92">
      <c r="A9" s="3" t="s">
        <v>13484</v>
      </c>
      <c r="F9" s="15" t="s">
        <v>93</v>
      </c>
      <c r="G9" s="16"/>
      <c r="H9" s="16"/>
      <c r="I9" s="4"/>
      <c r="J9" s="4"/>
      <c r="U9" s="5"/>
      <c r="V9" s="5"/>
      <c r="W9" s="5"/>
      <c r="X9" s="5"/>
      <c r="Y9" s="5"/>
      <c r="Z9" s="5" t="s">
        <v>957</v>
      </c>
      <c r="AD9" s="15" t="s">
        <v>2823</v>
      </c>
      <c r="AR9" s="15"/>
      <c r="BA9" s="195"/>
      <c r="BB9" s="195"/>
      <c r="BS9" s="210"/>
      <c r="CB9" s="16"/>
    </row>
    <row r="10" spans="1:92" ht="15.75" thickBot="1">
      <c r="A10" t="s">
        <v>2</v>
      </c>
      <c r="B10" s="3"/>
      <c r="F10" s="477"/>
      <c r="G10" s="477"/>
      <c r="H10" s="477"/>
      <c r="I10" s="477"/>
      <c r="J10" s="477"/>
      <c r="K10" s="477"/>
      <c r="L10" s="477"/>
      <c r="U10" s="5"/>
      <c r="V10" s="5"/>
      <c r="W10" s="5"/>
      <c r="X10" s="5"/>
      <c r="Y10" s="5"/>
      <c r="Z10" s="5"/>
      <c r="AD10" t="s">
        <v>13512</v>
      </c>
      <c r="AE10" t="s">
        <v>2566</v>
      </c>
      <c r="BA10" s="195"/>
      <c r="BB10" s="195"/>
      <c r="BG10" s="207" t="s">
        <v>4202</v>
      </c>
      <c r="BH10" s="15" t="s">
        <v>4126</v>
      </c>
      <c r="BK10" s="207" t="s">
        <v>4202</v>
      </c>
      <c r="BM10" s="204" t="s">
        <v>4200</v>
      </c>
      <c r="BN10" s="204" t="s">
        <v>4418</v>
      </c>
      <c r="BO10" s="204"/>
      <c r="BP10" s="204"/>
      <c r="BS10" s="210"/>
      <c r="BY10" s="207" t="s">
        <v>4202</v>
      </c>
      <c r="BZ10" s="15" t="s">
        <v>4126</v>
      </c>
      <c r="CB10" s="16"/>
      <c r="CC10" s="207" t="s">
        <v>4202</v>
      </c>
      <c r="CE10" s="204" t="s">
        <v>4200</v>
      </c>
    </row>
    <row r="11" spans="1:92" s="32" customFormat="1" ht="30.75" thickBot="1">
      <c r="A11" s="32" t="s">
        <v>3</v>
      </c>
      <c r="B11" s="33" t="s">
        <v>94</v>
      </c>
      <c r="C11" s="34" t="s">
        <v>95</v>
      </c>
      <c r="D11" s="34" t="s">
        <v>96</v>
      </c>
      <c r="E11" s="34"/>
      <c r="F11" s="17" t="s">
        <v>97</v>
      </c>
      <c r="G11" s="17" t="s">
        <v>98</v>
      </c>
      <c r="H11" s="18" t="s">
        <v>99</v>
      </c>
      <c r="I11" s="19" t="s">
        <v>100</v>
      </c>
      <c r="J11" s="19" t="s">
        <v>4488</v>
      </c>
      <c r="K11" s="17" t="s">
        <v>13132</v>
      </c>
      <c r="L11" s="17" t="s">
        <v>13139</v>
      </c>
      <c r="M11" s="17" t="s">
        <v>3072</v>
      </c>
      <c r="N11" s="173" t="s">
        <v>1712</v>
      </c>
      <c r="U11" s="66" t="s">
        <v>958</v>
      </c>
      <c r="V11" s="66"/>
      <c r="W11" s="66" t="s">
        <v>959</v>
      </c>
      <c r="X11" s="66"/>
      <c r="Y11" s="66"/>
      <c r="Z11" s="66" t="s">
        <v>960</v>
      </c>
      <c r="AA11"/>
      <c r="AB11"/>
      <c r="AC11"/>
      <c r="AD11" t="s">
        <v>2567</v>
      </c>
      <c r="AE11" t="s">
        <v>2568</v>
      </c>
      <c r="AF11" t="s">
        <v>2569</v>
      </c>
      <c r="AG11"/>
      <c r="AH11"/>
      <c r="AI11"/>
      <c r="AJ11"/>
      <c r="AK11"/>
      <c r="AL11"/>
      <c r="AM11"/>
      <c r="AN11"/>
      <c r="AO11"/>
      <c r="AP11"/>
      <c r="AQ11"/>
      <c r="AR11"/>
      <c r="AS11"/>
      <c r="AT11"/>
      <c r="AU11"/>
      <c r="AV11"/>
      <c r="AW11"/>
      <c r="AX11"/>
      <c r="AY11"/>
      <c r="BA11" s="198" t="s">
        <v>4048</v>
      </c>
      <c r="BB11" s="201"/>
      <c r="BF11" s="202" t="str">
        <f>"from "&amp;$G$6</f>
        <v>from DB_CUSTTRFM_PRODREFRESH.XCOCD_CORP_CUST_DIM</v>
      </c>
      <c r="BG11" s="205" t="s">
        <v>13589</v>
      </c>
      <c r="BJ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db_custscience_interns.SUMMARY_of_DB_CUSTTRFM_PRODREFRESH_XCOCD_CORP_CUST_DIM_distinct_values_table_stats (col_id int, distinct_values bigint) Row format delimited Fields terminated by '\t' Lines terminated by '\n'  Stored as textfile ;</v>
      </c>
      <c r="BK11" s="205" t="s">
        <v>13622</v>
      </c>
      <c r="BL11"/>
      <c r="BM11"/>
      <c r="BN11"/>
      <c r="BO11"/>
      <c r="BP11"/>
      <c r="BQ11"/>
      <c r="BR11"/>
      <c r="BS11" s="210"/>
      <c r="BT11"/>
      <c r="BU11"/>
      <c r="BV11"/>
      <c r="BW11"/>
      <c r="BX11" s="209" t="str">
        <f>"from "&amp;$G$6</f>
        <v>from DB_CUSTTRFM_PRODREFRESH.XCOCD_CORP_CUST_DIM</v>
      </c>
      <c r="BY11" s="32" t="s">
        <v>10574</v>
      </c>
      <c r="BZ11"/>
      <c r="CA11"/>
      <c r="CB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db_custscience_interns.SUMMARY_of_DB_CUSTTRFM_PRODREFRESH_XCOCD_CORP_CUST_DIM_null_value_count_table_stats (col_id int, null_value_count bigint) Row format delimited Fields terminated by '\t' Lines terminated by '\n'  Stored as textfile ;</v>
      </c>
      <c r="CC11" s="32" t="s">
        <v>10575</v>
      </c>
      <c r="CD11"/>
      <c r="CE11" s="212" t="s">
        <v>2</v>
      </c>
      <c r="CF11"/>
      <c r="CG11"/>
      <c r="CH11"/>
      <c r="CI11"/>
      <c r="CJ11"/>
      <c r="CK11"/>
      <c r="CL11"/>
      <c r="CM11"/>
      <c r="CN11"/>
    </row>
    <row r="12" spans="1:92" s="59" customFormat="1" ht="90">
      <c r="A12" s="59" t="s">
        <v>4</v>
      </c>
      <c r="B12" s="144" t="str">
        <f>TRIM(A12)</f>
        <v>cust_hash_key string</v>
      </c>
      <c r="C12" s="145">
        <f>SEARCH(" ",B12)</f>
        <v>14</v>
      </c>
      <c r="D12" s="145">
        <f>IFERROR(SEARCH(" ",B12,C12+1),0)</f>
        <v>0</v>
      </c>
      <c r="E12" s="145"/>
      <c r="F12" s="48" t="str">
        <f>UPPER(LEFT(B12,C12-1))</f>
        <v>CUST_HASH_KEY</v>
      </c>
      <c r="G12" s="62" t="str">
        <f>TRIM(RIGHT(A12,LEN(A12) - (C12+1)))</f>
        <v>string</v>
      </c>
      <c r="H12" s="107">
        <v>1</v>
      </c>
      <c r="I12" s="306">
        <f>VLOOKUP($H12,$BN:$BO,2,FALSE)</f>
        <v>113222921</v>
      </c>
      <c r="J12" s="108"/>
      <c r="K12" s="133" t="str">
        <f>IFERROR(VLOOKUP(F12,AG:AH,2,FALSE),0)</f>
        <v>The customer hash key assigned in Big Data to each MDS Customer Key. As customers are merged in MDS there can be many CUST_HASH_KEY values associated to the current customer (CUR_CUST_KEY). The TCULX table provides a mapping of the CUR_CUST_KEY to each of the CUST_HASH_KEYs that represent previous versions of the current customer.  (From PDM)</v>
      </c>
      <c r="L12" s="364" t="s">
        <v>13759</v>
      </c>
      <c r="M12" s="166"/>
      <c r="N12" s="367" t="s">
        <v>13554</v>
      </c>
      <c r="U12" s="144" t="str">
        <f t="shared" ref="U12:U20" si="0">F12&amp;"  "&amp;G12&amp;","</f>
        <v>CUST_HASH_KEY  string,</v>
      </c>
      <c r="V12" s="149"/>
      <c r="W12" s="150" t="str">
        <f t="shared" ref="W12:W20" si="1">F12&amp;","</f>
        <v>CUST_HASH_KEY,</v>
      </c>
      <c r="X12" s="149"/>
      <c r="Y12" s="149"/>
      <c r="Z12" s="150" t="str">
        <f t="shared" ref="Z12:Z20" si="2">",a."&amp;F12</f>
        <v>,a.CUST_HASH_KEY</v>
      </c>
      <c r="AD12" s="59" t="s">
        <v>13513</v>
      </c>
      <c r="AE12" s="59" t="s">
        <v>13509</v>
      </c>
      <c r="AF12" s="59" t="s">
        <v>13514</v>
      </c>
      <c r="AG12" s="144" t="str">
        <f>TRIM(AD12)</f>
        <v>HHLD_KEY</v>
      </c>
      <c r="AH12" s="144" t="str">
        <f>AF12&amp;" (From PDM)"</f>
        <v>Unique identifier for every household in MDA  (From PDM)</v>
      </c>
      <c r="AU12" s="144"/>
      <c r="AV12" s="144"/>
      <c r="BA12" s="298" t="str">
        <f t="shared" ref="BA12:BA20" si="3">"col_"&amp;H12</f>
        <v>col_1</v>
      </c>
      <c r="BB12" s="299" t="str">
        <f t="shared" ref="BB12:BB20" si="4">"create table db_custscience_interns."&amp;$BA12&amp;"_"&amp;$G$4&amp;"_"&amp;$G$5&amp;"_distinct_values_table_stats (col_id int, distinct_values bigint) Row format delimited Fields terminated by '\t' Lines terminated by '\n'  Stored as textfile ;"</f>
        <v>create table db_custscience_interns.col_1_DB_CUSTTRFM_PRODREFRESH_XCOCD_CORP_CUST_DIM_distinct_values_table_stats (col_id int, distinct_values bigint) Row format delimited Fields terminated by '\t' Lines terminated by '\n'  Stored as textfile ;</v>
      </c>
      <c r="BC12" s="59" t="s">
        <v>13565</v>
      </c>
      <c r="BF12" s="144" t="str">
        <f>"insert into table "&amp;"db_custscience_interns."&amp;$BA12&amp;"_"&amp;$G$4&amp;"_"&amp;$G$5&amp;"_distinct_values_table_stats select "&amp;"'"&amp;$H12&amp;"'"&amp;" as col_id, count (distinct "&amp;$F12&amp;") as distinct_values"</f>
        <v>insert into table db_custscience_interns.col_1_DB_CUSTTRFM_PRODREFRESH_XCOCD_CORP_CUST_DIM_distinct_values_table_stats select '1' as col_id, count (distinct CUST_HASH_KEY) as distinct_values</v>
      </c>
      <c r="BG12" s="59" t="s">
        <v>13590</v>
      </c>
      <c r="BJ12" s="144" t="str">
        <f>"insert into table "&amp;"db_custscience_interns."&amp;"SUMMARY_of_"&amp;$G$4&amp;"_"&amp;$G$5&amp;"_distinct_values_table_stats select col_id, distinct_values from db_custscience_interns."&amp;$BA12&amp;"_"&amp;$G$4&amp;"_"&amp;$G$5&amp;"_distinct_values_table_stats"&amp;" ;"</f>
        <v>insert into table db_custscience_interns.SUMMARY_of_DB_CUSTTRFM_PRODREFRESH_XCOCD_CORP_CUST_DIM_distinct_values_table_stats select col_id, distinct_values from db_custscience_interns.col_1_DB_CUSTTRFM_PRODREFRESH_XCOCD_CORP_CUST_DIM_distinct_values_table_stats ;</v>
      </c>
      <c r="BK12" s="59" t="s">
        <v>13623</v>
      </c>
      <c r="BM12" s="300" t="s">
        <v>13648</v>
      </c>
      <c r="BN12" s="300">
        <v>1</v>
      </c>
      <c r="BO12" s="300">
        <v>113222921</v>
      </c>
      <c r="BQ12" s="144" t="str">
        <f>"drop table db_custscience_interns."&amp;$BA12&amp;"_"&amp;$G$4&amp;"_"&amp;$G$5&amp;"_distinct_values_table_stats;"</f>
        <v>drop table db_custscience_interns.col_1_DB_CUSTTRFM_PRODREFRESH_XCOCD_CORP_CUST_DIM_distinct_values_table_stats;</v>
      </c>
      <c r="BR12" s="59" t="s">
        <v>10577</v>
      </c>
      <c r="BS12" s="301"/>
      <c r="BT12" s="144" t="str">
        <f t="shared" ref="BT12:BT20" si="5">"create table db_custscience_interns."&amp;$BA12&amp;"_"&amp;$G$4&amp;"_"&amp;$G$5&amp;"_null_value_count_table_stats (col_id int, null_value_count bigint) Row format delimited Fields terminated by '\t' Lines terminated by '\n'  Stored as textfile ;"</f>
        <v>create table db_custscience_interns.col_1_DB_CUSTTRFM_PRODREFRESH_XCOCD_CORP_CUST_DIM_null_value_count_table_stats (col_id int, null_value_count bigint) Row format delimited Fields terminated by '\t' Lines terminated by '\n'  Stored as textfile ;</v>
      </c>
      <c r="BU12" s="59" t="s">
        <v>10578</v>
      </c>
      <c r="BX12" s="144" t="str">
        <f t="shared" ref="BX12:BX20" si="6">"insert into table "&amp;"db_custscience_interns."&amp;$BA12&amp;"_"&amp;$G$4&amp;"_"&amp;$G$5&amp;"_null_value_count_table_stats select "&amp;"'"&amp;$H12&amp;"'"&amp;" as col_id, count (cust_key) as null_value_count where "&amp;$F12&amp;" IS NULL "</f>
        <v xml:space="preserve">insert into table db_custscience_interns.col_1_DB_CUSTTRFM_PRODREFRESH_XCOCD_CORP_CUST_DIM_null_value_count_table_stats select '1' as col_id, count (cust_key) as null_value_count where CUST_HASH_KEY IS NULL </v>
      </c>
      <c r="BY12" s="59" t="s">
        <v>10579</v>
      </c>
      <c r="CB12" s="144" t="str">
        <f t="shared" ref="CB12:CB20" si="7">"insert into table "&amp;"db_custscience_interns."&amp;"SUMMARY_of_"&amp;$G$4&amp;"_"&amp;$G$5&amp;"_null_value_count_table_stats select col_id, null_value_count from db_custscience_interns."&amp;$BA12&amp;"_"&amp;$G$4&amp;"_"&amp;$G$5&amp;"_null_value_count_table_stats"&amp;" ;"</f>
        <v>insert into table db_custscience_interns.SUMMARY_of_DB_CUSTTRFM_PRODREFRESH_XCOCD_CORP_CUST_DIM_null_value_count_table_stats select col_id, null_value_count from db_custscience_interns.col_1_DB_CUSTTRFM_PRODREFRESH_XCOCD_CORP_CUST_DIM_null_value_count_table_stats ;</v>
      </c>
      <c r="CC12" s="59" t="s">
        <v>10580</v>
      </c>
      <c r="CE12" s="300" t="s">
        <v>5214</v>
      </c>
      <c r="CF12" s="302">
        <v>1</v>
      </c>
      <c r="CG12" s="302">
        <v>0</v>
      </c>
      <c r="CI12" s="144" t="str">
        <f t="shared" ref="CI12:CI20" si="8">"drop table db_custscience_interns."&amp;$BA12&amp;"_"&amp;$G$4&amp;"_"&amp;$G$5&amp;"_null_value_count_table_stats ;"</f>
        <v>drop table db_custscience_interns.col_1_DB_CUSTTRFM_PRODREFRESH_XCOCD_CORP_CUST_DIM_null_value_count_table_stats ;</v>
      </c>
      <c r="CJ12" s="59" t="s">
        <v>10581</v>
      </c>
    </row>
    <row r="13" spans="1:92" s="59" customFormat="1" ht="45">
      <c r="A13" s="59" t="s">
        <v>13486</v>
      </c>
      <c r="B13" s="144" t="str">
        <f t="shared" ref="B13:B20" si="9">TRIM(A13)</f>
        <v>eff_strt_dt_hash_key int</v>
      </c>
      <c r="C13" s="145">
        <f t="shared" ref="C13:C20" si="10">SEARCH(" ",B13)</f>
        <v>21</v>
      </c>
      <c r="D13" s="145">
        <f t="shared" ref="D13:D20" si="11">IFERROR(SEARCH(" ",B13,C13+1),0)</f>
        <v>0</v>
      </c>
      <c r="E13" s="145"/>
      <c r="F13" s="36" t="str">
        <f t="shared" ref="F13:F20" si="12">UPPER(LEFT(B13,C13-1))</f>
        <v>EFF_STRT_DT_HASH_KEY</v>
      </c>
      <c r="G13" s="36" t="str">
        <f t="shared" ref="G13:G20" si="13">TRIM(RIGHT(A13,LEN(A13) - (C13+1)))</f>
        <v>int</v>
      </c>
      <c r="H13" s="29">
        <v>2</v>
      </c>
      <c r="I13" s="308">
        <f t="shared" ref="I13:I35" si="14">VLOOKUP($H13,$BN:$BO,2,FALSE)</f>
        <v>69</v>
      </c>
      <c r="J13" s="30"/>
      <c r="K13" s="131" t="str">
        <f t="shared" ref="K13:K35" si="15">IFERROR(VLOOKUP(F13,AG:AH,2,FALSE),0)</f>
        <v>Unique HASH KEY value generated in Big Data to uniquely identify a date. The EFF_STRT_DT_HASH_KEY represents the DATE on which the record became effective.  (From PDM)</v>
      </c>
      <c r="L13" s="87"/>
      <c r="M13" s="167"/>
      <c r="N13" s="344" t="s">
        <v>13555</v>
      </c>
      <c r="U13" s="144" t="str">
        <f t="shared" si="0"/>
        <v>EFF_STRT_DT_HASH_KEY  int,</v>
      </c>
      <c r="V13" s="149"/>
      <c r="W13" s="150" t="str">
        <f t="shared" si="1"/>
        <v>EFF_STRT_DT_HASH_KEY,</v>
      </c>
      <c r="X13" s="149"/>
      <c r="Y13" s="149"/>
      <c r="Z13" s="150" t="str">
        <f t="shared" si="2"/>
        <v>,a.EFF_STRT_DT_HASH_KEY</v>
      </c>
      <c r="AD13" s="59" t="s">
        <v>13515</v>
      </c>
      <c r="AE13" s="59" t="s">
        <v>2825</v>
      </c>
      <c r="AF13" s="59" t="s">
        <v>13516</v>
      </c>
      <c r="AG13" s="144" t="str">
        <f>TRIM(AD13)</f>
        <v>FST_NM</v>
      </c>
      <c r="AH13" s="144" t="str">
        <f t="shared" ref="AH13:AH29" si="16">AF13&amp;" (From PDM)"</f>
        <v>First Name of the customer  (From PDM)</v>
      </c>
      <c r="AU13" s="144"/>
      <c r="AV13" s="144"/>
      <c r="BA13" s="298" t="str">
        <f t="shared" si="3"/>
        <v>col_2</v>
      </c>
      <c r="BB13" s="299" t="str">
        <f t="shared" si="4"/>
        <v>create table db_custscience_interns.col_2_DB_CUSTTRFM_PRODREFRESH_XCOCD_CORP_CUST_DIM_distinct_values_table_stats (col_id int, distinct_values bigint) Row format delimited Fields terminated by '\t' Lines terminated by '\n'  Stored as textfile ;</v>
      </c>
      <c r="BC13" s="59" t="s">
        <v>13566</v>
      </c>
      <c r="BF13" s="144" t="str">
        <f>"insert into table "&amp;"db_custscience_interns."&amp;$BA13&amp;"_"&amp;$G$4&amp;"_"&amp;$G$5&amp;"_distinct_values_table_stats select "&amp;"'"&amp;$H13&amp;"'"&amp;" as col_id, count (distinct "&amp;$F13&amp;") as distinct_values"</f>
        <v>insert into table db_custscience_interns.col_2_DB_CUSTTRFM_PRODREFRESH_XCOCD_CORP_CUST_DIM_distinct_values_table_stats select '2' as col_id, count (distinct EFF_STRT_DT_HASH_KEY) as distinct_values</v>
      </c>
      <c r="BG13" s="59" t="s">
        <v>13591</v>
      </c>
      <c r="BJ13" s="144" t="str">
        <f>"insert into table "&amp;"db_custscience_interns."&amp;"SUMMARY_of_"&amp;$G$4&amp;"_"&amp;$G$5&amp;"_distinct_values_table_stats select col_id, distinct_values from db_custscience_interns."&amp;$BA13&amp;"_"&amp;$G$4&amp;"_"&amp;$G$5&amp;"_distinct_values_table_stats"&amp;" ;"</f>
        <v>insert into table db_custscience_interns.SUMMARY_of_DB_CUSTTRFM_PRODREFRESH_XCOCD_CORP_CUST_DIM_distinct_values_table_stats select col_id, distinct_values from db_custscience_interns.col_2_DB_CUSTTRFM_PRODREFRESH_XCOCD_CORP_CUST_DIM_distinct_values_table_stats ;</v>
      </c>
      <c r="BK13" s="59" t="s">
        <v>13624</v>
      </c>
      <c r="BM13" s="300" t="s">
        <v>13649</v>
      </c>
      <c r="BN13" s="300">
        <v>2</v>
      </c>
      <c r="BO13" s="300">
        <v>69</v>
      </c>
      <c r="BQ13" s="144" t="str">
        <f t="shared" ref="BQ13:BQ35" si="17">"drop table db_custscience_interns."&amp;$BA13&amp;"_"&amp;$G$4&amp;"_"&amp;$G$5&amp;"_distinct_values_table_stats;"</f>
        <v>drop table db_custscience_interns.col_2_DB_CUSTTRFM_PRODREFRESH_XCOCD_CORP_CUST_DIM_distinct_values_table_stats;</v>
      </c>
      <c r="BS13" s="301"/>
      <c r="BT13" s="144" t="str">
        <f t="shared" si="5"/>
        <v>create table db_custscience_interns.col_2_DB_CUSTTRFM_PRODREFRESH_XCOCD_CORP_CUST_DIM_null_value_count_table_stats (col_id int, null_value_count bigint) Row format delimited Fields terminated by '\t' Lines terminated by '\n'  Stored as textfile ;</v>
      </c>
      <c r="BX13" s="144" t="str">
        <f t="shared" si="6"/>
        <v xml:space="preserve">insert into table db_custscience_interns.col_2_DB_CUSTTRFM_PRODREFRESH_XCOCD_CORP_CUST_DIM_null_value_count_table_stats select '2' as col_id, count (cust_key) as null_value_count where EFF_STRT_DT_HASH_KEY IS NULL </v>
      </c>
      <c r="CB13" s="144" t="str">
        <f t="shared" si="7"/>
        <v>insert into table db_custscience_interns.SUMMARY_of_DB_CUSTTRFM_PRODREFRESH_XCOCD_CORP_CUST_DIM_null_value_count_table_stats select col_id, null_value_count from db_custscience_interns.col_2_DB_CUSTTRFM_PRODREFRESH_XCOCD_CORP_CUST_DIM_null_value_count_table_stats ;</v>
      </c>
      <c r="CE13" s="300"/>
      <c r="CF13" s="302"/>
      <c r="CG13" s="302"/>
      <c r="CI13" s="144" t="str">
        <f t="shared" si="8"/>
        <v>drop table db_custscience_interns.col_2_DB_CUSTTRFM_PRODREFRESH_XCOCD_CORP_CUST_DIM_null_value_count_table_stats ;</v>
      </c>
    </row>
    <row r="14" spans="1:92" s="59" customFormat="1" ht="45">
      <c r="A14" s="59" t="s">
        <v>13487</v>
      </c>
      <c r="B14" s="144" t="str">
        <f t="shared" si="9"/>
        <v>eff_end_dt_hash_key int</v>
      </c>
      <c r="C14" s="145">
        <f t="shared" si="10"/>
        <v>20</v>
      </c>
      <c r="D14" s="145">
        <f t="shared" si="11"/>
        <v>0</v>
      </c>
      <c r="E14" s="145"/>
      <c r="F14" s="36" t="str">
        <f t="shared" si="12"/>
        <v>EFF_END_DT_HASH_KEY</v>
      </c>
      <c r="G14" s="36" t="str">
        <f t="shared" si="13"/>
        <v>int</v>
      </c>
      <c r="H14" s="29">
        <v>3</v>
      </c>
      <c r="I14" s="308">
        <f t="shared" si="14"/>
        <v>41</v>
      </c>
      <c r="J14" s="30"/>
      <c r="K14" s="331" t="str">
        <f t="shared" si="15"/>
        <v>Unique HASH KEY value generated in Big Data to uniquely identify a date. The EFF_END_DT_HASH_KEY represents the DATE on which the record is no longer effective.  (From PDM)</v>
      </c>
      <c r="L14" s="331"/>
      <c r="M14" s="339"/>
      <c r="N14" s="344" t="s">
        <v>13556</v>
      </c>
      <c r="U14" s="144" t="str">
        <f t="shared" si="0"/>
        <v>EFF_END_DT_HASH_KEY  int,</v>
      </c>
      <c r="V14" s="149"/>
      <c r="W14" s="150" t="str">
        <f t="shared" si="1"/>
        <v>EFF_END_DT_HASH_KEY,</v>
      </c>
      <c r="X14" s="149"/>
      <c r="Y14" s="149"/>
      <c r="Z14" s="150" t="str">
        <f t="shared" si="2"/>
        <v>,a.EFF_END_DT_HASH_KEY</v>
      </c>
      <c r="AD14" s="59" t="s">
        <v>13517</v>
      </c>
      <c r="AE14" s="59" t="s">
        <v>2825</v>
      </c>
      <c r="AF14" s="59" t="s">
        <v>13518</v>
      </c>
      <c r="AG14" s="144" t="str">
        <f t="shared" ref="AG14:AG29" si="18">TRIM(AD14)</f>
        <v>LST_NM</v>
      </c>
      <c r="AH14" s="144" t="str">
        <f t="shared" si="16"/>
        <v>Last Name of the customer  (From PDM)</v>
      </c>
      <c r="AU14" s="144"/>
      <c r="AV14" s="144"/>
      <c r="BA14" s="298" t="str">
        <f t="shared" si="3"/>
        <v>col_3</v>
      </c>
      <c r="BB14" s="299" t="str">
        <f t="shared" si="4"/>
        <v>create table db_custscience_interns.col_3_DB_CUSTTRFM_PRODREFRESH_XCOCD_CORP_CUST_DIM_distinct_values_table_stats (col_id int, distinct_values bigint) Row format delimited Fields terminated by '\t' Lines terminated by '\n'  Stored as textfile ;</v>
      </c>
      <c r="BC14" s="59" t="s">
        <v>13567</v>
      </c>
      <c r="BF14" s="144" t="str">
        <f t="shared" ref="BF14:BF35" si="19">"insert into table "&amp;"db_custscience_interns."&amp;$BA14&amp;"_"&amp;$G$4&amp;"_"&amp;$G$5&amp;"_distinct_values_table_stats select "&amp;"'"&amp;$H14&amp;"'"&amp;" as col_id, count (distinct "&amp;$F14&amp;") as distinct_values"</f>
        <v>insert into table db_custscience_interns.col_3_DB_CUSTTRFM_PRODREFRESH_XCOCD_CORP_CUST_DIM_distinct_values_table_stats select '3' as col_id, count (distinct EFF_END_DT_HASH_KEY) as distinct_values</v>
      </c>
      <c r="BG14" s="59" t="s">
        <v>13592</v>
      </c>
      <c r="BJ14" s="144" t="str">
        <f t="shared" ref="BJ14:BJ35" si="20">"insert into table "&amp;"db_custscience_interns."&amp;"SUMMARY_of_"&amp;$G$4&amp;"_"&amp;$G$5&amp;"_distinct_values_table_stats select col_id, distinct_values from db_custscience_interns."&amp;$BA14&amp;"_"&amp;$G$4&amp;"_"&amp;$G$5&amp;"_distinct_values_table_stats"&amp;" ;"</f>
        <v>insert into table db_custscience_interns.SUMMARY_of_DB_CUSTTRFM_PRODREFRESH_XCOCD_CORP_CUST_DIM_distinct_values_table_stats select col_id, distinct_values from db_custscience_interns.col_3_DB_CUSTTRFM_PRODREFRESH_XCOCD_CORP_CUST_DIM_distinct_values_table_stats ;</v>
      </c>
      <c r="BK14" s="59" t="s">
        <v>13625</v>
      </c>
      <c r="BM14" s="300" t="s">
        <v>13650</v>
      </c>
      <c r="BN14" s="300">
        <v>11</v>
      </c>
      <c r="BO14" s="300">
        <v>3</v>
      </c>
      <c r="BQ14" s="144" t="str">
        <f t="shared" si="17"/>
        <v>drop table db_custscience_interns.col_3_DB_CUSTTRFM_PRODREFRESH_XCOCD_CORP_CUST_DIM_distinct_values_table_stats;</v>
      </c>
      <c r="BS14" s="301"/>
      <c r="BT14" s="144" t="str">
        <f t="shared" si="5"/>
        <v>create table db_custscience_interns.col_3_DB_CUSTTRFM_PRODREFRESH_XCOCD_CORP_CUST_DIM_null_value_count_table_stats (col_id int, null_value_count bigint) Row format delimited Fields terminated by '\t' Lines terminated by '\n'  Stored as textfile ;</v>
      </c>
      <c r="BX14" s="144" t="str">
        <f t="shared" si="6"/>
        <v xml:space="preserve">insert into table db_custscience_interns.col_3_DB_CUSTTRFM_PRODREFRESH_XCOCD_CORP_CUST_DIM_null_value_count_table_stats select '3' as col_id, count (cust_key) as null_value_count where EFF_END_DT_HASH_KEY IS NULL </v>
      </c>
      <c r="CB14" s="144" t="str">
        <f t="shared" si="7"/>
        <v>insert into table db_custscience_interns.SUMMARY_of_DB_CUSTTRFM_PRODREFRESH_XCOCD_CORP_CUST_DIM_null_value_count_table_stats select col_id, null_value_count from db_custscience_interns.col_3_DB_CUSTTRFM_PRODREFRESH_XCOCD_CORP_CUST_DIM_null_value_count_table_stats ;</v>
      </c>
      <c r="CE14" s="300"/>
      <c r="CF14" s="302"/>
      <c r="CG14" s="302"/>
      <c r="CI14" s="144" t="str">
        <f t="shared" si="8"/>
        <v>drop table db_custscience_interns.col_3_DB_CUSTTRFM_PRODREFRESH_XCOCD_CORP_CUST_DIM_null_value_count_table_stats ;</v>
      </c>
    </row>
    <row r="15" spans="1:92" s="59" customFormat="1" ht="60">
      <c r="A15" s="59" t="s">
        <v>13488</v>
      </c>
      <c r="B15" s="144" t="str">
        <f t="shared" si="9"/>
        <v>act_ind string</v>
      </c>
      <c r="C15" s="145">
        <f t="shared" si="10"/>
        <v>8</v>
      </c>
      <c r="D15" s="145">
        <f t="shared" si="11"/>
        <v>0</v>
      </c>
      <c r="F15" s="36" t="str">
        <f t="shared" si="12"/>
        <v>ACT_IND</v>
      </c>
      <c r="G15" s="36" t="str">
        <f t="shared" si="13"/>
        <v>string</v>
      </c>
      <c r="H15" s="29">
        <v>4</v>
      </c>
      <c r="I15" s="308">
        <f t="shared" si="14"/>
        <v>2</v>
      </c>
      <c r="J15" s="30"/>
      <c r="K15" s="331" t="str">
        <f t="shared" si="15"/>
        <v>Indicates if the current record is ACTIVE or INACTIVE. When reporting on CURRENT customers data should always be filtered on ACT_IND = 'Y'.  (From PDM)</v>
      </c>
      <c r="L15" s="391" t="s">
        <v>16576</v>
      </c>
      <c r="M15" s="167"/>
      <c r="N15" s="344" t="s">
        <v>120</v>
      </c>
      <c r="U15" s="144" t="str">
        <f t="shared" si="0"/>
        <v>ACT_IND  string,</v>
      </c>
      <c r="V15" s="149"/>
      <c r="W15" s="150" t="str">
        <f t="shared" si="1"/>
        <v>ACT_IND,</v>
      </c>
      <c r="X15" s="149"/>
      <c r="Y15" s="149"/>
      <c r="Z15" s="150" t="str">
        <f t="shared" si="2"/>
        <v>,a.ACT_IND</v>
      </c>
      <c r="AD15" s="59" t="s">
        <v>13519</v>
      </c>
      <c r="AE15" s="59" t="s">
        <v>2825</v>
      </c>
      <c r="AF15" s="59" t="s">
        <v>13545</v>
      </c>
      <c r="AG15" s="144" t="str">
        <f t="shared" si="18"/>
        <v>GNDR_CD</v>
      </c>
      <c r="AH15" s="144" t="str">
        <f t="shared" si="16"/>
        <v>Gender Code - Indicates the customer's gender. Values include F, M, U.  (From PDM)</v>
      </c>
      <c r="AU15" s="144"/>
      <c r="AV15" s="144"/>
      <c r="BA15" s="298" t="str">
        <f t="shared" si="3"/>
        <v>col_4</v>
      </c>
      <c r="BB15" s="299" t="str">
        <f t="shared" si="4"/>
        <v>create table db_custscience_interns.col_4_DB_CUSTTRFM_PRODREFRESH_XCOCD_CORP_CUST_DIM_distinct_values_table_stats (col_id int, distinct_values bigint) Row format delimited Fields terminated by '\t' Lines terminated by '\n'  Stored as textfile ;</v>
      </c>
      <c r="BC15" s="59" t="s">
        <v>13568</v>
      </c>
      <c r="BF15" s="144" t="str">
        <f t="shared" si="19"/>
        <v>insert into table db_custscience_interns.col_4_DB_CUSTTRFM_PRODREFRESH_XCOCD_CORP_CUST_DIM_distinct_values_table_stats select '4' as col_id, count (distinct ACT_IND) as distinct_values</v>
      </c>
      <c r="BG15" s="59" t="s">
        <v>13593</v>
      </c>
      <c r="BJ15" s="144" t="str">
        <f t="shared" si="20"/>
        <v>insert into table db_custscience_interns.SUMMARY_of_DB_CUSTTRFM_PRODREFRESH_XCOCD_CORP_CUST_DIM_distinct_values_table_stats select col_id, distinct_values from db_custscience_interns.col_4_DB_CUSTTRFM_PRODREFRESH_XCOCD_CORP_CUST_DIM_distinct_values_table_stats ;</v>
      </c>
      <c r="BK15" s="59" t="s">
        <v>13626</v>
      </c>
      <c r="BM15" s="300" t="s">
        <v>12753</v>
      </c>
      <c r="BN15" s="300">
        <v>12</v>
      </c>
      <c r="BO15" s="300">
        <v>2</v>
      </c>
      <c r="BQ15" s="144" t="str">
        <f t="shared" si="17"/>
        <v>drop table db_custscience_interns.col_4_DB_CUSTTRFM_PRODREFRESH_XCOCD_CORP_CUST_DIM_distinct_values_table_stats;</v>
      </c>
      <c r="BS15" s="301"/>
      <c r="BT15" s="144" t="str">
        <f t="shared" si="5"/>
        <v>create table db_custscience_interns.col_4_DB_CUSTTRFM_PRODREFRESH_XCOCD_CORP_CUST_DIM_null_value_count_table_stats (col_id int, null_value_count bigint) Row format delimited Fields terminated by '\t' Lines terminated by '\n'  Stored as textfile ;</v>
      </c>
      <c r="BX15" s="144" t="str">
        <f t="shared" si="6"/>
        <v xml:space="preserve">insert into table db_custscience_interns.col_4_DB_CUSTTRFM_PRODREFRESH_XCOCD_CORP_CUST_DIM_null_value_count_table_stats select '4' as col_id, count (cust_key) as null_value_count where ACT_IND IS NULL </v>
      </c>
      <c r="CB15" s="144" t="str">
        <f t="shared" si="7"/>
        <v>insert into table db_custscience_interns.SUMMARY_of_DB_CUSTTRFM_PRODREFRESH_XCOCD_CORP_CUST_DIM_null_value_count_table_stats select col_id, null_value_count from db_custscience_interns.col_4_DB_CUSTTRFM_PRODREFRESH_XCOCD_CORP_CUST_DIM_null_value_count_table_stats ;</v>
      </c>
      <c r="CE15" s="300"/>
      <c r="CF15" s="302"/>
      <c r="CG15" s="302"/>
      <c r="CI15" s="144" t="str">
        <f t="shared" si="8"/>
        <v>drop table db_custscience_interns.col_4_DB_CUSTTRFM_PRODREFRESH_XCOCD_CORP_CUST_DIM_null_value_count_table_stats ;</v>
      </c>
    </row>
    <row r="16" spans="1:92" s="59" customFormat="1">
      <c r="A16" s="59" t="s">
        <v>13489</v>
      </c>
      <c r="B16" s="144" t="str">
        <f t="shared" si="9"/>
        <v>hhld_key bigint</v>
      </c>
      <c r="C16" s="145">
        <f t="shared" si="10"/>
        <v>9</v>
      </c>
      <c r="D16" s="145">
        <f t="shared" si="11"/>
        <v>0</v>
      </c>
      <c r="E16" s="145"/>
      <c r="F16" s="36" t="str">
        <f t="shared" si="12"/>
        <v>HHLD_KEY</v>
      </c>
      <c r="G16" s="36" t="str">
        <f t="shared" si="13"/>
        <v>bigint</v>
      </c>
      <c r="H16" s="29">
        <v>5</v>
      </c>
      <c r="I16" s="308">
        <f t="shared" si="14"/>
        <v>59778043</v>
      </c>
      <c r="J16" s="30"/>
      <c r="K16" s="331" t="str">
        <f t="shared" si="15"/>
        <v>Unique identifier for every household in MDA  (From PDM)</v>
      </c>
      <c r="L16" s="331"/>
      <c r="M16" s="340"/>
      <c r="N16" s="344" t="s">
        <v>112</v>
      </c>
      <c r="U16" s="144" t="str">
        <f t="shared" si="0"/>
        <v>HHLD_KEY  bigint,</v>
      </c>
      <c r="V16" s="149"/>
      <c r="W16" s="150" t="str">
        <f t="shared" si="1"/>
        <v>HHLD_KEY,</v>
      </c>
      <c r="X16" s="149"/>
      <c r="Y16" s="149"/>
      <c r="Z16" s="150" t="str">
        <f t="shared" si="2"/>
        <v>,a.HHLD_KEY</v>
      </c>
      <c r="AD16" s="59" t="s">
        <v>13520</v>
      </c>
      <c r="AE16" s="59" t="s">
        <v>2825</v>
      </c>
      <c r="AG16" s="144" t="str">
        <f t="shared" si="18"/>
        <v>GNDR_SRC_CD</v>
      </c>
      <c r="AH16" s="144" t="str">
        <f t="shared" si="16"/>
        <v xml:space="preserve"> (From PDM)</v>
      </c>
      <c r="AU16" s="144"/>
      <c r="AV16" s="144"/>
      <c r="BA16" s="298" t="str">
        <f t="shared" si="3"/>
        <v>col_5</v>
      </c>
      <c r="BB16" s="299" t="str">
        <f t="shared" si="4"/>
        <v>create table db_custscience_interns.col_5_DB_CUSTTRFM_PRODREFRESH_XCOCD_CORP_CUST_DIM_distinct_values_table_stats (col_id int, distinct_values bigint) Row format delimited Fields terminated by '\t' Lines terminated by '\n'  Stored as textfile ;</v>
      </c>
      <c r="BC16" s="59" t="s">
        <v>13569</v>
      </c>
      <c r="BF16" s="144" t="str">
        <f t="shared" si="19"/>
        <v>insert into table db_custscience_interns.col_5_DB_CUSTTRFM_PRODREFRESH_XCOCD_CORP_CUST_DIM_distinct_values_table_stats select '5' as col_id, count (distinct HHLD_KEY) as distinct_values</v>
      </c>
      <c r="BG16" s="59" t="s">
        <v>13594</v>
      </c>
      <c r="BJ16" s="144" t="str">
        <f t="shared" si="20"/>
        <v>insert into table db_custscience_interns.SUMMARY_of_DB_CUSTTRFM_PRODREFRESH_XCOCD_CORP_CUST_DIM_distinct_values_table_stats select col_id, distinct_values from db_custscience_interns.col_5_DB_CUSTTRFM_PRODREFRESH_XCOCD_CORP_CUST_DIM_distinct_values_table_stats ;</v>
      </c>
      <c r="BK16" s="59" t="s">
        <v>13627</v>
      </c>
      <c r="BM16" s="300" t="s">
        <v>13651</v>
      </c>
      <c r="BN16" s="300">
        <v>13</v>
      </c>
      <c r="BO16" s="300">
        <v>2</v>
      </c>
      <c r="BQ16" s="144" t="str">
        <f t="shared" si="17"/>
        <v>drop table db_custscience_interns.col_5_DB_CUSTTRFM_PRODREFRESH_XCOCD_CORP_CUST_DIM_distinct_values_table_stats;</v>
      </c>
      <c r="BS16" s="301"/>
      <c r="BT16" s="144" t="str">
        <f t="shared" si="5"/>
        <v>create table db_custscience_interns.col_5_DB_CUSTTRFM_PRODREFRESH_XCOCD_CORP_CUST_DIM_null_value_count_table_stats (col_id int, null_value_count bigint) Row format delimited Fields terminated by '\t' Lines terminated by '\n'  Stored as textfile ;</v>
      </c>
      <c r="BX16" s="144" t="str">
        <f t="shared" si="6"/>
        <v xml:space="preserve">insert into table db_custscience_interns.col_5_DB_CUSTTRFM_PRODREFRESH_XCOCD_CORP_CUST_DIM_null_value_count_table_stats select '5' as col_id, count (cust_key) as null_value_count where HHLD_KEY IS NULL </v>
      </c>
      <c r="CB16" s="144" t="str">
        <f t="shared" si="7"/>
        <v>insert into table db_custscience_interns.SUMMARY_of_DB_CUSTTRFM_PRODREFRESH_XCOCD_CORP_CUST_DIM_null_value_count_table_stats select col_id, null_value_count from db_custscience_interns.col_5_DB_CUSTTRFM_PRODREFRESH_XCOCD_CORP_CUST_DIM_null_value_count_table_stats ;</v>
      </c>
      <c r="CE16" s="300"/>
      <c r="CF16" s="302"/>
      <c r="CG16" s="302"/>
      <c r="CI16" s="144" t="str">
        <f t="shared" si="8"/>
        <v>drop table db_custscience_interns.col_5_DB_CUSTTRFM_PRODREFRESH_XCOCD_CORP_CUST_DIM_null_value_count_table_stats ;</v>
      </c>
    </row>
    <row r="17" spans="1:87" s="59" customFormat="1" ht="60">
      <c r="A17" s="59" t="s">
        <v>3213</v>
      </c>
      <c r="B17" s="144" t="str">
        <f t="shared" si="9"/>
        <v>cust_key bigint</v>
      </c>
      <c r="C17" s="145">
        <f t="shared" si="10"/>
        <v>9</v>
      </c>
      <c r="D17" s="145">
        <f t="shared" si="11"/>
        <v>0</v>
      </c>
      <c r="E17" s="145"/>
      <c r="F17" s="44" t="str">
        <f t="shared" si="12"/>
        <v>CUST_KEY</v>
      </c>
      <c r="G17" s="36" t="str">
        <f t="shared" si="13"/>
        <v>bigint</v>
      </c>
      <c r="H17" s="29">
        <v>6</v>
      </c>
      <c r="I17" s="308">
        <f t="shared" si="14"/>
        <v>113222921</v>
      </c>
      <c r="J17" s="30"/>
      <c r="K17" s="131" t="str">
        <f t="shared" si="15"/>
        <v>An unique identifier for a customer within MDS  (From PDM)</v>
      </c>
      <c r="L17" s="332" t="s">
        <v>13760</v>
      </c>
      <c r="M17" s="340"/>
      <c r="N17" s="366" t="s">
        <v>13557</v>
      </c>
      <c r="U17" s="144" t="str">
        <f t="shared" si="0"/>
        <v>CUST_KEY  bigint,</v>
      </c>
      <c r="V17" s="149"/>
      <c r="W17" s="150" t="str">
        <f t="shared" si="1"/>
        <v>CUST_KEY,</v>
      </c>
      <c r="X17" s="149"/>
      <c r="Y17" s="149"/>
      <c r="Z17" s="150" t="str">
        <f t="shared" si="2"/>
        <v>,a.CUST_KEY</v>
      </c>
      <c r="AD17" s="59" t="s">
        <v>13521</v>
      </c>
      <c r="AE17" s="59" t="s">
        <v>2825</v>
      </c>
      <c r="AF17" s="59" t="s">
        <v>13522</v>
      </c>
      <c r="AG17" s="144" t="str">
        <f t="shared" si="18"/>
        <v>EMP_IND</v>
      </c>
      <c r="AH17" s="144" t="str">
        <f t="shared" si="16"/>
        <v>Indicates if the customer is an employee  (From PDM)</v>
      </c>
      <c r="AU17" s="144"/>
      <c r="AV17" s="144"/>
      <c r="BA17" s="298" t="str">
        <f t="shared" si="3"/>
        <v>col_6</v>
      </c>
      <c r="BB17" s="299" t="str">
        <f t="shared" si="4"/>
        <v>create table db_custscience_interns.col_6_DB_CUSTTRFM_PRODREFRESH_XCOCD_CORP_CUST_DIM_distinct_values_table_stats (col_id int, distinct_values bigint) Row format delimited Fields terminated by '\t' Lines terminated by '\n'  Stored as textfile ;</v>
      </c>
      <c r="BC17" s="59" t="s">
        <v>13570</v>
      </c>
      <c r="BF17" s="144" t="str">
        <f t="shared" si="19"/>
        <v>insert into table db_custscience_interns.col_6_DB_CUSTTRFM_PRODREFRESH_XCOCD_CORP_CUST_DIM_distinct_values_table_stats select '6' as col_id, count (distinct CUST_KEY) as distinct_values</v>
      </c>
      <c r="BG17" s="59" t="s">
        <v>13595</v>
      </c>
      <c r="BJ17" s="144" t="str">
        <f t="shared" si="20"/>
        <v>insert into table db_custscience_interns.SUMMARY_of_DB_CUSTTRFM_PRODREFRESH_XCOCD_CORP_CUST_DIM_distinct_values_table_stats select col_id, distinct_values from db_custscience_interns.col_6_DB_CUSTTRFM_PRODREFRESH_XCOCD_CORP_CUST_DIM_distinct_values_table_stats ;</v>
      </c>
      <c r="BK17" s="59" t="s">
        <v>13628</v>
      </c>
      <c r="BM17" s="300" t="s">
        <v>13652</v>
      </c>
      <c r="BN17" s="300">
        <v>14</v>
      </c>
      <c r="BO17" s="300">
        <v>2</v>
      </c>
      <c r="BQ17" s="144" t="str">
        <f t="shared" si="17"/>
        <v>drop table db_custscience_interns.col_6_DB_CUSTTRFM_PRODREFRESH_XCOCD_CORP_CUST_DIM_distinct_values_table_stats;</v>
      </c>
      <c r="BS17" s="301"/>
      <c r="BT17" s="144" t="str">
        <f t="shared" si="5"/>
        <v>create table db_custscience_interns.col_6_DB_CUSTTRFM_PRODREFRESH_XCOCD_CORP_CUST_DIM_null_value_count_table_stats (col_id int, null_value_count bigint) Row format delimited Fields terminated by '\t' Lines terminated by '\n'  Stored as textfile ;</v>
      </c>
      <c r="BX17" s="144" t="str">
        <f t="shared" si="6"/>
        <v xml:space="preserve">insert into table db_custscience_interns.col_6_DB_CUSTTRFM_PRODREFRESH_XCOCD_CORP_CUST_DIM_null_value_count_table_stats select '6' as col_id, count (cust_key) as null_value_count where CUST_KEY IS NULL </v>
      </c>
      <c r="CB17" s="144" t="str">
        <f t="shared" si="7"/>
        <v>insert into table db_custscience_interns.SUMMARY_of_DB_CUSTTRFM_PRODREFRESH_XCOCD_CORP_CUST_DIM_null_value_count_table_stats select col_id, null_value_count from db_custscience_interns.col_6_DB_CUSTTRFM_PRODREFRESH_XCOCD_CORP_CUST_DIM_null_value_count_table_stats ;</v>
      </c>
      <c r="CE17" s="300"/>
      <c r="CF17" s="302"/>
      <c r="CG17" s="302"/>
      <c r="CI17" s="144" t="str">
        <f t="shared" si="8"/>
        <v>drop table db_custscience_interns.col_6_DB_CUSTTRFM_PRODREFRESH_XCOCD_CORP_CUST_DIM_null_value_count_table_stats ;</v>
      </c>
    </row>
    <row r="18" spans="1:87" s="59" customFormat="1" ht="45">
      <c r="A18" s="59" t="s">
        <v>13490</v>
      </c>
      <c r="B18" s="144" t="str">
        <f t="shared" si="9"/>
        <v>acq_dt_hash_key int</v>
      </c>
      <c r="C18" s="145">
        <f t="shared" si="10"/>
        <v>16</v>
      </c>
      <c r="D18" s="145">
        <f t="shared" si="11"/>
        <v>0</v>
      </c>
      <c r="F18" s="36" t="str">
        <f t="shared" si="12"/>
        <v>ACQ_DT_HASH_KEY</v>
      </c>
      <c r="G18" s="36" t="str">
        <f t="shared" si="13"/>
        <v>int</v>
      </c>
      <c r="H18" s="29">
        <v>7</v>
      </c>
      <c r="I18" s="308">
        <f t="shared" si="14"/>
        <v>7211</v>
      </c>
      <c r="J18" s="30"/>
      <c r="K18" s="131" t="str">
        <f t="shared" si="15"/>
        <v>The date in which the customer information was first acquired. The customer information would have come from an order, a sweepstakes entry etc. Calendar Date Key - format YYYYMMDD.  (From PDM)</v>
      </c>
      <c r="L18" s="332" t="s">
        <v>13761</v>
      </c>
      <c r="M18" s="341"/>
      <c r="N18" s="344" t="s">
        <v>13558</v>
      </c>
      <c r="U18" s="144" t="str">
        <f t="shared" si="0"/>
        <v>ACQ_DT_HASH_KEY  int,</v>
      </c>
      <c r="V18" s="149"/>
      <c r="W18" s="150" t="str">
        <f t="shared" si="1"/>
        <v>ACQ_DT_HASH_KEY,</v>
      </c>
      <c r="X18" s="149"/>
      <c r="Y18" s="149"/>
      <c r="Z18" s="150" t="str">
        <f t="shared" si="2"/>
        <v>,a.ACQ_DT_HASH_KEY</v>
      </c>
      <c r="AD18" s="59" t="s">
        <v>13523</v>
      </c>
      <c r="AE18" s="59" t="s">
        <v>2825</v>
      </c>
      <c r="AF18" s="59" t="s">
        <v>13524</v>
      </c>
      <c r="AG18" s="144" t="str">
        <f t="shared" si="18"/>
        <v>LP_IND</v>
      </c>
      <c r="AH18" s="144" t="str">
        <f t="shared" si="16"/>
        <v>Loss Prevention Indicator  (From PDM)</v>
      </c>
      <c r="AU18" s="144"/>
      <c r="AV18" s="144"/>
      <c r="BA18" s="298" t="str">
        <f t="shared" si="3"/>
        <v>col_7</v>
      </c>
      <c r="BB18" s="299" t="str">
        <f t="shared" si="4"/>
        <v>create table db_custscience_interns.col_7_DB_CUSTTRFM_PRODREFRESH_XCOCD_CORP_CUST_DIM_distinct_values_table_stats (col_id int, distinct_values bigint) Row format delimited Fields terminated by '\t' Lines terminated by '\n'  Stored as textfile ;</v>
      </c>
      <c r="BC18" s="59" t="s">
        <v>13571</v>
      </c>
      <c r="BF18" s="144" t="str">
        <f t="shared" si="19"/>
        <v>insert into table db_custscience_interns.col_7_DB_CUSTTRFM_PRODREFRESH_XCOCD_CORP_CUST_DIM_distinct_values_table_stats select '7' as col_id, count (distinct ACQ_DT_HASH_KEY) as distinct_values</v>
      </c>
      <c r="BG18" s="59" t="s">
        <v>13596</v>
      </c>
      <c r="BJ18" s="144" t="str">
        <f t="shared" si="20"/>
        <v>insert into table db_custscience_interns.SUMMARY_of_DB_CUSTTRFM_PRODREFRESH_XCOCD_CORP_CUST_DIM_distinct_values_table_stats select col_id, distinct_values from db_custscience_interns.col_7_DB_CUSTTRFM_PRODREFRESH_XCOCD_CORP_CUST_DIM_distinct_values_table_stats ;</v>
      </c>
      <c r="BK18" s="59" t="s">
        <v>13629</v>
      </c>
      <c r="BM18" s="300" t="s">
        <v>13653</v>
      </c>
      <c r="BN18" s="300">
        <v>15</v>
      </c>
      <c r="BO18" s="300">
        <v>32</v>
      </c>
      <c r="BQ18" s="144" t="str">
        <f t="shared" si="17"/>
        <v>drop table db_custscience_interns.col_7_DB_CUSTTRFM_PRODREFRESH_XCOCD_CORP_CUST_DIM_distinct_values_table_stats;</v>
      </c>
      <c r="BS18" s="301"/>
      <c r="BT18" s="144" t="str">
        <f t="shared" si="5"/>
        <v>create table db_custscience_interns.col_7_DB_CUSTTRFM_PRODREFRESH_XCOCD_CORP_CUST_DIM_null_value_count_table_stats (col_id int, null_value_count bigint) Row format delimited Fields terminated by '\t' Lines terminated by '\n'  Stored as textfile ;</v>
      </c>
      <c r="BX18" s="144" t="str">
        <f t="shared" si="6"/>
        <v xml:space="preserve">insert into table db_custscience_interns.col_7_DB_CUSTTRFM_PRODREFRESH_XCOCD_CORP_CUST_DIM_null_value_count_table_stats select '7' as col_id, count (cust_key) as null_value_count where ACQ_DT_HASH_KEY IS NULL </v>
      </c>
      <c r="CB18" s="144" t="str">
        <f t="shared" si="7"/>
        <v>insert into table db_custscience_interns.SUMMARY_of_DB_CUSTTRFM_PRODREFRESH_XCOCD_CORP_CUST_DIM_null_value_count_table_stats select col_id, null_value_count from db_custscience_interns.col_7_DB_CUSTTRFM_PRODREFRESH_XCOCD_CORP_CUST_DIM_null_value_count_table_stats ;</v>
      </c>
      <c r="CE18" s="300"/>
      <c r="CF18" s="302"/>
      <c r="CG18" s="302"/>
      <c r="CI18" s="144" t="str">
        <f t="shared" si="8"/>
        <v>drop table db_custscience_interns.col_7_DB_CUSTTRFM_PRODREFRESH_XCOCD_CORP_CUST_DIM_null_value_count_table_stats ;</v>
      </c>
    </row>
    <row r="19" spans="1:87" s="59" customFormat="1">
      <c r="A19" s="59" t="s">
        <v>13491</v>
      </c>
      <c r="B19" s="144" t="str">
        <f t="shared" si="9"/>
        <v>src_cd_key bigint</v>
      </c>
      <c r="C19" s="145">
        <f t="shared" si="10"/>
        <v>11</v>
      </c>
      <c r="D19" s="145">
        <f t="shared" si="11"/>
        <v>0</v>
      </c>
      <c r="E19" s="145"/>
      <c r="F19" s="36" t="str">
        <f t="shared" si="12"/>
        <v>SRC_CD_KEY</v>
      </c>
      <c r="G19" s="36" t="str">
        <f t="shared" si="13"/>
        <v>bigint</v>
      </c>
      <c r="H19" s="29">
        <v>8</v>
      </c>
      <c r="I19" s="308">
        <f t="shared" si="14"/>
        <v>137221</v>
      </c>
      <c r="J19" s="30"/>
      <c r="K19" s="131">
        <f t="shared" si="15"/>
        <v>0</v>
      </c>
      <c r="L19" s="30"/>
      <c r="M19" s="339"/>
      <c r="N19" s="344" t="s">
        <v>13559</v>
      </c>
      <c r="U19" s="144" t="str">
        <f t="shared" si="0"/>
        <v>SRC_CD_KEY  bigint,</v>
      </c>
      <c r="V19" s="149"/>
      <c r="W19" s="150" t="str">
        <f t="shared" si="1"/>
        <v>SRC_CD_KEY,</v>
      </c>
      <c r="X19" s="149"/>
      <c r="Y19" s="149"/>
      <c r="Z19" s="150" t="str">
        <f t="shared" si="2"/>
        <v>,a.SRC_CD_KEY</v>
      </c>
      <c r="AD19" s="59" t="s">
        <v>13525</v>
      </c>
      <c r="AE19" s="59" t="s">
        <v>2825</v>
      </c>
      <c r="AF19" s="59" t="s">
        <v>13546</v>
      </c>
      <c r="AG19" s="144" t="str">
        <f t="shared" si="18"/>
        <v>TY_VEND_XBRD_CD</v>
      </c>
      <c r="AH19" s="144" t="str">
        <f t="shared" si="16"/>
        <v>Customer's pattern of buying from different brands as of this Year.  (From PDM)</v>
      </c>
      <c r="AU19" s="144"/>
      <c r="AV19" s="144"/>
      <c r="BA19" s="298" t="str">
        <f t="shared" si="3"/>
        <v>col_8</v>
      </c>
      <c r="BB19" s="299" t="str">
        <f t="shared" si="4"/>
        <v>create table db_custscience_interns.col_8_DB_CUSTTRFM_PRODREFRESH_XCOCD_CORP_CUST_DIM_distinct_values_table_stats (col_id int, distinct_values bigint) Row format delimited Fields terminated by '\t' Lines terminated by '\n'  Stored as textfile ;</v>
      </c>
      <c r="BC19" s="59" t="s">
        <v>13572</v>
      </c>
      <c r="BF19" s="144" t="str">
        <f t="shared" si="19"/>
        <v>insert into table db_custscience_interns.col_8_DB_CUSTTRFM_PRODREFRESH_XCOCD_CORP_CUST_DIM_distinct_values_table_stats select '8' as col_id, count (distinct SRC_CD_KEY) as distinct_values</v>
      </c>
      <c r="BG19" s="59" t="s">
        <v>13597</v>
      </c>
      <c r="BJ19" s="144" t="str">
        <f t="shared" si="20"/>
        <v>insert into table db_custscience_interns.SUMMARY_of_DB_CUSTTRFM_PRODREFRESH_XCOCD_CORP_CUST_DIM_distinct_values_table_stats select col_id, distinct_values from db_custscience_interns.col_8_DB_CUSTTRFM_PRODREFRESH_XCOCD_CORP_CUST_DIM_distinct_values_table_stats ;</v>
      </c>
      <c r="BK19" s="59" t="s">
        <v>13630</v>
      </c>
      <c r="BM19" s="300" t="s">
        <v>13654</v>
      </c>
      <c r="BN19" s="300">
        <v>16</v>
      </c>
      <c r="BO19" s="300">
        <v>32</v>
      </c>
      <c r="BQ19" s="144" t="str">
        <f t="shared" si="17"/>
        <v>drop table db_custscience_interns.col_8_DB_CUSTTRFM_PRODREFRESH_XCOCD_CORP_CUST_DIM_distinct_values_table_stats;</v>
      </c>
      <c r="BS19" s="301"/>
      <c r="BT19" s="144" t="str">
        <f t="shared" si="5"/>
        <v>create table db_custscience_interns.col_8_DB_CUSTTRFM_PRODREFRESH_XCOCD_CORP_CUST_DIM_null_value_count_table_stats (col_id int, null_value_count bigint) Row format delimited Fields terminated by '\t' Lines terminated by '\n'  Stored as textfile ;</v>
      </c>
      <c r="BX19" s="144" t="str">
        <f t="shared" si="6"/>
        <v xml:space="preserve">insert into table db_custscience_interns.col_8_DB_CUSTTRFM_PRODREFRESH_XCOCD_CORP_CUST_DIM_null_value_count_table_stats select '8' as col_id, count (cust_key) as null_value_count where SRC_CD_KEY IS NULL </v>
      </c>
      <c r="CB19" s="144" t="str">
        <f t="shared" si="7"/>
        <v>insert into table db_custscience_interns.SUMMARY_of_DB_CUSTTRFM_PRODREFRESH_XCOCD_CORP_CUST_DIM_null_value_count_table_stats select col_id, null_value_count from db_custscience_interns.col_8_DB_CUSTTRFM_PRODREFRESH_XCOCD_CORP_CUST_DIM_null_value_count_table_stats ;</v>
      </c>
      <c r="CE19" s="300"/>
      <c r="CF19" s="302"/>
      <c r="CG19" s="302"/>
      <c r="CI19" s="144" t="str">
        <f t="shared" si="8"/>
        <v>drop table db_custscience_interns.col_8_DB_CUSTTRFM_PRODREFRESH_XCOCD_CORP_CUST_DIM_null_value_count_table_stats ;</v>
      </c>
    </row>
    <row r="20" spans="1:87" s="59" customFormat="1">
      <c r="A20" s="59" t="s">
        <v>13492</v>
      </c>
      <c r="B20" s="144" t="str">
        <f t="shared" si="9"/>
        <v>fst_nm string</v>
      </c>
      <c r="C20" s="145">
        <f t="shared" si="10"/>
        <v>7</v>
      </c>
      <c r="D20" s="145">
        <f t="shared" si="11"/>
        <v>0</v>
      </c>
      <c r="E20" s="145"/>
      <c r="F20" s="36" t="str">
        <f t="shared" si="12"/>
        <v>FST_NM</v>
      </c>
      <c r="G20" s="36" t="str">
        <f t="shared" si="13"/>
        <v>string</v>
      </c>
      <c r="H20" s="29">
        <v>9</v>
      </c>
      <c r="I20" s="308">
        <f t="shared" si="14"/>
        <v>0</v>
      </c>
      <c r="J20" s="30"/>
      <c r="K20" s="131" t="str">
        <f t="shared" si="15"/>
        <v>First Name of the customer  (From PDM)</v>
      </c>
      <c r="L20" s="131"/>
      <c r="M20" s="339"/>
      <c r="N20" s="344" t="s">
        <v>112</v>
      </c>
      <c r="U20" s="144" t="str">
        <f t="shared" si="0"/>
        <v>FST_NM  string,</v>
      </c>
      <c r="V20" s="149"/>
      <c r="W20" s="150" t="str">
        <f t="shared" si="1"/>
        <v>FST_NM,</v>
      </c>
      <c r="X20" s="149"/>
      <c r="Y20" s="149"/>
      <c r="Z20" s="150" t="str">
        <f t="shared" si="2"/>
        <v>,a.FST_NM</v>
      </c>
      <c r="AD20" s="59" t="s">
        <v>13526</v>
      </c>
      <c r="AE20" s="59" t="s">
        <v>2825</v>
      </c>
      <c r="AF20" s="59" t="s">
        <v>13547</v>
      </c>
      <c r="AG20" s="144" t="str">
        <f t="shared" si="18"/>
        <v>LY_VEND_XBRD_CD</v>
      </c>
      <c r="AH20" s="144" t="str">
        <f t="shared" si="16"/>
        <v>Customer's pattern of buying from different brands as of last Year.  (From PDM)</v>
      </c>
      <c r="AU20" s="144"/>
      <c r="AV20" s="144"/>
      <c r="BA20" s="298" t="str">
        <f t="shared" si="3"/>
        <v>col_9</v>
      </c>
      <c r="BB20" s="299" t="str">
        <f t="shared" si="4"/>
        <v>create table db_custscience_interns.col_9_DB_CUSTTRFM_PRODREFRESH_XCOCD_CORP_CUST_DIM_distinct_values_table_stats (col_id int, distinct_values bigint) Row format delimited Fields terminated by '\t' Lines terminated by '\n'  Stored as textfile ;</v>
      </c>
      <c r="BC20" s="59" t="s">
        <v>13573</v>
      </c>
      <c r="BF20" s="144" t="str">
        <f t="shared" si="19"/>
        <v>insert into table db_custscience_interns.col_9_DB_CUSTTRFM_PRODREFRESH_XCOCD_CORP_CUST_DIM_distinct_values_table_stats select '9' as col_id, count (distinct FST_NM) as distinct_values</v>
      </c>
      <c r="BG20" s="59" t="s">
        <v>13598</v>
      </c>
      <c r="BJ20" s="144" t="str">
        <f t="shared" si="20"/>
        <v>insert into table db_custscience_interns.SUMMARY_of_DB_CUSTTRFM_PRODREFRESH_XCOCD_CORP_CUST_DIM_distinct_values_table_stats select col_id, distinct_values from db_custscience_interns.col_9_DB_CUSTTRFM_PRODREFRESH_XCOCD_CORP_CUST_DIM_distinct_values_table_stats ;</v>
      </c>
      <c r="BK20" s="59" t="s">
        <v>13631</v>
      </c>
      <c r="BM20" s="300" t="s">
        <v>13655</v>
      </c>
      <c r="BN20" s="300">
        <v>17</v>
      </c>
      <c r="BO20" s="300">
        <v>2544</v>
      </c>
      <c r="BQ20" s="144" t="str">
        <f t="shared" si="17"/>
        <v>drop table db_custscience_interns.col_9_DB_CUSTTRFM_PRODREFRESH_XCOCD_CORP_CUST_DIM_distinct_values_table_stats;</v>
      </c>
      <c r="BS20" s="301"/>
      <c r="BT20" s="144" t="str">
        <f t="shared" si="5"/>
        <v>create table db_custscience_interns.col_9_DB_CUSTTRFM_PRODREFRESH_XCOCD_CORP_CUST_DIM_null_value_count_table_stats (col_id int, null_value_count bigint) Row format delimited Fields terminated by '\t' Lines terminated by '\n'  Stored as textfile ;</v>
      </c>
      <c r="BX20" s="144" t="str">
        <f t="shared" si="6"/>
        <v xml:space="preserve">insert into table db_custscience_interns.col_9_DB_CUSTTRFM_PRODREFRESH_XCOCD_CORP_CUST_DIM_null_value_count_table_stats select '9' as col_id, count (cust_key) as null_value_count where FST_NM IS NULL </v>
      </c>
      <c r="CB20" s="144" t="str">
        <f t="shared" si="7"/>
        <v>insert into table db_custscience_interns.SUMMARY_of_DB_CUSTTRFM_PRODREFRESH_XCOCD_CORP_CUST_DIM_null_value_count_table_stats select col_id, null_value_count from db_custscience_interns.col_9_DB_CUSTTRFM_PRODREFRESH_XCOCD_CORP_CUST_DIM_null_value_count_table_stats ;</v>
      </c>
      <c r="CE20" s="300"/>
      <c r="CF20" s="302"/>
      <c r="CG20" s="302"/>
      <c r="CI20" s="144" t="str">
        <f t="shared" si="8"/>
        <v>drop table db_custscience_interns.col_9_DB_CUSTTRFM_PRODREFRESH_XCOCD_CORP_CUST_DIM_null_value_count_table_stats ;</v>
      </c>
    </row>
    <row r="21" spans="1:87" s="59" customFormat="1">
      <c r="A21" s="59" t="s">
        <v>13493</v>
      </c>
      <c r="B21" s="144" t="str">
        <f t="shared" ref="B21:B35" si="21">TRIM(A21)</f>
        <v>lst_nm string</v>
      </c>
      <c r="C21" s="145">
        <f t="shared" ref="C21:C35" si="22">SEARCH(" ",B21)</f>
        <v>7</v>
      </c>
      <c r="D21" s="145">
        <f t="shared" ref="D21:D35" si="23">IFERROR(SEARCH(" ",B21,C21+1),0)</f>
        <v>0</v>
      </c>
      <c r="E21" s="145"/>
      <c r="F21" s="36" t="str">
        <f t="shared" ref="F21:F35" si="24">UPPER(LEFT(B21,C21-1))</f>
        <v>LST_NM</v>
      </c>
      <c r="G21" s="36" t="str">
        <f t="shared" ref="G21:G35" si="25">TRIM(RIGHT(A21,LEN(A21) - (C21+1)))</f>
        <v>string</v>
      </c>
      <c r="H21" s="29">
        <v>10</v>
      </c>
      <c r="I21" s="338">
        <f t="shared" si="14"/>
        <v>0</v>
      </c>
      <c r="J21" s="75"/>
      <c r="K21" s="128" t="str">
        <f t="shared" si="15"/>
        <v>Last Name of the customer  (From PDM)</v>
      </c>
      <c r="L21" s="75"/>
      <c r="M21" s="342"/>
      <c r="N21" s="344" t="s">
        <v>112</v>
      </c>
      <c r="AD21" s="59" t="s">
        <v>13527</v>
      </c>
      <c r="AE21" s="59" t="s">
        <v>2825</v>
      </c>
      <c r="AF21" s="59" t="s">
        <v>13528</v>
      </c>
      <c r="AG21" s="144" t="str">
        <f t="shared" si="18"/>
        <v>CUST_BRD_MEM_CD</v>
      </c>
      <c r="AH21" s="144" t="str">
        <f t="shared" si="16"/>
        <v>Customer Brand MEM code  (From PDM)</v>
      </c>
      <c r="AU21" s="144"/>
      <c r="AV21" s="144"/>
      <c r="BA21" s="298" t="str">
        <f t="shared" ref="BA21:BA34" si="26">"col_"&amp;H21</f>
        <v>col_10</v>
      </c>
      <c r="BB21" s="299" t="str">
        <f t="shared" ref="BB21:BB35" si="27">"create table db_custscience_interns."&amp;$BA21&amp;"_"&amp;$G$4&amp;"_"&amp;$G$5&amp;"_distinct_values_table_stats (col_id int, distinct_values bigint) Row format delimited Fields terminated by '\t' Lines terminated by '\n'  Stored as textfile ;"</f>
        <v>create table db_custscience_interns.col_10_DB_CUSTTRFM_PRODREFRESH_XCOCD_CORP_CUST_DIM_distinct_values_table_stats (col_id int, distinct_values bigint) Row format delimited Fields terminated by '\t' Lines terminated by '\n'  Stored as textfile ;</v>
      </c>
      <c r="BC21" s="59" t="s">
        <v>13574</v>
      </c>
      <c r="BF21" s="144" t="str">
        <f t="shared" si="19"/>
        <v>insert into table db_custscience_interns.col_10_DB_CUSTTRFM_PRODREFRESH_XCOCD_CORP_CUST_DIM_distinct_values_table_stats select '10' as col_id, count (distinct LST_NM) as distinct_values</v>
      </c>
      <c r="BG21" s="59" t="s">
        <v>13599</v>
      </c>
      <c r="BJ21" s="144" t="str">
        <f t="shared" si="20"/>
        <v>insert into table db_custscience_interns.SUMMARY_of_DB_CUSTTRFM_PRODREFRESH_XCOCD_CORP_CUST_DIM_distinct_values_table_stats select col_id, distinct_values from db_custscience_interns.col_10_DB_CUSTTRFM_PRODREFRESH_XCOCD_CORP_CUST_DIM_distinct_values_table_stats ;</v>
      </c>
      <c r="BK21" s="59" t="s">
        <v>13632</v>
      </c>
      <c r="BM21" s="300" t="s">
        <v>13656</v>
      </c>
      <c r="BN21" s="300">
        <v>18</v>
      </c>
      <c r="BO21" s="59">
        <v>2016</v>
      </c>
      <c r="BQ21" s="144" t="str">
        <f t="shared" si="17"/>
        <v>drop table db_custscience_interns.col_10_DB_CUSTTRFM_PRODREFRESH_XCOCD_CORP_CUST_DIM_distinct_values_table_stats;</v>
      </c>
    </row>
    <row r="22" spans="1:87" s="59" customFormat="1" ht="30">
      <c r="A22" s="59" t="s">
        <v>13494</v>
      </c>
      <c r="B22" s="144" t="str">
        <f t="shared" si="21"/>
        <v>gndr_cd string</v>
      </c>
      <c r="C22" s="145">
        <f t="shared" si="22"/>
        <v>8</v>
      </c>
      <c r="D22" s="145">
        <f t="shared" si="23"/>
        <v>0</v>
      </c>
      <c r="E22" s="145"/>
      <c r="F22" s="36" t="str">
        <f t="shared" si="24"/>
        <v>GNDR_CD</v>
      </c>
      <c r="G22" s="36" t="str">
        <f t="shared" si="25"/>
        <v>string</v>
      </c>
      <c r="H22" s="29">
        <v>11</v>
      </c>
      <c r="I22" s="338">
        <f t="shared" si="14"/>
        <v>3</v>
      </c>
      <c r="J22" s="75"/>
      <c r="K22" s="128" t="str">
        <f t="shared" si="15"/>
        <v>Gender Code - Indicates the customer's gender. Values include F, M, U.  (From PDM)</v>
      </c>
      <c r="L22" s="75"/>
      <c r="M22" s="342"/>
      <c r="N22" s="344" t="s">
        <v>112</v>
      </c>
      <c r="AD22" s="59" t="s">
        <v>13529</v>
      </c>
      <c r="AE22" s="59" t="s">
        <v>2825</v>
      </c>
      <c r="AF22" s="59" t="s">
        <v>13530</v>
      </c>
      <c r="AG22" s="144" t="str">
        <f t="shared" si="18"/>
        <v>CIC_ZIP_CD</v>
      </c>
      <c r="AH22" s="144" t="str">
        <f t="shared" si="16"/>
        <v>Zip Code from Customer Information Capture  (From PDM)</v>
      </c>
      <c r="AU22" s="144"/>
      <c r="AV22" s="144"/>
      <c r="BA22" s="298" t="str">
        <f t="shared" si="26"/>
        <v>col_11</v>
      </c>
      <c r="BB22" s="299" t="str">
        <f t="shared" si="27"/>
        <v>create table db_custscience_interns.col_11_DB_CUSTTRFM_PRODREFRESH_XCOCD_CORP_CUST_DIM_distinct_values_table_stats (col_id int, distinct_values bigint) Row format delimited Fields terminated by '\t' Lines terminated by '\n'  Stored as textfile ;</v>
      </c>
      <c r="BC22" s="59" t="s">
        <v>13575</v>
      </c>
      <c r="BF22" s="144" t="str">
        <f t="shared" si="19"/>
        <v>insert into table db_custscience_interns.col_11_DB_CUSTTRFM_PRODREFRESH_XCOCD_CORP_CUST_DIM_distinct_values_table_stats select '11' as col_id, count (distinct GNDR_CD) as distinct_values</v>
      </c>
      <c r="BG22" s="59" t="s">
        <v>13600</v>
      </c>
      <c r="BJ22" s="144" t="str">
        <f t="shared" si="20"/>
        <v>insert into table db_custscience_interns.SUMMARY_of_DB_CUSTTRFM_PRODREFRESH_XCOCD_CORP_CUST_DIM_distinct_values_table_stats select col_id, distinct_values from db_custscience_interns.col_11_DB_CUSTTRFM_PRODREFRESH_XCOCD_CORP_CUST_DIM_distinct_values_table_stats ;</v>
      </c>
      <c r="BK22" s="59" t="s">
        <v>13633</v>
      </c>
      <c r="BM22" s="300" t="s">
        <v>13657</v>
      </c>
      <c r="BN22" s="300">
        <v>19</v>
      </c>
      <c r="BO22" s="59">
        <v>32</v>
      </c>
      <c r="BQ22" s="144" t="str">
        <f t="shared" si="17"/>
        <v>drop table db_custscience_interns.col_11_DB_CUSTTRFM_PRODREFRESH_XCOCD_CORP_CUST_DIM_distinct_values_table_stats;</v>
      </c>
    </row>
    <row r="23" spans="1:87" s="59" customFormat="1">
      <c r="A23" s="59" t="s">
        <v>13495</v>
      </c>
      <c r="B23" s="144" t="str">
        <f t="shared" si="21"/>
        <v>gndr_src_cd string</v>
      </c>
      <c r="C23" s="145">
        <f t="shared" si="22"/>
        <v>12</v>
      </c>
      <c r="D23" s="145">
        <f t="shared" si="23"/>
        <v>0</v>
      </c>
      <c r="E23" s="145"/>
      <c r="F23" s="36" t="str">
        <f t="shared" si="24"/>
        <v>GNDR_SRC_CD</v>
      </c>
      <c r="G23" s="36" t="str">
        <f t="shared" si="25"/>
        <v>string</v>
      </c>
      <c r="H23" s="29">
        <v>12</v>
      </c>
      <c r="I23" s="338">
        <f t="shared" si="14"/>
        <v>2</v>
      </c>
      <c r="J23" s="75"/>
      <c r="K23" s="128" t="str">
        <f t="shared" si="15"/>
        <v xml:space="preserve"> (From PDM)</v>
      </c>
      <c r="L23" s="75"/>
      <c r="M23" s="342"/>
      <c r="N23" s="344" t="s">
        <v>112</v>
      </c>
      <c r="AD23" s="59" t="s">
        <v>13531</v>
      </c>
      <c r="AE23" s="59" t="s">
        <v>2825</v>
      </c>
      <c r="AF23" s="59" t="s">
        <v>13532</v>
      </c>
      <c r="AG23" s="144" t="str">
        <f t="shared" si="18"/>
        <v>EML_CR_CRD_HLDR_IND</v>
      </c>
      <c r="AH23" s="144" t="str">
        <f t="shared" si="16"/>
        <v>Indicates if the customer is a email cardholder.  (From PDM)</v>
      </c>
      <c r="AU23" s="144"/>
      <c r="AV23" s="144"/>
      <c r="BA23" s="298" t="str">
        <f t="shared" si="26"/>
        <v>col_12</v>
      </c>
      <c r="BB23" s="299" t="str">
        <f t="shared" si="27"/>
        <v>create table db_custscience_interns.col_12_DB_CUSTTRFM_PRODREFRESH_XCOCD_CORP_CUST_DIM_distinct_values_table_stats (col_id int, distinct_values bigint) Row format delimited Fields terminated by '\t' Lines terminated by '\n'  Stored as textfile ;</v>
      </c>
      <c r="BC23" s="59" t="s">
        <v>13576</v>
      </c>
      <c r="BF23" s="144" t="str">
        <f t="shared" si="19"/>
        <v>insert into table db_custscience_interns.col_12_DB_CUSTTRFM_PRODREFRESH_XCOCD_CORP_CUST_DIM_distinct_values_table_stats select '12' as col_id, count (distinct GNDR_SRC_CD) as distinct_values</v>
      </c>
      <c r="BG23" s="59" t="s">
        <v>13601</v>
      </c>
      <c r="BJ23" s="144" t="str">
        <f t="shared" si="20"/>
        <v>insert into table db_custscience_interns.SUMMARY_of_DB_CUSTTRFM_PRODREFRESH_XCOCD_CORP_CUST_DIM_distinct_values_table_stats select col_id, distinct_values from db_custscience_interns.col_12_DB_CUSTTRFM_PRODREFRESH_XCOCD_CORP_CUST_DIM_distinct_values_table_stats ;</v>
      </c>
      <c r="BK23" s="59" t="s">
        <v>13634</v>
      </c>
      <c r="BM23" s="300" t="s">
        <v>13658</v>
      </c>
      <c r="BN23" s="300">
        <v>20</v>
      </c>
      <c r="BO23" s="59">
        <v>1267750</v>
      </c>
      <c r="BQ23" s="144" t="str">
        <f t="shared" si="17"/>
        <v>drop table db_custscience_interns.col_12_DB_CUSTTRFM_PRODREFRESH_XCOCD_CORP_CUST_DIM_distinct_values_table_stats;</v>
      </c>
    </row>
    <row r="24" spans="1:87" s="59" customFormat="1">
      <c r="A24" s="59" t="s">
        <v>13496</v>
      </c>
      <c r="B24" s="144" t="str">
        <f t="shared" si="21"/>
        <v>emp_ind string</v>
      </c>
      <c r="C24" s="145">
        <f t="shared" si="22"/>
        <v>8</v>
      </c>
      <c r="D24" s="145">
        <f t="shared" si="23"/>
        <v>0</v>
      </c>
      <c r="E24" s="145"/>
      <c r="F24" s="36" t="str">
        <f t="shared" si="24"/>
        <v>EMP_IND</v>
      </c>
      <c r="G24" s="36" t="str">
        <f t="shared" si="25"/>
        <v>string</v>
      </c>
      <c r="H24" s="29">
        <v>13</v>
      </c>
      <c r="I24" s="338">
        <f t="shared" si="14"/>
        <v>2</v>
      </c>
      <c r="J24" s="75"/>
      <c r="K24" s="128" t="str">
        <f t="shared" si="15"/>
        <v>Indicates if the customer is an employee  (From PDM)</v>
      </c>
      <c r="L24" s="75"/>
      <c r="M24" s="342"/>
      <c r="N24" s="344" t="s">
        <v>120</v>
      </c>
      <c r="AD24" s="59" t="s">
        <v>13533</v>
      </c>
      <c r="AE24" s="59" t="s">
        <v>2825</v>
      </c>
      <c r="AG24" s="144" t="str">
        <f t="shared" si="18"/>
        <v>GAP_OWN_ADDR_IND</v>
      </c>
      <c r="AH24" s="144" t="str">
        <f t="shared" si="16"/>
        <v xml:space="preserve"> (From PDM)</v>
      </c>
      <c r="AU24" s="144"/>
      <c r="AV24" s="144"/>
      <c r="BA24" s="298" t="str">
        <f t="shared" si="26"/>
        <v>col_13</v>
      </c>
      <c r="BB24" s="299" t="str">
        <f t="shared" si="27"/>
        <v>create table db_custscience_interns.col_13_DB_CUSTTRFM_PRODREFRESH_XCOCD_CORP_CUST_DIM_distinct_values_table_stats (col_id int, distinct_values bigint) Row format delimited Fields terminated by '\t' Lines terminated by '\n'  Stored as textfile ;</v>
      </c>
      <c r="BC24" s="59" t="s">
        <v>13577</v>
      </c>
      <c r="BF24" s="144" t="str">
        <f t="shared" si="19"/>
        <v>insert into table db_custscience_interns.col_13_DB_CUSTTRFM_PRODREFRESH_XCOCD_CORP_CUST_DIM_distinct_values_table_stats select '13' as col_id, count (distinct EMP_IND) as distinct_values</v>
      </c>
      <c r="BG24" s="59" t="s">
        <v>13602</v>
      </c>
      <c r="BJ24" s="144" t="str">
        <f t="shared" si="20"/>
        <v>insert into table db_custscience_interns.SUMMARY_of_DB_CUSTTRFM_PRODREFRESH_XCOCD_CORP_CUST_DIM_distinct_values_table_stats select col_id, distinct_values from db_custscience_interns.col_13_DB_CUSTTRFM_PRODREFRESH_XCOCD_CORP_CUST_DIM_distinct_values_table_stats ;</v>
      </c>
      <c r="BK24" s="59" t="s">
        <v>13635</v>
      </c>
      <c r="BM24" s="300" t="s">
        <v>13659</v>
      </c>
      <c r="BN24" s="300">
        <v>3</v>
      </c>
      <c r="BO24" s="59">
        <v>41</v>
      </c>
      <c r="BQ24" s="144" t="str">
        <f t="shared" si="17"/>
        <v>drop table db_custscience_interns.col_13_DB_CUSTTRFM_PRODREFRESH_XCOCD_CORP_CUST_DIM_distinct_values_table_stats;</v>
      </c>
    </row>
    <row r="25" spans="1:87" s="59" customFormat="1">
      <c r="A25" s="59" t="s">
        <v>13497</v>
      </c>
      <c r="B25" s="144" t="str">
        <f t="shared" si="21"/>
        <v>lp_ind string</v>
      </c>
      <c r="C25" s="145">
        <f t="shared" si="22"/>
        <v>7</v>
      </c>
      <c r="D25" s="145">
        <f t="shared" si="23"/>
        <v>0</v>
      </c>
      <c r="E25" s="145"/>
      <c r="F25" s="36" t="str">
        <f t="shared" si="24"/>
        <v>LP_IND</v>
      </c>
      <c r="G25" s="36" t="str">
        <f t="shared" si="25"/>
        <v>string</v>
      </c>
      <c r="H25" s="29">
        <v>14</v>
      </c>
      <c r="I25" s="338">
        <f t="shared" si="14"/>
        <v>2</v>
      </c>
      <c r="J25" s="75"/>
      <c r="K25" s="128" t="str">
        <f t="shared" si="15"/>
        <v>Loss Prevention Indicator  (From PDM)</v>
      </c>
      <c r="L25" s="75"/>
      <c r="M25" s="342"/>
      <c r="N25" s="344" t="s">
        <v>120</v>
      </c>
      <c r="AD25" s="59" t="s">
        <v>13534</v>
      </c>
      <c r="AE25" s="59" t="s">
        <v>2825</v>
      </c>
      <c r="AF25" s="59" t="s">
        <v>13548</v>
      </c>
      <c r="AG25" s="144" t="str">
        <f t="shared" si="18"/>
        <v>ACT_IND</v>
      </c>
      <c r="AH25" s="144" t="str">
        <f t="shared" si="16"/>
        <v>Indicates if the current record is ACTIVE or INACTIVE. When reporting on CURRENT customers data should always be filtered on ACT_IND = 'Y'.  (From PDM)</v>
      </c>
      <c r="AU25" s="144"/>
      <c r="AV25" s="144"/>
      <c r="BA25" s="298" t="str">
        <f t="shared" si="26"/>
        <v>col_14</v>
      </c>
      <c r="BB25" s="299" t="str">
        <f t="shared" si="27"/>
        <v>create table db_custscience_interns.col_14_DB_CUSTTRFM_PRODREFRESH_XCOCD_CORP_CUST_DIM_distinct_values_table_stats (col_id int, distinct_values bigint) Row format delimited Fields terminated by '\t' Lines terminated by '\n'  Stored as textfile ;</v>
      </c>
      <c r="BC25" s="59" t="s">
        <v>13578</v>
      </c>
      <c r="BF25" s="144" t="str">
        <f t="shared" si="19"/>
        <v>insert into table db_custscience_interns.col_14_DB_CUSTTRFM_PRODREFRESH_XCOCD_CORP_CUST_DIM_distinct_values_table_stats select '14' as col_id, count (distinct LP_IND) as distinct_values</v>
      </c>
      <c r="BG25" s="59" t="s">
        <v>13603</v>
      </c>
      <c r="BJ25" s="144" t="str">
        <f t="shared" si="20"/>
        <v>insert into table db_custscience_interns.SUMMARY_of_DB_CUSTTRFM_PRODREFRESH_XCOCD_CORP_CUST_DIM_distinct_values_table_stats select col_id, distinct_values from db_custscience_interns.col_14_DB_CUSTTRFM_PRODREFRESH_XCOCD_CORP_CUST_DIM_distinct_values_table_stats ;</v>
      </c>
      <c r="BK25" s="59" t="s">
        <v>13636</v>
      </c>
      <c r="BM25" s="300" t="s">
        <v>4395</v>
      </c>
      <c r="BN25" s="300">
        <v>21</v>
      </c>
      <c r="BO25" s="59">
        <v>0</v>
      </c>
      <c r="BQ25" s="144" t="str">
        <f t="shared" si="17"/>
        <v>drop table db_custscience_interns.col_14_DB_CUSTTRFM_PRODREFRESH_XCOCD_CORP_CUST_DIM_distinct_values_table_stats;</v>
      </c>
    </row>
    <row r="26" spans="1:87" s="59" customFormat="1" ht="30">
      <c r="A26" s="59" t="s">
        <v>13498</v>
      </c>
      <c r="B26" s="144" t="str">
        <f t="shared" si="21"/>
        <v>ty_vend_xbrd_cd string</v>
      </c>
      <c r="C26" s="145">
        <f t="shared" si="22"/>
        <v>16</v>
      </c>
      <c r="D26" s="145">
        <f t="shared" si="23"/>
        <v>0</v>
      </c>
      <c r="E26" s="145"/>
      <c r="F26" s="36" t="str">
        <f t="shared" si="24"/>
        <v>TY_VEND_XBRD_CD</v>
      </c>
      <c r="G26" s="36" t="str">
        <f t="shared" si="25"/>
        <v>string</v>
      </c>
      <c r="H26" s="29">
        <v>15</v>
      </c>
      <c r="I26" s="338">
        <f t="shared" si="14"/>
        <v>32</v>
      </c>
      <c r="J26" s="75"/>
      <c r="K26" s="128" t="str">
        <f t="shared" si="15"/>
        <v>Customer's pattern of buying from different brands as of this Year.  (From PDM)</v>
      </c>
      <c r="L26" s="75"/>
      <c r="M26" s="342"/>
      <c r="N26" s="344" t="s">
        <v>112</v>
      </c>
      <c r="AD26" s="59" t="s">
        <v>2691</v>
      </c>
      <c r="AE26" s="59" t="s">
        <v>2825</v>
      </c>
      <c r="AF26" s="59" t="s">
        <v>13549</v>
      </c>
      <c r="AG26" s="144" t="str">
        <f t="shared" si="18"/>
        <v>CUST_HASH_KEY</v>
      </c>
      <c r="AH26" s="144" t="str">
        <f t="shared" si="16"/>
        <v>The customer hash key assigned in Big Data to each MDS Customer Key. As customers are merged in MDS there can be many CUST_HASH_KEY values associated to the current customer (CUR_CUST_KEY). The TCULX table provides a mapping of the CUR_CUST_KEY to each of the CUST_HASH_KEYs that represent previous versions of the current customer.  (From PDM)</v>
      </c>
      <c r="AU26" s="144"/>
      <c r="AV26" s="144"/>
      <c r="BA26" s="298" t="str">
        <f t="shared" si="26"/>
        <v>col_15</v>
      </c>
      <c r="BB26" s="299" t="str">
        <f t="shared" si="27"/>
        <v>create table db_custscience_interns.col_15_DB_CUSTTRFM_PRODREFRESH_XCOCD_CORP_CUST_DIM_distinct_values_table_stats (col_id int, distinct_values bigint) Row format delimited Fields terminated by '\t' Lines terminated by '\n'  Stored as textfile ;</v>
      </c>
      <c r="BC26" s="59" t="s">
        <v>13579</v>
      </c>
      <c r="BF26" s="144" t="str">
        <f t="shared" si="19"/>
        <v>insert into table db_custscience_interns.col_15_DB_CUSTTRFM_PRODREFRESH_XCOCD_CORP_CUST_DIM_distinct_values_table_stats select '15' as col_id, count (distinct TY_VEND_XBRD_CD) as distinct_values</v>
      </c>
      <c r="BG26" s="59" t="s">
        <v>13604</v>
      </c>
      <c r="BJ26" s="144" t="str">
        <f t="shared" si="20"/>
        <v>insert into table db_custscience_interns.SUMMARY_of_DB_CUSTTRFM_PRODREFRESH_XCOCD_CORP_CUST_DIM_distinct_values_table_stats select col_id, distinct_values from db_custscience_interns.col_15_DB_CUSTTRFM_PRODREFRESH_XCOCD_CORP_CUST_DIM_distinct_values_table_stats ;</v>
      </c>
      <c r="BK26" s="59" t="s">
        <v>13637</v>
      </c>
      <c r="BM26" s="300" t="s">
        <v>13660</v>
      </c>
      <c r="BN26" s="300">
        <v>22</v>
      </c>
      <c r="BO26" s="59">
        <v>3</v>
      </c>
      <c r="BQ26" s="144" t="str">
        <f t="shared" si="17"/>
        <v>drop table db_custscience_interns.col_15_DB_CUSTTRFM_PRODREFRESH_XCOCD_CORP_CUST_DIM_distinct_values_table_stats;</v>
      </c>
    </row>
    <row r="27" spans="1:87" s="59" customFormat="1" ht="30">
      <c r="A27" s="59" t="s">
        <v>13499</v>
      </c>
      <c r="B27" s="144" t="str">
        <f t="shared" si="21"/>
        <v>ly_vend_xbrd_cd string</v>
      </c>
      <c r="C27" s="145">
        <f t="shared" si="22"/>
        <v>16</v>
      </c>
      <c r="D27" s="145">
        <f t="shared" si="23"/>
        <v>0</v>
      </c>
      <c r="E27" s="145"/>
      <c r="F27" s="36" t="str">
        <f t="shared" si="24"/>
        <v>LY_VEND_XBRD_CD</v>
      </c>
      <c r="G27" s="36" t="str">
        <f t="shared" si="25"/>
        <v>string</v>
      </c>
      <c r="H27" s="29">
        <v>16</v>
      </c>
      <c r="I27" s="338">
        <f t="shared" si="14"/>
        <v>32</v>
      </c>
      <c r="J27" s="75"/>
      <c r="K27" s="128" t="str">
        <f t="shared" si="15"/>
        <v>Customer's pattern of buying from different brands as of last Year.  (From PDM)</v>
      </c>
      <c r="L27" s="75"/>
      <c r="M27" s="342"/>
      <c r="N27" s="344" t="s">
        <v>112</v>
      </c>
      <c r="AD27" s="59" t="s">
        <v>13535</v>
      </c>
      <c r="AE27" s="59" t="s">
        <v>13509</v>
      </c>
      <c r="AG27" s="144" t="str">
        <f t="shared" si="18"/>
        <v>SOURCE_CODE_KEY</v>
      </c>
      <c r="AH27" s="144" t="str">
        <f t="shared" si="16"/>
        <v xml:space="preserve"> (From PDM)</v>
      </c>
      <c r="AU27" s="144"/>
      <c r="AV27" s="144"/>
      <c r="BA27" s="298" t="str">
        <f t="shared" si="26"/>
        <v>col_16</v>
      </c>
      <c r="BB27" s="299" t="str">
        <f t="shared" si="27"/>
        <v>create table db_custscience_interns.col_16_DB_CUSTTRFM_PRODREFRESH_XCOCD_CORP_CUST_DIM_distinct_values_table_stats (col_id int, distinct_values bigint) Row format delimited Fields terminated by '\t' Lines terminated by '\n'  Stored as textfile ;</v>
      </c>
      <c r="BC27" s="59" t="s">
        <v>13580</v>
      </c>
      <c r="BF27" s="144" t="str">
        <f t="shared" si="19"/>
        <v>insert into table db_custscience_interns.col_16_DB_CUSTTRFM_PRODREFRESH_XCOCD_CORP_CUST_DIM_distinct_values_table_stats select '16' as col_id, count (distinct LY_VEND_XBRD_CD) as distinct_values</v>
      </c>
      <c r="BG27" s="59" t="s">
        <v>13605</v>
      </c>
      <c r="BJ27" s="144" t="str">
        <f t="shared" si="20"/>
        <v>insert into table db_custscience_interns.SUMMARY_of_DB_CUSTTRFM_PRODREFRESH_XCOCD_CORP_CUST_DIM_distinct_values_table_stats select col_id, distinct_values from db_custscience_interns.col_16_DB_CUSTTRFM_PRODREFRESH_XCOCD_CORP_CUST_DIM_distinct_values_table_stats ;</v>
      </c>
      <c r="BK27" s="59" t="s">
        <v>13638</v>
      </c>
      <c r="BM27" s="300" t="s">
        <v>13661</v>
      </c>
      <c r="BN27" s="300">
        <v>23</v>
      </c>
      <c r="BO27" s="59">
        <v>1248826</v>
      </c>
      <c r="BQ27" s="144" t="str">
        <f t="shared" si="17"/>
        <v>drop table db_custscience_interns.col_16_DB_CUSTTRFM_PRODREFRESH_XCOCD_CORP_CUST_DIM_distinct_values_table_stats;</v>
      </c>
    </row>
    <row r="28" spans="1:87" s="59" customFormat="1">
      <c r="A28" s="59" t="s">
        <v>16</v>
      </c>
      <c r="B28" s="144" t="str">
        <f t="shared" si="21"/>
        <v>ins_dt_hash_key int</v>
      </c>
      <c r="C28" s="145">
        <f t="shared" si="22"/>
        <v>16</v>
      </c>
      <c r="D28" s="145">
        <f t="shared" si="23"/>
        <v>0</v>
      </c>
      <c r="E28" s="145"/>
      <c r="F28" s="36" t="str">
        <f t="shared" si="24"/>
        <v>INS_DT_HASH_KEY</v>
      </c>
      <c r="G28" s="36" t="str">
        <f t="shared" si="25"/>
        <v>int</v>
      </c>
      <c r="H28" s="29">
        <v>17</v>
      </c>
      <c r="I28" s="338">
        <f t="shared" si="14"/>
        <v>2544</v>
      </c>
      <c r="J28" s="75"/>
      <c r="K28" s="128" t="str">
        <f t="shared" si="15"/>
        <v>Calendar Date Key - format YYYYMMDD  (From PDM)</v>
      </c>
      <c r="L28" s="75"/>
      <c r="M28" s="342"/>
      <c r="N28" s="344" t="s">
        <v>13560</v>
      </c>
      <c r="AD28" s="59" t="s">
        <v>13536</v>
      </c>
      <c r="AE28" s="59" t="s">
        <v>13509</v>
      </c>
      <c r="AF28" s="59" t="s">
        <v>13537</v>
      </c>
      <c r="AG28" s="144" t="str">
        <f t="shared" si="18"/>
        <v>CUST_KEY</v>
      </c>
      <c r="AH28" s="144" t="str">
        <f t="shared" si="16"/>
        <v>An unique identifier for a customer within MDS  (From PDM)</v>
      </c>
      <c r="AU28" s="144"/>
      <c r="AV28" s="144"/>
      <c r="BA28" s="298" t="str">
        <f t="shared" si="26"/>
        <v>col_17</v>
      </c>
      <c r="BB28" s="299" t="str">
        <f t="shared" si="27"/>
        <v>create table db_custscience_interns.col_17_DB_CUSTTRFM_PRODREFRESH_XCOCD_CORP_CUST_DIM_distinct_values_table_stats (col_id int, distinct_values bigint) Row format delimited Fields terminated by '\t' Lines terminated by '\n'  Stored as textfile ;</v>
      </c>
      <c r="BC28" s="59" t="s">
        <v>13581</v>
      </c>
      <c r="BF28" s="144" t="str">
        <f t="shared" si="19"/>
        <v>insert into table db_custscience_interns.col_17_DB_CUSTTRFM_PRODREFRESH_XCOCD_CORP_CUST_DIM_distinct_values_table_stats select '17' as col_id, count (distinct INS_DT_HASH_KEY) as distinct_values</v>
      </c>
      <c r="BG28" s="59" t="s">
        <v>13606</v>
      </c>
      <c r="BJ28" s="144" t="str">
        <f t="shared" si="20"/>
        <v>insert into table db_custscience_interns.SUMMARY_of_DB_CUSTTRFM_PRODREFRESH_XCOCD_CORP_CUST_DIM_distinct_values_table_stats select col_id, distinct_values from db_custscience_interns.col_17_DB_CUSTTRFM_PRODREFRESH_XCOCD_CORP_CUST_DIM_distinct_values_table_stats ;</v>
      </c>
      <c r="BK28" s="59" t="s">
        <v>13639</v>
      </c>
      <c r="BM28" s="300" t="s">
        <v>13662</v>
      </c>
      <c r="BN28" s="300">
        <v>24</v>
      </c>
      <c r="BO28" s="59">
        <v>110</v>
      </c>
      <c r="BQ28" s="144" t="str">
        <f t="shared" si="17"/>
        <v>drop table db_custscience_interns.col_17_DB_CUSTTRFM_PRODREFRESH_XCOCD_CORP_CUST_DIM_distinct_values_table_stats;</v>
      </c>
    </row>
    <row r="29" spans="1:87" s="59" customFormat="1">
      <c r="A29" s="59" t="s">
        <v>13500</v>
      </c>
      <c r="B29" s="144" t="str">
        <f t="shared" si="21"/>
        <v>updt_dt_hash_key int</v>
      </c>
      <c r="C29" s="145">
        <f t="shared" si="22"/>
        <v>17</v>
      </c>
      <c r="D29" s="145">
        <f t="shared" si="23"/>
        <v>0</v>
      </c>
      <c r="E29" s="145"/>
      <c r="F29" s="36" t="str">
        <f t="shared" si="24"/>
        <v>UPDT_DT_HASH_KEY</v>
      </c>
      <c r="G29" s="36" t="str">
        <f t="shared" si="25"/>
        <v>int</v>
      </c>
      <c r="H29" s="29">
        <v>18</v>
      </c>
      <c r="I29" s="338">
        <f t="shared" si="14"/>
        <v>2016</v>
      </c>
      <c r="J29" s="75"/>
      <c r="K29" s="128" t="str">
        <f t="shared" si="15"/>
        <v>Calendar Date Key - format YYYYMMDD  (From PDM)</v>
      </c>
      <c r="L29" s="75"/>
      <c r="M29" s="342"/>
      <c r="N29" s="344" t="s">
        <v>13561</v>
      </c>
      <c r="AD29" s="59" t="s">
        <v>13538</v>
      </c>
      <c r="AE29" s="59" t="s">
        <v>2842</v>
      </c>
      <c r="AF29" s="59" t="s">
        <v>13550</v>
      </c>
      <c r="AG29" s="144" t="str">
        <f t="shared" si="18"/>
        <v>EFF_STRT_DT_HASH_KEY</v>
      </c>
      <c r="AH29" s="144" t="str">
        <f t="shared" si="16"/>
        <v>Unique HASH KEY value generated in Big Data to uniquely identify a date. The EFF_STRT_DT_HASH_KEY represents the DATE on which the record became effective.  (From PDM)</v>
      </c>
      <c r="AU29" s="144"/>
      <c r="AV29" s="144"/>
      <c r="BA29" s="298" t="str">
        <f t="shared" si="26"/>
        <v>col_18</v>
      </c>
      <c r="BB29" s="299" t="str">
        <f t="shared" si="27"/>
        <v>create table db_custscience_interns.col_18_DB_CUSTTRFM_PRODREFRESH_XCOCD_CORP_CUST_DIM_distinct_values_table_stats (col_id int, distinct_values bigint) Row format delimited Fields terminated by '\t' Lines terminated by '\n'  Stored as textfile ;</v>
      </c>
      <c r="BC29" s="59" t="s">
        <v>13582</v>
      </c>
      <c r="BF29" s="144" t="str">
        <f t="shared" si="19"/>
        <v>insert into table db_custscience_interns.col_18_DB_CUSTTRFM_PRODREFRESH_XCOCD_CORP_CUST_DIM_distinct_values_table_stats select '18' as col_id, count (distinct UPDT_DT_HASH_KEY) as distinct_values</v>
      </c>
      <c r="BG29" s="59" t="s">
        <v>13607</v>
      </c>
      <c r="BJ29" s="144" t="str">
        <f t="shared" si="20"/>
        <v>insert into table db_custscience_interns.SUMMARY_of_DB_CUSTTRFM_PRODREFRESH_XCOCD_CORP_CUST_DIM_distinct_values_table_stats select col_id, distinct_values from db_custscience_interns.col_18_DB_CUSTTRFM_PRODREFRESH_XCOCD_CORP_CUST_DIM_distinct_values_table_stats ;</v>
      </c>
      <c r="BK29" s="59" t="s">
        <v>13640</v>
      </c>
      <c r="BM29" s="300" t="s">
        <v>13663</v>
      </c>
      <c r="BN29" s="300">
        <v>4</v>
      </c>
      <c r="BO29" s="59">
        <v>2</v>
      </c>
      <c r="BQ29" s="144" t="str">
        <f t="shared" si="17"/>
        <v>drop table db_custscience_interns.col_18_DB_CUSTTRFM_PRODREFRESH_XCOCD_CORP_CUST_DIM_distinct_values_table_stats;</v>
      </c>
    </row>
    <row r="30" spans="1:87" s="59" customFormat="1">
      <c r="A30" s="59" t="s">
        <v>13501</v>
      </c>
      <c r="B30" s="144" t="str">
        <f t="shared" si="21"/>
        <v>cust_brd_mem_cd string</v>
      </c>
      <c r="C30" s="145">
        <f t="shared" si="22"/>
        <v>16</v>
      </c>
      <c r="D30" s="145">
        <f t="shared" si="23"/>
        <v>0</v>
      </c>
      <c r="E30" s="145"/>
      <c r="F30" s="36" t="str">
        <f t="shared" si="24"/>
        <v>CUST_BRD_MEM_CD</v>
      </c>
      <c r="G30" s="36" t="str">
        <f t="shared" si="25"/>
        <v>string</v>
      </c>
      <c r="H30" s="29">
        <v>19</v>
      </c>
      <c r="I30" s="338">
        <f t="shared" si="14"/>
        <v>32</v>
      </c>
      <c r="J30" s="75"/>
      <c r="K30" s="128" t="str">
        <f t="shared" si="15"/>
        <v>Customer Brand MEM code  (From PDM)</v>
      </c>
      <c r="L30" s="75"/>
      <c r="M30" s="342"/>
      <c r="N30" s="344" t="s">
        <v>13562</v>
      </c>
      <c r="AD30" s="59" t="s">
        <v>13539</v>
      </c>
      <c r="AE30" s="59" t="s">
        <v>2842</v>
      </c>
      <c r="AF30" s="59" t="s">
        <v>13551</v>
      </c>
      <c r="AG30" s="144" t="str">
        <f t="shared" ref="AG30:AG35" si="28">TRIM(AD30)</f>
        <v>EFF_END_DT_HASH_KEY</v>
      </c>
      <c r="AH30" s="144" t="str">
        <f t="shared" ref="AH30:AH35" si="29">AF30&amp;" (From PDM)"</f>
        <v>Unique HASH KEY value generated in Big Data to uniquely identify a date. The EFF_END_DT_HASH_KEY represents the DATE on which the record is no longer effective.  (From PDM)</v>
      </c>
      <c r="AU30" s="144"/>
      <c r="AV30" s="144"/>
      <c r="BA30" s="298" t="str">
        <f t="shared" si="26"/>
        <v>col_19</v>
      </c>
      <c r="BB30" s="299" t="str">
        <f t="shared" si="27"/>
        <v>create table db_custscience_interns.col_19_DB_CUSTTRFM_PRODREFRESH_XCOCD_CORP_CUST_DIM_distinct_values_table_stats (col_id int, distinct_values bigint) Row format delimited Fields terminated by '\t' Lines terminated by '\n'  Stored as textfile ;</v>
      </c>
      <c r="BC30" s="59" t="s">
        <v>13583</v>
      </c>
      <c r="BF30" s="144" t="str">
        <f t="shared" si="19"/>
        <v>insert into table db_custscience_interns.col_19_DB_CUSTTRFM_PRODREFRESH_XCOCD_CORP_CUST_DIM_distinct_values_table_stats select '19' as col_id, count (distinct CUST_BRD_MEM_CD) as distinct_values</v>
      </c>
      <c r="BG30" s="59" t="s">
        <v>13608</v>
      </c>
      <c r="BJ30" s="144" t="str">
        <f t="shared" si="20"/>
        <v>insert into table db_custscience_interns.SUMMARY_of_DB_CUSTTRFM_PRODREFRESH_XCOCD_CORP_CUST_DIM_distinct_values_table_stats select col_id, distinct_values from db_custscience_interns.col_19_DB_CUSTTRFM_PRODREFRESH_XCOCD_CORP_CUST_DIM_distinct_values_table_stats ;</v>
      </c>
      <c r="BK30" s="59" t="s">
        <v>13641</v>
      </c>
      <c r="BM30" s="300" t="s">
        <v>13664</v>
      </c>
      <c r="BN30" s="300">
        <v>5</v>
      </c>
      <c r="BO30" s="59">
        <v>59778043</v>
      </c>
      <c r="BQ30" s="144" t="str">
        <f t="shared" si="17"/>
        <v>drop table db_custscience_interns.col_19_DB_CUSTTRFM_PRODREFRESH_XCOCD_CORP_CUST_DIM_distinct_values_table_stats;</v>
      </c>
    </row>
    <row r="31" spans="1:87" s="59" customFormat="1">
      <c r="A31" s="59" t="s">
        <v>66</v>
      </c>
      <c r="B31" s="144" t="str">
        <f t="shared" si="21"/>
        <v>cic_zip_cd string</v>
      </c>
      <c r="C31" s="145">
        <f t="shared" si="22"/>
        <v>11</v>
      </c>
      <c r="D31" s="145">
        <f t="shared" si="23"/>
        <v>0</v>
      </c>
      <c r="E31" s="145"/>
      <c r="F31" s="36" t="str">
        <f t="shared" si="24"/>
        <v>CIC_ZIP_CD</v>
      </c>
      <c r="G31" s="36" t="str">
        <f t="shared" si="25"/>
        <v>string</v>
      </c>
      <c r="H31" s="29">
        <v>20</v>
      </c>
      <c r="I31" s="338">
        <f t="shared" si="14"/>
        <v>1267750</v>
      </c>
      <c r="J31" s="75"/>
      <c r="K31" s="128" t="str">
        <f t="shared" si="15"/>
        <v>Zip Code from Customer Information Capture  (From PDM)</v>
      </c>
      <c r="L31" s="75"/>
      <c r="M31" s="342"/>
      <c r="N31" s="344" t="s">
        <v>112</v>
      </c>
      <c r="AD31" s="59" t="s">
        <v>13540</v>
      </c>
      <c r="AE31" s="59" t="s">
        <v>2842</v>
      </c>
      <c r="AF31" s="59" t="s">
        <v>13552</v>
      </c>
      <c r="AG31" s="144" t="str">
        <f t="shared" si="28"/>
        <v>ACQ_DT_HASH_KEY</v>
      </c>
      <c r="AH31" s="144" t="str">
        <f t="shared" si="29"/>
        <v>The date in which the customer information was first acquired. The customer information would have come from an order, a sweepstakes entry etc. Calendar Date Key - format YYYYMMDD.  (From PDM)</v>
      </c>
      <c r="AU31" s="144"/>
      <c r="AV31" s="144"/>
      <c r="BA31" s="298" t="str">
        <f t="shared" si="26"/>
        <v>col_20</v>
      </c>
      <c r="BB31" s="299" t="str">
        <f t="shared" si="27"/>
        <v>create table db_custscience_interns.col_20_DB_CUSTTRFM_PRODREFRESH_XCOCD_CORP_CUST_DIM_distinct_values_table_stats (col_id int, distinct_values bigint) Row format delimited Fields terminated by '\t' Lines terminated by '\n'  Stored as textfile ;</v>
      </c>
      <c r="BC31" s="59" t="s">
        <v>13584</v>
      </c>
      <c r="BF31" s="144" t="str">
        <f t="shared" si="19"/>
        <v>insert into table db_custscience_interns.col_20_DB_CUSTTRFM_PRODREFRESH_XCOCD_CORP_CUST_DIM_distinct_values_table_stats select '20' as col_id, count (distinct CIC_ZIP_CD) as distinct_values</v>
      </c>
      <c r="BG31" s="59" t="s">
        <v>13609</v>
      </c>
      <c r="BJ31" s="144" t="str">
        <f t="shared" si="20"/>
        <v>insert into table db_custscience_interns.SUMMARY_of_DB_CUSTTRFM_PRODREFRESH_XCOCD_CORP_CUST_DIM_distinct_values_table_stats select col_id, distinct_values from db_custscience_interns.col_20_DB_CUSTTRFM_PRODREFRESH_XCOCD_CORP_CUST_DIM_distinct_values_table_stats ;</v>
      </c>
      <c r="BK31" s="59" t="s">
        <v>13642</v>
      </c>
      <c r="BM31" s="300" t="s">
        <v>13665</v>
      </c>
      <c r="BN31" s="300">
        <v>6</v>
      </c>
      <c r="BO31" s="59">
        <v>113222921</v>
      </c>
      <c r="BQ31" s="144" t="str">
        <f t="shared" si="17"/>
        <v>drop table db_custscience_interns.col_20_DB_CUSTTRFM_PRODREFRESH_XCOCD_CORP_CUST_DIM_distinct_values_table_stats;</v>
      </c>
    </row>
    <row r="32" spans="1:87" s="59" customFormat="1">
      <c r="A32" s="59" t="s">
        <v>3211</v>
      </c>
      <c r="B32" s="144" t="str">
        <f t="shared" si="21"/>
        <v>eml_cr_crd_hldr_ind string</v>
      </c>
      <c r="C32" s="145">
        <f t="shared" si="22"/>
        <v>20</v>
      </c>
      <c r="D32" s="145">
        <f t="shared" si="23"/>
        <v>0</v>
      </c>
      <c r="E32" s="145"/>
      <c r="F32" s="36" t="str">
        <f t="shared" si="24"/>
        <v>EML_CR_CRD_HLDR_IND</v>
      </c>
      <c r="G32" s="36" t="str">
        <f t="shared" si="25"/>
        <v>string</v>
      </c>
      <c r="H32" s="29">
        <v>21</v>
      </c>
      <c r="I32" s="338">
        <f t="shared" si="14"/>
        <v>0</v>
      </c>
      <c r="J32" s="75"/>
      <c r="K32" s="128" t="str">
        <f t="shared" si="15"/>
        <v>Indicates if the customer is a email cardholder.  (From PDM)</v>
      </c>
      <c r="L32" s="75"/>
      <c r="M32" s="342"/>
      <c r="N32" s="344" t="s">
        <v>112</v>
      </c>
      <c r="AD32" s="59" t="s">
        <v>2669</v>
      </c>
      <c r="AE32" s="59" t="s">
        <v>2842</v>
      </c>
      <c r="AF32" s="59" t="s">
        <v>13541</v>
      </c>
      <c r="AG32" s="144" t="str">
        <f t="shared" si="28"/>
        <v>INS_DT_HASH_KEY</v>
      </c>
      <c r="AH32" s="144" t="str">
        <f t="shared" si="29"/>
        <v>Calendar Date Key - format YYYYMMDD  (From PDM)</v>
      </c>
      <c r="AU32" s="144"/>
      <c r="AV32" s="144"/>
      <c r="BA32" s="298" t="str">
        <f t="shared" si="26"/>
        <v>col_21</v>
      </c>
      <c r="BB32" s="299" t="str">
        <f t="shared" si="27"/>
        <v>create table db_custscience_interns.col_21_DB_CUSTTRFM_PRODREFRESH_XCOCD_CORP_CUST_DIM_distinct_values_table_stats (col_id int, distinct_values bigint) Row format delimited Fields terminated by '\t' Lines terminated by '\n'  Stored as textfile ;</v>
      </c>
      <c r="BC32" s="59" t="s">
        <v>13585</v>
      </c>
      <c r="BF32" s="144" t="str">
        <f t="shared" si="19"/>
        <v>insert into table db_custscience_interns.col_21_DB_CUSTTRFM_PRODREFRESH_XCOCD_CORP_CUST_DIM_distinct_values_table_stats select '21' as col_id, count (distinct EML_CR_CRD_HLDR_IND) as distinct_values</v>
      </c>
      <c r="BG32" s="59" t="s">
        <v>13610</v>
      </c>
      <c r="BJ32" s="144" t="str">
        <f t="shared" si="20"/>
        <v>insert into table db_custscience_interns.SUMMARY_of_DB_CUSTTRFM_PRODREFRESH_XCOCD_CORP_CUST_DIM_distinct_values_table_stats select col_id, distinct_values from db_custscience_interns.col_21_DB_CUSTTRFM_PRODREFRESH_XCOCD_CORP_CUST_DIM_distinct_values_table_stats ;</v>
      </c>
      <c r="BK32" s="59" t="s">
        <v>13643</v>
      </c>
      <c r="BM32" s="300" t="s">
        <v>13666</v>
      </c>
      <c r="BN32" s="300">
        <v>7</v>
      </c>
      <c r="BO32" s="59">
        <v>7211</v>
      </c>
      <c r="BQ32" s="144" t="str">
        <f t="shared" si="17"/>
        <v>drop table db_custscience_interns.col_21_DB_CUSTTRFM_PRODREFRESH_XCOCD_CORP_CUST_DIM_distinct_values_table_stats;</v>
      </c>
    </row>
    <row r="33" spans="1:69" s="59" customFormat="1">
      <c r="A33" s="59" t="s">
        <v>13502</v>
      </c>
      <c r="B33" s="144" t="str">
        <f t="shared" si="21"/>
        <v>gap_own_addr_ind string</v>
      </c>
      <c r="C33" s="145">
        <f t="shared" si="22"/>
        <v>17</v>
      </c>
      <c r="D33" s="145">
        <f t="shared" si="23"/>
        <v>0</v>
      </c>
      <c r="E33" s="145"/>
      <c r="F33" s="36" t="str">
        <f t="shared" si="24"/>
        <v>GAP_OWN_ADDR_IND</v>
      </c>
      <c r="G33" s="36" t="str">
        <f t="shared" si="25"/>
        <v>string</v>
      </c>
      <c r="H33" s="29">
        <v>22</v>
      </c>
      <c r="I33" s="338">
        <f t="shared" si="14"/>
        <v>3</v>
      </c>
      <c r="J33" s="75"/>
      <c r="K33" s="128" t="str">
        <f t="shared" si="15"/>
        <v xml:space="preserve"> (From PDM)</v>
      </c>
      <c r="L33" s="75"/>
      <c r="M33" s="342"/>
      <c r="N33" s="344" t="s">
        <v>3409</v>
      </c>
      <c r="AD33" s="59" t="s">
        <v>13542</v>
      </c>
      <c r="AE33" s="59" t="s">
        <v>2842</v>
      </c>
      <c r="AF33" s="59" t="s">
        <v>13541</v>
      </c>
      <c r="AG33" s="144" t="str">
        <f t="shared" si="28"/>
        <v>UPDT_DT_HASH_KEY</v>
      </c>
      <c r="AH33" s="144" t="str">
        <f t="shared" si="29"/>
        <v>Calendar Date Key - format YYYYMMDD  (From PDM)</v>
      </c>
      <c r="AU33" s="144"/>
      <c r="AV33" s="144"/>
      <c r="BA33" s="298" t="str">
        <f t="shared" si="26"/>
        <v>col_22</v>
      </c>
      <c r="BB33" s="299" t="str">
        <f t="shared" si="27"/>
        <v>create table db_custscience_interns.col_22_DB_CUSTTRFM_PRODREFRESH_XCOCD_CORP_CUST_DIM_distinct_values_table_stats (col_id int, distinct_values bigint) Row format delimited Fields terminated by '\t' Lines terminated by '\n'  Stored as textfile ;</v>
      </c>
      <c r="BC33" s="59" t="s">
        <v>13586</v>
      </c>
      <c r="BF33" s="144" t="str">
        <f t="shared" si="19"/>
        <v>insert into table db_custscience_interns.col_22_DB_CUSTTRFM_PRODREFRESH_XCOCD_CORP_CUST_DIM_distinct_values_table_stats select '22' as col_id, count (distinct GAP_OWN_ADDR_IND) as distinct_values</v>
      </c>
      <c r="BG33" s="59" t="s">
        <v>13611</v>
      </c>
      <c r="BJ33" s="144" t="str">
        <f t="shared" si="20"/>
        <v>insert into table db_custscience_interns.SUMMARY_of_DB_CUSTTRFM_PRODREFRESH_XCOCD_CORP_CUST_DIM_distinct_values_table_stats select col_id, distinct_values from db_custscience_interns.col_22_DB_CUSTTRFM_PRODREFRESH_XCOCD_CORP_CUST_DIM_distinct_values_table_stats ;</v>
      </c>
      <c r="BK33" s="59" t="s">
        <v>13644</v>
      </c>
      <c r="BM33" s="300" t="s">
        <v>13667</v>
      </c>
      <c r="BN33" s="300">
        <v>8</v>
      </c>
      <c r="BO33" s="59">
        <v>137221</v>
      </c>
      <c r="BQ33" s="144" t="str">
        <f t="shared" si="17"/>
        <v>drop table db_custscience_interns.col_22_DB_CUSTTRFM_PRODREFRESH_XCOCD_CORP_CUST_DIM_distinct_values_table_stats;</v>
      </c>
    </row>
    <row r="34" spans="1:69" s="59" customFormat="1">
      <c r="A34" s="59" t="s">
        <v>13503</v>
      </c>
      <c r="B34" s="144" t="str">
        <f t="shared" si="21"/>
        <v>addr_zip_cd string</v>
      </c>
      <c r="C34" s="145">
        <f t="shared" si="22"/>
        <v>12</v>
      </c>
      <c r="D34" s="145">
        <f t="shared" si="23"/>
        <v>0</v>
      </c>
      <c r="E34" s="145"/>
      <c r="F34" s="36" t="str">
        <f t="shared" si="24"/>
        <v>ADDR_ZIP_CD</v>
      </c>
      <c r="G34" s="36" t="str">
        <f t="shared" si="25"/>
        <v>string</v>
      </c>
      <c r="H34" s="29">
        <v>23</v>
      </c>
      <c r="I34" s="338">
        <f t="shared" si="14"/>
        <v>1248826</v>
      </c>
      <c r="J34" s="75"/>
      <c r="K34" s="128" t="str">
        <f t="shared" si="15"/>
        <v>Zip Code  (From PDM)</v>
      </c>
      <c r="L34" s="75"/>
      <c r="M34" s="342"/>
      <c r="N34" s="344" t="s">
        <v>112</v>
      </c>
      <c r="AD34" s="59" t="s">
        <v>13543</v>
      </c>
      <c r="AE34" s="59" t="s">
        <v>2825</v>
      </c>
      <c r="AF34" s="59" t="s">
        <v>13544</v>
      </c>
      <c r="AG34" s="144" t="str">
        <f t="shared" si="28"/>
        <v>ADDR_ZIP_CD</v>
      </c>
      <c r="AH34" s="144" t="str">
        <f t="shared" si="29"/>
        <v>Zip Code  (From PDM)</v>
      </c>
      <c r="AU34" s="144"/>
      <c r="AV34" s="144"/>
      <c r="BA34" s="298" t="str">
        <f t="shared" si="26"/>
        <v>col_23</v>
      </c>
      <c r="BB34" s="299" t="str">
        <f t="shared" si="27"/>
        <v>create table db_custscience_interns.col_23_DB_CUSTTRFM_PRODREFRESH_XCOCD_CORP_CUST_DIM_distinct_values_table_stats (col_id int, distinct_values bigint) Row format delimited Fields terminated by '\t' Lines terminated by '\n'  Stored as textfile ;</v>
      </c>
      <c r="BC34" s="59" t="s">
        <v>13587</v>
      </c>
      <c r="BF34" s="144" t="str">
        <f t="shared" si="19"/>
        <v>insert into table db_custscience_interns.col_23_DB_CUSTTRFM_PRODREFRESH_XCOCD_CORP_CUST_DIM_distinct_values_table_stats select '23' as col_id, count (distinct ADDR_ZIP_CD) as distinct_values</v>
      </c>
      <c r="BG34" s="59" t="s">
        <v>13612</v>
      </c>
      <c r="BJ34" s="144" t="str">
        <f t="shared" si="20"/>
        <v>insert into table db_custscience_interns.SUMMARY_of_DB_CUSTTRFM_PRODREFRESH_XCOCD_CORP_CUST_DIM_distinct_values_table_stats select col_id, distinct_values from db_custscience_interns.col_23_DB_CUSTTRFM_PRODREFRESH_XCOCD_CORP_CUST_DIM_distinct_values_table_stats ;</v>
      </c>
      <c r="BK34" s="59" t="s">
        <v>13645</v>
      </c>
      <c r="BM34" s="300" t="s">
        <v>4415</v>
      </c>
      <c r="BN34" s="300">
        <v>9</v>
      </c>
      <c r="BO34" s="59">
        <v>0</v>
      </c>
      <c r="BQ34" s="144" t="str">
        <f t="shared" si="17"/>
        <v>drop table db_custscience_interns.col_23_DB_CUSTTRFM_PRODREFRESH_XCOCD_CORP_CUST_DIM_distinct_values_table_stats;</v>
      </c>
    </row>
    <row r="35" spans="1:69" s="59" customFormat="1" ht="15.75" thickBot="1">
      <c r="A35" s="59" t="s">
        <v>17</v>
      </c>
      <c r="B35" s="144" t="str">
        <f t="shared" si="21"/>
        <v>flw_key bigint</v>
      </c>
      <c r="C35" s="145">
        <f t="shared" si="22"/>
        <v>8</v>
      </c>
      <c r="D35" s="145">
        <f t="shared" si="23"/>
        <v>0</v>
      </c>
      <c r="E35" s="145"/>
      <c r="F35" s="36" t="str">
        <f t="shared" si="24"/>
        <v>FLW_KEY</v>
      </c>
      <c r="G35" s="36" t="str">
        <f t="shared" si="25"/>
        <v>bigint</v>
      </c>
      <c r="H35" s="29">
        <v>24</v>
      </c>
      <c r="I35" s="338">
        <f t="shared" si="14"/>
        <v>110</v>
      </c>
      <c r="J35" s="75"/>
      <c r="K35" s="128" t="str">
        <f t="shared" si="15"/>
        <v xml:space="preserve"> (From PDM)</v>
      </c>
      <c r="L35" s="75"/>
      <c r="M35" s="342"/>
      <c r="N35" s="345" t="s">
        <v>13563</v>
      </c>
      <c r="AD35" s="59" t="s">
        <v>2668</v>
      </c>
      <c r="AE35" s="59" t="s">
        <v>13509</v>
      </c>
      <c r="AG35" s="144" t="str">
        <f t="shared" si="28"/>
        <v>FLW_KEY</v>
      </c>
      <c r="AH35" s="144" t="str">
        <f t="shared" si="29"/>
        <v xml:space="preserve"> (From PDM)</v>
      </c>
      <c r="AU35" s="144"/>
      <c r="AV35" s="144"/>
      <c r="BA35" s="298" t="str">
        <f t="shared" ref="BA35" si="30">"col_"&amp;H35</f>
        <v>col_24</v>
      </c>
      <c r="BB35" s="299" t="str">
        <f t="shared" si="27"/>
        <v>create table db_custscience_interns.col_24_DB_CUSTTRFM_PRODREFRESH_XCOCD_CORP_CUST_DIM_distinct_values_table_stats (col_id int, distinct_values bigint) Row format delimited Fields terminated by '\t' Lines terminated by '\n'  Stored as textfile ;</v>
      </c>
      <c r="BC35" s="59" t="s">
        <v>13588</v>
      </c>
      <c r="BF35" s="144" t="str">
        <f t="shared" si="19"/>
        <v>insert into table db_custscience_interns.col_24_DB_CUSTTRFM_PRODREFRESH_XCOCD_CORP_CUST_DIM_distinct_values_table_stats select '24' as col_id, count (distinct FLW_KEY) as distinct_values</v>
      </c>
      <c r="BG35" s="59" t="s">
        <v>13613</v>
      </c>
      <c r="BJ35" s="144" t="str">
        <f t="shared" si="20"/>
        <v>insert into table db_custscience_interns.SUMMARY_of_DB_CUSTTRFM_PRODREFRESH_XCOCD_CORP_CUST_DIM_distinct_values_table_stats select col_id, distinct_values from db_custscience_interns.col_24_DB_CUSTTRFM_PRODREFRESH_XCOCD_CORP_CUST_DIM_distinct_values_table_stats ;</v>
      </c>
      <c r="BK35" s="59" t="s">
        <v>13646</v>
      </c>
      <c r="BM35" s="300" t="s">
        <v>13668</v>
      </c>
      <c r="BN35" s="300">
        <v>10</v>
      </c>
      <c r="BO35" s="59">
        <v>0</v>
      </c>
      <c r="BQ35" s="144" t="str">
        <f t="shared" si="17"/>
        <v>drop table db_custscience_interns.col_24_DB_CUSTTRFM_PRODREFRESH_XCOCD_CORP_CUST_DIM_distinct_values_table_stats;</v>
      </c>
    </row>
    <row r="36" spans="1:69">
      <c r="AG36" s="16"/>
      <c r="AH36" s="16"/>
      <c r="AU36" s="16"/>
      <c r="AV36" s="16"/>
      <c r="BG36" s="337" t="s">
        <v>4089</v>
      </c>
    </row>
    <row r="37" spans="1:69" ht="409.5">
      <c r="A37" s="1" t="s">
        <v>13504</v>
      </c>
      <c r="AG37" s="16"/>
      <c r="AH37" s="16"/>
      <c r="AU37" s="16"/>
      <c r="AV37" s="16"/>
    </row>
    <row r="38" spans="1:69">
      <c r="A38" t="s">
        <v>13505</v>
      </c>
    </row>
  </sheetData>
  <mergeCells count="6">
    <mergeCell ref="F10:L10"/>
    <mergeCell ref="F1:I1"/>
    <mergeCell ref="G3:K3"/>
    <mergeCell ref="G4:K4"/>
    <mergeCell ref="G5:K5"/>
    <mergeCell ref="G6:K6"/>
  </mergeCells>
  <pageMargins left="0.2" right="0.2" top="0.5" bottom="0.25" header="0.3" footer="0.05"/>
  <pageSetup paperSize="17" scale="7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CN19"/>
  <sheetViews>
    <sheetView topLeftCell="C1" zoomScale="80" zoomScaleNormal="80" workbookViewId="0">
      <pane xSplit="34545" topLeftCell="AC1"/>
      <selection activeCell="G6" sqref="G6:K6"/>
      <selection pane="topRight" activeCell="AF16" sqref="AF1:AF1048576"/>
    </sheetView>
  </sheetViews>
  <sheetFormatPr defaultRowHeight="15"/>
  <cols>
    <col min="1" max="1" width="72.42578125" customWidth="1"/>
    <col min="2" max="2" width="33.85546875" customWidth="1"/>
    <col min="3" max="3" width="10" customWidth="1"/>
    <col min="4" max="4" width="13.7109375" customWidth="1"/>
    <col min="6" max="6" width="21.28515625" bestFit="1" customWidth="1"/>
    <col min="7" max="7" width="19.5703125" bestFit="1" customWidth="1"/>
    <col min="8" max="8" width="5.5703125" customWidth="1"/>
    <col min="9" max="9" width="12" customWidth="1"/>
    <col min="10" max="10" width="8" customWidth="1"/>
    <col min="11" max="11" width="63.42578125" customWidth="1"/>
    <col min="12" max="12" width="42.42578125" customWidth="1"/>
    <col min="13" max="13" width="12.42578125" customWidth="1"/>
    <col min="14" max="14" width="37.42578125" customWidth="1"/>
    <col min="21" max="21" width="28" customWidth="1"/>
    <col min="22" max="22" width="39.140625" customWidth="1"/>
    <col min="23" max="23" width="20.85546875" customWidth="1"/>
    <col min="24" max="24" width="32.28515625" customWidth="1"/>
    <col min="26" max="26" width="22.7109375" customWidth="1"/>
    <col min="67" max="67" width="10.85546875" customWidth="1"/>
  </cols>
  <sheetData>
    <row r="1" spans="1:92" ht="18.75">
      <c r="F1" s="473" t="str">
        <f>UPPER(G5)</f>
        <v>XCULX_CUST_LING_XREF</v>
      </c>
      <c r="G1" s="473"/>
      <c r="H1" s="473"/>
      <c r="I1" s="473"/>
      <c r="J1" s="355"/>
      <c r="U1" s="5"/>
      <c r="V1" s="5"/>
      <c r="W1" s="5"/>
      <c r="X1" s="5"/>
      <c r="Y1" s="5"/>
      <c r="Z1" s="5"/>
      <c r="BA1" s="195"/>
      <c r="BB1" s="195"/>
      <c r="BS1" s="210"/>
      <c r="CB1" s="16"/>
    </row>
    <row r="2" spans="1:92" ht="18.75">
      <c r="F2" s="6"/>
      <c r="I2" s="4"/>
      <c r="J2" s="4"/>
      <c r="N2" s="7" t="s">
        <v>86</v>
      </c>
      <c r="U2" s="5"/>
      <c r="V2" s="5"/>
      <c r="W2" s="5"/>
      <c r="X2" s="5"/>
      <c r="Y2" s="5"/>
      <c r="Z2" s="5"/>
      <c r="BA2" s="195"/>
      <c r="BB2" s="211" t="s">
        <v>4419</v>
      </c>
      <c r="BC2" s="211" t="s">
        <v>4420</v>
      </c>
      <c r="BF2" s="211" t="s">
        <v>4421</v>
      </c>
      <c r="BG2" s="211" t="s">
        <v>4422</v>
      </c>
      <c r="BJ2" s="211" t="s">
        <v>4423</v>
      </c>
      <c r="BK2" s="211" t="s">
        <v>4424</v>
      </c>
      <c r="BM2" s="211" t="s">
        <v>4425</v>
      </c>
      <c r="BN2" s="211" t="s">
        <v>4426</v>
      </c>
      <c r="BQ2" s="211" t="s">
        <v>4427</v>
      </c>
      <c r="BR2" s="211" t="s">
        <v>4428</v>
      </c>
      <c r="BS2" s="210"/>
      <c r="BT2" s="211" t="s">
        <v>4419</v>
      </c>
      <c r="BU2" s="211" t="s">
        <v>4420</v>
      </c>
      <c r="BX2" s="211" t="s">
        <v>4421</v>
      </c>
      <c r="BY2" s="211" t="s">
        <v>4422</v>
      </c>
      <c r="CB2" s="211" t="s">
        <v>4423</v>
      </c>
      <c r="CC2" s="211" t="s">
        <v>4424</v>
      </c>
      <c r="CE2" s="211" t="s">
        <v>4425</v>
      </c>
      <c r="CF2" s="211" t="s">
        <v>4426</v>
      </c>
      <c r="CI2" s="211" t="s">
        <v>4427</v>
      </c>
      <c r="CJ2" s="211" t="s">
        <v>4428</v>
      </c>
      <c r="CN2" s="211" t="s">
        <v>4429</v>
      </c>
    </row>
    <row r="3" spans="1:92">
      <c r="F3" s="3" t="s">
        <v>87</v>
      </c>
      <c r="G3" s="475" t="s">
        <v>106</v>
      </c>
      <c r="H3" s="475"/>
      <c r="I3" s="475"/>
      <c r="J3" s="475"/>
      <c r="K3" s="475"/>
      <c r="L3" s="357"/>
      <c r="M3" s="357"/>
      <c r="N3" s="346" t="s">
        <v>13564</v>
      </c>
      <c r="U3" s="5"/>
      <c r="V3" s="5"/>
      <c r="W3" s="5"/>
      <c r="X3" s="5"/>
      <c r="Y3" s="5"/>
      <c r="Z3" s="5"/>
      <c r="BA3" s="195"/>
      <c r="BB3" s="195"/>
      <c r="BS3" s="210"/>
      <c r="CB3" s="16"/>
      <c r="CN3" s="16" t="str">
        <f>"hive -e 'set hive.cli.print.header=true; select * from "&amp;G6&amp;" limit 10000;'&gt;"&amp;$G$4&amp;"_"&amp;$G$6&amp;"_10k_sample.txt;"</f>
        <v>hive -e 'set hive.cli.print.header=true; select * from DB_CUSTTRFM_PRODREFRESH.XCULX_CUST_LING_XREF limit 10000;'&gt;DB_CUSTTRFM_PRODREFRESH_DB_CUSTTRFM_PRODREFRESH.XCULX_CUST_LING_XREF_10k_sample.txt;</v>
      </c>
    </row>
    <row r="4" spans="1:92">
      <c r="F4" s="3" t="s">
        <v>88</v>
      </c>
      <c r="G4" s="474" t="str">
        <f>UPPER(LEFT(G6,(FIND(".",G6)-1)))</f>
        <v>DB_CUSTTRFM_PRODREFRESH</v>
      </c>
      <c r="H4" s="474" t="e">
        <f>LEFT(H6,(FIND(".",H6)-1))</f>
        <v>#VALUE!</v>
      </c>
      <c r="I4" s="474" t="e">
        <f>LEFT(I6,(FIND(".",I6)-1))</f>
        <v>#VALUE!</v>
      </c>
      <c r="J4" s="474"/>
      <c r="K4" s="474" t="e">
        <f>LEFT(K6,(FIND(".",K6)-1))</f>
        <v>#VALUE!</v>
      </c>
      <c r="L4" s="356"/>
      <c r="M4" s="356"/>
      <c r="N4" s="347"/>
      <c r="U4" s="5"/>
      <c r="V4" s="5"/>
      <c r="W4" s="5"/>
      <c r="X4" s="5"/>
      <c r="Y4" s="5"/>
      <c r="Z4" s="5"/>
      <c r="BA4" s="195"/>
      <c r="BB4" s="195"/>
      <c r="BF4" s="15" t="s">
        <v>4049</v>
      </c>
      <c r="BS4" s="210"/>
      <c r="BX4" s="15" t="s">
        <v>4049</v>
      </c>
      <c r="CB4" s="16"/>
      <c r="CN4" t="s">
        <v>13506</v>
      </c>
    </row>
    <row r="5" spans="1:92">
      <c r="B5" s="9"/>
      <c r="F5" s="3" t="s">
        <v>89</v>
      </c>
      <c r="G5" s="474" t="str">
        <f>UPPER(RIGHT(G6,(LEN(G6)-(FIND(".",G6)))))</f>
        <v>XCULX_CUST_LING_XREF</v>
      </c>
      <c r="H5" s="474" t="e">
        <f>RIGHT(H6,(LEN(H6)-(FIND(".",H6))))</f>
        <v>#VALUE!</v>
      </c>
      <c r="I5" s="474" t="e">
        <f>RIGHT(I6,(LEN(I6)-(FIND(".",I6))))</f>
        <v>#VALUE!</v>
      </c>
      <c r="J5" s="474"/>
      <c r="K5" s="474" t="e">
        <f>RIGHT(K6,(LEN(K6)-(FIND(".",K6))))</f>
        <v>#VALUE!</v>
      </c>
      <c r="L5" s="356"/>
      <c r="M5" s="356"/>
      <c r="U5" s="5"/>
      <c r="V5" s="5"/>
      <c r="W5" s="5"/>
      <c r="X5" s="5"/>
      <c r="Y5" s="5"/>
      <c r="Z5" s="5"/>
      <c r="BA5" s="195"/>
      <c r="BB5" s="195"/>
      <c r="BF5" s="60" t="s">
        <v>10571</v>
      </c>
      <c r="BS5" s="210"/>
      <c r="BX5" s="60" t="s">
        <v>10572</v>
      </c>
      <c r="CB5" s="16"/>
    </row>
    <row r="6" spans="1:92">
      <c r="F6" s="3" t="s">
        <v>90</v>
      </c>
      <c r="G6" s="476" t="s">
        <v>13787</v>
      </c>
      <c r="H6" s="476"/>
      <c r="I6" s="476"/>
      <c r="J6" s="476"/>
      <c r="K6" s="476"/>
      <c r="L6" s="37"/>
      <c r="M6" s="37"/>
      <c r="U6" s="5" t="s">
        <v>13783</v>
      </c>
      <c r="V6" s="5"/>
      <c r="W6" s="5"/>
      <c r="X6" s="5"/>
      <c r="Y6" s="5"/>
      <c r="Z6" s="5"/>
      <c r="BA6" s="195"/>
      <c r="BB6" s="33" t="s">
        <v>4050</v>
      </c>
      <c r="BC6" s="199" t="s">
        <v>4051</v>
      </c>
      <c r="BF6" s="9" t="s">
        <v>4127</v>
      </c>
      <c r="BJ6" s="203" t="s">
        <v>4201</v>
      </c>
      <c r="BQ6" s="206" t="s">
        <v>4203</v>
      </c>
      <c r="BS6" s="210"/>
      <c r="BT6" s="33" t="s">
        <v>4052</v>
      </c>
      <c r="BX6" s="9" t="s">
        <v>4127</v>
      </c>
      <c r="CB6" s="203" t="s">
        <v>4201</v>
      </c>
    </row>
    <row r="7" spans="1:92" ht="15.75" thickBot="1">
      <c r="F7" s="3" t="s">
        <v>91</v>
      </c>
      <c r="G7" s="10">
        <v>42946</v>
      </c>
      <c r="H7" s="356"/>
      <c r="I7" s="4"/>
      <c r="J7" s="4"/>
      <c r="K7" s="12"/>
      <c r="L7" s="12"/>
      <c r="M7" s="12"/>
      <c r="U7" s="5"/>
      <c r="V7" s="5"/>
      <c r="W7" s="5"/>
      <c r="X7" s="5"/>
      <c r="Y7" s="5"/>
      <c r="Z7" s="5"/>
      <c r="BA7" s="195"/>
      <c r="BB7" s="195"/>
      <c r="BS7" s="210"/>
      <c r="CB7" s="16"/>
    </row>
    <row r="8" spans="1:92" ht="15.75" thickBot="1">
      <c r="A8" t="s">
        <v>143</v>
      </c>
      <c r="F8" s="3" t="s">
        <v>92</v>
      </c>
      <c r="G8" s="336">
        <v>122940560</v>
      </c>
      <c r="H8" s="14"/>
      <c r="I8" s="4"/>
      <c r="J8" s="4"/>
      <c r="U8" s="229" t="str">
        <f>"select count ("&amp;F$12&amp;") from "&amp;$G$6&amp;" ;"</f>
        <v>select count (CUST_HASH_KEY) from DB_CUSTTRFM_PRODREFRESH.XCULX_CUST_LING_XREF ;</v>
      </c>
      <c r="V8" s="5"/>
      <c r="W8" s="5"/>
      <c r="X8" s="5"/>
      <c r="Y8" s="5"/>
      <c r="Z8" s="5"/>
      <c r="BA8" s="195"/>
      <c r="BB8" s="195"/>
      <c r="BM8" t="s">
        <v>13647</v>
      </c>
      <c r="BS8" s="210"/>
      <c r="CB8" s="16"/>
      <c r="CE8" t="s">
        <v>10573</v>
      </c>
    </row>
    <row r="9" spans="1:92">
      <c r="A9" s="3" t="s">
        <v>13766</v>
      </c>
      <c r="F9" s="15" t="s">
        <v>93</v>
      </c>
      <c r="G9" s="16"/>
      <c r="H9" s="16"/>
      <c r="I9" s="4"/>
      <c r="J9" s="4"/>
      <c r="U9" s="5"/>
      <c r="V9" s="5"/>
      <c r="W9" s="5"/>
      <c r="X9" s="5"/>
      <c r="Y9" s="5"/>
      <c r="Z9" s="5" t="s">
        <v>957</v>
      </c>
      <c r="AD9" s="15" t="s">
        <v>2823</v>
      </c>
      <c r="AR9" s="15"/>
      <c r="BA9" s="195"/>
      <c r="BB9" s="195"/>
      <c r="BS9" s="210"/>
      <c r="CB9" s="16"/>
    </row>
    <row r="10" spans="1:92" ht="27.75" customHeight="1" thickBot="1">
      <c r="A10" t="s">
        <v>2</v>
      </c>
      <c r="B10" s="3"/>
      <c r="F10" s="477" t="s">
        <v>13785</v>
      </c>
      <c r="G10" s="477"/>
      <c r="H10" s="477"/>
      <c r="I10" s="477"/>
      <c r="J10" s="477"/>
      <c r="K10" s="477"/>
      <c r="L10" s="477"/>
      <c r="U10" s="5"/>
      <c r="V10" s="5"/>
      <c r="W10" s="5"/>
      <c r="X10" s="5"/>
      <c r="Y10" s="5"/>
      <c r="Z10" s="5"/>
      <c r="AD10" t="s">
        <v>13512</v>
      </c>
      <c r="AE10" t="s">
        <v>2566</v>
      </c>
      <c r="BA10" s="195"/>
      <c r="BB10" s="195"/>
      <c r="BG10" s="207" t="s">
        <v>4202</v>
      </c>
      <c r="BH10" s="15" t="s">
        <v>4126</v>
      </c>
      <c r="BK10" s="207" t="s">
        <v>4202</v>
      </c>
      <c r="BM10" s="204" t="s">
        <v>4200</v>
      </c>
      <c r="BN10" s="204" t="s">
        <v>4418</v>
      </c>
      <c r="BO10" s="204"/>
      <c r="BP10" s="204"/>
      <c r="BS10" s="210"/>
      <c r="BY10" s="207" t="s">
        <v>4202</v>
      </c>
      <c r="BZ10" s="15" t="s">
        <v>4126</v>
      </c>
      <c r="CB10" s="16"/>
      <c r="CC10" s="207" t="s">
        <v>4202</v>
      </c>
      <c r="CE10" s="204" t="s">
        <v>4200</v>
      </c>
    </row>
    <row r="11" spans="1:92" s="32" customFormat="1" ht="30.75" thickBot="1">
      <c r="A11" s="32" t="s">
        <v>3</v>
      </c>
      <c r="B11" s="33" t="s">
        <v>94</v>
      </c>
      <c r="C11" s="34" t="s">
        <v>95</v>
      </c>
      <c r="D11" s="34" t="s">
        <v>96</v>
      </c>
      <c r="E11" s="34"/>
      <c r="F11" s="17" t="s">
        <v>97</v>
      </c>
      <c r="G11" s="17" t="s">
        <v>98</v>
      </c>
      <c r="H11" s="18" t="s">
        <v>99</v>
      </c>
      <c r="I11" s="19" t="s">
        <v>100</v>
      </c>
      <c r="J11" s="19" t="s">
        <v>4488</v>
      </c>
      <c r="K11" s="17" t="s">
        <v>13132</v>
      </c>
      <c r="L11" s="17" t="s">
        <v>13139</v>
      </c>
      <c r="M11" s="17" t="s">
        <v>3072</v>
      </c>
      <c r="N11" s="173" t="s">
        <v>1712</v>
      </c>
      <c r="U11" s="66" t="s">
        <v>958</v>
      </c>
      <c r="V11" s="66"/>
      <c r="W11" s="66" t="s">
        <v>959</v>
      </c>
      <c r="X11" s="66"/>
      <c r="Y11" s="66"/>
      <c r="Z11" s="66" t="s">
        <v>960</v>
      </c>
      <c r="AA11"/>
      <c r="AB11"/>
      <c r="AC11"/>
      <c r="AD11" t="s">
        <v>2567</v>
      </c>
      <c r="AE11" t="s">
        <v>2568</v>
      </c>
      <c r="AF11" t="s">
        <v>2569</v>
      </c>
      <c r="AG11"/>
      <c r="AH11"/>
      <c r="AI11"/>
      <c r="AJ11"/>
      <c r="AK11"/>
      <c r="AL11"/>
      <c r="AM11"/>
      <c r="AN11"/>
      <c r="AO11"/>
      <c r="AP11"/>
      <c r="AQ11"/>
      <c r="AR11"/>
      <c r="AS11"/>
      <c r="AT11"/>
      <c r="AU11"/>
      <c r="AV11"/>
      <c r="AW11"/>
      <c r="AX11"/>
      <c r="AY11"/>
      <c r="BA11" s="198" t="s">
        <v>4048</v>
      </c>
      <c r="BB11" s="201"/>
      <c r="BF11" s="202" t="str">
        <f>"from "&amp;$G$6</f>
        <v>from DB_CUSTTRFM_PRODREFRESH.XCULX_CUST_LING_XREF</v>
      </c>
      <c r="BG11" s="205" t="s">
        <v>13589</v>
      </c>
      <c r="BJ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db_custscience_interns.SUMMARY_of_DB_CUSTTRFM_PRODREFRESH_XCULX_CUST_LING_XREF_distinct_values_table_stats (col_id int, distinct_values bigint) Row format delimited Fields terminated by '\t' Lines terminated by '\n'  Stored as textfile ;</v>
      </c>
      <c r="BK11" s="205" t="s">
        <v>13622</v>
      </c>
      <c r="BL11"/>
      <c r="BM11"/>
      <c r="BN11"/>
      <c r="BO11"/>
      <c r="BP11"/>
      <c r="BQ11"/>
      <c r="BR11"/>
      <c r="BS11" s="210"/>
      <c r="BT11"/>
      <c r="BU11"/>
      <c r="BV11"/>
      <c r="BW11"/>
      <c r="BX11" s="209" t="str">
        <f>"from "&amp;$G$6</f>
        <v>from DB_CUSTTRFM_PRODREFRESH.XCULX_CUST_LING_XREF</v>
      </c>
      <c r="BY11" s="32" t="s">
        <v>10574</v>
      </c>
      <c r="BZ11"/>
      <c r="CA11"/>
      <c r="CB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db_custscience_interns.SUMMARY_of_DB_CUSTTRFM_PRODREFRESH_XCULX_CUST_LING_XREF_null_value_count_table_stats (col_id int, null_value_count bigint) Row format delimited Fields terminated by '\t' Lines terminated by '\n'  Stored as textfile ;</v>
      </c>
      <c r="CC11" s="32" t="s">
        <v>10575</v>
      </c>
      <c r="CD11"/>
      <c r="CE11" s="212" t="s">
        <v>2</v>
      </c>
      <c r="CF11"/>
      <c r="CG11"/>
      <c r="CH11"/>
      <c r="CI11"/>
      <c r="CJ11"/>
      <c r="CK11"/>
      <c r="CL11"/>
      <c r="CM11"/>
      <c r="CN11"/>
    </row>
    <row r="12" spans="1:92" s="59" customFormat="1" ht="90">
      <c r="A12" s="59" t="s">
        <v>4</v>
      </c>
      <c r="B12" s="144" t="str">
        <f>TRIM(A12)</f>
        <v>cust_hash_key string</v>
      </c>
      <c r="C12" s="145">
        <f>SEARCH(" ",B12)</f>
        <v>14</v>
      </c>
      <c r="D12" s="145">
        <f>IFERROR(SEARCH(" ",B12,C12+1),0)</f>
        <v>0</v>
      </c>
      <c r="E12" s="145"/>
      <c r="F12" s="48" t="str">
        <f>UPPER(LEFT(B12,C12-1))</f>
        <v>CUST_HASH_KEY</v>
      </c>
      <c r="G12" s="62" t="str">
        <f>TRIM(RIGHT(A12,LEN(A12) - (C12+1)))</f>
        <v>string</v>
      </c>
      <c r="H12" s="107">
        <v>1</v>
      </c>
      <c r="I12" s="213">
        <v>122940560</v>
      </c>
      <c r="J12" s="108"/>
      <c r="K12" s="133" t="str">
        <f>IFERROR(VLOOKUP(F12,AG:AH,2,FALSE),0)</f>
        <v>The customer hash key assigned in Big Data to each MDS Customer Key. As customers are merged in MDS there can be many CUST_HASH_KEY values associated to the current customer (CUR_CUST_KEY). The TCULX table provides a mapping of the CUR_CUST_KEY to each of the CUST_HASH_KEYs that represent previous versions of the current customer.  (From PDM)</v>
      </c>
      <c r="L12" s="364" t="s">
        <v>13759</v>
      </c>
      <c r="M12" s="166"/>
      <c r="N12" s="343" t="s">
        <v>13554</v>
      </c>
      <c r="U12" s="144" t="str">
        <f t="shared" ref="U12:U13" si="0">F12&amp;"  "&amp;G12&amp;","</f>
        <v>CUST_HASH_KEY  string,</v>
      </c>
      <c r="V12" s="149"/>
      <c r="W12" s="150" t="str">
        <f t="shared" ref="W12:W13" si="1">F12&amp;","</f>
        <v>CUST_HASH_KEY,</v>
      </c>
      <c r="X12" s="149"/>
      <c r="Y12" s="149"/>
      <c r="Z12" s="150" t="str">
        <f t="shared" ref="Z12:Z13" si="2">",a."&amp;F12</f>
        <v>,a.CUST_HASH_KEY</v>
      </c>
      <c r="AD12" t="s">
        <v>2691</v>
      </c>
      <c r="AE12" t="s">
        <v>2825</v>
      </c>
      <c r="AF12" t="s">
        <v>13549</v>
      </c>
      <c r="AG12" s="144" t="str">
        <f>TRIM(AD12)</f>
        <v>CUST_HASH_KEY</v>
      </c>
      <c r="AH12" s="144" t="str">
        <f>AF12&amp;" (From PDM)"</f>
        <v>The customer hash key assigned in Big Data to each MDS Customer Key. As customers are merged in MDS there can be many CUST_HASH_KEY values associated to the current customer (CUR_CUST_KEY). The TCULX table provides a mapping of the CUR_CUST_KEY to each of the CUST_HASH_KEYs that represent previous versions of the current customer.  (From PDM)</v>
      </c>
      <c r="AU12" s="144"/>
      <c r="AV12" s="144"/>
      <c r="BA12" s="298" t="str">
        <f t="shared" ref="BA12:BA13" si="3">"col_"&amp;H12</f>
        <v>col_1</v>
      </c>
      <c r="BB12" s="299" t="str">
        <f t="shared" ref="BB12:BB13" si="4">"create table db_custscience_interns."&amp;$BA12&amp;"_"&amp;$G$4&amp;"_"&amp;$G$5&amp;"_distinct_values_table_stats (col_id int, distinct_values bigint) Row format delimited Fields terminated by '\t' Lines terminated by '\n'  Stored as textfile ;"</f>
        <v>create table db_custscience_interns.col_1_DB_CUSTTRFM_PRODREFRESH_XCULX_CUST_LING_XREF_distinct_values_table_stats (col_id int, distinct_values bigint) Row format delimited Fields terminated by '\t' Lines terminated by '\n'  Stored as textfile ;</v>
      </c>
      <c r="BC12" s="59" t="s">
        <v>13565</v>
      </c>
      <c r="BF12" s="144" t="str">
        <f>"insert into table "&amp;"db_custscience_interns."&amp;$BA12&amp;"_"&amp;$G$4&amp;"_"&amp;$G$5&amp;"_distinct_values_table_stats select "&amp;"'"&amp;$H12&amp;"'"&amp;" as col_id, count (distinct "&amp;$F12&amp;") as distinct_values"</f>
        <v>insert into table db_custscience_interns.col_1_DB_CUSTTRFM_PRODREFRESH_XCULX_CUST_LING_XREF_distinct_values_table_stats select '1' as col_id, count (distinct CUST_HASH_KEY) as distinct_values</v>
      </c>
      <c r="BG12" s="59" t="s">
        <v>13590</v>
      </c>
      <c r="BJ12" s="144" t="str">
        <f>"insert into table "&amp;"db_custscience_interns."&amp;"SUMMARY_of_"&amp;$G$4&amp;"_"&amp;$G$5&amp;"_distinct_values_table_stats select col_id, distinct_values from db_custscience_interns."&amp;$BA12&amp;"_"&amp;$G$4&amp;"_"&amp;$G$5&amp;"_distinct_values_table_stats"&amp;" ;"</f>
        <v>insert into table db_custscience_interns.SUMMARY_of_DB_CUSTTRFM_PRODREFRESH_XCULX_CUST_LING_XREF_distinct_values_table_stats select col_id, distinct_values from db_custscience_interns.col_1_DB_CUSTTRFM_PRODREFRESH_XCULX_CUST_LING_XREF_distinct_values_table_stats ;</v>
      </c>
      <c r="BK12" s="59" t="s">
        <v>13623</v>
      </c>
      <c r="BM12" s="300" t="s">
        <v>13648</v>
      </c>
      <c r="BN12" s="300">
        <v>1</v>
      </c>
      <c r="BO12" s="300">
        <v>113222921</v>
      </c>
      <c r="BQ12" s="144" t="str">
        <f>"drop table db_custscience_interns."&amp;$BA12&amp;"_"&amp;$G$4&amp;"_"&amp;$G$5&amp;"_distinct_values_table_stats;"</f>
        <v>drop table db_custscience_interns.col_1_DB_CUSTTRFM_PRODREFRESH_XCULX_CUST_LING_XREF_distinct_values_table_stats;</v>
      </c>
      <c r="BR12" s="59" t="s">
        <v>10577</v>
      </c>
      <c r="BS12" s="301"/>
      <c r="BT12" s="144" t="str">
        <f t="shared" ref="BT12:BT13" si="5">"create table db_custscience_interns."&amp;$BA12&amp;"_"&amp;$G$4&amp;"_"&amp;$G$5&amp;"_null_value_count_table_stats (col_id int, null_value_count bigint) Row format delimited Fields terminated by '\t' Lines terminated by '\n'  Stored as textfile ;"</f>
        <v>create table db_custscience_interns.col_1_DB_CUSTTRFM_PRODREFRESH_XCULX_CUST_LING_XREF_null_value_count_table_stats (col_id int, null_value_count bigint) Row format delimited Fields terminated by '\t' Lines terminated by '\n'  Stored as textfile ;</v>
      </c>
      <c r="BU12" s="59" t="s">
        <v>10578</v>
      </c>
      <c r="BX12" s="144" t="str">
        <f t="shared" ref="BX12:BX13" si="6">"insert into table "&amp;"db_custscience_interns."&amp;$BA12&amp;"_"&amp;$G$4&amp;"_"&amp;$G$5&amp;"_null_value_count_table_stats select "&amp;"'"&amp;$H12&amp;"'"&amp;" as col_id, count (cust_key) as null_value_count where "&amp;$F12&amp;" IS NULL "</f>
        <v xml:space="preserve">insert into table db_custscience_interns.col_1_DB_CUSTTRFM_PRODREFRESH_XCULX_CUST_LING_XREF_null_value_count_table_stats select '1' as col_id, count (cust_key) as null_value_count where CUST_HASH_KEY IS NULL </v>
      </c>
      <c r="BY12" s="59" t="s">
        <v>10579</v>
      </c>
      <c r="CB12" s="144" t="str">
        <f t="shared" ref="CB12:CB13" si="7">"insert into table "&amp;"db_custscience_interns."&amp;"SUMMARY_of_"&amp;$G$4&amp;"_"&amp;$G$5&amp;"_null_value_count_table_stats select col_id, null_value_count from db_custscience_interns."&amp;$BA12&amp;"_"&amp;$G$4&amp;"_"&amp;$G$5&amp;"_null_value_count_table_stats"&amp;" ;"</f>
        <v>insert into table db_custscience_interns.SUMMARY_of_DB_CUSTTRFM_PRODREFRESH_XCULX_CUST_LING_XREF_null_value_count_table_stats select col_id, null_value_count from db_custscience_interns.col_1_DB_CUSTTRFM_PRODREFRESH_XCULX_CUST_LING_XREF_null_value_count_table_stats ;</v>
      </c>
      <c r="CC12" s="59" t="s">
        <v>10580</v>
      </c>
      <c r="CE12" s="300" t="s">
        <v>5214</v>
      </c>
      <c r="CF12" s="302">
        <v>1</v>
      </c>
      <c r="CG12" s="302">
        <v>0</v>
      </c>
      <c r="CI12" s="144" t="str">
        <f t="shared" ref="CI12:CI13" si="8">"drop table db_custscience_interns."&amp;$BA12&amp;"_"&amp;$G$4&amp;"_"&amp;$G$5&amp;"_null_value_count_table_stats ;"</f>
        <v>drop table db_custscience_interns.col_1_DB_CUSTTRFM_PRODREFRESH_XCULX_CUST_LING_XREF_null_value_count_table_stats ;</v>
      </c>
      <c r="CJ12" s="59" t="s">
        <v>10581</v>
      </c>
    </row>
    <row r="13" spans="1:92" s="59" customFormat="1" ht="45">
      <c r="A13" s="59" t="s">
        <v>13767</v>
      </c>
      <c r="B13" s="144" t="str">
        <f t="shared" ref="B13" si="9">TRIM(A13)</f>
        <v>cur_cust_key bigint</v>
      </c>
      <c r="C13" s="145">
        <f t="shared" ref="C13" si="10">SEARCH(" ",B13)</f>
        <v>13</v>
      </c>
      <c r="D13" s="145">
        <f t="shared" ref="D13" si="11">IFERROR(SEARCH(" ",B13,C13+1),0)</f>
        <v>0</v>
      </c>
      <c r="E13" s="145"/>
      <c r="F13" s="36" t="str">
        <f t="shared" ref="F13" si="12">UPPER(LEFT(B13,C13-1))</f>
        <v>CUR_CUST_KEY</v>
      </c>
      <c r="G13" s="36" t="str">
        <f t="shared" ref="G13" si="13">TRIM(RIGHT(A13,LEN(A13) - (C13+1)))</f>
        <v>bigint</v>
      </c>
      <c r="H13" s="29">
        <v>2</v>
      </c>
      <c r="I13" s="215">
        <v>121650688</v>
      </c>
      <c r="J13" s="30"/>
      <c r="K13" s="131" t="str">
        <f>IFERROR(VLOOKUP(F13,AG:AH,2,FALSE),0)</f>
        <v>The unique surrogate key assigned to known customers in MDS. In XCULX this value will always represent the current customer.  (From PDM)</v>
      </c>
      <c r="L13" s="365" t="s">
        <v>13782</v>
      </c>
      <c r="M13" s="167"/>
      <c r="N13" s="344" t="s">
        <v>13557</v>
      </c>
      <c r="U13" s="144" t="str">
        <f t="shared" si="0"/>
        <v>CUR_CUST_KEY  bigint,</v>
      </c>
      <c r="V13" s="149"/>
      <c r="W13" s="150" t="str">
        <f t="shared" si="1"/>
        <v>CUR_CUST_KEY,</v>
      </c>
      <c r="X13" s="149"/>
      <c r="Y13" s="149"/>
      <c r="Z13" s="150" t="str">
        <f t="shared" si="2"/>
        <v>,a.CUR_CUST_KEY</v>
      </c>
      <c r="AD13" t="s">
        <v>13773</v>
      </c>
      <c r="AE13" t="s">
        <v>13509</v>
      </c>
      <c r="AF13" t="s">
        <v>13774</v>
      </c>
      <c r="AG13" s="144" t="str">
        <f>TRIM(AD13)</f>
        <v>CUR_CUST_KEY</v>
      </c>
      <c r="AH13" s="144" t="str">
        <f t="shared" ref="AH13" si="14">AF13&amp;" (From PDM)"</f>
        <v>The unique surrogate key assigned to known customers in MDS. In XCULX this value will always represent the current customer.  (From PDM)</v>
      </c>
      <c r="AU13" s="144"/>
      <c r="AV13" s="144"/>
      <c r="BA13" s="298" t="str">
        <f t="shared" si="3"/>
        <v>col_2</v>
      </c>
      <c r="BB13" s="299" t="str">
        <f t="shared" si="4"/>
        <v>create table db_custscience_interns.col_2_DB_CUSTTRFM_PRODREFRESH_XCULX_CUST_LING_XREF_distinct_values_table_stats (col_id int, distinct_values bigint) Row format delimited Fields terminated by '\t' Lines terminated by '\n'  Stored as textfile ;</v>
      </c>
      <c r="BC13" s="59" t="s">
        <v>13566</v>
      </c>
      <c r="BF13" s="144" t="str">
        <f>"insert into table "&amp;"db_custscience_interns."&amp;$BA13&amp;"_"&amp;$G$4&amp;"_"&amp;$G$5&amp;"_distinct_values_table_stats select "&amp;"'"&amp;$H13&amp;"'"&amp;" as col_id, count (distinct "&amp;$F13&amp;") as distinct_values"</f>
        <v>insert into table db_custscience_interns.col_2_DB_CUSTTRFM_PRODREFRESH_XCULX_CUST_LING_XREF_distinct_values_table_stats select '2' as col_id, count (distinct CUR_CUST_KEY) as distinct_values</v>
      </c>
      <c r="BG13" s="59" t="s">
        <v>13591</v>
      </c>
      <c r="BJ13" s="144" t="str">
        <f>"insert into table "&amp;"db_custscience_interns."&amp;"SUMMARY_of_"&amp;$G$4&amp;"_"&amp;$G$5&amp;"_distinct_values_table_stats select col_id, distinct_values from db_custscience_interns."&amp;$BA13&amp;"_"&amp;$G$4&amp;"_"&amp;$G$5&amp;"_distinct_values_table_stats"&amp;" ;"</f>
        <v>insert into table db_custscience_interns.SUMMARY_of_DB_CUSTTRFM_PRODREFRESH_XCULX_CUST_LING_XREF_distinct_values_table_stats select col_id, distinct_values from db_custscience_interns.col_2_DB_CUSTTRFM_PRODREFRESH_XCULX_CUST_LING_XREF_distinct_values_table_stats ;</v>
      </c>
      <c r="BK13" s="59" t="s">
        <v>13624</v>
      </c>
      <c r="BM13" s="300" t="s">
        <v>13649</v>
      </c>
      <c r="BN13" s="300">
        <v>2</v>
      </c>
      <c r="BO13" s="300">
        <v>69</v>
      </c>
      <c r="BQ13" s="144" t="str">
        <f t="shared" ref="BQ13" si="15">"drop table db_custscience_interns."&amp;$BA13&amp;"_"&amp;$G$4&amp;"_"&amp;$G$5&amp;"_distinct_values_table_stats;"</f>
        <v>drop table db_custscience_interns.col_2_DB_CUSTTRFM_PRODREFRESH_XCULX_CUST_LING_XREF_distinct_values_table_stats;</v>
      </c>
      <c r="BS13" s="301"/>
      <c r="BT13" s="144" t="str">
        <f t="shared" si="5"/>
        <v>create table db_custscience_interns.col_2_DB_CUSTTRFM_PRODREFRESH_XCULX_CUST_LING_XREF_null_value_count_table_stats (col_id int, null_value_count bigint) Row format delimited Fields terminated by '\t' Lines terminated by '\n'  Stored as textfile ;</v>
      </c>
      <c r="BX13" s="144" t="str">
        <f t="shared" si="6"/>
        <v xml:space="preserve">insert into table db_custscience_interns.col_2_DB_CUSTTRFM_PRODREFRESH_XCULX_CUST_LING_XREF_null_value_count_table_stats select '2' as col_id, count (cust_key) as null_value_count where CUR_CUST_KEY IS NULL </v>
      </c>
      <c r="CB13" s="144" t="str">
        <f t="shared" si="7"/>
        <v>insert into table db_custscience_interns.SUMMARY_of_DB_CUSTTRFM_PRODREFRESH_XCULX_CUST_LING_XREF_null_value_count_table_stats select col_id, null_value_count from db_custscience_interns.col_2_DB_CUSTTRFM_PRODREFRESH_XCULX_CUST_LING_XREF_null_value_count_table_stats ;</v>
      </c>
      <c r="CE13" s="300"/>
      <c r="CF13" s="302"/>
      <c r="CG13" s="302"/>
      <c r="CI13" s="144" t="str">
        <f t="shared" si="8"/>
        <v>drop table db_custscience_interns.col_2_DB_CUSTTRFM_PRODREFRESH_XCULX_CUST_LING_XREF_null_value_count_table_stats ;</v>
      </c>
    </row>
    <row r="14" spans="1:92">
      <c r="A14" t="s">
        <v>13768</v>
      </c>
      <c r="B14" s="144" t="str">
        <f t="shared" ref="B14:B16" si="16">TRIM(A14)</f>
        <v>mrg_ind string</v>
      </c>
      <c r="C14" s="145">
        <f t="shared" ref="C14:C16" si="17">SEARCH(" ",B14)</f>
        <v>8</v>
      </c>
      <c r="D14" s="145">
        <f t="shared" ref="D14:D16" si="18">IFERROR(SEARCH(" ",B14,C14+1),0)</f>
        <v>0</v>
      </c>
      <c r="E14" s="145"/>
      <c r="F14" s="36" t="str">
        <f t="shared" ref="F14:F16" si="19">UPPER(LEFT(B14,C14-1))</f>
        <v>MRG_IND</v>
      </c>
      <c r="G14" s="36" t="str">
        <f t="shared" ref="G14:G16" si="20">TRIM(RIGHT(A14,LEN(A14) - (C14+1)))</f>
        <v>string</v>
      </c>
      <c r="H14" s="29">
        <v>3</v>
      </c>
      <c r="I14" s="308"/>
      <c r="J14" s="30"/>
      <c r="K14" s="131">
        <f t="shared" ref="K14:K16" si="21">IFERROR(VLOOKUP(F14,AG:AH,2,FALSE),0)</f>
        <v>0</v>
      </c>
      <c r="L14" s="87"/>
      <c r="M14" s="167"/>
      <c r="N14" s="344" t="s">
        <v>120</v>
      </c>
      <c r="AD14" t="s">
        <v>13775</v>
      </c>
      <c r="AE14" t="s">
        <v>13776</v>
      </c>
      <c r="AF14" t="s">
        <v>13779</v>
      </c>
    </row>
    <row r="15" spans="1:92">
      <c r="A15" t="s">
        <v>13769</v>
      </c>
      <c r="B15" s="144" t="str">
        <f t="shared" si="16"/>
        <v>prg_ind string</v>
      </c>
      <c r="C15" s="145">
        <f t="shared" si="17"/>
        <v>8</v>
      </c>
      <c r="D15" s="145">
        <f t="shared" si="18"/>
        <v>0</v>
      </c>
      <c r="E15" s="145"/>
      <c r="F15" s="36" t="str">
        <f t="shared" si="19"/>
        <v>PRG_IND</v>
      </c>
      <c r="G15" s="36" t="str">
        <f t="shared" si="20"/>
        <v>string</v>
      </c>
      <c r="H15" s="29">
        <v>4</v>
      </c>
      <c r="I15" s="308"/>
      <c r="J15" s="30"/>
      <c r="K15" s="131">
        <f t="shared" si="21"/>
        <v>0</v>
      </c>
      <c r="L15" s="87"/>
      <c r="M15" s="167"/>
      <c r="N15" s="344" t="s">
        <v>120</v>
      </c>
      <c r="AD15" t="s">
        <v>13777</v>
      </c>
      <c r="AE15" t="s">
        <v>2825</v>
      </c>
      <c r="AF15" t="s">
        <v>13780</v>
      </c>
    </row>
    <row r="16" spans="1:92" ht="15.75" thickBot="1">
      <c r="A16" t="s">
        <v>13770</v>
      </c>
      <c r="B16" s="144" t="str">
        <f t="shared" si="16"/>
        <v>cust_key_ling_map map&lt;string,string&gt;</v>
      </c>
      <c r="C16" s="145">
        <f t="shared" si="17"/>
        <v>18</v>
      </c>
      <c r="D16" s="145">
        <f t="shared" si="18"/>
        <v>0</v>
      </c>
      <c r="E16" s="145"/>
      <c r="F16" s="36" t="str">
        <f t="shared" si="19"/>
        <v>CUST_KEY_LING_MAP</v>
      </c>
      <c r="G16" s="36" t="str">
        <f t="shared" si="20"/>
        <v>map&lt;string,string&gt;</v>
      </c>
      <c r="H16" s="29">
        <v>5</v>
      </c>
      <c r="I16" s="308"/>
      <c r="J16" s="30"/>
      <c r="K16" s="131">
        <f t="shared" si="21"/>
        <v>0</v>
      </c>
      <c r="L16" s="87"/>
      <c r="M16" s="167"/>
      <c r="N16" s="345" t="s">
        <v>13784</v>
      </c>
      <c r="AD16" t="s">
        <v>13778</v>
      </c>
      <c r="AE16" t="s">
        <v>2825</v>
      </c>
      <c r="AF16" t="s">
        <v>13781</v>
      </c>
    </row>
    <row r="18" spans="1:1">
      <c r="A18" t="s">
        <v>13771</v>
      </c>
    </row>
    <row r="19" spans="1:1">
      <c r="A19" t="s">
        <v>13772</v>
      </c>
    </row>
  </sheetData>
  <mergeCells count="6">
    <mergeCell ref="F10:L10"/>
    <mergeCell ref="F1:I1"/>
    <mergeCell ref="G3:K3"/>
    <mergeCell ref="G4:K4"/>
    <mergeCell ref="G5:K5"/>
    <mergeCell ref="G6:K6"/>
  </mergeCells>
  <pageMargins left="0.2" right="0.2" top="0.5" bottom="0.25" header="0.3" footer="0.05"/>
  <pageSetup paperSize="17" scale="7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5:C72"/>
  <sheetViews>
    <sheetView zoomScale="80" zoomScaleNormal="80" workbookViewId="0">
      <pane ySplit="8160" topLeftCell="A43"/>
      <selection sqref="A1:C13"/>
      <selection pane="bottomLeft" activeCell="L60" sqref="L60"/>
    </sheetView>
  </sheetViews>
  <sheetFormatPr defaultRowHeight="15"/>
  <cols>
    <col min="1" max="1" width="48.140625" bestFit="1" customWidth="1"/>
    <col min="2" max="2" width="16.7109375" bestFit="1" customWidth="1"/>
    <col min="3" max="3" width="30.28515625" bestFit="1" customWidth="1"/>
  </cols>
  <sheetData>
    <row r="5" spans="1:3">
      <c r="A5" s="60" t="s">
        <v>1204</v>
      </c>
    </row>
    <row r="8" spans="1:3">
      <c r="A8" s="3" t="s">
        <v>143</v>
      </c>
    </row>
    <row r="9" spans="1:3">
      <c r="A9" s="3" t="s">
        <v>1203</v>
      </c>
      <c r="B9" t="s">
        <v>311</v>
      </c>
      <c r="C9" s="16" t="s">
        <v>13394</v>
      </c>
    </row>
    <row r="10" spans="1:3">
      <c r="A10" t="s">
        <v>2</v>
      </c>
    </row>
    <row r="11" spans="1:3">
      <c r="A11" t="s">
        <v>215</v>
      </c>
    </row>
    <row r="12" spans="1:3">
      <c r="A12" s="3" t="s">
        <v>146</v>
      </c>
    </row>
    <row r="13" spans="1:3">
      <c r="A13" t="s">
        <v>2</v>
      </c>
      <c r="B13" s="58" t="s">
        <v>258</v>
      </c>
    </row>
    <row r="14" spans="1:3">
      <c r="A14" t="s">
        <v>147</v>
      </c>
    </row>
    <row r="15" spans="1:3">
      <c r="A15" t="s">
        <v>1205</v>
      </c>
    </row>
    <row r="16" spans="1:3">
      <c r="A16" t="s">
        <v>1206</v>
      </c>
    </row>
    <row r="17" spans="1:1">
      <c r="A17" t="s">
        <v>1207</v>
      </c>
    </row>
    <row r="18" spans="1:1">
      <c r="A18" t="s">
        <v>1208</v>
      </c>
    </row>
    <row r="19" spans="1:1">
      <c r="A19" t="s">
        <v>1209</v>
      </c>
    </row>
    <row r="20" spans="1:1">
      <c r="A20" t="s">
        <v>1210</v>
      </c>
    </row>
    <row r="21" spans="1:1">
      <c r="A21" t="s">
        <v>1211</v>
      </c>
    </row>
    <row r="22" spans="1:1">
      <c r="A22" t="s">
        <v>1212</v>
      </c>
    </row>
    <row r="23" spans="1:1">
      <c r="A23" s="61" t="s">
        <v>1213</v>
      </c>
    </row>
    <row r="24" spans="1:1">
      <c r="A24" t="s">
        <v>1214</v>
      </c>
    </row>
    <row r="25" spans="1:1">
      <c r="A25" t="s">
        <v>1215</v>
      </c>
    </row>
    <row r="26" spans="1:1">
      <c r="A26" t="s">
        <v>1216</v>
      </c>
    </row>
    <row r="27" spans="1:1">
      <c r="A27" t="s">
        <v>1217</v>
      </c>
    </row>
    <row r="28" spans="1:1">
      <c r="A28" t="s">
        <v>1218</v>
      </c>
    </row>
    <row r="29" spans="1:1">
      <c r="A29" t="s">
        <v>1219</v>
      </c>
    </row>
    <row r="30" spans="1:1">
      <c r="A30" s="61" t="s">
        <v>1220</v>
      </c>
    </row>
    <row r="31" spans="1:1">
      <c r="A31" s="61" t="s">
        <v>1221</v>
      </c>
    </row>
    <row r="32" spans="1:1">
      <c r="A32" t="s">
        <v>1222</v>
      </c>
    </row>
    <row r="33" spans="1:1">
      <c r="A33" s="61" t="s">
        <v>1223</v>
      </c>
    </row>
    <row r="34" spans="1:1">
      <c r="A34" t="s">
        <v>1224</v>
      </c>
    </row>
    <row r="35" spans="1:1">
      <c r="A35" t="s">
        <v>1225</v>
      </c>
    </row>
    <row r="36" spans="1:1">
      <c r="A36" t="s">
        <v>1226</v>
      </c>
    </row>
    <row r="37" spans="1:1">
      <c r="A37" t="s">
        <v>1227</v>
      </c>
    </row>
    <row r="38" spans="1:1">
      <c r="A38" t="s">
        <v>1228</v>
      </c>
    </row>
    <row r="39" spans="1:1">
      <c r="A39" t="s">
        <v>1229</v>
      </c>
    </row>
    <row r="40" spans="1:1">
      <c r="A40" t="s">
        <v>1230</v>
      </c>
    </row>
    <row r="41" spans="1:1">
      <c r="A41" t="s">
        <v>1231</v>
      </c>
    </row>
    <row r="42" spans="1:1">
      <c r="A42" t="s">
        <v>1232</v>
      </c>
    </row>
    <row r="43" spans="1:1">
      <c r="A43" t="s">
        <v>1233</v>
      </c>
    </row>
    <row r="44" spans="1:1">
      <c r="A44" t="s">
        <v>1234</v>
      </c>
    </row>
    <row r="45" spans="1:1">
      <c r="A45" t="s">
        <v>1235</v>
      </c>
    </row>
    <row r="46" spans="1:1">
      <c r="A46" t="s">
        <v>1236</v>
      </c>
    </row>
    <row r="47" spans="1:1">
      <c r="A47" t="s">
        <v>1237</v>
      </c>
    </row>
    <row r="48" spans="1:1">
      <c r="A48" t="s">
        <v>1238</v>
      </c>
    </row>
    <row r="49" spans="1:1">
      <c r="A49" t="s">
        <v>1239</v>
      </c>
    </row>
    <row r="50" spans="1:1">
      <c r="A50" t="s">
        <v>1240</v>
      </c>
    </row>
    <row r="51" spans="1:1">
      <c r="A51" t="s">
        <v>1241</v>
      </c>
    </row>
    <row r="52" spans="1:1">
      <c r="A52" t="s">
        <v>1242</v>
      </c>
    </row>
    <row r="53" spans="1:1">
      <c r="A53" t="s">
        <v>1243</v>
      </c>
    </row>
    <row r="54" spans="1:1">
      <c r="A54" s="61" t="s">
        <v>1244</v>
      </c>
    </row>
    <row r="55" spans="1:1">
      <c r="A55" t="s">
        <v>1245</v>
      </c>
    </row>
    <row r="56" spans="1:1">
      <c r="A56" t="s">
        <v>1246</v>
      </c>
    </row>
    <row r="57" spans="1:1">
      <c r="A57" t="s">
        <v>1247</v>
      </c>
    </row>
    <row r="58" spans="1:1">
      <c r="A58" t="s">
        <v>1248</v>
      </c>
    </row>
    <row r="59" spans="1:1">
      <c r="A59" t="s">
        <v>1249</v>
      </c>
    </row>
    <row r="60" spans="1:1">
      <c r="A60" t="s">
        <v>1250</v>
      </c>
    </row>
    <row r="61" spans="1:1">
      <c r="A61" t="s">
        <v>1251</v>
      </c>
    </row>
    <row r="62" spans="1:1">
      <c r="A62" t="s">
        <v>1252</v>
      </c>
    </row>
    <row r="63" spans="1:1">
      <c r="A63" t="s">
        <v>1253</v>
      </c>
    </row>
    <row r="64" spans="1:1">
      <c r="A64" t="s">
        <v>1254</v>
      </c>
    </row>
    <row r="65" spans="1:1">
      <c r="A65" t="s">
        <v>1255</v>
      </c>
    </row>
    <row r="66" spans="1:1">
      <c r="A66" t="s">
        <v>1256</v>
      </c>
    </row>
    <row r="67" spans="1:1">
      <c r="A67" t="s">
        <v>1257</v>
      </c>
    </row>
    <row r="68" spans="1:1">
      <c r="A68" t="s">
        <v>1258</v>
      </c>
    </row>
    <row r="69" spans="1:1">
      <c r="A69" t="s">
        <v>1259</v>
      </c>
    </row>
    <row r="70" spans="1:1">
      <c r="A70" t="s">
        <v>1260</v>
      </c>
    </row>
    <row r="71" spans="1:1">
      <c r="A71" t="s">
        <v>1261</v>
      </c>
    </row>
    <row r="72" spans="1:1">
      <c r="A72" t="s">
        <v>1262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AI121"/>
  <sheetViews>
    <sheetView zoomScale="80" zoomScaleNormal="80" workbookViewId="0">
      <pane ySplit="7365" topLeftCell="A76"/>
      <selection activeCell="C6" sqref="C6"/>
      <selection pane="bottomLeft" activeCell="J87" sqref="J87"/>
    </sheetView>
  </sheetViews>
  <sheetFormatPr defaultRowHeight="15"/>
  <cols>
    <col min="1" max="1" width="80.28515625" customWidth="1"/>
    <col min="6" max="6" width="30.28515625" bestFit="1" customWidth="1"/>
    <col min="7" max="7" width="10.85546875" bestFit="1" customWidth="1"/>
    <col min="8" max="8" width="5.5703125" bestFit="1" customWidth="1"/>
    <col min="9" max="9" width="8" bestFit="1" customWidth="1"/>
    <col min="10" max="10" width="102.5703125" customWidth="1"/>
    <col min="11" max="11" width="37.85546875" bestFit="1" customWidth="1"/>
    <col min="13" max="13" width="13.42578125" style="12" bestFit="1" customWidth="1"/>
    <col min="14" max="14" width="9.140625" style="12"/>
    <col min="18" max="18" width="25.140625" customWidth="1"/>
    <col min="20" max="21" width="29.28515625" bestFit="1" customWidth="1"/>
    <col min="27" max="27" width="38.85546875" bestFit="1" customWidth="1"/>
    <col min="28" max="28" width="37.85546875" bestFit="1" customWidth="1"/>
  </cols>
  <sheetData>
    <row r="1" spans="1:35" ht="18.75">
      <c r="F1" s="473" t="str">
        <f>UPPER(G5)</f>
        <v>XLOCD_LOC_DIM</v>
      </c>
      <c r="G1" s="473"/>
      <c r="H1" s="473"/>
      <c r="I1" s="473"/>
      <c r="L1" s="5"/>
      <c r="M1" s="177"/>
      <c r="N1" s="177"/>
      <c r="R1" s="5"/>
      <c r="S1" s="5"/>
      <c r="T1" s="5"/>
      <c r="U1" s="5"/>
      <c r="V1" s="5"/>
      <c r="W1" s="5"/>
    </row>
    <row r="2" spans="1:35" ht="18.75">
      <c r="F2" s="6"/>
      <c r="I2" s="4"/>
      <c r="M2" s="7" t="s">
        <v>86</v>
      </c>
      <c r="N2" s="177"/>
      <c r="R2" s="5"/>
      <c r="S2" s="5"/>
      <c r="T2" s="5"/>
      <c r="U2" s="5"/>
      <c r="V2" s="5"/>
      <c r="W2" s="5"/>
    </row>
    <row r="3" spans="1:35">
      <c r="F3" s="3" t="s">
        <v>87</v>
      </c>
      <c r="G3" s="475" t="s">
        <v>106</v>
      </c>
      <c r="H3" s="475"/>
      <c r="I3" s="475"/>
      <c r="J3" s="475"/>
      <c r="M3" s="8"/>
      <c r="N3" s="177"/>
      <c r="R3" s="5"/>
      <c r="S3" s="5"/>
      <c r="T3" s="5"/>
      <c r="U3" s="5"/>
      <c r="V3" s="5"/>
      <c r="W3" s="5"/>
    </row>
    <row r="4" spans="1:35">
      <c r="F4" s="3" t="s">
        <v>88</v>
      </c>
      <c r="G4" s="474" t="str">
        <f>LEFT(G6,(FIND(".",G6)-1))</f>
        <v>db_fndttrfm_prodrefresh</v>
      </c>
      <c r="H4" s="474" t="e">
        <f>LEFT(H6,(FIND(".",H6)-1))</f>
        <v>#VALUE!</v>
      </c>
      <c r="I4" s="474" t="e">
        <f>LEFT(I6,(FIND(".",I6)-1))</f>
        <v>#VALUE!</v>
      </c>
      <c r="J4" s="474" t="e">
        <f>LEFT(J6,(FIND(".",J6)-1))</f>
        <v>#VALUE!</v>
      </c>
      <c r="L4" s="5"/>
      <c r="M4" s="177"/>
      <c r="N4" s="177"/>
      <c r="R4" s="5"/>
      <c r="S4" s="5"/>
      <c r="T4" s="5"/>
      <c r="U4" s="5"/>
      <c r="V4" s="5"/>
      <c r="W4" s="5"/>
    </row>
    <row r="5" spans="1:35">
      <c r="B5" s="9"/>
      <c r="F5" s="3" t="s">
        <v>89</v>
      </c>
      <c r="G5" s="474" t="str">
        <f>RIGHT(G6,(LEN(G6)-(FIND(".",G6))))</f>
        <v>xlocd_loc_dim</v>
      </c>
      <c r="H5" s="474" t="e">
        <f>RIGHT(H6,(LEN(H6)-(FIND(".",H6))))</f>
        <v>#VALUE!</v>
      </c>
      <c r="I5" s="474" t="e">
        <f>RIGHT(I6,(LEN(I6)-(FIND(".",I6))))</f>
        <v>#VALUE!</v>
      </c>
      <c r="J5" s="474" t="e">
        <f>RIGHT(J6,(LEN(J6)-(FIND(".",J6))))</f>
        <v>#VALUE!</v>
      </c>
      <c r="L5" s="5"/>
      <c r="M5" s="177"/>
      <c r="N5" s="177"/>
      <c r="R5" s="5"/>
      <c r="S5" s="5"/>
      <c r="T5" s="5"/>
      <c r="U5" s="5"/>
      <c r="V5" s="5"/>
      <c r="W5" s="5"/>
    </row>
    <row r="6" spans="1:35">
      <c r="F6" s="3" t="s">
        <v>90</v>
      </c>
      <c r="G6" s="476" t="s">
        <v>1564</v>
      </c>
      <c r="H6" s="476"/>
      <c r="I6" s="476"/>
      <c r="J6" s="476"/>
      <c r="L6" s="5"/>
      <c r="M6" s="177"/>
      <c r="N6" s="177"/>
      <c r="R6" s="5"/>
      <c r="S6" s="5"/>
      <c r="T6" s="5"/>
      <c r="U6" s="5"/>
      <c r="V6" s="5"/>
      <c r="W6" s="5"/>
    </row>
    <row r="7" spans="1:35" ht="15.75" thickBot="1">
      <c r="F7" s="3" t="s">
        <v>91</v>
      </c>
      <c r="G7" s="10">
        <v>42872</v>
      </c>
      <c r="H7" s="69"/>
      <c r="I7" s="4"/>
      <c r="J7" s="12"/>
      <c r="L7" s="5"/>
      <c r="M7" s="177"/>
      <c r="N7" s="177"/>
      <c r="R7" s="5"/>
      <c r="S7" s="5"/>
      <c r="T7" s="5"/>
      <c r="U7" s="5"/>
      <c r="V7" s="5"/>
      <c r="W7" s="5"/>
    </row>
    <row r="8" spans="1:35" ht="15.75" thickBot="1">
      <c r="A8" t="s">
        <v>143</v>
      </c>
      <c r="F8" s="3" t="s">
        <v>92</v>
      </c>
      <c r="G8" s="13">
        <v>79198</v>
      </c>
      <c r="H8" s="14"/>
      <c r="I8" s="4"/>
      <c r="L8" s="5"/>
      <c r="M8" s="177"/>
      <c r="N8" s="177"/>
      <c r="R8" s="5"/>
      <c r="S8" s="5"/>
      <c r="T8" s="5"/>
      <c r="U8" s="5"/>
      <c r="V8" s="5"/>
      <c r="W8" s="5"/>
    </row>
    <row r="9" spans="1:35">
      <c r="A9" s="3" t="s">
        <v>1487</v>
      </c>
      <c r="F9" s="15" t="s">
        <v>93</v>
      </c>
      <c r="G9" s="16"/>
      <c r="H9" s="16"/>
      <c r="I9" s="4"/>
      <c r="L9" s="5"/>
      <c r="M9" s="177"/>
      <c r="N9" s="177"/>
      <c r="R9" s="5"/>
      <c r="S9" s="5"/>
      <c r="T9" s="5"/>
      <c r="U9" s="5"/>
      <c r="V9" s="5"/>
      <c r="W9" s="5" t="s">
        <v>957</v>
      </c>
    </row>
    <row r="10" spans="1:35" ht="69" customHeight="1" thickBot="1">
      <c r="A10" t="s">
        <v>2</v>
      </c>
      <c r="B10" s="3"/>
      <c r="F10" s="478" t="s">
        <v>16591</v>
      </c>
      <c r="G10" s="478"/>
      <c r="H10" s="478"/>
      <c r="I10" s="478"/>
      <c r="J10" s="478"/>
      <c r="K10" s="478"/>
      <c r="L10" s="5"/>
      <c r="M10" s="177"/>
      <c r="N10" s="177"/>
      <c r="R10" s="5"/>
      <c r="S10" s="5"/>
      <c r="T10" s="5"/>
      <c r="U10" s="5"/>
      <c r="V10" s="5"/>
      <c r="W10" s="5"/>
    </row>
    <row r="11" spans="1:35" ht="30.75" thickBot="1">
      <c r="A11" s="59" t="s">
        <v>3</v>
      </c>
      <c r="B11" s="33" t="s">
        <v>94</v>
      </c>
      <c r="C11" s="34" t="s">
        <v>95</v>
      </c>
      <c r="D11" s="34" t="s">
        <v>96</v>
      </c>
      <c r="E11" s="34"/>
      <c r="F11" s="17" t="s">
        <v>97</v>
      </c>
      <c r="G11" s="17" t="s">
        <v>98</v>
      </c>
      <c r="H11" s="18" t="s">
        <v>99</v>
      </c>
      <c r="I11" s="19" t="s">
        <v>100</v>
      </c>
      <c r="J11" s="17" t="s">
        <v>101</v>
      </c>
      <c r="K11" s="173" t="s">
        <v>1750</v>
      </c>
      <c r="L11" s="18"/>
      <c r="M11" s="18"/>
      <c r="N11" s="18"/>
      <c r="R11" s="66" t="s">
        <v>958</v>
      </c>
      <c r="S11" s="66"/>
      <c r="T11" s="66" t="s">
        <v>959</v>
      </c>
      <c r="U11" s="66"/>
      <c r="V11" s="66"/>
      <c r="W11" s="66" t="s">
        <v>960</v>
      </c>
    </row>
    <row r="12" spans="1:35">
      <c r="A12" s="59" t="s">
        <v>1488</v>
      </c>
      <c r="B12" s="16" t="str">
        <f>TRIM(A12)</f>
        <v>loc_hash_key string</v>
      </c>
      <c r="C12" s="20">
        <f>SEARCH(" ",B12)</f>
        <v>13</v>
      </c>
      <c r="D12" s="20">
        <f>IFERROR(SEARCH(" ",B12,C12+1),0)</f>
        <v>0</v>
      </c>
      <c r="E12" s="20"/>
      <c r="F12" s="48" t="str">
        <f>UPPER(LEFT(B12,C12-1))</f>
        <v>LOC_HASH_KEY</v>
      </c>
      <c r="G12" s="21" t="str">
        <f>TRIM(RIGHT(A12,LEN(A12) - (C12)))</f>
        <v>string</v>
      </c>
      <c r="H12" s="22">
        <v>1</v>
      </c>
      <c r="I12" s="23"/>
      <c r="J12" s="456" t="str">
        <f>IFERROR(VLOOKUP(F12,AH:AI,2,FALSE),0)</f>
        <v>Hash key generated for a Opr_loc_nbr and open date  (From PDM)</v>
      </c>
      <c r="K12" s="367" t="s">
        <v>3541</v>
      </c>
      <c r="L12" s="49"/>
      <c r="M12" s="49"/>
      <c r="N12" s="25"/>
      <c r="P12" t="s">
        <v>1566</v>
      </c>
      <c r="R12" s="16" t="str">
        <f>F12&amp;"  "&amp;G12&amp;","</f>
        <v>LOC_HASH_KEY  string,</v>
      </c>
      <c r="S12" s="67"/>
      <c r="T12" s="68" t="str">
        <f>F12&amp;","</f>
        <v>LOC_HASH_KEY,</v>
      </c>
      <c r="U12" s="67"/>
      <c r="V12" s="67"/>
      <c r="W12" s="68" t="str">
        <f>",a."&amp;F12</f>
        <v>,a.LOC_HASH_KEY</v>
      </c>
      <c r="AA12" s="175"/>
      <c r="AB12" s="176"/>
      <c r="AE12" t="s">
        <v>2567</v>
      </c>
      <c r="AF12" t="s">
        <v>2568</v>
      </c>
      <c r="AG12" t="s">
        <v>2569</v>
      </c>
    </row>
    <row r="13" spans="1:35" ht="30">
      <c r="A13" s="59" t="s">
        <v>1489</v>
      </c>
      <c r="B13" s="16" t="str">
        <f t="shared" ref="B13:B18" si="0">TRIM(A13)</f>
        <v>loc_key int</v>
      </c>
      <c r="C13" s="20">
        <f t="shared" ref="C13:C18" si="1">SEARCH(" ",B13)</f>
        <v>8</v>
      </c>
      <c r="D13" s="20">
        <f t="shared" ref="D13:D18" si="2">IFERROR(SEARCH(" ",B13,C13+1),0)</f>
        <v>0</v>
      </c>
      <c r="E13" s="20"/>
      <c r="F13" s="45" t="str">
        <f t="shared" ref="F13:F76" si="3">UPPER(LEFT(B13,C13-1))</f>
        <v>LOC_KEY</v>
      </c>
      <c r="G13" s="36" t="str">
        <f t="shared" ref="G13:G18" si="4">TRIM(RIGHT(A13,LEN(A13) - (C13)))</f>
        <v>int</v>
      </c>
      <c r="H13" s="26">
        <v>2</v>
      </c>
      <c r="I13" s="27"/>
      <c r="J13" s="458" t="str">
        <f t="shared" ref="J13:J76" si="5">IFERROR(VLOOKUP(F13,AH:AI,2,FALSE),0)</f>
        <v>Uniquely identifies a LOCATION. COMMENTS: The location key is a sequentially assigned identifier assigned to the location within the analytical reporting environment.  (From PDM)</v>
      </c>
      <c r="K13" s="450" t="s">
        <v>3542</v>
      </c>
      <c r="L13" s="50"/>
      <c r="M13" s="50"/>
      <c r="N13" s="35"/>
      <c r="R13" s="16" t="str">
        <f t="shared" ref="R13:R76" si="6">F13&amp;"  "&amp;G13&amp;","</f>
        <v>LOC_KEY  int,</v>
      </c>
      <c r="S13" s="67"/>
      <c r="T13" s="68" t="str">
        <f t="shared" ref="T13:T76" si="7">F13&amp;","</f>
        <v>LOC_KEY,</v>
      </c>
      <c r="U13" s="67"/>
      <c r="V13" s="67"/>
      <c r="W13" s="68" t="str">
        <f t="shared" ref="W13:W76" si="8">",a."&amp;F13</f>
        <v>,a.LOC_KEY</v>
      </c>
      <c r="AA13" s="175"/>
      <c r="AB13" s="176"/>
      <c r="AE13" t="s">
        <v>3479</v>
      </c>
      <c r="AF13" t="s">
        <v>2842</v>
      </c>
      <c r="AG13" t="s">
        <v>3658</v>
      </c>
      <c r="AH13" s="16" t="str">
        <f>TRIM(AE13)</f>
        <v>LOC_KEY</v>
      </c>
      <c r="AI13" s="16" t="str">
        <f>AG13&amp;" (From PDM)"</f>
        <v>Uniquely identifies a LOCATION. COMMENTS: The location key is a sequentially assigned identifier assigned to the location within the analytical reporting environment.  (From PDM)</v>
      </c>
    </row>
    <row r="14" spans="1:35">
      <c r="A14" s="59" t="s">
        <v>1490</v>
      </c>
      <c r="B14" s="16" t="str">
        <f t="shared" si="0"/>
        <v>ver_nbr int</v>
      </c>
      <c r="C14" s="20">
        <f t="shared" si="1"/>
        <v>8</v>
      </c>
      <c r="D14" s="20">
        <f t="shared" si="2"/>
        <v>0</v>
      </c>
      <c r="E14" s="20"/>
      <c r="F14" s="36" t="str">
        <f t="shared" si="3"/>
        <v>VER_NBR</v>
      </c>
      <c r="G14" s="36" t="str">
        <f t="shared" si="4"/>
        <v>int</v>
      </c>
      <c r="H14" s="29">
        <v>3</v>
      </c>
      <c r="I14" s="30"/>
      <c r="J14" s="457" t="str">
        <f t="shared" si="5"/>
        <v>Version Number  (From PDM)</v>
      </c>
      <c r="K14" s="344" t="s">
        <v>141</v>
      </c>
      <c r="L14" s="50"/>
      <c r="M14" s="50"/>
      <c r="N14" s="35"/>
      <c r="R14" s="16" t="str">
        <f t="shared" si="6"/>
        <v>VER_NBR  int,</v>
      </c>
      <c r="S14" s="67"/>
      <c r="T14" s="68" t="str">
        <f t="shared" si="7"/>
        <v>VER_NBR,</v>
      </c>
      <c r="U14" s="67"/>
      <c r="V14" s="67"/>
      <c r="W14" s="68" t="str">
        <f t="shared" si="8"/>
        <v>,a.VER_NBR</v>
      </c>
      <c r="AA14" s="175"/>
      <c r="AB14" s="176"/>
      <c r="AE14" t="s">
        <v>3478</v>
      </c>
      <c r="AF14" t="s">
        <v>2825</v>
      </c>
      <c r="AG14" t="s">
        <v>3477</v>
      </c>
      <c r="AH14" s="16" t="str">
        <f>TRIM(AE14)</f>
        <v>LOC_NM</v>
      </c>
      <c r="AI14" s="16" t="str">
        <f t="shared" ref="AI14:AI77" si="9">AG14&amp;" (From PDM)"</f>
        <v>Short text reference or label for the LOCATION.  (From PDM)</v>
      </c>
    </row>
    <row r="15" spans="1:35">
      <c r="A15" s="59" t="s">
        <v>1491</v>
      </c>
      <c r="B15" s="16" t="str">
        <f t="shared" si="0"/>
        <v>cur_ver_ind string</v>
      </c>
      <c r="C15" s="20">
        <f t="shared" si="1"/>
        <v>12</v>
      </c>
      <c r="D15" s="20">
        <f t="shared" si="2"/>
        <v>0</v>
      </c>
      <c r="F15" s="36" t="str">
        <f t="shared" si="3"/>
        <v>CUR_VER_IND</v>
      </c>
      <c r="G15" s="36" t="str">
        <f t="shared" si="4"/>
        <v>string</v>
      </c>
      <c r="H15" s="26">
        <v>4</v>
      </c>
      <c r="I15" s="75"/>
      <c r="J15" s="458" t="str">
        <f t="shared" si="5"/>
        <v>Current Version Indicator  (From PDM)</v>
      </c>
      <c r="K15" s="344" t="s">
        <v>119</v>
      </c>
      <c r="L15" s="461"/>
      <c r="R15" s="16" t="str">
        <f t="shared" si="6"/>
        <v>CUR_VER_IND  string,</v>
      </c>
      <c r="S15" s="67"/>
      <c r="T15" s="68" t="str">
        <f t="shared" si="7"/>
        <v>CUR_VER_IND,</v>
      </c>
      <c r="W15" s="68" t="str">
        <f t="shared" si="8"/>
        <v>,a.CUR_VER_IND</v>
      </c>
      <c r="AA15" s="175"/>
      <c r="AB15" s="176"/>
      <c r="AE15" t="s">
        <v>3476</v>
      </c>
      <c r="AF15" t="s">
        <v>2825</v>
      </c>
      <c r="AG15" t="s">
        <v>3475</v>
      </c>
      <c r="AH15" s="16" t="str">
        <f t="shared" ref="AH15:AH78" si="10">TRIM(AE15)</f>
        <v>TM_ZN_CD</v>
      </c>
      <c r="AI15" s="16" t="str">
        <f t="shared" si="9"/>
        <v>AttDef. Code of the time zone record  (From PDM)</v>
      </c>
    </row>
    <row r="16" spans="1:35">
      <c r="A16" s="59" t="s">
        <v>1492</v>
      </c>
      <c r="B16" s="16" t="str">
        <f t="shared" si="0"/>
        <v>loc_hist_strt_dt_hash_key int</v>
      </c>
      <c r="C16" s="20">
        <f t="shared" si="1"/>
        <v>26</v>
      </c>
      <c r="D16" s="20">
        <f t="shared" si="2"/>
        <v>0</v>
      </c>
      <c r="E16" s="20"/>
      <c r="F16" s="36" t="str">
        <f t="shared" si="3"/>
        <v>LOC_HIST_STRT_DT_HASH_KEY</v>
      </c>
      <c r="G16" s="36" t="str">
        <f t="shared" si="4"/>
        <v>int</v>
      </c>
      <c r="H16" s="26">
        <v>5</v>
      </c>
      <c r="I16" s="27"/>
      <c r="J16" s="458" t="str">
        <f t="shared" si="5"/>
        <v>Begin date when information about a location is valid.  (From PDM)</v>
      </c>
      <c r="K16" s="344" t="s">
        <v>3543</v>
      </c>
      <c r="L16" s="50"/>
      <c r="M16" s="50"/>
      <c r="N16" s="35"/>
      <c r="R16" s="16" t="str">
        <f t="shared" si="6"/>
        <v>LOC_HIST_STRT_DT_HASH_KEY  int,</v>
      </c>
      <c r="S16" s="67"/>
      <c r="T16" s="68" t="str">
        <f t="shared" si="7"/>
        <v>LOC_HIST_STRT_DT_HASH_KEY,</v>
      </c>
      <c r="U16" s="67"/>
      <c r="V16" s="67"/>
      <c r="W16" s="68" t="str">
        <f t="shared" si="8"/>
        <v>,a.LOC_HIST_STRT_DT_HASH_KEY</v>
      </c>
      <c r="AA16" s="175"/>
      <c r="AB16" s="176"/>
      <c r="AE16" t="s">
        <v>3474</v>
      </c>
      <c r="AF16" t="s">
        <v>2842</v>
      </c>
      <c r="AG16" t="s">
        <v>3659</v>
      </c>
      <c r="AH16" s="16" t="str">
        <f t="shared" si="10"/>
        <v>OPR_LOC_NBR</v>
      </c>
      <c r="AI16" s="16" t="str">
        <f t="shared" si="9"/>
        <v>Commonly known number that identifies the location within the operational system of record.  (From PDM)</v>
      </c>
    </row>
    <row r="17" spans="1:35">
      <c r="A17" s="59" t="s">
        <v>1493</v>
      </c>
      <c r="B17" s="16" t="str">
        <f t="shared" si="0"/>
        <v>cur_rec_ind string</v>
      </c>
      <c r="C17" s="20">
        <f t="shared" si="1"/>
        <v>12</v>
      </c>
      <c r="D17" s="20">
        <f t="shared" si="2"/>
        <v>0</v>
      </c>
      <c r="E17" s="20"/>
      <c r="F17" s="36" t="str">
        <f t="shared" si="3"/>
        <v>CUR_REC_IND</v>
      </c>
      <c r="G17" s="36" t="str">
        <f t="shared" si="4"/>
        <v>string</v>
      </c>
      <c r="H17" s="29">
        <v>6</v>
      </c>
      <c r="I17" s="30"/>
      <c r="J17" s="457" t="str">
        <f t="shared" si="5"/>
        <v>Indicates the Latest Record.  (From PDM)</v>
      </c>
      <c r="K17" s="344" t="s">
        <v>120</v>
      </c>
      <c r="L17" s="50"/>
      <c r="M17" s="50"/>
      <c r="N17" s="35"/>
      <c r="R17" s="16" t="str">
        <f t="shared" si="6"/>
        <v>CUR_REC_IND  string,</v>
      </c>
      <c r="S17" s="67"/>
      <c r="T17" s="68" t="str">
        <f t="shared" si="7"/>
        <v>CUR_REC_IND,</v>
      </c>
      <c r="U17" s="67"/>
      <c r="V17" s="67"/>
      <c r="W17" s="68" t="str">
        <f t="shared" si="8"/>
        <v>,a.CUR_REC_IND</v>
      </c>
      <c r="AA17" s="175"/>
      <c r="AB17" s="176"/>
      <c r="AE17" t="s">
        <v>3473</v>
      </c>
      <c r="AF17" t="s">
        <v>2825</v>
      </c>
      <c r="AG17" t="s">
        <v>3660</v>
      </c>
      <c r="AH17" s="16" t="str">
        <f t="shared" si="10"/>
        <v>STR_OPEN_SUN_IND</v>
      </c>
      <c r="AI17" s="16" t="str">
        <f t="shared" si="9"/>
        <v>Indicates that when 'on' that a store is open on Sunday and that when 'off' that a store is not open on Sunday.  (From PDM)</v>
      </c>
    </row>
    <row r="18" spans="1:35">
      <c r="A18" s="59" t="s">
        <v>1494</v>
      </c>
      <c r="B18" s="16" t="str">
        <f t="shared" si="0"/>
        <v>loc_hist_end_dt_hash_key int</v>
      </c>
      <c r="C18" s="20">
        <f t="shared" si="1"/>
        <v>25</v>
      </c>
      <c r="D18" s="20">
        <f t="shared" si="2"/>
        <v>0</v>
      </c>
      <c r="F18" s="36" t="str">
        <f t="shared" si="3"/>
        <v>LOC_HIST_END_DT_HASH_KEY</v>
      </c>
      <c r="G18" s="36" t="str">
        <f t="shared" si="4"/>
        <v>int</v>
      </c>
      <c r="H18" s="26">
        <v>7</v>
      </c>
      <c r="I18" s="75"/>
      <c r="J18" s="458">
        <f t="shared" si="5"/>
        <v>0</v>
      </c>
      <c r="K18" s="344" t="s">
        <v>3544</v>
      </c>
      <c r="L18" s="461"/>
      <c r="R18" s="16" t="str">
        <f t="shared" si="6"/>
        <v>LOC_HIST_END_DT_HASH_KEY  int,</v>
      </c>
      <c r="S18" s="67"/>
      <c r="T18" s="68" t="str">
        <f t="shared" si="7"/>
        <v>LOC_HIST_END_DT_HASH_KEY,</v>
      </c>
      <c r="W18" s="68" t="str">
        <f t="shared" si="8"/>
        <v>,a.LOC_HIST_END_DT_HASH_KEY</v>
      </c>
      <c r="AA18" s="175"/>
      <c r="AB18" s="176"/>
      <c r="AE18" t="s">
        <v>3472</v>
      </c>
      <c r="AF18" t="s">
        <v>2825</v>
      </c>
      <c r="AG18" t="s">
        <v>3661</v>
      </c>
      <c r="AH18" s="16" t="str">
        <f t="shared" si="10"/>
        <v>STR_MRCH_CDR_ID</v>
      </c>
      <c r="AI18" s="16" t="str">
        <f t="shared" si="9"/>
        <v>Numeric representation of a location's a merchant creditreconcialition  (From PDM)</v>
      </c>
    </row>
    <row r="19" spans="1:35">
      <c r="A19" s="59" t="s">
        <v>1495</v>
      </c>
      <c r="B19" s="16" t="str">
        <f t="shared" ref="B19:B82" si="11">TRIM(A19)</f>
        <v>opr_loc_nbr int</v>
      </c>
      <c r="C19" s="20">
        <f t="shared" ref="C19:C82" si="12">SEARCH(" ",B19)</f>
        <v>12</v>
      </c>
      <c r="D19" s="20">
        <f t="shared" ref="D19:D82" si="13">IFERROR(SEARCH(" ",B19,C19+1),0)</f>
        <v>0</v>
      </c>
      <c r="E19" s="20"/>
      <c r="F19" s="44" t="str">
        <f t="shared" si="3"/>
        <v>OPR_LOC_NBR</v>
      </c>
      <c r="G19" s="36" t="str">
        <f t="shared" ref="G19:G82" si="14">TRIM(RIGHT(A19,LEN(A19) - (C19)))</f>
        <v>int</v>
      </c>
      <c r="H19" s="29">
        <v>8</v>
      </c>
      <c r="I19" s="30"/>
      <c r="J19" s="457" t="str">
        <f t="shared" si="5"/>
        <v>Commonly known number that identifies the location within the operational system of record.  (From PDM)</v>
      </c>
      <c r="K19" s="366" t="s">
        <v>3545</v>
      </c>
      <c r="L19" s="50"/>
      <c r="M19" s="50"/>
      <c r="N19" s="35"/>
      <c r="R19" s="16" t="str">
        <f t="shared" si="6"/>
        <v>OPR_LOC_NBR  int,</v>
      </c>
      <c r="S19" s="67"/>
      <c r="T19" s="68" t="str">
        <f t="shared" si="7"/>
        <v>OPR_LOC_NBR,</v>
      </c>
      <c r="U19" s="67"/>
      <c r="V19" s="67"/>
      <c r="W19" s="68" t="str">
        <f t="shared" si="8"/>
        <v>,a.OPR_LOC_NBR</v>
      </c>
      <c r="AA19" s="175"/>
      <c r="AB19" s="176"/>
      <c r="AE19" t="s">
        <v>3471</v>
      </c>
      <c r="AF19" t="s">
        <v>2825</v>
      </c>
      <c r="AG19" t="s">
        <v>3662</v>
      </c>
      <c r="AH19" s="16" t="str">
        <f t="shared" si="10"/>
        <v>STR_CDR_IND</v>
      </c>
      <c r="AI19" s="16" t="str">
        <f t="shared" si="9"/>
        <v>Indicates which location has a merchant credit reconciliation.  (From PDM)</v>
      </c>
    </row>
    <row r="20" spans="1:35">
      <c r="A20" s="59" t="s">
        <v>1496</v>
      </c>
      <c r="B20" s="16" t="str">
        <f t="shared" si="11"/>
        <v>inv_stat_cd_id int</v>
      </c>
      <c r="C20" s="20">
        <f t="shared" si="12"/>
        <v>15</v>
      </c>
      <c r="D20" s="20">
        <f t="shared" si="13"/>
        <v>0</v>
      </c>
      <c r="F20" s="36" t="str">
        <f t="shared" si="3"/>
        <v>INV_STAT_CD_ID</v>
      </c>
      <c r="G20" s="36" t="str">
        <f t="shared" si="14"/>
        <v>int</v>
      </c>
      <c r="H20" s="26">
        <v>9</v>
      </c>
      <c r="I20" s="75"/>
      <c r="J20" s="458" t="str">
        <f t="shared" si="5"/>
        <v>Represents whether the store is open, closed or in the process of remodeling.  (From PDM)</v>
      </c>
      <c r="K20" s="344" t="s">
        <v>3534</v>
      </c>
      <c r="L20" s="461"/>
      <c r="R20" s="16" t="str">
        <f t="shared" si="6"/>
        <v>INV_STAT_CD_ID  int,</v>
      </c>
      <c r="S20" s="67"/>
      <c r="T20" s="68" t="str">
        <f t="shared" si="7"/>
        <v>INV_STAT_CD_ID,</v>
      </c>
      <c r="U20" s="67"/>
      <c r="V20" s="67"/>
      <c r="W20" s="68" t="str">
        <f t="shared" si="8"/>
        <v>,a.INV_STAT_CD_ID</v>
      </c>
      <c r="AA20" s="175"/>
      <c r="AB20" s="176"/>
      <c r="AE20" t="s">
        <v>3470</v>
      </c>
      <c r="AF20" t="s">
        <v>2842</v>
      </c>
      <c r="AG20" t="s">
        <v>3469</v>
      </c>
      <c r="AH20" s="16" t="str">
        <f t="shared" si="10"/>
        <v>STR_REGR_CNT</v>
      </c>
      <c r="AI20" s="16" t="str">
        <f t="shared" si="9"/>
        <v>Number of cash registers in a location.  (From PDM)</v>
      </c>
    </row>
    <row r="21" spans="1:35" ht="15.75" thickBot="1">
      <c r="A21" s="59" t="s">
        <v>1497</v>
      </c>
      <c r="B21" s="16" t="str">
        <f t="shared" si="11"/>
        <v>cnst_stat_cd_id int</v>
      </c>
      <c r="C21" s="20">
        <f t="shared" si="12"/>
        <v>16</v>
      </c>
      <c r="D21" s="20">
        <f t="shared" si="13"/>
        <v>0</v>
      </c>
      <c r="E21" s="20"/>
      <c r="F21" s="158" t="str">
        <f t="shared" si="3"/>
        <v>CNST_STAT_CD_ID</v>
      </c>
      <c r="G21" s="158" t="str">
        <f t="shared" si="14"/>
        <v>int</v>
      </c>
      <c r="H21" s="159">
        <v>10</v>
      </c>
      <c r="I21" s="180"/>
      <c r="J21" s="459" t="str">
        <f t="shared" si="5"/>
        <v xml:space="preserve"> (From PDM)</v>
      </c>
      <c r="K21" s="462" t="s">
        <v>3546</v>
      </c>
      <c r="L21" s="50"/>
      <c r="M21" s="50"/>
      <c r="N21" s="35"/>
      <c r="R21" s="16" t="str">
        <f t="shared" si="6"/>
        <v>CNST_STAT_CD_ID  int,</v>
      </c>
      <c r="S21" s="67"/>
      <c r="T21" s="68" t="str">
        <f t="shared" si="7"/>
        <v>CNST_STAT_CD_ID,</v>
      </c>
      <c r="W21" s="68" t="str">
        <f t="shared" si="8"/>
        <v>,a.CNST_STAT_CD_ID</v>
      </c>
      <c r="AA21" s="175"/>
      <c r="AB21" s="176"/>
      <c r="AE21" t="s">
        <v>3468</v>
      </c>
      <c r="AF21" t="s">
        <v>2842</v>
      </c>
      <c r="AG21" t="s">
        <v>3663</v>
      </c>
      <c r="AH21" s="16" t="str">
        <f t="shared" si="10"/>
        <v>STR_CURR_BANK_CD</v>
      </c>
      <c r="AI21" s="16" t="str">
        <f t="shared" si="9"/>
        <v>Alpha-numeric representation of the bank a location transacts with.  (From PDM)</v>
      </c>
    </row>
    <row r="22" spans="1:35" ht="45">
      <c r="A22" s="59" t="s">
        <v>1498</v>
      </c>
      <c r="B22" s="16" t="str">
        <f t="shared" si="11"/>
        <v>site_typ_cd_id int</v>
      </c>
      <c r="C22" s="20">
        <f t="shared" si="12"/>
        <v>15</v>
      </c>
      <c r="D22" s="20">
        <f t="shared" si="13"/>
        <v>0</v>
      </c>
      <c r="E22" s="20"/>
      <c r="F22" s="152" t="str">
        <f t="shared" si="3"/>
        <v>SITE_TYP_CD_ID</v>
      </c>
      <c r="G22" s="152" t="str">
        <f t="shared" si="14"/>
        <v>int</v>
      </c>
      <c r="H22" s="156">
        <v>11</v>
      </c>
      <c r="I22" s="178"/>
      <c r="J22" s="460" t="str">
        <f t="shared" si="5"/>
        <v>Represents the site category of the location.COMMENTS: EXAMPLES: CONSOLIDATOR/ DECONSOLICATOR DISTRIBUTION CENTER OVERSEAS CONSOLIDATOR POOL DISTRIBUTOR STORE HEADQUARTERS FIELD OFFICE REGIONAL OFFICE etc.  (From PDM)</v>
      </c>
      <c r="K22" s="463" t="s">
        <v>3535</v>
      </c>
      <c r="L22" s="50"/>
      <c r="M22" s="50"/>
      <c r="N22" s="35"/>
      <c r="R22" s="16" t="str">
        <f t="shared" si="6"/>
        <v>SITE_TYP_CD_ID  int,</v>
      </c>
      <c r="S22" s="67"/>
      <c r="T22" s="68" t="str">
        <f t="shared" si="7"/>
        <v>SITE_TYP_CD_ID,</v>
      </c>
      <c r="U22" s="67"/>
      <c r="V22" s="67"/>
      <c r="W22" s="68" t="str">
        <f t="shared" si="8"/>
        <v>,a.SITE_TYP_CD_ID</v>
      </c>
      <c r="AA22" s="175"/>
      <c r="AB22" s="176"/>
      <c r="AE22" t="s">
        <v>3467</v>
      </c>
      <c r="AF22" t="s">
        <v>2825</v>
      </c>
      <c r="AG22" t="s">
        <v>3664</v>
      </c>
      <c r="AH22" s="16" t="str">
        <f t="shared" si="10"/>
        <v>STR_BANK_EFF_DT</v>
      </c>
      <c r="AI22" s="16" t="str">
        <f t="shared" si="9"/>
        <v>Date relationship started between the location and its current bank.  (From PDM)</v>
      </c>
    </row>
    <row r="23" spans="1:35">
      <c r="A23" s="59" t="s">
        <v>1499</v>
      </c>
      <c r="B23" s="16" t="str">
        <f t="shared" si="11"/>
        <v>loc_abbr_nm string</v>
      </c>
      <c r="C23" s="20">
        <f t="shared" si="12"/>
        <v>12</v>
      </c>
      <c r="D23" s="20">
        <f t="shared" si="13"/>
        <v>0</v>
      </c>
      <c r="F23" s="36" t="str">
        <f t="shared" si="3"/>
        <v>LOC_ABBR_NM</v>
      </c>
      <c r="G23" s="36" t="str">
        <f t="shared" si="14"/>
        <v>string</v>
      </c>
      <c r="H23" s="26">
        <v>12</v>
      </c>
      <c r="I23" s="75"/>
      <c r="J23" s="458" t="str">
        <f t="shared" si="5"/>
        <v>The abbreviated text reference of label the location is known as.  (From PDM)</v>
      </c>
      <c r="K23" s="344" t="s">
        <v>3547</v>
      </c>
      <c r="L23" s="461"/>
      <c r="R23" s="16" t="str">
        <f t="shared" si="6"/>
        <v>LOC_ABBR_NM  string,</v>
      </c>
      <c r="S23" s="67"/>
      <c r="T23" s="68" t="str">
        <f t="shared" si="7"/>
        <v>LOC_ABBR_NM,</v>
      </c>
      <c r="U23" s="67"/>
      <c r="V23" s="67"/>
      <c r="W23" s="68" t="str">
        <f t="shared" si="8"/>
        <v>,a.LOC_ABBR_NM</v>
      </c>
      <c r="AA23" s="175"/>
      <c r="AB23" s="176"/>
      <c r="AE23" t="s">
        <v>3466</v>
      </c>
      <c r="AF23" t="s">
        <v>2825</v>
      </c>
      <c r="AG23" t="s">
        <v>3465</v>
      </c>
      <c r="AH23" s="16" t="str">
        <f t="shared" si="10"/>
        <v>STR_MRCH_ACCT_NBR</v>
      </c>
      <c r="AI23" s="16" t="str">
        <f t="shared" si="9"/>
        <v>Location's merchant account number  (From PDM)</v>
      </c>
    </row>
    <row r="24" spans="1:35">
      <c r="A24" s="59" t="s">
        <v>1500</v>
      </c>
      <c r="B24" s="16" t="str">
        <f t="shared" si="11"/>
        <v>loc_nm string</v>
      </c>
      <c r="C24" s="20">
        <f t="shared" si="12"/>
        <v>7</v>
      </c>
      <c r="D24" s="20">
        <f t="shared" si="13"/>
        <v>0</v>
      </c>
      <c r="E24" s="20"/>
      <c r="F24" s="45" t="str">
        <f t="shared" si="3"/>
        <v>LOC_NM</v>
      </c>
      <c r="G24" s="36" t="str">
        <f t="shared" si="14"/>
        <v>string</v>
      </c>
      <c r="H24" s="29">
        <v>13</v>
      </c>
      <c r="I24" s="30"/>
      <c r="J24" s="457" t="str">
        <f t="shared" si="5"/>
        <v>Short text reference or label for the LOCATION.  (From PDM)</v>
      </c>
      <c r="K24" s="450" t="s">
        <v>3548</v>
      </c>
      <c r="L24" s="50"/>
      <c r="M24" s="50"/>
      <c r="N24" s="35"/>
      <c r="R24" s="16" t="str">
        <f t="shared" si="6"/>
        <v>LOC_NM  string,</v>
      </c>
      <c r="S24" s="67"/>
      <c r="T24" s="68" t="str">
        <f t="shared" si="7"/>
        <v>LOC_NM,</v>
      </c>
      <c r="W24" s="68" t="str">
        <f t="shared" si="8"/>
        <v>,a.LOC_NM</v>
      </c>
      <c r="AA24" s="175"/>
      <c r="AB24" s="176"/>
      <c r="AE24" t="s">
        <v>3464</v>
      </c>
      <c r="AF24" t="s">
        <v>2825</v>
      </c>
      <c r="AG24" t="s">
        <v>3463</v>
      </c>
      <c r="AH24" s="16" t="str">
        <f t="shared" si="10"/>
        <v>DR_MRCH_ACCT_NBR</v>
      </c>
      <c r="AI24" s="16" t="str">
        <f t="shared" si="9"/>
        <v>Location's merchant's account number for debit card transactions.  (From PDM)</v>
      </c>
    </row>
    <row r="25" spans="1:35">
      <c r="A25" s="59" t="s">
        <v>1501</v>
      </c>
      <c r="B25" s="16" t="str">
        <f t="shared" si="11"/>
        <v>opn_dt_hash_key int</v>
      </c>
      <c r="C25" s="20">
        <f t="shared" si="12"/>
        <v>16</v>
      </c>
      <c r="D25" s="20">
        <f t="shared" si="13"/>
        <v>0</v>
      </c>
      <c r="F25" s="36" t="str">
        <f t="shared" si="3"/>
        <v>OPN_DT_HASH_KEY</v>
      </c>
      <c r="G25" s="36" t="str">
        <f t="shared" si="14"/>
        <v>int</v>
      </c>
      <c r="H25" s="26">
        <v>14</v>
      </c>
      <c r="I25" s="75"/>
      <c r="J25" s="458">
        <f t="shared" si="5"/>
        <v>0</v>
      </c>
      <c r="K25" s="344" t="s">
        <v>3549</v>
      </c>
      <c r="L25" s="461"/>
      <c r="R25" s="16" t="str">
        <f t="shared" si="6"/>
        <v>OPN_DT_HASH_KEY  int,</v>
      </c>
      <c r="S25" s="67"/>
      <c r="T25" s="68" t="str">
        <f t="shared" si="7"/>
        <v>OPN_DT_HASH_KEY,</v>
      </c>
      <c r="U25" s="67"/>
      <c r="V25" s="67"/>
      <c r="W25" s="68" t="str">
        <f t="shared" si="8"/>
        <v>,a.OPN_DT_HASH_KEY</v>
      </c>
      <c r="AA25" s="175"/>
      <c r="AB25" s="176"/>
      <c r="AE25" t="s">
        <v>3462</v>
      </c>
      <c r="AF25" t="s">
        <v>2825</v>
      </c>
      <c r="AG25" t="s">
        <v>3665</v>
      </c>
      <c r="AH25" s="16" t="str">
        <f t="shared" si="10"/>
        <v>INV_ONLY_STR_IND</v>
      </c>
      <c r="AI25" s="16" t="str">
        <f t="shared" si="9"/>
        <v>Points out which stores is an inventory only location.COMMENTS: If a location is considered an 'inventory only' location then Point of Sale (POS) activities are not performed against this controller. Only inventory activities such as receiving are performed. (From PDM)</v>
      </c>
    </row>
    <row r="26" spans="1:35">
      <c r="A26" s="59" t="s">
        <v>1502</v>
      </c>
      <c r="B26" s="16" t="str">
        <f t="shared" si="11"/>
        <v>clo_dt_hash_key int</v>
      </c>
      <c r="C26" s="20">
        <f t="shared" si="12"/>
        <v>16</v>
      </c>
      <c r="D26" s="20">
        <f t="shared" si="13"/>
        <v>0</v>
      </c>
      <c r="E26" s="20"/>
      <c r="F26" s="36" t="str">
        <f t="shared" si="3"/>
        <v>CLO_DT_HASH_KEY</v>
      </c>
      <c r="G26" s="36" t="str">
        <f t="shared" si="14"/>
        <v>int</v>
      </c>
      <c r="H26" s="26">
        <v>15</v>
      </c>
      <c r="I26" s="27"/>
      <c r="J26" s="458">
        <f t="shared" si="5"/>
        <v>0</v>
      </c>
      <c r="K26" s="344" t="s">
        <v>3536</v>
      </c>
      <c r="L26" s="50"/>
      <c r="M26" s="50"/>
      <c r="N26" s="35"/>
      <c r="R26" s="16" t="str">
        <f t="shared" si="6"/>
        <v>CLO_DT_HASH_KEY  int,</v>
      </c>
      <c r="S26" s="67"/>
      <c r="T26" s="68" t="str">
        <f t="shared" si="7"/>
        <v>CLO_DT_HASH_KEY,</v>
      </c>
      <c r="U26" s="67"/>
      <c r="V26" s="67"/>
      <c r="W26" s="68" t="str">
        <f t="shared" si="8"/>
        <v>,a.CLO_DT_HASH_KEY</v>
      </c>
      <c r="AA26" s="175"/>
      <c r="AB26" s="176"/>
      <c r="AE26" t="s">
        <v>3461</v>
      </c>
      <c r="AF26" t="s">
        <v>2825</v>
      </c>
      <c r="AG26" t="s">
        <v>3460</v>
      </c>
      <c r="AH26" s="16" t="str">
        <f t="shared" si="10"/>
        <v>PRVT_LBL_CR_CRD_ID</v>
      </c>
      <c r="AI26" s="16" t="str">
        <f t="shared" si="9"/>
        <v>The numeric identifier of location's private label'smerchand number. COMMENTS: AKA: Store GE Merchant identifier.  (From PDM)</v>
      </c>
    </row>
    <row r="27" spans="1:35">
      <c r="A27" s="59" t="s">
        <v>1503</v>
      </c>
      <c r="B27" s="16" t="str">
        <f t="shared" si="11"/>
        <v>rmdl_opn_dt_hash_key int</v>
      </c>
      <c r="C27" s="20">
        <f t="shared" si="12"/>
        <v>21</v>
      </c>
      <c r="D27" s="20">
        <f t="shared" si="13"/>
        <v>0</v>
      </c>
      <c r="E27" s="20"/>
      <c r="F27" s="36" t="str">
        <f t="shared" si="3"/>
        <v>RMDL_OPN_DT_HASH_KEY</v>
      </c>
      <c r="G27" s="36" t="str">
        <f t="shared" si="14"/>
        <v>int</v>
      </c>
      <c r="H27" s="29">
        <v>16</v>
      </c>
      <c r="I27" s="30"/>
      <c r="J27" s="457">
        <f t="shared" si="5"/>
        <v>0</v>
      </c>
      <c r="K27" s="344" t="s">
        <v>3550</v>
      </c>
      <c r="L27" s="50"/>
      <c r="M27" s="50"/>
      <c r="N27" s="35"/>
      <c r="R27" s="16" t="str">
        <f t="shared" si="6"/>
        <v>RMDL_OPN_DT_HASH_KEY  int,</v>
      </c>
      <c r="S27" s="67"/>
      <c r="T27" s="68" t="str">
        <f t="shared" si="7"/>
        <v>RMDL_OPN_DT_HASH_KEY,</v>
      </c>
      <c r="W27" s="68" t="str">
        <f t="shared" si="8"/>
        <v>,a.RMDL_OPN_DT_HASH_KEY</v>
      </c>
      <c r="AA27" s="175"/>
      <c r="AB27" s="176"/>
      <c r="AE27" t="s">
        <v>3459</v>
      </c>
      <c r="AF27" t="s">
        <v>2842</v>
      </c>
      <c r="AG27" t="s">
        <v>3458</v>
      </c>
      <c r="AH27" s="16" t="str">
        <f t="shared" si="10"/>
        <v>TOT_LVL_CNT</v>
      </c>
      <c r="AI27" s="16" t="str">
        <f t="shared" si="9"/>
        <v>Number of floors in a given location.  (From PDM)</v>
      </c>
    </row>
    <row r="28" spans="1:35">
      <c r="A28" s="59" t="s">
        <v>1504</v>
      </c>
      <c r="B28" s="16" t="str">
        <f t="shared" si="11"/>
        <v>rmdl_clo_dt_hash_key int</v>
      </c>
      <c r="C28" s="20">
        <f t="shared" si="12"/>
        <v>21</v>
      </c>
      <c r="D28" s="20">
        <f t="shared" si="13"/>
        <v>0</v>
      </c>
      <c r="F28" s="36" t="str">
        <f t="shared" si="3"/>
        <v>RMDL_CLO_DT_HASH_KEY</v>
      </c>
      <c r="G28" s="36" t="str">
        <f t="shared" si="14"/>
        <v>int</v>
      </c>
      <c r="H28" s="26">
        <v>17</v>
      </c>
      <c r="I28" s="75"/>
      <c r="J28" s="458">
        <f t="shared" si="5"/>
        <v>0</v>
      </c>
      <c r="K28" s="344" t="s">
        <v>3551</v>
      </c>
      <c r="L28" s="461"/>
      <c r="R28" s="16" t="str">
        <f t="shared" si="6"/>
        <v>RMDL_CLO_DT_HASH_KEY  int,</v>
      </c>
      <c r="S28" s="67"/>
      <c r="T28" s="68" t="str">
        <f t="shared" si="7"/>
        <v>RMDL_CLO_DT_HASH_KEY,</v>
      </c>
      <c r="U28" s="67"/>
      <c r="V28" s="67"/>
      <c r="W28" s="68" t="str">
        <f t="shared" si="8"/>
        <v>,a.RMDL_CLO_DT_HASH_KEY</v>
      </c>
      <c r="AA28" s="175"/>
      <c r="AB28" s="176"/>
      <c r="AE28" t="s">
        <v>3457</v>
      </c>
      <c r="AF28" t="s">
        <v>2825</v>
      </c>
      <c r="AG28" t="s">
        <v>3456</v>
      </c>
      <c r="AH28" s="16" t="str">
        <f t="shared" si="10"/>
        <v>BLD_LF_STY_IND</v>
      </c>
      <c r="AI28" s="16" t="str">
        <f t="shared" si="9"/>
        <v>Points out whether the structure the location is in is a lifestyle' building. (eg. does the mall contain apartments (From PDM)</v>
      </c>
    </row>
    <row r="29" spans="1:35">
      <c r="A29" s="59" t="s">
        <v>1505</v>
      </c>
      <c r="B29" s="16" t="str">
        <f t="shared" si="11"/>
        <v>loc_typ_cd_id int</v>
      </c>
      <c r="C29" s="20">
        <f t="shared" si="12"/>
        <v>14</v>
      </c>
      <c r="D29" s="20">
        <f t="shared" si="13"/>
        <v>0</v>
      </c>
      <c r="E29" s="20"/>
      <c r="F29" s="36" t="str">
        <f t="shared" si="3"/>
        <v>LOC_TYP_CD_ID</v>
      </c>
      <c r="G29" s="36" t="str">
        <f t="shared" si="14"/>
        <v>int</v>
      </c>
      <c r="H29" s="29">
        <v>18</v>
      </c>
      <c r="I29" s="30"/>
      <c r="J29" s="457" t="str">
        <f t="shared" si="5"/>
        <v>represents the type of location (eg. store dc)  (From PDM)</v>
      </c>
      <c r="K29" s="344" t="s">
        <v>3552</v>
      </c>
      <c r="L29" s="50"/>
      <c r="M29" s="50"/>
      <c r="N29" s="35"/>
      <c r="R29" s="16" t="str">
        <f t="shared" si="6"/>
        <v>LOC_TYP_CD_ID  int,</v>
      </c>
      <c r="S29" s="67"/>
      <c r="T29" s="68" t="str">
        <f t="shared" si="7"/>
        <v>LOC_TYP_CD_ID,</v>
      </c>
      <c r="U29" s="67"/>
      <c r="V29" s="67"/>
      <c r="W29" s="68" t="str">
        <f t="shared" si="8"/>
        <v>,a.LOC_TYP_CD_ID</v>
      </c>
      <c r="AA29" s="175"/>
      <c r="AB29" s="176"/>
      <c r="AE29" t="s">
        <v>3455</v>
      </c>
      <c r="AF29" t="s">
        <v>2825</v>
      </c>
      <c r="AG29" t="s">
        <v>3666</v>
      </c>
      <c r="AH29" s="16" t="str">
        <f t="shared" si="10"/>
        <v>RM_OFC_IND</v>
      </c>
      <c r="AI29" s="16" t="str">
        <f t="shared" si="9"/>
        <v>Indicates whether a regional manager's office is located in store.  (From PDM)</v>
      </c>
    </row>
    <row r="30" spans="1:35">
      <c r="A30" s="59" t="s">
        <v>1506</v>
      </c>
      <c r="B30" s="16" t="str">
        <f t="shared" si="11"/>
        <v>tm_zn_cd string</v>
      </c>
      <c r="C30" s="20">
        <f t="shared" si="12"/>
        <v>9</v>
      </c>
      <c r="D30" s="20">
        <f t="shared" si="13"/>
        <v>0</v>
      </c>
      <c r="F30" s="36" t="str">
        <f t="shared" si="3"/>
        <v>TM_ZN_CD</v>
      </c>
      <c r="G30" s="36" t="str">
        <f t="shared" si="14"/>
        <v>string</v>
      </c>
      <c r="H30" s="26">
        <v>19</v>
      </c>
      <c r="I30" s="75"/>
      <c r="J30" s="458" t="str">
        <f t="shared" si="5"/>
        <v>AttDef. Code of the time zone record  (From PDM)</v>
      </c>
      <c r="K30" s="344" t="s">
        <v>3553</v>
      </c>
      <c r="L30" s="461"/>
      <c r="R30" s="16" t="str">
        <f t="shared" si="6"/>
        <v>TM_ZN_CD  string,</v>
      </c>
      <c r="S30" s="67"/>
      <c r="T30" s="68" t="str">
        <f t="shared" si="7"/>
        <v>TM_ZN_CD,</v>
      </c>
      <c r="W30" s="68" t="str">
        <f t="shared" si="8"/>
        <v>,a.TM_ZN_CD</v>
      </c>
      <c r="AA30" s="175"/>
      <c r="AB30" s="176"/>
      <c r="AE30" t="s">
        <v>3454</v>
      </c>
      <c r="AF30" t="s">
        <v>2825</v>
      </c>
      <c r="AG30" t="s">
        <v>3667</v>
      </c>
      <c r="AH30" s="16" t="str">
        <f t="shared" si="10"/>
        <v>DM_OFC_IND</v>
      </c>
      <c r="AI30" s="16" t="str">
        <f t="shared" si="9"/>
        <v>Indicates whether a district manager's office is located in store  (From PDM)</v>
      </c>
    </row>
    <row r="31" spans="1:35" ht="60.75" thickBot="1">
      <c r="A31" s="59" t="s">
        <v>1507</v>
      </c>
      <c r="B31" s="16" t="str">
        <f t="shared" si="11"/>
        <v>lcl_cncy_cd_id int</v>
      </c>
      <c r="C31" s="20">
        <f t="shared" si="12"/>
        <v>15</v>
      </c>
      <c r="D31" s="20">
        <f t="shared" si="13"/>
        <v>0</v>
      </c>
      <c r="E31" s="20"/>
      <c r="F31" s="158" t="str">
        <f t="shared" si="3"/>
        <v>LCL_CNCY_CD_ID</v>
      </c>
      <c r="G31" s="158" t="str">
        <f t="shared" si="14"/>
        <v>int</v>
      </c>
      <c r="H31" s="159">
        <v>20</v>
      </c>
      <c r="I31" s="180"/>
      <c r="J31" s="459" t="str">
        <f t="shared" si="5"/>
        <v>This uniquely represents the currency used to carryout Gap business transactions. A three-letter alphabetic code that uniquely identifies a unit of currency, according to its denomination and country.See ISO-4217 code standards. Currency code columns prefixed with LCL or LOCAL refer to the currency the customer pays in. Unprefixed columns refer to the market currency.  (From PDM)</v>
      </c>
      <c r="K31" s="462" t="s">
        <v>3537</v>
      </c>
      <c r="L31" s="50"/>
      <c r="M31" s="50"/>
      <c r="N31" s="35"/>
      <c r="R31" s="16" t="str">
        <f t="shared" si="6"/>
        <v>LCL_CNCY_CD_ID  int,</v>
      </c>
      <c r="S31" s="67"/>
      <c r="T31" s="68" t="str">
        <f t="shared" si="7"/>
        <v>LCL_CNCY_CD_ID,</v>
      </c>
      <c r="U31" s="67"/>
      <c r="V31" s="67"/>
      <c r="W31" s="68" t="str">
        <f t="shared" si="8"/>
        <v>,a.LCL_CNCY_CD_ID</v>
      </c>
      <c r="AA31" s="175"/>
      <c r="AB31" s="176"/>
      <c r="AE31" t="s">
        <v>3453</v>
      </c>
      <c r="AF31" t="s">
        <v>2825</v>
      </c>
      <c r="AG31" t="s">
        <v>3668</v>
      </c>
      <c r="AH31" s="16" t="str">
        <f t="shared" si="10"/>
        <v>STR_AD_NM</v>
      </c>
      <c r="AI31" s="16" t="str">
        <f t="shared" si="9"/>
        <v>Name of store as it appears in advertisements  (From PDM)</v>
      </c>
    </row>
    <row r="32" spans="1:35">
      <c r="A32" s="59" t="s">
        <v>1508</v>
      </c>
      <c r="B32" s="16" t="str">
        <f t="shared" si="11"/>
        <v>mkt_cncy_cd_id int</v>
      </c>
      <c r="C32" s="20">
        <f t="shared" si="12"/>
        <v>15</v>
      </c>
      <c r="D32" s="20">
        <f t="shared" si="13"/>
        <v>0</v>
      </c>
      <c r="E32" s="20"/>
      <c r="F32" s="152" t="str">
        <f t="shared" si="3"/>
        <v>MKT_CNCY_CD_ID</v>
      </c>
      <c r="G32" s="152" t="str">
        <f t="shared" si="14"/>
        <v>int</v>
      </c>
      <c r="H32" s="156">
        <v>21</v>
      </c>
      <c r="I32" s="178"/>
      <c r="J32" s="460" t="str">
        <f t="shared" si="5"/>
        <v xml:space="preserve"> (From PDM)</v>
      </c>
      <c r="K32" s="463" t="s">
        <v>3537</v>
      </c>
      <c r="L32" s="50"/>
      <c r="M32" s="50"/>
      <c r="N32" s="35"/>
      <c r="R32" s="16" t="str">
        <f t="shared" si="6"/>
        <v>MKT_CNCY_CD_ID  int,</v>
      </c>
      <c r="S32" s="67"/>
      <c r="T32" s="68" t="str">
        <f t="shared" si="7"/>
        <v>MKT_CNCY_CD_ID,</v>
      </c>
      <c r="U32" s="67"/>
      <c r="V32" s="67"/>
      <c r="W32" s="68" t="str">
        <f t="shared" si="8"/>
        <v>,a.MKT_CNCY_CD_ID</v>
      </c>
      <c r="AA32" s="175"/>
      <c r="AB32" s="176"/>
      <c r="AE32" t="s">
        <v>3452</v>
      </c>
      <c r="AF32" t="s">
        <v>2842</v>
      </c>
      <c r="AG32" t="s">
        <v>3669</v>
      </c>
      <c r="AH32" s="16" t="str">
        <f t="shared" si="10"/>
        <v>POLL_TM_GRP_CD</v>
      </c>
      <c r="AI32" s="16" t="str">
        <f t="shared" si="9"/>
        <v>The alpha-numeric group which logically groups locations together with the intent of grouping for polling purposes. COMMENTS: This is a group of stores that send store transaction data to HQ within the same time period. (From PDM)</v>
      </c>
    </row>
    <row r="33" spans="1:35" ht="30">
      <c r="A33" s="59" t="s">
        <v>1509</v>
      </c>
      <c r="B33" s="16" t="str">
        <f t="shared" si="11"/>
        <v>estt_typ_cd_id int</v>
      </c>
      <c r="C33" s="20">
        <f t="shared" si="12"/>
        <v>15</v>
      </c>
      <c r="D33" s="20">
        <f t="shared" si="13"/>
        <v>0</v>
      </c>
      <c r="F33" s="36" t="str">
        <f t="shared" si="3"/>
        <v>ESTT_TYP_CD_ID</v>
      </c>
      <c r="G33" s="36" t="str">
        <f t="shared" si="14"/>
        <v>int</v>
      </c>
      <c r="H33" s="26">
        <v>22</v>
      </c>
      <c r="I33" s="75"/>
      <c r="J33" s="458" t="str">
        <f t="shared" si="5"/>
        <v>Represents the physical characterists of a location's real estate. COMMENTS: EXAMPLES: DISTRIBUTION CENTER, MALL, STREET, SCHEME, OPEN AIR MALL, STRIP CENTER, SPECIAL CENTER, OTHER.  (From PDM)</v>
      </c>
      <c r="K33" s="344" t="s">
        <v>3538</v>
      </c>
      <c r="L33" s="461"/>
      <c r="R33" s="16" t="str">
        <f t="shared" si="6"/>
        <v>ESTT_TYP_CD_ID  int,</v>
      </c>
      <c r="S33" s="67"/>
      <c r="T33" s="68" t="str">
        <f t="shared" si="7"/>
        <v>ESTT_TYP_CD_ID,</v>
      </c>
      <c r="W33" s="68" t="str">
        <f t="shared" si="8"/>
        <v>,a.ESTT_TYP_CD_ID</v>
      </c>
      <c r="AA33" s="175"/>
      <c r="AB33" s="176"/>
      <c r="AE33" t="s">
        <v>3451</v>
      </c>
      <c r="AF33" t="s">
        <v>2842</v>
      </c>
      <c r="AG33" t="s">
        <v>3450</v>
      </c>
      <c r="AH33" s="16" t="str">
        <f t="shared" si="10"/>
        <v>LOC_TYP_CD_ID</v>
      </c>
      <c r="AI33" s="16" t="str">
        <f t="shared" si="9"/>
        <v>represents the type of location (eg. store dc)  (From PDM)</v>
      </c>
    </row>
    <row r="34" spans="1:35">
      <c r="A34" s="59" t="s">
        <v>1510</v>
      </c>
      <c r="B34" s="16" t="str">
        <f t="shared" si="11"/>
        <v>str_dflt_sell_div_cd_id int</v>
      </c>
      <c r="C34" s="20">
        <f t="shared" si="12"/>
        <v>24</v>
      </c>
      <c r="D34" s="20">
        <f t="shared" si="13"/>
        <v>0</v>
      </c>
      <c r="E34" s="20"/>
      <c r="F34" s="36" t="str">
        <f t="shared" si="3"/>
        <v>STR_DFLT_SELL_DIV_CD_ID</v>
      </c>
      <c r="G34" s="36" t="str">
        <f t="shared" si="14"/>
        <v>int</v>
      </c>
      <c r="H34" s="29">
        <v>23</v>
      </c>
      <c r="I34" s="30"/>
      <c r="J34" s="457" t="str">
        <f t="shared" si="5"/>
        <v xml:space="preserve"> (From PDM)</v>
      </c>
      <c r="K34" s="344" t="s">
        <v>3554</v>
      </c>
      <c r="L34" s="50"/>
      <c r="M34" s="50"/>
      <c r="N34" s="35"/>
      <c r="R34" s="16" t="str">
        <f t="shared" si="6"/>
        <v>STR_DFLT_SELL_DIV_CD_ID  int,</v>
      </c>
      <c r="S34" s="67"/>
      <c r="T34" s="68" t="str">
        <f t="shared" si="7"/>
        <v>STR_DFLT_SELL_DIV_CD_ID,</v>
      </c>
      <c r="U34" s="67"/>
      <c r="V34" s="67"/>
      <c r="W34" s="68" t="str">
        <f t="shared" si="8"/>
        <v>,a.STR_DFLT_SELL_DIV_CD_ID</v>
      </c>
      <c r="AA34" s="175"/>
      <c r="AB34" s="176"/>
      <c r="AE34" t="s">
        <v>3449</v>
      </c>
      <c r="AF34" t="s">
        <v>2842</v>
      </c>
      <c r="AG34" t="s">
        <v>3448</v>
      </c>
      <c r="AH34" s="16" t="str">
        <f t="shared" si="10"/>
        <v>SITE_TYP_CD_ID</v>
      </c>
      <c r="AI34" s="16" t="str">
        <f t="shared" si="9"/>
        <v>Represents the site category of the location.COMMENTS: EXAMPLES: CONSOLIDATOR/ DECONSOLICATOR DISTRIBUTION CENTER OVERSEAS CONSOLIDATOR POOL DISTRIBUTOR STORE HEADQUARTERS FIELD OFFICE REGIONAL OFFICE etc.  (From PDM)</v>
      </c>
    </row>
    <row r="35" spans="1:35" ht="30">
      <c r="A35" s="59" t="s">
        <v>1511</v>
      </c>
      <c r="B35" s="16" t="str">
        <f t="shared" si="11"/>
        <v>str_open_sun_ind string</v>
      </c>
      <c r="C35" s="20">
        <f t="shared" si="12"/>
        <v>17</v>
      </c>
      <c r="D35" s="20">
        <f t="shared" si="13"/>
        <v>0</v>
      </c>
      <c r="F35" s="36" t="str">
        <f t="shared" si="3"/>
        <v>STR_OPEN_SUN_IND</v>
      </c>
      <c r="G35" s="36" t="str">
        <f t="shared" si="14"/>
        <v>string</v>
      </c>
      <c r="H35" s="26">
        <v>24</v>
      </c>
      <c r="I35" s="75"/>
      <c r="J35" s="458" t="str">
        <f t="shared" si="5"/>
        <v>Indicates that when 'on' that a store is open on Sunday and that when 'off' that a store is not open on Sunday.  (From PDM)</v>
      </c>
      <c r="K35" s="344" t="s">
        <v>119</v>
      </c>
      <c r="L35" s="461"/>
      <c r="R35" s="16" t="str">
        <f t="shared" si="6"/>
        <v>STR_OPEN_SUN_IND  string,</v>
      </c>
      <c r="S35" s="67"/>
      <c r="T35" s="68" t="str">
        <f t="shared" si="7"/>
        <v>STR_OPEN_SUN_IND,</v>
      </c>
      <c r="U35" s="67"/>
      <c r="V35" s="67"/>
      <c r="W35" s="68" t="str">
        <f t="shared" si="8"/>
        <v>,a.STR_OPEN_SUN_IND</v>
      </c>
      <c r="AA35" s="175"/>
      <c r="AB35" s="176"/>
      <c r="AE35" t="s">
        <v>3447</v>
      </c>
      <c r="AF35" t="s">
        <v>2842</v>
      </c>
      <c r="AG35" t="s">
        <v>3670</v>
      </c>
      <c r="AH35" s="16" t="str">
        <f t="shared" si="10"/>
        <v>ESTT_TYP_CD_ID</v>
      </c>
      <c r="AI35" s="16" t="str">
        <f t="shared" si="9"/>
        <v>Represents the physical characterists of a location's real estate. COMMENTS: EXAMPLES: DISTRIBUTION CENTER, MALL, STREET, SCHEME, OPEN AIR MALL, STRIP CENTER, SPECIAL CENTER, OTHER.  (From PDM)</v>
      </c>
    </row>
    <row r="36" spans="1:35">
      <c r="A36" s="59" t="s">
        <v>1512</v>
      </c>
      <c r="B36" s="16" t="str">
        <f t="shared" si="11"/>
        <v>str_sun_eff_dt_hash_key int</v>
      </c>
      <c r="C36" s="20">
        <f t="shared" si="12"/>
        <v>24</v>
      </c>
      <c r="D36" s="20">
        <f t="shared" si="13"/>
        <v>0</v>
      </c>
      <c r="E36" s="20"/>
      <c r="F36" s="36" t="str">
        <f t="shared" si="3"/>
        <v>STR_SUN_EFF_DT_HASH_KEY</v>
      </c>
      <c r="G36" s="36" t="str">
        <f t="shared" si="14"/>
        <v>int</v>
      </c>
      <c r="H36" s="26">
        <v>25</v>
      </c>
      <c r="I36" s="27"/>
      <c r="J36" s="458">
        <f t="shared" si="5"/>
        <v>0</v>
      </c>
      <c r="K36" s="344" t="s">
        <v>3555</v>
      </c>
      <c r="L36" s="50"/>
      <c r="M36" s="50"/>
      <c r="N36" s="35"/>
      <c r="R36" s="16" t="str">
        <f t="shared" si="6"/>
        <v>STR_SUN_EFF_DT_HASH_KEY  int,</v>
      </c>
      <c r="S36" s="67"/>
      <c r="T36" s="68" t="str">
        <f t="shared" si="7"/>
        <v>STR_SUN_EFF_DT_HASH_KEY,</v>
      </c>
      <c r="W36" s="68" t="str">
        <f t="shared" si="8"/>
        <v>,a.STR_SUN_EFF_DT_HASH_KEY</v>
      </c>
      <c r="AA36" s="175"/>
      <c r="AB36" s="176"/>
      <c r="AE36" t="s">
        <v>3446</v>
      </c>
      <c r="AF36" t="s">
        <v>2842</v>
      </c>
      <c r="AG36" t="s">
        <v>3671</v>
      </c>
      <c r="AH36" s="16" t="str">
        <f t="shared" si="10"/>
        <v>INV_STAT_CD_ID</v>
      </c>
      <c r="AI36" s="16" t="str">
        <f t="shared" si="9"/>
        <v>Represents whether the store is open, closed or in the process of remodeling.  (From PDM)</v>
      </c>
    </row>
    <row r="37" spans="1:35">
      <c r="A37" s="59" t="s">
        <v>1513</v>
      </c>
      <c r="B37" s="16" t="str">
        <f t="shared" si="11"/>
        <v>str_mrch_cdr_id string</v>
      </c>
      <c r="C37" s="20">
        <f t="shared" si="12"/>
        <v>16</v>
      </c>
      <c r="D37" s="20">
        <f t="shared" si="13"/>
        <v>0</v>
      </c>
      <c r="E37" s="20"/>
      <c r="F37" s="36" t="str">
        <f t="shared" si="3"/>
        <v>STR_MRCH_CDR_ID</v>
      </c>
      <c r="G37" s="36" t="str">
        <f t="shared" si="14"/>
        <v>string</v>
      </c>
      <c r="H37" s="29">
        <v>26</v>
      </c>
      <c r="I37" s="30"/>
      <c r="J37" s="457" t="str">
        <f t="shared" si="5"/>
        <v>Numeric representation of a location's a merchant creditreconcialition  (From PDM)</v>
      </c>
      <c r="K37" s="344" t="s">
        <v>3556</v>
      </c>
      <c r="L37" s="50"/>
      <c r="M37" s="50"/>
      <c r="N37" s="35"/>
      <c r="R37" s="16" t="str">
        <f t="shared" si="6"/>
        <v>STR_MRCH_CDR_ID  string,</v>
      </c>
      <c r="S37" s="67"/>
      <c r="T37" s="68" t="str">
        <f t="shared" si="7"/>
        <v>STR_MRCH_CDR_ID,</v>
      </c>
      <c r="U37" s="67"/>
      <c r="V37" s="67"/>
      <c r="W37" s="68" t="str">
        <f t="shared" si="8"/>
        <v>,a.STR_MRCH_CDR_ID</v>
      </c>
      <c r="AA37" s="175"/>
      <c r="AB37" s="176"/>
      <c r="AE37" t="s">
        <v>3445</v>
      </c>
      <c r="AF37" t="s">
        <v>2842</v>
      </c>
      <c r="AG37" t="s">
        <v>3672</v>
      </c>
      <c r="AH37" s="16" t="str">
        <f t="shared" si="10"/>
        <v>STR_FRMT_TYP_CD_ID</v>
      </c>
      <c r="AI37" s="16" t="str">
        <f t="shared" si="9"/>
        <v>The identifier which represent the format for a store location. COMMENTS: EXAMPLES: Baby Dept,Baby Only, Gap Combo, Core, Core/Home, Flagship, Outlet, Gap/Body Walkthrough, Gap/Kids Walkthrough,ON/Cafe, Men's Only, Women's Only  (From PDM)</v>
      </c>
    </row>
    <row r="38" spans="1:35">
      <c r="A38" s="59" t="s">
        <v>1514</v>
      </c>
      <c r="B38" s="16" t="str">
        <f t="shared" si="11"/>
        <v>str_cdr_ind string</v>
      </c>
      <c r="C38" s="20">
        <f t="shared" si="12"/>
        <v>12</v>
      </c>
      <c r="D38" s="20">
        <f t="shared" si="13"/>
        <v>0</v>
      </c>
      <c r="F38" s="36" t="str">
        <f t="shared" si="3"/>
        <v>STR_CDR_IND</v>
      </c>
      <c r="G38" s="36" t="str">
        <f t="shared" si="14"/>
        <v>string</v>
      </c>
      <c r="H38" s="26">
        <v>27</v>
      </c>
      <c r="I38" s="75"/>
      <c r="J38" s="458" t="str">
        <f t="shared" si="5"/>
        <v>Indicates which location has a merchant credit reconciliation.  (From PDM)</v>
      </c>
      <c r="K38" s="344" t="s">
        <v>112</v>
      </c>
      <c r="L38" s="461"/>
      <c r="R38" s="16" t="str">
        <f t="shared" si="6"/>
        <v>STR_CDR_IND  string,</v>
      </c>
      <c r="S38" s="67"/>
      <c r="T38" s="68" t="str">
        <f t="shared" si="7"/>
        <v>STR_CDR_IND,</v>
      </c>
      <c r="U38" s="67"/>
      <c r="V38" s="67"/>
      <c r="W38" s="68" t="str">
        <f t="shared" si="8"/>
        <v>,a.STR_CDR_IND</v>
      </c>
      <c r="AA38" s="175"/>
      <c r="AB38" s="176"/>
      <c r="AE38" t="s">
        <v>3444</v>
      </c>
      <c r="AF38" t="s">
        <v>2842</v>
      </c>
      <c r="AG38" t="s">
        <v>3443</v>
      </c>
      <c r="AH38" s="16" t="str">
        <f t="shared" si="10"/>
        <v>STR_MGR_EMP_KEY</v>
      </c>
      <c r="AI38" s="16" t="str">
        <f t="shared" si="9"/>
        <v>A unique identifier which identifies a store manager.  (From PDM)</v>
      </c>
    </row>
    <row r="39" spans="1:35">
      <c r="A39" s="59" t="s">
        <v>1515</v>
      </c>
      <c r="B39" s="16" t="str">
        <f t="shared" si="11"/>
        <v>str_cdr_eff_dt_hash_key int</v>
      </c>
      <c r="C39" s="20">
        <f t="shared" si="12"/>
        <v>24</v>
      </c>
      <c r="D39" s="20">
        <f t="shared" si="13"/>
        <v>0</v>
      </c>
      <c r="E39" s="20"/>
      <c r="F39" s="36" t="str">
        <f t="shared" si="3"/>
        <v>STR_CDR_EFF_DT_HASH_KEY</v>
      </c>
      <c r="G39" s="36" t="str">
        <f t="shared" si="14"/>
        <v>int</v>
      </c>
      <c r="H39" s="29">
        <v>28</v>
      </c>
      <c r="I39" s="30"/>
      <c r="J39" s="457">
        <f t="shared" si="5"/>
        <v>0</v>
      </c>
      <c r="K39" s="344" t="s">
        <v>3536</v>
      </c>
      <c r="L39" s="50"/>
      <c r="M39" s="50"/>
      <c r="N39" s="35"/>
      <c r="R39" s="16" t="str">
        <f t="shared" si="6"/>
        <v>STR_CDR_EFF_DT_HASH_KEY  int,</v>
      </c>
      <c r="S39" s="67"/>
      <c r="T39" s="68" t="str">
        <f t="shared" si="7"/>
        <v>STR_CDR_EFF_DT_HASH_KEY,</v>
      </c>
      <c r="W39" s="68" t="str">
        <f t="shared" si="8"/>
        <v>,a.STR_CDR_EFF_DT_HASH_KEY</v>
      </c>
      <c r="AA39" s="175"/>
      <c r="AB39" s="176"/>
      <c r="AE39" t="s">
        <v>3442</v>
      </c>
      <c r="AF39" t="s">
        <v>2842</v>
      </c>
      <c r="AG39" t="s">
        <v>3673</v>
      </c>
      <c r="AH39" s="16" t="str">
        <f t="shared" si="10"/>
        <v>INTR_CTR_ID</v>
      </c>
      <c r="AI39" s="16" t="str">
        <f t="shared" si="9"/>
        <v>The system of record numeric representation of themall/structure that the location is housed in.COMMENTS: This is not the one that is commonly known to the business  (From PDM)</v>
      </c>
    </row>
    <row r="40" spans="1:35">
      <c r="A40" s="59" t="s">
        <v>1516</v>
      </c>
      <c r="B40" s="16" t="str">
        <f t="shared" si="11"/>
        <v>str_regr_cnt int</v>
      </c>
      <c r="C40" s="20">
        <f t="shared" si="12"/>
        <v>13</v>
      </c>
      <c r="D40" s="20">
        <f t="shared" si="13"/>
        <v>0</v>
      </c>
      <c r="F40" s="36" t="str">
        <f t="shared" si="3"/>
        <v>STR_REGR_CNT</v>
      </c>
      <c r="G40" s="36" t="str">
        <f t="shared" si="14"/>
        <v>int</v>
      </c>
      <c r="H40" s="26">
        <v>29</v>
      </c>
      <c r="I40" s="75"/>
      <c r="J40" s="458" t="str">
        <f t="shared" si="5"/>
        <v>Number of cash registers in a location.  (From PDM)</v>
      </c>
      <c r="K40" s="344" t="s">
        <v>1753</v>
      </c>
      <c r="L40" s="461"/>
      <c r="R40" s="16" t="str">
        <f t="shared" si="6"/>
        <v>STR_REGR_CNT  int,</v>
      </c>
      <c r="S40" s="67"/>
      <c r="T40" s="68" t="str">
        <f t="shared" si="7"/>
        <v>STR_REGR_CNT,</v>
      </c>
      <c r="U40" s="67"/>
      <c r="V40" s="67"/>
      <c r="W40" s="68" t="str">
        <f t="shared" si="8"/>
        <v>,a.STR_REGR_CNT</v>
      </c>
      <c r="AA40" s="175"/>
      <c r="AB40" s="176"/>
      <c r="AE40" t="s">
        <v>3441</v>
      </c>
      <c r="AF40" t="s">
        <v>2842</v>
      </c>
      <c r="AG40" t="s">
        <v>3440</v>
      </c>
      <c r="AH40" s="16" t="str">
        <f t="shared" si="10"/>
        <v>COMP_STAT_CD_ID</v>
      </c>
      <c r="AI40" s="16" t="str">
        <f t="shared" si="9"/>
        <v>The current status for a given store.  (From PDM)</v>
      </c>
    </row>
    <row r="41" spans="1:35" ht="15.75" thickBot="1">
      <c r="A41" s="59" t="s">
        <v>1517</v>
      </c>
      <c r="B41" s="16" t="str">
        <f t="shared" si="11"/>
        <v>str_curr_bank_cd int</v>
      </c>
      <c r="C41" s="20">
        <f t="shared" si="12"/>
        <v>17</v>
      </c>
      <c r="D41" s="20">
        <f t="shared" si="13"/>
        <v>0</v>
      </c>
      <c r="E41" s="20"/>
      <c r="F41" s="158" t="str">
        <f t="shared" si="3"/>
        <v>STR_CURR_BANK_CD</v>
      </c>
      <c r="G41" s="158" t="str">
        <f t="shared" si="14"/>
        <v>int</v>
      </c>
      <c r="H41" s="159">
        <v>30</v>
      </c>
      <c r="I41" s="180"/>
      <c r="J41" s="459" t="str">
        <f t="shared" si="5"/>
        <v>Alpha-numeric representation of the bank a location transacts with.  (From PDM)</v>
      </c>
      <c r="K41" s="462" t="s">
        <v>1753</v>
      </c>
      <c r="L41" s="50"/>
      <c r="M41" s="50"/>
      <c r="N41" s="35"/>
      <c r="R41" s="16" t="str">
        <f t="shared" si="6"/>
        <v>STR_CURR_BANK_CD  int,</v>
      </c>
      <c r="S41" s="67"/>
      <c r="T41" s="68" t="str">
        <f t="shared" si="7"/>
        <v>STR_CURR_BANK_CD,</v>
      </c>
      <c r="U41" s="67"/>
      <c r="V41" s="67"/>
      <c r="W41" s="68" t="str">
        <f t="shared" si="8"/>
        <v>,a.STR_CURR_BANK_CD</v>
      </c>
      <c r="AA41" s="175"/>
      <c r="AB41" s="176"/>
      <c r="AE41" t="s">
        <v>3439</v>
      </c>
      <c r="AF41" t="s">
        <v>2842</v>
      </c>
      <c r="AG41" t="s">
        <v>3438</v>
      </c>
      <c r="AH41" s="16" t="str">
        <f t="shared" si="10"/>
        <v>TOT_STR_IPR_AREA_QTY</v>
      </c>
      <c r="AI41" s="16" t="str">
        <f t="shared" si="9"/>
        <v>Location's improved area measurement.  (From PDM)</v>
      </c>
    </row>
    <row r="42" spans="1:35">
      <c r="A42" s="59" t="s">
        <v>1518</v>
      </c>
      <c r="B42" s="16" t="str">
        <f t="shared" si="11"/>
        <v>str_prev_bank_cd int</v>
      </c>
      <c r="C42" s="20">
        <f t="shared" si="12"/>
        <v>17</v>
      </c>
      <c r="D42" s="20">
        <f t="shared" si="13"/>
        <v>0</v>
      </c>
      <c r="E42" s="20"/>
      <c r="F42" s="152" t="str">
        <f t="shared" si="3"/>
        <v>STR_PREV_BANK_CD</v>
      </c>
      <c r="G42" s="152" t="str">
        <f t="shared" si="14"/>
        <v>int</v>
      </c>
      <c r="H42" s="156">
        <v>31</v>
      </c>
      <c r="I42" s="178"/>
      <c r="J42" s="460" t="str">
        <f t="shared" si="5"/>
        <v>Alpha-numeric representation of the store's prior bank  (From PDM)</v>
      </c>
      <c r="K42" s="463" t="s">
        <v>1753</v>
      </c>
      <c r="L42" s="50"/>
      <c r="M42" s="50"/>
      <c r="N42" s="35"/>
      <c r="R42" s="16" t="str">
        <f t="shared" si="6"/>
        <v>STR_PREV_BANK_CD  int,</v>
      </c>
      <c r="S42" s="67"/>
      <c r="T42" s="68" t="str">
        <f t="shared" si="7"/>
        <v>STR_PREV_BANK_CD,</v>
      </c>
      <c r="W42" s="68" t="str">
        <f t="shared" si="8"/>
        <v>,a.STR_PREV_BANK_CD</v>
      </c>
      <c r="AA42" s="175"/>
      <c r="AB42" s="176"/>
      <c r="AE42" t="s">
        <v>3437</v>
      </c>
      <c r="AF42" t="s">
        <v>2842</v>
      </c>
      <c r="AG42" t="s">
        <v>3436</v>
      </c>
      <c r="AH42" s="16" t="str">
        <f t="shared" si="10"/>
        <v>TOT_STR_IPRB_AREA_QTY</v>
      </c>
      <c r="AI42" s="16" t="str">
        <f t="shared" si="9"/>
        <v>Location's improvable area measurement.  (From PDM)</v>
      </c>
    </row>
    <row r="43" spans="1:35">
      <c r="A43" s="59" t="s">
        <v>1519</v>
      </c>
      <c r="B43" s="16" t="str">
        <f t="shared" si="11"/>
        <v>str_bank_eff_dt string</v>
      </c>
      <c r="C43" s="20">
        <f t="shared" si="12"/>
        <v>16</v>
      </c>
      <c r="D43" s="20">
        <f t="shared" si="13"/>
        <v>0</v>
      </c>
      <c r="F43" s="36" t="str">
        <f t="shared" si="3"/>
        <v>STR_BANK_EFF_DT</v>
      </c>
      <c r="G43" s="36" t="str">
        <f t="shared" si="14"/>
        <v>string</v>
      </c>
      <c r="H43" s="26">
        <v>32</v>
      </c>
      <c r="I43" s="75"/>
      <c r="J43" s="458" t="str">
        <f t="shared" si="5"/>
        <v>Date relationship started between the location and its current bank.  (From PDM)</v>
      </c>
      <c r="K43" s="344" t="s">
        <v>3539</v>
      </c>
      <c r="L43" s="461"/>
      <c r="R43" s="16" t="str">
        <f t="shared" si="6"/>
        <v>STR_BANK_EFF_DT  string,</v>
      </c>
      <c r="S43" s="67"/>
      <c r="T43" s="68" t="str">
        <f t="shared" si="7"/>
        <v>STR_BANK_EFF_DT,</v>
      </c>
      <c r="U43" s="67"/>
      <c r="V43" s="67"/>
      <c r="W43" s="68" t="str">
        <f t="shared" si="8"/>
        <v>,a.STR_BANK_EFF_DT</v>
      </c>
      <c r="AA43" s="175"/>
      <c r="AB43" s="176"/>
      <c r="AE43" t="s">
        <v>3533</v>
      </c>
      <c r="AF43" t="s">
        <v>2842</v>
      </c>
      <c r="AG43" t="s">
        <v>3532</v>
      </c>
      <c r="AH43" s="16" t="str">
        <f t="shared" si="10"/>
        <v>TOT_STR_SLS_AREA_QTY</v>
      </c>
      <c r="AI43" s="16" t="str">
        <f t="shared" si="9"/>
        <v>Location's sales floor area measurement.  (From PDM)</v>
      </c>
    </row>
    <row r="44" spans="1:35">
      <c r="A44" s="59" t="s">
        <v>1520</v>
      </c>
      <c r="B44" s="16" t="str">
        <f t="shared" si="11"/>
        <v>str_mrch_acct_nbr string</v>
      </c>
      <c r="C44" s="20">
        <f t="shared" si="12"/>
        <v>18</v>
      </c>
      <c r="D44" s="20">
        <f t="shared" si="13"/>
        <v>0</v>
      </c>
      <c r="E44" s="20"/>
      <c r="F44" s="36" t="str">
        <f t="shared" si="3"/>
        <v>STR_MRCH_ACCT_NBR</v>
      </c>
      <c r="G44" s="36" t="str">
        <f t="shared" si="14"/>
        <v>string</v>
      </c>
      <c r="H44" s="29">
        <v>33</v>
      </c>
      <c r="I44" s="30"/>
      <c r="J44" s="457" t="str">
        <f t="shared" si="5"/>
        <v>Location's merchant account number  (From PDM)</v>
      </c>
      <c r="K44" s="344" t="s">
        <v>3557</v>
      </c>
      <c r="L44" s="50"/>
      <c r="M44" s="50"/>
      <c r="N44" s="35"/>
      <c r="R44" s="16" t="str">
        <f t="shared" si="6"/>
        <v>STR_MRCH_ACCT_NBR  string,</v>
      </c>
      <c r="S44" s="67"/>
      <c r="T44" s="68" t="str">
        <f t="shared" si="7"/>
        <v>STR_MRCH_ACCT_NBR,</v>
      </c>
      <c r="U44" s="67"/>
      <c r="V44" s="67"/>
      <c r="W44" s="68" t="str">
        <f t="shared" si="8"/>
        <v>,a.STR_MRCH_ACCT_NBR</v>
      </c>
      <c r="AA44" s="175"/>
      <c r="AB44" s="176"/>
      <c r="AE44" t="s">
        <v>3531</v>
      </c>
      <c r="AF44" t="s">
        <v>2842</v>
      </c>
      <c r="AG44" t="s">
        <v>3530</v>
      </c>
      <c r="AH44" s="16" t="str">
        <f t="shared" si="10"/>
        <v>TOT_STR_STK_AREA_QTY</v>
      </c>
      <c r="AI44" s="16" t="str">
        <f t="shared" si="9"/>
        <v>Location's stockroom Area measurement.  (From PDM)</v>
      </c>
    </row>
    <row r="45" spans="1:35">
      <c r="A45" s="59" t="s">
        <v>1521</v>
      </c>
      <c r="B45" s="16" t="str">
        <f t="shared" si="11"/>
        <v>dr_mrch_acct_nbr string</v>
      </c>
      <c r="C45" s="20">
        <f t="shared" si="12"/>
        <v>17</v>
      </c>
      <c r="D45" s="20">
        <f t="shared" si="13"/>
        <v>0</v>
      </c>
      <c r="F45" s="36" t="str">
        <f t="shared" si="3"/>
        <v>DR_MRCH_ACCT_NBR</v>
      </c>
      <c r="G45" s="36" t="str">
        <f t="shared" si="14"/>
        <v>string</v>
      </c>
      <c r="H45" s="26">
        <v>34</v>
      </c>
      <c r="I45" s="75"/>
      <c r="J45" s="458" t="str">
        <f t="shared" si="5"/>
        <v>Location's merchant's account number for debit card transactions.  (From PDM)</v>
      </c>
      <c r="K45" s="344" t="s">
        <v>3558</v>
      </c>
      <c r="L45" s="461"/>
      <c r="R45" s="16" t="str">
        <f t="shared" si="6"/>
        <v>DR_MRCH_ACCT_NBR  string,</v>
      </c>
      <c r="S45" s="67"/>
      <c r="T45" s="68" t="str">
        <f t="shared" si="7"/>
        <v>DR_MRCH_ACCT_NBR,</v>
      </c>
      <c r="W45" s="68" t="str">
        <f t="shared" si="8"/>
        <v>,a.DR_MRCH_ACCT_NBR</v>
      </c>
      <c r="AA45" s="175"/>
      <c r="AB45" s="176"/>
      <c r="AE45" t="s">
        <v>3529</v>
      </c>
      <c r="AF45" t="s">
        <v>2842</v>
      </c>
      <c r="AG45" t="s">
        <v>3528</v>
      </c>
      <c r="AH45" s="16" t="str">
        <f t="shared" si="10"/>
        <v>TOT_STR_FTRM_AREA_QTY</v>
      </c>
      <c r="AI45" s="16" t="str">
        <f t="shared" si="9"/>
        <v>Location's fitting room area measurement.  (From PDM)</v>
      </c>
    </row>
    <row r="46" spans="1:35" ht="45">
      <c r="A46" s="59" t="s">
        <v>1522</v>
      </c>
      <c r="B46" s="16" t="str">
        <f t="shared" si="11"/>
        <v>inv_only_str_ind string</v>
      </c>
      <c r="C46" s="20">
        <f t="shared" si="12"/>
        <v>17</v>
      </c>
      <c r="D46" s="20">
        <f t="shared" si="13"/>
        <v>0</v>
      </c>
      <c r="E46" s="20"/>
      <c r="F46" s="36" t="str">
        <f t="shared" si="3"/>
        <v>INV_ONLY_STR_IND</v>
      </c>
      <c r="G46" s="36" t="str">
        <f t="shared" si="14"/>
        <v>string</v>
      </c>
      <c r="H46" s="26">
        <v>35</v>
      </c>
      <c r="I46" s="27"/>
      <c r="J46" s="458" t="str">
        <f t="shared" si="5"/>
        <v>Points out which stores is an inventory only location.COMMENTS: If a location is considered an 'inventory only' location then Point of Sale (POS) activities are not performed against this controller. Only inventory activities such as receiving are performed. (From PDM)</v>
      </c>
      <c r="K46" s="344" t="s">
        <v>112</v>
      </c>
      <c r="L46" s="50"/>
      <c r="M46" s="50"/>
      <c r="N46" s="35"/>
      <c r="R46" s="16" t="str">
        <f t="shared" si="6"/>
        <v>INV_ONLY_STR_IND  string,</v>
      </c>
      <c r="S46" s="67"/>
      <c r="T46" s="68" t="str">
        <f t="shared" si="7"/>
        <v>INV_ONLY_STR_IND,</v>
      </c>
      <c r="U46" s="67"/>
      <c r="V46" s="67"/>
      <c r="W46" s="68" t="str">
        <f t="shared" si="8"/>
        <v>,a.INV_ONLY_STR_IND</v>
      </c>
      <c r="AA46" s="175"/>
      <c r="AB46" s="176"/>
      <c r="AE46" t="s">
        <v>3527</v>
      </c>
      <c r="AF46" t="s">
        <v>2842</v>
      </c>
      <c r="AG46" t="s">
        <v>3674</v>
      </c>
      <c r="AH46" s="16" t="str">
        <f t="shared" si="10"/>
        <v>TOT_RMTE_STK_AREA_QTY</v>
      </c>
      <c r="AI46" s="16" t="str">
        <f t="shared" si="9"/>
        <v>Location's detached stockroom (remote) area measurement.  (From PDM)</v>
      </c>
    </row>
    <row r="47" spans="1:35" ht="30">
      <c r="A47" s="59" t="s">
        <v>1523</v>
      </c>
      <c r="B47" s="16" t="str">
        <f t="shared" si="11"/>
        <v>prvt_lbl_cr_crd_id string</v>
      </c>
      <c r="C47" s="20">
        <f t="shared" si="12"/>
        <v>19</v>
      </c>
      <c r="D47" s="20">
        <f t="shared" si="13"/>
        <v>0</v>
      </c>
      <c r="E47" s="20"/>
      <c r="F47" s="36" t="str">
        <f t="shared" si="3"/>
        <v>PRVT_LBL_CR_CRD_ID</v>
      </c>
      <c r="G47" s="36" t="str">
        <f t="shared" si="14"/>
        <v>string</v>
      </c>
      <c r="H47" s="29">
        <v>36</v>
      </c>
      <c r="I47" s="30"/>
      <c r="J47" s="457" t="str">
        <f t="shared" si="5"/>
        <v>The numeric identifier of location's private label'smerchand number. COMMENTS: AKA: Store GE Merchant identifier.  (From PDM)</v>
      </c>
      <c r="K47" s="344" t="s">
        <v>3559</v>
      </c>
      <c r="L47" s="50"/>
      <c r="M47" s="50"/>
      <c r="N47" s="35"/>
      <c r="R47" s="16" t="str">
        <f t="shared" si="6"/>
        <v>PRVT_LBL_CR_CRD_ID  string,</v>
      </c>
      <c r="S47" s="67"/>
      <c r="T47" s="68" t="str">
        <f t="shared" si="7"/>
        <v>PRVT_LBL_CR_CRD_ID,</v>
      </c>
      <c r="U47" s="67"/>
      <c r="V47" s="67"/>
      <c r="W47" s="68" t="str">
        <f t="shared" si="8"/>
        <v>,a.PRVT_LBL_CR_CRD_ID</v>
      </c>
      <c r="AA47" s="175"/>
      <c r="AB47" s="176"/>
      <c r="AE47" t="s">
        <v>3526</v>
      </c>
      <c r="AF47" t="s">
        <v>2842</v>
      </c>
      <c r="AG47" t="s">
        <v>3525</v>
      </c>
      <c r="AH47" s="16" t="str">
        <f t="shared" si="10"/>
        <v>LANG_CD_ID</v>
      </c>
      <c r="AI47" s="16" t="str">
        <f t="shared" si="9"/>
        <v>Language spoken in a given location  (From PDM)</v>
      </c>
    </row>
    <row r="48" spans="1:35" ht="45">
      <c r="A48" s="59" t="s">
        <v>1524</v>
      </c>
      <c r="B48" s="16" t="str">
        <f t="shared" si="11"/>
        <v>poll_tm_grp_cd int</v>
      </c>
      <c r="C48" s="20">
        <f t="shared" si="12"/>
        <v>15</v>
      </c>
      <c r="D48" s="20">
        <f t="shared" si="13"/>
        <v>0</v>
      </c>
      <c r="F48" s="36" t="str">
        <f t="shared" si="3"/>
        <v>POLL_TM_GRP_CD</v>
      </c>
      <c r="G48" s="36" t="str">
        <f t="shared" si="14"/>
        <v>int</v>
      </c>
      <c r="H48" s="26">
        <v>37</v>
      </c>
      <c r="I48" s="75"/>
      <c r="J48" s="458" t="str">
        <f t="shared" si="5"/>
        <v>The alpha-numeric group which logically groups locations together with the intent of grouping for polling purposes. COMMENTS: This is a group of stores that send store transaction data to HQ within the same time period. (From PDM)</v>
      </c>
      <c r="K48" s="344" t="s">
        <v>1701</v>
      </c>
      <c r="L48" s="461"/>
      <c r="R48" s="16" t="str">
        <f t="shared" si="6"/>
        <v>POLL_TM_GRP_CD  int,</v>
      </c>
      <c r="S48" s="67"/>
      <c r="T48" s="68" t="str">
        <f t="shared" si="7"/>
        <v>POLL_TM_GRP_CD,</v>
      </c>
      <c r="W48" s="68" t="str">
        <f t="shared" si="8"/>
        <v>,a.POLL_TM_GRP_CD</v>
      </c>
      <c r="AA48" s="175"/>
      <c r="AB48" s="176"/>
      <c r="AE48" t="s">
        <v>3524</v>
      </c>
      <c r="AF48" t="s">
        <v>2842</v>
      </c>
      <c r="AG48" t="s">
        <v>3523</v>
      </c>
      <c r="AH48" s="16" t="str">
        <f t="shared" si="10"/>
        <v>AREA_UOM_CD_ID</v>
      </c>
      <c r="AI48" s="16" t="str">
        <f t="shared" si="9"/>
        <v>The code that represents the unit of measure (uom)used for area (eg. sq. ft. or sq. meters).  (From PDM)</v>
      </c>
    </row>
    <row r="49" spans="1:35">
      <c r="A49" s="59" t="s">
        <v>1525</v>
      </c>
      <c r="B49" s="16" t="str">
        <f t="shared" si="11"/>
        <v>str_mgr_emp_key int</v>
      </c>
      <c r="C49" s="20">
        <f t="shared" si="12"/>
        <v>16</v>
      </c>
      <c r="D49" s="20">
        <f t="shared" si="13"/>
        <v>0</v>
      </c>
      <c r="E49" s="20"/>
      <c r="F49" s="36" t="str">
        <f t="shared" si="3"/>
        <v>STR_MGR_EMP_KEY</v>
      </c>
      <c r="G49" s="36" t="str">
        <f t="shared" si="14"/>
        <v>int</v>
      </c>
      <c r="H49" s="29">
        <v>38</v>
      </c>
      <c r="I49" s="30"/>
      <c r="J49" s="457" t="str">
        <f t="shared" si="5"/>
        <v>A unique identifier which identifies a store manager.  (From PDM)</v>
      </c>
      <c r="K49" s="344" t="s">
        <v>1753</v>
      </c>
      <c r="L49" s="50"/>
      <c r="M49" s="50"/>
      <c r="N49" s="35"/>
      <c r="R49" s="16" t="str">
        <f t="shared" si="6"/>
        <v>STR_MGR_EMP_KEY  int,</v>
      </c>
      <c r="S49" s="67"/>
      <c r="T49" s="68" t="str">
        <f t="shared" si="7"/>
        <v>STR_MGR_EMP_KEY,</v>
      </c>
      <c r="U49" s="67"/>
      <c r="V49" s="67"/>
      <c r="W49" s="68" t="str">
        <f t="shared" si="8"/>
        <v>,a.STR_MGR_EMP_KEY</v>
      </c>
      <c r="AA49" s="175"/>
      <c r="AB49" s="176"/>
      <c r="AE49" t="s">
        <v>3522</v>
      </c>
      <c r="AF49" t="s">
        <v>2842</v>
      </c>
      <c r="AG49" t="s">
        <v>3521</v>
      </c>
      <c r="AH49" s="16" t="str">
        <f t="shared" si="10"/>
        <v>BLD_BLD_YR</v>
      </c>
      <c r="AI49" s="16" t="str">
        <f t="shared" si="9"/>
        <v>The year the structure that the location is housed inwas built  (From PDM)</v>
      </c>
    </row>
    <row r="50" spans="1:35">
      <c r="A50" s="59" t="s">
        <v>1526</v>
      </c>
      <c r="B50" s="16" t="str">
        <f t="shared" si="11"/>
        <v>comp_stat_cd_id int</v>
      </c>
      <c r="C50" s="20">
        <f t="shared" si="12"/>
        <v>16</v>
      </c>
      <c r="D50" s="20">
        <f t="shared" si="13"/>
        <v>0</v>
      </c>
      <c r="F50" s="36" t="str">
        <f t="shared" si="3"/>
        <v>COMP_STAT_CD_ID</v>
      </c>
      <c r="G50" s="36" t="str">
        <f t="shared" si="14"/>
        <v>int</v>
      </c>
      <c r="H50" s="26">
        <v>39</v>
      </c>
      <c r="I50" s="75"/>
      <c r="J50" s="458" t="str">
        <f t="shared" si="5"/>
        <v>The current status for a given store.  (From PDM)</v>
      </c>
      <c r="K50" s="344" t="s">
        <v>1753</v>
      </c>
      <c r="L50" s="461"/>
      <c r="R50" s="16" t="str">
        <f t="shared" si="6"/>
        <v>COMP_STAT_CD_ID  int,</v>
      </c>
      <c r="S50" s="67"/>
      <c r="T50" s="68" t="str">
        <f t="shared" si="7"/>
        <v>COMP_STAT_CD_ID,</v>
      </c>
      <c r="U50" s="67"/>
      <c r="V50" s="67"/>
      <c r="W50" s="68" t="str">
        <f t="shared" si="8"/>
        <v>,a.COMP_STAT_CD_ID</v>
      </c>
      <c r="AA50" s="175"/>
      <c r="AB50" s="176"/>
      <c r="AE50" t="s">
        <v>3520</v>
      </c>
      <c r="AF50" t="s">
        <v>2842</v>
      </c>
      <c r="AH50" s="16" t="str">
        <f t="shared" si="10"/>
        <v>MSA_KEY</v>
      </c>
      <c r="AI50" s="16" t="str">
        <f t="shared" si="9"/>
        <v xml:space="preserve"> (From PDM)</v>
      </c>
    </row>
    <row r="51" spans="1:35" ht="15.75" thickBot="1">
      <c r="A51" s="59" t="s">
        <v>1527</v>
      </c>
      <c r="B51" s="16" t="str">
        <f t="shared" si="11"/>
        <v>tot_str_ipr_area_qty int</v>
      </c>
      <c r="C51" s="20">
        <f t="shared" si="12"/>
        <v>21</v>
      </c>
      <c r="D51" s="20">
        <f t="shared" si="13"/>
        <v>0</v>
      </c>
      <c r="E51" s="20"/>
      <c r="F51" s="158" t="str">
        <f t="shared" si="3"/>
        <v>TOT_STR_IPR_AREA_QTY</v>
      </c>
      <c r="G51" s="158" t="str">
        <f t="shared" si="14"/>
        <v>int</v>
      </c>
      <c r="H51" s="159">
        <v>40</v>
      </c>
      <c r="I51" s="180"/>
      <c r="J51" s="459" t="str">
        <f t="shared" si="5"/>
        <v>Location's improved area measurement.  (From PDM)</v>
      </c>
      <c r="K51" s="462" t="s">
        <v>3560</v>
      </c>
      <c r="L51" s="50"/>
      <c r="M51" s="50"/>
      <c r="N51" s="35"/>
      <c r="R51" s="16" t="str">
        <f t="shared" si="6"/>
        <v>TOT_STR_IPR_AREA_QTY  int,</v>
      </c>
      <c r="S51" s="67"/>
      <c r="T51" s="68" t="str">
        <f t="shared" si="7"/>
        <v>TOT_STR_IPR_AREA_QTY,</v>
      </c>
      <c r="W51" s="68" t="str">
        <f t="shared" si="8"/>
        <v>,a.TOT_STR_IPR_AREA_QTY</v>
      </c>
      <c r="AA51" s="175"/>
      <c r="AB51" s="176"/>
      <c r="AE51" t="s">
        <v>3519</v>
      </c>
      <c r="AF51" t="s">
        <v>2825</v>
      </c>
      <c r="AG51" t="s">
        <v>3675</v>
      </c>
      <c r="AH51" s="16" t="str">
        <f t="shared" si="10"/>
        <v>BLD_LOC_TYP_CD</v>
      </c>
      <c r="AI51" s="16" t="str">
        <f t="shared" si="9"/>
        <v>A designation of the kind or sort of location.  (From PDM)</v>
      </c>
    </row>
    <row r="52" spans="1:35">
      <c r="A52" s="59" t="s">
        <v>1528</v>
      </c>
      <c r="B52" s="16" t="str">
        <f t="shared" si="11"/>
        <v>tot_str_iprb_area_qty int</v>
      </c>
      <c r="C52" s="20">
        <f t="shared" si="12"/>
        <v>22</v>
      </c>
      <c r="D52" s="20">
        <f t="shared" si="13"/>
        <v>0</v>
      </c>
      <c r="E52" s="20"/>
      <c r="F52" s="152" t="str">
        <f t="shared" si="3"/>
        <v>TOT_STR_IPRB_AREA_QTY</v>
      </c>
      <c r="G52" s="152" t="str">
        <f t="shared" si="14"/>
        <v>int</v>
      </c>
      <c r="H52" s="156">
        <v>41</v>
      </c>
      <c r="I52" s="178"/>
      <c r="J52" s="460" t="str">
        <f t="shared" si="5"/>
        <v>Location's improvable area measurement.  (From PDM)</v>
      </c>
      <c r="K52" s="463" t="s">
        <v>3560</v>
      </c>
      <c r="L52" s="50"/>
      <c r="M52" s="50"/>
      <c r="N52" s="35"/>
      <c r="R52" s="16" t="str">
        <f t="shared" si="6"/>
        <v>TOT_STR_IPRB_AREA_QTY  int,</v>
      </c>
      <c r="S52" s="67"/>
      <c r="T52" s="68" t="str">
        <f t="shared" si="7"/>
        <v>TOT_STR_IPRB_AREA_QTY,</v>
      </c>
      <c r="U52" s="67"/>
      <c r="V52" s="67"/>
      <c r="W52" s="68" t="str">
        <f t="shared" si="8"/>
        <v>,a.TOT_STR_IPRB_AREA_QTY</v>
      </c>
      <c r="AA52" s="175"/>
      <c r="AB52" s="176"/>
      <c r="AE52" t="s">
        <v>3518</v>
      </c>
      <c r="AF52" t="s">
        <v>2825</v>
      </c>
      <c r="AG52" t="s">
        <v>3517</v>
      </c>
      <c r="AH52" s="16" t="str">
        <f t="shared" si="10"/>
        <v>BLD_LOC_DESC</v>
      </c>
      <c r="AI52" s="16" t="str">
        <f t="shared" si="9"/>
        <v>Describes the structure the location is house id  (From PDM)</v>
      </c>
    </row>
    <row r="53" spans="1:35">
      <c r="A53" s="59" t="s">
        <v>1529</v>
      </c>
      <c r="B53" s="16" t="str">
        <f t="shared" si="11"/>
        <v>tot_str_sls_area_qty int</v>
      </c>
      <c r="C53" s="20">
        <f t="shared" si="12"/>
        <v>21</v>
      </c>
      <c r="D53" s="20">
        <f t="shared" si="13"/>
        <v>0</v>
      </c>
      <c r="F53" s="36" t="str">
        <f t="shared" si="3"/>
        <v>TOT_STR_SLS_AREA_QTY</v>
      </c>
      <c r="G53" s="36" t="str">
        <f t="shared" si="14"/>
        <v>int</v>
      </c>
      <c r="H53" s="26">
        <v>42</v>
      </c>
      <c r="I53" s="75"/>
      <c r="J53" s="458" t="str">
        <f t="shared" si="5"/>
        <v>Location's sales floor area measurement.  (From PDM)</v>
      </c>
      <c r="K53" s="344" t="s">
        <v>3561</v>
      </c>
      <c r="L53" s="461"/>
      <c r="R53" s="16" t="str">
        <f t="shared" si="6"/>
        <v>TOT_STR_SLS_AREA_QTY  int,</v>
      </c>
      <c r="S53" s="67"/>
      <c r="T53" s="68" t="str">
        <f t="shared" si="7"/>
        <v>TOT_STR_SLS_AREA_QTY,</v>
      </c>
      <c r="U53" s="67"/>
      <c r="V53" s="67"/>
      <c r="W53" s="68" t="str">
        <f t="shared" si="8"/>
        <v>,a.TOT_STR_SLS_AREA_QTY</v>
      </c>
      <c r="AA53" s="175"/>
      <c r="AB53" s="176"/>
      <c r="AE53" t="s">
        <v>3516</v>
      </c>
      <c r="AF53" t="s">
        <v>2825</v>
      </c>
      <c r="AG53" t="s">
        <v>3676</v>
      </c>
      <c r="AH53" s="16" t="str">
        <f t="shared" si="10"/>
        <v>MALL_SPC_ID_TXT</v>
      </c>
      <c r="AI53" s="16" t="str">
        <f t="shared" si="9"/>
        <v>The unique number that represents where the locations located within the structure it's housed in.  (From PDM)</v>
      </c>
    </row>
    <row r="54" spans="1:35">
      <c r="A54" s="59" t="s">
        <v>1530</v>
      </c>
      <c r="B54" s="16" t="str">
        <f t="shared" si="11"/>
        <v>tot_str_stk_area_qty int</v>
      </c>
      <c r="C54" s="20">
        <f t="shared" si="12"/>
        <v>21</v>
      </c>
      <c r="D54" s="20">
        <f t="shared" si="13"/>
        <v>0</v>
      </c>
      <c r="E54" s="20"/>
      <c r="F54" s="36" t="str">
        <f t="shared" si="3"/>
        <v>TOT_STR_STK_AREA_QTY</v>
      </c>
      <c r="G54" s="36" t="str">
        <f t="shared" si="14"/>
        <v>int</v>
      </c>
      <c r="H54" s="29">
        <v>43</v>
      </c>
      <c r="I54" s="30"/>
      <c r="J54" s="457" t="str">
        <f t="shared" si="5"/>
        <v>Location's stockroom Area measurement.  (From PDM)</v>
      </c>
      <c r="K54" s="344" t="s">
        <v>3562</v>
      </c>
      <c r="L54" s="50"/>
      <c r="M54" s="50"/>
      <c r="N54" s="35"/>
      <c r="R54" s="16" t="str">
        <f t="shared" si="6"/>
        <v>TOT_STR_STK_AREA_QTY  int,</v>
      </c>
      <c r="S54" s="67"/>
      <c r="T54" s="68" t="str">
        <f t="shared" si="7"/>
        <v>TOT_STR_STK_AREA_QTY,</v>
      </c>
      <c r="W54" s="68" t="str">
        <f t="shared" si="8"/>
        <v>,a.TOT_STR_STK_AREA_QTY</v>
      </c>
      <c r="AA54" s="175"/>
      <c r="AB54" s="176"/>
      <c r="AE54" t="s">
        <v>3515</v>
      </c>
      <c r="AF54" t="s">
        <v>2842</v>
      </c>
      <c r="AG54" t="s">
        <v>3514</v>
      </c>
      <c r="AH54" s="16" t="str">
        <f t="shared" si="10"/>
        <v>LOC_CATG_CD_ID</v>
      </c>
      <c r="AI54" s="16" t="str">
        <f t="shared" si="9"/>
        <v>Categorizes the kind of place the location is house in.  (From PDM)</v>
      </c>
    </row>
    <row r="55" spans="1:35">
      <c r="A55" s="59" t="s">
        <v>1531</v>
      </c>
      <c r="B55" s="16" t="str">
        <f t="shared" si="11"/>
        <v>tot_str_ftrm_area_qty int</v>
      </c>
      <c r="C55" s="20">
        <f t="shared" si="12"/>
        <v>22</v>
      </c>
      <c r="D55" s="20">
        <f t="shared" si="13"/>
        <v>0</v>
      </c>
      <c r="F55" s="36" t="str">
        <f t="shared" si="3"/>
        <v>TOT_STR_FTRM_AREA_QTY</v>
      </c>
      <c r="G55" s="36" t="str">
        <f t="shared" si="14"/>
        <v>int</v>
      </c>
      <c r="H55" s="26">
        <v>44</v>
      </c>
      <c r="I55" s="75"/>
      <c r="J55" s="458" t="str">
        <f t="shared" si="5"/>
        <v>Location's fitting room area measurement.  (From PDM)</v>
      </c>
      <c r="K55" s="344" t="s">
        <v>3563</v>
      </c>
      <c r="L55" s="461"/>
      <c r="R55" s="16" t="str">
        <f t="shared" si="6"/>
        <v>TOT_STR_FTRM_AREA_QTY  int,</v>
      </c>
      <c r="S55" s="67"/>
      <c r="T55" s="68" t="str">
        <f t="shared" si="7"/>
        <v>TOT_STR_FTRM_AREA_QTY,</v>
      </c>
      <c r="U55" s="67"/>
      <c r="V55" s="67"/>
      <c r="W55" s="68" t="str">
        <f t="shared" si="8"/>
        <v>,a.TOT_STR_FTRM_AREA_QTY</v>
      </c>
      <c r="AA55" s="175"/>
      <c r="AB55" s="176"/>
      <c r="AE55" t="s">
        <v>3513</v>
      </c>
      <c r="AF55" t="s">
        <v>2825</v>
      </c>
      <c r="AG55" t="s">
        <v>3677</v>
      </c>
      <c r="AH55" s="16" t="str">
        <f t="shared" si="10"/>
        <v>CTR_NM</v>
      </c>
      <c r="AI55" s="16" t="str">
        <f t="shared" si="9"/>
        <v>What the mall/structure that the location is housed in is commonly known as the mall or shopping center name.  (From PDM)</v>
      </c>
    </row>
    <row r="56" spans="1:35">
      <c r="A56" s="59" t="s">
        <v>1532</v>
      </c>
      <c r="B56" s="16" t="str">
        <f t="shared" si="11"/>
        <v>tot_rmte_stk_area_qty int</v>
      </c>
      <c r="C56" s="20">
        <f t="shared" si="12"/>
        <v>22</v>
      </c>
      <c r="D56" s="20">
        <f t="shared" si="13"/>
        <v>0</v>
      </c>
      <c r="E56" s="20"/>
      <c r="F56" s="36" t="str">
        <f t="shared" si="3"/>
        <v>TOT_RMTE_STK_AREA_QTY</v>
      </c>
      <c r="G56" s="36" t="str">
        <f t="shared" si="14"/>
        <v>int</v>
      </c>
      <c r="H56" s="26">
        <v>45</v>
      </c>
      <c r="I56" s="27"/>
      <c r="J56" s="458" t="str">
        <f t="shared" si="5"/>
        <v>Location's detached stockroom (remote) area measurement.  (From PDM)</v>
      </c>
      <c r="K56" s="344" t="s">
        <v>3562</v>
      </c>
      <c r="L56" s="50"/>
      <c r="M56" s="50"/>
      <c r="N56" s="35"/>
      <c r="R56" s="16" t="str">
        <f t="shared" si="6"/>
        <v>TOT_RMTE_STK_AREA_QTY  int,</v>
      </c>
      <c r="S56" s="67"/>
      <c r="T56" s="68" t="str">
        <f t="shared" si="7"/>
        <v>TOT_RMTE_STK_AREA_QTY,</v>
      </c>
      <c r="U56" s="67"/>
      <c r="V56" s="67"/>
      <c r="W56" s="68" t="str">
        <f t="shared" si="8"/>
        <v>,a.TOT_RMTE_STK_AREA_QTY</v>
      </c>
      <c r="AA56" s="175"/>
      <c r="AB56" s="176"/>
      <c r="AE56" t="s">
        <v>3512</v>
      </c>
      <c r="AF56" t="s">
        <v>2842</v>
      </c>
      <c r="AG56" t="s">
        <v>3678</v>
      </c>
      <c r="AH56" s="16" t="str">
        <f t="shared" si="10"/>
        <v>GRLA_SQUN_QTY</v>
      </c>
      <c r="AI56" s="16" t="str">
        <f t="shared" si="9"/>
        <v>The quantity of square units that is the gross leasable square unit.  (From PDM)</v>
      </c>
    </row>
    <row r="57" spans="1:35">
      <c r="A57" s="59" t="s">
        <v>1533</v>
      </c>
      <c r="B57" s="16" t="str">
        <f t="shared" si="11"/>
        <v>area_uom_cd_id int</v>
      </c>
      <c r="C57" s="20">
        <f t="shared" si="12"/>
        <v>15</v>
      </c>
      <c r="D57" s="20">
        <f t="shared" si="13"/>
        <v>0</v>
      </c>
      <c r="E57" s="20"/>
      <c r="F57" s="36" t="str">
        <f t="shared" si="3"/>
        <v>AREA_UOM_CD_ID</v>
      </c>
      <c r="G57" s="36" t="str">
        <f t="shared" si="14"/>
        <v>int</v>
      </c>
      <c r="H57" s="29">
        <v>46</v>
      </c>
      <c r="I57" s="30"/>
      <c r="J57" s="457" t="str">
        <f t="shared" si="5"/>
        <v>The code that represents the unit of measure (uom)used for area (eg. sq. ft. or sq. meters).  (From PDM)</v>
      </c>
      <c r="K57" s="344" t="s">
        <v>3564</v>
      </c>
      <c r="L57" s="50"/>
      <c r="M57" s="50"/>
      <c r="N57" s="35"/>
      <c r="R57" s="16" t="str">
        <f t="shared" si="6"/>
        <v>AREA_UOM_CD_ID  int,</v>
      </c>
      <c r="S57" s="67"/>
      <c r="T57" s="68" t="str">
        <f t="shared" si="7"/>
        <v>AREA_UOM_CD_ID,</v>
      </c>
      <c r="W57" s="68" t="str">
        <f t="shared" si="8"/>
        <v>,a.AREA_UOM_CD_ID</v>
      </c>
      <c r="AA57" s="175"/>
      <c r="AB57" s="176"/>
      <c r="AE57" t="s">
        <v>3511</v>
      </c>
      <c r="AF57" t="s">
        <v>2842</v>
      </c>
      <c r="AG57" t="s">
        <v>3679</v>
      </c>
      <c r="AH57" s="16" t="str">
        <f t="shared" si="10"/>
        <v>NTL_RSRCH_BRU_NBR</v>
      </c>
      <c r="AI57" s="16" t="str">
        <f t="shared" si="9"/>
        <v>Number assigned by the Nation Economic Research Bureau for the center the location is housed in.  (From PDM)</v>
      </c>
    </row>
    <row r="58" spans="1:35">
      <c r="A58" s="59" t="s">
        <v>1534</v>
      </c>
      <c r="B58" s="16" t="str">
        <f t="shared" si="11"/>
        <v>str_ad_nm string</v>
      </c>
      <c r="C58" s="20">
        <f t="shared" si="12"/>
        <v>10</v>
      </c>
      <c r="D58" s="20">
        <f t="shared" si="13"/>
        <v>0</v>
      </c>
      <c r="F58" s="36" t="str">
        <f t="shared" si="3"/>
        <v>STR_AD_NM</v>
      </c>
      <c r="G58" s="36" t="str">
        <f t="shared" si="14"/>
        <v>string</v>
      </c>
      <c r="H58" s="26">
        <v>47</v>
      </c>
      <c r="I58" s="75"/>
      <c r="J58" s="458" t="str">
        <f t="shared" si="5"/>
        <v>Name of store as it appears in advertisements  (From PDM)</v>
      </c>
      <c r="K58" s="344" t="s">
        <v>3548</v>
      </c>
      <c r="L58" s="461"/>
      <c r="R58" s="16" t="str">
        <f t="shared" si="6"/>
        <v>STR_AD_NM  string,</v>
      </c>
      <c r="S58" s="67"/>
      <c r="T58" s="68" t="str">
        <f t="shared" si="7"/>
        <v>STR_AD_NM,</v>
      </c>
      <c r="U58" s="67"/>
      <c r="V58" s="67"/>
      <c r="W58" s="68" t="str">
        <f t="shared" si="8"/>
        <v>,a.STR_AD_NM</v>
      </c>
      <c r="AA58" s="175"/>
      <c r="AB58" s="176"/>
      <c r="AE58" t="s">
        <v>3510</v>
      </c>
      <c r="AF58" t="s">
        <v>2825</v>
      </c>
      <c r="AG58" t="s">
        <v>3680</v>
      </c>
      <c r="AH58" s="16" t="str">
        <f t="shared" si="10"/>
        <v>LST_MJR_PRJ_DT</v>
      </c>
      <c r="AI58" s="16" t="str">
        <f t="shared" si="9"/>
        <v>The date that represents the last major real estate project at this location.  (From PDM)</v>
      </c>
    </row>
    <row r="59" spans="1:35">
      <c r="A59" s="59" t="s">
        <v>1535</v>
      </c>
      <c r="B59" s="16" t="str">
        <f t="shared" si="11"/>
        <v>entr_loc_typ_cd_id int</v>
      </c>
      <c r="C59" s="20">
        <f t="shared" si="12"/>
        <v>19</v>
      </c>
      <c r="D59" s="20">
        <f t="shared" si="13"/>
        <v>0</v>
      </c>
      <c r="E59" s="20"/>
      <c r="F59" s="36" t="str">
        <f t="shared" si="3"/>
        <v>ENTR_LOC_TYP_CD_ID</v>
      </c>
      <c r="G59" s="36" t="str">
        <f t="shared" si="14"/>
        <v>int</v>
      </c>
      <c r="H59" s="29">
        <v>48</v>
      </c>
      <c r="I59" s="30"/>
      <c r="J59" s="457" t="str">
        <f t="shared" si="5"/>
        <v xml:space="preserve"> (From PDM)</v>
      </c>
      <c r="K59" s="344" t="s">
        <v>3540</v>
      </c>
      <c r="L59" s="50"/>
      <c r="M59" s="50"/>
      <c r="N59" s="35"/>
      <c r="R59" s="16" t="str">
        <f t="shared" si="6"/>
        <v>ENTR_LOC_TYP_CD_ID  int,</v>
      </c>
      <c r="S59" s="67"/>
      <c r="T59" s="68" t="str">
        <f t="shared" si="7"/>
        <v>ENTR_LOC_TYP_CD_ID,</v>
      </c>
      <c r="U59" s="67"/>
      <c r="V59" s="67"/>
      <c r="W59" s="68" t="str">
        <f t="shared" si="8"/>
        <v>,a.ENTR_LOC_TYP_CD_ID</v>
      </c>
      <c r="AA59" s="175"/>
      <c r="AB59" s="176"/>
      <c r="AE59" t="s">
        <v>3509</v>
      </c>
      <c r="AF59" t="s">
        <v>2825</v>
      </c>
      <c r="AG59" t="s">
        <v>3681</v>
      </c>
      <c r="AH59" s="16" t="str">
        <f t="shared" si="10"/>
        <v>LST_MJR_PRJ_SCP_DESC</v>
      </c>
      <c r="AI59" s="16" t="str">
        <f t="shared" si="9"/>
        <v>The description that describes the last major real-estate project scope at this location.  (From PDM)</v>
      </c>
    </row>
    <row r="60" spans="1:35" ht="45">
      <c r="A60" s="59" t="s">
        <v>1536</v>
      </c>
      <c r="B60" s="16" t="str">
        <f t="shared" si="11"/>
        <v>str_frmt_typ_cd_id int</v>
      </c>
      <c r="C60" s="20">
        <f t="shared" si="12"/>
        <v>19</v>
      </c>
      <c r="D60" s="20">
        <f t="shared" si="13"/>
        <v>0</v>
      </c>
      <c r="F60" s="36" t="str">
        <f t="shared" si="3"/>
        <v>STR_FRMT_TYP_CD_ID</v>
      </c>
      <c r="G60" s="36" t="str">
        <f t="shared" si="14"/>
        <v>int</v>
      </c>
      <c r="H60" s="26">
        <v>49</v>
      </c>
      <c r="I60" s="75"/>
      <c r="J60" s="458" t="str">
        <f t="shared" si="5"/>
        <v>The identifier which represent the format for a store location. COMMENTS: EXAMPLES: Baby Dept,Baby Only, Gap Combo, Core, Core/Home, Flagship, Outlet, Gap/Body Walkthrough, Gap/Kids Walkthrough,ON/Cafe, Men's Only, Women's Only  (From PDM)</v>
      </c>
      <c r="K60" s="344" t="s">
        <v>3411</v>
      </c>
      <c r="L60" s="461"/>
      <c r="R60" s="16" t="str">
        <f t="shared" si="6"/>
        <v>STR_FRMT_TYP_CD_ID  int,</v>
      </c>
      <c r="S60" s="67"/>
      <c r="T60" s="68" t="str">
        <f t="shared" si="7"/>
        <v>STR_FRMT_TYP_CD_ID,</v>
      </c>
      <c r="W60" s="68" t="str">
        <f t="shared" si="8"/>
        <v>,a.STR_FRMT_TYP_CD_ID</v>
      </c>
      <c r="AA60" s="175"/>
      <c r="AB60" s="176"/>
      <c r="AE60" t="s">
        <v>3508</v>
      </c>
      <c r="AF60" t="s">
        <v>2842</v>
      </c>
      <c r="AG60" t="s">
        <v>3507</v>
      </c>
      <c r="AH60" s="16" t="str">
        <f t="shared" si="10"/>
        <v>STR_PREV_BANK_CD</v>
      </c>
      <c r="AI60" s="16" t="str">
        <f t="shared" si="9"/>
        <v>Alpha-numeric representation of the store's prior bank  (From PDM)</v>
      </c>
    </row>
    <row r="61" spans="1:35" ht="15.75" thickBot="1">
      <c r="A61" s="59" t="s">
        <v>1537</v>
      </c>
      <c r="B61" s="16" t="str">
        <f t="shared" si="11"/>
        <v>tot_lvl_cnt int</v>
      </c>
      <c r="C61" s="20">
        <f t="shared" si="12"/>
        <v>12</v>
      </c>
      <c r="D61" s="20">
        <f t="shared" si="13"/>
        <v>0</v>
      </c>
      <c r="E61" s="20"/>
      <c r="F61" s="158" t="str">
        <f t="shared" si="3"/>
        <v>TOT_LVL_CNT</v>
      </c>
      <c r="G61" s="158" t="str">
        <f t="shared" si="14"/>
        <v>int</v>
      </c>
      <c r="H61" s="159">
        <v>50</v>
      </c>
      <c r="I61" s="180"/>
      <c r="J61" s="459" t="str">
        <f t="shared" si="5"/>
        <v>Number of floors in a given location.  (From PDM)</v>
      </c>
      <c r="K61" s="462" t="s">
        <v>141</v>
      </c>
      <c r="L61" s="50"/>
      <c r="M61" s="50"/>
      <c r="N61" s="35"/>
      <c r="R61" s="16" t="str">
        <f t="shared" si="6"/>
        <v>TOT_LVL_CNT  int,</v>
      </c>
      <c r="S61" s="67"/>
      <c r="T61" s="68" t="str">
        <f t="shared" si="7"/>
        <v>TOT_LVL_CNT,</v>
      </c>
      <c r="U61" s="67"/>
      <c r="V61" s="67"/>
      <c r="W61" s="68" t="str">
        <f t="shared" si="8"/>
        <v>,a.TOT_LVL_CNT</v>
      </c>
      <c r="AA61" s="175"/>
      <c r="AB61" s="176"/>
      <c r="AE61" t="s">
        <v>3506</v>
      </c>
      <c r="AF61" t="s">
        <v>2825</v>
      </c>
      <c r="AG61" t="s">
        <v>3505</v>
      </c>
      <c r="AH61" s="16" t="str">
        <f t="shared" si="10"/>
        <v>LOC_ABBR_NM</v>
      </c>
      <c r="AI61" s="16" t="str">
        <f t="shared" si="9"/>
        <v>The abbreviated text reference of label the location is known as.  (From PDM)</v>
      </c>
    </row>
    <row r="62" spans="1:35">
      <c r="A62" s="59" t="s">
        <v>1538</v>
      </c>
      <c r="B62" s="16" t="str">
        <f t="shared" si="11"/>
        <v>lang_cd_id int</v>
      </c>
      <c r="C62" s="20">
        <f t="shared" si="12"/>
        <v>11</v>
      </c>
      <c r="D62" s="20">
        <f t="shared" si="13"/>
        <v>0</v>
      </c>
      <c r="E62" s="20"/>
      <c r="F62" s="152" t="str">
        <f t="shared" si="3"/>
        <v>LANG_CD_ID</v>
      </c>
      <c r="G62" s="152" t="str">
        <f t="shared" si="14"/>
        <v>int</v>
      </c>
      <c r="H62" s="156">
        <v>51</v>
      </c>
      <c r="I62" s="178"/>
      <c r="J62" s="460" t="str">
        <f t="shared" si="5"/>
        <v>Language spoken in a given location  (From PDM)</v>
      </c>
      <c r="K62" s="463" t="s">
        <v>3565</v>
      </c>
      <c r="L62" s="50"/>
      <c r="M62" s="50"/>
      <c r="N62" s="35"/>
      <c r="R62" s="16" t="str">
        <f t="shared" si="6"/>
        <v>LANG_CD_ID  int,</v>
      </c>
      <c r="S62" s="67"/>
      <c r="T62" s="68" t="str">
        <f t="shared" si="7"/>
        <v>LANG_CD_ID,</v>
      </c>
      <c r="U62" s="67"/>
      <c r="V62" s="67"/>
      <c r="W62" s="68" t="str">
        <f t="shared" si="8"/>
        <v>,a.LANG_CD_ID</v>
      </c>
      <c r="AA62" s="175"/>
      <c r="AB62" s="176"/>
      <c r="AE62" t="s">
        <v>3504</v>
      </c>
      <c r="AF62" t="s">
        <v>2825</v>
      </c>
      <c r="AG62" t="s">
        <v>3682</v>
      </c>
      <c r="AH62" s="16" t="str">
        <f t="shared" si="10"/>
        <v>DMY_STR_IND</v>
      </c>
      <c r="AI62" s="16" t="str">
        <f t="shared" si="9"/>
        <v>Indicates that when 'on' that a location is a 'dummy' store. COMMENTS: The dummy store is used in the business process in order to 'reserve' inventory for allocation. Common usage is to reserve inventory for new stores or stores remodeling to a bigger footprint. (From PDM)</v>
      </c>
    </row>
    <row r="63" spans="1:35">
      <c r="A63" s="59" t="s">
        <v>1539</v>
      </c>
      <c r="B63" s="16" t="str">
        <f t="shared" si="11"/>
        <v>msa_key int</v>
      </c>
      <c r="C63" s="20">
        <f t="shared" si="12"/>
        <v>8</v>
      </c>
      <c r="D63" s="20">
        <f t="shared" si="13"/>
        <v>0</v>
      </c>
      <c r="F63" s="36" t="str">
        <f t="shared" si="3"/>
        <v>MSA_KEY</v>
      </c>
      <c r="G63" s="36" t="str">
        <f t="shared" si="14"/>
        <v>int</v>
      </c>
      <c r="H63" s="26">
        <v>52</v>
      </c>
      <c r="I63" s="75"/>
      <c r="J63" s="458" t="str">
        <f t="shared" si="5"/>
        <v xml:space="preserve"> (From PDM)</v>
      </c>
      <c r="K63" s="344" t="s">
        <v>1753</v>
      </c>
      <c r="L63" s="461"/>
      <c r="R63" s="16" t="str">
        <f t="shared" si="6"/>
        <v>MSA_KEY  int,</v>
      </c>
      <c r="S63" s="67"/>
      <c r="T63" s="68" t="str">
        <f t="shared" si="7"/>
        <v>MSA_KEY,</v>
      </c>
      <c r="W63" s="68" t="str">
        <f t="shared" si="8"/>
        <v>,a.MSA_KEY</v>
      </c>
      <c r="AA63" s="175"/>
      <c r="AB63" s="176"/>
      <c r="AE63" t="s">
        <v>3503</v>
      </c>
      <c r="AF63" t="s">
        <v>2825</v>
      </c>
      <c r="AG63" t="s">
        <v>3502</v>
      </c>
      <c r="AH63" s="16" t="str">
        <f t="shared" si="10"/>
        <v>CUR_REC_IND</v>
      </c>
      <c r="AI63" s="16" t="str">
        <f t="shared" si="9"/>
        <v>Indicates the Latest Record.  (From PDM)</v>
      </c>
    </row>
    <row r="64" spans="1:35">
      <c r="A64" s="59" t="s">
        <v>1540</v>
      </c>
      <c r="B64" s="16" t="str">
        <f t="shared" si="11"/>
        <v>bld_bld_yr int</v>
      </c>
      <c r="C64" s="20">
        <f t="shared" si="12"/>
        <v>11</v>
      </c>
      <c r="D64" s="20">
        <f t="shared" si="13"/>
        <v>0</v>
      </c>
      <c r="E64" s="20"/>
      <c r="F64" s="36" t="str">
        <f t="shared" si="3"/>
        <v>BLD_BLD_YR</v>
      </c>
      <c r="G64" s="36" t="str">
        <f t="shared" si="14"/>
        <v>int</v>
      </c>
      <c r="H64" s="29">
        <v>53</v>
      </c>
      <c r="I64" s="30"/>
      <c r="J64" s="457" t="str">
        <f t="shared" si="5"/>
        <v>The year the structure that the location is housed inwas built  (From PDM)</v>
      </c>
      <c r="K64" s="344" t="s">
        <v>3566</v>
      </c>
      <c r="L64" s="50"/>
      <c r="M64" s="50"/>
      <c r="N64" s="35"/>
      <c r="R64" s="16" t="str">
        <f t="shared" si="6"/>
        <v>BLD_BLD_YR  int,</v>
      </c>
      <c r="S64" s="67"/>
      <c r="T64" s="68" t="str">
        <f t="shared" si="7"/>
        <v>BLD_BLD_YR,</v>
      </c>
      <c r="U64" s="67"/>
      <c r="V64" s="67"/>
      <c r="W64" s="68" t="str">
        <f t="shared" si="8"/>
        <v>,a.BLD_BLD_YR</v>
      </c>
      <c r="AA64" s="175"/>
      <c r="AB64" s="176"/>
      <c r="AE64" t="s">
        <v>3501</v>
      </c>
      <c r="AF64" t="s">
        <v>2842</v>
      </c>
      <c r="AG64" t="s">
        <v>3500</v>
      </c>
      <c r="AH64" s="16" t="str">
        <f t="shared" si="10"/>
        <v>LOC_HIST_STRT_DT_HASH_KEY</v>
      </c>
      <c r="AI64" s="16" t="str">
        <f t="shared" si="9"/>
        <v>Begin date when information about a location is valid.  (From PDM)</v>
      </c>
    </row>
    <row r="65" spans="1:35" ht="30">
      <c r="A65" s="59" t="s">
        <v>1541</v>
      </c>
      <c r="B65" s="16" t="str">
        <f t="shared" si="11"/>
        <v>bld_lf_sty_ind string</v>
      </c>
      <c r="C65" s="20">
        <f t="shared" si="12"/>
        <v>15</v>
      </c>
      <c r="D65" s="20">
        <f t="shared" si="13"/>
        <v>0</v>
      </c>
      <c r="F65" s="36" t="str">
        <f t="shared" si="3"/>
        <v>BLD_LF_STY_IND</v>
      </c>
      <c r="G65" s="36" t="str">
        <f t="shared" si="14"/>
        <v>string</v>
      </c>
      <c r="H65" s="26">
        <v>54</v>
      </c>
      <c r="I65" s="75"/>
      <c r="J65" s="458" t="str">
        <f t="shared" si="5"/>
        <v>Points out whether the structure the location is in is a lifestyle' building. (eg. does the mall contain apartments (From PDM)</v>
      </c>
      <c r="K65" s="344" t="s">
        <v>120</v>
      </c>
      <c r="L65" s="461"/>
      <c r="R65" s="16" t="str">
        <f t="shared" si="6"/>
        <v>BLD_LF_STY_IND  string,</v>
      </c>
      <c r="S65" s="67"/>
      <c r="T65" s="68" t="str">
        <f t="shared" si="7"/>
        <v>BLD_LF_STY_IND,</v>
      </c>
      <c r="U65" s="67"/>
      <c r="V65" s="67"/>
      <c r="W65" s="68" t="str">
        <f t="shared" si="8"/>
        <v>,a.BLD_LF_STY_IND</v>
      </c>
      <c r="AA65" s="175"/>
      <c r="AB65" s="176"/>
      <c r="AE65" t="s">
        <v>3499</v>
      </c>
      <c r="AF65" t="s">
        <v>2842</v>
      </c>
      <c r="AH65" s="16" t="str">
        <f t="shared" si="10"/>
        <v>STR_DFLT_SELL_DIV_CD_ID</v>
      </c>
      <c r="AI65" s="16" t="str">
        <f t="shared" si="9"/>
        <v xml:space="preserve"> (From PDM)</v>
      </c>
    </row>
    <row r="66" spans="1:35">
      <c r="A66" s="59" t="s">
        <v>1542</v>
      </c>
      <c r="B66" s="16" t="str">
        <f t="shared" si="11"/>
        <v>bld_loc_typ_cd string</v>
      </c>
      <c r="C66" s="20">
        <f t="shared" si="12"/>
        <v>15</v>
      </c>
      <c r="D66" s="20">
        <f t="shared" si="13"/>
        <v>0</v>
      </c>
      <c r="E66" s="20"/>
      <c r="F66" s="36" t="str">
        <f t="shared" si="3"/>
        <v>BLD_LOC_TYP_CD</v>
      </c>
      <c r="G66" s="36" t="str">
        <f t="shared" si="14"/>
        <v>string</v>
      </c>
      <c r="H66" s="26">
        <v>55</v>
      </c>
      <c r="I66" s="27"/>
      <c r="J66" s="458" t="str">
        <f t="shared" si="5"/>
        <v>A designation of the kind or sort of location.  (From PDM)</v>
      </c>
      <c r="K66" s="344" t="s">
        <v>3567</v>
      </c>
      <c r="L66" s="50"/>
      <c r="M66" s="50"/>
      <c r="N66" s="35"/>
      <c r="R66" s="16" t="str">
        <f t="shared" si="6"/>
        <v>BLD_LOC_TYP_CD  string,</v>
      </c>
      <c r="S66" s="67"/>
      <c r="T66" s="68" t="str">
        <f t="shared" si="7"/>
        <v>BLD_LOC_TYP_CD,</v>
      </c>
      <c r="W66" s="68" t="str">
        <f t="shared" si="8"/>
        <v>,a.BLD_LOC_TYP_CD</v>
      </c>
      <c r="AA66" s="175"/>
      <c r="AB66" s="176"/>
      <c r="AE66" t="s">
        <v>3498</v>
      </c>
      <c r="AF66" t="s">
        <v>2842</v>
      </c>
      <c r="AH66" s="16" t="str">
        <f t="shared" si="10"/>
        <v>DIR_POS_SLS_TYP_CD_ID</v>
      </c>
      <c r="AI66" s="16" t="str">
        <f t="shared" si="9"/>
        <v xml:space="preserve"> (From PDM)</v>
      </c>
    </row>
    <row r="67" spans="1:35">
      <c r="A67" s="59" t="s">
        <v>1543</v>
      </c>
      <c r="B67" s="16" t="str">
        <f t="shared" si="11"/>
        <v>bld_loc_desc string</v>
      </c>
      <c r="C67" s="20">
        <f t="shared" si="12"/>
        <v>13</v>
      </c>
      <c r="D67" s="20">
        <f t="shared" si="13"/>
        <v>0</v>
      </c>
      <c r="E67" s="20"/>
      <c r="F67" s="36" t="str">
        <f t="shared" si="3"/>
        <v>BLD_LOC_DESC</v>
      </c>
      <c r="G67" s="36" t="str">
        <f t="shared" si="14"/>
        <v>string</v>
      </c>
      <c r="H67" s="29">
        <v>56</v>
      </c>
      <c r="I67" s="30"/>
      <c r="J67" s="457" t="str">
        <f t="shared" si="5"/>
        <v>Describes the structure the location is house id  (From PDM)</v>
      </c>
      <c r="K67" s="344" t="s">
        <v>3568</v>
      </c>
      <c r="L67" s="50"/>
      <c r="M67" s="50"/>
      <c r="N67" s="35"/>
      <c r="R67" s="16" t="str">
        <f t="shared" si="6"/>
        <v>BLD_LOC_DESC  string,</v>
      </c>
      <c r="S67" s="67"/>
      <c r="T67" s="68" t="str">
        <f t="shared" si="7"/>
        <v>BLD_LOC_DESC,</v>
      </c>
      <c r="U67" s="67"/>
      <c r="V67" s="67"/>
      <c r="W67" s="68" t="str">
        <f t="shared" si="8"/>
        <v>,a.BLD_LOC_DESC</v>
      </c>
      <c r="AA67" s="175"/>
      <c r="AB67" s="176"/>
      <c r="AE67" t="s">
        <v>3497</v>
      </c>
      <c r="AF67" t="s">
        <v>2842</v>
      </c>
      <c r="AH67" s="16" t="str">
        <f t="shared" si="10"/>
        <v>ENTR_LOC_TYP_CD_ID</v>
      </c>
      <c r="AI67" s="16" t="str">
        <f t="shared" si="9"/>
        <v xml:space="preserve"> (From PDM)</v>
      </c>
    </row>
    <row r="68" spans="1:35" ht="30">
      <c r="A68" s="59" t="s">
        <v>1544</v>
      </c>
      <c r="B68" s="16" t="str">
        <f t="shared" si="11"/>
        <v>mall_spc_id_txt string</v>
      </c>
      <c r="C68" s="20">
        <f t="shared" si="12"/>
        <v>16</v>
      </c>
      <c r="D68" s="20">
        <f t="shared" si="13"/>
        <v>0</v>
      </c>
      <c r="F68" s="36" t="str">
        <f t="shared" si="3"/>
        <v>MALL_SPC_ID_TXT</v>
      </c>
      <c r="G68" s="36" t="str">
        <f t="shared" si="14"/>
        <v>string</v>
      </c>
      <c r="H68" s="26">
        <v>57</v>
      </c>
      <c r="I68" s="75"/>
      <c r="J68" s="458" t="str">
        <f t="shared" si="5"/>
        <v>The unique number that represents where the locations located within the structure it's housed in.  (From PDM)</v>
      </c>
      <c r="K68" s="344" t="s">
        <v>3569</v>
      </c>
      <c r="L68" s="461"/>
      <c r="R68" s="16" t="str">
        <f t="shared" si="6"/>
        <v>MALL_SPC_ID_TXT  string,</v>
      </c>
      <c r="S68" s="67"/>
      <c r="T68" s="68" t="str">
        <f t="shared" si="7"/>
        <v>MALL_SPC_ID_TXT,</v>
      </c>
      <c r="U68" s="67"/>
      <c r="V68" s="67"/>
      <c r="W68" s="68" t="str">
        <f t="shared" si="8"/>
        <v>,a.MALL_SPC_ID_TXT</v>
      </c>
      <c r="AA68" s="175"/>
      <c r="AB68" s="176"/>
      <c r="AE68" t="s">
        <v>3496</v>
      </c>
      <c r="AF68" t="s">
        <v>2842</v>
      </c>
      <c r="AH68" s="16" t="str">
        <f t="shared" si="10"/>
        <v>CNST_STAT_CD_ID</v>
      </c>
      <c r="AI68" s="16" t="str">
        <f t="shared" si="9"/>
        <v xml:space="preserve"> (From PDM)</v>
      </c>
    </row>
    <row r="69" spans="1:35">
      <c r="A69" s="59" t="s">
        <v>1545</v>
      </c>
      <c r="B69" s="16" t="str">
        <f t="shared" si="11"/>
        <v>loc_catg_cd_id int</v>
      </c>
      <c r="C69" s="20">
        <f t="shared" si="12"/>
        <v>15</v>
      </c>
      <c r="D69" s="20">
        <f t="shared" si="13"/>
        <v>0</v>
      </c>
      <c r="E69" s="20"/>
      <c r="F69" s="36" t="str">
        <f t="shared" si="3"/>
        <v>LOC_CATG_CD_ID</v>
      </c>
      <c r="G69" s="36" t="str">
        <f t="shared" si="14"/>
        <v>int</v>
      </c>
      <c r="H69" s="29">
        <v>58</v>
      </c>
      <c r="I69" s="30"/>
      <c r="J69" s="457" t="str">
        <f t="shared" si="5"/>
        <v>Categorizes the kind of place the location is house in.  (From PDM)</v>
      </c>
      <c r="K69" s="344" t="s">
        <v>3570</v>
      </c>
      <c r="L69" s="50"/>
      <c r="M69" s="50"/>
      <c r="N69" s="35"/>
      <c r="R69" s="16" t="str">
        <f t="shared" si="6"/>
        <v>LOC_CATG_CD_ID  int,</v>
      </c>
      <c r="S69" s="67"/>
      <c r="T69" s="68" t="str">
        <f t="shared" si="7"/>
        <v>LOC_CATG_CD_ID,</v>
      </c>
      <c r="W69" s="68" t="str">
        <f t="shared" si="8"/>
        <v>,a.LOC_CATG_CD_ID</v>
      </c>
      <c r="AA69" s="175"/>
      <c r="AB69" s="176"/>
      <c r="AE69" t="s">
        <v>3495</v>
      </c>
      <c r="AF69" t="s">
        <v>2842</v>
      </c>
      <c r="AG69" t="s">
        <v>3683</v>
      </c>
      <c r="AH69" s="16" t="str">
        <f t="shared" si="10"/>
        <v>LCL_CNCY_CD_ID</v>
      </c>
      <c r="AI69" s="16" t="str">
        <f t="shared" si="9"/>
        <v>This uniquely represents the currency used to carryout Gap business transactions. A three-letter alphabetic code that uniquely identifies a unit of currency, according to its denomination and country.See ISO-4217 code standards. Currency code columns prefixed with LCL or LOCAL refer to the currency the customer pays in. Unprefixed columns refer to the market currency.  (From PDM)</v>
      </c>
    </row>
    <row r="70" spans="1:35">
      <c r="A70" s="59" t="s">
        <v>1546</v>
      </c>
      <c r="B70" s="16" t="str">
        <f t="shared" si="11"/>
        <v>rm_ofc_ind string</v>
      </c>
      <c r="C70" s="20">
        <f t="shared" si="12"/>
        <v>11</v>
      </c>
      <c r="D70" s="20">
        <f t="shared" si="13"/>
        <v>0</v>
      </c>
      <c r="F70" s="36" t="str">
        <f t="shared" si="3"/>
        <v>RM_OFC_IND</v>
      </c>
      <c r="G70" s="36" t="str">
        <f t="shared" si="14"/>
        <v>string</v>
      </c>
      <c r="H70" s="26">
        <v>59</v>
      </c>
      <c r="I70" s="75"/>
      <c r="J70" s="458" t="str">
        <f t="shared" si="5"/>
        <v>Indicates whether a regional manager's office is located in store.  (From PDM)</v>
      </c>
      <c r="K70" s="344" t="s">
        <v>120</v>
      </c>
      <c r="L70" s="461"/>
      <c r="R70" s="16" t="str">
        <f t="shared" si="6"/>
        <v>RM_OFC_IND  string,</v>
      </c>
      <c r="S70" s="67"/>
      <c r="T70" s="68" t="str">
        <f t="shared" si="7"/>
        <v>RM_OFC_IND,</v>
      </c>
      <c r="U70" s="67"/>
      <c r="V70" s="67"/>
      <c r="W70" s="68" t="str">
        <f t="shared" si="8"/>
        <v>,a.RM_OFC_IND</v>
      </c>
      <c r="AA70" s="175"/>
      <c r="AB70" s="176"/>
      <c r="AE70" t="s">
        <v>3494</v>
      </c>
      <c r="AF70" t="s">
        <v>2842</v>
      </c>
      <c r="AH70" s="16" t="str">
        <f t="shared" si="10"/>
        <v>MKT_CNCY_CD_ID</v>
      </c>
      <c r="AI70" s="16" t="str">
        <f t="shared" si="9"/>
        <v xml:space="preserve"> (From PDM)</v>
      </c>
    </row>
    <row r="71" spans="1:35" ht="15.75" thickBot="1">
      <c r="A71" s="59" t="s">
        <v>1547</v>
      </c>
      <c r="B71" s="16" t="str">
        <f t="shared" si="11"/>
        <v>dm_ofc_ind string</v>
      </c>
      <c r="C71" s="20">
        <f t="shared" si="12"/>
        <v>11</v>
      </c>
      <c r="D71" s="20">
        <f t="shared" si="13"/>
        <v>0</v>
      </c>
      <c r="E71" s="20"/>
      <c r="F71" s="158" t="str">
        <f t="shared" si="3"/>
        <v>DM_OFC_IND</v>
      </c>
      <c r="G71" s="158" t="str">
        <f t="shared" si="14"/>
        <v>string</v>
      </c>
      <c r="H71" s="159">
        <v>60</v>
      </c>
      <c r="I71" s="180"/>
      <c r="J71" s="459" t="str">
        <f t="shared" si="5"/>
        <v>Indicates whether a district manager's office is located in store  (From PDM)</v>
      </c>
      <c r="K71" s="462" t="s">
        <v>120</v>
      </c>
      <c r="L71" s="50"/>
      <c r="M71" s="50"/>
      <c r="N71" s="35"/>
      <c r="R71" s="16" t="str">
        <f t="shared" si="6"/>
        <v>DM_OFC_IND  string,</v>
      </c>
      <c r="S71" s="67"/>
      <c r="T71" s="68" t="str">
        <f t="shared" si="7"/>
        <v>DM_OFC_IND,</v>
      </c>
      <c r="U71" s="67"/>
      <c r="V71" s="67"/>
      <c r="W71" s="68" t="str">
        <f t="shared" si="8"/>
        <v>,a.DM_OFC_IND</v>
      </c>
      <c r="AA71" s="175"/>
      <c r="AB71" s="176"/>
      <c r="AE71" t="s">
        <v>3493</v>
      </c>
      <c r="AF71" t="s">
        <v>2842</v>
      </c>
      <c r="AH71" s="16" t="str">
        <f t="shared" si="10"/>
        <v>ALLOC_STR_STAT_CD_ID</v>
      </c>
      <c r="AI71" s="16" t="str">
        <f t="shared" si="9"/>
        <v xml:space="preserve"> (From PDM)</v>
      </c>
    </row>
    <row r="72" spans="1:35" ht="30">
      <c r="A72" s="59" t="s">
        <v>1548</v>
      </c>
      <c r="B72" s="16" t="str">
        <f t="shared" si="11"/>
        <v>intr_ctr_id int</v>
      </c>
      <c r="C72" s="20">
        <f t="shared" si="12"/>
        <v>12</v>
      </c>
      <c r="D72" s="20">
        <f t="shared" si="13"/>
        <v>0</v>
      </c>
      <c r="E72" s="20"/>
      <c r="F72" s="152" t="str">
        <f t="shared" si="3"/>
        <v>INTR_CTR_ID</v>
      </c>
      <c r="G72" s="152" t="str">
        <f t="shared" si="14"/>
        <v>int</v>
      </c>
      <c r="H72" s="156">
        <v>61</v>
      </c>
      <c r="I72" s="178"/>
      <c r="J72" s="460" t="str">
        <f t="shared" si="5"/>
        <v>The system of record numeric representation of themall/structure that the location is housed in.COMMENTS: This is not the one that is commonly known to the business  (From PDM)</v>
      </c>
      <c r="K72" s="463" t="s">
        <v>3571</v>
      </c>
      <c r="L72" s="50"/>
      <c r="M72" s="50"/>
      <c r="N72" s="35"/>
      <c r="R72" s="16" t="str">
        <f t="shared" si="6"/>
        <v>INTR_CTR_ID  int,</v>
      </c>
      <c r="S72" s="67"/>
      <c r="T72" s="68" t="str">
        <f t="shared" si="7"/>
        <v>INTR_CTR_ID,</v>
      </c>
      <c r="W72" s="68" t="str">
        <f t="shared" si="8"/>
        <v>,a.INTR_CTR_ID</v>
      </c>
      <c r="AA72" s="175"/>
      <c r="AB72" s="176"/>
      <c r="AE72" t="s">
        <v>3492</v>
      </c>
      <c r="AF72" t="s">
        <v>2842</v>
      </c>
      <c r="AH72" s="16" t="str">
        <f t="shared" si="10"/>
        <v>VAT_RGN_KEY</v>
      </c>
      <c r="AI72" s="16" t="str">
        <f t="shared" si="9"/>
        <v xml:space="preserve"> (From PDM)</v>
      </c>
    </row>
    <row r="73" spans="1:35" ht="30">
      <c r="A73" s="59" t="s">
        <v>1549</v>
      </c>
      <c r="B73" s="16" t="str">
        <f t="shared" si="11"/>
        <v>ctr_nm string</v>
      </c>
      <c r="C73" s="20">
        <f t="shared" si="12"/>
        <v>7</v>
      </c>
      <c r="D73" s="20">
        <f t="shared" si="13"/>
        <v>0</v>
      </c>
      <c r="F73" s="36" t="str">
        <f t="shared" si="3"/>
        <v>CTR_NM</v>
      </c>
      <c r="G73" s="36" t="str">
        <f t="shared" si="14"/>
        <v>string</v>
      </c>
      <c r="H73" s="26">
        <v>62</v>
      </c>
      <c r="I73" s="75"/>
      <c r="J73" s="458" t="str">
        <f t="shared" si="5"/>
        <v>What the mall/structure that the location is housed in is commonly known as the mall or shopping center name.  (From PDM)</v>
      </c>
      <c r="K73" s="344" t="s">
        <v>3572</v>
      </c>
      <c r="L73" s="461"/>
      <c r="R73" s="16" t="str">
        <f t="shared" si="6"/>
        <v>CTR_NM  string,</v>
      </c>
      <c r="S73" s="67"/>
      <c r="T73" s="68" t="str">
        <f t="shared" si="7"/>
        <v>CTR_NM,</v>
      </c>
      <c r="U73" s="67"/>
      <c r="V73" s="67"/>
      <c r="W73" s="68" t="str">
        <f t="shared" si="8"/>
        <v>,a.CTR_NM</v>
      </c>
      <c r="AA73" s="175"/>
      <c r="AB73" s="176"/>
      <c r="AE73" t="s">
        <v>3491</v>
      </c>
      <c r="AF73" t="s">
        <v>2825</v>
      </c>
      <c r="AG73" t="s">
        <v>3684</v>
      </c>
      <c r="AH73" s="16" t="str">
        <f t="shared" si="10"/>
        <v>LGL_ENTY_SEG_CD</v>
      </c>
      <c r="AI73" s="16" t="str">
        <f t="shared" si="9"/>
        <v>A Legal Entity is an organization that is considered bylaw to have its own legal existence apart from its owners. Corporations, some partnerships and limited liability companies are examples of legal entities. GapInc. is a legal entity, and is the parent corporation in our legal entity structure. As is common with many large public companies, Gap Inc. has a number of subsidiaries based on various legal, tax, financial or operational considerations, each of which is a distinct legal entity. Depending upon where you work and/oryour function, you may be employed by one of these subsidiaries, rather than Gap Inc.  (From PDM)</v>
      </c>
    </row>
    <row r="74" spans="1:35">
      <c r="A74" s="59" t="s">
        <v>1550</v>
      </c>
      <c r="B74" s="16" t="str">
        <f t="shared" si="11"/>
        <v>grla_squn_qty int</v>
      </c>
      <c r="C74" s="20">
        <f t="shared" si="12"/>
        <v>14</v>
      </c>
      <c r="D74" s="20">
        <f t="shared" si="13"/>
        <v>0</v>
      </c>
      <c r="E74" s="20"/>
      <c r="F74" s="36" t="str">
        <f t="shared" si="3"/>
        <v>GRLA_SQUN_QTY</v>
      </c>
      <c r="G74" s="36" t="str">
        <f t="shared" si="14"/>
        <v>int</v>
      </c>
      <c r="H74" s="29">
        <v>63</v>
      </c>
      <c r="I74" s="30"/>
      <c r="J74" s="457" t="str">
        <f t="shared" si="5"/>
        <v>The quantity of square units that is the gross leasable square unit.  (From PDM)</v>
      </c>
      <c r="K74" s="344" t="s">
        <v>3573</v>
      </c>
      <c r="L74" s="50"/>
      <c r="M74" s="50"/>
      <c r="N74" s="35"/>
      <c r="R74" s="16" t="str">
        <f t="shared" si="6"/>
        <v>GRLA_SQUN_QTY  int,</v>
      </c>
      <c r="S74" s="67"/>
      <c r="T74" s="68" t="str">
        <f t="shared" si="7"/>
        <v>GRLA_SQUN_QTY,</v>
      </c>
      <c r="U74" s="67"/>
      <c r="V74" s="67"/>
      <c r="W74" s="68" t="str">
        <f t="shared" si="8"/>
        <v>,a.GRLA_SQUN_QTY</v>
      </c>
      <c r="AA74" s="175"/>
      <c r="AB74" s="176"/>
      <c r="AE74" t="s">
        <v>3490</v>
      </c>
      <c r="AF74" t="s">
        <v>2825</v>
      </c>
      <c r="AH74" s="16" t="str">
        <f t="shared" si="10"/>
        <v>FRCH_RTL_LOC_TYP_CD</v>
      </c>
      <c r="AI74" s="16" t="str">
        <f t="shared" si="9"/>
        <v xml:space="preserve"> (From PDM)</v>
      </c>
    </row>
    <row r="75" spans="1:35">
      <c r="A75" s="59" t="s">
        <v>1551</v>
      </c>
      <c r="B75" s="16" t="str">
        <f t="shared" si="11"/>
        <v>ntl_rsrch_bru_nbr int</v>
      </c>
      <c r="C75" s="20">
        <f t="shared" si="12"/>
        <v>18</v>
      </c>
      <c r="D75" s="20">
        <f t="shared" si="13"/>
        <v>0</v>
      </c>
      <c r="F75" s="36" t="str">
        <f t="shared" si="3"/>
        <v>NTL_RSRCH_BRU_NBR</v>
      </c>
      <c r="G75" s="36" t="str">
        <f t="shared" si="14"/>
        <v>int</v>
      </c>
      <c r="H75" s="26">
        <v>64</v>
      </c>
      <c r="I75" s="75"/>
      <c r="J75" s="458" t="str">
        <f t="shared" si="5"/>
        <v>Number assigned by the Nation Economic Research Bureau for the center the location is housed in.  (From PDM)</v>
      </c>
      <c r="K75" s="344" t="s">
        <v>3574</v>
      </c>
      <c r="L75" s="461"/>
      <c r="R75" s="16" t="str">
        <f t="shared" si="6"/>
        <v>NTL_RSRCH_BRU_NBR  int,</v>
      </c>
      <c r="S75" s="67"/>
      <c r="T75" s="68" t="str">
        <f t="shared" si="7"/>
        <v>NTL_RSRCH_BRU_NBR,</v>
      </c>
      <c r="W75" s="68" t="str">
        <f t="shared" si="8"/>
        <v>,a.NTL_RSRCH_BRU_NBR</v>
      </c>
      <c r="AA75" s="175"/>
      <c r="AB75" s="176"/>
      <c r="AE75" t="s">
        <v>3489</v>
      </c>
      <c r="AF75" t="s">
        <v>2825</v>
      </c>
      <c r="AG75" t="s">
        <v>2572</v>
      </c>
      <c r="AH75" s="16" t="str">
        <f t="shared" si="10"/>
        <v>LOC_HASH_KEY</v>
      </c>
      <c r="AI75" s="16" t="str">
        <f t="shared" si="9"/>
        <v>Hash key generated for a Opr_loc_nbr and open date  (From PDM)</v>
      </c>
    </row>
    <row r="76" spans="1:35">
      <c r="A76" s="59" t="s">
        <v>1552</v>
      </c>
      <c r="B76" s="16" t="str">
        <f t="shared" si="11"/>
        <v>lst_mjr_prj_dt string</v>
      </c>
      <c r="C76" s="20">
        <f t="shared" si="12"/>
        <v>15</v>
      </c>
      <c r="D76" s="20">
        <f t="shared" si="13"/>
        <v>0</v>
      </c>
      <c r="E76" s="20"/>
      <c r="F76" s="36" t="str">
        <f t="shared" si="3"/>
        <v>LST_MJR_PRJ_DT</v>
      </c>
      <c r="G76" s="36" t="str">
        <f t="shared" si="14"/>
        <v>string</v>
      </c>
      <c r="H76" s="26">
        <v>65</v>
      </c>
      <c r="I76" s="27"/>
      <c r="J76" s="458" t="str">
        <f t="shared" si="5"/>
        <v>The date that represents the last major real estate project at this location.  (From PDM)</v>
      </c>
      <c r="K76" s="344" t="s">
        <v>3575</v>
      </c>
      <c r="L76" s="50"/>
      <c r="M76" s="50"/>
      <c r="N76" s="35"/>
      <c r="R76" s="16" t="str">
        <f t="shared" si="6"/>
        <v>LST_MJR_PRJ_DT  string,</v>
      </c>
      <c r="S76" s="67"/>
      <c r="T76" s="68" t="str">
        <f t="shared" si="7"/>
        <v>LST_MJR_PRJ_DT,</v>
      </c>
      <c r="U76" s="67"/>
      <c r="V76" s="67"/>
      <c r="W76" s="68" t="str">
        <f t="shared" si="8"/>
        <v>,a.LST_MJR_PRJ_DT</v>
      </c>
      <c r="AA76" s="175"/>
      <c r="AB76" s="176"/>
      <c r="AE76" t="s">
        <v>3488</v>
      </c>
      <c r="AF76" t="s">
        <v>2842</v>
      </c>
      <c r="AG76" t="s">
        <v>3487</v>
      </c>
      <c r="AH76" s="16" t="str">
        <f t="shared" si="10"/>
        <v>VER_NBR</v>
      </c>
      <c r="AI76" s="16" t="str">
        <f t="shared" si="9"/>
        <v>Version Number  (From PDM)</v>
      </c>
    </row>
    <row r="77" spans="1:35">
      <c r="A77" s="59" t="s">
        <v>1553</v>
      </c>
      <c r="B77" s="16" t="str">
        <f t="shared" si="11"/>
        <v>lst_mjr_prj_scp_desc string</v>
      </c>
      <c r="C77" s="20">
        <f t="shared" si="12"/>
        <v>21</v>
      </c>
      <c r="D77" s="20">
        <f t="shared" si="13"/>
        <v>0</v>
      </c>
      <c r="E77" s="20"/>
      <c r="F77" s="36" t="str">
        <f t="shared" ref="F77:F85" si="15">UPPER(LEFT(B77,C77-1))</f>
        <v>LST_MJR_PRJ_SCP_DESC</v>
      </c>
      <c r="G77" s="36" t="str">
        <f t="shared" si="14"/>
        <v>string</v>
      </c>
      <c r="H77" s="29">
        <v>66</v>
      </c>
      <c r="I77" s="30"/>
      <c r="J77" s="457" t="str">
        <f t="shared" ref="J77:J85" si="16">IFERROR(VLOOKUP(F77,AH:AI,2,FALSE),0)</f>
        <v>The description that describes the last major real-estate project scope at this location.  (From PDM)</v>
      </c>
      <c r="K77" s="344" t="s">
        <v>3576</v>
      </c>
      <c r="L77" s="50"/>
      <c r="M77" s="50"/>
      <c r="N77" s="35"/>
      <c r="R77" s="16" t="str">
        <f t="shared" ref="R77:R85" si="17">F77&amp;"  "&amp;G77&amp;","</f>
        <v>LST_MJR_PRJ_SCP_DESC  string,</v>
      </c>
      <c r="S77" s="67"/>
      <c r="T77" s="68" t="str">
        <f t="shared" ref="T77:T85" si="18">F77&amp;","</f>
        <v>LST_MJR_PRJ_SCP_DESC,</v>
      </c>
      <c r="U77" s="67"/>
      <c r="V77" s="67"/>
      <c r="W77" s="68" t="str">
        <f t="shared" ref="W77:W85" si="19">",a."&amp;F77</f>
        <v>,a.LST_MJR_PRJ_SCP_DESC</v>
      </c>
      <c r="AA77" s="175"/>
      <c r="AB77" s="176"/>
      <c r="AE77" t="s">
        <v>3486</v>
      </c>
      <c r="AF77" t="s">
        <v>2825</v>
      </c>
      <c r="AG77" t="s">
        <v>3485</v>
      </c>
      <c r="AH77" s="16" t="str">
        <f t="shared" si="10"/>
        <v>CUR_VER_IND</v>
      </c>
      <c r="AI77" s="16" t="str">
        <f t="shared" si="9"/>
        <v>Current Version Indicator  (From PDM)</v>
      </c>
    </row>
    <row r="78" spans="1:35" ht="45">
      <c r="A78" s="59" t="s">
        <v>1554</v>
      </c>
      <c r="B78" s="16" t="str">
        <f t="shared" si="11"/>
        <v>dmy_str_ind string</v>
      </c>
      <c r="C78" s="20">
        <f t="shared" si="12"/>
        <v>12</v>
      </c>
      <c r="D78" s="20">
        <f t="shared" si="13"/>
        <v>0</v>
      </c>
      <c r="F78" s="36" t="str">
        <f t="shared" si="15"/>
        <v>DMY_STR_IND</v>
      </c>
      <c r="G78" s="36" t="str">
        <f t="shared" si="14"/>
        <v>string</v>
      </c>
      <c r="H78" s="26">
        <v>67</v>
      </c>
      <c r="I78" s="75"/>
      <c r="J78" s="458" t="str">
        <f t="shared" si="16"/>
        <v>Indicates that when 'on' that a location is a 'dummy' store. COMMENTS: The dummy store is used in the business process in order to 'reserve' inventory for allocation. Common usage is to reserve inventory for new stores or stores remodeling to a bigger footprint. (From PDM)</v>
      </c>
      <c r="K78" s="344" t="s">
        <v>120</v>
      </c>
      <c r="L78" s="461"/>
      <c r="R78" s="16" t="str">
        <f t="shared" si="17"/>
        <v>DMY_STR_IND  string,</v>
      </c>
      <c r="S78" s="67"/>
      <c r="T78" s="68" t="str">
        <f t="shared" si="18"/>
        <v>DMY_STR_IND,</v>
      </c>
      <c r="W78" s="68" t="str">
        <f t="shared" si="19"/>
        <v>,a.DMY_STR_IND</v>
      </c>
      <c r="AA78" s="175"/>
      <c r="AB78" s="176"/>
      <c r="AE78" t="s">
        <v>3484</v>
      </c>
      <c r="AF78" t="s">
        <v>2842</v>
      </c>
      <c r="AG78" t="s">
        <v>3483</v>
      </c>
      <c r="AH78" s="16" t="str">
        <f t="shared" si="10"/>
        <v>VENUS_DC_KEY</v>
      </c>
      <c r="AI78" s="16" t="str">
        <f t="shared" ref="AI78:AI80" si="20">AG78&amp;" (From PDM)"</f>
        <v>System generated unique identifier. Primary Key toDC_DIM  (From PDM)</v>
      </c>
    </row>
    <row r="79" spans="1:35">
      <c r="A79" s="59" t="s">
        <v>1555</v>
      </c>
      <c r="B79" s="16" t="str">
        <f t="shared" si="11"/>
        <v>dir_pos_sls_typ_cd_id int</v>
      </c>
      <c r="C79" s="20">
        <f t="shared" si="12"/>
        <v>22</v>
      </c>
      <c r="D79" s="20">
        <f t="shared" si="13"/>
        <v>0</v>
      </c>
      <c r="E79" s="20"/>
      <c r="F79" s="36" t="str">
        <f t="shared" si="15"/>
        <v>DIR_POS_SLS_TYP_CD_ID</v>
      </c>
      <c r="G79" s="36" t="str">
        <f t="shared" si="14"/>
        <v>int</v>
      </c>
      <c r="H79" s="29">
        <v>68</v>
      </c>
      <c r="I79" s="30"/>
      <c r="J79" s="457" t="str">
        <f t="shared" si="16"/>
        <v xml:space="preserve"> (From PDM)</v>
      </c>
      <c r="K79" s="344" t="s">
        <v>1753</v>
      </c>
      <c r="L79" s="50"/>
      <c r="M79" s="50"/>
      <c r="N79" s="35"/>
      <c r="R79" s="16" t="str">
        <f t="shared" si="17"/>
        <v>DIR_POS_SLS_TYP_CD_ID  int,</v>
      </c>
      <c r="S79" s="67"/>
      <c r="T79" s="68" t="str">
        <f t="shared" si="18"/>
        <v>DIR_POS_SLS_TYP_CD_ID,</v>
      </c>
      <c r="U79" s="67"/>
      <c r="V79" s="67"/>
      <c r="W79" s="68" t="str">
        <f t="shared" si="19"/>
        <v>,a.DIR_POS_SLS_TYP_CD_ID</v>
      </c>
      <c r="AA79" s="175"/>
      <c r="AB79" s="176"/>
      <c r="AE79" t="s">
        <v>3482</v>
      </c>
      <c r="AF79" t="s">
        <v>2842</v>
      </c>
      <c r="AG79" t="s">
        <v>3481</v>
      </c>
      <c r="AH79" s="16" t="str">
        <f t="shared" ref="AH79:AH80" si="21">TRIM(AE79)</f>
        <v>VENUS_FIN_LOC_KEY</v>
      </c>
      <c r="AI79" s="16" t="str">
        <f t="shared" si="20"/>
        <v>Primary key to FIN_LOC_DIM  (From PDM)</v>
      </c>
    </row>
    <row r="80" spans="1:35">
      <c r="A80" s="59" t="s">
        <v>1556</v>
      </c>
      <c r="B80" s="16" t="str">
        <f t="shared" si="11"/>
        <v>alloc_str_stat_cd_id int</v>
      </c>
      <c r="C80" s="20">
        <f t="shared" si="12"/>
        <v>21</v>
      </c>
      <c r="D80" s="20">
        <f t="shared" si="13"/>
        <v>0</v>
      </c>
      <c r="F80" s="36" t="str">
        <f t="shared" si="15"/>
        <v>ALLOC_STR_STAT_CD_ID</v>
      </c>
      <c r="G80" s="36" t="str">
        <f t="shared" si="14"/>
        <v>int</v>
      </c>
      <c r="H80" s="26">
        <v>69</v>
      </c>
      <c r="I80" s="75"/>
      <c r="J80" s="458" t="str">
        <f t="shared" si="16"/>
        <v xml:space="preserve"> (From PDM)</v>
      </c>
      <c r="K80" s="344" t="s">
        <v>112</v>
      </c>
      <c r="L80" s="461"/>
      <c r="R80" s="16" t="str">
        <f t="shared" si="17"/>
        <v>ALLOC_STR_STAT_CD_ID  int,</v>
      </c>
      <c r="S80" s="67"/>
      <c r="T80" s="68" t="str">
        <f t="shared" si="18"/>
        <v>ALLOC_STR_STAT_CD_ID,</v>
      </c>
      <c r="U80" s="67"/>
      <c r="V80" s="67"/>
      <c r="W80" s="68" t="str">
        <f t="shared" si="19"/>
        <v>,a.ALLOC_STR_STAT_CD_ID</v>
      </c>
      <c r="AA80" s="175"/>
      <c r="AB80" s="176"/>
      <c r="AE80" t="s">
        <v>3480</v>
      </c>
      <c r="AF80" t="s">
        <v>2825</v>
      </c>
      <c r="AH80" s="16" t="str">
        <f t="shared" si="21"/>
        <v>LOC_GUID</v>
      </c>
      <c r="AI80" s="16" t="str">
        <f t="shared" si="20"/>
        <v xml:space="preserve"> (From PDM)</v>
      </c>
    </row>
    <row r="81" spans="1:28" ht="15.75" thickBot="1">
      <c r="A81" s="59" t="s">
        <v>1557</v>
      </c>
      <c r="B81" s="16" t="str">
        <f t="shared" si="11"/>
        <v>vat_rgn_key int</v>
      </c>
      <c r="C81" s="20">
        <f t="shared" si="12"/>
        <v>12</v>
      </c>
      <c r="D81" s="20">
        <f t="shared" si="13"/>
        <v>0</v>
      </c>
      <c r="E81" s="20"/>
      <c r="F81" s="158" t="str">
        <f t="shared" si="15"/>
        <v>VAT_RGN_KEY</v>
      </c>
      <c r="G81" s="158" t="str">
        <f t="shared" si="14"/>
        <v>int</v>
      </c>
      <c r="H81" s="159">
        <v>70</v>
      </c>
      <c r="I81" s="180"/>
      <c r="J81" s="459" t="str">
        <f t="shared" si="16"/>
        <v xml:space="preserve"> (From PDM)</v>
      </c>
      <c r="K81" s="462" t="s">
        <v>112</v>
      </c>
      <c r="L81" s="50"/>
      <c r="M81" s="50"/>
      <c r="N81" s="35"/>
      <c r="R81" s="16" t="str">
        <f t="shared" si="17"/>
        <v>VAT_RGN_KEY  int,</v>
      </c>
      <c r="S81" s="67"/>
      <c r="T81" s="68" t="str">
        <f t="shared" si="18"/>
        <v>VAT_RGN_KEY,</v>
      </c>
      <c r="W81" s="68" t="str">
        <f t="shared" si="19"/>
        <v>,a.VAT_RGN_KEY</v>
      </c>
      <c r="AA81" s="175"/>
      <c r="AB81" s="176"/>
    </row>
    <row r="82" spans="1:28" ht="104.25" customHeight="1">
      <c r="A82" s="59" t="s">
        <v>1558</v>
      </c>
      <c r="B82" s="16" t="str">
        <f t="shared" si="11"/>
        <v>lgl_enty_seg_cd string</v>
      </c>
      <c r="C82" s="20">
        <f t="shared" si="12"/>
        <v>16</v>
      </c>
      <c r="D82" s="20">
        <f t="shared" si="13"/>
        <v>0</v>
      </c>
      <c r="E82" s="20"/>
      <c r="F82" s="152" t="str">
        <f t="shared" si="15"/>
        <v>LGL_ENTY_SEG_CD</v>
      </c>
      <c r="G82" s="152" t="str">
        <f t="shared" si="14"/>
        <v>string</v>
      </c>
      <c r="H82" s="156">
        <v>71</v>
      </c>
      <c r="I82" s="178"/>
      <c r="J82" s="460" t="str">
        <f t="shared" si="16"/>
        <v>A Legal Entity is an organization that is considered bylaw to have its own legal existence apart from its owners. Corporations, some partnerships and limited liability companies are examples of legal entities. GapInc. is a legal entity, and is the parent corporation in our legal entity structure. As is common with many large public companies, Gap Inc. has a number of subsidiaries based on various legal, tax, financial or operational considerations, each of which is a distinct legal entity. Depending upon where you work and/oryour function, you may be employed by one of these subsidiaries, rather than Gap Inc.  (From PDM)</v>
      </c>
      <c r="K82" s="463" t="s">
        <v>3577</v>
      </c>
      <c r="L82" s="50"/>
      <c r="M82" s="50"/>
      <c r="N82" s="35"/>
      <c r="R82" s="16" t="str">
        <f t="shared" si="17"/>
        <v>LGL_ENTY_SEG_CD  string,</v>
      </c>
      <c r="S82" s="67"/>
      <c r="T82" s="68" t="str">
        <f t="shared" si="18"/>
        <v>LGL_ENTY_SEG_CD,</v>
      </c>
      <c r="U82" s="67"/>
      <c r="V82" s="67"/>
      <c r="W82" s="68" t="str">
        <f t="shared" si="19"/>
        <v>,a.LGL_ENTY_SEG_CD</v>
      </c>
      <c r="AA82" s="175"/>
      <c r="AB82" s="176"/>
    </row>
    <row r="83" spans="1:28">
      <c r="A83" s="59" t="s">
        <v>1559</v>
      </c>
      <c r="B83" s="16" t="str">
        <f t="shared" ref="B83:B85" si="22">TRIM(A83)</f>
        <v>frch_rtl_loc_typ_cd string</v>
      </c>
      <c r="C83" s="20">
        <f t="shared" ref="C83:C85" si="23">SEARCH(" ",B83)</f>
        <v>20</v>
      </c>
      <c r="D83" s="20">
        <f t="shared" ref="D83:D85" si="24">IFERROR(SEARCH(" ",B83,C83+1),0)</f>
        <v>0</v>
      </c>
      <c r="F83" s="36" t="str">
        <f t="shared" si="15"/>
        <v>FRCH_RTL_LOC_TYP_CD</v>
      </c>
      <c r="G83" s="36" t="str">
        <f t="shared" ref="G83:G85" si="25">TRIM(RIGHT(A83,LEN(A83) - (C83)))</f>
        <v>string</v>
      </c>
      <c r="H83" s="26">
        <v>72</v>
      </c>
      <c r="I83" s="75"/>
      <c r="J83" s="458" t="str">
        <f t="shared" si="16"/>
        <v xml:space="preserve"> (From PDM)</v>
      </c>
      <c r="K83" s="344" t="s">
        <v>112</v>
      </c>
      <c r="L83" s="461"/>
      <c r="R83" s="16" t="str">
        <f t="shared" si="17"/>
        <v>FRCH_RTL_LOC_TYP_CD  string,</v>
      </c>
      <c r="S83" s="67"/>
      <c r="T83" s="68" t="str">
        <f t="shared" si="18"/>
        <v>FRCH_RTL_LOC_TYP_CD,</v>
      </c>
      <c r="U83" s="67"/>
      <c r="V83" s="67"/>
      <c r="W83" s="68" t="str">
        <f t="shared" si="19"/>
        <v>,a.FRCH_RTL_LOC_TYP_CD</v>
      </c>
      <c r="AA83" s="175"/>
      <c r="AB83" s="176"/>
    </row>
    <row r="84" spans="1:28">
      <c r="A84" s="59" t="s">
        <v>1560</v>
      </c>
      <c r="B84" s="16" t="str">
        <f t="shared" si="22"/>
        <v>venus_dc_key int</v>
      </c>
      <c r="C84" s="20">
        <f t="shared" si="23"/>
        <v>13</v>
      </c>
      <c r="D84" s="20">
        <f t="shared" si="24"/>
        <v>0</v>
      </c>
      <c r="E84" s="20"/>
      <c r="F84" s="36" t="str">
        <f t="shared" si="15"/>
        <v>VENUS_DC_KEY</v>
      </c>
      <c r="G84" s="36" t="str">
        <f t="shared" si="25"/>
        <v>int</v>
      </c>
      <c r="H84" s="29">
        <v>73</v>
      </c>
      <c r="I84" s="30"/>
      <c r="J84" s="457" t="str">
        <f t="shared" si="16"/>
        <v>System generated unique identifier. Primary Key toDC_DIM  (From PDM)</v>
      </c>
      <c r="K84" s="344" t="s">
        <v>3578</v>
      </c>
      <c r="L84" s="50"/>
      <c r="M84" s="50"/>
      <c r="N84" s="35"/>
      <c r="R84" s="16" t="str">
        <f t="shared" si="17"/>
        <v>VENUS_DC_KEY  int,</v>
      </c>
      <c r="S84" s="67"/>
      <c r="T84" s="68" t="str">
        <f t="shared" si="18"/>
        <v>VENUS_DC_KEY,</v>
      </c>
      <c r="W84" s="68" t="str">
        <f t="shared" si="19"/>
        <v>,a.VENUS_DC_KEY</v>
      </c>
      <c r="AA84" s="175"/>
      <c r="AB84" s="176"/>
    </row>
    <row r="85" spans="1:28" ht="15.75" thickBot="1">
      <c r="A85" s="59" t="s">
        <v>1561</v>
      </c>
      <c r="B85" s="16" t="str">
        <f t="shared" si="22"/>
        <v>venus_fin_loc_key int</v>
      </c>
      <c r="C85" s="20">
        <f t="shared" si="23"/>
        <v>18</v>
      </c>
      <c r="D85" s="20">
        <f t="shared" si="24"/>
        <v>0</v>
      </c>
      <c r="F85" s="36" t="str">
        <f t="shared" si="15"/>
        <v>VENUS_FIN_LOC_KEY</v>
      </c>
      <c r="G85" s="36" t="str">
        <f t="shared" si="25"/>
        <v>int</v>
      </c>
      <c r="H85" s="26">
        <v>74</v>
      </c>
      <c r="I85" s="75"/>
      <c r="J85" s="458" t="str">
        <f t="shared" si="16"/>
        <v>Primary key to FIN_LOC_DIM  (From PDM)</v>
      </c>
      <c r="K85" s="345" t="s">
        <v>3579</v>
      </c>
      <c r="L85" s="461"/>
      <c r="R85" s="16" t="str">
        <f t="shared" si="17"/>
        <v>VENUS_FIN_LOC_KEY  int,</v>
      </c>
      <c r="S85" s="67"/>
      <c r="T85" s="68" t="str">
        <f t="shared" si="18"/>
        <v>VENUS_FIN_LOC_KEY,</v>
      </c>
      <c r="U85" s="67"/>
      <c r="V85" s="67"/>
      <c r="W85" s="68" t="str">
        <f t="shared" si="19"/>
        <v>,a.VENUS_FIN_LOC_KEY</v>
      </c>
      <c r="AA85" s="175"/>
      <c r="AB85" s="176"/>
    </row>
    <row r="86" spans="1:28">
      <c r="R86" s="16"/>
      <c r="S86" s="67"/>
      <c r="T86" s="68"/>
      <c r="U86" s="67"/>
      <c r="V86" s="67"/>
      <c r="W86" s="68"/>
    </row>
    <row r="87" spans="1:28" ht="409.5">
      <c r="A87" s="1" t="s">
        <v>1562</v>
      </c>
      <c r="R87" s="16"/>
      <c r="S87" s="67"/>
      <c r="T87" s="68"/>
      <c r="W87" s="68"/>
    </row>
    <row r="88" spans="1:28">
      <c r="A88" t="s">
        <v>1563</v>
      </c>
      <c r="R88" s="16"/>
      <c r="S88" s="67"/>
      <c r="T88" s="68"/>
      <c r="U88" s="67"/>
      <c r="V88" s="67"/>
      <c r="W88" s="68"/>
    </row>
    <row r="89" spans="1:28">
      <c r="R89" s="16"/>
      <c r="S89" s="67"/>
      <c r="T89" s="68"/>
      <c r="U89" s="67"/>
      <c r="V89" s="67"/>
      <c r="W89" s="68"/>
    </row>
    <row r="90" spans="1:28">
      <c r="R90" s="16"/>
      <c r="S90" s="67"/>
      <c r="T90" s="68"/>
      <c r="W90" s="68"/>
    </row>
    <row r="91" spans="1:28">
      <c r="R91" s="16"/>
      <c r="S91" s="67"/>
      <c r="T91" s="68"/>
      <c r="U91" s="67"/>
      <c r="V91" s="67"/>
      <c r="W91" s="68"/>
    </row>
    <row r="92" spans="1:28">
      <c r="R92" s="16"/>
      <c r="S92" s="67"/>
      <c r="T92" s="68"/>
      <c r="U92" s="67"/>
      <c r="V92" s="67"/>
      <c r="W92" s="68"/>
    </row>
    <row r="93" spans="1:28">
      <c r="R93" s="16"/>
      <c r="S93" s="67"/>
      <c r="T93" s="68"/>
      <c r="W93" s="68"/>
    </row>
    <row r="94" spans="1:28">
      <c r="R94" s="16"/>
      <c r="S94" s="67"/>
      <c r="T94" s="68"/>
      <c r="U94" s="67"/>
      <c r="V94" s="67"/>
      <c r="W94" s="68"/>
    </row>
    <row r="95" spans="1:28">
      <c r="R95" s="16"/>
      <c r="S95" s="67"/>
      <c r="T95" s="68"/>
      <c r="U95" s="67"/>
      <c r="V95" s="67"/>
      <c r="W95" s="68"/>
    </row>
    <row r="96" spans="1:28">
      <c r="R96" s="16"/>
      <c r="S96" s="67"/>
      <c r="T96" s="68"/>
      <c r="W96" s="68"/>
    </row>
    <row r="97" spans="18:23">
      <c r="R97" s="16"/>
      <c r="S97" s="67"/>
      <c r="T97" s="68"/>
      <c r="U97" s="67"/>
      <c r="V97" s="67"/>
      <c r="W97" s="68"/>
    </row>
    <row r="98" spans="18:23">
      <c r="R98" s="16"/>
      <c r="S98" s="67"/>
      <c r="T98" s="68"/>
      <c r="U98" s="67"/>
      <c r="V98" s="67"/>
      <c r="W98" s="68"/>
    </row>
    <row r="99" spans="18:23">
      <c r="R99" s="16"/>
      <c r="S99" s="67"/>
      <c r="T99" s="68"/>
      <c r="W99" s="68"/>
    </row>
    <row r="100" spans="18:23">
      <c r="R100" s="16"/>
      <c r="S100" s="67"/>
      <c r="T100" s="68"/>
      <c r="U100" s="67"/>
      <c r="V100" s="67"/>
      <c r="W100" s="68"/>
    </row>
    <row r="101" spans="18:23">
      <c r="R101" s="16"/>
      <c r="S101" s="67"/>
      <c r="T101" s="68"/>
      <c r="U101" s="67"/>
      <c r="V101" s="67"/>
      <c r="W101" s="68"/>
    </row>
    <row r="102" spans="18:23">
      <c r="R102" s="16"/>
      <c r="S102" s="67"/>
      <c r="T102" s="68"/>
      <c r="W102" s="68"/>
    </row>
    <row r="103" spans="18:23">
      <c r="R103" s="16"/>
      <c r="S103" s="67"/>
      <c r="T103" s="68"/>
      <c r="U103" s="67"/>
      <c r="V103" s="67"/>
      <c r="W103" s="68"/>
    </row>
    <row r="104" spans="18:23">
      <c r="R104" s="16"/>
      <c r="S104" s="67"/>
      <c r="T104" s="68"/>
      <c r="U104" s="67"/>
      <c r="V104" s="67"/>
      <c r="W104" s="68"/>
    </row>
    <row r="105" spans="18:23">
      <c r="R105" s="16"/>
      <c r="S105" s="67"/>
      <c r="T105" s="68"/>
      <c r="W105" s="68"/>
    </row>
    <row r="106" spans="18:23">
      <c r="R106" s="16"/>
      <c r="S106" s="67"/>
      <c r="T106" s="68"/>
      <c r="U106" s="67"/>
      <c r="V106" s="67"/>
      <c r="W106" s="68"/>
    </row>
    <row r="107" spans="18:23">
      <c r="R107" s="16"/>
      <c r="S107" s="67"/>
      <c r="T107" s="68"/>
      <c r="U107" s="67"/>
      <c r="V107" s="67"/>
      <c r="W107" s="68"/>
    </row>
    <row r="108" spans="18:23">
      <c r="R108" s="16"/>
      <c r="S108" s="67"/>
      <c r="T108" s="68"/>
      <c r="W108" s="68"/>
    </row>
    <row r="109" spans="18:23">
      <c r="R109" s="16"/>
      <c r="S109" s="67"/>
      <c r="T109" s="68"/>
      <c r="U109" s="67"/>
      <c r="V109" s="67"/>
      <c r="W109" s="68"/>
    </row>
    <row r="110" spans="18:23">
      <c r="R110" s="16"/>
      <c r="S110" s="67"/>
      <c r="T110" s="68"/>
      <c r="U110" s="67"/>
      <c r="V110" s="67"/>
      <c r="W110" s="68"/>
    </row>
    <row r="111" spans="18:23">
      <c r="R111" s="16"/>
      <c r="S111" s="67"/>
      <c r="T111" s="68"/>
      <c r="W111" s="68"/>
    </row>
    <row r="112" spans="18:23">
      <c r="R112" s="16"/>
      <c r="S112" s="67"/>
      <c r="T112" s="68"/>
      <c r="U112" s="67"/>
      <c r="V112" s="67"/>
      <c r="W112" s="68"/>
    </row>
    <row r="113" spans="18:23">
      <c r="R113" s="16"/>
      <c r="S113" s="67"/>
      <c r="T113" s="68"/>
      <c r="U113" s="67"/>
      <c r="V113" s="67"/>
      <c r="W113" s="68"/>
    </row>
    <row r="114" spans="18:23">
      <c r="R114" s="16"/>
      <c r="S114" s="67"/>
      <c r="T114" s="68"/>
      <c r="W114" s="68"/>
    </row>
    <row r="115" spans="18:23">
      <c r="R115" s="16"/>
      <c r="S115" s="67"/>
      <c r="T115" s="68"/>
      <c r="U115" s="67"/>
      <c r="V115" s="67"/>
      <c r="W115" s="68"/>
    </row>
    <row r="116" spans="18:23">
      <c r="R116" s="16"/>
      <c r="S116" s="67"/>
      <c r="T116" s="68"/>
      <c r="U116" s="67"/>
      <c r="V116" s="67"/>
      <c r="W116" s="68"/>
    </row>
    <row r="117" spans="18:23">
      <c r="R117" s="16"/>
      <c r="S117" s="67"/>
      <c r="T117" s="68"/>
      <c r="W117" s="68"/>
    </row>
    <row r="118" spans="18:23">
      <c r="R118" s="16"/>
      <c r="S118" s="67"/>
      <c r="T118" s="68"/>
      <c r="U118" s="67"/>
      <c r="V118" s="67"/>
      <c r="W118" s="68"/>
    </row>
    <row r="119" spans="18:23">
      <c r="R119" s="16"/>
      <c r="S119" s="67"/>
      <c r="T119" s="68"/>
      <c r="U119" s="67"/>
      <c r="V119" s="67"/>
      <c r="W119" s="68"/>
    </row>
    <row r="120" spans="18:23">
      <c r="R120" s="16"/>
      <c r="S120" s="67"/>
      <c r="T120" s="68"/>
      <c r="W120" s="68"/>
    </row>
    <row r="121" spans="18:23">
      <c r="R121" s="16"/>
      <c r="S121" s="67"/>
      <c r="T121" s="68"/>
      <c r="U121" s="67"/>
      <c r="V121" s="67"/>
      <c r="W121" s="68"/>
    </row>
  </sheetData>
  <mergeCells count="6">
    <mergeCell ref="F10:K10"/>
    <mergeCell ref="F1:I1"/>
    <mergeCell ref="G3:J3"/>
    <mergeCell ref="G4:J4"/>
    <mergeCell ref="G5:J5"/>
    <mergeCell ref="G6:J6"/>
  </mergeCells>
  <pageMargins left="0.2" right="0.2" top="0.25" bottom="0.25" header="0.3" footer="0.05"/>
  <pageSetup paperSize="17" scale="68"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79998168889431442"/>
  </sheetPr>
  <dimension ref="A1:Y17"/>
  <sheetViews>
    <sheetView zoomScale="80" zoomScaleNormal="80" workbookViewId="0">
      <selection activeCell="G6" sqref="G6:J6"/>
    </sheetView>
  </sheetViews>
  <sheetFormatPr defaultRowHeight="15"/>
  <cols>
    <col min="1" max="1" width="75.140625" bestFit="1" customWidth="1"/>
    <col min="2" max="2" width="17.7109375" bestFit="1" customWidth="1"/>
    <col min="3" max="3" width="10" bestFit="1" customWidth="1"/>
    <col min="4" max="4" width="13.7109375" bestFit="1" customWidth="1"/>
    <col min="6" max="9" width="16.42578125" customWidth="1"/>
    <col min="10" max="10" width="47.5703125" customWidth="1"/>
    <col min="18" max="18" width="14.85546875" customWidth="1"/>
    <col min="20" max="20" width="15" bestFit="1" customWidth="1"/>
    <col min="22" max="22" width="13.7109375" bestFit="1" customWidth="1"/>
  </cols>
  <sheetData>
    <row r="1" spans="1:25" ht="18.75">
      <c r="F1" s="473" t="str">
        <f>UPPER(G5)</f>
        <v xml:space="preserve">XCLDT_CAL_DT_XREF </v>
      </c>
      <c r="G1" s="473"/>
      <c r="H1" s="473"/>
      <c r="I1" s="473"/>
      <c r="R1" s="5"/>
      <c r="S1" s="5"/>
      <c r="T1" s="5"/>
      <c r="V1" s="5"/>
    </row>
    <row r="2" spans="1:25" ht="18.75">
      <c r="F2" s="6"/>
      <c r="I2" s="4"/>
      <c r="R2" s="5"/>
      <c r="S2" s="5"/>
      <c r="T2" s="5"/>
      <c r="V2" s="5"/>
    </row>
    <row r="3" spans="1:25">
      <c r="F3" s="3" t="s">
        <v>87</v>
      </c>
      <c r="G3" s="475" t="s">
        <v>106</v>
      </c>
      <c r="H3" s="475"/>
      <c r="I3" s="475"/>
      <c r="J3" s="475"/>
      <c r="R3" s="5"/>
      <c r="S3" s="5"/>
      <c r="T3" s="5"/>
      <c r="V3" s="5"/>
    </row>
    <row r="4" spans="1:25">
      <c r="F4" s="3" t="s">
        <v>88</v>
      </c>
      <c r="G4" s="474" t="str">
        <f>LEFT(G6,(FIND(".",G6)-1))</f>
        <v>db_fndttrfm_prodrefresh</v>
      </c>
      <c r="H4" s="474" t="e">
        <f>LEFT(H6,(FIND(".",H6)-1))</f>
        <v>#VALUE!</v>
      </c>
      <c r="I4" s="474" t="e">
        <f>LEFT(I6,(FIND(".",I6)-1))</f>
        <v>#VALUE!</v>
      </c>
      <c r="J4" s="474" t="e">
        <f>LEFT(J6,(FIND(".",J6)-1))</f>
        <v>#VALUE!</v>
      </c>
      <c r="R4" s="5"/>
      <c r="S4" s="5"/>
      <c r="T4" s="5"/>
      <c r="V4" s="5"/>
    </row>
    <row r="5" spans="1:25">
      <c r="B5" s="9"/>
      <c r="F5" s="3" t="s">
        <v>89</v>
      </c>
      <c r="G5" s="474" t="str">
        <f>RIGHT(G6,(LEN(G6)-(FIND(".",G6))))</f>
        <v xml:space="preserve">xcldt_cal_dt_xref </v>
      </c>
      <c r="H5" s="474" t="e">
        <f>RIGHT(H6,(LEN(H6)-(FIND(".",H6))))</f>
        <v>#VALUE!</v>
      </c>
      <c r="I5" s="474" t="e">
        <f>RIGHT(I6,(LEN(I6)-(FIND(".",I6))))</f>
        <v>#VALUE!</v>
      </c>
      <c r="J5" s="474" t="e">
        <f>RIGHT(J6,(LEN(J6)-(FIND(".",J6))))</f>
        <v>#VALUE!</v>
      </c>
      <c r="R5" s="5"/>
      <c r="S5" s="5"/>
      <c r="T5" s="5"/>
      <c r="V5" s="5"/>
    </row>
    <row r="6" spans="1:25">
      <c r="F6" s="3" t="s">
        <v>90</v>
      </c>
      <c r="G6" s="476" t="s">
        <v>3062</v>
      </c>
      <c r="H6" s="476"/>
      <c r="I6" s="476"/>
      <c r="J6" s="476"/>
      <c r="R6" s="5"/>
      <c r="S6" s="5"/>
      <c r="T6" s="5"/>
      <c r="V6" s="5"/>
    </row>
    <row r="7" spans="1:25" ht="15.75" thickBot="1">
      <c r="F7" s="3" t="s">
        <v>91</v>
      </c>
      <c r="G7" s="10">
        <v>42905</v>
      </c>
      <c r="H7" s="132"/>
      <c r="I7" s="4"/>
      <c r="J7" s="12"/>
      <c r="R7" s="5"/>
      <c r="S7" s="5"/>
      <c r="T7" s="5"/>
      <c r="V7" s="5"/>
    </row>
    <row r="8" spans="1:25" ht="15.75" thickBot="1">
      <c r="A8" t="s">
        <v>143</v>
      </c>
      <c r="F8" s="3" t="s">
        <v>92</v>
      </c>
      <c r="G8" s="13">
        <v>55152</v>
      </c>
      <c r="H8" s="14"/>
      <c r="I8" s="4"/>
      <c r="R8" s="5"/>
      <c r="S8" s="5"/>
      <c r="T8" s="5"/>
      <c r="V8" s="5"/>
    </row>
    <row r="9" spans="1:25">
      <c r="A9" s="3" t="s">
        <v>1759</v>
      </c>
      <c r="F9" s="15" t="s">
        <v>93</v>
      </c>
      <c r="G9" s="16"/>
      <c r="H9" s="16"/>
      <c r="I9" s="4"/>
      <c r="R9" s="5"/>
      <c r="S9" s="5"/>
      <c r="T9" s="5"/>
      <c r="V9" s="134" t="s">
        <v>957</v>
      </c>
    </row>
    <row r="10" spans="1:25">
      <c r="A10" t="s">
        <v>2</v>
      </c>
      <c r="B10" s="3"/>
      <c r="I10" s="4"/>
      <c r="R10" s="5"/>
      <c r="S10" s="5"/>
      <c r="T10" s="5"/>
      <c r="V10" s="5"/>
    </row>
    <row r="11" spans="1:25" ht="30.75" thickBot="1">
      <c r="A11" t="s">
        <v>3</v>
      </c>
      <c r="B11" s="33" t="s">
        <v>94</v>
      </c>
      <c r="C11" s="34" t="s">
        <v>95</v>
      </c>
      <c r="D11" s="34" t="s">
        <v>96</v>
      </c>
      <c r="E11" s="34"/>
      <c r="F11" s="17" t="s">
        <v>97</v>
      </c>
      <c r="G11" s="17" t="s">
        <v>98</v>
      </c>
      <c r="H11" s="18" t="s">
        <v>99</v>
      </c>
      <c r="I11" s="19" t="s">
        <v>100</v>
      </c>
      <c r="J11" s="17" t="s">
        <v>101</v>
      </c>
      <c r="R11" s="66" t="s">
        <v>958</v>
      </c>
      <c r="S11" s="66"/>
      <c r="T11" s="66" t="s">
        <v>959</v>
      </c>
      <c r="V11" s="66" t="s">
        <v>960</v>
      </c>
    </row>
    <row r="12" spans="1:25">
      <c r="A12" t="s">
        <v>1760</v>
      </c>
      <c r="B12" s="16" t="str">
        <f>TRIM(A12)</f>
        <v>cal_dt_key int</v>
      </c>
      <c r="C12" s="20">
        <f>SEARCH(" ",B12)</f>
        <v>11</v>
      </c>
      <c r="D12" s="20">
        <f>IFERROR(SEARCH(" ",B12,C12+1),0)</f>
        <v>0</v>
      </c>
      <c r="E12" s="20"/>
      <c r="F12" s="62" t="str">
        <f>LEFT(B12,C12-1)</f>
        <v>cal_dt_key</v>
      </c>
      <c r="G12" s="62" t="str">
        <f>TRIM(RIGHT(A12,LEN(A12) - (C12)))</f>
        <v>int</v>
      </c>
      <c r="H12" s="107">
        <v>1</v>
      </c>
      <c r="I12" s="108">
        <v>55152</v>
      </c>
      <c r="J12" s="133"/>
      <c r="R12" s="16" t="str">
        <f>F12&amp;"  "&amp;G12&amp;","</f>
        <v>cal_dt_key  int,</v>
      </c>
      <c r="S12" s="67"/>
      <c r="T12" s="68" t="str">
        <f>F12&amp;","</f>
        <v>cal_dt_key,</v>
      </c>
      <c r="V12" s="68" t="str">
        <f t="shared" ref="V12:V14" si="0">",a."&amp;F12</f>
        <v>,a.cal_dt_key</v>
      </c>
      <c r="X12" s="16" t="str">
        <f>"select count (distinct "&amp;F12&amp;") as "&amp;F12&amp;"_Count_Distinct "&amp;"FROM "&amp;$G$6&amp;" ;"</f>
        <v>select count (distinct cal_dt_key) as cal_dt_key_Count_Distinct FROM db_fndttrfm_prodrefresh.xcldt_cal_dt_xref  ;</v>
      </c>
      <c r="Y12" t="s">
        <v>3063</v>
      </c>
    </row>
    <row r="13" spans="1:25">
      <c r="A13" t="s">
        <v>1761</v>
      </c>
      <c r="B13" s="16" t="str">
        <f t="shared" ref="B13:B14" si="1">TRIM(A13)</f>
        <v>cal_dt string</v>
      </c>
      <c r="C13" s="20">
        <f t="shared" ref="C13:C14" si="2">SEARCH(" ",B13)</f>
        <v>7</v>
      </c>
      <c r="D13" s="20">
        <f t="shared" ref="D13:D14" si="3">IFERROR(SEARCH(" ",B13,C13+1),0)</f>
        <v>0</v>
      </c>
      <c r="E13" s="20"/>
      <c r="F13" s="36" t="str">
        <f t="shared" ref="F13:F14" si="4">LEFT(B13,C13-1)</f>
        <v>cal_dt</v>
      </c>
      <c r="G13" s="36" t="str">
        <f t="shared" ref="G13:G14" si="5">TRIM(RIGHT(A13,LEN(A13) - (C13)))</f>
        <v>string</v>
      </c>
      <c r="H13" s="29">
        <v>2</v>
      </c>
      <c r="I13" s="111">
        <v>55152</v>
      </c>
      <c r="J13" s="131">
        <f t="shared" ref="J13:J14" si="6">IFERROR(VLOOKUP(F13,AD:AE,2,FALSE),0)</f>
        <v>0</v>
      </c>
      <c r="R13" s="16" t="str">
        <f t="shared" ref="R13:R14" si="7">G13&amp;"  "&amp;H13&amp;","</f>
        <v>string  2,</v>
      </c>
      <c r="S13" s="67"/>
      <c r="T13" s="68" t="str">
        <f t="shared" ref="T13:T14" si="8">G13&amp;","</f>
        <v>string,</v>
      </c>
      <c r="V13" s="68" t="str">
        <f t="shared" si="0"/>
        <v>,a.cal_dt</v>
      </c>
      <c r="X13" s="16" t="str">
        <f t="shared" ref="X13:X14" si="9">"select count (distinct "&amp;F13&amp;") as "&amp;F13&amp;"_Count_Distinct "&amp;"FROM "&amp;$G$6&amp;" ;"</f>
        <v>select count (distinct cal_dt) as cal_dt_Count_Distinct FROM db_fndttrfm_prodrefresh.xcldt_cal_dt_xref  ;</v>
      </c>
      <c r="Y13" t="s">
        <v>3064</v>
      </c>
    </row>
    <row r="14" spans="1:25">
      <c r="A14" t="s">
        <v>1762</v>
      </c>
      <c r="B14" s="16" t="str">
        <f t="shared" si="1"/>
        <v>venus_dt_key int</v>
      </c>
      <c r="C14" s="20">
        <f t="shared" si="2"/>
        <v>13</v>
      </c>
      <c r="D14" s="20">
        <f t="shared" si="3"/>
        <v>0</v>
      </c>
      <c r="E14" s="20"/>
      <c r="F14" s="36" t="str">
        <f t="shared" si="4"/>
        <v>venus_dt_key</v>
      </c>
      <c r="G14" s="36" t="str">
        <f t="shared" si="5"/>
        <v>int</v>
      </c>
      <c r="H14" s="29">
        <v>3</v>
      </c>
      <c r="I14" s="111">
        <v>9493</v>
      </c>
      <c r="J14" s="131">
        <f t="shared" si="6"/>
        <v>0</v>
      </c>
      <c r="R14" s="16" t="str">
        <f t="shared" si="7"/>
        <v>int  3,</v>
      </c>
      <c r="S14" s="67"/>
      <c r="T14" s="68" t="str">
        <f t="shared" si="8"/>
        <v>int,</v>
      </c>
      <c r="V14" s="68" t="str">
        <f t="shared" si="0"/>
        <v>,a.venus_dt_key</v>
      </c>
      <c r="X14" s="16" t="str">
        <f t="shared" si="9"/>
        <v>select count (distinct venus_dt_key) as venus_dt_key_Count_Distinct FROM db_fndttrfm_prodrefresh.xcldt_cal_dt_xref  ;</v>
      </c>
      <c r="Y14" t="s">
        <v>3065</v>
      </c>
    </row>
    <row r="16" spans="1:25" ht="300">
      <c r="A16" s="1" t="s">
        <v>1763</v>
      </c>
    </row>
    <row r="17" spans="1:1">
      <c r="A17" t="s">
        <v>1764</v>
      </c>
    </row>
  </sheetData>
  <mergeCells count="5">
    <mergeCell ref="F1:I1"/>
    <mergeCell ref="G3:J3"/>
    <mergeCell ref="G4:J4"/>
    <mergeCell ref="G5:J5"/>
    <mergeCell ref="G6:J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tint="0.79998168889431442"/>
  </sheetPr>
  <dimension ref="A1:AE124"/>
  <sheetViews>
    <sheetView topLeftCell="D1" zoomScale="80" zoomScaleNormal="80" workbookViewId="0">
      <pane ySplit="7140" topLeftCell="A98"/>
      <selection activeCell="T12" sqref="T12"/>
      <selection pane="bottomLeft" activeCell="G6" sqref="G6:J6"/>
    </sheetView>
  </sheetViews>
  <sheetFormatPr defaultRowHeight="15"/>
  <cols>
    <col min="1" max="1" width="125.140625" customWidth="1"/>
    <col min="6" max="6" width="28.7109375" customWidth="1"/>
    <col min="7" max="7" width="11.140625" customWidth="1"/>
    <col min="8" max="8" width="5.5703125" bestFit="1" customWidth="1"/>
    <col min="10" max="10" width="99.140625" customWidth="1"/>
    <col min="11" max="14" width="34.28515625" bestFit="1" customWidth="1"/>
    <col min="17" max="17" width="25.140625" customWidth="1"/>
    <col min="19" max="20" width="29.28515625" bestFit="1" customWidth="1"/>
  </cols>
  <sheetData>
    <row r="1" spans="1:31" ht="18.75">
      <c r="F1" s="473" t="str">
        <f>UPPER(G5)</f>
        <v>XFCZD_FIS_CAL_TM_ZN_FLT_DIM</v>
      </c>
      <c r="G1" s="473"/>
      <c r="H1" s="473"/>
      <c r="I1" s="473"/>
      <c r="K1" s="5"/>
      <c r="L1" s="5"/>
      <c r="M1" s="5"/>
      <c r="Q1" s="5"/>
      <c r="R1" s="5"/>
      <c r="S1" s="5"/>
      <c r="T1" s="5"/>
      <c r="U1" s="5"/>
      <c r="V1" s="5"/>
    </row>
    <row r="2" spans="1:31" ht="18.75">
      <c r="F2" s="6"/>
      <c r="I2" s="4"/>
      <c r="K2" s="5"/>
      <c r="Q2" s="5"/>
      <c r="R2" s="5"/>
      <c r="S2" s="5"/>
      <c r="T2" s="5"/>
      <c r="U2" s="5"/>
      <c r="V2" s="5"/>
    </row>
    <row r="3" spans="1:31">
      <c r="F3" s="3" t="s">
        <v>87</v>
      </c>
      <c r="G3" s="475" t="s">
        <v>106</v>
      </c>
      <c r="H3" s="475"/>
      <c r="I3" s="475"/>
      <c r="J3" s="475"/>
      <c r="K3" s="5"/>
      <c r="Q3" s="5"/>
      <c r="R3" s="5"/>
      <c r="S3" s="5"/>
      <c r="T3" s="5"/>
      <c r="U3" s="5"/>
      <c r="V3" s="5"/>
    </row>
    <row r="4" spans="1:31">
      <c r="F4" s="3" t="s">
        <v>88</v>
      </c>
      <c r="G4" s="474" t="str">
        <f>LEFT(G6,(FIND(".",G6)-1))</f>
        <v>db_fndttrfm_prodrefresh</v>
      </c>
      <c r="H4" s="474" t="e">
        <f>LEFT(H6,(FIND(".",H6)-1))</f>
        <v>#VALUE!</v>
      </c>
      <c r="I4" s="474" t="e">
        <f>LEFT(I6,(FIND(".",I6)-1))</f>
        <v>#VALUE!</v>
      </c>
      <c r="J4" s="474" t="e">
        <f>LEFT(J6,(FIND(".",J6)-1))</f>
        <v>#VALUE!</v>
      </c>
      <c r="K4" s="5"/>
      <c r="L4" s="5"/>
      <c r="M4" s="5"/>
      <c r="Q4" s="5"/>
      <c r="R4" s="5"/>
      <c r="S4" s="5"/>
      <c r="T4" s="5"/>
      <c r="U4" s="5"/>
      <c r="V4" s="5"/>
    </row>
    <row r="5" spans="1:31">
      <c r="B5" s="9"/>
      <c r="F5" s="3" t="s">
        <v>89</v>
      </c>
      <c r="G5" s="474" t="str">
        <f>RIGHT(G6,(LEN(G6)-(FIND(".",G6))))</f>
        <v>xfczd_fis_cal_tm_zn_flt_dim</v>
      </c>
      <c r="H5" s="474" t="e">
        <f>RIGHT(H6,(LEN(H6)-(FIND(".",H6))))</f>
        <v>#VALUE!</v>
      </c>
      <c r="I5" s="474" t="e">
        <f>RIGHT(I6,(LEN(I6)-(FIND(".",I6))))</f>
        <v>#VALUE!</v>
      </c>
      <c r="J5" s="474" t="e">
        <f>RIGHT(J6,(LEN(J6)-(FIND(".",J6))))</f>
        <v>#VALUE!</v>
      </c>
      <c r="K5" s="5"/>
      <c r="L5" s="5"/>
      <c r="M5" s="5"/>
      <c r="Q5" s="5"/>
      <c r="R5" s="5"/>
      <c r="S5" s="5"/>
      <c r="T5" s="5"/>
      <c r="U5" s="5"/>
      <c r="V5" s="5"/>
    </row>
    <row r="6" spans="1:31">
      <c r="F6" s="3" t="s">
        <v>90</v>
      </c>
      <c r="G6" s="476" t="s">
        <v>1376</v>
      </c>
      <c r="H6" s="476"/>
      <c r="I6" s="476"/>
      <c r="J6" s="476"/>
      <c r="K6" s="5"/>
      <c r="L6" s="5"/>
      <c r="M6" s="5"/>
      <c r="Q6" s="5"/>
      <c r="R6" s="5"/>
      <c r="S6" s="5"/>
      <c r="T6" s="5"/>
      <c r="U6" s="5"/>
      <c r="V6" s="5"/>
    </row>
    <row r="7" spans="1:31" ht="15.75" thickBot="1">
      <c r="F7" s="3" t="s">
        <v>91</v>
      </c>
      <c r="G7" s="10">
        <v>42872</v>
      </c>
      <c r="H7" s="69"/>
      <c r="I7" s="4"/>
      <c r="J7" s="12"/>
      <c r="K7" s="5"/>
      <c r="L7" s="5"/>
      <c r="M7" s="5"/>
      <c r="Q7" s="5"/>
      <c r="R7" s="5"/>
      <c r="S7" s="5"/>
      <c r="T7" s="5"/>
      <c r="U7" s="5"/>
      <c r="V7" s="5"/>
    </row>
    <row r="8" spans="1:31" ht="15.75" thickBot="1">
      <c r="A8" t="s">
        <v>143</v>
      </c>
      <c r="F8" s="3" t="s">
        <v>92</v>
      </c>
      <c r="G8" s="13">
        <v>19124</v>
      </c>
      <c r="H8" s="14"/>
      <c r="I8" s="4"/>
      <c r="K8" s="5"/>
      <c r="L8" s="5"/>
      <c r="M8" s="5"/>
      <c r="Q8" s="5"/>
      <c r="R8" s="5"/>
      <c r="S8" s="5"/>
      <c r="T8" s="5"/>
      <c r="U8" s="5"/>
      <c r="V8" s="5"/>
    </row>
    <row r="9" spans="1:31">
      <c r="A9" s="3" t="s">
        <v>1263</v>
      </c>
      <c r="F9" s="15" t="s">
        <v>93</v>
      </c>
      <c r="G9" s="16"/>
      <c r="H9" s="16"/>
      <c r="I9" s="4"/>
      <c r="K9" s="5"/>
      <c r="L9" s="5"/>
      <c r="M9" s="5"/>
      <c r="Q9" s="5"/>
      <c r="R9" s="5"/>
      <c r="S9" s="5"/>
      <c r="T9" s="5"/>
      <c r="U9" s="5"/>
      <c r="V9" s="134" t="s">
        <v>957</v>
      </c>
    </row>
    <row r="10" spans="1:31">
      <c r="A10" t="s">
        <v>2</v>
      </c>
      <c r="B10" s="3"/>
      <c r="I10" s="4"/>
      <c r="K10" s="5"/>
      <c r="L10" s="5"/>
      <c r="M10" s="5"/>
      <c r="Q10" s="5"/>
      <c r="R10" s="5"/>
      <c r="S10" s="5"/>
      <c r="T10" s="5"/>
      <c r="U10" s="5"/>
      <c r="V10" s="5"/>
    </row>
    <row r="11" spans="1:31" ht="30.75" thickBot="1">
      <c r="A11" t="s">
        <v>3</v>
      </c>
      <c r="B11" s="33" t="s">
        <v>94</v>
      </c>
      <c r="C11" s="34" t="s">
        <v>95</v>
      </c>
      <c r="D11" s="34" t="s">
        <v>96</v>
      </c>
      <c r="E11" s="34"/>
      <c r="F11" s="17" t="s">
        <v>97</v>
      </c>
      <c r="G11" s="17" t="s">
        <v>98</v>
      </c>
      <c r="H11" s="18" t="s">
        <v>99</v>
      </c>
      <c r="I11" s="19" t="s">
        <v>100</v>
      </c>
      <c r="J11" s="17" t="s">
        <v>101</v>
      </c>
      <c r="K11" s="18" t="s">
        <v>1750</v>
      </c>
      <c r="L11" s="18" t="s">
        <v>1750</v>
      </c>
      <c r="M11" s="18" t="s">
        <v>1750</v>
      </c>
      <c r="N11" s="18" t="s">
        <v>1750</v>
      </c>
      <c r="Q11" s="66" t="s">
        <v>958</v>
      </c>
      <c r="R11" s="66"/>
      <c r="S11" s="66" t="s">
        <v>959</v>
      </c>
      <c r="T11" s="66"/>
      <c r="U11" s="66"/>
      <c r="V11" s="66" t="s">
        <v>960</v>
      </c>
    </row>
    <row r="12" spans="1:31">
      <c r="A12" t="s">
        <v>1264</v>
      </c>
      <c r="B12" s="16" t="str">
        <f>TRIM(A12)</f>
        <v>tm_zn_grp_cd string</v>
      </c>
      <c r="C12" s="20">
        <f>SEARCH(" ",B12)</f>
        <v>13</v>
      </c>
      <c r="D12" s="20">
        <f>IFERROR(SEARCH(" ",B12,C12+1),0)</f>
        <v>0</v>
      </c>
      <c r="E12" s="20"/>
      <c r="F12" s="62" t="str">
        <f>LEFT(B12,C12-1)</f>
        <v>tm_zn_grp_cd</v>
      </c>
      <c r="G12" s="21" t="str">
        <f>TRIM(RIGHT(A12,LEN(A12) - (C12)))</f>
        <v>string</v>
      </c>
      <c r="H12" s="22">
        <v>1</v>
      </c>
      <c r="I12" s="23"/>
      <c r="J12" s="126" t="s">
        <v>3061</v>
      </c>
      <c r="K12" s="76" t="s">
        <v>141</v>
      </c>
      <c r="L12" s="76" t="s">
        <v>1701</v>
      </c>
      <c r="M12" s="76" t="s">
        <v>3040</v>
      </c>
      <c r="N12" s="76" t="s">
        <v>1751</v>
      </c>
      <c r="Q12" s="16" t="str">
        <f t="shared" ref="Q12:Q43" si="0">F12&amp;"  "&amp;G12&amp;","</f>
        <v>tm_zn_grp_cd  string,</v>
      </c>
      <c r="R12" s="67"/>
      <c r="S12" s="68" t="str">
        <f t="shared" ref="S12:S43" si="1">F12&amp;","</f>
        <v>tm_zn_grp_cd,</v>
      </c>
      <c r="T12" s="67" t="s">
        <v>1377</v>
      </c>
      <c r="U12" s="67"/>
      <c r="V12" s="68" t="str">
        <f t="shared" ref="V12:V43" si="2">",a."&amp;F12</f>
        <v>,a.tm_zn_grp_cd</v>
      </c>
      <c r="Y12" t="s">
        <v>1565</v>
      </c>
      <c r="AA12" t="s">
        <v>2567</v>
      </c>
      <c r="AB12" t="s">
        <v>2568</v>
      </c>
      <c r="AC12" t="s">
        <v>2569</v>
      </c>
    </row>
    <row r="13" spans="1:31">
      <c r="A13" t="s">
        <v>1265</v>
      </c>
      <c r="B13" s="16" t="str">
        <f t="shared" ref="B13:B15" si="3">TRIM(A13)</f>
        <v>cal_dt_hash_key int</v>
      </c>
      <c r="C13" s="20">
        <f t="shared" ref="C13:C15" si="4">SEARCH(" ",B13)</f>
        <v>16</v>
      </c>
      <c r="D13" s="20">
        <f t="shared" ref="D13:D15" si="5">IFERROR(SEARCH(" ",B13,C13+1),0)</f>
        <v>0</v>
      </c>
      <c r="E13" s="20"/>
      <c r="F13" s="44" t="str">
        <f t="shared" ref="F13:F15" si="6">LEFT(B13,C13-1)</f>
        <v>cal_dt_hash_key</v>
      </c>
      <c r="G13" s="44" t="str">
        <f t="shared" ref="G13:G15" si="7">TRIM(RIGHT(A13,LEN(A13) - (C13)))</f>
        <v>int</v>
      </c>
      <c r="H13" s="74">
        <v>2</v>
      </c>
      <c r="I13" s="104"/>
      <c r="J13" s="129">
        <f t="shared" ref="J13:J44" si="8">IFERROR(VLOOKUP(F13,AD:AE,2,FALSE),0)</f>
        <v>0</v>
      </c>
      <c r="K13" s="80" t="s">
        <v>3041</v>
      </c>
      <c r="L13" s="80" t="s">
        <v>3041</v>
      </c>
      <c r="M13" s="80" t="s">
        <v>3041</v>
      </c>
      <c r="N13" s="80" t="s">
        <v>3041</v>
      </c>
      <c r="Q13" s="16" t="str">
        <f t="shared" si="0"/>
        <v>cal_dt_hash_key  int,</v>
      </c>
      <c r="R13" s="67"/>
      <c r="S13" s="68" t="str">
        <f t="shared" si="1"/>
        <v>cal_dt_hash_key,</v>
      </c>
      <c r="T13" s="67" t="s">
        <v>1378</v>
      </c>
      <c r="U13" s="67"/>
      <c r="V13" s="68" t="str">
        <f t="shared" si="2"/>
        <v>,a.cal_dt_hash_key</v>
      </c>
      <c r="AA13" t="s">
        <v>2875</v>
      </c>
      <c r="AB13" t="s">
        <v>2825</v>
      </c>
      <c r="AC13" t="s">
        <v>2874</v>
      </c>
      <c r="AD13" s="16" t="str">
        <f>TRIM(AA13)</f>
        <v>FIS_CAL_DT</v>
      </c>
      <c r="AE13" s="16" t="str">
        <f>AC13&amp;" (From PDM)"</f>
        <v>A unique calendar date that is recognized by anorganization. Natural Key  (From PDM)</v>
      </c>
    </row>
    <row r="14" spans="1:31">
      <c r="A14" t="s">
        <v>1266</v>
      </c>
      <c r="B14" s="16" t="str">
        <f t="shared" si="3"/>
        <v>fis_cal_dt string</v>
      </c>
      <c r="C14" s="20">
        <f t="shared" si="4"/>
        <v>11</v>
      </c>
      <c r="D14" s="20">
        <f t="shared" si="5"/>
        <v>0</v>
      </c>
      <c r="E14" s="20"/>
      <c r="F14" s="45" t="str">
        <f t="shared" si="6"/>
        <v>fis_cal_dt</v>
      </c>
      <c r="G14" s="36" t="str">
        <f t="shared" si="7"/>
        <v>string</v>
      </c>
      <c r="H14" s="29">
        <v>3</v>
      </c>
      <c r="I14" s="30"/>
      <c r="J14" s="131" t="str">
        <f t="shared" si="8"/>
        <v>A unique calendar date that is recognized by anorganization. Natural Key  (From PDM)</v>
      </c>
      <c r="K14" s="78" t="s">
        <v>3042</v>
      </c>
      <c r="L14" s="78" t="s">
        <v>3042</v>
      </c>
      <c r="M14" s="78" t="s">
        <v>3042</v>
      </c>
      <c r="N14" s="78" t="s">
        <v>3042</v>
      </c>
      <c r="Q14" s="16" t="str">
        <f t="shared" si="0"/>
        <v>fis_cal_dt  string,</v>
      </c>
      <c r="R14" s="67"/>
      <c r="S14" s="68" t="str">
        <f t="shared" si="1"/>
        <v>fis_cal_dt,</v>
      </c>
      <c r="T14" s="67" t="s">
        <v>1379</v>
      </c>
      <c r="U14" s="67"/>
      <c r="V14" s="68" t="str">
        <f t="shared" si="2"/>
        <v>,a.fis_cal_dt</v>
      </c>
      <c r="AA14" t="s">
        <v>2873</v>
      </c>
      <c r="AB14" t="s">
        <v>2825</v>
      </c>
      <c r="AC14" t="s">
        <v>2872</v>
      </c>
      <c r="AD14" s="16" t="str">
        <f>TRIM(AA14)</f>
        <v>TM_ZN_GRP_CD</v>
      </c>
      <c r="AE14" s="16" t="str">
        <f t="shared" ref="AE14:AE77" si="9">AC14&amp;" (From PDM)"</f>
        <v>Time Zone Group code  (From PDM)</v>
      </c>
    </row>
    <row r="15" spans="1:31">
      <c r="A15" t="s">
        <v>1267</v>
      </c>
      <c r="B15" s="16" t="str">
        <f t="shared" si="3"/>
        <v>lw_fis_cal_dt string</v>
      </c>
      <c r="C15" s="20">
        <f t="shared" si="4"/>
        <v>14</v>
      </c>
      <c r="D15" s="20">
        <f t="shared" si="5"/>
        <v>0</v>
      </c>
      <c r="F15" s="36" t="str">
        <f t="shared" si="6"/>
        <v>lw_fis_cal_dt</v>
      </c>
      <c r="G15" s="36" t="str">
        <f t="shared" si="7"/>
        <v>string</v>
      </c>
      <c r="H15" s="26">
        <v>4</v>
      </c>
      <c r="I15" s="75"/>
      <c r="J15" s="128" t="str">
        <f t="shared" si="8"/>
        <v>Last Week Fiscal Calendar Date  (From PDM)</v>
      </c>
      <c r="K15" s="78" t="s">
        <v>3043</v>
      </c>
      <c r="L15" s="78" t="s">
        <v>3043</v>
      </c>
      <c r="M15" s="78" t="s">
        <v>3043</v>
      </c>
      <c r="N15" s="78" t="s">
        <v>3043</v>
      </c>
      <c r="Q15" s="16" t="str">
        <f t="shared" si="0"/>
        <v>lw_fis_cal_dt  string,</v>
      </c>
      <c r="R15" s="67"/>
      <c r="S15" s="68" t="str">
        <f t="shared" si="1"/>
        <v>lw_fis_cal_dt,</v>
      </c>
      <c r="T15" t="s">
        <v>1380</v>
      </c>
      <c r="V15" s="68" t="str">
        <f t="shared" si="2"/>
        <v>,a.lw_fis_cal_dt</v>
      </c>
      <c r="AA15" t="s">
        <v>2871</v>
      </c>
      <c r="AB15" t="s">
        <v>2825</v>
      </c>
      <c r="AC15" t="s">
        <v>2870</v>
      </c>
      <c r="AD15" s="16" t="str">
        <f t="shared" ref="AD15:AD78" si="10">TRIM(AA15)</f>
        <v>LW_FIS_CAL_DT</v>
      </c>
      <c r="AE15" s="16" t="str">
        <f t="shared" si="9"/>
        <v>Last Week Fiscal Calendar Date  (From PDM)</v>
      </c>
    </row>
    <row r="16" spans="1:31">
      <c r="A16" t="s">
        <v>1268</v>
      </c>
      <c r="B16" s="16" t="str">
        <f t="shared" ref="B16:B79" si="11">TRIM(A16)</f>
        <v>fis_dy_of_yr_nbr int</v>
      </c>
      <c r="C16" s="20">
        <f t="shared" ref="C16:C79" si="12">SEARCH(" ",B16)</f>
        <v>17</v>
      </c>
      <c r="D16" s="20">
        <f t="shared" ref="D16:D79" si="13">IFERROR(SEARCH(" ",B16,C16+1),0)</f>
        <v>0</v>
      </c>
      <c r="E16" s="20"/>
      <c r="F16" s="36" t="str">
        <f t="shared" ref="F16:F79" si="14">LEFT(B16,C16-1)</f>
        <v>fis_dy_of_yr_nbr</v>
      </c>
      <c r="G16" s="36" t="str">
        <f t="shared" ref="G16:G79" si="15">TRIM(RIGHT(A16,LEN(A16) - (C16)))</f>
        <v>int</v>
      </c>
      <c r="H16" s="26">
        <v>5</v>
      </c>
      <c r="I16" s="27"/>
      <c r="J16" s="128" t="str">
        <f t="shared" si="8"/>
        <v>Indicates a particular day in the year, from 1 to 365/6.  (From PDM)</v>
      </c>
      <c r="K16" s="78" t="s">
        <v>3044</v>
      </c>
      <c r="L16" s="78" t="s">
        <v>3044</v>
      </c>
      <c r="M16" s="78" t="s">
        <v>3044</v>
      </c>
      <c r="N16" s="78" t="s">
        <v>3044</v>
      </c>
      <c r="Q16" s="16" t="str">
        <f t="shared" si="0"/>
        <v>fis_dy_of_yr_nbr  int,</v>
      </c>
      <c r="R16" s="67"/>
      <c r="S16" s="68" t="str">
        <f t="shared" si="1"/>
        <v>fis_dy_of_yr_nbr,</v>
      </c>
      <c r="T16" s="67" t="s">
        <v>1381</v>
      </c>
      <c r="U16" s="67"/>
      <c r="V16" s="68" t="str">
        <f t="shared" si="2"/>
        <v>,a.fis_dy_of_yr_nbr</v>
      </c>
      <c r="AA16" t="s">
        <v>2869</v>
      </c>
      <c r="AB16" t="s">
        <v>2842</v>
      </c>
      <c r="AC16" t="s">
        <v>2868</v>
      </c>
      <c r="AD16" s="16" t="str">
        <f t="shared" si="10"/>
        <v>FIS_DY_OF_YR_NBR</v>
      </c>
      <c r="AE16" s="16" t="str">
        <f t="shared" si="9"/>
        <v>Indicates a particular day in the year, from 1 to 365/6.  (From PDM)</v>
      </c>
    </row>
    <row r="17" spans="1:31">
      <c r="A17" t="s">
        <v>1269</v>
      </c>
      <c r="B17" s="16" t="str">
        <f t="shared" si="11"/>
        <v>fis_dy_of_half_nbr int</v>
      </c>
      <c r="C17" s="20">
        <f t="shared" si="12"/>
        <v>19</v>
      </c>
      <c r="D17" s="20">
        <f t="shared" si="13"/>
        <v>0</v>
      </c>
      <c r="E17" s="20"/>
      <c r="F17" s="36" t="str">
        <f t="shared" si="14"/>
        <v>fis_dy_of_half_nbr</v>
      </c>
      <c r="G17" s="36" t="str">
        <f t="shared" si="15"/>
        <v>int</v>
      </c>
      <c r="H17" s="29">
        <v>6</v>
      </c>
      <c r="I17" s="30"/>
      <c r="J17" s="131" t="str">
        <f t="shared" si="8"/>
        <v>FICAL DAY OF HALF  (From PDM)</v>
      </c>
      <c r="K17" s="78" t="s">
        <v>3044</v>
      </c>
      <c r="L17" s="78" t="s">
        <v>3044</v>
      </c>
      <c r="M17" s="78" t="s">
        <v>3044</v>
      </c>
      <c r="N17" s="78" t="s">
        <v>3044</v>
      </c>
      <c r="Q17" s="16" t="str">
        <f t="shared" si="0"/>
        <v>fis_dy_of_half_nbr  int,</v>
      </c>
      <c r="R17" s="67"/>
      <c r="S17" s="68" t="str">
        <f t="shared" si="1"/>
        <v>fis_dy_of_half_nbr,</v>
      </c>
      <c r="T17" s="67" t="s">
        <v>1382</v>
      </c>
      <c r="U17" s="67"/>
      <c r="V17" s="68" t="str">
        <f t="shared" si="2"/>
        <v>,a.fis_dy_of_half_nbr</v>
      </c>
      <c r="AA17" t="s">
        <v>2867</v>
      </c>
      <c r="AB17" t="s">
        <v>2842</v>
      </c>
      <c r="AC17" t="s">
        <v>2866</v>
      </c>
      <c r="AD17" s="16" t="str">
        <f t="shared" si="10"/>
        <v>FIS_DY_OF_HALF_NBR</v>
      </c>
      <c r="AE17" s="16" t="str">
        <f t="shared" si="9"/>
        <v>FICAL DAY OF HALF  (From PDM)</v>
      </c>
    </row>
    <row r="18" spans="1:31">
      <c r="A18" t="s">
        <v>1270</v>
      </c>
      <c r="B18" s="16" t="str">
        <f t="shared" si="11"/>
        <v>fis_dy_of_qtr_nbr int</v>
      </c>
      <c r="C18" s="20">
        <f t="shared" si="12"/>
        <v>18</v>
      </c>
      <c r="D18" s="20">
        <f t="shared" si="13"/>
        <v>0</v>
      </c>
      <c r="F18" s="36" t="str">
        <f t="shared" si="14"/>
        <v>fis_dy_of_qtr_nbr</v>
      </c>
      <c r="G18" s="36" t="str">
        <f t="shared" si="15"/>
        <v>int</v>
      </c>
      <c r="H18" s="26">
        <v>7</v>
      </c>
      <c r="I18" s="75"/>
      <c r="J18" s="128" t="str">
        <f t="shared" si="8"/>
        <v>FISCAL DAY OF QUARTER  (From PDM)</v>
      </c>
      <c r="K18" s="78" t="s">
        <v>141</v>
      </c>
      <c r="L18" s="78" t="s">
        <v>141</v>
      </c>
      <c r="M18" s="78" t="s">
        <v>141</v>
      </c>
      <c r="N18" s="78" t="s">
        <v>141</v>
      </c>
      <c r="Q18" s="16" t="str">
        <f t="shared" si="0"/>
        <v>fis_dy_of_qtr_nbr  int,</v>
      </c>
      <c r="R18" s="67"/>
      <c r="S18" s="68" t="str">
        <f t="shared" si="1"/>
        <v>fis_dy_of_qtr_nbr,</v>
      </c>
      <c r="T18" t="s">
        <v>1383</v>
      </c>
      <c r="V18" s="68" t="str">
        <f t="shared" si="2"/>
        <v>,a.fis_dy_of_qtr_nbr</v>
      </c>
      <c r="AA18" t="s">
        <v>2865</v>
      </c>
      <c r="AB18" t="s">
        <v>2842</v>
      </c>
      <c r="AC18" t="s">
        <v>2864</v>
      </c>
      <c r="AD18" s="16" t="str">
        <f t="shared" si="10"/>
        <v>FIS_DY_OF_QTR_NBR</v>
      </c>
      <c r="AE18" s="16" t="str">
        <f t="shared" si="9"/>
        <v>FISCAL DAY OF QUARTER  (From PDM)</v>
      </c>
    </row>
    <row r="19" spans="1:31">
      <c r="A19" t="s">
        <v>1271</v>
      </c>
      <c r="B19" s="16" t="str">
        <f t="shared" si="11"/>
        <v>fis_dy_of_mo_nbr int</v>
      </c>
      <c r="C19" s="20">
        <f t="shared" si="12"/>
        <v>17</v>
      </c>
      <c r="D19" s="20">
        <f t="shared" si="13"/>
        <v>0</v>
      </c>
      <c r="E19" s="20"/>
      <c r="F19" s="36" t="str">
        <f t="shared" si="14"/>
        <v>fis_dy_of_mo_nbr</v>
      </c>
      <c r="G19" s="36" t="str">
        <f t="shared" si="15"/>
        <v>int</v>
      </c>
      <c r="H19" s="26">
        <v>8</v>
      </c>
      <c r="I19" s="27"/>
      <c r="J19" s="128" t="str">
        <f t="shared" si="8"/>
        <v>A specific day of the month in a calendar.  (From PDM)</v>
      </c>
      <c r="K19" s="78" t="s">
        <v>141</v>
      </c>
      <c r="L19" s="78" t="s">
        <v>141</v>
      </c>
      <c r="M19" s="78" t="s">
        <v>141</v>
      </c>
      <c r="N19" s="78" t="s">
        <v>141</v>
      </c>
      <c r="Q19" s="16" t="str">
        <f t="shared" si="0"/>
        <v>fis_dy_of_mo_nbr  int,</v>
      </c>
      <c r="R19" s="67"/>
      <c r="S19" s="68" t="str">
        <f t="shared" si="1"/>
        <v>fis_dy_of_mo_nbr,</v>
      </c>
      <c r="T19" s="67" t="s">
        <v>1384</v>
      </c>
      <c r="U19" s="67"/>
      <c r="V19" s="68" t="str">
        <f t="shared" si="2"/>
        <v>,a.fis_dy_of_mo_nbr</v>
      </c>
      <c r="AA19" t="s">
        <v>2863</v>
      </c>
      <c r="AB19" t="s">
        <v>2842</v>
      </c>
      <c r="AC19" t="s">
        <v>2862</v>
      </c>
      <c r="AD19" s="16" t="str">
        <f t="shared" si="10"/>
        <v>FIS_DY_OF_MO_NBR</v>
      </c>
      <c r="AE19" s="16" t="str">
        <f t="shared" si="9"/>
        <v>A specific day of the month in a calendar.  (From PDM)</v>
      </c>
    </row>
    <row r="20" spans="1:31" ht="30">
      <c r="A20" t="s">
        <v>1272</v>
      </c>
      <c r="B20" s="16" t="str">
        <f t="shared" si="11"/>
        <v>fis_dy_of_wk_nbr int</v>
      </c>
      <c r="C20" s="20">
        <f t="shared" si="12"/>
        <v>17</v>
      </c>
      <c r="D20" s="20">
        <f t="shared" si="13"/>
        <v>0</v>
      </c>
      <c r="E20" s="20"/>
      <c r="F20" s="36" t="str">
        <f t="shared" si="14"/>
        <v>fis_dy_of_wk_nbr</v>
      </c>
      <c r="G20" s="36" t="str">
        <f t="shared" si="15"/>
        <v>int</v>
      </c>
      <c r="H20" s="29">
        <v>9</v>
      </c>
      <c r="I20" s="30"/>
      <c r="J20" s="131" t="str">
        <f t="shared" si="8"/>
        <v>The number a day represents within an accountigperiod of 7 days (fiscal week (1-7))Natural Key  (From PDM)</v>
      </c>
      <c r="K20" s="78" t="s">
        <v>141</v>
      </c>
      <c r="L20" s="78" t="s">
        <v>141</v>
      </c>
      <c r="M20" s="78" t="s">
        <v>141</v>
      </c>
      <c r="N20" s="78" t="s">
        <v>141</v>
      </c>
      <c r="Q20" s="16" t="str">
        <f t="shared" si="0"/>
        <v>fis_dy_of_wk_nbr  int,</v>
      </c>
      <c r="R20" s="67"/>
      <c r="S20" s="68" t="str">
        <f t="shared" si="1"/>
        <v>fis_dy_of_wk_nbr,</v>
      </c>
      <c r="T20" s="67" t="s">
        <v>1385</v>
      </c>
      <c r="U20" s="67"/>
      <c r="V20" s="68" t="str">
        <f t="shared" si="2"/>
        <v>,a.fis_dy_of_wk_nbr</v>
      </c>
      <c r="AA20" t="s">
        <v>2861</v>
      </c>
      <c r="AB20" t="s">
        <v>2842</v>
      </c>
      <c r="AC20" t="s">
        <v>2860</v>
      </c>
      <c r="AD20" s="16" t="str">
        <f t="shared" si="10"/>
        <v>FIS_DY_OF_WK_NBR</v>
      </c>
      <c r="AE20" s="16" t="str">
        <f t="shared" si="9"/>
        <v>The number a day represents within an accountigperiod of 7 days (fiscal week (1-7))Natural Key  (From PDM)</v>
      </c>
    </row>
    <row r="21" spans="1:31">
      <c r="A21" t="s">
        <v>1273</v>
      </c>
      <c r="B21" s="16" t="str">
        <f t="shared" si="11"/>
        <v>seq_in_dy_rsln_nbr int</v>
      </c>
      <c r="C21" s="20">
        <f t="shared" si="12"/>
        <v>19</v>
      </c>
      <c r="D21" s="20">
        <f t="shared" si="13"/>
        <v>0</v>
      </c>
      <c r="F21" s="36" t="str">
        <f t="shared" si="14"/>
        <v>seq_in_dy_rsln_nbr</v>
      </c>
      <c r="G21" s="36" t="str">
        <f t="shared" si="15"/>
        <v>int</v>
      </c>
      <c r="H21" s="26">
        <v>10</v>
      </c>
      <c r="I21" s="75"/>
      <c r="J21" s="128" t="str">
        <f t="shared" si="8"/>
        <v>UNIQUE SEQUENCE NUMBER FOR EACH DAY  (From PDM)</v>
      </c>
      <c r="K21" s="78" t="s">
        <v>3045</v>
      </c>
      <c r="L21" s="78" t="s">
        <v>3045</v>
      </c>
      <c r="M21" s="78" t="s">
        <v>3045</v>
      </c>
      <c r="N21" s="78" t="s">
        <v>3045</v>
      </c>
      <c r="Q21" s="16" t="str">
        <f t="shared" si="0"/>
        <v>seq_in_dy_rsln_nbr  int,</v>
      </c>
      <c r="R21" s="67"/>
      <c r="S21" s="68" t="str">
        <f t="shared" si="1"/>
        <v>seq_in_dy_rsln_nbr,</v>
      </c>
      <c r="T21" t="s">
        <v>1386</v>
      </c>
      <c r="V21" s="68" t="str">
        <f t="shared" si="2"/>
        <v>,a.seq_in_dy_rsln_nbr</v>
      </c>
      <c r="AA21" t="s">
        <v>2859</v>
      </c>
      <c r="AB21" t="s">
        <v>2842</v>
      </c>
      <c r="AC21" t="s">
        <v>2858</v>
      </c>
      <c r="AD21" s="16" t="str">
        <f t="shared" si="10"/>
        <v>SEQ_IN_DY_RSLN_NBR</v>
      </c>
      <c r="AE21" s="16" t="str">
        <f t="shared" si="9"/>
        <v>UNIQUE SEQUENCE NUMBER FOR EACH DAY  (From PDM)</v>
      </c>
    </row>
    <row r="22" spans="1:31" ht="35.25" customHeight="1">
      <c r="A22" t="s">
        <v>1274</v>
      </c>
      <c r="B22" s="16" t="str">
        <f t="shared" si="11"/>
        <v>rel_dy_nbr int</v>
      </c>
      <c r="C22" s="20">
        <f t="shared" si="12"/>
        <v>11</v>
      </c>
      <c r="D22" s="20">
        <f t="shared" si="13"/>
        <v>0</v>
      </c>
      <c r="E22" s="20"/>
      <c r="F22" s="36" t="str">
        <f t="shared" si="14"/>
        <v>rel_dy_nbr</v>
      </c>
      <c r="G22" s="36" t="str">
        <f t="shared" si="15"/>
        <v>int</v>
      </c>
      <c r="H22" s="26">
        <v>11</v>
      </c>
      <c r="I22" s="27"/>
      <c r="J22" s="128" t="str">
        <f t="shared" si="8"/>
        <v>Number to Relate the Fiscal day of Each Year. AllRelated Fiscal Days will have same number.  (From PDM)</v>
      </c>
      <c r="K22" s="78" t="s">
        <v>3046</v>
      </c>
      <c r="L22" s="78" t="s">
        <v>3046</v>
      </c>
      <c r="M22" s="78" t="s">
        <v>3046</v>
      </c>
      <c r="N22" s="78" t="s">
        <v>3046</v>
      </c>
      <c r="Q22" s="16" t="str">
        <f t="shared" si="0"/>
        <v>rel_dy_nbr  int,</v>
      </c>
      <c r="R22" s="67"/>
      <c r="S22" s="68" t="str">
        <f t="shared" si="1"/>
        <v>rel_dy_nbr,</v>
      </c>
      <c r="T22" s="67" t="s">
        <v>1387</v>
      </c>
      <c r="U22" s="67"/>
      <c r="V22" s="68" t="str">
        <f t="shared" si="2"/>
        <v>,a.rel_dy_nbr</v>
      </c>
      <c r="AA22" t="s">
        <v>2857</v>
      </c>
      <c r="AB22" t="s">
        <v>2842</v>
      </c>
      <c r="AC22" t="s">
        <v>2856</v>
      </c>
      <c r="AD22" s="16" t="str">
        <f t="shared" si="10"/>
        <v>REL_DY_NBR</v>
      </c>
      <c r="AE22" s="16" t="str">
        <f t="shared" si="9"/>
        <v>Number to Relate the Fiscal day of Each Year. AllRelated Fiscal Days will have same number.  (From PDM)</v>
      </c>
    </row>
    <row r="23" spans="1:31">
      <c r="A23" t="s">
        <v>1275</v>
      </c>
      <c r="B23" s="16" t="str">
        <f t="shared" si="11"/>
        <v>fis_dt_desc string</v>
      </c>
      <c r="C23" s="20">
        <f t="shared" si="12"/>
        <v>12</v>
      </c>
      <c r="D23" s="20">
        <f t="shared" si="13"/>
        <v>0</v>
      </c>
      <c r="E23" s="20"/>
      <c r="F23" s="36" t="str">
        <f t="shared" si="14"/>
        <v>fis_dt_desc</v>
      </c>
      <c r="G23" s="36" t="str">
        <f t="shared" si="15"/>
        <v>string</v>
      </c>
      <c r="H23" s="29">
        <v>12</v>
      </c>
      <c r="I23" s="30"/>
      <c r="J23" s="131" t="str">
        <f t="shared" si="8"/>
        <v>A textual comment about a particular CALENDARDATE instance.  (From PDM)</v>
      </c>
      <c r="K23" s="78" t="s">
        <v>3047</v>
      </c>
      <c r="L23" s="78" t="s">
        <v>3047</v>
      </c>
      <c r="M23" s="78" t="s">
        <v>3047</v>
      </c>
      <c r="N23" s="78" t="s">
        <v>3047</v>
      </c>
      <c r="Q23" s="16" t="str">
        <f t="shared" si="0"/>
        <v>fis_dt_desc  string,</v>
      </c>
      <c r="R23" s="67"/>
      <c r="S23" s="68" t="str">
        <f t="shared" si="1"/>
        <v>fis_dt_desc,</v>
      </c>
      <c r="T23" s="67" t="s">
        <v>1388</v>
      </c>
      <c r="U23" s="67"/>
      <c r="V23" s="68" t="str">
        <f t="shared" si="2"/>
        <v>,a.fis_dt_desc</v>
      </c>
      <c r="AA23" t="s">
        <v>2855</v>
      </c>
      <c r="AB23" t="s">
        <v>2825</v>
      </c>
      <c r="AC23" t="s">
        <v>2854</v>
      </c>
      <c r="AD23" s="16" t="str">
        <f t="shared" si="10"/>
        <v>FIS_DT_DESC</v>
      </c>
      <c r="AE23" s="16" t="str">
        <f t="shared" si="9"/>
        <v>A textual comment about a particular CALENDARDATE instance.  (From PDM)</v>
      </c>
    </row>
    <row r="24" spans="1:31">
      <c r="A24" t="s">
        <v>1276</v>
      </c>
      <c r="B24" s="16" t="str">
        <f t="shared" si="11"/>
        <v>fis_dt_full_desc string</v>
      </c>
      <c r="C24" s="20">
        <f t="shared" si="12"/>
        <v>17</v>
      </c>
      <c r="D24" s="20">
        <f t="shared" si="13"/>
        <v>0</v>
      </c>
      <c r="F24" s="36" t="str">
        <f t="shared" si="14"/>
        <v>fis_dt_full_desc</v>
      </c>
      <c r="G24" s="36" t="str">
        <f t="shared" si="15"/>
        <v>string</v>
      </c>
      <c r="H24" s="26">
        <v>13</v>
      </c>
      <c r="I24" s="75"/>
      <c r="J24" s="128" t="str">
        <f t="shared" si="8"/>
        <v>FISCAL DATE FULL DESCRIPTION  (From PDM)</v>
      </c>
      <c r="K24" s="78" t="s">
        <v>3048</v>
      </c>
      <c r="L24" s="78" t="s">
        <v>3048</v>
      </c>
      <c r="M24" s="78" t="s">
        <v>3048</v>
      </c>
      <c r="N24" s="78" t="s">
        <v>3048</v>
      </c>
      <c r="Q24" s="16" t="str">
        <f t="shared" si="0"/>
        <v>fis_dt_full_desc  string,</v>
      </c>
      <c r="R24" s="67"/>
      <c r="S24" s="68" t="str">
        <f t="shared" si="1"/>
        <v>fis_dt_full_desc,</v>
      </c>
      <c r="T24" t="s">
        <v>1389</v>
      </c>
      <c r="V24" s="68" t="str">
        <f t="shared" si="2"/>
        <v>,a.fis_dt_full_desc</v>
      </c>
      <c r="AA24" t="s">
        <v>2853</v>
      </c>
      <c r="AB24" t="s">
        <v>2825</v>
      </c>
      <c r="AC24" t="s">
        <v>2852</v>
      </c>
      <c r="AD24" s="16" t="str">
        <f t="shared" si="10"/>
        <v>FIS_DT_FULL_DESC</v>
      </c>
      <c r="AE24" s="16" t="str">
        <f t="shared" si="9"/>
        <v>FISCAL DATE FULL DESCRIPTION  (From PDM)</v>
      </c>
    </row>
    <row r="25" spans="1:31">
      <c r="A25" t="s">
        <v>1277</v>
      </c>
      <c r="B25" s="16" t="str">
        <f t="shared" si="11"/>
        <v>fis_yr_nbr int</v>
      </c>
      <c r="C25" s="20">
        <f t="shared" si="12"/>
        <v>11</v>
      </c>
      <c r="D25" s="20">
        <f t="shared" si="13"/>
        <v>0</v>
      </c>
      <c r="E25" s="20"/>
      <c r="F25" s="45" t="str">
        <f t="shared" si="14"/>
        <v>fis_yr_nbr</v>
      </c>
      <c r="G25" s="45" t="str">
        <f t="shared" si="15"/>
        <v>int</v>
      </c>
      <c r="H25" s="70">
        <v>14</v>
      </c>
      <c r="I25" s="71"/>
      <c r="J25" s="127" t="str">
        <f t="shared" si="8"/>
        <v>The unique identifier for a REPORTING YEAR. Natural Key  (From PDM)</v>
      </c>
      <c r="K25" s="77" t="s">
        <v>1752</v>
      </c>
      <c r="L25" s="77" t="s">
        <v>1752</v>
      </c>
      <c r="M25" s="77" t="s">
        <v>1752</v>
      </c>
      <c r="N25" s="77" t="s">
        <v>1752</v>
      </c>
      <c r="Q25" s="16" t="str">
        <f t="shared" si="0"/>
        <v>fis_yr_nbr  int,</v>
      </c>
      <c r="R25" s="67"/>
      <c r="S25" s="68" t="str">
        <f t="shared" si="1"/>
        <v>fis_yr_nbr,</v>
      </c>
      <c r="T25" s="67" t="s">
        <v>1390</v>
      </c>
      <c r="U25" s="67"/>
      <c r="V25" s="68" t="str">
        <f t="shared" si="2"/>
        <v>,a.fis_yr_nbr</v>
      </c>
      <c r="AA25" t="s">
        <v>2851</v>
      </c>
      <c r="AB25" t="s">
        <v>2842</v>
      </c>
      <c r="AC25" t="s">
        <v>2850</v>
      </c>
      <c r="AD25" s="16" t="str">
        <f t="shared" si="10"/>
        <v>FIS_YR_NBR</v>
      </c>
      <c r="AE25" s="16" t="str">
        <f t="shared" si="9"/>
        <v>The unique identifier for a REPORTING YEAR. Natural Key  (From PDM)</v>
      </c>
    </row>
    <row r="26" spans="1:31">
      <c r="A26" t="s">
        <v>1278</v>
      </c>
      <c r="B26" s="16" t="str">
        <f t="shared" si="11"/>
        <v>fis_half_nbr int</v>
      </c>
      <c r="C26" s="20">
        <f t="shared" si="12"/>
        <v>13</v>
      </c>
      <c r="D26" s="20">
        <f t="shared" si="13"/>
        <v>0</v>
      </c>
      <c r="E26" s="20"/>
      <c r="F26" s="36" t="str">
        <f t="shared" si="14"/>
        <v>fis_half_nbr</v>
      </c>
      <c r="G26" s="36" t="str">
        <f t="shared" si="15"/>
        <v>int</v>
      </c>
      <c r="H26" s="29">
        <v>15</v>
      </c>
      <c r="I26" s="30"/>
      <c r="J26" s="131" t="str">
        <f t="shared" si="8"/>
        <v>FISCAL HALF NUMBER  (From PDM)</v>
      </c>
      <c r="K26" s="78" t="s">
        <v>141</v>
      </c>
      <c r="L26" s="78" t="s">
        <v>141</v>
      </c>
      <c r="M26" s="78" t="s">
        <v>141</v>
      </c>
      <c r="N26" s="78" t="s">
        <v>141</v>
      </c>
      <c r="Q26" s="16" t="str">
        <f t="shared" si="0"/>
        <v>fis_half_nbr  int,</v>
      </c>
      <c r="R26" s="67"/>
      <c r="S26" s="68" t="str">
        <f t="shared" si="1"/>
        <v>fis_half_nbr,</v>
      </c>
      <c r="T26" s="67" t="s">
        <v>1391</v>
      </c>
      <c r="U26" s="67"/>
      <c r="V26" s="68" t="str">
        <f t="shared" si="2"/>
        <v>,a.fis_half_nbr</v>
      </c>
      <c r="AA26" t="s">
        <v>2849</v>
      </c>
      <c r="AB26" t="s">
        <v>2842</v>
      </c>
      <c r="AC26" t="s">
        <v>2848</v>
      </c>
      <c r="AD26" s="16" t="str">
        <f t="shared" si="10"/>
        <v>FIS_HALF_NBR</v>
      </c>
      <c r="AE26" s="16" t="str">
        <f t="shared" si="9"/>
        <v>FISCAL HALF NUMBER  (From PDM)</v>
      </c>
    </row>
    <row r="27" spans="1:31">
      <c r="A27" t="s">
        <v>1279</v>
      </c>
      <c r="B27" s="16" t="str">
        <f t="shared" si="11"/>
        <v>fis_qtr_nbr int</v>
      </c>
      <c r="C27" s="20">
        <f t="shared" si="12"/>
        <v>12</v>
      </c>
      <c r="D27" s="20">
        <f t="shared" si="13"/>
        <v>0</v>
      </c>
      <c r="F27" s="36" t="str">
        <f t="shared" si="14"/>
        <v>fis_qtr_nbr</v>
      </c>
      <c r="G27" s="36" t="str">
        <f t="shared" si="15"/>
        <v>int</v>
      </c>
      <c r="H27" s="26">
        <v>16</v>
      </c>
      <c r="I27" s="75"/>
      <c r="J27" s="128" t="str">
        <f t="shared" si="8"/>
        <v>FISCAL QUARTER NUMBER  (From PDM)</v>
      </c>
      <c r="K27" s="78" t="s">
        <v>1701</v>
      </c>
      <c r="L27" s="78" t="s">
        <v>1701</v>
      </c>
      <c r="M27" s="78" t="s">
        <v>1701</v>
      </c>
      <c r="N27" s="78" t="s">
        <v>1701</v>
      </c>
      <c r="Q27" s="16" t="str">
        <f t="shared" si="0"/>
        <v>fis_qtr_nbr  int,</v>
      </c>
      <c r="R27" s="67"/>
      <c r="S27" s="68" t="str">
        <f t="shared" si="1"/>
        <v>fis_qtr_nbr,</v>
      </c>
      <c r="T27" t="s">
        <v>1392</v>
      </c>
      <c r="V27" s="68" t="str">
        <f t="shared" si="2"/>
        <v>,a.fis_qtr_nbr</v>
      </c>
      <c r="AA27" t="s">
        <v>2847</v>
      </c>
      <c r="AB27" t="s">
        <v>2842</v>
      </c>
      <c r="AC27" t="s">
        <v>2846</v>
      </c>
      <c r="AD27" s="16" t="str">
        <f t="shared" si="10"/>
        <v>FIS_QTR_NBR</v>
      </c>
      <c r="AE27" s="16" t="str">
        <f t="shared" si="9"/>
        <v>FISCAL QUARTER NUMBER  (From PDM)</v>
      </c>
    </row>
    <row r="28" spans="1:31">
      <c r="A28" t="s">
        <v>1280</v>
      </c>
      <c r="B28" s="16" t="str">
        <f t="shared" si="11"/>
        <v>fis_mo_nbr int</v>
      </c>
      <c r="C28" s="20">
        <f t="shared" si="12"/>
        <v>11</v>
      </c>
      <c r="D28" s="20">
        <f t="shared" si="13"/>
        <v>0</v>
      </c>
      <c r="E28" s="20"/>
      <c r="F28" s="45" t="str">
        <f t="shared" si="14"/>
        <v>fis_mo_nbr</v>
      </c>
      <c r="G28" s="45" t="str">
        <f t="shared" si="15"/>
        <v>int</v>
      </c>
      <c r="H28" s="70">
        <v>17</v>
      </c>
      <c r="I28" s="71"/>
      <c r="J28" s="127" t="str">
        <f t="shared" si="8"/>
        <v>FISCAL MONTH NUMBER  (From PDM)</v>
      </c>
      <c r="K28" s="77" t="s">
        <v>1751</v>
      </c>
      <c r="L28" s="77" t="s">
        <v>1751</v>
      </c>
      <c r="M28" s="77" t="s">
        <v>1751</v>
      </c>
      <c r="N28" s="77" t="s">
        <v>1751</v>
      </c>
      <c r="Q28" s="16" t="str">
        <f t="shared" si="0"/>
        <v>fis_mo_nbr  int,</v>
      </c>
      <c r="R28" s="67"/>
      <c r="S28" s="68" t="str">
        <f t="shared" si="1"/>
        <v>fis_mo_nbr,</v>
      </c>
      <c r="T28" s="67" t="s">
        <v>1393</v>
      </c>
      <c r="U28" s="67"/>
      <c r="V28" s="68" t="str">
        <f t="shared" si="2"/>
        <v>,a.fis_mo_nbr</v>
      </c>
      <c r="AA28" t="s">
        <v>2845</v>
      </c>
      <c r="AB28" t="s">
        <v>2842</v>
      </c>
      <c r="AC28" t="s">
        <v>2844</v>
      </c>
      <c r="AD28" s="16" t="str">
        <f t="shared" si="10"/>
        <v>FIS_MO_NBR</v>
      </c>
      <c r="AE28" s="16" t="str">
        <f t="shared" si="9"/>
        <v>FISCAL MONTH NUMBER  (From PDM)</v>
      </c>
    </row>
    <row r="29" spans="1:31">
      <c r="A29" t="s">
        <v>1281</v>
      </c>
      <c r="B29" s="16" t="str">
        <f t="shared" si="11"/>
        <v>fis_wk_nbr int</v>
      </c>
      <c r="C29" s="20">
        <f t="shared" si="12"/>
        <v>11</v>
      </c>
      <c r="D29" s="20">
        <f t="shared" si="13"/>
        <v>0</v>
      </c>
      <c r="E29" s="20"/>
      <c r="F29" s="45" t="str">
        <f t="shared" si="14"/>
        <v>fis_wk_nbr</v>
      </c>
      <c r="G29" s="45" t="str">
        <f t="shared" si="15"/>
        <v>int</v>
      </c>
      <c r="H29" s="70">
        <v>18</v>
      </c>
      <c r="I29" s="73"/>
      <c r="J29" s="127" t="str">
        <f t="shared" si="8"/>
        <v>The unique identifier for REPORTING WEEK.  (From PDM)</v>
      </c>
      <c r="K29" s="77" t="s">
        <v>3049</v>
      </c>
      <c r="L29" s="77" t="s">
        <v>3049</v>
      </c>
      <c r="M29" s="77" t="s">
        <v>3049</v>
      </c>
      <c r="N29" s="77" t="s">
        <v>3049</v>
      </c>
      <c r="Q29" s="16" t="str">
        <f t="shared" si="0"/>
        <v>fis_wk_nbr  int,</v>
      </c>
      <c r="R29" s="67"/>
      <c r="S29" s="68" t="str">
        <f t="shared" si="1"/>
        <v>fis_wk_nbr,</v>
      </c>
      <c r="T29" s="67" t="s">
        <v>1394</v>
      </c>
      <c r="U29" s="67"/>
      <c r="V29" s="68" t="str">
        <f t="shared" si="2"/>
        <v>,a.fis_wk_nbr</v>
      </c>
      <c r="AA29" t="s">
        <v>2843</v>
      </c>
      <c r="AB29" t="s">
        <v>2842</v>
      </c>
      <c r="AC29" t="s">
        <v>2841</v>
      </c>
      <c r="AD29" s="16" t="str">
        <f t="shared" si="10"/>
        <v>FIS_WK_NBR</v>
      </c>
      <c r="AE29" s="16" t="str">
        <f t="shared" si="9"/>
        <v>The unique identifier for REPORTING WEEK.  (From PDM)</v>
      </c>
    </row>
    <row r="30" spans="1:31">
      <c r="A30" t="s">
        <v>1282</v>
      </c>
      <c r="B30" s="16" t="str">
        <f t="shared" si="11"/>
        <v>dy_of_wk_desc string</v>
      </c>
      <c r="C30" s="20">
        <f t="shared" si="12"/>
        <v>14</v>
      </c>
      <c r="D30" s="20">
        <f t="shared" si="13"/>
        <v>0</v>
      </c>
      <c r="F30" s="36" t="str">
        <f t="shared" si="14"/>
        <v>dy_of_wk_desc</v>
      </c>
      <c r="G30" s="36" t="str">
        <f t="shared" si="15"/>
        <v>string</v>
      </c>
      <c r="H30" s="26">
        <v>19</v>
      </c>
      <c r="I30" s="75"/>
      <c r="J30" s="128" t="str">
        <f t="shared" si="8"/>
        <v>Day Of Week Description.  (From PDM)</v>
      </c>
      <c r="K30" s="78" t="s">
        <v>3048</v>
      </c>
      <c r="L30" s="78" t="s">
        <v>3048</v>
      </c>
      <c r="M30" s="78" t="s">
        <v>3048</v>
      </c>
      <c r="N30" s="78" t="s">
        <v>3048</v>
      </c>
      <c r="Q30" s="16" t="str">
        <f t="shared" si="0"/>
        <v>dy_of_wk_desc  string,</v>
      </c>
      <c r="R30" s="67"/>
      <c r="S30" s="68" t="str">
        <f t="shared" si="1"/>
        <v>dy_of_wk_desc,</v>
      </c>
      <c r="T30" t="s">
        <v>1395</v>
      </c>
      <c r="V30" s="68" t="str">
        <f t="shared" si="2"/>
        <v>,a.dy_of_wk_desc</v>
      </c>
      <c r="AA30" t="s">
        <v>2840</v>
      </c>
      <c r="AB30" t="s">
        <v>2825</v>
      </c>
      <c r="AC30" t="s">
        <v>2839</v>
      </c>
      <c r="AD30" s="16" t="str">
        <f t="shared" si="10"/>
        <v>DY_OF_WK_DESC</v>
      </c>
      <c r="AE30" s="16" t="str">
        <f t="shared" si="9"/>
        <v>Day Of Week Description.  (From PDM)</v>
      </c>
    </row>
    <row r="31" spans="1:31">
      <c r="A31" t="s">
        <v>1283</v>
      </c>
      <c r="B31" s="16" t="str">
        <f t="shared" si="11"/>
        <v>ly_fis_cal_dt string</v>
      </c>
      <c r="C31" s="20">
        <f t="shared" si="12"/>
        <v>14</v>
      </c>
      <c r="D31" s="20">
        <f t="shared" si="13"/>
        <v>0</v>
      </c>
      <c r="E31" s="20"/>
      <c r="F31" s="36" t="str">
        <f t="shared" si="14"/>
        <v>ly_fis_cal_dt</v>
      </c>
      <c r="G31" s="36" t="str">
        <f t="shared" si="15"/>
        <v>string</v>
      </c>
      <c r="H31" s="26">
        <v>20</v>
      </c>
      <c r="I31" s="27"/>
      <c r="J31" s="128" t="str">
        <f t="shared" si="8"/>
        <v>LAST YEAR FISCAL CAL DATE  (From PDM)</v>
      </c>
      <c r="K31" s="78" t="s">
        <v>3050</v>
      </c>
      <c r="L31" s="78" t="s">
        <v>3050</v>
      </c>
      <c r="M31" s="78" t="s">
        <v>3050</v>
      </c>
      <c r="N31" s="78" t="s">
        <v>3050</v>
      </c>
      <c r="Q31" s="16" t="str">
        <f t="shared" si="0"/>
        <v>ly_fis_cal_dt  string,</v>
      </c>
      <c r="R31" s="67"/>
      <c r="S31" s="68" t="str">
        <f t="shared" si="1"/>
        <v>ly_fis_cal_dt,</v>
      </c>
      <c r="T31" s="67" t="s">
        <v>1396</v>
      </c>
      <c r="U31" s="67"/>
      <c r="V31" s="68" t="str">
        <f t="shared" si="2"/>
        <v>,a.ly_fis_cal_dt</v>
      </c>
      <c r="AA31" t="s">
        <v>2838</v>
      </c>
      <c r="AB31" t="s">
        <v>2825</v>
      </c>
      <c r="AC31" t="s">
        <v>2837</v>
      </c>
      <c r="AD31" s="16" t="str">
        <f t="shared" si="10"/>
        <v>LY_FIS_CAL_DT</v>
      </c>
      <c r="AE31" s="16" t="str">
        <f t="shared" si="9"/>
        <v>LAST YEAR FISCAL CAL DATE  (From PDM)</v>
      </c>
    </row>
    <row r="32" spans="1:31">
      <c r="A32" t="s">
        <v>1284</v>
      </c>
      <c r="B32" s="16" t="str">
        <f t="shared" si="11"/>
        <v>lly_fis_cal_dt string</v>
      </c>
      <c r="C32" s="20">
        <f t="shared" si="12"/>
        <v>15</v>
      </c>
      <c r="D32" s="20">
        <f t="shared" si="13"/>
        <v>0</v>
      </c>
      <c r="E32" s="20"/>
      <c r="F32" s="36" t="str">
        <f t="shared" si="14"/>
        <v>lly_fis_cal_dt</v>
      </c>
      <c r="G32" s="36" t="str">
        <f t="shared" si="15"/>
        <v>string</v>
      </c>
      <c r="H32" s="29">
        <v>21</v>
      </c>
      <c r="I32" s="30"/>
      <c r="J32" s="131" t="str">
        <f t="shared" si="8"/>
        <v>LAST- LAST YEAR FISCAL CAL DATE  (From PDM)</v>
      </c>
      <c r="K32" s="78" t="s">
        <v>3051</v>
      </c>
      <c r="L32" s="78" t="s">
        <v>3051</v>
      </c>
      <c r="M32" s="78" t="s">
        <v>3051</v>
      </c>
      <c r="N32" s="78" t="s">
        <v>3051</v>
      </c>
      <c r="Q32" s="16" t="str">
        <f t="shared" si="0"/>
        <v>lly_fis_cal_dt  string,</v>
      </c>
      <c r="R32" s="67"/>
      <c r="S32" s="68" t="str">
        <f t="shared" si="1"/>
        <v>lly_fis_cal_dt,</v>
      </c>
      <c r="T32" s="67" t="s">
        <v>1397</v>
      </c>
      <c r="U32" s="67"/>
      <c r="V32" s="68" t="str">
        <f t="shared" si="2"/>
        <v>,a.lly_fis_cal_dt</v>
      </c>
      <c r="AA32" t="s">
        <v>2836</v>
      </c>
      <c r="AB32" t="s">
        <v>2825</v>
      </c>
      <c r="AC32" t="s">
        <v>2835</v>
      </c>
      <c r="AD32" s="16" t="str">
        <f t="shared" si="10"/>
        <v>LLY_FIS_CAL_DT</v>
      </c>
      <c r="AE32" s="16" t="str">
        <f t="shared" si="9"/>
        <v>LAST- LAST YEAR FISCAL CAL DATE  (From PDM)</v>
      </c>
    </row>
    <row r="33" spans="1:31" ht="30">
      <c r="A33" t="s">
        <v>1285</v>
      </c>
      <c r="B33" s="16" t="str">
        <f t="shared" si="11"/>
        <v>prr_yr_dy_ind string</v>
      </c>
      <c r="C33" s="20">
        <f t="shared" si="12"/>
        <v>14</v>
      </c>
      <c r="D33" s="20">
        <f t="shared" si="13"/>
        <v>0</v>
      </c>
      <c r="F33" s="36" t="str">
        <f t="shared" si="14"/>
        <v>prr_yr_dy_ind</v>
      </c>
      <c r="G33" s="36" t="str">
        <f t="shared" si="15"/>
        <v>string</v>
      </c>
      <c r="H33" s="26">
        <v>22</v>
      </c>
      <c r="I33" s="75"/>
      <c r="J33" s="128" t="str">
        <f t="shared" si="8"/>
        <v>PRIOR YEAR DAY INDICATOR could have values 1 or 2 or 3. 1 indicates PRR_1YR_DY_IND 2 indicates PRR_2YR_DY_IND 3 indicates PRR_3YR_DY_IND  (From PDM)</v>
      </c>
      <c r="K33" s="78" t="s">
        <v>1753</v>
      </c>
      <c r="L33" s="78" t="s">
        <v>1753</v>
      </c>
      <c r="M33" s="78" t="s">
        <v>1753</v>
      </c>
      <c r="N33" s="78" t="s">
        <v>1753</v>
      </c>
      <c r="Q33" s="16" t="str">
        <f t="shared" si="0"/>
        <v>prr_yr_dy_ind  string,</v>
      </c>
      <c r="R33" s="67"/>
      <c r="S33" s="68" t="str">
        <f t="shared" si="1"/>
        <v>prr_yr_dy_ind,</v>
      </c>
      <c r="T33" t="s">
        <v>1398</v>
      </c>
      <c r="V33" s="68" t="str">
        <f t="shared" si="2"/>
        <v>,a.prr_yr_dy_ind</v>
      </c>
      <c r="AA33" t="s">
        <v>2834</v>
      </c>
      <c r="AB33" t="s">
        <v>2825</v>
      </c>
      <c r="AC33" t="s">
        <v>2833</v>
      </c>
      <c r="AD33" s="16" t="str">
        <f t="shared" si="10"/>
        <v>PRR_YR_DY_IND</v>
      </c>
      <c r="AE33" s="16" t="str">
        <f t="shared" si="9"/>
        <v>PRIOR YEAR DAY INDICATOR could have values 1 or 2 or 3. 1 indicates PRR_1YR_DY_IND 2 indicates PRR_2YR_DY_IND 3 indicates PRR_3YR_DY_IND  (From PDM)</v>
      </c>
    </row>
    <row r="34" spans="1:31" ht="30">
      <c r="A34" t="s">
        <v>1286</v>
      </c>
      <c r="B34" s="16" t="str">
        <f t="shared" si="11"/>
        <v>prr_yr_elps_dy_in_yr_ind string</v>
      </c>
      <c r="C34" s="20">
        <f t="shared" si="12"/>
        <v>25</v>
      </c>
      <c r="D34" s="20">
        <f t="shared" si="13"/>
        <v>0</v>
      </c>
      <c r="E34" s="20"/>
      <c r="F34" s="36" t="str">
        <f t="shared" si="14"/>
        <v>prr_yr_elps_dy_in_yr_ind</v>
      </c>
      <c r="G34" s="36" t="str">
        <f t="shared" si="15"/>
        <v>string</v>
      </c>
      <c r="H34" s="26">
        <v>23</v>
      </c>
      <c r="I34" s="27"/>
      <c r="J34" s="128" t="str">
        <f t="shared" si="8"/>
        <v>PRIOR YEAR ELAPSED YEAR INDICATOR could have values 1 or 2 or 3. 1 indicates PRR_1YR_YR_IND 2 indicates PRR_2YR_YR_IND 3 indicates PRR_3YR_YR_IND  (From PDM)</v>
      </c>
      <c r="K34" s="78" t="s">
        <v>1753</v>
      </c>
      <c r="L34" s="78" t="s">
        <v>1753</v>
      </c>
      <c r="M34" s="78" t="s">
        <v>1753</v>
      </c>
      <c r="N34" s="78" t="s">
        <v>1753</v>
      </c>
      <c r="Q34" s="16" t="str">
        <f t="shared" si="0"/>
        <v>prr_yr_elps_dy_in_yr_ind  string,</v>
      </c>
      <c r="R34" s="67"/>
      <c r="S34" s="68" t="str">
        <f t="shared" si="1"/>
        <v>prr_yr_elps_dy_in_yr_ind,</v>
      </c>
      <c r="T34" s="67" t="s">
        <v>1399</v>
      </c>
      <c r="U34" s="67"/>
      <c r="V34" s="68" t="str">
        <f t="shared" si="2"/>
        <v>,a.prr_yr_elps_dy_in_yr_ind</v>
      </c>
      <c r="AA34" t="s">
        <v>2832</v>
      </c>
      <c r="AB34" t="s">
        <v>2825</v>
      </c>
      <c r="AC34" t="s">
        <v>2831</v>
      </c>
      <c r="AD34" s="16" t="str">
        <f t="shared" si="10"/>
        <v>PRR_YR_ELPS_DY_IN_YR_IND</v>
      </c>
      <c r="AE34" s="16" t="str">
        <f t="shared" si="9"/>
        <v>PRIOR YEAR ELAPSED YEAR INDICATOR could have values 1 or 2 or 3. 1 indicates PRR_1YR_YR_IND 2 indicates PRR_2YR_YR_IND 3 indicates PRR_3YR_YR_IND  (From PDM)</v>
      </c>
    </row>
    <row r="35" spans="1:31">
      <c r="A35" t="s">
        <v>1287</v>
      </c>
      <c r="B35" s="16" t="str">
        <f t="shared" si="11"/>
        <v>cur_dy_ind string</v>
      </c>
      <c r="C35" s="20">
        <f t="shared" si="12"/>
        <v>11</v>
      </c>
      <c r="D35" s="20">
        <f t="shared" si="13"/>
        <v>0</v>
      </c>
      <c r="E35" s="20"/>
      <c r="F35" s="36" t="str">
        <f t="shared" si="14"/>
        <v>cur_dy_ind</v>
      </c>
      <c r="G35" s="36" t="str">
        <f t="shared" si="15"/>
        <v>string</v>
      </c>
      <c r="H35" s="29">
        <v>24</v>
      </c>
      <c r="I35" s="30"/>
      <c r="J35" s="131" t="str">
        <f t="shared" si="8"/>
        <v>CURRENT DAY INDICATOR  (From PDM)</v>
      </c>
      <c r="K35" s="78" t="s">
        <v>1753</v>
      </c>
      <c r="L35" s="78" t="s">
        <v>1753</v>
      </c>
      <c r="M35" s="78" t="s">
        <v>1753</v>
      </c>
      <c r="N35" s="78" t="s">
        <v>1753</v>
      </c>
      <c r="Q35" s="16" t="str">
        <f t="shared" si="0"/>
        <v>cur_dy_ind  string,</v>
      </c>
      <c r="R35" s="67"/>
      <c r="S35" s="68" t="str">
        <f t="shared" si="1"/>
        <v>cur_dy_ind,</v>
      </c>
      <c r="T35" s="67" t="s">
        <v>1400</v>
      </c>
      <c r="U35" s="67"/>
      <c r="V35" s="68" t="str">
        <f t="shared" si="2"/>
        <v>,a.cur_dy_ind</v>
      </c>
      <c r="AA35" t="s">
        <v>2830</v>
      </c>
      <c r="AB35" t="s">
        <v>2825</v>
      </c>
      <c r="AC35" t="s">
        <v>2829</v>
      </c>
      <c r="AD35" s="16" t="str">
        <f t="shared" si="10"/>
        <v>CUR_DY_IND</v>
      </c>
      <c r="AE35" s="16" t="str">
        <f t="shared" si="9"/>
        <v>CURRENT DAY INDICATOR  (From PDM)</v>
      </c>
    </row>
    <row r="36" spans="1:31">
      <c r="A36" t="s">
        <v>1288</v>
      </c>
      <c r="B36" s="16" t="str">
        <f t="shared" si="11"/>
        <v>nxt_dy_ind string</v>
      </c>
      <c r="C36" s="20">
        <f t="shared" si="12"/>
        <v>11</v>
      </c>
      <c r="D36" s="20">
        <f t="shared" si="13"/>
        <v>0</v>
      </c>
      <c r="F36" s="36" t="str">
        <f t="shared" si="14"/>
        <v>nxt_dy_ind</v>
      </c>
      <c r="G36" s="36" t="str">
        <f t="shared" si="15"/>
        <v>string</v>
      </c>
      <c r="H36" s="26">
        <v>25</v>
      </c>
      <c r="I36" s="75"/>
      <c r="J36" s="128" t="str">
        <f t="shared" si="8"/>
        <v>NEXT DAY INDICATOR  (From PDM)</v>
      </c>
      <c r="K36" s="78" t="s">
        <v>1753</v>
      </c>
      <c r="L36" s="78" t="s">
        <v>1753</v>
      </c>
      <c r="M36" s="78" t="s">
        <v>1753</v>
      </c>
      <c r="N36" s="78" t="s">
        <v>1753</v>
      </c>
      <c r="Q36" s="16" t="str">
        <f t="shared" si="0"/>
        <v>nxt_dy_ind  string,</v>
      </c>
      <c r="R36" s="67"/>
      <c r="S36" s="68" t="str">
        <f t="shared" si="1"/>
        <v>nxt_dy_ind,</v>
      </c>
      <c r="T36" t="s">
        <v>1401</v>
      </c>
      <c r="V36" s="68" t="str">
        <f t="shared" si="2"/>
        <v>,a.nxt_dy_ind</v>
      </c>
      <c r="AA36" t="s">
        <v>2828</v>
      </c>
      <c r="AB36" t="s">
        <v>2825</v>
      </c>
      <c r="AC36" t="s">
        <v>2827</v>
      </c>
      <c r="AD36" s="16" t="str">
        <f t="shared" si="10"/>
        <v>NXT_DY_IND</v>
      </c>
      <c r="AE36" s="16" t="str">
        <f t="shared" si="9"/>
        <v>NEXT DAY INDICATOR  (From PDM)</v>
      </c>
    </row>
    <row r="37" spans="1:31">
      <c r="A37" t="s">
        <v>1289</v>
      </c>
      <c r="B37" s="16" t="str">
        <f t="shared" si="11"/>
        <v>prv_dy_ind string</v>
      </c>
      <c r="C37" s="20">
        <f t="shared" si="12"/>
        <v>11</v>
      </c>
      <c r="D37" s="20">
        <f t="shared" si="13"/>
        <v>0</v>
      </c>
      <c r="E37" s="20"/>
      <c r="F37" s="36" t="str">
        <f t="shared" si="14"/>
        <v>prv_dy_ind</v>
      </c>
      <c r="G37" s="36" t="str">
        <f t="shared" si="15"/>
        <v>string</v>
      </c>
      <c r="H37" s="26">
        <v>26</v>
      </c>
      <c r="I37" s="27"/>
      <c r="J37" s="128" t="str">
        <f t="shared" si="8"/>
        <v>PREVIOUS DAY INDICATOR  (From PDM)</v>
      </c>
      <c r="K37" s="78" t="s">
        <v>1753</v>
      </c>
      <c r="L37" s="78" t="s">
        <v>1753</v>
      </c>
      <c r="M37" s="78" t="s">
        <v>1753</v>
      </c>
      <c r="N37" s="78" t="s">
        <v>1753</v>
      </c>
      <c r="Q37" s="16" t="str">
        <f t="shared" si="0"/>
        <v>prv_dy_ind  string,</v>
      </c>
      <c r="R37" s="67"/>
      <c r="S37" s="68" t="str">
        <f t="shared" si="1"/>
        <v>prv_dy_ind,</v>
      </c>
      <c r="T37" s="67" t="s">
        <v>1402</v>
      </c>
      <c r="U37" s="67"/>
      <c r="V37" s="68" t="str">
        <f t="shared" si="2"/>
        <v>,a.prv_dy_ind</v>
      </c>
      <c r="AA37" t="s">
        <v>2826</v>
      </c>
      <c r="AB37" t="s">
        <v>2825</v>
      </c>
      <c r="AC37" t="s">
        <v>2824</v>
      </c>
      <c r="AD37" s="16" t="str">
        <f t="shared" si="10"/>
        <v>PRV_DY_IND</v>
      </c>
      <c r="AE37" s="16" t="str">
        <f t="shared" si="9"/>
        <v>PREVIOUS DAY INDICATOR  (From PDM)</v>
      </c>
    </row>
    <row r="38" spans="1:31">
      <c r="A38" t="s">
        <v>1290</v>
      </c>
      <c r="B38" s="16" t="str">
        <f t="shared" si="11"/>
        <v>elps_dy_ind string</v>
      </c>
      <c r="C38" s="20">
        <f t="shared" si="12"/>
        <v>12</v>
      </c>
      <c r="D38" s="20">
        <f t="shared" si="13"/>
        <v>0</v>
      </c>
      <c r="E38" s="20"/>
      <c r="F38" s="36" t="str">
        <f t="shared" si="14"/>
        <v>elps_dy_ind</v>
      </c>
      <c r="G38" s="36" t="str">
        <f t="shared" si="15"/>
        <v>string</v>
      </c>
      <c r="H38" s="29">
        <v>27</v>
      </c>
      <c r="I38" s="30"/>
      <c r="J38" s="131" t="str">
        <f t="shared" si="8"/>
        <v>ELAPSED DAY INDICATOR  (From PDM)</v>
      </c>
      <c r="K38" s="78" t="s">
        <v>119</v>
      </c>
      <c r="L38" s="78" t="s">
        <v>119</v>
      </c>
      <c r="M38" s="78" t="s">
        <v>119</v>
      </c>
      <c r="N38" s="78" t="s">
        <v>119</v>
      </c>
      <c r="Q38" s="16" t="str">
        <f t="shared" si="0"/>
        <v>elps_dy_ind  string,</v>
      </c>
      <c r="R38" s="67"/>
      <c r="S38" s="68" t="str">
        <f t="shared" si="1"/>
        <v>elps_dy_ind,</v>
      </c>
      <c r="T38" s="67" t="s">
        <v>1403</v>
      </c>
      <c r="U38" s="67"/>
      <c r="V38" s="68" t="str">
        <f t="shared" si="2"/>
        <v>,a.elps_dy_ind</v>
      </c>
      <c r="AA38" t="s">
        <v>2986</v>
      </c>
      <c r="AB38" t="s">
        <v>2825</v>
      </c>
      <c r="AC38" t="s">
        <v>2985</v>
      </c>
      <c r="AD38" s="16" t="str">
        <f t="shared" si="10"/>
        <v>ELPS_DY_IND</v>
      </c>
      <c r="AE38" s="16" t="str">
        <f t="shared" si="9"/>
        <v>ELAPSED DAY INDICATOR  (From PDM)</v>
      </c>
    </row>
    <row r="39" spans="1:31">
      <c r="A39" t="s">
        <v>1291</v>
      </c>
      <c r="B39" s="16" t="str">
        <f t="shared" si="11"/>
        <v>fis_wk_desc string</v>
      </c>
      <c r="C39" s="20">
        <f t="shared" si="12"/>
        <v>12</v>
      </c>
      <c r="D39" s="20">
        <f t="shared" si="13"/>
        <v>0</v>
      </c>
      <c r="F39" s="45" t="str">
        <f t="shared" si="14"/>
        <v>fis_wk_desc</v>
      </c>
      <c r="G39" s="36" t="str">
        <f t="shared" si="15"/>
        <v>string</v>
      </c>
      <c r="H39" s="26">
        <v>28</v>
      </c>
      <c r="I39" s="75"/>
      <c r="J39" s="128" t="str">
        <f t="shared" si="8"/>
        <v>The description for a REPORTING WEEK.  (From PDM)</v>
      </c>
      <c r="K39" s="78" t="s">
        <v>3052</v>
      </c>
      <c r="L39" s="78" t="s">
        <v>3052</v>
      </c>
      <c r="M39" s="78" t="s">
        <v>3052</v>
      </c>
      <c r="N39" s="78" t="s">
        <v>3052</v>
      </c>
      <c r="Q39" s="16" t="str">
        <f t="shared" si="0"/>
        <v>fis_wk_desc  string,</v>
      </c>
      <c r="R39" s="67"/>
      <c r="S39" s="68" t="str">
        <f t="shared" si="1"/>
        <v>fis_wk_desc,</v>
      </c>
      <c r="T39" t="s">
        <v>1404</v>
      </c>
      <c r="V39" s="68" t="str">
        <f t="shared" si="2"/>
        <v>,a.fis_wk_desc</v>
      </c>
      <c r="AA39" t="s">
        <v>2984</v>
      </c>
      <c r="AB39" t="s">
        <v>2825</v>
      </c>
      <c r="AC39" t="s">
        <v>2983</v>
      </c>
      <c r="AD39" s="16" t="str">
        <f t="shared" si="10"/>
        <v>FIS_WK_DESC</v>
      </c>
      <c r="AE39" s="16" t="str">
        <f t="shared" si="9"/>
        <v>The description for a REPORTING WEEK.  (From PDM)</v>
      </c>
    </row>
    <row r="40" spans="1:31">
      <c r="A40" t="s">
        <v>1292</v>
      </c>
      <c r="B40" s="16" t="str">
        <f t="shared" si="11"/>
        <v>fis_wk_full_desc string</v>
      </c>
      <c r="C40" s="20">
        <f t="shared" si="12"/>
        <v>17</v>
      </c>
      <c r="D40" s="20">
        <f t="shared" si="13"/>
        <v>0</v>
      </c>
      <c r="E40" s="20"/>
      <c r="F40" s="36" t="str">
        <f t="shared" si="14"/>
        <v>fis_wk_full_desc</v>
      </c>
      <c r="G40" s="36" t="str">
        <f t="shared" si="15"/>
        <v>string</v>
      </c>
      <c r="H40" s="26">
        <v>29</v>
      </c>
      <c r="I40" s="27"/>
      <c r="J40" s="128" t="str">
        <f t="shared" si="8"/>
        <v>Complete description for a REPORTING WEEK.  (From PDM)</v>
      </c>
      <c r="K40" s="78" t="s">
        <v>3052</v>
      </c>
      <c r="L40" s="78" t="s">
        <v>3052</v>
      </c>
      <c r="M40" s="78" t="s">
        <v>3052</v>
      </c>
      <c r="N40" s="78" t="s">
        <v>3052</v>
      </c>
      <c r="Q40" s="16" t="str">
        <f t="shared" si="0"/>
        <v>fis_wk_full_desc  string,</v>
      </c>
      <c r="R40" s="67"/>
      <c r="S40" s="68" t="str">
        <f t="shared" si="1"/>
        <v>fis_wk_full_desc,</v>
      </c>
      <c r="T40" s="67" t="s">
        <v>1405</v>
      </c>
      <c r="U40" s="67"/>
      <c r="V40" s="68" t="str">
        <f t="shared" si="2"/>
        <v>,a.fis_wk_full_desc</v>
      </c>
      <c r="AA40" t="s">
        <v>2982</v>
      </c>
      <c r="AB40" t="s">
        <v>2825</v>
      </c>
      <c r="AC40" t="s">
        <v>2981</v>
      </c>
      <c r="AD40" s="16" t="str">
        <f t="shared" si="10"/>
        <v>FIS_WK_FULL_DESC</v>
      </c>
      <c r="AE40" s="16" t="str">
        <f t="shared" si="9"/>
        <v>Complete description for a REPORTING WEEK.  (From PDM)</v>
      </c>
    </row>
    <row r="41" spans="1:31">
      <c r="A41" t="s">
        <v>1293</v>
      </c>
      <c r="B41" s="16" t="str">
        <f t="shared" si="11"/>
        <v>fis_wk_yr_desc string</v>
      </c>
      <c r="C41" s="20">
        <f t="shared" si="12"/>
        <v>15</v>
      </c>
      <c r="D41" s="20">
        <f t="shared" si="13"/>
        <v>0</v>
      </c>
      <c r="E41" s="20"/>
      <c r="F41" s="36" t="str">
        <f t="shared" si="14"/>
        <v>fis_wk_yr_desc</v>
      </c>
      <c r="G41" s="36" t="str">
        <f t="shared" si="15"/>
        <v>string</v>
      </c>
      <c r="H41" s="29">
        <v>30</v>
      </c>
      <c r="I41" s="30"/>
      <c r="J41" s="131" t="str">
        <f t="shared" si="8"/>
        <v>Description of Fiscal Year  (From PDM)</v>
      </c>
      <c r="K41" s="78" t="s">
        <v>3053</v>
      </c>
      <c r="L41" s="78" t="s">
        <v>3053</v>
      </c>
      <c r="M41" s="78" t="s">
        <v>3053</v>
      </c>
      <c r="N41" s="78" t="s">
        <v>3053</v>
      </c>
      <c r="Q41" s="16" t="str">
        <f t="shared" si="0"/>
        <v>fis_wk_yr_desc  string,</v>
      </c>
      <c r="R41" s="67"/>
      <c r="S41" s="68" t="str">
        <f t="shared" si="1"/>
        <v>fis_wk_yr_desc,</v>
      </c>
      <c r="T41" s="67" t="s">
        <v>1406</v>
      </c>
      <c r="U41" s="67"/>
      <c r="V41" s="68" t="str">
        <f t="shared" si="2"/>
        <v>,a.fis_wk_yr_desc</v>
      </c>
      <c r="AA41" t="s">
        <v>2980</v>
      </c>
      <c r="AB41" t="s">
        <v>2825</v>
      </c>
      <c r="AC41" t="s">
        <v>2979</v>
      </c>
      <c r="AD41" s="16" t="str">
        <f t="shared" si="10"/>
        <v>FIS_WK_YR_DESC</v>
      </c>
      <c r="AE41" s="16" t="str">
        <f t="shared" si="9"/>
        <v>Description of Fiscal Year  (From PDM)</v>
      </c>
    </row>
    <row r="42" spans="1:31">
      <c r="A42" t="s">
        <v>1294</v>
      </c>
      <c r="B42" s="16" t="str">
        <f t="shared" si="11"/>
        <v>seq_in_wk_rsln_nbr int</v>
      </c>
      <c r="C42" s="20">
        <f t="shared" si="12"/>
        <v>19</v>
      </c>
      <c r="D42" s="20">
        <f t="shared" si="13"/>
        <v>0</v>
      </c>
      <c r="F42" s="36" t="str">
        <f t="shared" si="14"/>
        <v>seq_in_wk_rsln_nbr</v>
      </c>
      <c r="G42" s="36" t="str">
        <f t="shared" si="15"/>
        <v>int</v>
      </c>
      <c r="H42" s="26">
        <v>31</v>
      </c>
      <c r="I42" s="75"/>
      <c r="J42" s="128" t="str">
        <f t="shared" si="8"/>
        <v>Unique Sequence Number for Each Week.  (From PDM)</v>
      </c>
      <c r="K42" s="78" t="s">
        <v>3054</v>
      </c>
      <c r="L42" s="78" t="s">
        <v>3054</v>
      </c>
      <c r="M42" s="78" t="s">
        <v>3054</v>
      </c>
      <c r="N42" s="78" t="s">
        <v>3054</v>
      </c>
      <c r="Q42" s="16" t="str">
        <f t="shared" si="0"/>
        <v>seq_in_wk_rsln_nbr  int,</v>
      </c>
      <c r="R42" s="67"/>
      <c r="S42" s="68" t="str">
        <f t="shared" si="1"/>
        <v>seq_in_wk_rsln_nbr,</v>
      </c>
      <c r="T42" t="s">
        <v>1407</v>
      </c>
      <c r="V42" s="68" t="str">
        <f t="shared" si="2"/>
        <v>,a.seq_in_wk_rsln_nbr</v>
      </c>
      <c r="AA42" t="s">
        <v>2978</v>
      </c>
      <c r="AB42" t="s">
        <v>2842</v>
      </c>
      <c r="AC42" t="s">
        <v>2977</v>
      </c>
      <c r="AD42" s="16" t="str">
        <f t="shared" si="10"/>
        <v>SEQ_IN_WK_RSLN_NBR</v>
      </c>
      <c r="AE42" s="16" t="str">
        <f t="shared" si="9"/>
        <v>Unique Sequence Number for Each Week.  (From PDM)</v>
      </c>
    </row>
    <row r="43" spans="1:31">
      <c r="A43" t="s">
        <v>1295</v>
      </c>
      <c r="B43" s="16" t="str">
        <f t="shared" si="11"/>
        <v>rel_wk_seq_nbr int</v>
      </c>
      <c r="C43" s="20">
        <f t="shared" si="12"/>
        <v>15</v>
      </c>
      <c r="D43" s="20">
        <f t="shared" si="13"/>
        <v>0</v>
      </c>
      <c r="E43" s="20"/>
      <c r="F43" s="36" t="str">
        <f t="shared" si="14"/>
        <v>rel_wk_seq_nbr</v>
      </c>
      <c r="G43" s="36" t="str">
        <f t="shared" si="15"/>
        <v>int</v>
      </c>
      <c r="H43" s="26">
        <v>32</v>
      </c>
      <c r="I43" s="27"/>
      <c r="J43" s="128" t="str">
        <f t="shared" si="8"/>
        <v>Number to Relate the Calendar week of Each Year.  (From PDM)</v>
      </c>
      <c r="K43" s="78" t="s">
        <v>3055</v>
      </c>
      <c r="L43" s="78" t="s">
        <v>3055</v>
      </c>
      <c r="M43" s="78" t="s">
        <v>3055</v>
      </c>
      <c r="N43" s="78" t="s">
        <v>3055</v>
      </c>
      <c r="Q43" s="16" t="str">
        <f t="shared" si="0"/>
        <v>rel_wk_seq_nbr  int,</v>
      </c>
      <c r="R43" s="67"/>
      <c r="S43" s="68" t="str">
        <f t="shared" si="1"/>
        <v>rel_wk_seq_nbr,</v>
      </c>
      <c r="T43" s="67" t="s">
        <v>1408</v>
      </c>
      <c r="U43" s="67"/>
      <c r="V43" s="68" t="str">
        <f t="shared" si="2"/>
        <v>,a.rel_wk_seq_nbr</v>
      </c>
      <c r="AA43" t="s">
        <v>2976</v>
      </c>
      <c r="AB43" t="s">
        <v>2842</v>
      </c>
      <c r="AC43" t="s">
        <v>2975</v>
      </c>
      <c r="AD43" s="16" t="str">
        <f t="shared" si="10"/>
        <v>REL_WK_SEQ_NBR</v>
      </c>
      <c r="AE43" s="16" t="str">
        <f t="shared" si="9"/>
        <v>Number to Relate the Calendar week of Each Year.  (From PDM)</v>
      </c>
    </row>
    <row r="44" spans="1:31" ht="30">
      <c r="A44" t="s">
        <v>1296</v>
      </c>
      <c r="B44" s="16" t="str">
        <f t="shared" si="11"/>
        <v>rel_wk_nbr int</v>
      </c>
      <c r="C44" s="20">
        <f t="shared" si="12"/>
        <v>11</v>
      </c>
      <c r="D44" s="20">
        <f t="shared" si="13"/>
        <v>0</v>
      </c>
      <c r="E44" s="20"/>
      <c r="F44" s="36" t="str">
        <f t="shared" si="14"/>
        <v>rel_wk_nbr</v>
      </c>
      <c r="G44" s="36" t="str">
        <f t="shared" si="15"/>
        <v>int</v>
      </c>
      <c r="H44" s="29">
        <v>33</v>
      </c>
      <c r="I44" s="30"/>
      <c r="J44" s="131" t="str">
        <f t="shared" si="8"/>
        <v>Number to Relate the Fiscal Week Key of Each Year.All Related Fiscal Week Key will have same number.  (From PDM)</v>
      </c>
      <c r="K44" s="78" t="s">
        <v>3056</v>
      </c>
      <c r="L44" s="78" t="s">
        <v>3056</v>
      </c>
      <c r="M44" s="78" t="s">
        <v>3056</v>
      </c>
      <c r="N44" s="78" t="s">
        <v>3056</v>
      </c>
      <c r="Q44" s="16" t="str">
        <f t="shared" ref="Q44:Q75" si="16">F44&amp;"  "&amp;G44&amp;","</f>
        <v>rel_wk_nbr  int,</v>
      </c>
      <c r="R44" s="67"/>
      <c r="S44" s="68" t="str">
        <f t="shared" ref="S44:S75" si="17">F44&amp;","</f>
        <v>rel_wk_nbr,</v>
      </c>
      <c r="T44" s="67" t="s">
        <v>1409</v>
      </c>
      <c r="U44" s="67"/>
      <c r="V44" s="68" t="str">
        <f t="shared" ref="V44:V75" si="18">",a."&amp;F44</f>
        <v>,a.rel_wk_nbr</v>
      </c>
      <c r="AA44" t="s">
        <v>2974</v>
      </c>
      <c r="AB44" t="s">
        <v>2842</v>
      </c>
      <c r="AC44" t="s">
        <v>2973</v>
      </c>
      <c r="AD44" s="16" t="str">
        <f t="shared" si="10"/>
        <v>REL_WK_NBR</v>
      </c>
      <c r="AE44" s="16" t="str">
        <f t="shared" si="9"/>
        <v>Number to Relate the Fiscal Week Key of Each Year.All Related Fiscal Week Key will have same number.  (From PDM)</v>
      </c>
    </row>
    <row r="45" spans="1:31">
      <c r="A45" t="s">
        <v>1297</v>
      </c>
      <c r="B45" s="16" t="str">
        <f t="shared" si="11"/>
        <v>ly_fis_yr_nbr int</v>
      </c>
      <c r="C45" s="20">
        <f t="shared" si="12"/>
        <v>14</v>
      </c>
      <c r="D45" s="20">
        <f t="shared" si="13"/>
        <v>0</v>
      </c>
      <c r="F45" s="36" t="str">
        <f t="shared" si="14"/>
        <v>ly_fis_yr_nbr</v>
      </c>
      <c r="G45" s="36" t="str">
        <f t="shared" si="15"/>
        <v>int</v>
      </c>
      <c r="H45" s="26">
        <v>34</v>
      </c>
      <c r="I45" s="75"/>
      <c r="J45" s="128" t="str">
        <f t="shared" ref="J45:J76" si="19">IFERROR(VLOOKUP(F45,AD:AE,2,FALSE),0)</f>
        <v>Last Year Fiscal Year Number  (From PDM)</v>
      </c>
      <c r="K45" s="78">
        <v>2016</v>
      </c>
      <c r="L45" s="78">
        <v>2016</v>
      </c>
      <c r="M45" s="78">
        <v>2016</v>
      </c>
      <c r="N45" s="78">
        <v>2016</v>
      </c>
      <c r="Q45" s="16" t="str">
        <f t="shared" si="16"/>
        <v>ly_fis_yr_nbr  int,</v>
      </c>
      <c r="R45" s="67"/>
      <c r="S45" s="68" t="str">
        <f t="shared" si="17"/>
        <v>ly_fis_yr_nbr,</v>
      </c>
      <c r="T45" t="s">
        <v>1410</v>
      </c>
      <c r="V45" s="68" t="str">
        <f t="shared" si="18"/>
        <v>,a.ly_fis_yr_nbr</v>
      </c>
      <c r="AA45" t="s">
        <v>2972</v>
      </c>
      <c r="AB45" t="s">
        <v>2842</v>
      </c>
      <c r="AC45" t="s">
        <v>2971</v>
      </c>
      <c r="AD45" s="16" t="str">
        <f t="shared" si="10"/>
        <v>LY_FIS_YR_NBR</v>
      </c>
      <c r="AE45" s="16" t="str">
        <f t="shared" si="9"/>
        <v>Last Year Fiscal Year Number  (From PDM)</v>
      </c>
    </row>
    <row r="46" spans="1:31">
      <c r="A46" t="s">
        <v>1298</v>
      </c>
      <c r="B46" s="16" t="str">
        <f t="shared" si="11"/>
        <v>ly_fis_wk_nbr int</v>
      </c>
      <c r="C46" s="20">
        <f t="shared" si="12"/>
        <v>14</v>
      </c>
      <c r="D46" s="20">
        <f t="shared" si="13"/>
        <v>0</v>
      </c>
      <c r="E46" s="20"/>
      <c r="F46" s="36" t="str">
        <f t="shared" si="14"/>
        <v>ly_fis_wk_nbr</v>
      </c>
      <c r="G46" s="36" t="str">
        <f t="shared" si="15"/>
        <v>int</v>
      </c>
      <c r="H46" s="26">
        <v>35</v>
      </c>
      <c r="I46" s="27"/>
      <c r="J46" s="128" t="str">
        <f t="shared" si="19"/>
        <v>Last Year Fiscal Week Number  (From PDM)</v>
      </c>
      <c r="K46" s="78">
        <v>14</v>
      </c>
      <c r="L46" s="78">
        <v>14</v>
      </c>
      <c r="M46" s="78">
        <v>14</v>
      </c>
      <c r="N46" s="78">
        <v>14</v>
      </c>
      <c r="Q46" s="16" t="str">
        <f t="shared" si="16"/>
        <v>ly_fis_wk_nbr  int,</v>
      </c>
      <c r="R46" s="67"/>
      <c r="S46" s="68" t="str">
        <f t="shared" si="17"/>
        <v>ly_fis_wk_nbr,</v>
      </c>
      <c r="T46" s="67" t="s">
        <v>1411</v>
      </c>
      <c r="U46" s="67"/>
      <c r="V46" s="68" t="str">
        <f t="shared" si="18"/>
        <v>,a.ly_fis_wk_nbr</v>
      </c>
      <c r="AA46" t="s">
        <v>2970</v>
      </c>
      <c r="AB46" t="s">
        <v>2842</v>
      </c>
      <c r="AC46" t="s">
        <v>2969</v>
      </c>
      <c r="AD46" s="16" t="str">
        <f t="shared" si="10"/>
        <v>LY_FIS_WK_NBR</v>
      </c>
      <c r="AE46" s="16" t="str">
        <f t="shared" si="9"/>
        <v>Last Year Fiscal Week Number  (From PDM)</v>
      </c>
    </row>
    <row r="47" spans="1:31">
      <c r="A47" t="s">
        <v>1299</v>
      </c>
      <c r="B47" s="16" t="str">
        <f t="shared" si="11"/>
        <v>lly_fis_yr_nbr int</v>
      </c>
      <c r="C47" s="20">
        <f t="shared" si="12"/>
        <v>15</v>
      </c>
      <c r="D47" s="20">
        <f t="shared" si="13"/>
        <v>0</v>
      </c>
      <c r="E47" s="20"/>
      <c r="F47" s="36" t="str">
        <f t="shared" si="14"/>
        <v>lly_fis_yr_nbr</v>
      </c>
      <c r="G47" s="36" t="str">
        <f t="shared" si="15"/>
        <v>int</v>
      </c>
      <c r="H47" s="29">
        <v>36</v>
      </c>
      <c r="I47" s="30"/>
      <c r="J47" s="131" t="str">
        <f t="shared" si="19"/>
        <v>Last-Last Year Fiscal Year Number  (From PDM)</v>
      </c>
      <c r="K47" s="78">
        <v>2015</v>
      </c>
      <c r="L47" s="78">
        <v>2015</v>
      </c>
      <c r="M47" s="78">
        <v>2015</v>
      </c>
      <c r="N47" s="78">
        <v>2015</v>
      </c>
      <c r="Q47" s="16" t="str">
        <f t="shared" si="16"/>
        <v>lly_fis_yr_nbr  int,</v>
      </c>
      <c r="R47" s="67"/>
      <c r="S47" s="68" t="str">
        <f t="shared" si="17"/>
        <v>lly_fis_yr_nbr,</v>
      </c>
      <c r="T47" s="67" t="s">
        <v>1412</v>
      </c>
      <c r="U47" s="67"/>
      <c r="V47" s="68" t="str">
        <f t="shared" si="18"/>
        <v>,a.lly_fis_yr_nbr</v>
      </c>
      <c r="AA47" t="s">
        <v>2968</v>
      </c>
      <c r="AB47" t="s">
        <v>2842</v>
      </c>
      <c r="AC47" t="s">
        <v>2967</v>
      </c>
      <c r="AD47" s="16" t="str">
        <f t="shared" si="10"/>
        <v>LLY_FIS_YR_NBR</v>
      </c>
      <c r="AE47" s="16" t="str">
        <f t="shared" si="9"/>
        <v>Last-Last Year Fiscal Year Number  (From PDM)</v>
      </c>
    </row>
    <row r="48" spans="1:31">
      <c r="A48" t="s">
        <v>1300</v>
      </c>
      <c r="B48" s="16" t="str">
        <f t="shared" si="11"/>
        <v>lly_fis_wk_nbr int</v>
      </c>
      <c r="C48" s="20">
        <f t="shared" si="12"/>
        <v>15</v>
      </c>
      <c r="D48" s="20">
        <f t="shared" si="13"/>
        <v>0</v>
      </c>
      <c r="F48" s="36" t="str">
        <f t="shared" si="14"/>
        <v>lly_fis_wk_nbr</v>
      </c>
      <c r="G48" s="36" t="str">
        <f t="shared" si="15"/>
        <v>int</v>
      </c>
      <c r="H48" s="26">
        <v>37</v>
      </c>
      <c r="I48" s="75"/>
      <c r="J48" s="128" t="str">
        <f t="shared" si="19"/>
        <v>Last-Last Year Fiscal Week Number  (From PDM)</v>
      </c>
      <c r="K48" s="78">
        <v>14</v>
      </c>
      <c r="L48" s="78">
        <v>14</v>
      </c>
      <c r="M48" s="78">
        <v>14</v>
      </c>
      <c r="N48" s="78">
        <v>14</v>
      </c>
      <c r="Q48" s="16" t="str">
        <f t="shared" si="16"/>
        <v>lly_fis_wk_nbr  int,</v>
      </c>
      <c r="R48" s="67"/>
      <c r="S48" s="68" t="str">
        <f t="shared" si="17"/>
        <v>lly_fis_wk_nbr,</v>
      </c>
      <c r="T48" t="s">
        <v>1413</v>
      </c>
      <c r="V48" s="68" t="str">
        <f t="shared" si="18"/>
        <v>,a.lly_fis_wk_nbr</v>
      </c>
      <c r="AA48" t="s">
        <v>2966</v>
      </c>
      <c r="AB48" t="s">
        <v>2842</v>
      </c>
      <c r="AC48" t="s">
        <v>2965</v>
      </c>
      <c r="AD48" s="16" t="str">
        <f t="shared" si="10"/>
        <v>LLY_FIS_WK_NBR</v>
      </c>
      <c r="AE48" s="16" t="str">
        <f t="shared" si="9"/>
        <v>Last-Last Year Fiscal Week Number  (From PDM)</v>
      </c>
    </row>
    <row r="49" spans="1:31">
      <c r="A49" t="s">
        <v>1301</v>
      </c>
      <c r="B49" s="16" t="str">
        <f t="shared" si="11"/>
        <v>roll_actl_52wk_ind string</v>
      </c>
      <c r="C49" s="20">
        <f t="shared" si="12"/>
        <v>19</v>
      </c>
      <c r="D49" s="20">
        <f t="shared" si="13"/>
        <v>0</v>
      </c>
      <c r="E49" s="20"/>
      <c r="F49" s="36" t="str">
        <f t="shared" si="14"/>
        <v>roll_actl_52wk_ind</v>
      </c>
      <c r="G49" s="36" t="str">
        <f t="shared" si="15"/>
        <v>string</v>
      </c>
      <c r="H49" s="26">
        <v>38</v>
      </c>
      <c r="I49" s="27"/>
      <c r="J49" s="128" t="str">
        <f t="shared" si="19"/>
        <v>ROLLING ACTUALIZED (HAS TAKEN PLACE) 52-WEEK INDICATOR  (From PDM)</v>
      </c>
      <c r="K49" s="78">
        <v>1</v>
      </c>
      <c r="L49" s="78">
        <v>1</v>
      </c>
      <c r="M49" s="78">
        <v>1</v>
      </c>
      <c r="N49" s="78">
        <v>1</v>
      </c>
      <c r="Q49" s="16" t="str">
        <f t="shared" si="16"/>
        <v>roll_actl_52wk_ind  string,</v>
      </c>
      <c r="R49" s="67"/>
      <c r="S49" s="68" t="str">
        <f t="shared" si="17"/>
        <v>roll_actl_52wk_ind,</v>
      </c>
      <c r="T49" s="67" t="s">
        <v>1414</v>
      </c>
      <c r="U49" s="67"/>
      <c r="V49" s="68" t="str">
        <f t="shared" si="18"/>
        <v>,a.roll_actl_52wk_ind</v>
      </c>
      <c r="AA49" t="s">
        <v>2964</v>
      </c>
      <c r="AB49" t="s">
        <v>2825</v>
      </c>
      <c r="AC49" t="s">
        <v>2963</v>
      </c>
      <c r="AD49" s="16" t="str">
        <f t="shared" si="10"/>
        <v>ROLL_ACTL_52WK_IND</v>
      </c>
      <c r="AE49" s="16" t="str">
        <f t="shared" si="9"/>
        <v>ROLLING ACTUALIZED (HAS TAKEN PLACE) 52-WEEK INDICATOR  (From PDM)</v>
      </c>
    </row>
    <row r="50" spans="1:31">
      <c r="A50" t="s">
        <v>1302</v>
      </c>
      <c r="B50" s="16" t="str">
        <f t="shared" si="11"/>
        <v>roll_actl_5wk_ind string</v>
      </c>
      <c r="C50" s="20">
        <f t="shared" si="12"/>
        <v>18</v>
      </c>
      <c r="D50" s="20">
        <f t="shared" si="13"/>
        <v>0</v>
      </c>
      <c r="E50" s="20"/>
      <c r="F50" s="36" t="str">
        <f t="shared" si="14"/>
        <v>roll_actl_5wk_ind</v>
      </c>
      <c r="G50" s="36" t="str">
        <f t="shared" si="15"/>
        <v>string</v>
      </c>
      <c r="H50" s="29">
        <v>39</v>
      </c>
      <c r="I50" s="30"/>
      <c r="J50" s="131" t="str">
        <f t="shared" si="19"/>
        <v>ROLLING ACTUALIZED (HAS TAKEN PLACE) 5-WEEK INDICATOR  (From PDM)</v>
      </c>
      <c r="K50" s="78">
        <v>1</v>
      </c>
      <c r="L50" s="78">
        <v>1</v>
      </c>
      <c r="M50" s="78">
        <v>1</v>
      </c>
      <c r="N50" s="78">
        <v>1</v>
      </c>
      <c r="Q50" s="16" t="str">
        <f t="shared" si="16"/>
        <v>roll_actl_5wk_ind  string,</v>
      </c>
      <c r="R50" s="67"/>
      <c r="S50" s="68" t="str">
        <f t="shared" si="17"/>
        <v>roll_actl_5wk_ind,</v>
      </c>
      <c r="T50" s="67" t="s">
        <v>1415</v>
      </c>
      <c r="U50" s="67"/>
      <c r="V50" s="68" t="str">
        <f t="shared" si="18"/>
        <v>,a.roll_actl_5wk_ind</v>
      </c>
      <c r="AA50" t="s">
        <v>2962</v>
      </c>
      <c r="AB50" t="s">
        <v>2825</v>
      </c>
      <c r="AC50" t="s">
        <v>2961</v>
      </c>
      <c r="AD50" s="16" t="str">
        <f t="shared" si="10"/>
        <v>ROLL_ACTL_5WK_IND</v>
      </c>
      <c r="AE50" s="16" t="str">
        <f t="shared" si="9"/>
        <v>ROLLING ACTUALIZED (HAS TAKEN PLACE) 5-WEEK INDICATOR  (From PDM)</v>
      </c>
    </row>
    <row r="51" spans="1:31" ht="30">
      <c r="A51" t="s">
        <v>1303</v>
      </c>
      <c r="B51" s="16" t="str">
        <f t="shared" si="11"/>
        <v>prr_yr_wk_ind string</v>
      </c>
      <c r="C51" s="20">
        <f t="shared" si="12"/>
        <v>14</v>
      </c>
      <c r="D51" s="20">
        <f t="shared" si="13"/>
        <v>0</v>
      </c>
      <c r="F51" s="36" t="str">
        <f t="shared" si="14"/>
        <v>prr_yr_wk_ind</v>
      </c>
      <c r="G51" s="36" t="str">
        <f t="shared" si="15"/>
        <v>string</v>
      </c>
      <c r="H51" s="26">
        <v>40</v>
      </c>
      <c r="I51" s="75"/>
      <c r="J51" s="128" t="str">
        <f t="shared" si="19"/>
        <v>PRIOR YEAR ELAPSED WEEK INDICATOR could have values 1 or 2 or 3. 1 indicates PRR_1YR_WK_IND 2 indicates PRR_2YR_WK_IND 3 indicates PRR_3YR_WK_IND  (From PDM)</v>
      </c>
      <c r="K51" s="78">
        <v>0</v>
      </c>
      <c r="L51" s="78">
        <v>0</v>
      </c>
      <c r="M51" s="78">
        <v>0</v>
      </c>
      <c r="N51" s="78">
        <v>0</v>
      </c>
      <c r="Q51" s="16" t="str">
        <f t="shared" si="16"/>
        <v>prr_yr_wk_ind  string,</v>
      </c>
      <c r="R51" s="67"/>
      <c r="S51" s="68" t="str">
        <f t="shared" si="17"/>
        <v>prr_yr_wk_ind,</v>
      </c>
      <c r="T51" t="s">
        <v>1416</v>
      </c>
      <c r="V51" s="68" t="str">
        <f t="shared" si="18"/>
        <v>,a.prr_yr_wk_ind</v>
      </c>
      <c r="AA51" t="s">
        <v>2960</v>
      </c>
      <c r="AB51" t="s">
        <v>2825</v>
      </c>
      <c r="AC51" t="s">
        <v>2959</v>
      </c>
      <c r="AD51" s="16" t="str">
        <f t="shared" si="10"/>
        <v>PRR_YR_WK_IND</v>
      </c>
      <c r="AE51" s="16" t="str">
        <f t="shared" si="9"/>
        <v>PRIOR YEAR ELAPSED WEEK INDICATOR could have values 1 or 2 or 3. 1 indicates PRR_1YR_WK_IND 2 indicates PRR_2YR_WK_IND 3 indicates PRR_3YR_WK_IND  (From PDM)</v>
      </c>
    </row>
    <row r="52" spans="1:31" ht="30">
      <c r="A52" t="s">
        <v>1304</v>
      </c>
      <c r="B52" s="16" t="str">
        <f t="shared" si="11"/>
        <v>prr_yr_elps_wk_in_mo_ind string</v>
      </c>
      <c r="C52" s="20">
        <f t="shared" si="12"/>
        <v>25</v>
      </c>
      <c r="D52" s="20">
        <f t="shared" si="13"/>
        <v>0</v>
      </c>
      <c r="E52" s="20"/>
      <c r="F52" s="36" t="str">
        <f t="shared" si="14"/>
        <v>prr_yr_elps_wk_in_mo_ind</v>
      </c>
      <c r="G52" s="36" t="str">
        <f t="shared" si="15"/>
        <v>string</v>
      </c>
      <c r="H52" s="26">
        <v>41</v>
      </c>
      <c r="I52" s="27"/>
      <c r="J52" s="128" t="str">
        <f t="shared" si="19"/>
        <v>PRIOR YEAR ELAPSED MONTH INDICATOR could have values 1 or 2 or 3. 1 indicates PRR_1YR_MO_IND 2 indicates PRR_2YR_MO_IND 3 indicates PRR_3YR_MO_IND  (From PDM)</v>
      </c>
      <c r="K52" s="78">
        <v>0</v>
      </c>
      <c r="L52" s="78">
        <v>0</v>
      </c>
      <c r="M52" s="78">
        <v>0</v>
      </c>
      <c r="N52" s="78">
        <v>0</v>
      </c>
      <c r="Q52" s="16" t="str">
        <f t="shared" si="16"/>
        <v>prr_yr_elps_wk_in_mo_ind  string,</v>
      </c>
      <c r="R52" s="67"/>
      <c r="S52" s="68" t="str">
        <f t="shared" si="17"/>
        <v>prr_yr_elps_wk_in_mo_ind,</v>
      </c>
      <c r="T52" s="67" t="s">
        <v>1417</v>
      </c>
      <c r="U52" s="67"/>
      <c r="V52" s="68" t="str">
        <f t="shared" si="18"/>
        <v>,a.prr_yr_elps_wk_in_mo_ind</v>
      </c>
      <c r="AA52" t="s">
        <v>2958</v>
      </c>
      <c r="AB52" t="s">
        <v>2825</v>
      </c>
      <c r="AC52" t="s">
        <v>2957</v>
      </c>
      <c r="AD52" s="16" t="str">
        <f t="shared" si="10"/>
        <v>PRR_YR_ELPS_WK_IN_MO_IND</v>
      </c>
      <c r="AE52" s="16" t="str">
        <f t="shared" si="9"/>
        <v>PRIOR YEAR ELAPSED MONTH INDICATOR could have values 1 or 2 or 3. 1 indicates PRR_1YR_MO_IND 2 indicates PRR_2YR_MO_IND 3 indicates PRR_3YR_MO_IND  (From PDM)</v>
      </c>
    </row>
    <row r="53" spans="1:31" ht="30">
      <c r="A53" t="s">
        <v>1305</v>
      </c>
      <c r="B53" s="16" t="str">
        <f t="shared" si="11"/>
        <v>prr_yr_elps_wk_in_qtr_ind string</v>
      </c>
      <c r="C53" s="20">
        <f t="shared" si="12"/>
        <v>26</v>
      </c>
      <c r="D53" s="20">
        <f t="shared" si="13"/>
        <v>0</v>
      </c>
      <c r="E53" s="20"/>
      <c r="F53" s="36" t="str">
        <f t="shared" si="14"/>
        <v>prr_yr_elps_wk_in_qtr_ind</v>
      </c>
      <c r="G53" s="36" t="str">
        <f t="shared" si="15"/>
        <v>string</v>
      </c>
      <c r="H53" s="29">
        <v>42</v>
      </c>
      <c r="I53" s="30"/>
      <c r="J53" s="131" t="str">
        <f t="shared" si="19"/>
        <v>PRIOR YEAR ELAPSED QUARTER INDICATOR could have values 1 or 2 or 3. 1 indicates PRR_1YR_QTR_IND 2 indicates PRR_2YR_QTR_IND 3 indicates PRR_3YR_QTR_IND.  (From PDM)</v>
      </c>
      <c r="K53" s="78">
        <v>0</v>
      </c>
      <c r="L53" s="78">
        <v>0</v>
      </c>
      <c r="M53" s="78">
        <v>0</v>
      </c>
      <c r="N53" s="78">
        <v>0</v>
      </c>
      <c r="Q53" s="16" t="str">
        <f t="shared" si="16"/>
        <v>prr_yr_elps_wk_in_qtr_ind  string,</v>
      </c>
      <c r="R53" s="67"/>
      <c r="S53" s="68" t="str">
        <f t="shared" si="17"/>
        <v>prr_yr_elps_wk_in_qtr_ind,</v>
      </c>
      <c r="T53" s="67" t="s">
        <v>1418</v>
      </c>
      <c r="U53" s="67"/>
      <c r="V53" s="68" t="str">
        <f t="shared" si="18"/>
        <v>,a.prr_yr_elps_wk_in_qtr_ind</v>
      </c>
      <c r="AA53" t="s">
        <v>2956</v>
      </c>
      <c r="AB53" t="s">
        <v>2825</v>
      </c>
      <c r="AC53" t="s">
        <v>2955</v>
      </c>
      <c r="AD53" s="16" t="str">
        <f t="shared" si="10"/>
        <v>PRR_YR_ELPS_WK_IN_QTR_IND</v>
      </c>
      <c r="AE53" s="16" t="str">
        <f t="shared" si="9"/>
        <v>PRIOR YEAR ELAPSED QUARTER INDICATOR could have values 1 or 2 or 3. 1 indicates PRR_1YR_QTR_IND 2 indicates PRR_2YR_QTR_IND 3 indicates PRR_3YR_QTR_IND.  (From PDM)</v>
      </c>
    </row>
    <row r="54" spans="1:31" ht="30">
      <c r="A54" t="s">
        <v>1306</v>
      </c>
      <c r="B54" s="16" t="str">
        <f t="shared" si="11"/>
        <v>prr_yr_elps_wk_in_half_ind string</v>
      </c>
      <c r="C54" s="20">
        <f t="shared" si="12"/>
        <v>27</v>
      </c>
      <c r="D54" s="20">
        <f t="shared" si="13"/>
        <v>0</v>
      </c>
      <c r="F54" s="36" t="str">
        <f t="shared" si="14"/>
        <v>prr_yr_elps_wk_in_half_ind</v>
      </c>
      <c r="G54" s="36" t="str">
        <f t="shared" si="15"/>
        <v>string</v>
      </c>
      <c r="H54" s="26">
        <v>43</v>
      </c>
      <c r="I54" s="75"/>
      <c r="J54" s="128" t="str">
        <f t="shared" si="19"/>
        <v>PRIOR YEAR ELAPSED HALF INDICATOR could have values 1 or 2 or 3. 1 indicates PRR_1YR_HALF_IND 2 indicates PRR_2YR_HALF_IND 3 indicates PRR_3YR_HALF_IND  (From PDM)</v>
      </c>
      <c r="K54" s="78">
        <v>0</v>
      </c>
      <c r="L54" s="78">
        <v>0</v>
      </c>
      <c r="M54" s="78">
        <v>0</v>
      </c>
      <c r="N54" s="78">
        <v>0</v>
      </c>
      <c r="Q54" s="16" t="str">
        <f t="shared" si="16"/>
        <v>prr_yr_elps_wk_in_half_ind  string,</v>
      </c>
      <c r="R54" s="67"/>
      <c r="S54" s="68" t="str">
        <f t="shared" si="17"/>
        <v>prr_yr_elps_wk_in_half_ind,</v>
      </c>
      <c r="T54" t="s">
        <v>1419</v>
      </c>
      <c r="V54" s="68" t="str">
        <f t="shared" si="18"/>
        <v>,a.prr_yr_elps_wk_in_half_ind</v>
      </c>
      <c r="AA54" t="s">
        <v>2954</v>
      </c>
      <c r="AB54" t="s">
        <v>2825</v>
      </c>
      <c r="AC54" t="s">
        <v>2953</v>
      </c>
      <c r="AD54" s="16" t="str">
        <f t="shared" si="10"/>
        <v>PRR_YR_ELPS_WK_IN_HALF_IND</v>
      </c>
      <c r="AE54" s="16" t="str">
        <f t="shared" si="9"/>
        <v>PRIOR YEAR ELAPSED HALF INDICATOR could have values 1 or 2 or 3. 1 indicates PRR_1YR_HALF_IND 2 indicates PRR_2YR_HALF_IND 3 indicates PRR_3YR_HALF_IND  (From PDM)</v>
      </c>
    </row>
    <row r="55" spans="1:31" ht="30">
      <c r="A55" t="s">
        <v>1307</v>
      </c>
      <c r="B55" s="16" t="str">
        <f t="shared" si="11"/>
        <v>prr_yr_elps_wk_in_yr_ind string</v>
      </c>
      <c r="C55" s="20">
        <f t="shared" si="12"/>
        <v>25</v>
      </c>
      <c r="D55" s="20">
        <f t="shared" si="13"/>
        <v>0</v>
      </c>
      <c r="E55" s="20"/>
      <c r="F55" s="36" t="str">
        <f t="shared" si="14"/>
        <v>prr_yr_elps_wk_in_yr_ind</v>
      </c>
      <c r="G55" s="36" t="str">
        <f t="shared" si="15"/>
        <v>string</v>
      </c>
      <c r="H55" s="26">
        <v>44</v>
      </c>
      <c r="I55" s="27"/>
      <c r="J55" s="128" t="str">
        <f t="shared" si="19"/>
        <v>PRIOR YEAR ELAPSED YEAR INDICATOR could have values 1 or 2 or 3. 1 indicates PRR_1YR_YR_IND 2 indicates PRR_2YR_YR_IND 3 indicates PRR_3YR_YR_IND  (From PDM)</v>
      </c>
      <c r="K55" s="78">
        <v>0</v>
      </c>
      <c r="L55" s="78">
        <v>0</v>
      </c>
      <c r="M55" s="78">
        <v>0</v>
      </c>
      <c r="N55" s="78">
        <v>0</v>
      </c>
      <c r="Q55" s="16" t="str">
        <f t="shared" si="16"/>
        <v>prr_yr_elps_wk_in_yr_ind  string,</v>
      </c>
      <c r="R55" s="67"/>
      <c r="S55" s="68" t="str">
        <f t="shared" si="17"/>
        <v>prr_yr_elps_wk_in_yr_ind,</v>
      </c>
      <c r="T55" s="67" t="s">
        <v>1420</v>
      </c>
      <c r="U55" s="67"/>
      <c r="V55" s="68" t="str">
        <f t="shared" si="18"/>
        <v>,a.prr_yr_elps_wk_in_yr_ind</v>
      </c>
      <c r="AA55" t="s">
        <v>2952</v>
      </c>
      <c r="AB55" t="s">
        <v>2825</v>
      </c>
      <c r="AC55" t="s">
        <v>2831</v>
      </c>
      <c r="AD55" s="16" t="str">
        <f t="shared" si="10"/>
        <v>PRR_YR_ELPS_WK_IN_YR_IND</v>
      </c>
      <c r="AE55" s="16" t="str">
        <f t="shared" si="9"/>
        <v>PRIOR YEAR ELAPSED YEAR INDICATOR could have values 1 or 2 or 3. 1 indicates PRR_1YR_YR_IND 2 indicates PRR_2YR_YR_IND 3 indicates PRR_3YR_YR_IND  (From PDM)</v>
      </c>
    </row>
    <row r="56" spans="1:31">
      <c r="A56" t="s">
        <v>1308</v>
      </c>
      <c r="B56" s="16" t="str">
        <f t="shared" si="11"/>
        <v>elps_wk_ind string</v>
      </c>
      <c r="C56" s="20">
        <f t="shared" si="12"/>
        <v>12</v>
      </c>
      <c r="D56" s="20">
        <f t="shared" si="13"/>
        <v>0</v>
      </c>
      <c r="E56" s="20"/>
      <c r="F56" s="36" t="str">
        <f t="shared" si="14"/>
        <v>elps_wk_ind</v>
      </c>
      <c r="G56" s="36" t="str">
        <f t="shared" si="15"/>
        <v>string</v>
      </c>
      <c r="H56" s="29">
        <v>45</v>
      </c>
      <c r="I56" s="30"/>
      <c r="J56" s="131" t="str">
        <f t="shared" si="19"/>
        <v>Elapsed Week Indicator  (From PDM)</v>
      </c>
      <c r="K56" s="78" t="s">
        <v>119</v>
      </c>
      <c r="L56" s="78" t="s">
        <v>119</v>
      </c>
      <c r="M56" s="78" t="s">
        <v>119</v>
      </c>
      <c r="N56" s="78" t="s">
        <v>119</v>
      </c>
      <c r="Q56" s="16" t="str">
        <f t="shared" si="16"/>
        <v>elps_wk_ind  string,</v>
      </c>
      <c r="R56" s="67"/>
      <c r="S56" s="68" t="str">
        <f t="shared" si="17"/>
        <v>elps_wk_ind,</v>
      </c>
      <c r="T56" s="67" t="s">
        <v>1421</v>
      </c>
      <c r="U56" s="67"/>
      <c r="V56" s="68" t="str">
        <f t="shared" si="18"/>
        <v>,a.elps_wk_ind</v>
      </c>
      <c r="AA56" t="s">
        <v>2951</v>
      </c>
      <c r="AB56" t="s">
        <v>2825</v>
      </c>
      <c r="AC56" t="s">
        <v>2950</v>
      </c>
      <c r="AD56" s="16" t="str">
        <f t="shared" si="10"/>
        <v>ELPS_WK_IND</v>
      </c>
      <c r="AE56" s="16" t="str">
        <f t="shared" si="9"/>
        <v>Elapsed Week Indicator  (From PDM)</v>
      </c>
    </row>
    <row r="57" spans="1:31">
      <c r="A57" t="s">
        <v>1309</v>
      </c>
      <c r="B57" s="16" t="str">
        <f t="shared" si="11"/>
        <v>fis_wk_in_mo_nbr int</v>
      </c>
      <c r="C57" s="20">
        <f t="shared" si="12"/>
        <v>17</v>
      </c>
      <c r="D57" s="20">
        <f t="shared" si="13"/>
        <v>0</v>
      </c>
      <c r="F57" s="36" t="str">
        <f t="shared" si="14"/>
        <v>fis_wk_in_mo_nbr</v>
      </c>
      <c r="G57" s="36" t="str">
        <f t="shared" si="15"/>
        <v>int</v>
      </c>
      <c r="H57" s="26">
        <v>46</v>
      </c>
      <c r="I57" s="75"/>
      <c r="J57" s="128" t="str">
        <f t="shared" si="19"/>
        <v>Fiscal Week in Month  (From PDM)</v>
      </c>
      <c r="K57" s="78">
        <v>1</v>
      </c>
      <c r="L57" s="78">
        <v>1</v>
      </c>
      <c r="M57" s="78">
        <v>1</v>
      </c>
      <c r="N57" s="78">
        <v>1</v>
      </c>
      <c r="Q57" s="16" t="str">
        <f t="shared" si="16"/>
        <v>fis_wk_in_mo_nbr  int,</v>
      </c>
      <c r="R57" s="67"/>
      <c r="S57" s="68" t="str">
        <f t="shared" si="17"/>
        <v>fis_wk_in_mo_nbr,</v>
      </c>
      <c r="T57" t="s">
        <v>1422</v>
      </c>
      <c r="V57" s="68" t="str">
        <f t="shared" si="18"/>
        <v>,a.fis_wk_in_mo_nbr</v>
      </c>
      <c r="AA57" t="s">
        <v>2949</v>
      </c>
      <c r="AB57" t="s">
        <v>2842</v>
      </c>
      <c r="AC57" t="s">
        <v>2948</v>
      </c>
      <c r="AD57" s="16" t="str">
        <f t="shared" si="10"/>
        <v>FIS_WK_IN_MO_NBR</v>
      </c>
      <c r="AE57" s="16" t="str">
        <f t="shared" si="9"/>
        <v>Fiscal Week in Month  (From PDM)</v>
      </c>
    </row>
    <row r="58" spans="1:31">
      <c r="A58" t="s">
        <v>1310</v>
      </c>
      <c r="B58" s="16" t="str">
        <f t="shared" si="11"/>
        <v>fis_wk_in_qtr_nbr int</v>
      </c>
      <c r="C58" s="20">
        <f t="shared" si="12"/>
        <v>18</v>
      </c>
      <c r="D58" s="20">
        <f t="shared" si="13"/>
        <v>0</v>
      </c>
      <c r="E58" s="20"/>
      <c r="F58" s="36" t="str">
        <f t="shared" si="14"/>
        <v>fis_wk_in_qtr_nbr</v>
      </c>
      <c r="G58" s="36" t="str">
        <f t="shared" si="15"/>
        <v>int</v>
      </c>
      <c r="H58" s="26">
        <v>47</v>
      </c>
      <c r="I58" s="27"/>
      <c r="J58" s="128" t="str">
        <f t="shared" si="19"/>
        <v>Fiscal Week in Quarter  (From PDM)</v>
      </c>
      <c r="K58" s="78">
        <v>1</v>
      </c>
      <c r="L58" s="78">
        <v>1</v>
      </c>
      <c r="M58" s="78">
        <v>1</v>
      </c>
      <c r="N58" s="78">
        <v>1</v>
      </c>
      <c r="Q58" s="16" t="str">
        <f t="shared" si="16"/>
        <v>fis_wk_in_qtr_nbr  int,</v>
      </c>
      <c r="R58" s="67"/>
      <c r="S58" s="68" t="str">
        <f t="shared" si="17"/>
        <v>fis_wk_in_qtr_nbr,</v>
      </c>
      <c r="T58" s="67" t="s">
        <v>1423</v>
      </c>
      <c r="U58" s="67"/>
      <c r="V58" s="68" t="str">
        <f t="shared" si="18"/>
        <v>,a.fis_wk_in_qtr_nbr</v>
      </c>
      <c r="AA58" t="s">
        <v>2947</v>
      </c>
      <c r="AB58" t="s">
        <v>2842</v>
      </c>
      <c r="AC58" t="s">
        <v>2946</v>
      </c>
      <c r="AD58" s="16" t="str">
        <f t="shared" si="10"/>
        <v>FIS_WK_IN_QTR_NBR</v>
      </c>
      <c r="AE58" s="16" t="str">
        <f t="shared" si="9"/>
        <v>Fiscal Week in Quarter  (From PDM)</v>
      </c>
    </row>
    <row r="59" spans="1:31">
      <c r="A59" t="s">
        <v>1311</v>
      </c>
      <c r="B59" s="16" t="str">
        <f t="shared" si="11"/>
        <v>fis_wk_in_half_nbr int</v>
      </c>
      <c r="C59" s="20">
        <f t="shared" si="12"/>
        <v>19</v>
      </c>
      <c r="D59" s="20">
        <f t="shared" si="13"/>
        <v>0</v>
      </c>
      <c r="E59" s="20"/>
      <c r="F59" s="36" t="str">
        <f t="shared" si="14"/>
        <v>fis_wk_in_half_nbr</v>
      </c>
      <c r="G59" s="36" t="str">
        <f t="shared" si="15"/>
        <v>int</v>
      </c>
      <c r="H59" s="29">
        <v>48</v>
      </c>
      <c r="I59" s="30"/>
      <c r="J59" s="131" t="str">
        <f t="shared" si="19"/>
        <v>Fiscal Week in Half  (From PDM)</v>
      </c>
      <c r="K59" s="78">
        <v>14</v>
      </c>
      <c r="L59" s="78">
        <v>14</v>
      </c>
      <c r="M59" s="78">
        <v>14</v>
      </c>
      <c r="N59" s="78">
        <v>14</v>
      </c>
      <c r="Q59" s="16" t="str">
        <f t="shared" si="16"/>
        <v>fis_wk_in_half_nbr  int,</v>
      </c>
      <c r="R59" s="67"/>
      <c r="S59" s="68" t="str">
        <f t="shared" si="17"/>
        <v>fis_wk_in_half_nbr,</v>
      </c>
      <c r="T59" s="67" t="s">
        <v>1424</v>
      </c>
      <c r="U59" s="67"/>
      <c r="V59" s="68" t="str">
        <f t="shared" si="18"/>
        <v>,a.fis_wk_in_half_nbr</v>
      </c>
      <c r="AA59" t="s">
        <v>2945</v>
      </c>
      <c r="AB59" t="s">
        <v>2842</v>
      </c>
      <c r="AC59" t="s">
        <v>2944</v>
      </c>
      <c r="AD59" s="16" t="str">
        <f t="shared" si="10"/>
        <v>FIS_WK_IN_HALF_NBR</v>
      </c>
      <c r="AE59" s="16" t="str">
        <f t="shared" si="9"/>
        <v>Fiscal Week in Half  (From PDM)</v>
      </c>
    </row>
    <row r="60" spans="1:31">
      <c r="A60" t="s">
        <v>1312</v>
      </c>
      <c r="B60" s="16" t="str">
        <f t="shared" si="11"/>
        <v>wk_strt_dt string</v>
      </c>
      <c r="C60" s="20">
        <f t="shared" si="12"/>
        <v>11</v>
      </c>
      <c r="D60" s="20">
        <f t="shared" si="13"/>
        <v>0</v>
      </c>
      <c r="F60" s="36" t="str">
        <f t="shared" si="14"/>
        <v>wk_strt_dt</v>
      </c>
      <c r="G60" s="36" t="str">
        <f t="shared" si="15"/>
        <v>string</v>
      </c>
      <c r="H60" s="26">
        <v>49</v>
      </c>
      <c r="I60" s="75"/>
      <c r="J60" s="128" t="str">
        <f t="shared" si="19"/>
        <v>Begin of Week date  (From PDM)</v>
      </c>
      <c r="K60" s="78" t="s">
        <v>3042</v>
      </c>
      <c r="L60" s="78" t="s">
        <v>3042</v>
      </c>
      <c r="M60" s="78" t="s">
        <v>3042</v>
      </c>
      <c r="N60" s="78" t="s">
        <v>3042</v>
      </c>
      <c r="Q60" s="16" t="str">
        <f t="shared" si="16"/>
        <v>wk_strt_dt  string,</v>
      </c>
      <c r="R60" s="67"/>
      <c r="S60" s="68" t="str">
        <f t="shared" si="17"/>
        <v>wk_strt_dt,</v>
      </c>
      <c r="T60" t="s">
        <v>1425</v>
      </c>
      <c r="V60" s="68" t="str">
        <f t="shared" si="18"/>
        <v>,a.wk_strt_dt</v>
      </c>
      <c r="AA60" t="s">
        <v>2943</v>
      </c>
      <c r="AB60" t="s">
        <v>2825</v>
      </c>
      <c r="AC60" t="s">
        <v>2942</v>
      </c>
      <c r="AD60" s="16" t="str">
        <f t="shared" si="10"/>
        <v>WK_STRT_DT</v>
      </c>
      <c r="AE60" s="16" t="str">
        <f t="shared" si="9"/>
        <v>Begin of Week date  (From PDM)</v>
      </c>
    </row>
    <row r="61" spans="1:31">
      <c r="A61" t="s">
        <v>1313</v>
      </c>
      <c r="B61" s="16" t="str">
        <f t="shared" si="11"/>
        <v>wk_end_dt string</v>
      </c>
      <c r="C61" s="20">
        <f t="shared" si="12"/>
        <v>10</v>
      </c>
      <c r="D61" s="20">
        <f t="shared" si="13"/>
        <v>0</v>
      </c>
      <c r="E61" s="20"/>
      <c r="F61" s="36" t="str">
        <f t="shared" si="14"/>
        <v>wk_end_dt</v>
      </c>
      <c r="G61" s="36" t="str">
        <f t="shared" si="15"/>
        <v>string</v>
      </c>
      <c r="H61" s="26">
        <v>50</v>
      </c>
      <c r="I61" s="27"/>
      <c r="J61" s="128" t="str">
        <f t="shared" si="19"/>
        <v>End of Week date  (From PDM)</v>
      </c>
      <c r="K61" s="78" t="s">
        <v>3057</v>
      </c>
      <c r="L61" s="78" t="s">
        <v>3057</v>
      </c>
      <c r="M61" s="78" t="s">
        <v>3057</v>
      </c>
      <c r="N61" s="78" t="s">
        <v>3057</v>
      </c>
      <c r="Q61" s="16" t="str">
        <f t="shared" si="16"/>
        <v>wk_end_dt  string,</v>
      </c>
      <c r="R61" s="67"/>
      <c r="S61" s="68" t="str">
        <f t="shared" si="17"/>
        <v>wk_end_dt,</v>
      </c>
      <c r="T61" s="67" t="s">
        <v>1426</v>
      </c>
      <c r="U61" s="67"/>
      <c r="V61" s="68" t="str">
        <f t="shared" si="18"/>
        <v>,a.wk_end_dt</v>
      </c>
      <c r="AA61" t="s">
        <v>2941</v>
      </c>
      <c r="AB61" t="s">
        <v>2825</v>
      </c>
      <c r="AC61" t="s">
        <v>2940</v>
      </c>
      <c r="AD61" s="16" t="str">
        <f t="shared" si="10"/>
        <v>WK_END_DT</v>
      </c>
      <c r="AE61" s="16" t="str">
        <f t="shared" si="9"/>
        <v>End of Week date  (From PDM)</v>
      </c>
    </row>
    <row r="62" spans="1:31">
      <c r="A62" t="s">
        <v>1314</v>
      </c>
      <c r="B62" s="16" t="str">
        <f t="shared" si="11"/>
        <v>ty_eop_cd string</v>
      </c>
      <c r="C62" s="20">
        <f t="shared" si="12"/>
        <v>10</v>
      </c>
      <c r="D62" s="20">
        <f t="shared" si="13"/>
        <v>0</v>
      </c>
      <c r="E62" s="20"/>
      <c r="F62" s="36" t="str">
        <f t="shared" si="14"/>
        <v>ty_eop_cd</v>
      </c>
      <c r="G62" s="36" t="str">
        <f t="shared" si="15"/>
        <v>string</v>
      </c>
      <c r="H62" s="29">
        <v>51</v>
      </c>
      <c r="I62" s="30"/>
      <c r="J62" s="131" t="str">
        <f t="shared" si="19"/>
        <v>CURRENT YEAR END-OF-PERIOD INDICATOR  (From PDM)</v>
      </c>
      <c r="K62" s="78">
        <v>0</v>
      </c>
      <c r="L62" s="78">
        <v>0</v>
      </c>
      <c r="M62" s="78">
        <v>0</v>
      </c>
      <c r="N62" s="78">
        <v>0</v>
      </c>
      <c r="Q62" s="16" t="str">
        <f t="shared" si="16"/>
        <v>ty_eop_cd  string,</v>
      </c>
      <c r="R62" s="67"/>
      <c r="S62" s="68" t="str">
        <f t="shared" si="17"/>
        <v>ty_eop_cd,</v>
      </c>
      <c r="T62" s="67" t="s">
        <v>1427</v>
      </c>
      <c r="U62" s="67"/>
      <c r="V62" s="68" t="str">
        <f t="shared" si="18"/>
        <v>,a.ty_eop_cd</v>
      </c>
      <c r="AA62" t="s">
        <v>2939</v>
      </c>
      <c r="AB62" t="s">
        <v>2825</v>
      </c>
      <c r="AC62" t="s">
        <v>2938</v>
      </c>
      <c r="AD62" s="16" t="str">
        <f t="shared" si="10"/>
        <v>TY_EOP_CD</v>
      </c>
      <c r="AE62" s="16" t="str">
        <f t="shared" si="9"/>
        <v>CURRENT YEAR END-OF-PERIOD INDICATOR  (From PDM)</v>
      </c>
    </row>
    <row r="63" spans="1:31">
      <c r="A63" t="s">
        <v>1315</v>
      </c>
      <c r="B63" s="16" t="str">
        <f t="shared" si="11"/>
        <v>cur_wk_ind string</v>
      </c>
      <c r="C63" s="20">
        <f t="shared" si="12"/>
        <v>11</v>
      </c>
      <c r="D63" s="20">
        <f t="shared" si="13"/>
        <v>0</v>
      </c>
      <c r="F63" s="36" t="str">
        <f t="shared" si="14"/>
        <v>cur_wk_ind</v>
      </c>
      <c r="G63" s="36" t="str">
        <f t="shared" si="15"/>
        <v>string</v>
      </c>
      <c r="H63" s="26">
        <v>52</v>
      </c>
      <c r="I63" s="75"/>
      <c r="J63" s="128" t="str">
        <f t="shared" si="19"/>
        <v>Current Week Indicator  (From PDM)</v>
      </c>
      <c r="K63" s="78">
        <v>0</v>
      </c>
      <c r="L63" s="78">
        <v>0</v>
      </c>
      <c r="M63" s="78">
        <v>0</v>
      </c>
      <c r="N63" s="78">
        <v>0</v>
      </c>
      <c r="Q63" s="16" t="str">
        <f t="shared" si="16"/>
        <v>cur_wk_ind  string,</v>
      </c>
      <c r="R63" s="67"/>
      <c r="S63" s="68" t="str">
        <f t="shared" si="17"/>
        <v>cur_wk_ind,</v>
      </c>
      <c r="T63" t="s">
        <v>1428</v>
      </c>
      <c r="V63" s="68" t="str">
        <f t="shared" si="18"/>
        <v>,a.cur_wk_ind</v>
      </c>
      <c r="AA63" t="s">
        <v>2937</v>
      </c>
      <c r="AB63" t="s">
        <v>2825</v>
      </c>
      <c r="AC63" t="s">
        <v>2936</v>
      </c>
      <c r="AD63" s="16" t="str">
        <f t="shared" si="10"/>
        <v>CUR_WK_IND</v>
      </c>
      <c r="AE63" s="16" t="str">
        <f t="shared" si="9"/>
        <v>Current Week Indicator  (From PDM)</v>
      </c>
    </row>
    <row r="64" spans="1:31">
      <c r="A64" t="s">
        <v>1316</v>
      </c>
      <c r="B64" s="16" t="str">
        <f t="shared" si="11"/>
        <v>ly_eop_cd string</v>
      </c>
      <c r="C64" s="20">
        <f t="shared" si="12"/>
        <v>10</v>
      </c>
      <c r="D64" s="20">
        <f t="shared" si="13"/>
        <v>0</v>
      </c>
      <c r="E64" s="20"/>
      <c r="F64" s="36" t="str">
        <f t="shared" si="14"/>
        <v>ly_eop_cd</v>
      </c>
      <c r="G64" s="36" t="str">
        <f t="shared" si="15"/>
        <v>string</v>
      </c>
      <c r="H64" s="26">
        <v>53</v>
      </c>
      <c r="I64" s="27"/>
      <c r="J64" s="128" t="str">
        <f t="shared" si="19"/>
        <v>LAST YEAR END-OF-PERIOD INDICATOR  (From PDM)</v>
      </c>
      <c r="K64" s="78">
        <v>0</v>
      </c>
      <c r="L64" s="78">
        <v>0</v>
      </c>
      <c r="M64" s="78">
        <v>0</v>
      </c>
      <c r="N64" s="78">
        <v>0</v>
      </c>
      <c r="Q64" s="16" t="str">
        <f t="shared" si="16"/>
        <v>ly_eop_cd  string,</v>
      </c>
      <c r="R64" s="67"/>
      <c r="S64" s="68" t="str">
        <f t="shared" si="17"/>
        <v>ly_eop_cd,</v>
      </c>
      <c r="T64" s="67" t="s">
        <v>1429</v>
      </c>
      <c r="U64" s="67"/>
      <c r="V64" s="68" t="str">
        <f t="shared" si="18"/>
        <v>,a.ly_eop_cd</v>
      </c>
      <c r="AA64" t="s">
        <v>2935</v>
      </c>
      <c r="AB64" t="s">
        <v>2825</v>
      </c>
      <c r="AC64" t="s">
        <v>2934</v>
      </c>
      <c r="AD64" s="16" t="str">
        <f t="shared" si="10"/>
        <v>LY_EOP_CD</v>
      </c>
      <c r="AE64" s="16" t="str">
        <f t="shared" si="9"/>
        <v>LAST YEAR END-OF-PERIOD INDICATOR  (From PDM)</v>
      </c>
    </row>
    <row r="65" spans="1:31">
      <c r="A65" t="s">
        <v>1317</v>
      </c>
      <c r="B65" s="16" t="str">
        <f t="shared" si="11"/>
        <v>ty_bop_cd string</v>
      </c>
      <c r="C65" s="20">
        <f t="shared" si="12"/>
        <v>10</v>
      </c>
      <c r="D65" s="20">
        <f t="shared" si="13"/>
        <v>0</v>
      </c>
      <c r="E65" s="20"/>
      <c r="F65" s="36" t="str">
        <f t="shared" si="14"/>
        <v>ty_bop_cd</v>
      </c>
      <c r="G65" s="36" t="str">
        <f t="shared" si="15"/>
        <v>string</v>
      </c>
      <c r="H65" s="29">
        <v>54</v>
      </c>
      <c r="I65" s="30"/>
      <c r="J65" s="131" t="str">
        <f t="shared" si="19"/>
        <v>CURRENT YEAR BEGIN-OF-PERIOD INDICATOR  (From PDM)</v>
      </c>
      <c r="K65" s="78">
        <v>0</v>
      </c>
      <c r="L65" s="78">
        <v>0</v>
      </c>
      <c r="M65" s="78">
        <v>0</v>
      </c>
      <c r="N65" s="78">
        <v>0</v>
      </c>
      <c r="Q65" s="16" t="str">
        <f t="shared" si="16"/>
        <v>ty_bop_cd  string,</v>
      </c>
      <c r="R65" s="67"/>
      <c r="S65" s="68" t="str">
        <f t="shared" si="17"/>
        <v>ty_bop_cd,</v>
      </c>
      <c r="T65" s="67" t="s">
        <v>1430</v>
      </c>
      <c r="U65" s="67"/>
      <c r="V65" s="68" t="str">
        <f t="shared" si="18"/>
        <v>,a.ty_bop_cd</v>
      </c>
      <c r="AA65" t="s">
        <v>2933</v>
      </c>
      <c r="AB65" t="s">
        <v>2825</v>
      </c>
      <c r="AC65" t="s">
        <v>2932</v>
      </c>
      <c r="AD65" s="16" t="str">
        <f t="shared" si="10"/>
        <v>TY_BOP_CD</v>
      </c>
      <c r="AE65" s="16" t="str">
        <f t="shared" si="9"/>
        <v>CURRENT YEAR BEGIN-OF-PERIOD INDICATOR  (From PDM)</v>
      </c>
    </row>
    <row r="66" spans="1:31">
      <c r="A66" t="s">
        <v>1318</v>
      </c>
      <c r="B66" s="16" t="str">
        <f t="shared" si="11"/>
        <v>ly_bop_cd string</v>
      </c>
      <c r="C66" s="20">
        <f t="shared" si="12"/>
        <v>10</v>
      </c>
      <c r="D66" s="20">
        <f t="shared" si="13"/>
        <v>0</v>
      </c>
      <c r="F66" s="36" t="str">
        <f t="shared" si="14"/>
        <v>ly_bop_cd</v>
      </c>
      <c r="G66" s="36" t="str">
        <f t="shared" si="15"/>
        <v>string</v>
      </c>
      <c r="H66" s="26">
        <v>55</v>
      </c>
      <c r="I66" s="75"/>
      <c r="J66" s="128" t="str">
        <f t="shared" si="19"/>
        <v>LAST YEAR BEGIN-OF-PERIOD INDICATOR  (From PDM)</v>
      </c>
      <c r="K66" s="78">
        <v>0</v>
      </c>
      <c r="L66" s="78">
        <v>0</v>
      </c>
      <c r="M66" s="78">
        <v>0</v>
      </c>
      <c r="N66" s="78">
        <v>0</v>
      </c>
      <c r="Q66" s="16" t="str">
        <f t="shared" si="16"/>
        <v>ly_bop_cd  string,</v>
      </c>
      <c r="R66" s="67"/>
      <c r="S66" s="68" t="str">
        <f t="shared" si="17"/>
        <v>ly_bop_cd,</v>
      </c>
      <c r="T66" t="s">
        <v>1431</v>
      </c>
      <c r="V66" s="68" t="str">
        <f t="shared" si="18"/>
        <v>,a.ly_bop_cd</v>
      </c>
      <c r="AA66" t="s">
        <v>2931</v>
      </c>
      <c r="AB66" t="s">
        <v>2825</v>
      </c>
      <c r="AC66" t="s">
        <v>2930</v>
      </c>
      <c r="AD66" s="16" t="str">
        <f t="shared" si="10"/>
        <v>LY_BOP_CD</v>
      </c>
      <c r="AE66" s="16" t="str">
        <f t="shared" si="9"/>
        <v>LAST YEAR BEGIN-OF-PERIOD INDICATOR  (From PDM)</v>
      </c>
    </row>
    <row r="67" spans="1:31">
      <c r="A67" t="s">
        <v>1319</v>
      </c>
      <c r="B67" s="16" t="str">
        <f t="shared" si="11"/>
        <v>elps_wk_in_actl_mo_ind string</v>
      </c>
      <c r="C67" s="20">
        <f t="shared" si="12"/>
        <v>23</v>
      </c>
      <c r="D67" s="20">
        <f t="shared" si="13"/>
        <v>0</v>
      </c>
      <c r="E67" s="20"/>
      <c r="F67" s="36" t="str">
        <f t="shared" si="14"/>
        <v>elps_wk_in_actl_mo_ind</v>
      </c>
      <c r="G67" s="36" t="str">
        <f t="shared" si="15"/>
        <v>string</v>
      </c>
      <c r="H67" s="26">
        <v>56</v>
      </c>
      <c r="I67" s="27"/>
      <c r="J67" s="128" t="str">
        <f t="shared" si="19"/>
        <v>ELAPSED WEEK IN ACTUAL MONTH INDICATOR  (From PDM)</v>
      </c>
      <c r="K67" s="78">
        <v>1</v>
      </c>
      <c r="L67" s="78">
        <v>1</v>
      </c>
      <c r="M67" s="78">
        <v>1</v>
      </c>
      <c r="N67" s="78">
        <v>1</v>
      </c>
      <c r="Q67" s="16" t="str">
        <f t="shared" si="16"/>
        <v>elps_wk_in_actl_mo_ind  string,</v>
      </c>
      <c r="R67" s="67"/>
      <c r="S67" s="68" t="str">
        <f t="shared" si="17"/>
        <v>elps_wk_in_actl_mo_ind,</v>
      </c>
      <c r="T67" s="67" t="s">
        <v>1432</v>
      </c>
      <c r="U67" s="67"/>
      <c r="V67" s="68" t="str">
        <f t="shared" si="18"/>
        <v>,a.elps_wk_in_actl_mo_ind</v>
      </c>
      <c r="AA67" t="s">
        <v>2929</v>
      </c>
      <c r="AB67" t="s">
        <v>2825</v>
      </c>
      <c r="AC67" t="s">
        <v>2928</v>
      </c>
      <c r="AD67" s="16" t="str">
        <f t="shared" si="10"/>
        <v>ELPS_WK_IN_ACTL_MO_IND</v>
      </c>
      <c r="AE67" s="16" t="str">
        <f t="shared" si="9"/>
        <v>ELAPSED WEEK IN ACTUAL MONTH INDICATOR  (From PDM)</v>
      </c>
    </row>
    <row r="68" spans="1:31">
      <c r="A68" t="s">
        <v>1320</v>
      </c>
      <c r="B68" s="16" t="str">
        <f t="shared" si="11"/>
        <v>elps_wk_in_actl_qtr_ind string</v>
      </c>
      <c r="C68" s="20">
        <f t="shared" si="12"/>
        <v>24</v>
      </c>
      <c r="D68" s="20">
        <f t="shared" si="13"/>
        <v>0</v>
      </c>
      <c r="E68" s="20"/>
      <c r="F68" s="36" t="str">
        <f t="shared" si="14"/>
        <v>elps_wk_in_actl_qtr_ind</v>
      </c>
      <c r="G68" s="36" t="str">
        <f t="shared" si="15"/>
        <v>string</v>
      </c>
      <c r="H68" s="29">
        <v>57</v>
      </c>
      <c r="I68" s="30"/>
      <c r="J68" s="131" t="str">
        <f t="shared" si="19"/>
        <v>ELAPSED WEEK IN ACTUAL QUARTER INDICATOR  (From PDM)</v>
      </c>
      <c r="K68" s="78">
        <v>1</v>
      </c>
      <c r="L68" s="78">
        <v>1</v>
      </c>
      <c r="M68" s="78">
        <v>1</v>
      </c>
      <c r="N68" s="78">
        <v>1</v>
      </c>
      <c r="Q68" s="16" t="str">
        <f t="shared" si="16"/>
        <v>elps_wk_in_actl_qtr_ind  string,</v>
      </c>
      <c r="R68" s="67"/>
      <c r="S68" s="68" t="str">
        <f t="shared" si="17"/>
        <v>elps_wk_in_actl_qtr_ind,</v>
      </c>
      <c r="T68" s="67" t="s">
        <v>1433</v>
      </c>
      <c r="U68" s="67"/>
      <c r="V68" s="68" t="str">
        <f t="shared" si="18"/>
        <v>,a.elps_wk_in_actl_qtr_ind</v>
      </c>
      <c r="AA68" t="s">
        <v>2927</v>
      </c>
      <c r="AB68" t="s">
        <v>2825</v>
      </c>
      <c r="AC68" t="s">
        <v>2926</v>
      </c>
      <c r="AD68" s="16" t="str">
        <f t="shared" si="10"/>
        <v>ELPS_WK_IN_ACTL_QTR_IND</v>
      </c>
      <c r="AE68" s="16" t="str">
        <f t="shared" si="9"/>
        <v>ELAPSED WEEK IN ACTUAL QUARTER INDICATOR  (From PDM)</v>
      </c>
    </row>
    <row r="69" spans="1:31">
      <c r="A69" t="s">
        <v>1321</v>
      </c>
      <c r="B69" s="16" t="str">
        <f t="shared" si="11"/>
        <v>elps_wk_in_actl_half_ind string</v>
      </c>
      <c r="C69" s="20">
        <f t="shared" si="12"/>
        <v>25</v>
      </c>
      <c r="D69" s="20">
        <f t="shared" si="13"/>
        <v>0</v>
      </c>
      <c r="F69" s="36" t="str">
        <f t="shared" si="14"/>
        <v>elps_wk_in_actl_half_ind</v>
      </c>
      <c r="G69" s="36" t="str">
        <f t="shared" si="15"/>
        <v>string</v>
      </c>
      <c r="H69" s="26">
        <v>58</v>
      </c>
      <c r="I69" s="75"/>
      <c r="J69" s="128" t="str">
        <f t="shared" si="19"/>
        <v>ELAPSED WEEK IN ACTUAL HALF INDICATOR  (From PDM)</v>
      </c>
      <c r="K69" s="78">
        <v>1</v>
      </c>
      <c r="L69" s="78">
        <v>1</v>
      </c>
      <c r="M69" s="78">
        <v>1</v>
      </c>
      <c r="N69" s="78">
        <v>1</v>
      </c>
      <c r="Q69" s="16" t="str">
        <f t="shared" si="16"/>
        <v>elps_wk_in_actl_half_ind  string,</v>
      </c>
      <c r="R69" s="67"/>
      <c r="S69" s="68" t="str">
        <f t="shared" si="17"/>
        <v>elps_wk_in_actl_half_ind,</v>
      </c>
      <c r="T69" t="s">
        <v>1434</v>
      </c>
      <c r="V69" s="68" t="str">
        <f t="shared" si="18"/>
        <v>,a.elps_wk_in_actl_half_ind</v>
      </c>
      <c r="AA69" t="s">
        <v>2925</v>
      </c>
      <c r="AB69" t="s">
        <v>2825</v>
      </c>
      <c r="AC69" t="s">
        <v>2924</v>
      </c>
      <c r="AD69" s="16" t="str">
        <f t="shared" si="10"/>
        <v>ELPS_WK_IN_ACTL_HALF_IND</v>
      </c>
      <c r="AE69" s="16" t="str">
        <f t="shared" si="9"/>
        <v>ELAPSED WEEK IN ACTUAL HALF INDICATOR  (From PDM)</v>
      </c>
    </row>
    <row r="70" spans="1:31">
      <c r="A70" t="s">
        <v>1322</v>
      </c>
      <c r="B70" s="16" t="str">
        <f t="shared" si="11"/>
        <v>elps_wk_in_actl_yr_ind string</v>
      </c>
      <c r="C70" s="20">
        <f t="shared" si="12"/>
        <v>23</v>
      </c>
      <c r="D70" s="20">
        <f t="shared" si="13"/>
        <v>0</v>
      </c>
      <c r="E70" s="20"/>
      <c r="F70" s="36" t="str">
        <f t="shared" si="14"/>
        <v>elps_wk_in_actl_yr_ind</v>
      </c>
      <c r="G70" s="36" t="str">
        <f t="shared" si="15"/>
        <v>string</v>
      </c>
      <c r="H70" s="26">
        <v>59</v>
      </c>
      <c r="I70" s="27"/>
      <c r="J70" s="128" t="str">
        <f t="shared" si="19"/>
        <v>ELAPSED WEEK IN ACTUAL YEAR INDICATOR  (From PDM)</v>
      </c>
      <c r="K70" s="78">
        <v>1</v>
      </c>
      <c r="L70" s="78">
        <v>1</v>
      </c>
      <c r="M70" s="78">
        <v>1</v>
      </c>
      <c r="N70" s="78">
        <v>1</v>
      </c>
      <c r="Q70" s="16" t="str">
        <f t="shared" si="16"/>
        <v>elps_wk_in_actl_yr_ind  string,</v>
      </c>
      <c r="R70" s="67"/>
      <c r="S70" s="68" t="str">
        <f t="shared" si="17"/>
        <v>elps_wk_in_actl_yr_ind,</v>
      </c>
      <c r="T70" s="67" t="s">
        <v>1435</v>
      </c>
      <c r="U70" s="67"/>
      <c r="V70" s="68" t="str">
        <f t="shared" si="18"/>
        <v>,a.elps_wk_in_actl_yr_ind</v>
      </c>
      <c r="AA70" t="s">
        <v>2923</v>
      </c>
      <c r="AB70" t="s">
        <v>2825</v>
      </c>
      <c r="AC70" t="s">
        <v>2922</v>
      </c>
      <c r="AD70" s="16" t="str">
        <f t="shared" si="10"/>
        <v>ELPS_WK_IN_ACTL_YR_IND</v>
      </c>
      <c r="AE70" s="16" t="str">
        <f t="shared" si="9"/>
        <v>ELAPSED WEEK IN ACTUAL YEAR INDICATOR  (From PDM)</v>
      </c>
    </row>
    <row r="71" spans="1:31">
      <c r="A71" t="s">
        <v>1323</v>
      </c>
      <c r="B71" s="16" t="str">
        <f t="shared" si="11"/>
        <v>lst_wk_ind string</v>
      </c>
      <c r="C71" s="20">
        <f t="shared" si="12"/>
        <v>11</v>
      </c>
      <c r="D71" s="20">
        <f t="shared" si="13"/>
        <v>0</v>
      </c>
      <c r="E71" s="20"/>
      <c r="F71" s="36" t="str">
        <f t="shared" si="14"/>
        <v>lst_wk_ind</v>
      </c>
      <c r="G71" s="36" t="str">
        <f t="shared" si="15"/>
        <v>string</v>
      </c>
      <c r="H71" s="29">
        <v>60</v>
      </c>
      <c r="I71" s="30"/>
      <c r="J71" s="131" t="str">
        <f t="shared" si="19"/>
        <v>LAST WEEK INDICATOR  (From PDM)</v>
      </c>
      <c r="K71" s="78">
        <v>0</v>
      </c>
      <c r="L71" s="78">
        <v>0</v>
      </c>
      <c r="M71" s="78">
        <v>0</v>
      </c>
      <c r="N71" s="78">
        <v>0</v>
      </c>
      <c r="Q71" s="16" t="str">
        <f t="shared" si="16"/>
        <v>lst_wk_ind  string,</v>
      </c>
      <c r="R71" s="67"/>
      <c r="S71" s="68" t="str">
        <f t="shared" si="17"/>
        <v>lst_wk_ind,</v>
      </c>
      <c r="T71" s="67" t="s">
        <v>1436</v>
      </c>
      <c r="U71" s="67"/>
      <c r="V71" s="68" t="str">
        <f t="shared" si="18"/>
        <v>,a.lst_wk_ind</v>
      </c>
      <c r="AA71" t="s">
        <v>2921</v>
      </c>
      <c r="AB71" t="s">
        <v>2825</v>
      </c>
      <c r="AC71" t="s">
        <v>2920</v>
      </c>
      <c r="AD71" s="16" t="str">
        <f t="shared" si="10"/>
        <v>LST_WK_IND</v>
      </c>
      <c r="AE71" s="16" t="str">
        <f t="shared" si="9"/>
        <v>LAST WEEK INDICATOR  (From PDM)</v>
      </c>
    </row>
    <row r="72" spans="1:31">
      <c r="A72" t="s">
        <v>1324</v>
      </c>
      <c r="B72" s="16" t="str">
        <f t="shared" si="11"/>
        <v>nxt_wk_ind string</v>
      </c>
      <c r="C72" s="20">
        <f t="shared" si="12"/>
        <v>11</v>
      </c>
      <c r="D72" s="20">
        <f t="shared" si="13"/>
        <v>0</v>
      </c>
      <c r="F72" s="36" t="str">
        <f t="shared" si="14"/>
        <v>nxt_wk_ind</v>
      </c>
      <c r="G72" s="36" t="str">
        <f t="shared" si="15"/>
        <v>string</v>
      </c>
      <c r="H72" s="26">
        <v>61</v>
      </c>
      <c r="I72" s="75"/>
      <c r="J72" s="128" t="str">
        <f t="shared" si="19"/>
        <v>NEXT WEEK INDICATOR  (From PDM)</v>
      </c>
      <c r="K72" s="78">
        <v>0</v>
      </c>
      <c r="L72" s="78">
        <v>0</v>
      </c>
      <c r="M72" s="78">
        <v>0</v>
      </c>
      <c r="N72" s="78">
        <v>0</v>
      </c>
      <c r="Q72" s="16" t="str">
        <f t="shared" si="16"/>
        <v>nxt_wk_ind  string,</v>
      </c>
      <c r="R72" s="67"/>
      <c r="S72" s="68" t="str">
        <f t="shared" si="17"/>
        <v>nxt_wk_ind,</v>
      </c>
      <c r="T72" t="s">
        <v>1437</v>
      </c>
      <c r="V72" s="68" t="str">
        <f t="shared" si="18"/>
        <v>,a.nxt_wk_ind</v>
      </c>
      <c r="AA72" t="s">
        <v>2919</v>
      </c>
      <c r="AB72" t="s">
        <v>2825</v>
      </c>
      <c r="AC72" t="s">
        <v>2918</v>
      </c>
      <c r="AD72" s="16" t="str">
        <f t="shared" si="10"/>
        <v>NXT_WK_IND</v>
      </c>
      <c r="AE72" s="16" t="str">
        <f t="shared" si="9"/>
        <v>NEXT WEEK INDICATOR  (From PDM)</v>
      </c>
    </row>
    <row r="73" spans="1:31">
      <c r="A73" t="s">
        <v>1325</v>
      </c>
      <c r="B73" s="16" t="str">
        <f t="shared" si="11"/>
        <v>fis_mo_desc string</v>
      </c>
      <c r="C73" s="20">
        <f t="shared" si="12"/>
        <v>12</v>
      </c>
      <c r="D73" s="20">
        <f t="shared" si="13"/>
        <v>0</v>
      </c>
      <c r="E73" s="20"/>
      <c r="F73" s="45" t="str">
        <f t="shared" si="14"/>
        <v>fis_mo_desc</v>
      </c>
      <c r="G73" s="45" t="str">
        <f t="shared" si="15"/>
        <v>string</v>
      </c>
      <c r="H73" s="70">
        <v>62</v>
      </c>
      <c r="I73" s="71"/>
      <c r="J73" s="127" t="str">
        <f t="shared" si="19"/>
        <v>The description for a REPORTING MONTH.  (From PDM)</v>
      </c>
      <c r="K73" s="77" t="s">
        <v>3058</v>
      </c>
      <c r="L73" s="77" t="s">
        <v>3058</v>
      </c>
      <c r="M73" s="77" t="s">
        <v>3058</v>
      </c>
      <c r="N73" s="77" t="s">
        <v>3058</v>
      </c>
      <c r="Q73" s="16" t="str">
        <f t="shared" si="16"/>
        <v>fis_mo_desc  string,</v>
      </c>
      <c r="R73" s="67"/>
      <c r="S73" s="68" t="str">
        <f t="shared" si="17"/>
        <v>fis_mo_desc,</v>
      </c>
      <c r="T73" s="67" t="s">
        <v>1438</v>
      </c>
      <c r="U73" s="67"/>
      <c r="V73" s="68" t="str">
        <f t="shared" si="18"/>
        <v>,a.fis_mo_desc</v>
      </c>
      <c r="AA73" t="s">
        <v>2917</v>
      </c>
      <c r="AB73" t="s">
        <v>2825</v>
      </c>
      <c r="AC73" t="s">
        <v>2916</v>
      </c>
      <c r="AD73" s="16" t="str">
        <f t="shared" si="10"/>
        <v>FIS_MO_DESC</v>
      </c>
      <c r="AE73" s="16" t="str">
        <f t="shared" si="9"/>
        <v>The description for a REPORTING MONTH.  (From PDM)</v>
      </c>
    </row>
    <row r="74" spans="1:31">
      <c r="A74" t="s">
        <v>1326</v>
      </c>
      <c r="B74" s="16" t="str">
        <f t="shared" si="11"/>
        <v>fis_mo_full_desc string</v>
      </c>
      <c r="C74" s="20">
        <f t="shared" si="12"/>
        <v>17</v>
      </c>
      <c r="D74" s="20">
        <f t="shared" si="13"/>
        <v>0</v>
      </c>
      <c r="E74" s="20"/>
      <c r="F74" s="36" t="str">
        <f t="shared" si="14"/>
        <v>fis_mo_full_desc</v>
      </c>
      <c r="G74" s="36" t="str">
        <f t="shared" si="15"/>
        <v>string</v>
      </c>
      <c r="H74" s="29">
        <v>63</v>
      </c>
      <c r="I74" s="30"/>
      <c r="J74" s="131" t="str">
        <f t="shared" si="19"/>
        <v>The name for a REPORTING MONTH.  (From PDM)</v>
      </c>
      <c r="K74" s="78" t="s">
        <v>3058</v>
      </c>
      <c r="L74" s="78" t="s">
        <v>3058</v>
      </c>
      <c r="M74" s="78" t="s">
        <v>3058</v>
      </c>
      <c r="N74" s="78" t="s">
        <v>3058</v>
      </c>
      <c r="Q74" s="16" t="str">
        <f t="shared" si="16"/>
        <v>fis_mo_full_desc  string,</v>
      </c>
      <c r="R74" s="67"/>
      <c r="S74" s="68" t="str">
        <f t="shared" si="17"/>
        <v>fis_mo_full_desc,</v>
      </c>
      <c r="T74" s="67" t="s">
        <v>1439</v>
      </c>
      <c r="U74" s="67"/>
      <c r="V74" s="68" t="str">
        <f t="shared" si="18"/>
        <v>,a.fis_mo_full_desc</v>
      </c>
      <c r="AA74" t="s">
        <v>2915</v>
      </c>
      <c r="AB74" t="s">
        <v>2825</v>
      </c>
      <c r="AC74" t="s">
        <v>2914</v>
      </c>
      <c r="AD74" s="16" t="str">
        <f t="shared" si="10"/>
        <v>FIS_MO_FULL_DESC</v>
      </c>
      <c r="AE74" s="16" t="str">
        <f t="shared" si="9"/>
        <v>The name for a REPORTING MONTH.  (From PDM)</v>
      </c>
    </row>
    <row r="75" spans="1:31">
      <c r="A75" t="s">
        <v>1327</v>
      </c>
      <c r="B75" s="16" t="str">
        <f t="shared" si="11"/>
        <v>seq_in_mo_rsln_nbr int</v>
      </c>
      <c r="C75" s="20">
        <f t="shared" si="12"/>
        <v>19</v>
      </c>
      <c r="D75" s="20">
        <f t="shared" si="13"/>
        <v>0</v>
      </c>
      <c r="F75" s="36" t="str">
        <f t="shared" si="14"/>
        <v>seq_in_mo_rsln_nbr</v>
      </c>
      <c r="G75" s="36" t="str">
        <f t="shared" si="15"/>
        <v>int</v>
      </c>
      <c r="H75" s="26">
        <v>64</v>
      </c>
      <c r="I75" s="75"/>
      <c r="J75" s="128" t="str">
        <f t="shared" si="19"/>
        <v>Unique Sequence Number for each Month  (From PDM)</v>
      </c>
      <c r="K75" s="78">
        <v>5835</v>
      </c>
      <c r="L75" s="78">
        <v>5835</v>
      </c>
      <c r="M75" s="78">
        <v>5835</v>
      </c>
      <c r="N75" s="78">
        <v>5835</v>
      </c>
      <c r="Q75" s="16" t="str">
        <f t="shared" si="16"/>
        <v>seq_in_mo_rsln_nbr  int,</v>
      </c>
      <c r="R75" s="67"/>
      <c r="S75" s="68" t="str">
        <f t="shared" si="17"/>
        <v>seq_in_mo_rsln_nbr,</v>
      </c>
      <c r="T75" t="s">
        <v>1440</v>
      </c>
      <c r="V75" s="68" t="str">
        <f t="shared" si="18"/>
        <v>,a.seq_in_mo_rsln_nbr</v>
      </c>
      <c r="AA75" t="s">
        <v>2913</v>
      </c>
      <c r="AB75" t="s">
        <v>2842</v>
      </c>
      <c r="AC75" t="s">
        <v>2912</v>
      </c>
      <c r="AD75" s="16" t="str">
        <f t="shared" si="10"/>
        <v>SEQ_IN_MO_RSLN_NBR</v>
      </c>
      <c r="AE75" s="16" t="str">
        <f t="shared" si="9"/>
        <v>Unique Sequence Number for each Month  (From PDM)</v>
      </c>
    </row>
    <row r="76" spans="1:31">
      <c r="A76" t="s">
        <v>1328</v>
      </c>
      <c r="B76" s="16" t="str">
        <f t="shared" si="11"/>
        <v>fis_mo_in_qtr_nbr int</v>
      </c>
      <c r="C76" s="20">
        <f t="shared" si="12"/>
        <v>18</v>
      </c>
      <c r="D76" s="20">
        <f t="shared" si="13"/>
        <v>0</v>
      </c>
      <c r="E76" s="20"/>
      <c r="F76" s="36" t="str">
        <f t="shared" si="14"/>
        <v>fis_mo_in_qtr_nbr</v>
      </c>
      <c r="G76" s="36" t="str">
        <f t="shared" si="15"/>
        <v>int</v>
      </c>
      <c r="H76" s="26">
        <v>65</v>
      </c>
      <c r="I76" s="27"/>
      <c r="J76" s="128" t="str">
        <f t="shared" si="19"/>
        <v>Fiscal Month in a Quarter  (From PDM)</v>
      </c>
      <c r="K76" s="78">
        <v>1</v>
      </c>
      <c r="L76" s="78">
        <v>1</v>
      </c>
      <c r="M76" s="78">
        <v>1</v>
      </c>
      <c r="N76" s="78">
        <v>1</v>
      </c>
      <c r="Q76" s="16" t="str">
        <f t="shared" ref="Q76:Q107" si="20">F76&amp;"  "&amp;G76&amp;","</f>
        <v>fis_mo_in_qtr_nbr  int,</v>
      </c>
      <c r="R76" s="67"/>
      <c r="S76" s="68" t="str">
        <f t="shared" ref="S76:S107" si="21">F76&amp;","</f>
        <v>fis_mo_in_qtr_nbr,</v>
      </c>
      <c r="T76" s="67" t="s">
        <v>1441</v>
      </c>
      <c r="U76" s="67"/>
      <c r="V76" s="68" t="str">
        <f t="shared" ref="V76:V107" si="22">",a."&amp;F76</f>
        <v>,a.fis_mo_in_qtr_nbr</v>
      </c>
      <c r="AA76" t="s">
        <v>2911</v>
      </c>
      <c r="AB76" t="s">
        <v>2842</v>
      </c>
      <c r="AC76" t="s">
        <v>2910</v>
      </c>
      <c r="AD76" s="16" t="str">
        <f t="shared" si="10"/>
        <v>FIS_MO_IN_QTR_NBR</v>
      </c>
      <c r="AE76" s="16" t="str">
        <f t="shared" si="9"/>
        <v>Fiscal Month in a Quarter  (From PDM)</v>
      </c>
    </row>
    <row r="77" spans="1:31">
      <c r="A77" t="s">
        <v>1329</v>
      </c>
      <c r="B77" s="16" t="str">
        <f t="shared" si="11"/>
        <v>fis_mo_in_half_nbr int</v>
      </c>
      <c r="C77" s="20">
        <f t="shared" si="12"/>
        <v>19</v>
      </c>
      <c r="D77" s="20">
        <f t="shared" si="13"/>
        <v>0</v>
      </c>
      <c r="E77" s="20"/>
      <c r="F77" s="36" t="str">
        <f t="shared" si="14"/>
        <v>fis_mo_in_half_nbr</v>
      </c>
      <c r="G77" s="36" t="str">
        <f t="shared" si="15"/>
        <v>int</v>
      </c>
      <c r="H77" s="29">
        <v>66</v>
      </c>
      <c r="I77" s="30"/>
      <c r="J77" s="131" t="str">
        <f t="shared" ref="J77:J108" si="23">IFERROR(VLOOKUP(F77,AD:AE,2,FALSE),0)</f>
        <v>Fiscal Month in a Half Year  (From PDM)</v>
      </c>
      <c r="K77" s="78">
        <v>4</v>
      </c>
      <c r="L77" s="78">
        <v>4</v>
      </c>
      <c r="M77" s="78">
        <v>4</v>
      </c>
      <c r="N77" s="78">
        <v>4</v>
      </c>
      <c r="Q77" s="16" t="str">
        <f t="shared" si="20"/>
        <v>fis_mo_in_half_nbr  int,</v>
      </c>
      <c r="R77" s="67"/>
      <c r="S77" s="68" t="str">
        <f t="shared" si="21"/>
        <v>fis_mo_in_half_nbr,</v>
      </c>
      <c r="T77" s="67" t="s">
        <v>1442</v>
      </c>
      <c r="U77" s="67"/>
      <c r="V77" s="68" t="str">
        <f t="shared" si="22"/>
        <v>,a.fis_mo_in_half_nbr</v>
      </c>
      <c r="AA77" t="s">
        <v>2909</v>
      </c>
      <c r="AB77" t="s">
        <v>2842</v>
      </c>
      <c r="AC77" t="s">
        <v>2908</v>
      </c>
      <c r="AD77" s="16" t="str">
        <f t="shared" si="10"/>
        <v>FIS_MO_IN_HALF_NBR</v>
      </c>
      <c r="AE77" s="16" t="str">
        <f t="shared" si="9"/>
        <v>Fiscal Month in a Half Year  (From PDM)</v>
      </c>
    </row>
    <row r="78" spans="1:31">
      <c r="A78" t="s">
        <v>1330</v>
      </c>
      <c r="B78" s="16" t="str">
        <f t="shared" si="11"/>
        <v>mo_strt_dt string</v>
      </c>
      <c r="C78" s="20">
        <f t="shared" si="12"/>
        <v>11</v>
      </c>
      <c r="D78" s="20">
        <f t="shared" si="13"/>
        <v>0</v>
      </c>
      <c r="F78" s="36" t="str">
        <f t="shared" si="14"/>
        <v>mo_strt_dt</v>
      </c>
      <c r="G78" s="36" t="str">
        <f t="shared" si="15"/>
        <v>string</v>
      </c>
      <c r="H78" s="26">
        <v>67</v>
      </c>
      <c r="I78" s="75"/>
      <c r="J78" s="128" t="str">
        <f t="shared" si="23"/>
        <v>Begin of Fiscal Month date  (From PDM)</v>
      </c>
      <c r="K78" s="78" t="s">
        <v>3042</v>
      </c>
      <c r="L78" s="78" t="s">
        <v>3042</v>
      </c>
      <c r="M78" s="78" t="s">
        <v>3042</v>
      </c>
      <c r="N78" s="78" t="s">
        <v>3042</v>
      </c>
      <c r="Q78" s="16" t="str">
        <f t="shared" si="20"/>
        <v>mo_strt_dt  string,</v>
      </c>
      <c r="R78" s="67"/>
      <c r="S78" s="68" t="str">
        <f t="shared" si="21"/>
        <v>mo_strt_dt,</v>
      </c>
      <c r="T78" t="s">
        <v>1443</v>
      </c>
      <c r="V78" s="68" t="str">
        <f t="shared" si="22"/>
        <v>,a.mo_strt_dt</v>
      </c>
      <c r="AA78" t="s">
        <v>2907</v>
      </c>
      <c r="AB78" t="s">
        <v>2825</v>
      </c>
      <c r="AC78" t="s">
        <v>2906</v>
      </c>
      <c r="AD78" s="16" t="str">
        <f t="shared" si="10"/>
        <v>MO_STRT_DT</v>
      </c>
      <c r="AE78" s="16" t="str">
        <f t="shared" ref="AE78:AE121" si="24">AC78&amp;" (From PDM)"</f>
        <v>Begin of Fiscal Month date  (From PDM)</v>
      </c>
    </row>
    <row r="79" spans="1:31">
      <c r="A79" t="s">
        <v>1331</v>
      </c>
      <c r="B79" s="16" t="str">
        <f t="shared" si="11"/>
        <v>mo_end_dt string</v>
      </c>
      <c r="C79" s="20">
        <f t="shared" si="12"/>
        <v>10</v>
      </c>
      <c r="D79" s="20">
        <f t="shared" si="13"/>
        <v>0</v>
      </c>
      <c r="E79" s="20"/>
      <c r="F79" s="36" t="str">
        <f t="shared" si="14"/>
        <v>mo_end_dt</v>
      </c>
      <c r="G79" s="36" t="str">
        <f t="shared" si="15"/>
        <v>string</v>
      </c>
      <c r="H79" s="26">
        <v>68</v>
      </c>
      <c r="I79" s="27"/>
      <c r="J79" s="128" t="str">
        <f t="shared" si="23"/>
        <v>End of Fiscal Month date  (From PDM)</v>
      </c>
      <c r="K79" s="78" t="s">
        <v>3059</v>
      </c>
      <c r="L79" s="78" t="s">
        <v>3059</v>
      </c>
      <c r="M79" s="78" t="s">
        <v>3059</v>
      </c>
      <c r="N79" s="78" t="s">
        <v>3059</v>
      </c>
      <c r="Q79" s="16" t="str">
        <f t="shared" si="20"/>
        <v>mo_end_dt  string,</v>
      </c>
      <c r="R79" s="67"/>
      <c r="S79" s="68" t="str">
        <f t="shared" si="21"/>
        <v>mo_end_dt,</v>
      </c>
      <c r="T79" s="67" t="s">
        <v>1444</v>
      </c>
      <c r="U79" s="67"/>
      <c r="V79" s="68" t="str">
        <f t="shared" si="22"/>
        <v>,a.mo_end_dt</v>
      </c>
      <c r="AA79" t="s">
        <v>2905</v>
      </c>
      <c r="AB79" t="s">
        <v>2825</v>
      </c>
      <c r="AC79" t="s">
        <v>2904</v>
      </c>
      <c r="AD79" s="16" t="str">
        <f t="shared" ref="AD79:AD121" si="25">TRIM(AA79)</f>
        <v>MO_END_DT</v>
      </c>
      <c r="AE79" s="16" t="str">
        <f t="shared" si="24"/>
        <v>End of Fiscal Month date  (From PDM)</v>
      </c>
    </row>
    <row r="80" spans="1:31">
      <c r="A80" t="s">
        <v>1332</v>
      </c>
      <c r="B80" s="16" t="str">
        <f t="shared" ref="B80:B121" si="26">TRIM(A80)</f>
        <v>elps_mo_ind string</v>
      </c>
      <c r="C80" s="20">
        <f t="shared" ref="C80:C121" si="27">SEARCH(" ",B80)</f>
        <v>12</v>
      </c>
      <c r="D80" s="20">
        <f t="shared" ref="D80:D121" si="28">IFERROR(SEARCH(" ",B80,C80+1),0)</f>
        <v>0</v>
      </c>
      <c r="E80" s="20"/>
      <c r="F80" s="36" t="str">
        <f t="shared" ref="F80:F121" si="29">LEFT(B80,C80-1)</f>
        <v>elps_mo_ind</v>
      </c>
      <c r="G80" s="36" t="str">
        <f t="shared" ref="G80:G121" si="30">TRIM(RIGHT(A80,LEN(A80) - (C80)))</f>
        <v>string</v>
      </c>
      <c r="H80" s="29">
        <v>69</v>
      </c>
      <c r="I80" s="30"/>
      <c r="J80" s="131" t="str">
        <f t="shared" si="23"/>
        <v>Elapsed Month Indicator  (From PDM)</v>
      </c>
      <c r="K80" s="78" t="s">
        <v>120</v>
      </c>
      <c r="L80" s="78" t="s">
        <v>120</v>
      </c>
      <c r="M80" s="78" t="s">
        <v>120</v>
      </c>
      <c r="N80" s="78" t="s">
        <v>120</v>
      </c>
      <c r="Q80" s="16" t="str">
        <f t="shared" si="20"/>
        <v>elps_mo_ind  string,</v>
      </c>
      <c r="R80" s="67"/>
      <c r="S80" s="68" t="str">
        <f t="shared" si="21"/>
        <v>elps_mo_ind,</v>
      </c>
      <c r="T80" s="67" t="s">
        <v>1445</v>
      </c>
      <c r="U80" s="67"/>
      <c r="V80" s="68" t="str">
        <f t="shared" si="22"/>
        <v>,a.elps_mo_ind</v>
      </c>
      <c r="AA80" t="s">
        <v>2903</v>
      </c>
      <c r="AB80" t="s">
        <v>2825</v>
      </c>
      <c r="AC80" t="s">
        <v>2902</v>
      </c>
      <c r="AD80" s="16" t="str">
        <f t="shared" si="25"/>
        <v>ELPS_MO_IND</v>
      </c>
      <c r="AE80" s="16" t="str">
        <f t="shared" si="24"/>
        <v>Elapsed Month Indicator  (From PDM)</v>
      </c>
    </row>
    <row r="81" spans="1:31">
      <c r="A81" t="s">
        <v>1333</v>
      </c>
      <c r="B81" s="16" t="str">
        <f t="shared" si="26"/>
        <v>cur_mo_ind string</v>
      </c>
      <c r="C81" s="20">
        <f t="shared" si="27"/>
        <v>11</v>
      </c>
      <c r="D81" s="20">
        <f t="shared" si="28"/>
        <v>0</v>
      </c>
      <c r="F81" s="36" t="str">
        <f t="shared" si="29"/>
        <v>cur_mo_ind</v>
      </c>
      <c r="G81" s="36" t="str">
        <f t="shared" si="30"/>
        <v>string</v>
      </c>
      <c r="H81" s="26">
        <v>70</v>
      </c>
      <c r="I81" s="75"/>
      <c r="J81" s="128" t="str">
        <f t="shared" si="23"/>
        <v>Current Month Indicator  (From PDM)</v>
      </c>
      <c r="K81" s="78">
        <v>1</v>
      </c>
      <c r="L81" s="78">
        <v>1</v>
      </c>
      <c r="M81" s="78">
        <v>1</v>
      </c>
      <c r="N81" s="78">
        <v>1</v>
      </c>
      <c r="Q81" s="16" t="str">
        <f t="shared" si="20"/>
        <v>cur_mo_ind  string,</v>
      </c>
      <c r="R81" s="67"/>
      <c r="S81" s="68" t="str">
        <f t="shared" si="21"/>
        <v>cur_mo_ind,</v>
      </c>
      <c r="T81" t="s">
        <v>1446</v>
      </c>
      <c r="V81" s="68" t="str">
        <f t="shared" si="22"/>
        <v>,a.cur_mo_ind</v>
      </c>
      <c r="AA81" t="s">
        <v>2901</v>
      </c>
      <c r="AB81" t="s">
        <v>2825</v>
      </c>
      <c r="AC81" t="s">
        <v>2900</v>
      </c>
      <c r="AD81" s="16" t="str">
        <f t="shared" si="25"/>
        <v>CUR_MO_IND</v>
      </c>
      <c r="AE81" s="16" t="str">
        <f t="shared" si="24"/>
        <v>Current Month Indicator  (From PDM)</v>
      </c>
    </row>
    <row r="82" spans="1:31">
      <c r="A82" t="s">
        <v>1334</v>
      </c>
      <c r="B82" s="16" t="str">
        <f t="shared" si="26"/>
        <v>lst_mo_ind string</v>
      </c>
      <c r="C82" s="20">
        <f t="shared" si="27"/>
        <v>11</v>
      </c>
      <c r="D82" s="20">
        <f t="shared" si="28"/>
        <v>0</v>
      </c>
      <c r="E82" s="20"/>
      <c r="F82" s="36" t="str">
        <f t="shared" si="29"/>
        <v>lst_mo_ind</v>
      </c>
      <c r="G82" s="36" t="str">
        <f t="shared" si="30"/>
        <v>string</v>
      </c>
      <c r="H82" s="26">
        <v>71</v>
      </c>
      <c r="I82" s="27"/>
      <c r="J82" s="128" t="str">
        <f t="shared" si="23"/>
        <v>Last Month Indicator.  (From PDM)</v>
      </c>
      <c r="K82" s="78">
        <v>0</v>
      </c>
      <c r="L82" s="78">
        <v>0</v>
      </c>
      <c r="M82" s="78">
        <v>0</v>
      </c>
      <c r="N82" s="78">
        <v>0</v>
      </c>
      <c r="Q82" s="16" t="str">
        <f t="shared" si="20"/>
        <v>lst_mo_ind  string,</v>
      </c>
      <c r="R82" s="67"/>
      <c r="S82" s="68" t="str">
        <f t="shared" si="21"/>
        <v>lst_mo_ind,</v>
      </c>
      <c r="T82" s="67" t="s">
        <v>1447</v>
      </c>
      <c r="U82" s="67"/>
      <c r="V82" s="68" t="str">
        <f t="shared" si="22"/>
        <v>,a.lst_mo_ind</v>
      </c>
      <c r="AA82" t="s">
        <v>2899</v>
      </c>
      <c r="AB82" t="s">
        <v>2825</v>
      </c>
      <c r="AC82" t="s">
        <v>2898</v>
      </c>
      <c r="AD82" s="16" t="str">
        <f t="shared" si="25"/>
        <v>LST_MO_IND</v>
      </c>
      <c r="AE82" s="16" t="str">
        <f t="shared" si="24"/>
        <v>Last Month Indicator.  (From PDM)</v>
      </c>
    </row>
    <row r="83" spans="1:31">
      <c r="A83" t="s">
        <v>1335</v>
      </c>
      <c r="B83" s="16" t="str">
        <f t="shared" si="26"/>
        <v>lst_wk_cur_mo_ind string</v>
      </c>
      <c r="C83" s="20">
        <f t="shared" si="27"/>
        <v>18</v>
      </c>
      <c r="D83" s="20">
        <f t="shared" si="28"/>
        <v>0</v>
      </c>
      <c r="E83" s="20"/>
      <c r="F83" s="36" t="str">
        <f t="shared" si="29"/>
        <v>lst_wk_cur_mo_ind</v>
      </c>
      <c r="G83" s="36" t="str">
        <f t="shared" si="30"/>
        <v>string</v>
      </c>
      <c r="H83" s="29">
        <v>72</v>
      </c>
      <c r="I83" s="30"/>
      <c r="J83" s="131" t="str">
        <f t="shared" si="23"/>
        <v>As of Last Week, indicates the Current Month  (From PDM)</v>
      </c>
      <c r="K83" s="78">
        <v>1</v>
      </c>
      <c r="L83" s="78">
        <v>1</v>
      </c>
      <c r="M83" s="78">
        <v>1</v>
      </c>
      <c r="N83" s="78">
        <v>1</v>
      </c>
      <c r="Q83" s="16" t="str">
        <f t="shared" si="20"/>
        <v>lst_wk_cur_mo_ind  string,</v>
      </c>
      <c r="R83" s="67"/>
      <c r="S83" s="68" t="str">
        <f t="shared" si="21"/>
        <v>lst_wk_cur_mo_ind,</v>
      </c>
      <c r="T83" s="67" t="s">
        <v>1448</v>
      </c>
      <c r="U83" s="67"/>
      <c r="V83" s="68" t="str">
        <f t="shared" si="22"/>
        <v>,a.lst_wk_cur_mo_ind</v>
      </c>
      <c r="AA83" t="s">
        <v>2897</v>
      </c>
      <c r="AB83" t="s">
        <v>2825</v>
      </c>
      <c r="AC83" t="s">
        <v>2896</v>
      </c>
      <c r="AD83" s="16" t="str">
        <f t="shared" si="25"/>
        <v>LST_WK_CUR_MO_IND</v>
      </c>
      <c r="AE83" s="16" t="str">
        <f t="shared" si="24"/>
        <v>As of Last Week, indicates the Current Month  (From PDM)</v>
      </c>
    </row>
    <row r="84" spans="1:31">
      <c r="A84" t="s">
        <v>1336</v>
      </c>
      <c r="B84" s="16" t="str">
        <f t="shared" si="26"/>
        <v>nxt_mo_ind string</v>
      </c>
      <c r="C84" s="20">
        <f t="shared" si="27"/>
        <v>11</v>
      </c>
      <c r="D84" s="20">
        <f t="shared" si="28"/>
        <v>0</v>
      </c>
      <c r="F84" s="36" t="str">
        <f t="shared" si="29"/>
        <v>nxt_mo_ind</v>
      </c>
      <c r="G84" s="36" t="str">
        <f t="shared" si="30"/>
        <v>string</v>
      </c>
      <c r="H84" s="26">
        <v>73</v>
      </c>
      <c r="I84" s="75"/>
      <c r="J84" s="128" t="str">
        <f t="shared" si="23"/>
        <v>Next Month Indicator  (From PDM)</v>
      </c>
      <c r="K84" s="78">
        <v>0</v>
      </c>
      <c r="L84" s="78">
        <v>0</v>
      </c>
      <c r="M84" s="78">
        <v>0</v>
      </c>
      <c r="N84" s="78">
        <v>0</v>
      </c>
      <c r="Q84" s="16" t="str">
        <f t="shared" si="20"/>
        <v>nxt_mo_ind  string,</v>
      </c>
      <c r="R84" s="67"/>
      <c r="S84" s="68" t="str">
        <f t="shared" si="21"/>
        <v>nxt_mo_ind,</v>
      </c>
      <c r="T84" t="s">
        <v>1449</v>
      </c>
      <c r="V84" s="68" t="str">
        <f t="shared" si="22"/>
        <v>,a.nxt_mo_ind</v>
      </c>
      <c r="AA84" t="s">
        <v>2895</v>
      </c>
      <c r="AB84" t="s">
        <v>2825</v>
      </c>
      <c r="AC84" t="s">
        <v>2894</v>
      </c>
      <c r="AD84" s="16" t="str">
        <f t="shared" si="25"/>
        <v>NXT_MO_IND</v>
      </c>
      <c r="AE84" s="16" t="str">
        <f t="shared" si="24"/>
        <v>Next Month Indicator  (From PDM)</v>
      </c>
    </row>
    <row r="85" spans="1:31">
      <c r="A85" t="s">
        <v>1337</v>
      </c>
      <c r="B85" s="16" t="str">
        <f t="shared" si="26"/>
        <v>roll_actl_6mo_ind string</v>
      </c>
      <c r="C85" s="20">
        <f t="shared" si="27"/>
        <v>18</v>
      </c>
      <c r="D85" s="20">
        <f t="shared" si="28"/>
        <v>0</v>
      </c>
      <c r="E85" s="20"/>
      <c r="F85" s="36" t="str">
        <f t="shared" si="29"/>
        <v>roll_actl_6mo_ind</v>
      </c>
      <c r="G85" s="36" t="str">
        <f t="shared" si="30"/>
        <v>string</v>
      </c>
      <c r="H85" s="26">
        <v>74</v>
      </c>
      <c r="I85" s="27"/>
      <c r="J85" s="128" t="str">
        <f t="shared" si="23"/>
        <v>Rolling 6 months Indicator  (From PDM)</v>
      </c>
      <c r="K85" s="78">
        <v>0</v>
      </c>
      <c r="L85" s="78">
        <v>0</v>
      </c>
      <c r="M85" s="78">
        <v>0</v>
      </c>
      <c r="N85" s="78">
        <v>0</v>
      </c>
      <c r="Q85" s="16" t="str">
        <f t="shared" si="20"/>
        <v>roll_actl_6mo_ind  string,</v>
      </c>
      <c r="R85" s="67"/>
      <c r="S85" s="68" t="str">
        <f t="shared" si="21"/>
        <v>roll_actl_6mo_ind,</v>
      </c>
      <c r="T85" s="67" t="s">
        <v>1450</v>
      </c>
      <c r="U85" s="67"/>
      <c r="V85" s="68" t="str">
        <f t="shared" si="22"/>
        <v>,a.roll_actl_6mo_ind</v>
      </c>
      <c r="AA85" t="s">
        <v>2893</v>
      </c>
      <c r="AB85" t="s">
        <v>2825</v>
      </c>
      <c r="AC85" t="s">
        <v>2892</v>
      </c>
      <c r="AD85" s="16" t="str">
        <f t="shared" si="25"/>
        <v>ROLL_ACTL_6MO_IND</v>
      </c>
      <c r="AE85" s="16" t="str">
        <f t="shared" si="24"/>
        <v>Rolling 6 months Indicator  (From PDM)</v>
      </c>
    </row>
    <row r="86" spans="1:31">
      <c r="A86" t="s">
        <v>1338</v>
      </c>
      <c r="B86" s="16" t="str">
        <f t="shared" si="26"/>
        <v>roll_actl_12mo_ind string</v>
      </c>
      <c r="C86" s="20">
        <f t="shared" si="27"/>
        <v>19</v>
      </c>
      <c r="D86" s="20">
        <f t="shared" si="28"/>
        <v>0</v>
      </c>
      <c r="E86" s="20"/>
      <c r="F86" s="36" t="str">
        <f t="shared" si="29"/>
        <v>roll_actl_12mo_ind</v>
      </c>
      <c r="G86" s="36" t="str">
        <f t="shared" si="30"/>
        <v>string</v>
      </c>
      <c r="H86" s="29">
        <v>75</v>
      </c>
      <c r="I86" s="30"/>
      <c r="J86" s="131" t="str">
        <f t="shared" si="23"/>
        <v>Rolling 12 months Indicator  (From PDM)</v>
      </c>
      <c r="K86" s="78">
        <v>0</v>
      </c>
      <c r="L86" s="78">
        <v>0</v>
      </c>
      <c r="M86" s="78">
        <v>0</v>
      </c>
      <c r="N86" s="78">
        <v>0</v>
      </c>
      <c r="Q86" s="16" t="str">
        <f t="shared" si="20"/>
        <v>roll_actl_12mo_ind  string,</v>
      </c>
      <c r="R86" s="67"/>
      <c r="S86" s="68" t="str">
        <f t="shared" si="21"/>
        <v>roll_actl_12mo_ind,</v>
      </c>
      <c r="T86" s="67" t="s">
        <v>1451</v>
      </c>
      <c r="U86" s="67"/>
      <c r="V86" s="68" t="str">
        <f t="shared" si="22"/>
        <v>,a.roll_actl_12mo_ind</v>
      </c>
      <c r="AA86" t="s">
        <v>2891</v>
      </c>
      <c r="AB86" t="s">
        <v>2825</v>
      </c>
      <c r="AC86" t="s">
        <v>2890</v>
      </c>
      <c r="AD86" s="16" t="str">
        <f t="shared" si="25"/>
        <v>ROLL_ACTL_12MO_IND</v>
      </c>
      <c r="AE86" s="16" t="str">
        <f t="shared" si="24"/>
        <v>Rolling 12 months Indicator  (From PDM)</v>
      </c>
    </row>
    <row r="87" spans="1:31">
      <c r="A87" t="s">
        <v>1339</v>
      </c>
      <c r="B87" s="16" t="str">
        <f t="shared" si="26"/>
        <v>fut_6mo_ind string</v>
      </c>
      <c r="C87" s="20">
        <f t="shared" si="27"/>
        <v>12</v>
      </c>
      <c r="D87" s="20">
        <f t="shared" si="28"/>
        <v>0</v>
      </c>
      <c r="F87" s="36" t="str">
        <f t="shared" si="29"/>
        <v>fut_6mo_ind</v>
      </c>
      <c r="G87" s="36" t="str">
        <f t="shared" si="30"/>
        <v>string</v>
      </c>
      <c r="H87" s="26">
        <v>76</v>
      </c>
      <c r="I87" s="75"/>
      <c r="J87" s="128" t="str">
        <f t="shared" si="23"/>
        <v>Rolling Future 6 months Indicator  (From PDM)</v>
      </c>
      <c r="K87" s="78">
        <v>0</v>
      </c>
      <c r="L87" s="78">
        <v>0</v>
      </c>
      <c r="M87" s="78">
        <v>0</v>
      </c>
      <c r="N87" s="78">
        <v>0</v>
      </c>
      <c r="Q87" s="16" t="str">
        <f t="shared" si="20"/>
        <v>fut_6mo_ind  string,</v>
      </c>
      <c r="R87" s="67"/>
      <c r="S87" s="68" t="str">
        <f t="shared" si="21"/>
        <v>fut_6mo_ind,</v>
      </c>
      <c r="T87" t="s">
        <v>1452</v>
      </c>
      <c r="V87" s="68" t="str">
        <f t="shared" si="22"/>
        <v>,a.fut_6mo_ind</v>
      </c>
      <c r="AA87" t="s">
        <v>2889</v>
      </c>
      <c r="AB87" t="s">
        <v>2825</v>
      </c>
      <c r="AC87" t="s">
        <v>2888</v>
      </c>
      <c r="AD87" s="16" t="str">
        <f t="shared" si="25"/>
        <v>FUT_6MO_IND</v>
      </c>
      <c r="AE87" s="16" t="str">
        <f t="shared" si="24"/>
        <v>Rolling Future 6 months Indicator  (From PDM)</v>
      </c>
    </row>
    <row r="88" spans="1:31">
      <c r="A88" t="s">
        <v>1340</v>
      </c>
      <c r="B88" s="16" t="str">
        <f t="shared" si="26"/>
        <v>fut_12mo_ind string</v>
      </c>
      <c r="C88" s="20">
        <f t="shared" si="27"/>
        <v>13</v>
      </c>
      <c r="D88" s="20">
        <f t="shared" si="28"/>
        <v>0</v>
      </c>
      <c r="E88" s="20"/>
      <c r="F88" s="36" t="str">
        <f t="shared" si="29"/>
        <v>fut_12mo_ind</v>
      </c>
      <c r="G88" s="36" t="str">
        <f t="shared" si="30"/>
        <v>string</v>
      </c>
      <c r="H88" s="26">
        <v>77</v>
      </c>
      <c r="I88" s="27"/>
      <c r="J88" s="128" t="str">
        <f t="shared" si="23"/>
        <v>Rolling Future 12 months Indicator  (From PDM)</v>
      </c>
      <c r="K88" s="78">
        <v>0</v>
      </c>
      <c r="L88" s="78">
        <v>0</v>
      </c>
      <c r="M88" s="78">
        <v>0</v>
      </c>
      <c r="N88" s="78">
        <v>0</v>
      </c>
      <c r="Q88" s="16" t="str">
        <f t="shared" si="20"/>
        <v>fut_12mo_ind  string,</v>
      </c>
      <c r="R88" s="67"/>
      <c r="S88" s="68" t="str">
        <f t="shared" si="21"/>
        <v>fut_12mo_ind,</v>
      </c>
      <c r="T88" s="67" t="s">
        <v>1453</v>
      </c>
      <c r="U88" s="67"/>
      <c r="V88" s="68" t="str">
        <f t="shared" si="22"/>
        <v>,a.fut_12mo_ind</v>
      </c>
      <c r="AA88" t="s">
        <v>2887</v>
      </c>
      <c r="AB88" t="s">
        <v>2825</v>
      </c>
      <c r="AC88" t="s">
        <v>2886</v>
      </c>
      <c r="AD88" s="16" t="str">
        <f t="shared" si="25"/>
        <v>FUT_12MO_IND</v>
      </c>
      <c r="AE88" s="16" t="str">
        <f t="shared" si="24"/>
        <v>Rolling Future 12 months Indicator  (From PDM)</v>
      </c>
    </row>
    <row r="89" spans="1:31">
      <c r="A89" t="s">
        <v>1341</v>
      </c>
      <c r="B89" s="16" t="str">
        <f t="shared" si="26"/>
        <v>fis_qtr_desc string</v>
      </c>
      <c r="C89" s="20">
        <f t="shared" si="27"/>
        <v>13</v>
      </c>
      <c r="D89" s="20">
        <f t="shared" si="28"/>
        <v>0</v>
      </c>
      <c r="E89" s="20"/>
      <c r="F89" s="36" t="str">
        <f t="shared" si="29"/>
        <v>fis_qtr_desc</v>
      </c>
      <c r="G89" s="36" t="str">
        <f t="shared" si="30"/>
        <v>string</v>
      </c>
      <c r="H89" s="29">
        <v>78</v>
      </c>
      <c r="I89" s="30"/>
      <c r="J89" s="131" t="str">
        <f t="shared" si="23"/>
        <v>The description for a REPORTING QUARTER.  (From PDM)</v>
      </c>
      <c r="K89" s="78" t="s">
        <v>3060</v>
      </c>
      <c r="L89" s="78" t="s">
        <v>3060</v>
      </c>
      <c r="M89" s="78" t="s">
        <v>3060</v>
      </c>
      <c r="N89" s="78" t="s">
        <v>3060</v>
      </c>
      <c r="Q89" s="16" t="str">
        <f t="shared" si="20"/>
        <v>fis_qtr_desc  string,</v>
      </c>
      <c r="R89" s="67"/>
      <c r="S89" s="68" t="str">
        <f t="shared" si="21"/>
        <v>fis_qtr_desc,</v>
      </c>
      <c r="T89" s="67" t="s">
        <v>1454</v>
      </c>
      <c r="U89" s="67"/>
      <c r="V89" s="68" t="str">
        <f t="shared" si="22"/>
        <v>,a.fis_qtr_desc</v>
      </c>
      <c r="AA89" t="s">
        <v>2885</v>
      </c>
      <c r="AB89" t="s">
        <v>2825</v>
      </c>
      <c r="AC89" t="s">
        <v>2884</v>
      </c>
      <c r="AD89" s="16" t="str">
        <f t="shared" si="25"/>
        <v>FIS_QTR_DESC</v>
      </c>
      <c r="AE89" s="16" t="str">
        <f t="shared" si="24"/>
        <v>The description for a REPORTING QUARTER.  (From PDM)</v>
      </c>
    </row>
    <row r="90" spans="1:31">
      <c r="A90" t="s">
        <v>1342</v>
      </c>
      <c r="B90" s="16" t="str">
        <f t="shared" si="26"/>
        <v>fis_qtr_full_desc string</v>
      </c>
      <c r="C90" s="20">
        <f t="shared" si="27"/>
        <v>18</v>
      </c>
      <c r="D90" s="20">
        <f t="shared" si="28"/>
        <v>0</v>
      </c>
      <c r="F90" s="36" t="str">
        <f t="shared" si="29"/>
        <v>fis_qtr_full_desc</v>
      </c>
      <c r="G90" s="36" t="str">
        <f t="shared" si="30"/>
        <v>string</v>
      </c>
      <c r="H90" s="26">
        <v>79</v>
      </c>
      <c r="I90" s="75"/>
      <c r="J90" s="128" t="str">
        <f t="shared" si="23"/>
        <v>The name for a REPORTING QUARTER.  (From PDM)</v>
      </c>
      <c r="K90" s="78" t="s">
        <v>3060</v>
      </c>
      <c r="L90" s="78" t="s">
        <v>3060</v>
      </c>
      <c r="M90" s="78" t="s">
        <v>3060</v>
      </c>
      <c r="N90" s="78" t="s">
        <v>3060</v>
      </c>
      <c r="Q90" s="16" t="str">
        <f t="shared" si="20"/>
        <v>fis_qtr_full_desc  string,</v>
      </c>
      <c r="R90" s="67"/>
      <c r="S90" s="68" t="str">
        <f t="shared" si="21"/>
        <v>fis_qtr_full_desc,</v>
      </c>
      <c r="T90" t="s">
        <v>1455</v>
      </c>
      <c r="V90" s="68" t="str">
        <f t="shared" si="22"/>
        <v>,a.fis_qtr_full_desc</v>
      </c>
      <c r="AA90" t="s">
        <v>2883</v>
      </c>
      <c r="AB90" t="s">
        <v>2825</v>
      </c>
      <c r="AC90" t="s">
        <v>2882</v>
      </c>
      <c r="AD90" s="16" t="str">
        <f t="shared" si="25"/>
        <v>FIS_QTR_FULL_DESC</v>
      </c>
      <c r="AE90" s="16" t="str">
        <f t="shared" si="24"/>
        <v>The name for a REPORTING QUARTER.  (From PDM)</v>
      </c>
    </row>
    <row r="91" spans="1:31">
      <c r="A91" t="s">
        <v>1343</v>
      </c>
      <c r="B91" s="16" t="str">
        <f t="shared" si="26"/>
        <v>seq_in_qtr_rsln_nbr int</v>
      </c>
      <c r="C91" s="20">
        <f t="shared" si="27"/>
        <v>20</v>
      </c>
      <c r="D91" s="20">
        <f t="shared" si="28"/>
        <v>0</v>
      </c>
      <c r="E91" s="20"/>
      <c r="F91" s="36" t="str">
        <f t="shared" si="29"/>
        <v>seq_in_qtr_rsln_nbr</v>
      </c>
      <c r="G91" s="36" t="str">
        <f t="shared" si="30"/>
        <v>int</v>
      </c>
      <c r="H91" s="26">
        <v>80</v>
      </c>
      <c r="I91" s="27"/>
      <c r="J91" s="128" t="str">
        <f t="shared" si="23"/>
        <v>Unique Sequence Number for each Quarter  (From PDM)</v>
      </c>
      <c r="K91" s="78">
        <v>5785</v>
      </c>
      <c r="L91" s="78">
        <v>5785</v>
      </c>
      <c r="M91" s="78">
        <v>5785</v>
      </c>
      <c r="N91" s="78">
        <v>5785</v>
      </c>
      <c r="Q91" s="16" t="str">
        <f t="shared" si="20"/>
        <v>seq_in_qtr_rsln_nbr  int,</v>
      </c>
      <c r="R91" s="67"/>
      <c r="S91" s="68" t="str">
        <f t="shared" si="21"/>
        <v>seq_in_qtr_rsln_nbr,</v>
      </c>
      <c r="T91" s="67" t="s">
        <v>1456</v>
      </c>
      <c r="U91" s="67"/>
      <c r="V91" s="68" t="str">
        <f t="shared" si="22"/>
        <v>,a.seq_in_qtr_rsln_nbr</v>
      </c>
      <c r="AA91" t="s">
        <v>2881</v>
      </c>
      <c r="AB91" t="s">
        <v>2842</v>
      </c>
      <c r="AC91" t="s">
        <v>2880</v>
      </c>
      <c r="AD91" s="16" t="str">
        <f t="shared" si="25"/>
        <v>SEQ_IN_QTR_RSLN_NBR</v>
      </c>
      <c r="AE91" s="16" t="str">
        <f t="shared" si="24"/>
        <v>Unique Sequence Number for each Quarter  (From PDM)</v>
      </c>
    </row>
    <row r="92" spans="1:31">
      <c r="A92" t="s">
        <v>1344</v>
      </c>
      <c r="B92" s="16" t="str">
        <f t="shared" si="26"/>
        <v>qtr_strt_dt string</v>
      </c>
      <c r="C92" s="20">
        <f t="shared" si="27"/>
        <v>12</v>
      </c>
      <c r="D92" s="20">
        <f t="shared" si="28"/>
        <v>0</v>
      </c>
      <c r="E92" s="20"/>
      <c r="F92" s="36" t="str">
        <f t="shared" si="29"/>
        <v>qtr_strt_dt</v>
      </c>
      <c r="G92" s="36" t="str">
        <f t="shared" si="30"/>
        <v>string</v>
      </c>
      <c r="H92" s="29">
        <v>81</v>
      </c>
      <c r="I92" s="30"/>
      <c r="J92" s="131" t="str">
        <f t="shared" si="23"/>
        <v>Begin of Quarter date  (From PDM)</v>
      </c>
      <c r="K92" s="78" t="s">
        <v>3042</v>
      </c>
      <c r="L92" s="78" t="s">
        <v>3042</v>
      </c>
      <c r="M92" s="78" t="s">
        <v>3042</v>
      </c>
      <c r="N92" s="78" t="s">
        <v>3042</v>
      </c>
      <c r="Q92" s="16" t="str">
        <f t="shared" si="20"/>
        <v>qtr_strt_dt  string,</v>
      </c>
      <c r="R92" s="67"/>
      <c r="S92" s="68" t="str">
        <f t="shared" si="21"/>
        <v>qtr_strt_dt,</v>
      </c>
      <c r="T92" s="67" t="s">
        <v>1457</v>
      </c>
      <c r="U92" s="67"/>
      <c r="V92" s="68" t="str">
        <f t="shared" si="22"/>
        <v>,a.qtr_strt_dt</v>
      </c>
      <c r="AA92" t="s">
        <v>2879</v>
      </c>
      <c r="AB92" t="s">
        <v>2825</v>
      </c>
      <c r="AC92" t="s">
        <v>2878</v>
      </c>
      <c r="AD92" s="16" t="str">
        <f t="shared" si="25"/>
        <v>QTR_STRT_DT</v>
      </c>
      <c r="AE92" s="16" t="str">
        <f t="shared" si="24"/>
        <v>Begin of Quarter date  (From PDM)</v>
      </c>
    </row>
    <row r="93" spans="1:31">
      <c r="A93" t="s">
        <v>1345</v>
      </c>
      <c r="B93" s="16" t="str">
        <f t="shared" si="26"/>
        <v>qtr_end_dt string</v>
      </c>
      <c r="C93" s="20">
        <f t="shared" si="27"/>
        <v>11</v>
      </c>
      <c r="D93" s="20">
        <f t="shared" si="28"/>
        <v>0</v>
      </c>
      <c r="F93" s="36" t="str">
        <f t="shared" si="29"/>
        <v>qtr_end_dt</v>
      </c>
      <c r="G93" s="36" t="str">
        <f t="shared" si="30"/>
        <v>string</v>
      </c>
      <c r="H93" s="26">
        <v>82</v>
      </c>
      <c r="I93" s="75"/>
      <c r="J93" s="128" t="str">
        <f t="shared" si="23"/>
        <v>End of Quarter date  (From PDM)</v>
      </c>
      <c r="K93" s="78" t="s">
        <v>1756</v>
      </c>
      <c r="L93" s="78" t="s">
        <v>1756</v>
      </c>
      <c r="M93" s="78" t="s">
        <v>1756</v>
      </c>
      <c r="N93" s="78" t="s">
        <v>1756</v>
      </c>
      <c r="Q93" s="16" t="str">
        <f t="shared" si="20"/>
        <v>qtr_end_dt  string,</v>
      </c>
      <c r="R93" s="67"/>
      <c r="S93" s="68" t="str">
        <f t="shared" si="21"/>
        <v>qtr_end_dt,</v>
      </c>
      <c r="T93" t="s">
        <v>1458</v>
      </c>
      <c r="V93" s="68" t="str">
        <f t="shared" si="22"/>
        <v>,a.qtr_end_dt</v>
      </c>
      <c r="AA93" t="s">
        <v>2877</v>
      </c>
      <c r="AB93" t="s">
        <v>2825</v>
      </c>
      <c r="AC93" t="s">
        <v>2876</v>
      </c>
      <c r="AD93" s="16" t="str">
        <f t="shared" si="25"/>
        <v>QTR_END_DT</v>
      </c>
      <c r="AE93" s="16" t="str">
        <f t="shared" si="24"/>
        <v>End of Quarter date  (From PDM)</v>
      </c>
    </row>
    <row r="94" spans="1:31">
      <c r="A94" t="s">
        <v>1346</v>
      </c>
      <c r="B94" s="16" t="str">
        <f t="shared" si="26"/>
        <v>cur_qtr_ind string</v>
      </c>
      <c r="C94" s="20">
        <f t="shared" si="27"/>
        <v>12</v>
      </c>
      <c r="D94" s="20">
        <f t="shared" si="28"/>
        <v>0</v>
      </c>
      <c r="E94" s="20"/>
      <c r="F94" s="36" t="str">
        <f t="shared" si="29"/>
        <v>cur_qtr_ind</v>
      </c>
      <c r="G94" s="36" t="str">
        <f t="shared" si="30"/>
        <v>string</v>
      </c>
      <c r="H94" s="26">
        <v>83</v>
      </c>
      <c r="I94" s="27"/>
      <c r="J94" s="128" t="str">
        <f t="shared" si="23"/>
        <v>Current Quarter of Year Indicator  (From PDM)</v>
      </c>
      <c r="K94" s="78">
        <v>1</v>
      </c>
      <c r="L94" s="78">
        <v>1</v>
      </c>
      <c r="M94" s="78">
        <v>1</v>
      </c>
      <c r="N94" s="78">
        <v>1</v>
      </c>
      <c r="Q94" s="16" t="str">
        <f t="shared" si="20"/>
        <v>cur_qtr_ind  string,</v>
      </c>
      <c r="R94" s="67"/>
      <c r="S94" s="68" t="str">
        <f t="shared" si="21"/>
        <v>cur_qtr_ind,</v>
      </c>
      <c r="T94" s="67" t="s">
        <v>1459</v>
      </c>
      <c r="U94" s="67"/>
      <c r="V94" s="68" t="str">
        <f t="shared" si="22"/>
        <v>,a.cur_qtr_ind</v>
      </c>
      <c r="AA94" t="s">
        <v>3039</v>
      </c>
      <c r="AB94" t="s">
        <v>2825</v>
      </c>
      <c r="AC94" t="s">
        <v>3038</v>
      </c>
      <c r="AD94" s="16" t="str">
        <f t="shared" si="25"/>
        <v>CUR_QTR_IND</v>
      </c>
      <c r="AE94" s="16" t="str">
        <f t="shared" si="24"/>
        <v>Current Quarter of Year Indicator  (From PDM)</v>
      </c>
    </row>
    <row r="95" spans="1:31">
      <c r="A95" t="s">
        <v>1347</v>
      </c>
      <c r="B95" s="16" t="str">
        <f t="shared" si="26"/>
        <v>lst_qtr_ind string</v>
      </c>
      <c r="C95" s="20">
        <f t="shared" si="27"/>
        <v>12</v>
      </c>
      <c r="D95" s="20">
        <f t="shared" si="28"/>
        <v>0</v>
      </c>
      <c r="E95" s="20"/>
      <c r="F95" s="36" t="str">
        <f t="shared" si="29"/>
        <v>lst_qtr_ind</v>
      </c>
      <c r="G95" s="36" t="str">
        <f t="shared" si="30"/>
        <v>string</v>
      </c>
      <c r="H95" s="29">
        <v>84</v>
      </c>
      <c r="I95" s="30"/>
      <c r="J95" s="131" t="str">
        <f t="shared" si="23"/>
        <v>Last Quarter Indicator  (From PDM)</v>
      </c>
      <c r="K95" s="78">
        <v>0</v>
      </c>
      <c r="L95" s="78">
        <v>0</v>
      </c>
      <c r="M95" s="78">
        <v>0</v>
      </c>
      <c r="N95" s="78">
        <v>0</v>
      </c>
      <c r="Q95" s="16" t="str">
        <f t="shared" si="20"/>
        <v>lst_qtr_ind  string,</v>
      </c>
      <c r="R95" s="67"/>
      <c r="S95" s="68" t="str">
        <f t="shared" si="21"/>
        <v>lst_qtr_ind,</v>
      </c>
      <c r="T95" s="67" t="s">
        <v>1460</v>
      </c>
      <c r="U95" s="67"/>
      <c r="V95" s="68" t="str">
        <f t="shared" si="22"/>
        <v>,a.lst_qtr_ind</v>
      </c>
      <c r="AA95" t="s">
        <v>3037</v>
      </c>
      <c r="AB95" t="s">
        <v>2825</v>
      </c>
      <c r="AC95" t="s">
        <v>3036</v>
      </c>
      <c r="AD95" s="16" t="str">
        <f t="shared" si="25"/>
        <v>LST_QTR_IND</v>
      </c>
      <c r="AE95" s="16" t="str">
        <f t="shared" si="24"/>
        <v>Last Quarter Indicator  (From PDM)</v>
      </c>
    </row>
    <row r="96" spans="1:31">
      <c r="A96" t="s">
        <v>1348</v>
      </c>
      <c r="B96" s="16" t="str">
        <f t="shared" si="26"/>
        <v>lst_wk_cur_qtr_ind string</v>
      </c>
      <c r="C96" s="20">
        <f t="shared" si="27"/>
        <v>19</v>
      </c>
      <c r="D96" s="20">
        <f t="shared" si="28"/>
        <v>0</v>
      </c>
      <c r="F96" s="36" t="str">
        <f t="shared" si="29"/>
        <v>lst_wk_cur_qtr_ind</v>
      </c>
      <c r="G96" s="36" t="str">
        <f t="shared" si="30"/>
        <v>string</v>
      </c>
      <c r="H96" s="26">
        <v>85</v>
      </c>
      <c r="I96" s="75"/>
      <c r="J96" s="128" t="str">
        <f t="shared" si="23"/>
        <v>Last Week Quarter Indicator  (From PDM)</v>
      </c>
      <c r="K96" s="78">
        <v>0</v>
      </c>
      <c r="L96" s="78">
        <v>0</v>
      </c>
      <c r="M96" s="78">
        <v>0</v>
      </c>
      <c r="N96" s="78">
        <v>0</v>
      </c>
      <c r="Q96" s="16" t="str">
        <f t="shared" si="20"/>
        <v>lst_wk_cur_qtr_ind  string,</v>
      </c>
      <c r="R96" s="67"/>
      <c r="S96" s="68" t="str">
        <f t="shared" si="21"/>
        <v>lst_wk_cur_qtr_ind,</v>
      </c>
      <c r="T96" t="s">
        <v>1461</v>
      </c>
      <c r="V96" s="68" t="str">
        <f t="shared" si="22"/>
        <v>,a.lst_wk_cur_qtr_ind</v>
      </c>
      <c r="AA96" t="s">
        <v>3035</v>
      </c>
      <c r="AB96" t="s">
        <v>2825</v>
      </c>
      <c r="AC96" t="s">
        <v>3034</v>
      </c>
      <c r="AD96" s="16" t="str">
        <f t="shared" si="25"/>
        <v>LST_WK_CUR_QTR_IND</v>
      </c>
      <c r="AE96" s="16" t="str">
        <f t="shared" si="24"/>
        <v>Last Week Quarter Indicator  (From PDM)</v>
      </c>
    </row>
    <row r="97" spans="1:31">
      <c r="A97" t="s">
        <v>1349</v>
      </c>
      <c r="B97" s="16" t="str">
        <f t="shared" si="26"/>
        <v>nxt_qtr_ind string</v>
      </c>
      <c r="C97" s="20">
        <f t="shared" si="27"/>
        <v>12</v>
      </c>
      <c r="D97" s="20">
        <f t="shared" si="28"/>
        <v>0</v>
      </c>
      <c r="E97" s="20"/>
      <c r="F97" s="36" t="str">
        <f t="shared" si="29"/>
        <v>nxt_qtr_ind</v>
      </c>
      <c r="G97" s="36" t="str">
        <f t="shared" si="30"/>
        <v>string</v>
      </c>
      <c r="H97" s="26">
        <v>86</v>
      </c>
      <c r="I97" s="27"/>
      <c r="J97" s="128" t="str">
        <f t="shared" si="23"/>
        <v>Next Quarter Indicator  (From PDM)</v>
      </c>
      <c r="K97" s="78">
        <v>0</v>
      </c>
      <c r="L97" s="78">
        <v>0</v>
      </c>
      <c r="M97" s="78">
        <v>0</v>
      </c>
      <c r="N97" s="78">
        <v>0</v>
      </c>
      <c r="Q97" s="16" t="str">
        <f t="shared" si="20"/>
        <v>nxt_qtr_ind  string,</v>
      </c>
      <c r="R97" s="67"/>
      <c r="S97" s="68" t="str">
        <f t="shared" si="21"/>
        <v>nxt_qtr_ind,</v>
      </c>
      <c r="T97" s="67" t="s">
        <v>1462</v>
      </c>
      <c r="U97" s="67"/>
      <c r="V97" s="68" t="str">
        <f t="shared" si="22"/>
        <v>,a.nxt_qtr_ind</v>
      </c>
      <c r="AA97" t="s">
        <v>3033</v>
      </c>
      <c r="AB97" t="s">
        <v>2825</v>
      </c>
      <c r="AC97" t="s">
        <v>3032</v>
      </c>
      <c r="AD97" s="16" t="str">
        <f t="shared" si="25"/>
        <v>NXT_QTR_IND</v>
      </c>
      <c r="AE97" s="16" t="str">
        <f t="shared" si="24"/>
        <v>Next Quarter Indicator  (From PDM)</v>
      </c>
    </row>
    <row r="98" spans="1:31">
      <c r="A98" t="s">
        <v>1350</v>
      </c>
      <c r="B98" s="16" t="str">
        <f t="shared" si="26"/>
        <v>elps_qtr_ind string</v>
      </c>
      <c r="C98" s="20">
        <f t="shared" si="27"/>
        <v>13</v>
      </c>
      <c r="D98" s="20">
        <f t="shared" si="28"/>
        <v>0</v>
      </c>
      <c r="E98" s="20"/>
      <c r="F98" s="36" t="str">
        <f t="shared" si="29"/>
        <v>elps_qtr_ind</v>
      </c>
      <c r="G98" s="36" t="str">
        <f t="shared" si="30"/>
        <v>string</v>
      </c>
      <c r="H98" s="29">
        <v>87</v>
      </c>
      <c r="I98" s="30"/>
      <c r="J98" s="131" t="str">
        <f t="shared" si="23"/>
        <v>Indicator to identify elapsed Quarter  (From PDM)</v>
      </c>
      <c r="K98" s="78" t="s">
        <v>120</v>
      </c>
      <c r="L98" s="78" t="s">
        <v>120</v>
      </c>
      <c r="M98" s="78" t="s">
        <v>120</v>
      </c>
      <c r="N98" s="78" t="s">
        <v>120</v>
      </c>
      <c r="Q98" s="16" t="str">
        <f t="shared" si="20"/>
        <v>elps_qtr_ind  string,</v>
      </c>
      <c r="R98" s="67"/>
      <c r="S98" s="68" t="str">
        <f t="shared" si="21"/>
        <v>elps_qtr_ind,</v>
      </c>
      <c r="T98" s="67" t="s">
        <v>1463</v>
      </c>
      <c r="U98" s="67"/>
      <c r="V98" s="68" t="str">
        <f t="shared" si="22"/>
        <v>,a.elps_qtr_ind</v>
      </c>
      <c r="AA98" t="s">
        <v>3031</v>
      </c>
      <c r="AB98" t="s">
        <v>2825</v>
      </c>
      <c r="AC98" t="s">
        <v>3030</v>
      </c>
      <c r="AD98" s="16" t="str">
        <f t="shared" si="25"/>
        <v>ELPS_QTR_IND</v>
      </c>
      <c r="AE98" s="16" t="str">
        <f t="shared" si="24"/>
        <v>Indicator to identify elapsed Quarter  (From PDM)</v>
      </c>
    </row>
    <row r="99" spans="1:31">
      <c r="A99" t="s">
        <v>1351</v>
      </c>
      <c r="B99" s="16" t="str">
        <f t="shared" si="26"/>
        <v>fis_qtr_in_half_nbr int</v>
      </c>
      <c r="C99" s="20">
        <f t="shared" si="27"/>
        <v>20</v>
      </c>
      <c r="D99" s="20">
        <f t="shared" si="28"/>
        <v>0</v>
      </c>
      <c r="F99" s="36" t="str">
        <f t="shared" si="29"/>
        <v>fis_qtr_in_half_nbr</v>
      </c>
      <c r="G99" s="36" t="str">
        <f t="shared" si="30"/>
        <v>int</v>
      </c>
      <c r="H99" s="26">
        <v>88</v>
      </c>
      <c r="I99" s="75"/>
      <c r="J99" s="128" t="str">
        <f t="shared" si="23"/>
        <v>Quarter Number in a Fiscal half year  (From PDM)</v>
      </c>
      <c r="K99" s="78">
        <v>2</v>
      </c>
      <c r="L99" s="78">
        <v>2</v>
      </c>
      <c r="M99" s="78">
        <v>2</v>
      </c>
      <c r="N99" s="78">
        <v>2</v>
      </c>
      <c r="Q99" s="16" t="str">
        <f t="shared" si="20"/>
        <v>fis_qtr_in_half_nbr  int,</v>
      </c>
      <c r="R99" s="67"/>
      <c r="S99" s="68" t="str">
        <f t="shared" si="21"/>
        <v>fis_qtr_in_half_nbr,</v>
      </c>
      <c r="T99" t="s">
        <v>1464</v>
      </c>
      <c r="V99" s="68" t="str">
        <f t="shared" si="22"/>
        <v>,a.fis_qtr_in_half_nbr</v>
      </c>
      <c r="AA99" t="s">
        <v>3029</v>
      </c>
      <c r="AB99" t="s">
        <v>2842</v>
      </c>
      <c r="AC99" t="s">
        <v>3028</v>
      </c>
      <c r="AD99" s="16" t="str">
        <f t="shared" si="25"/>
        <v>FIS_QTR_IN_HALF_NBR</v>
      </c>
      <c r="AE99" s="16" t="str">
        <f t="shared" si="24"/>
        <v>Quarter Number in a Fiscal half year  (From PDM)</v>
      </c>
    </row>
    <row r="100" spans="1:31">
      <c r="A100" t="s">
        <v>1352</v>
      </c>
      <c r="B100" s="16" t="str">
        <f t="shared" si="26"/>
        <v>fis_half_yr_desc string</v>
      </c>
      <c r="C100" s="20">
        <f t="shared" si="27"/>
        <v>17</v>
      </c>
      <c r="D100" s="20">
        <f t="shared" si="28"/>
        <v>0</v>
      </c>
      <c r="E100" s="20"/>
      <c r="F100" s="36" t="str">
        <f t="shared" si="29"/>
        <v>fis_half_yr_desc</v>
      </c>
      <c r="G100" s="36" t="str">
        <f t="shared" si="30"/>
        <v>string</v>
      </c>
      <c r="H100" s="26">
        <v>89</v>
      </c>
      <c r="I100" s="27"/>
      <c r="J100" s="128" t="str">
        <f t="shared" si="23"/>
        <v>Names the six month accounting period  (From PDM)</v>
      </c>
      <c r="K100" s="78" t="s">
        <v>1755</v>
      </c>
      <c r="L100" s="78" t="s">
        <v>1755</v>
      </c>
      <c r="M100" s="78" t="s">
        <v>1755</v>
      </c>
      <c r="N100" s="78" t="s">
        <v>1755</v>
      </c>
      <c r="Q100" s="16" t="str">
        <f t="shared" si="20"/>
        <v>fis_half_yr_desc  string,</v>
      </c>
      <c r="R100" s="67"/>
      <c r="S100" s="68" t="str">
        <f t="shared" si="21"/>
        <v>fis_half_yr_desc,</v>
      </c>
      <c r="T100" s="67" t="s">
        <v>1465</v>
      </c>
      <c r="U100" s="67"/>
      <c r="V100" s="68" t="str">
        <f t="shared" si="22"/>
        <v>,a.fis_half_yr_desc</v>
      </c>
      <c r="AA100" t="s">
        <v>3027</v>
      </c>
      <c r="AB100" t="s">
        <v>2825</v>
      </c>
      <c r="AC100" t="s">
        <v>3026</v>
      </c>
      <c r="AD100" s="16" t="str">
        <f t="shared" si="25"/>
        <v>FIS_HALF_YR_DESC</v>
      </c>
      <c r="AE100" s="16" t="str">
        <f t="shared" si="24"/>
        <v>Names the six month accounting period  (From PDM)</v>
      </c>
    </row>
    <row r="101" spans="1:31">
      <c r="A101" t="s">
        <v>1353</v>
      </c>
      <c r="B101" s="16" t="str">
        <f t="shared" si="26"/>
        <v>fis_half_yr_full_desc string</v>
      </c>
      <c r="C101" s="20">
        <f t="shared" si="27"/>
        <v>22</v>
      </c>
      <c r="D101" s="20">
        <f t="shared" si="28"/>
        <v>0</v>
      </c>
      <c r="E101" s="20"/>
      <c r="F101" s="36" t="str">
        <f t="shared" si="29"/>
        <v>fis_half_yr_full_desc</v>
      </c>
      <c r="G101" s="36" t="str">
        <f t="shared" si="30"/>
        <v>string</v>
      </c>
      <c r="H101" s="29">
        <v>90</v>
      </c>
      <c r="I101" s="30"/>
      <c r="J101" s="131" t="str">
        <f t="shared" si="23"/>
        <v>Describes the six month accounting period  (From PDM)</v>
      </c>
      <c r="K101" s="78" t="s">
        <v>1755</v>
      </c>
      <c r="L101" s="78" t="s">
        <v>1755</v>
      </c>
      <c r="M101" s="78" t="s">
        <v>1755</v>
      </c>
      <c r="N101" s="78" t="s">
        <v>1755</v>
      </c>
      <c r="Q101" s="16" t="str">
        <f t="shared" si="20"/>
        <v>fis_half_yr_full_desc  string,</v>
      </c>
      <c r="R101" s="67"/>
      <c r="S101" s="68" t="str">
        <f t="shared" si="21"/>
        <v>fis_half_yr_full_desc,</v>
      </c>
      <c r="T101" s="67" t="s">
        <v>1466</v>
      </c>
      <c r="U101" s="67"/>
      <c r="V101" s="68" t="str">
        <f t="shared" si="22"/>
        <v>,a.fis_half_yr_full_desc</v>
      </c>
      <c r="AA101" t="s">
        <v>3025</v>
      </c>
      <c r="AB101" t="s">
        <v>2825</v>
      </c>
      <c r="AC101" t="s">
        <v>3024</v>
      </c>
      <c r="AD101" s="16" t="str">
        <f t="shared" si="25"/>
        <v>FIS_HALF_YR_FULL_DESC</v>
      </c>
      <c r="AE101" s="16" t="str">
        <f t="shared" si="24"/>
        <v>Describes the six month accounting period  (From PDM)</v>
      </c>
    </row>
    <row r="102" spans="1:31">
      <c r="A102" t="s">
        <v>1354</v>
      </c>
      <c r="B102" s="16" t="str">
        <f t="shared" si="26"/>
        <v>seq_in_half_rsln_nbr int</v>
      </c>
      <c r="C102" s="20">
        <f t="shared" si="27"/>
        <v>21</v>
      </c>
      <c r="D102" s="20">
        <f t="shared" si="28"/>
        <v>0</v>
      </c>
      <c r="F102" s="36" t="str">
        <f t="shared" si="29"/>
        <v>seq_in_half_rsln_nbr</v>
      </c>
      <c r="G102" s="36" t="str">
        <f t="shared" si="30"/>
        <v>int</v>
      </c>
      <c r="H102" s="26">
        <v>91</v>
      </c>
      <c r="I102" s="75"/>
      <c r="J102" s="128" t="str">
        <f t="shared" si="23"/>
        <v>Unique Sequence Number for each Half Year  (From PDM)</v>
      </c>
      <c r="K102" s="78">
        <v>5779</v>
      </c>
      <c r="L102" s="78">
        <v>5779</v>
      </c>
      <c r="M102" s="78">
        <v>5779</v>
      </c>
      <c r="N102" s="78">
        <v>5779</v>
      </c>
      <c r="Q102" s="16" t="str">
        <f t="shared" si="20"/>
        <v>seq_in_half_rsln_nbr  int,</v>
      </c>
      <c r="R102" s="67"/>
      <c r="S102" s="68" t="str">
        <f t="shared" si="21"/>
        <v>seq_in_half_rsln_nbr,</v>
      </c>
      <c r="T102" t="s">
        <v>1467</v>
      </c>
      <c r="V102" s="68" t="str">
        <f t="shared" si="22"/>
        <v>,a.seq_in_half_rsln_nbr</v>
      </c>
      <c r="AA102" t="s">
        <v>3023</v>
      </c>
      <c r="AB102" t="s">
        <v>2842</v>
      </c>
      <c r="AC102" t="s">
        <v>3022</v>
      </c>
      <c r="AD102" s="16" t="str">
        <f t="shared" si="25"/>
        <v>SEQ_IN_HALF_RSLN_NBR</v>
      </c>
      <c r="AE102" s="16" t="str">
        <f t="shared" si="24"/>
        <v>Unique Sequence Number for each Half Year  (From PDM)</v>
      </c>
    </row>
    <row r="103" spans="1:31">
      <c r="A103" t="s">
        <v>1355</v>
      </c>
      <c r="B103" s="16" t="str">
        <f t="shared" si="26"/>
        <v>half_yr_strt_dt string</v>
      </c>
      <c r="C103" s="20">
        <f t="shared" si="27"/>
        <v>16</v>
      </c>
      <c r="D103" s="20">
        <f t="shared" si="28"/>
        <v>0</v>
      </c>
      <c r="E103" s="20"/>
      <c r="F103" s="36" t="str">
        <f t="shared" si="29"/>
        <v>half_yr_strt_dt</v>
      </c>
      <c r="G103" s="36" t="str">
        <f t="shared" si="30"/>
        <v>string</v>
      </c>
      <c r="H103" s="26">
        <v>92</v>
      </c>
      <c r="I103" s="27"/>
      <c r="J103" s="128" t="str">
        <f t="shared" si="23"/>
        <v>Begin of Half Year date  (From PDM)</v>
      </c>
      <c r="K103" s="78" t="s">
        <v>1754</v>
      </c>
      <c r="L103" s="78" t="s">
        <v>1754</v>
      </c>
      <c r="M103" s="78" t="s">
        <v>1754</v>
      </c>
      <c r="N103" s="78" t="s">
        <v>1754</v>
      </c>
      <c r="Q103" s="16" t="str">
        <f t="shared" si="20"/>
        <v>half_yr_strt_dt  string,</v>
      </c>
      <c r="R103" s="67"/>
      <c r="S103" s="68" t="str">
        <f t="shared" si="21"/>
        <v>half_yr_strt_dt,</v>
      </c>
      <c r="T103" s="67" t="s">
        <v>1468</v>
      </c>
      <c r="U103" s="67"/>
      <c r="V103" s="68" t="str">
        <f t="shared" si="22"/>
        <v>,a.half_yr_strt_dt</v>
      </c>
      <c r="AA103" t="s">
        <v>3021</v>
      </c>
      <c r="AB103" t="s">
        <v>2825</v>
      </c>
      <c r="AC103" t="s">
        <v>3020</v>
      </c>
      <c r="AD103" s="16" t="str">
        <f t="shared" si="25"/>
        <v>HALF_YR_STRT_DT</v>
      </c>
      <c r="AE103" s="16" t="str">
        <f t="shared" si="24"/>
        <v>Begin of Half Year date  (From PDM)</v>
      </c>
    </row>
    <row r="104" spans="1:31">
      <c r="A104" t="s">
        <v>1356</v>
      </c>
      <c r="B104" s="16" t="str">
        <f t="shared" si="26"/>
        <v>half_yr_end_dt string</v>
      </c>
      <c r="C104" s="20">
        <f t="shared" si="27"/>
        <v>15</v>
      </c>
      <c r="D104" s="20">
        <f t="shared" si="28"/>
        <v>0</v>
      </c>
      <c r="E104" s="20"/>
      <c r="F104" s="36" t="str">
        <f t="shared" si="29"/>
        <v>half_yr_end_dt</v>
      </c>
      <c r="G104" s="36" t="str">
        <f t="shared" si="30"/>
        <v>string</v>
      </c>
      <c r="H104" s="29">
        <v>93</v>
      </c>
      <c r="I104" s="30"/>
      <c r="J104" s="131" t="str">
        <f t="shared" si="23"/>
        <v>End of Half Year date  (From PDM)</v>
      </c>
      <c r="K104" s="78" t="s">
        <v>1756</v>
      </c>
      <c r="L104" s="78" t="s">
        <v>1756</v>
      </c>
      <c r="M104" s="78" t="s">
        <v>1756</v>
      </c>
      <c r="N104" s="78" t="s">
        <v>1756</v>
      </c>
      <c r="Q104" s="16" t="str">
        <f t="shared" si="20"/>
        <v>half_yr_end_dt  string,</v>
      </c>
      <c r="R104" s="67"/>
      <c r="S104" s="68" t="str">
        <f t="shared" si="21"/>
        <v>half_yr_end_dt,</v>
      </c>
      <c r="T104" s="67" t="s">
        <v>1469</v>
      </c>
      <c r="U104" s="67"/>
      <c r="V104" s="68" t="str">
        <f t="shared" si="22"/>
        <v>,a.half_yr_end_dt</v>
      </c>
      <c r="AA104" t="s">
        <v>3019</v>
      </c>
      <c r="AB104" t="s">
        <v>2825</v>
      </c>
      <c r="AC104" t="s">
        <v>3018</v>
      </c>
      <c r="AD104" s="16" t="str">
        <f t="shared" si="25"/>
        <v>HALF_YR_END_DT</v>
      </c>
      <c r="AE104" s="16" t="str">
        <f t="shared" si="24"/>
        <v>End of Half Year date  (From PDM)</v>
      </c>
    </row>
    <row r="105" spans="1:31">
      <c r="A105" t="s">
        <v>1357</v>
      </c>
      <c r="B105" s="16" t="str">
        <f t="shared" si="26"/>
        <v>cur_half_ind string</v>
      </c>
      <c r="C105" s="20">
        <f t="shared" si="27"/>
        <v>13</v>
      </c>
      <c r="D105" s="20">
        <f t="shared" si="28"/>
        <v>0</v>
      </c>
      <c r="F105" s="36" t="str">
        <f t="shared" si="29"/>
        <v>cur_half_ind</v>
      </c>
      <c r="G105" s="36" t="str">
        <f t="shared" si="30"/>
        <v>string</v>
      </c>
      <c r="H105" s="26">
        <v>94</v>
      </c>
      <c r="I105" s="75"/>
      <c r="J105" s="128" t="str">
        <f t="shared" si="23"/>
        <v>Current Half of the year Indicator  (From PDM)</v>
      </c>
      <c r="K105" s="78">
        <v>1</v>
      </c>
      <c r="L105" s="78">
        <v>1</v>
      </c>
      <c r="M105" s="78">
        <v>1</v>
      </c>
      <c r="N105" s="78">
        <v>1</v>
      </c>
      <c r="Q105" s="16" t="str">
        <f t="shared" si="20"/>
        <v>cur_half_ind  string,</v>
      </c>
      <c r="R105" s="67"/>
      <c r="S105" s="68" t="str">
        <f t="shared" si="21"/>
        <v>cur_half_ind,</v>
      </c>
      <c r="T105" t="s">
        <v>1470</v>
      </c>
      <c r="V105" s="68" t="str">
        <f t="shared" si="22"/>
        <v>,a.cur_half_ind</v>
      </c>
      <c r="AA105" t="s">
        <v>3017</v>
      </c>
      <c r="AB105" t="s">
        <v>2825</v>
      </c>
      <c r="AC105" t="s">
        <v>3016</v>
      </c>
      <c r="AD105" s="16" t="str">
        <f t="shared" si="25"/>
        <v>CUR_HALF_IND</v>
      </c>
      <c r="AE105" s="16" t="str">
        <f t="shared" si="24"/>
        <v>Current Half of the year Indicator  (From PDM)</v>
      </c>
    </row>
    <row r="106" spans="1:31">
      <c r="A106" t="s">
        <v>1358</v>
      </c>
      <c r="B106" s="16" t="str">
        <f t="shared" si="26"/>
        <v>lst_half_ind string</v>
      </c>
      <c r="C106" s="20">
        <f t="shared" si="27"/>
        <v>13</v>
      </c>
      <c r="D106" s="20">
        <f t="shared" si="28"/>
        <v>0</v>
      </c>
      <c r="E106" s="20"/>
      <c r="F106" s="36" t="str">
        <f t="shared" si="29"/>
        <v>lst_half_ind</v>
      </c>
      <c r="G106" s="36" t="str">
        <f t="shared" si="30"/>
        <v>string</v>
      </c>
      <c r="H106" s="26">
        <v>95</v>
      </c>
      <c r="I106" s="27"/>
      <c r="J106" s="128" t="str">
        <f t="shared" si="23"/>
        <v>Previous Half Year Indicator  (From PDM)</v>
      </c>
      <c r="K106" s="78">
        <v>0</v>
      </c>
      <c r="L106" s="78">
        <v>0</v>
      </c>
      <c r="M106" s="78">
        <v>0</v>
      </c>
      <c r="N106" s="78">
        <v>0</v>
      </c>
      <c r="Q106" s="16" t="str">
        <f t="shared" si="20"/>
        <v>lst_half_ind  string,</v>
      </c>
      <c r="R106" s="67"/>
      <c r="S106" s="68" t="str">
        <f t="shared" si="21"/>
        <v>lst_half_ind,</v>
      </c>
      <c r="T106" s="67" t="s">
        <v>1471</v>
      </c>
      <c r="U106" s="67"/>
      <c r="V106" s="68" t="str">
        <f t="shared" si="22"/>
        <v>,a.lst_half_ind</v>
      </c>
      <c r="AA106" t="s">
        <v>3015</v>
      </c>
      <c r="AB106" t="s">
        <v>2825</v>
      </c>
      <c r="AC106" t="s">
        <v>3014</v>
      </c>
      <c r="AD106" s="16" t="str">
        <f t="shared" si="25"/>
        <v>LST_HALF_IND</v>
      </c>
      <c r="AE106" s="16" t="str">
        <f t="shared" si="24"/>
        <v>Previous Half Year Indicator  (From PDM)</v>
      </c>
    </row>
    <row r="107" spans="1:31">
      <c r="A107" t="s">
        <v>1359</v>
      </c>
      <c r="B107" s="16" t="str">
        <f t="shared" si="26"/>
        <v>lst_wk_cur_half_ind string</v>
      </c>
      <c r="C107" s="20">
        <f t="shared" si="27"/>
        <v>20</v>
      </c>
      <c r="D107" s="20">
        <f t="shared" si="28"/>
        <v>0</v>
      </c>
      <c r="E107" s="20"/>
      <c r="F107" s="36" t="str">
        <f t="shared" si="29"/>
        <v>lst_wk_cur_half_ind</v>
      </c>
      <c r="G107" s="36" t="str">
        <f t="shared" si="30"/>
        <v>string</v>
      </c>
      <c r="H107" s="29">
        <v>96</v>
      </c>
      <c r="I107" s="30"/>
      <c r="J107" s="131" t="str">
        <f t="shared" si="23"/>
        <v>As of Last Week, indicates the Current half of the year  (From PDM)</v>
      </c>
      <c r="K107" s="78">
        <v>0</v>
      </c>
      <c r="L107" s="78">
        <v>0</v>
      </c>
      <c r="M107" s="78">
        <v>0</v>
      </c>
      <c r="N107" s="78">
        <v>0</v>
      </c>
      <c r="Q107" s="16" t="str">
        <f t="shared" si="20"/>
        <v>lst_wk_cur_half_ind  string,</v>
      </c>
      <c r="R107" s="67"/>
      <c r="S107" s="68" t="str">
        <f t="shared" si="21"/>
        <v>lst_wk_cur_half_ind,</v>
      </c>
      <c r="T107" s="67" t="s">
        <v>1472</v>
      </c>
      <c r="U107" s="67"/>
      <c r="V107" s="68" t="str">
        <f t="shared" si="22"/>
        <v>,a.lst_wk_cur_half_ind</v>
      </c>
      <c r="AA107" t="s">
        <v>3013</v>
      </c>
      <c r="AB107" t="s">
        <v>2825</v>
      </c>
      <c r="AC107" t="s">
        <v>3012</v>
      </c>
      <c r="AD107" s="16" t="str">
        <f t="shared" si="25"/>
        <v>LST_WK_CUR_HALF_IND</v>
      </c>
      <c r="AE107" s="16" t="str">
        <f t="shared" si="24"/>
        <v>As of Last Week, indicates the Current half of the year  (From PDM)</v>
      </c>
    </row>
    <row r="108" spans="1:31">
      <c r="A108" t="s">
        <v>1360</v>
      </c>
      <c r="B108" s="16" t="str">
        <f t="shared" si="26"/>
        <v>nxt_half_ind string</v>
      </c>
      <c r="C108" s="20">
        <f t="shared" si="27"/>
        <v>13</v>
      </c>
      <c r="D108" s="20">
        <f t="shared" si="28"/>
        <v>0</v>
      </c>
      <c r="F108" s="36" t="str">
        <f t="shared" si="29"/>
        <v>nxt_half_ind</v>
      </c>
      <c r="G108" s="36" t="str">
        <f t="shared" si="30"/>
        <v>string</v>
      </c>
      <c r="H108" s="26">
        <v>97</v>
      </c>
      <c r="I108" s="75"/>
      <c r="J108" s="128" t="str">
        <f t="shared" si="23"/>
        <v>Next Half Year Indicator  (From PDM)</v>
      </c>
      <c r="K108" s="78">
        <v>0</v>
      </c>
      <c r="L108" s="78">
        <v>0</v>
      </c>
      <c r="M108" s="78">
        <v>0</v>
      </c>
      <c r="N108" s="78">
        <v>0</v>
      </c>
      <c r="Q108" s="16" t="str">
        <f t="shared" ref="Q108:Q121" si="31">F108&amp;"  "&amp;G108&amp;","</f>
        <v>nxt_half_ind  string,</v>
      </c>
      <c r="R108" s="67"/>
      <c r="S108" s="68" t="str">
        <f t="shared" ref="S108:S121" si="32">F108&amp;","</f>
        <v>nxt_half_ind,</v>
      </c>
      <c r="T108" t="s">
        <v>1473</v>
      </c>
      <c r="V108" s="68" t="str">
        <f t="shared" ref="V108:V121" si="33">",a."&amp;F108</f>
        <v>,a.nxt_half_ind</v>
      </c>
      <c r="AA108" t="s">
        <v>3011</v>
      </c>
      <c r="AB108" t="s">
        <v>2825</v>
      </c>
      <c r="AC108" t="s">
        <v>3010</v>
      </c>
      <c r="AD108" s="16" t="str">
        <f t="shared" si="25"/>
        <v>NXT_HALF_IND</v>
      </c>
      <c r="AE108" s="16" t="str">
        <f t="shared" si="24"/>
        <v>Next Half Year Indicator  (From PDM)</v>
      </c>
    </row>
    <row r="109" spans="1:31">
      <c r="A109" t="s">
        <v>1361</v>
      </c>
      <c r="B109" s="16" t="str">
        <f t="shared" si="26"/>
        <v>elps_half_ind string</v>
      </c>
      <c r="C109" s="20">
        <f t="shared" si="27"/>
        <v>14</v>
      </c>
      <c r="D109" s="20">
        <f t="shared" si="28"/>
        <v>0</v>
      </c>
      <c r="E109" s="20"/>
      <c r="F109" s="36" t="str">
        <f t="shared" si="29"/>
        <v>elps_half_ind</v>
      </c>
      <c r="G109" s="36" t="str">
        <f t="shared" si="30"/>
        <v>string</v>
      </c>
      <c r="H109" s="26">
        <v>98</v>
      </c>
      <c r="I109" s="27"/>
      <c r="J109" s="128" t="str">
        <f t="shared" ref="J109:J121" si="34">IFERROR(VLOOKUP(F109,AD:AE,2,FALSE),0)</f>
        <v>Elapsed Half Year Indicator  (From PDM)</v>
      </c>
      <c r="K109" s="78" t="s">
        <v>120</v>
      </c>
      <c r="L109" s="78" t="s">
        <v>120</v>
      </c>
      <c r="M109" s="78" t="s">
        <v>120</v>
      </c>
      <c r="N109" s="78" t="s">
        <v>120</v>
      </c>
      <c r="Q109" s="16" t="str">
        <f t="shared" si="31"/>
        <v>elps_half_ind  string,</v>
      </c>
      <c r="R109" s="67"/>
      <c r="S109" s="68" t="str">
        <f t="shared" si="32"/>
        <v>elps_half_ind,</v>
      </c>
      <c r="T109" s="67" t="s">
        <v>1474</v>
      </c>
      <c r="U109" s="67"/>
      <c r="V109" s="68" t="str">
        <f t="shared" si="33"/>
        <v>,a.elps_half_ind</v>
      </c>
      <c r="AA109" t="s">
        <v>3009</v>
      </c>
      <c r="AB109" t="s">
        <v>2825</v>
      </c>
      <c r="AC109" t="s">
        <v>3008</v>
      </c>
      <c r="AD109" s="16" t="str">
        <f t="shared" si="25"/>
        <v>ELPS_HALF_IND</v>
      </c>
      <c r="AE109" s="16" t="str">
        <f t="shared" si="24"/>
        <v>Elapsed Half Year Indicator  (From PDM)</v>
      </c>
    </row>
    <row r="110" spans="1:31">
      <c r="A110" t="s">
        <v>1362</v>
      </c>
      <c r="B110" s="16" t="str">
        <f t="shared" si="26"/>
        <v>fis_yr_desc string</v>
      </c>
      <c r="C110" s="20">
        <f t="shared" si="27"/>
        <v>12</v>
      </c>
      <c r="D110" s="20">
        <f t="shared" si="28"/>
        <v>0</v>
      </c>
      <c r="E110" s="20"/>
      <c r="F110" s="36" t="str">
        <f t="shared" si="29"/>
        <v>fis_yr_desc</v>
      </c>
      <c r="G110" s="36" t="str">
        <f t="shared" si="30"/>
        <v>string</v>
      </c>
      <c r="H110" s="29">
        <v>99</v>
      </c>
      <c r="I110" s="30"/>
      <c r="J110" s="131" t="str">
        <f t="shared" si="34"/>
        <v>The description for a REPORTING YEAR.  (From PDM)</v>
      </c>
      <c r="K110" s="78" t="s">
        <v>1757</v>
      </c>
      <c r="L110" s="78" t="s">
        <v>1757</v>
      </c>
      <c r="M110" s="78" t="s">
        <v>1757</v>
      </c>
      <c r="N110" s="78" t="s">
        <v>1757</v>
      </c>
      <c r="Q110" s="16" t="str">
        <f t="shared" si="31"/>
        <v>fis_yr_desc  string,</v>
      </c>
      <c r="R110" s="67"/>
      <c r="S110" s="68" t="str">
        <f t="shared" si="32"/>
        <v>fis_yr_desc,</v>
      </c>
      <c r="T110" s="67" t="s">
        <v>1475</v>
      </c>
      <c r="U110" s="67"/>
      <c r="V110" s="68" t="str">
        <f t="shared" si="33"/>
        <v>,a.fis_yr_desc</v>
      </c>
      <c r="AA110" t="s">
        <v>3007</v>
      </c>
      <c r="AB110" t="s">
        <v>2825</v>
      </c>
      <c r="AC110" t="s">
        <v>3006</v>
      </c>
      <c r="AD110" s="16" t="str">
        <f t="shared" si="25"/>
        <v>FIS_YR_DESC</v>
      </c>
      <c r="AE110" s="16" t="str">
        <f t="shared" si="24"/>
        <v>The description for a REPORTING YEAR.  (From PDM)</v>
      </c>
    </row>
    <row r="111" spans="1:31">
      <c r="A111" t="s">
        <v>1363</v>
      </c>
      <c r="B111" s="16" t="str">
        <f t="shared" si="26"/>
        <v>seq_in_yr_rsln_nbr int</v>
      </c>
      <c r="C111" s="20">
        <f t="shared" si="27"/>
        <v>19</v>
      </c>
      <c r="D111" s="20">
        <f t="shared" si="28"/>
        <v>0</v>
      </c>
      <c r="F111" s="36" t="str">
        <f t="shared" si="29"/>
        <v>seq_in_yr_rsln_nbr</v>
      </c>
      <c r="G111" s="36" t="str">
        <f t="shared" si="30"/>
        <v>int</v>
      </c>
      <c r="H111" s="26">
        <v>100</v>
      </c>
      <c r="I111" s="75"/>
      <c r="J111" s="128" t="str">
        <f t="shared" si="34"/>
        <v>Unique Sequence Number for each Year  (From PDM)</v>
      </c>
      <c r="K111" s="78">
        <v>5777</v>
      </c>
      <c r="L111" s="78">
        <v>5777</v>
      </c>
      <c r="M111" s="78">
        <v>5777</v>
      </c>
      <c r="N111" s="78">
        <v>5777</v>
      </c>
      <c r="Q111" s="16" t="str">
        <f t="shared" si="31"/>
        <v>seq_in_yr_rsln_nbr  int,</v>
      </c>
      <c r="R111" s="67"/>
      <c r="S111" s="68" t="str">
        <f t="shared" si="32"/>
        <v>seq_in_yr_rsln_nbr,</v>
      </c>
      <c r="T111" t="s">
        <v>1476</v>
      </c>
      <c r="V111" s="68" t="str">
        <f t="shared" si="33"/>
        <v>,a.seq_in_yr_rsln_nbr</v>
      </c>
      <c r="AA111" t="s">
        <v>3005</v>
      </c>
      <c r="AB111" t="s">
        <v>2842</v>
      </c>
      <c r="AC111" t="s">
        <v>3004</v>
      </c>
      <c r="AD111" s="16" t="str">
        <f t="shared" si="25"/>
        <v>SEQ_IN_YR_RSLN_NBR</v>
      </c>
      <c r="AE111" s="16" t="str">
        <f t="shared" si="24"/>
        <v>Unique Sequence Number for each Year  (From PDM)</v>
      </c>
    </row>
    <row r="112" spans="1:31">
      <c r="A112" t="s">
        <v>1364</v>
      </c>
      <c r="B112" s="16" t="str">
        <f t="shared" si="26"/>
        <v>elps_yr_ind string</v>
      </c>
      <c r="C112" s="20">
        <f t="shared" si="27"/>
        <v>12</v>
      </c>
      <c r="D112" s="20">
        <f t="shared" si="28"/>
        <v>0</v>
      </c>
      <c r="E112" s="20"/>
      <c r="F112" s="36" t="str">
        <f t="shared" si="29"/>
        <v>elps_yr_ind</v>
      </c>
      <c r="G112" s="36" t="str">
        <f t="shared" si="30"/>
        <v>string</v>
      </c>
      <c r="H112" s="26">
        <v>101</v>
      </c>
      <c r="I112" s="27"/>
      <c r="J112" s="128" t="str">
        <f t="shared" si="34"/>
        <v>Elapsed Year Indicator  (From PDM)</v>
      </c>
      <c r="K112" s="78" t="s">
        <v>120</v>
      </c>
      <c r="L112" s="78" t="s">
        <v>120</v>
      </c>
      <c r="M112" s="78" t="s">
        <v>120</v>
      </c>
      <c r="N112" s="78" t="s">
        <v>120</v>
      </c>
      <c r="Q112" s="16" t="str">
        <f t="shared" si="31"/>
        <v>elps_yr_ind  string,</v>
      </c>
      <c r="R112" s="67"/>
      <c r="S112" s="68" t="str">
        <f t="shared" si="32"/>
        <v>elps_yr_ind,</v>
      </c>
      <c r="T112" s="67" t="s">
        <v>1477</v>
      </c>
      <c r="U112" s="67"/>
      <c r="V112" s="68" t="str">
        <f t="shared" si="33"/>
        <v>,a.elps_yr_ind</v>
      </c>
      <c r="AA112" t="s">
        <v>3003</v>
      </c>
      <c r="AB112" t="s">
        <v>2825</v>
      </c>
      <c r="AC112" t="s">
        <v>3002</v>
      </c>
      <c r="AD112" s="16" t="str">
        <f t="shared" si="25"/>
        <v>ELPS_YR_IND</v>
      </c>
      <c r="AE112" s="16" t="str">
        <f t="shared" si="24"/>
        <v>Elapsed Year Indicator  (From PDM)</v>
      </c>
    </row>
    <row r="113" spans="1:31">
      <c r="A113" t="s">
        <v>1365</v>
      </c>
      <c r="B113" s="16" t="str">
        <f t="shared" si="26"/>
        <v>yr_strt_dt string</v>
      </c>
      <c r="C113" s="20">
        <f t="shared" si="27"/>
        <v>11</v>
      </c>
      <c r="D113" s="20">
        <f t="shared" si="28"/>
        <v>0</v>
      </c>
      <c r="E113" s="20"/>
      <c r="F113" s="36" t="str">
        <f t="shared" si="29"/>
        <v>yr_strt_dt</v>
      </c>
      <c r="G113" s="36" t="str">
        <f t="shared" si="30"/>
        <v>string</v>
      </c>
      <c r="H113" s="29">
        <v>102</v>
      </c>
      <c r="I113" s="30"/>
      <c r="J113" s="131" t="str">
        <f t="shared" si="34"/>
        <v>Begin of Year date  (From PDM)</v>
      </c>
      <c r="K113" s="78" t="s">
        <v>1754</v>
      </c>
      <c r="L113" s="78" t="s">
        <v>1754</v>
      </c>
      <c r="M113" s="78" t="s">
        <v>1754</v>
      </c>
      <c r="N113" s="78" t="s">
        <v>1754</v>
      </c>
      <c r="Q113" s="16" t="str">
        <f t="shared" si="31"/>
        <v>yr_strt_dt  string,</v>
      </c>
      <c r="R113" s="67"/>
      <c r="S113" s="68" t="str">
        <f t="shared" si="32"/>
        <v>yr_strt_dt,</v>
      </c>
      <c r="T113" s="67" t="s">
        <v>1478</v>
      </c>
      <c r="U113" s="67"/>
      <c r="V113" s="68" t="str">
        <f t="shared" si="33"/>
        <v>,a.yr_strt_dt</v>
      </c>
      <c r="AA113" t="s">
        <v>3001</v>
      </c>
      <c r="AB113" t="s">
        <v>2825</v>
      </c>
      <c r="AC113" t="s">
        <v>3000</v>
      </c>
      <c r="AD113" s="16" t="str">
        <f t="shared" si="25"/>
        <v>YR_STRT_DT</v>
      </c>
      <c r="AE113" s="16" t="str">
        <f t="shared" si="24"/>
        <v>Begin of Year date  (From PDM)</v>
      </c>
    </row>
    <row r="114" spans="1:31">
      <c r="A114" t="s">
        <v>1366</v>
      </c>
      <c r="B114" s="16" t="str">
        <f t="shared" si="26"/>
        <v>yr_end_dt string</v>
      </c>
      <c r="C114" s="20">
        <f t="shared" si="27"/>
        <v>10</v>
      </c>
      <c r="D114" s="20">
        <f t="shared" si="28"/>
        <v>0</v>
      </c>
      <c r="F114" s="36" t="str">
        <f t="shared" si="29"/>
        <v>yr_end_dt</v>
      </c>
      <c r="G114" s="36" t="str">
        <f t="shared" si="30"/>
        <v>string</v>
      </c>
      <c r="H114" s="26">
        <v>103</v>
      </c>
      <c r="I114" s="75"/>
      <c r="J114" s="128" t="str">
        <f t="shared" si="34"/>
        <v>End of Year date  (From PDM)</v>
      </c>
      <c r="K114" s="78" t="s">
        <v>1758</v>
      </c>
      <c r="L114" s="78" t="s">
        <v>1758</v>
      </c>
      <c r="M114" s="78" t="s">
        <v>1758</v>
      </c>
      <c r="N114" s="78" t="s">
        <v>1758</v>
      </c>
      <c r="Q114" s="16" t="str">
        <f t="shared" si="31"/>
        <v>yr_end_dt  string,</v>
      </c>
      <c r="R114" s="67"/>
      <c r="S114" s="68" t="str">
        <f t="shared" si="32"/>
        <v>yr_end_dt,</v>
      </c>
      <c r="T114" t="s">
        <v>1479</v>
      </c>
      <c r="V114" s="68" t="str">
        <f t="shared" si="33"/>
        <v>,a.yr_end_dt</v>
      </c>
      <c r="AA114" t="s">
        <v>2999</v>
      </c>
      <c r="AB114" t="s">
        <v>2825</v>
      </c>
      <c r="AC114" t="s">
        <v>2998</v>
      </c>
      <c r="AD114" s="16" t="str">
        <f t="shared" si="25"/>
        <v>YR_END_DT</v>
      </c>
      <c r="AE114" s="16" t="str">
        <f t="shared" si="24"/>
        <v>End of Year date  (From PDM)</v>
      </c>
    </row>
    <row r="115" spans="1:31">
      <c r="A115" t="s">
        <v>1367</v>
      </c>
      <c r="B115" s="16" t="str">
        <f t="shared" si="26"/>
        <v>cur_yr_ind string</v>
      </c>
      <c r="C115" s="20">
        <f t="shared" si="27"/>
        <v>11</v>
      </c>
      <c r="D115" s="20">
        <f t="shared" si="28"/>
        <v>0</v>
      </c>
      <c r="E115" s="20"/>
      <c r="F115" s="36" t="str">
        <f t="shared" si="29"/>
        <v>cur_yr_ind</v>
      </c>
      <c r="G115" s="36" t="str">
        <f t="shared" si="30"/>
        <v>string</v>
      </c>
      <c r="H115" s="26">
        <v>104</v>
      </c>
      <c r="I115" s="27"/>
      <c r="J115" s="128" t="str">
        <f t="shared" si="34"/>
        <v>Current Year Indicator  (From PDM)</v>
      </c>
      <c r="K115" s="78">
        <v>1</v>
      </c>
      <c r="L115" s="78">
        <v>1</v>
      </c>
      <c r="M115" s="78">
        <v>1</v>
      </c>
      <c r="N115" s="78">
        <v>1</v>
      </c>
      <c r="Q115" s="16" t="str">
        <f t="shared" si="31"/>
        <v>cur_yr_ind  string,</v>
      </c>
      <c r="R115" s="67"/>
      <c r="S115" s="68" t="str">
        <f t="shared" si="32"/>
        <v>cur_yr_ind,</v>
      </c>
      <c r="T115" s="67" t="s">
        <v>1480</v>
      </c>
      <c r="U115" s="67"/>
      <c r="V115" s="68" t="str">
        <f t="shared" si="33"/>
        <v>,a.cur_yr_ind</v>
      </c>
      <c r="AA115" t="s">
        <v>2997</v>
      </c>
      <c r="AB115" t="s">
        <v>2825</v>
      </c>
      <c r="AC115" t="s">
        <v>2996</v>
      </c>
      <c r="AD115" s="16" t="str">
        <f t="shared" si="25"/>
        <v>CUR_YR_IND</v>
      </c>
      <c r="AE115" s="16" t="str">
        <f t="shared" si="24"/>
        <v>Current Year Indicator  (From PDM)</v>
      </c>
    </row>
    <row r="116" spans="1:31">
      <c r="A116" t="s">
        <v>1368</v>
      </c>
      <c r="B116" s="16" t="str">
        <f t="shared" si="26"/>
        <v>lst_yr_ind string</v>
      </c>
      <c r="C116" s="20">
        <f t="shared" si="27"/>
        <v>11</v>
      </c>
      <c r="D116" s="20">
        <f t="shared" si="28"/>
        <v>0</v>
      </c>
      <c r="E116" s="20"/>
      <c r="F116" s="36" t="str">
        <f t="shared" si="29"/>
        <v>lst_yr_ind</v>
      </c>
      <c r="G116" s="36" t="str">
        <f t="shared" si="30"/>
        <v>string</v>
      </c>
      <c r="H116" s="29">
        <v>105</v>
      </c>
      <c r="I116" s="30"/>
      <c r="J116" s="131" t="str">
        <f t="shared" si="34"/>
        <v>Last Year Indicator  (From PDM)</v>
      </c>
      <c r="K116" s="78">
        <v>0</v>
      </c>
      <c r="L116" s="78">
        <v>0</v>
      </c>
      <c r="M116" s="78">
        <v>0</v>
      </c>
      <c r="N116" s="78">
        <v>0</v>
      </c>
      <c r="Q116" s="16" t="str">
        <f t="shared" si="31"/>
        <v>lst_yr_ind  string,</v>
      </c>
      <c r="R116" s="67"/>
      <c r="S116" s="68" t="str">
        <f t="shared" si="32"/>
        <v>lst_yr_ind,</v>
      </c>
      <c r="T116" s="67" t="s">
        <v>1481</v>
      </c>
      <c r="U116" s="67"/>
      <c r="V116" s="68" t="str">
        <f t="shared" si="33"/>
        <v>,a.lst_yr_ind</v>
      </c>
      <c r="AA116" t="s">
        <v>2995</v>
      </c>
      <c r="AB116" t="s">
        <v>2825</v>
      </c>
      <c r="AC116" t="s">
        <v>2994</v>
      </c>
      <c r="AD116" s="16" t="str">
        <f t="shared" si="25"/>
        <v>LST_YR_IND</v>
      </c>
      <c r="AE116" s="16" t="str">
        <f t="shared" si="24"/>
        <v>Last Year Indicator  (From PDM)</v>
      </c>
    </row>
    <row r="117" spans="1:31">
      <c r="A117" t="s">
        <v>1369</v>
      </c>
      <c r="B117" s="16" t="str">
        <f t="shared" si="26"/>
        <v>lst_wk_cur_yr_ind string</v>
      </c>
      <c r="C117" s="20">
        <f t="shared" si="27"/>
        <v>18</v>
      </c>
      <c r="D117" s="20">
        <f t="shared" si="28"/>
        <v>0</v>
      </c>
      <c r="F117" s="36" t="str">
        <f t="shared" si="29"/>
        <v>lst_wk_cur_yr_ind</v>
      </c>
      <c r="G117" s="36" t="str">
        <f t="shared" si="30"/>
        <v>string</v>
      </c>
      <c r="H117" s="26">
        <v>106</v>
      </c>
      <c r="I117" s="75"/>
      <c r="J117" s="128" t="str">
        <f t="shared" si="34"/>
        <v>As of Last Week, indicates the Current Year  (From PDM)</v>
      </c>
      <c r="K117" s="78">
        <v>1</v>
      </c>
      <c r="L117" s="78">
        <v>1</v>
      </c>
      <c r="M117" s="78">
        <v>1</v>
      </c>
      <c r="N117" s="78">
        <v>1</v>
      </c>
      <c r="Q117" s="16" t="str">
        <f t="shared" si="31"/>
        <v>lst_wk_cur_yr_ind  string,</v>
      </c>
      <c r="R117" s="67"/>
      <c r="S117" s="68" t="str">
        <f t="shared" si="32"/>
        <v>lst_wk_cur_yr_ind,</v>
      </c>
      <c r="T117" t="s">
        <v>1482</v>
      </c>
      <c r="V117" s="68" t="str">
        <f t="shared" si="33"/>
        <v>,a.lst_wk_cur_yr_ind</v>
      </c>
      <c r="AA117" t="s">
        <v>2993</v>
      </c>
      <c r="AB117" t="s">
        <v>2825</v>
      </c>
      <c r="AC117" t="s">
        <v>2992</v>
      </c>
      <c r="AD117" s="16" t="str">
        <f t="shared" si="25"/>
        <v>LST_WK_CUR_YR_IND</v>
      </c>
      <c r="AE117" s="16" t="str">
        <f t="shared" si="24"/>
        <v>As of Last Week, indicates the Current Year  (From PDM)</v>
      </c>
    </row>
    <row r="118" spans="1:31">
      <c r="A118" t="s">
        <v>1370</v>
      </c>
      <c r="B118" s="16" t="str">
        <f t="shared" si="26"/>
        <v>nxt_yr_ind string</v>
      </c>
      <c r="C118" s="20">
        <f t="shared" si="27"/>
        <v>11</v>
      </c>
      <c r="D118" s="20">
        <f t="shared" si="28"/>
        <v>0</v>
      </c>
      <c r="E118" s="20"/>
      <c r="F118" s="36" t="str">
        <f t="shared" si="29"/>
        <v>nxt_yr_ind</v>
      </c>
      <c r="G118" s="36" t="str">
        <f t="shared" si="30"/>
        <v>string</v>
      </c>
      <c r="H118" s="26">
        <v>107</v>
      </c>
      <c r="I118" s="27"/>
      <c r="J118" s="128" t="str">
        <f t="shared" si="34"/>
        <v>Next Year Indicator  (From PDM)</v>
      </c>
      <c r="K118" s="78">
        <v>0</v>
      </c>
      <c r="L118" s="78">
        <v>0</v>
      </c>
      <c r="M118" s="78">
        <v>0</v>
      </c>
      <c r="N118" s="78">
        <v>0</v>
      </c>
      <c r="Q118" s="16" t="str">
        <f t="shared" si="31"/>
        <v>nxt_yr_ind  string,</v>
      </c>
      <c r="R118" s="67"/>
      <c r="S118" s="68" t="str">
        <f t="shared" si="32"/>
        <v>nxt_yr_ind,</v>
      </c>
      <c r="T118" s="67" t="s">
        <v>1483</v>
      </c>
      <c r="U118" s="67"/>
      <c r="V118" s="68" t="str">
        <f t="shared" si="33"/>
        <v>,a.nxt_yr_ind</v>
      </c>
      <c r="AA118" t="s">
        <v>2991</v>
      </c>
      <c r="AB118" t="s">
        <v>2825</v>
      </c>
      <c r="AC118" t="s">
        <v>2990</v>
      </c>
      <c r="AD118" s="16" t="str">
        <f t="shared" si="25"/>
        <v>NXT_YR_IND</v>
      </c>
      <c r="AE118" s="16" t="str">
        <f t="shared" si="24"/>
        <v>Next Year Indicator  (From PDM)</v>
      </c>
    </row>
    <row r="119" spans="1:31">
      <c r="A119" t="s">
        <v>1371</v>
      </c>
      <c r="B119" s="16" t="str">
        <f t="shared" si="26"/>
        <v>cn_cur_dy_ind string</v>
      </c>
      <c r="C119" s="20">
        <f t="shared" si="27"/>
        <v>14</v>
      </c>
      <c r="D119" s="20">
        <f t="shared" si="28"/>
        <v>0</v>
      </c>
      <c r="E119" s="20"/>
      <c r="F119" s="36" t="str">
        <f t="shared" si="29"/>
        <v>cn_cur_dy_ind</v>
      </c>
      <c r="G119" s="36" t="str">
        <f t="shared" si="30"/>
        <v>string</v>
      </c>
      <c r="H119" s="29">
        <v>108</v>
      </c>
      <c r="I119" s="30"/>
      <c r="J119" s="131" t="str">
        <f t="shared" si="34"/>
        <v xml:space="preserve"> (From PDM)</v>
      </c>
      <c r="K119" s="78">
        <v>0</v>
      </c>
      <c r="L119" s="78">
        <v>0</v>
      </c>
      <c r="M119" s="78">
        <v>0</v>
      </c>
      <c r="N119" s="78">
        <v>0</v>
      </c>
      <c r="Q119" s="16" t="str">
        <f t="shared" si="31"/>
        <v>cn_cur_dy_ind  string,</v>
      </c>
      <c r="R119" s="67"/>
      <c r="S119" s="68" t="str">
        <f t="shared" si="32"/>
        <v>cn_cur_dy_ind,</v>
      </c>
      <c r="T119" s="67" t="s">
        <v>1484</v>
      </c>
      <c r="U119" s="67"/>
      <c r="V119" s="68" t="str">
        <f t="shared" si="33"/>
        <v>,a.cn_cur_dy_ind</v>
      </c>
      <c r="AA119" t="s">
        <v>2989</v>
      </c>
      <c r="AB119" t="s">
        <v>2825</v>
      </c>
      <c r="AD119" s="16" t="str">
        <f t="shared" si="25"/>
        <v>CN_CUR_DY_IND</v>
      </c>
      <c r="AE119" s="16" t="str">
        <f t="shared" si="24"/>
        <v xml:space="preserve"> (From PDM)</v>
      </c>
    </row>
    <row r="120" spans="1:31">
      <c r="A120" t="s">
        <v>1372</v>
      </c>
      <c r="B120" s="16" t="str">
        <f t="shared" si="26"/>
        <v>cn_prv_dy_ind string</v>
      </c>
      <c r="C120" s="20">
        <f t="shared" si="27"/>
        <v>14</v>
      </c>
      <c r="D120" s="20">
        <f t="shared" si="28"/>
        <v>0</v>
      </c>
      <c r="F120" s="36" t="str">
        <f t="shared" si="29"/>
        <v>cn_prv_dy_ind</v>
      </c>
      <c r="G120" s="36" t="str">
        <f t="shared" si="30"/>
        <v>string</v>
      </c>
      <c r="H120" s="26">
        <v>109</v>
      </c>
      <c r="I120" s="75"/>
      <c r="J120" s="128" t="str">
        <f t="shared" si="34"/>
        <v xml:space="preserve"> (From PDM)</v>
      </c>
      <c r="K120" s="78">
        <v>0</v>
      </c>
      <c r="L120" s="78">
        <v>0</v>
      </c>
      <c r="M120" s="78">
        <v>0</v>
      </c>
      <c r="N120" s="78">
        <v>0</v>
      </c>
      <c r="Q120" s="16" t="str">
        <f t="shared" si="31"/>
        <v>cn_prv_dy_ind  string,</v>
      </c>
      <c r="R120" s="67"/>
      <c r="S120" s="68" t="str">
        <f t="shared" si="32"/>
        <v>cn_prv_dy_ind,</v>
      </c>
      <c r="T120" t="s">
        <v>1485</v>
      </c>
      <c r="V120" s="68" t="str">
        <f t="shared" si="33"/>
        <v>,a.cn_prv_dy_ind</v>
      </c>
      <c r="AA120" t="s">
        <v>2988</v>
      </c>
      <c r="AB120" t="s">
        <v>2825</v>
      </c>
      <c r="AD120" s="16" t="str">
        <f t="shared" si="25"/>
        <v>CN_PRV_DY_IND</v>
      </c>
      <c r="AE120" s="16" t="str">
        <f t="shared" si="24"/>
        <v xml:space="preserve"> (From PDM)</v>
      </c>
    </row>
    <row r="121" spans="1:31">
      <c r="A121" t="s">
        <v>1373</v>
      </c>
      <c r="B121" s="16" t="str">
        <f t="shared" si="26"/>
        <v>cn_elps_dy_ind string</v>
      </c>
      <c r="C121" s="20">
        <f t="shared" si="27"/>
        <v>15</v>
      </c>
      <c r="D121" s="20">
        <f t="shared" si="28"/>
        <v>0</v>
      </c>
      <c r="E121" s="20"/>
      <c r="F121" s="36" t="str">
        <f t="shared" si="29"/>
        <v>cn_elps_dy_ind</v>
      </c>
      <c r="G121" s="36" t="str">
        <f t="shared" si="30"/>
        <v>string</v>
      </c>
      <c r="H121" s="26">
        <v>110</v>
      </c>
      <c r="I121" s="27"/>
      <c r="J121" s="128" t="str">
        <f t="shared" si="34"/>
        <v xml:space="preserve"> (From PDM)</v>
      </c>
      <c r="K121" s="78" t="s">
        <v>120</v>
      </c>
      <c r="L121" s="78" t="s">
        <v>120</v>
      </c>
      <c r="M121" s="78" t="s">
        <v>120</v>
      </c>
      <c r="N121" s="78" t="s">
        <v>120</v>
      </c>
      <c r="Q121" s="16" t="str">
        <f t="shared" si="31"/>
        <v>cn_elps_dy_ind  string,</v>
      </c>
      <c r="R121" s="67"/>
      <c r="S121" s="68" t="str">
        <f t="shared" si="32"/>
        <v>cn_elps_dy_ind,</v>
      </c>
      <c r="T121" s="67" t="s">
        <v>1486</v>
      </c>
      <c r="U121" s="67"/>
      <c r="V121" s="68" t="str">
        <f t="shared" si="33"/>
        <v>,a.cn_elps_dy_ind</v>
      </c>
      <c r="AA121" t="s">
        <v>2987</v>
      </c>
      <c r="AB121" t="s">
        <v>2825</v>
      </c>
      <c r="AD121" s="16" t="str">
        <f t="shared" si="25"/>
        <v>CN_ELPS_DY_IND</v>
      </c>
      <c r="AE121" s="16" t="str">
        <f t="shared" si="24"/>
        <v xml:space="preserve"> (From PDM)</v>
      </c>
    </row>
    <row r="123" spans="1:31" ht="409.5">
      <c r="A123" s="1" t="s">
        <v>1374</v>
      </c>
    </row>
    <row r="124" spans="1:31">
      <c r="A124" t="s">
        <v>1375</v>
      </c>
    </row>
  </sheetData>
  <mergeCells count="5">
    <mergeCell ref="F1:I1"/>
    <mergeCell ref="G3:J3"/>
    <mergeCell ref="G4:J4"/>
    <mergeCell ref="G5:J5"/>
    <mergeCell ref="G6:J6"/>
  </mergeCells>
  <pageMargins left="0.2" right="0.2" top="0.5" bottom="0.25" header="0.3" footer="0.3"/>
  <pageSetup paperSize="17" scale="60"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5:C36"/>
  <sheetViews>
    <sheetView zoomScale="80" zoomScaleNormal="80" workbookViewId="0">
      <selection activeCell="J19" sqref="J19"/>
    </sheetView>
  </sheetViews>
  <sheetFormatPr defaultRowHeight="15"/>
  <cols>
    <col min="1" max="1" width="34.140625" bestFit="1" customWidth="1"/>
    <col min="2" max="2" width="25.7109375" bestFit="1" customWidth="1"/>
  </cols>
  <sheetData>
    <row r="5" spans="1:3">
      <c r="A5" s="60" t="s">
        <v>1204</v>
      </c>
    </row>
    <row r="8" spans="1:3">
      <c r="A8" s="3" t="s">
        <v>143</v>
      </c>
    </row>
    <row r="9" spans="1:3">
      <c r="A9" s="3" t="s">
        <v>13788</v>
      </c>
      <c r="C9" s="16" t="s">
        <v>13394</v>
      </c>
    </row>
    <row r="10" spans="1:3">
      <c r="A10" t="s">
        <v>2</v>
      </c>
    </row>
    <row r="11" spans="1:3">
      <c r="A11" t="s">
        <v>215</v>
      </c>
    </row>
    <row r="12" spans="1:3">
      <c r="A12" s="3" t="s">
        <v>146</v>
      </c>
    </row>
    <row r="13" spans="1:3">
      <c r="A13" t="s">
        <v>2</v>
      </c>
      <c r="B13" s="58" t="s">
        <v>258</v>
      </c>
    </row>
    <row r="14" spans="1:3">
      <c r="A14" t="s">
        <v>147</v>
      </c>
    </row>
    <row r="15" spans="1:3">
      <c r="A15" t="s">
        <v>13789</v>
      </c>
    </row>
    <row r="16" spans="1:3">
      <c r="A16" t="s">
        <v>13790</v>
      </c>
    </row>
    <row r="17" spans="1:1">
      <c r="A17" t="s">
        <v>13791</v>
      </c>
    </row>
    <row r="18" spans="1:1">
      <c r="A18" t="s">
        <v>13792</v>
      </c>
    </row>
    <row r="19" spans="1:1">
      <c r="A19" t="s">
        <v>13793</v>
      </c>
    </row>
    <row r="20" spans="1:1">
      <c r="A20" s="106" t="s">
        <v>13794</v>
      </c>
    </row>
    <row r="21" spans="1:1">
      <c r="A21" t="s">
        <v>13795</v>
      </c>
    </row>
    <row r="22" spans="1:1">
      <c r="A22" t="s">
        <v>13796</v>
      </c>
    </row>
    <row r="23" spans="1:1">
      <c r="A23" t="s">
        <v>13797</v>
      </c>
    </row>
    <row r="24" spans="1:1">
      <c r="A24" t="s">
        <v>13798</v>
      </c>
    </row>
    <row r="25" spans="1:1">
      <c r="A25" t="s">
        <v>13799</v>
      </c>
    </row>
    <row r="26" spans="1:1">
      <c r="A26" t="s">
        <v>13800</v>
      </c>
    </row>
    <row r="27" spans="1:1">
      <c r="A27" t="s">
        <v>13801</v>
      </c>
    </row>
    <row r="28" spans="1:1">
      <c r="A28" t="s">
        <v>13802</v>
      </c>
    </row>
    <row r="29" spans="1:1">
      <c r="A29" t="s">
        <v>13803</v>
      </c>
    </row>
    <row r="30" spans="1:1">
      <c r="A30" t="s">
        <v>13804</v>
      </c>
    </row>
    <row r="31" spans="1:1">
      <c r="A31" t="s">
        <v>13805</v>
      </c>
    </row>
    <row r="32" spans="1:1">
      <c r="A32" t="s">
        <v>13806</v>
      </c>
    </row>
    <row r="33" spans="1:1">
      <c r="A33" t="s">
        <v>13807</v>
      </c>
    </row>
    <row r="34" spans="1:1">
      <c r="A34" t="s">
        <v>13808</v>
      </c>
    </row>
    <row r="35" spans="1:1">
      <c r="A35" t="s">
        <v>13809</v>
      </c>
    </row>
    <row r="36" spans="1:1">
      <c r="A36" t="s">
        <v>13810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BZ111"/>
  <sheetViews>
    <sheetView topLeftCell="E1" zoomScale="80" zoomScaleNormal="80" workbookViewId="0">
      <pane xSplit="30810" ySplit="8385" topLeftCell="Z97" activePane="bottomLeft"/>
      <selection activeCell="G6" sqref="G6:K6"/>
      <selection pane="topRight" activeCell="AA11" sqref="AA11:AC12"/>
      <selection pane="bottomLeft" activeCell="L70" sqref="L70"/>
      <selection pane="bottomRight" activeCell="AC65" sqref="AC65"/>
    </sheetView>
  </sheetViews>
  <sheetFormatPr defaultRowHeight="15"/>
  <cols>
    <col min="1" max="1" width="33.28515625" customWidth="1"/>
    <col min="2" max="2" width="33.85546875" customWidth="1"/>
    <col min="3" max="3" width="10" customWidth="1"/>
    <col min="4" max="4" width="13.7109375" customWidth="1"/>
    <col min="6" max="6" width="27" bestFit="1" customWidth="1"/>
    <col min="7" max="7" width="11.7109375" bestFit="1" customWidth="1"/>
    <col min="8" max="8" width="5.5703125" customWidth="1"/>
    <col min="9" max="10" width="9.85546875" bestFit="1" customWidth="1"/>
    <col min="11" max="11" width="73.140625" customWidth="1"/>
    <col min="12" max="12" width="65" customWidth="1"/>
    <col min="13" max="13" width="30.85546875" customWidth="1"/>
    <col min="14" max="16" width="37.140625" bestFit="1" customWidth="1"/>
    <col min="21" max="21" width="28" customWidth="1"/>
    <col min="22" max="22" width="39.140625" customWidth="1"/>
    <col min="23" max="23" width="20.85546875" customWidth="1"/>
    <col min="24" max="24" width="32.28515625" customWidth="1"/>
    <col min="26" max="26" width="22.7109375" customWidth="1"/>
    <col min="70" max="71" width="9.140625" style="165"/>
  </cols>
  <sheetData>
    <row r="1" spans="1:78" ht="19.5" thickBot="1">
      <c r="F1" s="473" t="str">
        <f>UPPER(G5)</f>
        <v>CGSCX_CNSL_GLBL_STY_CLR_FLAT_XREF</v>
      </c>
      <c r="G1" s="473"/>
      <c r="H1" s="473"/>
      <c r="I1" s="473"/>
      <c r="J1" s="317"/>
      <c r="U1" s="5"/>
      <c r="V1" s="5"/>
      <c r="W1" s="5"/>
      <c r="X1" s="5"/>
      <c r="Y1" s="5"/>
      <c r="Z1" s="5"/>
      <c r="AM1" s="195"/>
      <c r="AN1" s="195"/>
      <c r="BE1" s="210"/>
      <c r="BN1" s="16"/>
    </row>
    <row r="2" spans="1:78" ht="18.75">
      <c r="F2" s="6"/>
      <c r="I2" s="4"/>
      <c r="J2" s="4"/>
      <c r="M2" s="38" t="s">
        <v>86</v>
      </c>
      <c r="U2" s="5"/>
      <c r="V2" s="5"/>
      <c r="W2" s="5"/>
      <c r="X2" s="5"/>
      <c r="Y2" s="5"/>
      <c r="Z2" s="5"/>
      <c r="AM2" s="195"/>
      <c r="AN2" s="211" t="s">
        <v>4419</v>
      </c>
      <c r="AO2" s="211" t="s">
        <v>4420</v>
      </c>
      <c r="AR2" s="211" t="s">
        <v>4421</v>
      </c>
      <c r="AS2" s="211" t="s">
        <v>4422</v>
      </c>
      <c r="AV2" s="211" t="s">
        <v>4423</v>
      </c>
      <c r="AW2" s="211" t="s">
        <v>4424</v>
      </c>
      <c r="AY2" s="211" t="s">
        <v>4425</v>
      </c>
      <c r="AZ2" s="211" t="s">
        <v>4426</v>
      </c>
      <c r="BC2" s="211" t="s">
        <v>4427</v>
      </c>
      <c r="BD2" s="211" t="s">
        <v>4428</v>
      </c>
      <c r="BE2" s="210"/>
      <c r="BF2" s="211" t="s">
        <v>4419</v>
      </c>
      <c r="BG2" s="211" t="s">
        <v>4420</v>
      </c>
      <c r="BJ2" s="211" t="s">
        <v>4421</v>
      </c>
      <c r="BK2" s="211" t="s">
        <v>4422</v>
      </c>
      <c r="BN2" s="211" t="s">
        <v>4423</v>
      </c>
      <c r="BO2" s="211" t="s">
        <v>4424</v>
      </c>
      <c r="BQ2" s="211" t="s">
        <v>4425</v>
      </c>
      <c r="BR2" s="402" t="s">
        <v>4426</v>
      </c>
      <c r="BU2" s="211" t="s">
        <v>4427</v>
      </c>
      <c r="BV2" s="211" t="s">
        <v>4428</v>
      </c>
      <c r="BZ2" s="211" t="s">
        <v>4429</v>
      </c>
    </row>
    <row r="3" spans="1:78">
      <c r="F3" s="3" t="s">
        <v>87</v>
      </c>
      <c r="G3" s="475" t="s">
        <v>106</v>
      </c>
      <c r="H3" s="475"/>
      <c r="I3" s="475"/>
      <c r="J3" s="475"/>
      <c r="K3" s="475"/>
      <c r="L3" s="359"/>
      <c r="M3" s="39" t="s">
        <v>13564</v>
      </c>
      <c r="U3" s="5"/>
      <c r="V3" s="5"/>
      <c r="W3" s="5"/>
      <c r="X3" s="5"/>
      <c r="Y3" s="5"/>
      <c r="Z3" s="5"/>
      <c r="AM3" s="195"/>
      <c r="AN3" s="195"/>
      <c r="BE3" s="210"/>
      <c r="BN3" s="16"/>
      <c r="BZ3" s="16" t="str">
        <f>"hive -e 'set hive.cli.print.header=true; select * from "&amp;G6&amp;" acquisition_date = "&amp;"""22-APR-17"""&amp;" limit 10000;'&gt;"&amp;$G$4&amp;"_"&amp;$G$6&amp;"_10k_sample.txt;"</f>
        <v>hive -e 'set hive.cli.print.header=true; select * from DB_FNDTCNSL_PRODREFRESH.CGSCX_CNSL_GLBL_STY_CLR_FLAT_XREF acquisition_date = "22-APR-17" limit 10000;'&gt;DB_FNDTCNSL_PRODREFRESH_DB_FNDTCNSL_PRODREFRESH.CGSCX_CNSL_GLBL_STY_CLR_FLAT_XREF_10k_sample.txt;</v>
      </c>
    </row>
    <row r="4" spans="1:78" ht="15.75" thickBot="1">
      <c r="F4" s="3" t="s">
        <v>88</v>
      </c>
      <c r="G4" s="474" t="str">
        <f>LEFT(G6,(FIND(".",G6)-1))</f>
        <v>DB_FNDTCNSL_PRODREFRESH</v>
      </c>
      <c r="H4" s="474" t="e">
        <f>LEFT(H6,(FIND(".",H6)-1))</f>
        <v>#VALUE!</v>
      </c>
      <c r="I4" s="474" t="e">
        <f>LEFT(I6,(FIND(".",I6)-1))</f>
        <v>#VALUE!</v>
      </c>
      <c r="J4" s="474"/>
      <c r="K4" s="474" t="e">
        <f>LEFT(K6,(FIND(".",K6)-1))</f>
        <v>#VALUE!</v>
      </c>
      <c r="L4" s="358"/>
      <c r="M4" s="40"/>
      <c r="U4" s="5"/>
      <c r="V4" s="5"/>
      <c r="W4" s="5"/>
      <c r="X4" s="5"/>
      <c r="Y4" s="5"/>
      <c r="Z4" s="5"/>
      <c r="AM4" s="195"/>
      <c r="AN4" s="195"/>
      <c r="AR4" s="15" t="s">
        <v>4049</v>
      </c>
      <c r="BE4" s="210"/>
      <c r="BJ4" s="15" t="s">
        <v>4049</v>
      </c>
      <c r="BN4" s="16"/>
      <c r="BZ4" t="s">
        <v>14426</v>
      </c>
    </row>
    <row r="5" spans="1:78">
      <c r="B5" s="9"/>
      <c r="F5" s="3" t="s">
        <v>89</v>
      </c>
      <c r="G5" s="474" t="str">
        <f>RIGHT(G6,(LEN(G6)-(FIND(".",G6))))</f>
        <v>CGSCX_CNSL_GLBL_STY_CLR_FLAT_XREF</v>
      </c>
      <c r="H5" s="474" t="e">
        <f>RIGHT(H6,(LEN(H6)-(FIND(".",H6))))</f>
        <v>#VALUE!</v>
      </c>
      <c r="I5" s="474" t="e">
        <f>RIGHT(I6,(LEN(I6)-(FIND(".",I6))))</f>
        <v>#VALUE!</v>
      </c>
      <c r="J5" s="474"/>
      <c r="K5" s="474" t="e">
        <f>RIGHT(K6,(LEN(K6)-(FIND(".",K6))))</f>
        <v>#VALUE!</v>
      </c>
      <c r="L5" s="358"/>
      <c r="M5" s="318"/>
      <c r="U5" s="5"/>
      <c r="V5" s="5"/>
      <c r="W5" s="5"/>
      <c r="X5" s="5"/>
      <c r="Y5" s="5"/>
      <c r="Z5" s="5"/>
      <c r="AM5" s="195"/>
      <c r="AN5" s="195"/>
      <c r="AR5" s="60" t="s">
        <v>10571</v>
      </c>
      <c r="BE5" s="210"/>
      <c r="BJ5" s="60" t="s">
        <v>10572</v>
      </c>
      <c r="BN5" s="16"/>
      <c r="BZ5" t="s">
        <v>14543</v>
      </c>
    </row>
    <row r="6" spans="1:78">
      <c r="F6" s="3" t="s">
        <v>90</v>
      </c>
      <c r="G6" s="476" t="s">
        <v>13396</v>
      </c>
      <c r="H6" s="476"/>
      <c r="I6" s="476"/>
      <c r="J6" s="476"/>
      <c r="K6" s="476"/>
      <c r="L6" s="360"/>
      <c r="M6" s="37"/>
      <c r="U6" s="5"/>
      <c r="V6" s="5"/>
      <c r="W6" s="5"/>
      <c r="X6" s="5"/>
      <c r="Y6" s="5"/>
      <c r="Z6" s="5"/>
      <c r="AM6" s="195"/>
      <c r="AN6" s="33" t="s">
        <v>4050</v>
      </c>
      <c r="AO6" s="199" t="s">
        <v>4051</v>
      </c>
      <c r="AR6" s="9" t="s">
        <v>4127</v>
      </c>
      <c r="AV6" s="203" t="s">
        <v>4201</v>
      </c>
      <c r="BC6" s="206" t="s">
        <v>4203</v>
      </c>
      <c r="BE6" s="210"/>
      <c r="BF6" s="33" t="s">
        <v>4052</v>
      </c>
      <c r="BJ6" s="9" t="s">
        <v>4127</v>
      </c>
      <c r="BN6" s="203" t="s">
        <v>4201</v>
      </c>
    </row>
    <row r="7" spans="1:78" ht="15.75" thickBot="1">
      <c r="F7" s="3" t="s">
        <v>91</v>
      </c>
      <c r="G7" s="10">
        <v>42948</v>
      </c>
      <c r="H7" s="318"/>
      <c r="I7" s="4"/>
      <c r="J7" s="4"/>
      <c r="K7" s="12"/>
      <c r="L7" s="12"/>
      <c r="M7" s="12"/>
      <c r="U7" s="5"/>
      <c r="V7" s="5"/>
      <c r="W7" s="5"/>
      <c r="X7" s="5"/>
      <c r="Y7" s="5"/>
      <c r="Z7" s="5"/>
      <c r="AM7" s="195"/>
      <c r="AN7" s="195"/>
      <c r="BE7" s="210"/>
      <c r="BN7" s="16"/>
    </row>
    <row r="8" spans="1:78" ht="15.75" thickBot="1">
      <c r="A8" t="s">
        <v>143</v>
      </c>
      <c r="F8" s="3" t="s">
        <v>92</v>
      </c>
      <c r="G8" s="13">
        <v>8204730</v>
      </c>
      <c r="H8" s="14"/>
      <c r="I8" s="4"/>
      <c r="J8" s="4"/>
      <c r="U8" s="229" t="str">
        <f>"select count ("&amp;F$12&amp;") from "&amp;$G$6&amp;" ;"</f>
        <v>select count (GLBL_STY_CLR_HASH_KEY) from DB_FNDTCNSL_PRODREFRESH.CGSCX_CNSL_GLBL_STY_CLR_FLAT_XREF ;</v>
      </c>
      <c r="V8" s="5"/>
      <c r="W8" s="5"/>
      <c r="X8" s="5"/>
      <c r="Y8" s="5"/>
      <c r="Z8" s="5"/>
      <c r="AM8" s="195"/>
      <c r="AN8" s="195"/>
      <c r="AY8" t="s">
        <v>14323</v>
      </c>
      <c r="BE8" s="210"/>
      <c r="BN8" s="16"/>
      <c r="BQ8" t="s">
        <v>15151</v>
      </c>
    </row>
    <row r="9" spans="1:78">
      <c r="A9" s="3" t="s">
        <v>13395</v>
      </c>
      <c r="F9" s="15" t="s">
        <v>93</v>
      </c>
      <c r="G9" s="16"/>
      <c r="H9" s="16"/>
      <c r="I9" s="4"/>
      <c r="J9" s="4"/>
      <c r="U9" s="5"/>
      <c r="V9" s="5"/>
      <c r="W9" s="5"/>
      <c r="X9" s="5"/>
      <c r="Y9" s="5"/>
      <c r="Z9" s="5" t="s">
        <v>957</v>
      </c>
      <c r="AF9" s="15" t="s">
        <v>2823</v>
      </c>
      <c r="AM9" s="195"/>
      <c r="AN9" s="195"/>
      <c r="BE9" s="210"/>
      <c r="BN9" s="16"/>
    </row>
    <row r="10" spans="1:78" ht="49.5" customHeight="1" thickBot="1">
      <c r="A10" t="s">
        <v>2</v>
      </c>
      <c r="B10" s="3"/>
      <c r="F10" s="479" t="s">
        <v>16592</v>
      </c>
      <c r="G10" s="479"/>
      <c r="H10" s="479"/>
      <c r="I10" s="479"/>
      <c r="J10" s="479"/>
      <c r="K10" s="479"/>
      <c r="L10" s="479"/>
      <c r="M10" s="386"/>
      <c r="U10" s="5"/>
      <c r="V10" s="5"/>
      <c r="W10" s="5"/>
      <c r="X10" s="5"/>
      <c r="Y10" s="5"/>
      <c r="Z10" s="5"/>
      <c r="AM10" s="195"/>
      <c r="AN10" s="195"/>
      <c r="AS10" s="207" t="s">
        <v>4202</v>
      </c>
      <c r="AT10" s="15" t="s">
        <v>4126</v>
      </c>
      <c r="AW10" s="207" t="s">
        <v>4202</v>
      </c>
      <c r="AY10" s="204" t="s">
        <v>4200</v>
      </c>
      <c r="AZ10" s="204" t="s">
        <v>4418</v>
      </c>
      <c r="BA10" s="204"/>
      <c r="BB10" s="204"/>
      <c r="BE10" s="210"/>
      <c r="BK10" s="207" t="s">
        <v>4202</v>
      </c>
      <c r="BL10" s="15" t="s">
        <v>4126</v>
      </c>
      <c r="BN10" s="16"/>
      <c r="BO10" s="207" t="s">
        <v>4202</v>
      </c>
      <c r="BQ10" s="204" t="s">
        <v>4200</v>
      </c>
    </row>
    <row r="11" spans="1:78" s="32" customFormat="1" ht="45.75" thickBot="1">
      <c r="A11" s="32" t="s">
        <v>3</v>
      </c>
      <c r="B11" s="33" t="s">
        <v>94</v>
      </c>
      <c r="C11" s="34" t="s">
        <v>95</v>
      </c>
      <c r="D11" s="34" t="s">
        <v>96</v>
      </c>
      <c r="E11" s="34"/>
      <c r="F11" s="17" t="s">
        <v>97</v>
      </c>
      <c r="G11" s="17" t="s">
        <v>98</v>
      </c>
      <c r="H11" s="18" t="s">
        <v>99</v>
      </c>
      <c r="I11" s="19" t="s">
        <v>100</v>
      </c>
      <c r="J11" s="19" t="s">
        <v>4488</v>
      </c>
      <c r="K11" s="17" t="s">
        <v>13132</v>
      </c>
      <c r="L11" s="17" t="s">
        <v>13139</v>
      </c>
      <c r="M11" s="17" t="s">
        <v>3072</v>
      </c>
      <c r="N11" s="173" t="s">
        <v>14592</v>
      </c>
      <c r="O11" s="173" t="s">
        <v>14593</v>
      </c>
      <c r="P11" s="173" t="s">
        <v>14594</v>
      </c>
      <c r="U11" s="66" t="s">
        <v>958</v>
      </c>
      <c r="V11" s="66"/>
      <c r="W11" s="66" t="s">
        <v>959</v>
      </c>
      <c r="X11" s="66"/>
      <c r="Y11" s="66"/>
      <c r="Z11" s="66" t="s">
        <v>960</v>
      </c>
      <c r="AA11" s="322" t="s">
        <v>13136</v>
      </c>
      <c r="AB11" s="165"/>
      <c r="AC11" s="322" t="s">
        <v>13137</v>
      </c>
      <c r="AD11" s="322"/>
      <c r="AE11" s="322"/>
      <c r="AF11" t="s">
        <v>2567</v>
      </c>
      <c r="AG11" t="s">
        <v>2568</v>
      </c>
      <c r="AH11" t="s">
        <v>2569</v>
      </c>
      <c r="AI11" s="144" t="str">
        <f t="shared" ref="AI11:AI13" si="0">TRIM(AF11)</f>
        <v>Column</v>
      </c>
      <c r="AJ11" s="144" t="str">
        <f t="shared" ref="AJ11:AJ13" si="1">AH11&amp;" (From PDM)"</f>
        <v>Comment  (From PDM)</v>
      </c>
      <c r="AK11"/>
      <c r="AM11" s="198" t="s">
        <v>4048</v>
      </c>
      <c r="AN11" s="201"/>
      <c r="AR11" s="202" t="str">
        <f>"from "&amp;$G$6</f>
        <v>from DB_FNDTCNSL_PRODREFRESH.CGSCX_CNSL_GLBL_STY_CLR_FLAT_XREF</v>
      </c>
      <c r="AS11" s="205" t="s">
        <v>14030</v>
      </c>
      <c r="AV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db_custscience_interns.SUMMARY_of_DB_FNDTCNSL_PRODREFRESH_CGSCX_CNSL_GLBL_STY_CLR_FLAT_XREF_distinct_values_table_stats (col_id int, distinct_values bigint) Row format delimited Fields terminated by '\t' Lines terminated by '\n'  Stored as textfile ;</v>
      </c>
      <c r="AW11" s="205" t="s">
        <v>14128</v>
      </c>
      <c r="AX11"/>
      <c r="AY11"/>
      <c r="AZ11"/>
      <c r="BA11"/>
      <c r="BB11"/>
      <c r="BC11"/>
      <c r="BD11"/>
      <c r="BE11" s="210"/>
      <c r="BF11"/>
      <c r="BG11"/>
      <c r="BH11"/>
      <c r="BI11"/>
      <c r="BJ11" s="209" t="str">
        <f>"from "&amp;$G$6</f>
        <v>from DB_FNDTCNSL_PRODREFRESH.CGSCX_CNSL_GLBL_STY_CLR_FLAT_XREF</v>
      </c>
      <c r="BK11" s="32" t="s">
        <v>14030</v>
      </c>
      <c r="BL11"/>
      <c r="BM11"/>
      <c r="BN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db_custscience_interns.SUMMARY_of_DB_FNDTCNSL_PRODREFRESH_CGSCX_CNSL_GLBL_STY_CLR_FLAT_XREF_null_value_count_table_stats (col_id int, null_value_count bigint) Row format delimited Fields terminated by '\t' Lines terminated by '\n'  Stored as textfile ;</v>
      </c>
      <c r="BO11" s="32" t="s">
        <v>15053</v>
      </c>
      <c r="BP11"/>
      <c r="BQ11" s="212" t="s">
        <v>2</v>
      </c>
      <c r="BR11" s="165"/>
      <c r="BS11" s="165"/>
      <c r="BT11"/>
      <c r="BU11"/>
      <c r="BV11"/>
      <c r="BW11"/>
      <c r="BX11"/>
      <c r="BY11"/>
      <c r="BZ11"/>
    </row>
    <row r="12" spans="1:78" s="59" customFormat="1" ht="30">
      <c r="A12" s="59" t="s">
        <v>422</v>
      </c>
      <c r="B12" s="144" t="str">
        <f>TRIM(A12)</f>
        <v>glbl_sty_clr_hash_key string</v>
      </c>
      <c r="C12" s="145">
        <f>SEARCH(" ",B12)</f>
        <v>22</v>
      </c>
      <c r="D12" s="145">
        <f>IFERROR(SEARCH(" ",B12,C12+1),0)</f>
        <v>0</v>
      </c>
      <c r="E12" s="145"/>
      <c r="F12" s="48" t="str">
        <f>UPPER(LEFT(B12,C12-1))</f>
        <v>GLBL_STY_CLR_HASH_KEY</v>
      </c>
      <c r="G12" s="62" t="str">
        <f>TRIM(RIGHT(A12,LEN(A12) - (C12+1)))</f>
        <v>string</v>
      </c>
      <c r="H12" s="107">
        <v>1</v>
      </c>
      <c r="I12" s="306">
        <f>VLOOKUP($H12,$AZ:$BA,2,FALSE)</f>
        <v>2048588</v>
      </c>
      <c r="J12" s="306">
        <f>VLOOKUP($H12,$BR:$BS,2,FALSE)</f>
        <v>0</v>
      </c>
      <c r="K12" s="133" t="str">
        <f>IFERROR(VLOOKUP(F12,AI:AJ,2,FALSE),0)</f>
        <v>The brand style color hash key will be generated based on the opr_glbl_sty_clr_id and brd_sty_key  (From PDM)</v>
      </c>
      <c r="L12" s="133"/>
      <c r="M12" s="441"/>
      <c r="N12" s="382" t="s">
        <v>14438</v>
      </c>
      <c r="O12" s="382" t="s">
        <v>14438</v>
      </c>
      <c r="P12" s="382" t="s">
        <v>14438</v>
      </c>
      <c r="Q12" s="41"/>
      <c r="R12" s="41"/>
      <c r="U12" s="144" t="str">
        <f t="shared" ref="U12:U43" si="2">F12&amp;"  "&amp;G12&amp;","</f>
        <v>GLBL_STY_CLR_HASH_KEY  string,</v>
      </c>
      <c r="V12" s="149" t="s">
        <v>13309</v>
      </c>
      <c r="W12" s="150" t="str">
        <f t="shared" ref="W12:W43" si="3">F12&amp;","</f>
        <v>GLBL_STY_CLR_HASH_KEY,</v>
      </c>
      <c r="X12" s="149" t="s">
        <v>3284</v>
      </c>
      <c r="Y12" s="149"/>
      <c r="Z12" s="150" t="str">
        <f t="shared" ref="Z12:Z43" si="4">",a."&amp;F12</f>
        <v>,a.GLBL_STY_CLR_HASH_KEY</v>
      </c>
      <c r="AA12" s="299" t="str">
        <f>"select count (distinct "&amp;F12&amp;") as "&amp;F12&amp;"_Count_Distinct "&amp;"FROM "&amp;$G$6&amp;" ;"</f>
        <v>select count (distinct GLBL_STY_CLR_HASH_KEY) as GLBL_STY_CLR_HASH_KEY_Count_Distinct FROM DB_FNDTCNSL_PRODREFRESH.CGSCX_CNSL_GLBL_STY_CLR_FLAT_XREF ;</v>
      </c>
      <c r="AB12" s="297"/>
      <c r="AC12" s="299" t="str">
        <f>"select distinct("&amp;F12&amp;") as "&amp;F12&amp;"_Count_Distinct "&amp;"FROM "&amp;$G$6&amp;" ;"</f>
        <v>select distinct(GLBL_STY_CLR_HASH_KEY) as GLBL_STY_CLR_HASH_KEY_Count_Distinct FROM DB_FNDTCNSL_PRODREFRESH.CGSCX_CNSL_GLBL_STY_CLR_FLAT_XREF ;</v>
      </c>
      <c r="AD12" s="299"/>
      <c r="AE12" s="299"/>
      <c r="AF12" s="59" t="s">
        <v>2586</v>
      </c>
      <c r="AG12" s="59" t="s">
        <v>2825</v>
      </c>
      <c r="AH12" s="59" t="s">
        <v>12637</v>
      </c>
      <c r="AI12" s="144" t="str">
        <f t="shared" si="0"/>
        <v>GLBL_STY_CLR_HASH_KEY</v>
      </c>
      <c r="AJ12" s="144" t="str">
        <f t="shared" si="1"/>
        <v>The brand style color hash key will be generated based on the opr_glbl_sty_clr_id and brd_sty_key  (From PDM)</v>
      </c>
      <c r="AM12" s="298" t="str">
        <f t="shared" ref="AM12:AM43" si="5">"col_"&amp;H12</f>
        <v>col_1</v>
      </c>
      <c r="AN12" s="299" t="str">
        <f t="shared" ref="AN12:AN43" si="6">"create table db_custscience_interns."&amp;$AM12&amp;"_"&amp;$G$4&amp;"_"&amp;$G$5&amp;"_distinct_values_table_stats (col_id int, distinct_values bigint) Row format delimited Fields terminated by '\t' Lines terminated by '\n'  Stored as textfile ;"</f>
        <v>create table db_custscience_interns.col_1_DB_FNDTCNSL_PRODREFRESH_CGSCX_CNSL_GLBL_STY_CLR_FLAT_XREF_distinct_values_table_stats (col_id int, distinct_values bigint) Row format delimited Fields terminated by '\t' Lines terminated by '\n'  Stored as textfile ;</v>
      </c>
      <c r="AO12" s="59" t="s">
        <v>13933</v>
      </c>
      <c r="AR12" s="144" t="str">
        <f t="shared" ref="AR12:AR43" si="7">"insert into table "&amp;"db_custscience_interns."&amp;$AM12&amp;"_"&amp;$G$4&amp;"_"&amp;$G$5&amp;"_distinct_values_table_stats select "&amp;"'"&amp;$H12&amp;"'"&amp;" as col_id, count (distinct "&amp;$F12&amp;") as distinct_values"</f>
        <v>insert into table db_custscience_interns.col_1_DB_FNDTCNSL_PRODREFRESH_CGSCX_CNSL_GLBL_STY_CLR_FLAT_XREF_distinct_values_table_stats select '1' as col_id, count (distinct GLBL_STY_CLR_HASH_KEY) as distinct_values</v>
      </c>
      <c r="AS12" s="59" t="s">
        <v>14031</v>
      </c>
      <c r="AV12" s="144" t="str">
        <f t="shared" ref="AV12:AV43" si="8">"insert into table "&amp;"db_custscience_interns."&amp;"SUMMARY_of_"&amp;$G$4&amp;"_"&amp;$G$5&amp;"_distinct_values_table_stats select col_id, distinct_values from db_custscience_interns."&amp;$AM12&amp;"_"&amp;$G$4&amp;"_"&amp;$G$5&amp;"_distinct_values_table_stats"&amp;" ;"</f>
        <v>insert into table db_custscience_interns.SUMMARY_of_DB_FNDTCNSL_PRODREFRESH_CGSCX_CNSL_GLBL_STY_CLR_FLAT_XREF_distinct_values_table_stats select col_id, distinct_values from db_custscience_interns.col_1_DB_FNDTCNSL_PRODREFRESH_CGSCX_CNSL_GLBL_STY_CLR_FLAT_XREF_distinct_values_table_stats ;</v>
      </c>
      <c r="AW12" s="59" t="s">
        <v>14129</v>
      </c>
      <c r="AY12" s="300" t="s">
        <v>14324</v>
      </c>
      <c r="AZ12" s="300">
        <v>1</v>
      </c>
      <c r="BA12" s="300">
        <v>2048588</v>
      </c>
      <c r="BC12" s="144" t="str">
        <f t="shared" ref="BC12:BC43" si="9">"drop table db_custscience_interns."&amp;$AM12&amp;"_"&amp;$G$4&amp;"_"&amp;$G$5&amp;"_distinct_values_table_stats;"</f>
        <v>drop table db_custscience_interns.col_1_DB_FNDTCNSL_PRODREFRESH_CGSCX_CNSL_GLBL_STY_CLR_FLAT_XREF_distinct_values_table_stats;</v>
      </c>
      <c r="BD12" s="59" t="s">
        <v>14226</v>
      </c>
      <c r="BE12" s="301"/>
      <c r="BF12" s="144" t="str">
        <f t="shared" ref="BF12:BF43" si="10">"create table db_custscience_interns."&amp;$AM12&amp;"_"&amp;$G$4&amp;"_"&amp;$G$5&amp;"_null_value_count_table_stats (col_id int, null_value_count bigint) Row format delimited Fields terminated by '\t' Lines terminated by '\n'  Stored as textfile ;"</f>
        <v>create table db_custscience_interns.col_1_DB_FNDTCNSL_PRODREFRESH_CGSCX_CNSL_GLBL_STY_CLR_FLAT_XREF_null_value_count_table_stats (col_id int, null_value_count bigint) Row format delimited Fields terminated by '\t' Lines terminated by '\n'  Stored as textfile ;</v>
      </c>
      <c r="BG12" s="59" t="s">
        <v>14859</v>
      </c>
      <c r="BJ12" s="144" t="str">
        <f>"insert into table "&amp;"db_custscience_interns."&amp;$AM12&amp;"_"&amp;$G$4&amp;"_"&amp;$G$5&amp;"_null_value_count_table_stats select "&amp;"'"&amp;$H12&amp;"'"&amp;" as col_id, count (OPR_STY_CLR_NBR) as null_value_count where "&amp;$F12&amp;" IS NULL "</f>
        <v xml:space="preserve">insert into table db_custscience_interns.col_1_DB_FNDTCNSL_PRODREFRESH_CGSCX_CNSL_GLBL_STY_CLR_FLAT_XREF_null_value_count_table_stats select '1' as col_id, count (OPR_STY_CLR_NBR) as null_value_count where GLBL_STY_CLR_HASH_KEY IS NULL </v>
      </c>
      <c r="BK12" s="59" t="s">
        <v>14956</v>
      </c>
      <c r="BN12" s="144" t="str">
        <f t="shared" ref="BN12:BN43" si="11">"insert into table "&amp;"db_custscience_interns."&amp;"SUMMARY_of_"&amp;$G$4&amp;"_"&amp;$G$5&amp;"_null_value_count_table_stats select col_id, null_value_count from db_custscience_interns."&amp;$AM12&amp;"_"&amp;$G$4&amp;"_"&amp;$G$5&amp;"_null_value_count_table_stats"&amp;" ;"</f>
        <v>insert into table db_custscience_interns.SUMMARY_of_DB_FNDTCNSL_PRODREFRESH_CGSCX_CNSL_GLBL_STY_CLR_FLAT_XREF_null_value_count_table_stats select col_id, null_value_count from db_custscience_interns.col_1_DB_FNDTCNSL_PRODREFRESH_CGSCX_CNSL_GLBL_STY_CLR_FLAT_XREF_null_value_count_table_stats ;</v>
      </c>
      <c r="BO12" s="59" t="s">
        <v>15054</v>
      </c>
      <c r="BQ12" s="300">
        <v>1</v>
      </c>
      <c r="BR12" s="302">
        <v>1</v>
      </c>
      <c r="BS12" s="302">
        <v>0</v>
      </c>
      <c r="BU12" s="144" t="str">
        <f t="shared" ref="BU12:BU43" si="12">"drop table db_custscience_interns."&amp;$AM12&amp;"_"&amp;$G$4&amp;"_"&amp;$G$5&amp;"_null_value_count_table_stats ;"</f>
        <v>drop table db_custscience_interns.col_1_DB_FNDTCNSL_PRODREFRESH_CGSCX_CNSL_GLBL_STY_CLR_FLAT_XREF_null_value_count_table_stats ;</v>
      </c>
      <c r="BV12" s="59" t="s">
        <v>15152</v>
      </c>
    </row>
    <row r="13" spans="1:78" s="59" customFormat="1" ht="30">
      <c r="A13" s="59" t="s">
        <v>441</v>
      </c>
      <c r="B13" s="144" t="str">
        <f t="shared" ref="B13:B72" si="13">TRIM(A13)</f>
        <v>brd_id int</v>
      </c>
      <c r="C13" s="145">
        <f t="shared" ref="C13:C72" si="14">SEARCH(" ",B13)</f>
        <v>7</v>
      </c>
      <c r="D13" s="145">
        <f t="shared" ref="D13:D72" si="15">IFERROR(SEARCH(" ",B13,C13+1),0)</f>
        <v>0</v>
      </c>
      <c r="E13" s="145"/>
      <c r="F13" s="45" t="str">
        <f t="shared" ref="F13:F72" si="16">UPPER(LEFT(B13,C13-1))</f>
        <v>BRD_ID</v>
      </c>
      <c r="G13" s="36" t="str">
        <f t="shared" ref="G13:G72" si="17">TRIM(RIGHT(A13,LEN(A13) - (C13+1)))</f>
        <v>int</v>
      </c>
      <c r="H13" s="29">
        <v>2</v>
      </c>
      <c r="I13" s="308">
        <f t="shared" ref="I13:I76" si="18">VLOOKUP($H13,$AZ:$BA,2,FALSE)</f>
        <v>10</v>
      </c>
      <c r="J13" s="308">
        <f t="shared" ref="J13:J76" si="19">VLOOKUP($H13,$BR:$BS,2,FALSE)</f>
        <v>0</v>
      </c>
      <c r="K13" s="131" t="str">
        <f t="shared" ref="K13:K76" si="20">IFERROR(VLOOKUP(F13,AI:AJ,2,FALSE),0)</f>
        <v>Identifies the brand of the item (Style/Style Color/SKU).  (From PDM)</v>
      </c>
      <c r="L13" s="332" t="s">
        <v>14856</v>
      </c>
      <c r="M13" s="390"/>
      <c r="N13" s="384" t="s">
        <v>3040</v>
      </c>
      <c r="O13" s="384" t="s">
        <v>3040</v>
      </c>
      <c r="P13" s="384" t="s">
        <v>3040</v>
      </c>
      <c r="Q13" s="41"/>
      <c r="R13" s="41"/>
      <c r="U13" s="144" t="str">
        <f t="shared" si="2"/>
        <v>BRD_ID  int,</v>
      </c>
      <c r="V13" s="149" t="s">
        <v>13357</v>
      </c>
      <c r="W13" s="150" t="str">
        <f t="shared" si="3"/>
        <v>BRD_ID,</v>
      </c>
      <c r="X13" s="149" t="s">
        <v>3285</v>
      </c>
      <c r="Y13" s="149"/>
      <c r="Z13" s="150" t="str">
        <f t="shared" si="4"/>
        <v>,a.BRD_ID</v>
      </c>
      <c r="AC13" s="299" t="str">
        <f t="shared" ref="AC13:AC15" si="21">"select distinct("&amp;F13&amp;") as "&amp;F13&amp;"_Count_Distinct "&amp;"FROM "&amp;$G$6&amp;" ;"</f>
        <v>select distinct(BRD_ID) as BRD_ID_Count_Distinct FROM DB_FNDTCNSL_PRODREFRESH.CGSCX_CNSL_GLBL_STY_CLR_FLAT_XREF ;</v>
      </c>
      <c r="AF13" s="59" t="s">
        <v>2625</v>
      </c>
      <c r="AG13" s="59" t="s">
        <v>2842</v>
      </c>
      <c r="AH13" s="59" t="s">
        <v>13869</v>
      </c>
      <c r="AI13" s="144" t="str">
        <f t="shared" si="0"/>
        <v>BRD_ID</v>
      </c>
      <c r="AJ13" s="144" t="str">
        <f t="shared" si="1"/>
        <v>Identifies the brand of the item (Style/Style Color/SKU).  (From PDM)</v>
      </c>
      <c r="AM13" s="298" t="str">
        <f t="shared" si="5"/>
        <v>col_2</v>
      </c>
      <c r="AN13" s="299" t="str">
        <f t="shared" si="6"/>
        <v>create table db_custscience_interns.col_2_DB_FNDTCNSL_PRODREFRESH_CGSCX_CNSL_GLBL_STY_CLR_FLAT_XREF_distinct_values_table_stats (col_id int, distinct_values bigint) Row format delimited Fields terminated by '\t' Lines terminated by '\n'  Stored as textfile ;</v>
      </c>
      <c r="AO13" s="59" t="s">
        <v>13934</v>
      </c>
      <c r="AR13" s="144" t="str">
        <f t="shared" si="7"/>
        <v>insert into table db_custscience_interns.col_2_DB_FNDTCNSL_PRODREFRESH_CGSCX_CNSL_GLBL_STY_CLR_FLAT_XREF_distinct_values_table_stats select '2' as col_id, count (distinct BRD_ID) as distinct_values</v>
      </c>
      <c r="AS13" s="59" t="s">
        <v>14032</v>
      </c>
      <c r="AV13" s="144" t="str">
        <f t="shared" si="8"/>
        <v>insert into table db_custscience_interns.SUMMARY_of_DB_FNDTCNSL_PRODREFRESH_CGSCX_CNSL_GLBL_STY_CLR_FLAT_XREF_distinct_values_table_stats select col_id, distinct_values from db_custscience_interns.col_2_DB_FNDTCNSL_PRODREFRESH_CGSCX_CNSL_GLBL_STY_CLR_FLAT_XREF_distinct_values_table_stats ;</v>
      </c>
      <c r="AW13" s="59" t="s">
        <v>14130</v>
      </c>
      <c r="AY13" s="300" t="s">
        <v>14325</v>
      </c>
      <c r="AZ13" s="300">
        <v>2</v>
      </c>
      <c r="BA13" s="300">
        <v>10</v>
      </c>
      <c r="BC13" s="144" t="str">
        <f t="shared" si="9"/>
        <v>drop table db_custscience_interns.col_2_DB_FNDTCNSL_PRODREFRESH_CGSCX_CNSL_GLBL_STY_CLR_FLAT_XREF_distinct_values_table_stats;</v>
      </c>
      <c r="BD13" s="59" t="s">
        <v>14227</v>
      </c>
      <c r="BE13" s="301"/>
      <c r="BF13" s="144" t="str">
        <f t="shared" si="10"/>
        <v>create table db_custscience_interns.col_2_DB_FNDTCNSL_PRODREFRESH_CGSCX_CNSL_GLBL_STY_CLR_FLAT_XREF_null_value_count_table_stats (col_id int, null_value_count bigint) Row format delimited Fields terminated by '\t' Lines terminated by '\n'  Stored as textfile ;</v>
      </c>
      <c r="BG13" s="59" t="s">
        <v>14860</v>
      </c>
      <c r="BJ13" s="144" t="str">
        <f t="shared" ref="BJ13:BJ76" si="22">"insert into table "&amp;"db_custscience_interns."&amp;$AM13&amp;"_"&amp;$G$4&amp;"_"&amp;$G$5&amp;"_null_value_count_table_stats select "&amp;"'"&amp;$H13&amp;"'"&amp;" as col_id, count (OPR_STY_CLR_NBR) as null_value_count where "&amp;$F13&amp;" IS NULL "</f>
        <v xml:space="preserve">insert into table db_custscience_interns.col_2_DB_FNDTCNSL_PRODREFRESH_CGSCX_CNSL_GLBL_STY_CLR_FLAT_XREF_null_value_count_table_stats select '2' as col_id, count (OPR_STY_CLR_NBR) as null_value_count where BRD_ID IS NULL </v>
      </c>
      <c r="BK13" s="59" t="s">
        <v>14957</v>
      </c>
      <c r="BN13" s="144" t="str">
        <f t="shared" si="11"/>
        <v>insert into table db_custscience_interns.SUMMARY_of_DB_FNDTCNSL_PRODREFRESH_CGSCX_CNSL_GLBL_STY_CLR_FLAT_XREF_null_value_count_table_stats select col_id, null_value_count from db_custscience_interns.col_2_DB_FNDTCNSL_PRODREFRESH_CGSCX_CNSL_GLBL_STY_CLR_FLAT_XREF_null_value_count_table_stats ;</v>
      </c>
      <c r="BO13" s="59" t="s">
        <v>15055</v>
      </c>
      <c r="BQ13" s="300">
        <v>2</v>
      </c>
      <c r="BR13" s="302">
        <v>2</v>
      </c>
      <c r="BS13" s="302">
        <v>0</v>
      </c>
      <c r="BU13" s="144" t="str">
        <f t="shared" si="12"/>
        <v>drop table db_custscience_interns.col_2_DB_FNDTCNSL_PRODREFRESH_CGSCX_CNSL_GLBL_STY_CLR_FLAT_XREF_null_value_count_table_stats ;</v>
      </c>
      <c r="BV13" s="59" t="s">
        <v>15153</v>
      </c>
    </row>
    <row r="14" spans="1:78" s="59" customFormat="1">
      <c r="A14" s="59" t="s">
        <v>654</v>
      </c>
      <c r="B14" s="144" t="str">
        <f t="shared" si="13"/>
        <v>mkt_id int</v>
      </c>
      <c r="C14" s="145">
        <f t="shared" si="14"/>
        <v>7</v>
      </c>
      <c r="D14" s="145">
        <f t="shared" si="15"/>
        <v>0</v>
      </c>
      <c r="E14" s="145"/>
      <c r="F14" s="36" t="str">
        <f t="shared" si="16"/>
        <v>MKT_ID</v>
      </c>
      <c r="G14" s="36" t="str">
        <f t="shared" si="17"/>
        <v>int</v>
      </c>
      <c r="H14" s="29">
        <v>3</v>
      </c>
      <c r="I14" s="308">
        <f t="shared" si="18"/>
        <v>5</v>
      </c>
      <c r="J14" s="308">
        <f t="shared" si="19"/>
        <v>0</v>
      </c>
      <c r="K14" s="139" t="str">
        <f t="shared" si="20"/>
        <v>Identifies the market that adopted this item  (From PDM)</v>
      </c>
      <c r="L14" s="332"/>
      <c r="M14" s="387"/>
      <c r="N14" s="401" t="s">
        <v>141</v>
      </c>
      <c r="O14" s="401" t="s">
        <v>1751</v>
      </c>
      <c r="P14" s="401" t="s">
        <v>141</v>
      </c>
      <c r="Q14" s="41"/>
      <c r="R14" s="41"/>
      <c r="U14" s="144" t="str">
        <f t="shared" si="2"/>
        <v>MKT_ID  int,</v>
      </c>
      <c r="V14" s="149" t="s">
        <v>14487</v>
      </c>
      <c r="W14" s="150" t="str">
        <f t="shared" si="3"/>
        <v>MKT_ID,</v>
      </c>
      <c r="X14" s="149" t="s">
        <v>3286</v>
      </c>
      <c r="Y14" s="149"/>
      <c r="Z14" s="150" t="str">
        <f t="shared" si="4"/>
        <v>,a.MKT_ID</v>
      </c>
      <c r="AC14" s="299" t="str">
        <f t="shared" si="21"/>
        <v>select distinct(MKT_ID) as MKT_ID_Count_Distinct FROM DB_FNDTCNSL_PRODREFRESH.CGSCX_CNSL_GLBL_STY_CLR_FLAT_XREF ;</v>
      </c>
      <c r="AF14" s="59" t="s">
        <v>2733</v>
      </c>
      <c r="AG14" s="59" t="s">
        <v>2842</v>
      </c>
      <c r="AH14" s="59" t="s">
        <v>13868</v>
      </c>
      <c r="AI14" s="144" t="str">
        <f t="shared" ref="AI14:AI77" si="23">TRIM(AF14)</f>
        <v>MKT_ID</v>
      </c>
      <c r="AJ14" s="144" t="str">
        <f t="shared" ref="AJ14:AJ77" si="24">AH14&amp;" (From PDM)"</f>
        <v>Identifies the market that adopted this item  (From PDM)</v>
      </c>
      <c r="AM14" s="298" t="str">
        <f t="shared" si="5"/>
        <v>col_3</v>
      </c>
      <c r="AN14" s="299" t="str">
        <f t="shared" si="6"/>
        <v>create table db_custscience_interns.col_3_DB_FNDTCNSL_PRODREFRESH_CGSCX_CNSL_GLBL_STY_CLR_FLAT_XREF_distinct_values_table_stats (col_id int, distinct_values bigint) Row format delimited Fields terminated by '\t' Lines terminated by '\n'  Stored as textfile ;</v>
      </c>
      <c r="AO14" s="59" t="s">
        <v>13935</v>
      </c>
      <c r="AR14" s="144" t="str">
        <f t="shared" si="7"/>
        <v>insert into table db_custscience_interns.col_3_DB_FNDTCNSL_PRODREFRESH_CGSCX_CNSL_GLBL_STY_CLR_FLAT_XREF_distinct_values_table_stats select '3' as col_id, count (distinct MKT_ID) as distinct_values</v>
      </c>
      <c r="AS14" s="59" t="s">
        <v>14033</v>
      </c>
      <c r="AV14" s="144" t="str">
        <f t="shared" si="8"/>
        <v>insert into table db_custscience_interns.SUMMARY_of_DB_FNDTCNSL_PRODREFRESH_CGSCX_CNSL_GLBL_STY_CLR_FLAT_XREF_distinct_values_table_stats select col_id, distinct_values from db_custscience_interns.col_3_DB_FNDTCNSL_PRODREFRESH_CGSCX_CNSL_GLBL_STY_CLR_FLAT_XREF_distinct_values_table_stats ;</v>
      </c>
      <c r="AW14" s="59" t="s">
        <v>14131</v>
      </c>
      <c r="AY14" s="300" t="s">
        <v>13650</v>
      </c>
      <c r="AZ14" s="300">
        <v>11</v>
      </c>
      <c r="BA14" s="300">
        <v>3</v>
      </c>
      <c r="BC14" s="144" t="str">
        <f t="shared" si="9"/>
        <v>drop table db_custscience_interns.col_3_DB_FNDTCNSL_PRODREFRESH_CGSCX_CNSL_GLBL_STY_CLR_FLAT_XREF_distinct_values_table_stats;</v>
      </c>
      <c r="BD14" s="59" t="s">
        <v>14228</v>
      </c>
      <c r="BE14" s="301"/>
      <c r="BF14" s="144" t="str">
        <f t="shared" si="10"/>
        <v>create table db_custscience_interns.col_3_DB_FNDTCNSL_PRODREFRESH_CGSCX_CNSL_GLBL_STY_CLR_FLAT_XREF_null_value_count_table_stats (col_id int, null_value_count bigint) Row format delimited Fields terminated by '\t' Lines terminated by '\n'  Stored as textfile ;</v>
      </c>
      <c r="BG14" s="59" t="s">
        <v>14861</v>
      </c>
      <c r="BJ14" s="144" t="str">
        <f t="shared" si="22"/>
        <v xml:space="preserve">insert into table db_custscience_interns.col_3_DB_FNDTCNSL_PRODREFRESH_CGSCX_CNSL_GLBL_STY_CLR_FLAT_XREF_null_value_count_table_stats select '3' as col_id, count (OPR_STY_CLR_NBR) as null_value_count where MKT_ID IS NULL </v>
      </c>
      <c r="BK14" s="59" t="s">
        <v>14958</v>
      </c>
      <c r="BN14" s="144" t="str">
        <f t="shared" si="11"/>
        <v>insert into table db_custscience_interns.SUMMARY_of_DB_FNDTCNSL_PRODREFRESH_CGSCX_CNSL_GLBL_STY_CLR_FLAT_XREF_null_value_count_table_stats select col_id, null_value_count from db_custscience_interns.col_3_DB_FNDTCNSL_PRODREFRESH_CGSCX_CNSL_GLBL_STY_CLR_FLAT_XREF_null_value_count_table_stats ;</v>
      </c>
      <c r="BO14" s="59" t="s">
        <v>15056</v>
      </c>
      <c r="BQ14" s="300">
        <v>11</v>
      </c>
      <c r="BR14" s="302">
        <v>11</v>
      </c>
      <c r="BS14" s="302">
        <v>109897</v>
      </c>
      <c r="BU14" s="144" t="str">
        <f t="shared" si="12"/>
        <v>drop table db_custscience_interns.col_3_DB_FNDTCNSL_PRODREFRESH_CGSCX_CNSL_GLBL_STY_CLR_FLAT_XREF_null_value_count_table_stats ;</v>
      </c>
      <c r="BV14" s="59" t="s">
        <v>15154</v>
      </c>
    </row>
    <row r="15" spans="1:78" s="59" customFormat="1" ht="30">
      <c r="A15" s="59" t="s">
        <v>442</v>
      </c>
      <c r="B15" s="144" t="str">
        <f t="shared" si="13"/>
        <v>chnl_id int</v>
      </c>
      <c r="C15" s="145">
        <f t="shared" si="14"/>
        <v>8</v>
      </c>
      <c r="D15" s="145">
        <f t="shared" si="15"/>
        <v>0</v>
      </c>
      <c r="F15" s="45" t="str">
        <f t="shared" si="16"/>
        <v>CHNL_ID</v>
      </c>
      <c r="G15" s="36" t="str">
        <f t="shared" si="17"/>
        <v>int</v>
      </c>
      <c r="H15" s="29">
        <v>4</v>
      </c>
      <c r="I15" s="308">
        <f t="shared" si="18"/>
        <v>3</v>
      </c>
      <c r="J15" s="308">
        <f t="shared" si="19"/>
        <v>0</v>
      </c>
      <c r="K15" s="331" t="str">
        <f t="shared" si="20"/>
        <v>Identifies the channel that adopted this item.  (From PDM)</v>
      </c>
      <c r="L15" s="332" t="s">
        <v>14856</v>
      </c>
      <c r="M15" s="390"/>
      <c r="N15" s="384" t="s">
        <v>1701</v>
      </c>
      <c r="O15" s="384" t="s">
        <v>141</v>
      </c>
      <c r="P15" s="384" t="s">
        <v>141</v>
      </c>
      <c r="Q15" s="41"/>
      <c r="R15" s="41"/>
      <c r="U15" s="144" t="str">
        <f t="shared" si="2"/>
        <v>CHNL_ID  int,</v>
      </c>
      <c r="V15" s="149" t="s">
        <v>13358</v>
      </c>
      <c r="W15" s="150" t="str">
        <f t="shared" si="3"/>
        <v>CHNL_ID,</v>
      </c>
      <c r="X15" s="149" t="s">
        <v>3287</v>
      </c>
      <c r="Y15" s="149"/>
      <c r="Z15" s="150" t="str">
        <f t="shared" si="4"/>
        <v>,a.CHNL_ID</v>
      </c>
      <c r="AC15" s="299" t="str">
        <f t="shared" si="21"/>
        <v>select distinct(CHNL_ID) as CHNL_ID_Count_Distinct FROM DB_FNDTCNSL_PRODREFRESH.CGSCX_CNSL_GLBL_STY_CLR_FLAT_XREF ;</v>
      </c>
      <c r="AF15" s="59" t="s">
        <v>2627</v>
      </c>
      <c r="AG15" s="59" t="s">
        <v>2842</v>
      </c>
      <c r="AH15" s="59" t="s">
        <v>13867</v>
      </c>
      <c r="AI15" s="144" t="str">
        <f t="shared" si="23"/>
        <v>CHNL_ID</v>
      </c>
      <c r="AJ15" s="144" t="str">
        <f t="shared" si="24"/>
        <v>Identifies the channel that adopted this item.  (From PDM)</v>
      </c>
      <c r="AM15" s="298" t="str">
        <f t="shared" si="5"/>
        <v>col_4</v>
      </c>
      <c r="AN15" s="299" t="str">
        <f t="shared" si="6"/>
        <v>create table db_custscience_interns.col_4_DB_FNDTCNSL_PRODREFRESH_CGSCX_CNSL_GLBL_STY_CLR_FLAT_XREF_distinct_values_table_stats (col_id int, distinct_values bigint) Row format delimited Fields terminated by '\t' Lines terminated by '\n'  Stored as textfile ;</v>
      </c>
      <c r="AO15" s="59" t="s">
        <v>13936</v>
      </c>
      <c r="AR15" s="144" t="str">
        <f t="shared" si="7"/>
        <v>insert into table db_custscience_interns.col_4_DB_FNDTCNSL_PRODREFRESH_CGSCX_CNSL_GLBL_STY_CLR_FLAT_XREF_distinct_values_table_stats select '4' as col_id, count (distinct CHNL_ID) as distinct_values</v>
      </c>
      <c r="AS15" s="59" t="s">
        <v>14034</v>
      </c>
      <c r="AV15" s="144" t="str">
        <f t="shared" si="8"/>
        <v>insert into table db_custscience_interns.SUMMARY_of_DB_FNDTCNSL_PRODREFRESH_CGSCX_CNSL_GLBL_STY_CLR_FLAT_XREF_distinct_values_table_stats select col_id, distinct_values from db_custscience_interns.col_4_DB_FNDTCNSL_PRODREFRESH_CGSCX_CNSL_GLBL_STY_CLR_FLAT_XREF_distinct_values_table_stats ;</v>
      </c>
      <c r="AW15" s="59" t="s">
        <v>14132</v>
      </c>
      <c r="AY15" s="300" t="s">
        <v>14326</v>
      </c>
      <c r="AZ15" s="300">
        <v>12</v>
      </c>
      <c r="BA15" s="300">
        <v>36</v>
      </c>
      <c r="BC15" s="144" t="str">
        <f t="shared" si="9"/>
        <v>drop table db_custscience_interns.col_4_DB_FNDTCNSL_PRODREFRESH_CGSCX_CNSL_GLBL_STY_CLR_FLAT_XREF_distinct_values_table_stats;</v>
      </c>
      <c r="BD15" s="59" t="s">
        <v>14229</v>
      </c>
      <c r="BE15" s="301"/>
      <c r="BF15" s="144" t="str">
        <f t="shared" si="10"/>
        <v>create table db_custscience_interns.col_4_DB_FNDTCNSL_PRODREFRESH_CGSCX_CNSL_GLBL_STY_CLR_FLAT_XREF_null_value_count_table_stats (col_id int, null_value_count bigint) Row format delimited Fields terminated by '\t' Lines terminated by '\n'  Stored as textfile ;</v>
      </c>
      <c r="BG15" s="59" t="s">
        <v>14862</v>
      </c>
      <c r="BJ15" s="144" t="str">
        <f t="shared" si="22"/>
        <v xml:space="preserve">insert into table db_custscience_interns.col_4_DB_FNDTCNSL_PRODREFRESH_CGSCX_CNSL_GLBL_STY_CLR_FLAT_XREF_null_value_count_table_stats select '4' as col_id, count (OPR_STY_CLR_NBR) as null_value_count where CHNL_ID IS NULL </v>
      </c>
      <c r="BK15" s="59" t="s">
        <v>14959</v>
      </c>
      <c r="BN15" s="144" t="str">
        <f t="shared" si="11"/>
        <v>insert into table db_custscience_interns.SUMMARY_of_DB_FNDTCNSL_PRODREFRESH_CGSCX_CNSL_GLBL_STY_CLR_FLAT_XREF_null_value_count_table_stats select col_id, null_value_count from db_custscience_interns.col_4_DB_FNDTCNSL_PRODREFRESH_CGSCX_CNSL_GLBL_STY_CLR_FLAT_XREF_null_value_count_table_stats ;</v>
      </c>
      <c r="BO15" s="59" t="s">
        <v>15057</v>
      </c>
      <c r="BQ15" s="300">
        <v>12</v>
      </c>
      <c r="BR15" s="302">
        <v>12</v>
      </c>
      <c r="BS15" s="302">
        <v>109897</v>
      </c>
      <c r="BU15" s="144" t="str">
        <f t="shared" si="12"/>
        <v>drop table db_custscience_interns.col_4_DB_FNDTCNSL_PRODREFRESH_CGSCX_CNSL_GLBL_STY_CLR_FLAT_XREF_null_value_count_table_stats ;</v>
      </c>
      <c r="BV15" s="59" t="s">
        <v>15155</v>
      </c>
    </row>
    <row r="16" spans="1:78" s="59" customFormat="1" ht="30">
      <c r="A16" s="59" t="s">
        <v>13161</v>
      </c>
      <c r="B16" s="144" t="str">
        <f t="shared" si="13"/>
        <v>brd_cd string</v>
      </c>
      <c r="C16" s="145">
        <f t="shared" si="14"/>
        <v>7</v>
      </c>
      <c r="D16" s="145">
        <f t="shared" si="15"/>
        <v>0</v>
      </c>
      <c r="E16" s="145"/>
      <c r="F16" s="44" t="str">
        <f t="shared" si="16"/>
        <v>BRD_CD</v>
      </c>
      <c r="G16" s="36" t="str">
        <f t="shared" si="17"/>
        <v>string</v>
      </c>
      <c r="H16" s="29">
        <v>5</v>
      </c>
      <c r="I16" s="308">
        <f t="shared" si="18"/>
        <v>10</v>
      </c>
      <c r="J16" s="308">
        <f t="shared" si="19"/>
        <v>109897</v>
      </c>
      <c r="K16" s="331" t="str">
        <f t="shared" si="20"/>
        <v>A unique identifier for a BRAND.  (From PDM)</v>
      </c>
      <c r="L16" s="332"/>
      <c r="M16" s="390" t="s">
        <v>16434</v>
      </c>
      <c r="N16" s="383" t="s">
        <v>3608</v>
      </c>
      <c r="O16" s="383" t="s">
        <v>3608</v>
      </c>
      <c r="P16" s="383" t="s">
        <v>3608</v>
      </c>
      <c r="Q16" s="41"/>
      <c r="R16" s="41"/>
      <c r="U16" s="144" t="str">
        <f t="shared" si="2"/>
        <v>BRD_CD  string,</v>
      </c>
      <c r="V16" s="149" t="s">
        <v>14488</v>
      </c>
      <c r="W16" s="150" t="str">
        <f t="shared" si="3"/>
        <v>BRD_CD,</v>
      </c>
      <c r="X16" s="149" t="s">
        <v>3288</v>
      </c>
      <c r="Y16" s="149"/>
      <c r="Z16" s="150" t="str">
        <f t="shared" si="4"/>
        <v>,a.BRD_CD</v>
      </c>
      <c r="AC16" s="299" t="str">
        <f>"select distinct("&amp;F16&amp;") as "&amp;F16&amp;"_Count_Distinct "&amp;"FROM "&amp;$G$6&amp;" ;"</f>
        <v>select distinct(BRD_CD) as BRD_CD_Count_Distinct FROM DB_FNDTCNSL_PRODREFRESH.CGSCX_CNSL_GLBL_STY_CLR_FLAT_XREF ;</v>
      </c>
      <c r="AF16" s="59" t="s">
        <v>13866</v>
      </c>
      <c r="AG16" s="59" t="s">
        <v>2825</v>
      </c>
      <c r="AI16" s="144" t="str">
        <f t="shared" si="23"/>
        <v>OPR_MDSE_CORP_ID</v>
      </c>
      <c r="AJ16" s="144" t="str">
        <f t="shared" si="24"/>
        <v xml:space="preserve"> (From PDM)</v>
      </c>
      <c r="AM16" s="298" t="str">
        <f t="shared" si="5"/>
        <v>col_5</v>
      </c>
      <c r="AN16" s="299" t="str">
        <f t="shared" si="6"/>
        <v>create table db_custscience_interns.col_5_DB_FNDTCNSL_PRODREFRESH_CGSCX_CNSL_GLBL_STY_CLR_FLAT_XREF_distinct_values_table_stats (col_id int, distinct_values bigint) Row format delimited Fields terminated by '\t' Lines terminated by '\n'  Stored as textfile ;</v>
      </c>
      <c r="AO16" s="59" t="s">
        <v>13937</v>
      </c>
      <c r="AR16" s="144" t="str">
        <f t="shared" si="7"/>
        <v>insert into table db_custscience_interns.col_5_DB_FNDTCNSL_PRODREFRESH_CGSCX_CNSL_GLBL_STY_CLR_FLAT_XREF_distinct_values_table_stats select '5' as col_id, count (distinct BRD_CD) as distinct_values</v>
      </c>
      <c r="AS16" s="59" t="s">
        <v>14035</v>
      </c>
      <c r="AV16" s="144" t="str">
        <f t="shared" si="8"/>
        <v>insert into table db_custscience_interns.SUMMARY_of_DB_FNDTCNSL_PRODREFRESH_CGSCX_CNSL_GLBL_STY_CLR_FLAT_XREF_distinct_values_table_stats select col_id, distinct_values from db_custscience_interns.col_5_DB_FNDTCNSL_PRODREFRESH_CGSCX_CNSL_GLBL_STY_CLR_FLAT_XREF_distinct_values_table_stats ;</v>
      </c>
      <c r="AW16" s="59" t="s">
        <v>14133</v>
      </c>
      <c r="AY16" s="300" t="s">
        <v>14327</v>
      </c>
      <c r="AZ16" s="300">
        <v>13</v>
      </c>
      <c r="BA16" s="300">
        <v>36</v>
      </c>
      <c r="BC16" s="144" t="str">
        <f t="shared" si="9"/>
        <v>drop table db_custscience_interns.col_5_DB_FNDTCNSL_PRODREFRESH_CGSCX_CNSL_GLBL_STY_CLR_FLAT_XREF_distinct_values_table_stats;</v>
      </c>
      <c r="BD16" s="59" t="s">
        <v>14230</v>
      </c>
      <c r="BE16" s="301"/>
      <c r="BF16" s="144" t="str">
        <f t="shared" si="10"/>
        <v>create table db_custscience_interns.col_5_DB_FNDTCNSL_PRODREFRESH_CGSCX_CNSL_GLBL_STY_CLR_FLAT_XREF_null_value_count_table_stats (col_id int, null_value_count bigint) Row format delimited Fields terminated by '\t' Lines terminated by '\n'  Stored as textfile ;</v>
      </c>
      <c r="BG16" s="59" t="s">
        <v>14863</v>
      </c>
      <c r="BJ16" s="144" t="str">
        <f t="shared" si="22"/>
        <v xml:space="preserve">insert into table db_custscience_interns.col_5_DB_FNDTCNSL_PRODREFRESH_CGSCX_CNSL_GLBL_STY_CLR_FLAT_XREF_null_value_count_table_stats select '5' as col_id, count (OPR_STY_CLR_NBR) as null_value_count where BRD_CD IS NULL </v>
      </c>
      <c r="BK16" s="59" t="s">
        <v>14960</v>
      </c>
      <c r="BN16" s="144" t="str">
        <f t="shared" si="11"/>
        <v>insert into table db_custscience_interns.SUMMARY_of_DB_FNDTCNSL_PRODREFRESH_CGSCX_CNSL_GLBL_STY_CLR_FLAT_XREF_null_value_count_table_stats select col_id, null_value_count from db_custscience_interns.col_5_DB_FNDTCNSL_PRODREFRESH_CGSCX_CNSL_GLBL_STY_CLR_FLAT_XREF_null_value_count_table_stats ;</v>
      </c>
      <c r="BO16" s="59" t="s">
        <v>15058</v>
      </c>
      <c r="BQ16" s="300">
        <v>13</v>
      </c>
      <c r="BR16" s="302">
        <v>13</v>
      </c>
      <c r="BS16" s="302">
        <v>109897</v>
      </c>
      <c r="BU16" s="144" t="str">
        <f t="shared" si="12"/>
        <v>drop table db_custscience_interns.col_5_DB_FNDTCNSL_PRODREFRESH_CGSCX_CNSL_GLBL_STY_CLR_FLAT_XREF_null_value_count_table_stats ;</v>
      </c>
      <c r="BV16" s="59" t="s">
        <v>15156</v>
      </c>
    </row>
    <row r="17" spans="1:74" s="59" customFormat="1" ht="45">
      <c r="A17" s="59" t="s">
        <v>13163</v>
      </c>
      <c r="B17" s="144" t="str">
        <f t="shared" si="13"/>
        <v>brd_abbr_nm string</v>
      </c>
      <c r="C17" s="145">
        <f t="shared" si="14"/>
        <v>12</v>
      </c>
      <c r="D17" s="145">
        <f t="shared" si="15"/>
        <v>0</v>
      </c>
      <c r="E17" s="145"/>
      <c r="F17" s="36" t="str">
        <f t="shared" si="16"/>
        <v>BRD_ABBR_NM</v>
      </c>
      <c r="G17" s="36" t="str">
        <f t="shared" si="17"/>
        <v>string</v>
      </c>
      <c r="H17" s="29">
        <v>6</v>
      </c>
      <c r="I17" s="308">
        <f t="shared" si="18"/>
        <v>10</v>
      </c>
      <c r="J17" s="308">
        <f t="shared" si="19"/>
        <v>109897</v>
      </c>
      <c r="K17" s="131" t="str">
        <f t="shared" si="20"/>
        <v>The abbreviated name of a BRAND.  (From PDM)</v>
      </c>
      <c r="L17" s="131"/>
      <c r="M17" s="390" t="s">
        <v>16435</v>
      </c>
      <c r="N17" s="369" t="s">
        <v>3608</v>
      </c>
      <c r="O17" s="369" t="s">
        <v>3608</v>
      </c>
      <c r="P17" s="369" t="s">
        <v>3608</v>
      </c>
      <c r="Q17" s="41"/>
      <c r="R17" s="41"/>
      <c r="U17" s="144" t="str">
        <f t="shared" si="2"/>
        <v>BRD_ABBR_NM  string,</v>
      </c>
      <c r="V17" s="149" t="s">
        <v>14489</v>
      </c>
      <c r="W17" s="150" t="str">
        <f t="shared" si="3"/>
        <v>BRD_ABBR_NM,</v>
      </c>
      <c r="X17" s="149" t="s">
        <v>3289</v>
      </c>
      <c r="Y17" s="149"/>
      <c r="Z17" s="150" t="str">
        <f t="shared" si="4"/>
        <v>,a.BRD_ABBR_NM</v>
      </c>
      <c r="AC17" s="299" t="str">
        <f t="shared" ref="AC17:AC80" si="25">"select distinct("&amp;F17&amp;") as "&amp;F17&amp;"_Count_Distinct "&amp;"FROM "&amp;$G$6&amp;" ;"</f>
        <v>select distinct(BRD_ABBR_NM) as BRD_ABBR_NM_Count_Distinct FROM DB_FNDTCNSL_PRODREFRESH.CGSCX_CNSL_GLBL_STY_CLR_FLAT_XREF ;</v>
      </c>
      <c r="AF17" s="59" t="s">
        <v>13865</v>
      </c>
      <c r="AG17" s="59" t="s">
        <v>2825</v>
      </c>
      <c r="AI17" s="144" t="str">
        <f t="shared" si="23"/>
        <v>OPR_MDSE_CO_ID</v>
      </c>
      <c r="AJ17" s="144" t="str">
        <f t="shared" si="24"/>
        <v xml:space="preserve"> (From PDM)</v>
      </c>
      <c r="AM17" s="298" t="str">
        <f t="shared" si="5"/>
        <v>col_6</v>
      </c>
      <c r="AN17" s="299" t="str">
        <f t="shared" si="6"/>
        <v>create table db_custscience_interns.col_6_DB_FNDTCNSL_PRODREFRESH_CGSCX_CNSL_GLBL_STY_CLR_FLAT_XREF_distinct_values_table_stats (col_id int, distinct_values bigint) Row format delimited Fields terminated by '\t' Lines terminated by '\n'  Stored as textfile ;</v>
      </c>
      <c r="AO17" s="59" t="s">
        <v>13938</v>
      </c>
      <c r="AR17" s="144" t="str">
        <f t="shared" si="7"/>
        <v>insert into table db_custscience_interns.col_6_DB_FNDTCNSL_PRODREFRESH_CGSCX_CNSL_GLBL_STY_CLR_FLAT_XREF_distinct_values_table_stats select '6' as col_id, count (distinct BRD_ABBR_NM) as distinct_values</v>
      </c>
      <c r="AS17" s="59" t="s">
        <v>14036</v>
      </c>
      <c r="AV17" s="144" t="str">
        <f t="shared" si="8"/>
        <v>insert into table db_custscience_interns.SUMMARY_of_DB_FNDTCNSL_PRODREFRESH_CGSCX_CNSL_GLBL_STY_CLR_FLAT_XREF_distinct_values_table_stats select col_id, distinct_values from db_custscience_interns.col_6_DB_FNDTCNSL_PRODREFRESH_CGSCX_CNSL_GLBL_STY_CLR_FLAT_XREF_distinct_values_table_stats ;</v>
      </c>
      <c r="AW17" s="59" t="s">
        <v>14134</v>
      </c>
      <c r="AY17" s="300" t="s">
        <v>14328</v>
      </c>
      <c r="AZ17" s="300">
        <v>14</v>
      </c>
      <c r="BA17" s="300">
        <v>842936</v>
      </c>
      <c r="BC17" s="144" t="str">
        <f t="shared" si="9"/>
        <v>drop table db_custscience_interns.col_6_DB_FNDTCNSL_PRODREFRESH_CGSCX_CNSL_GLBL_STY_CLR_FLAT_XREF_distinct_values_table_stats;</v>
      </c>
      <c r="BD17" s="59" t="s">
        <v>14231</v>
      </c>
      <c r="BE17" s="301"/>
      <c r="BF17" s="144" t="str">
        <f t="shared" si="10"/>
        <v>create table db_custscience_interns.col_6_DB_FNDTCNSL_PRODREFRESH_CGSCX_CNSL_GLBL_STY_CLR_FLAT_XREF_null_value_count_table_stats (col_id int, null_value_count bigint) Row format delimited Fields terminated by '\t' Lines terminated by '\n'  Stored as textfile ;</v>
      </c>
      <c r="BG17" s="59" t="s">
        <v>14864</v>
      </c>
      <c r="BJ17" s="144" t="str">
        <f t="shared" si="22"/>
        <v xml:space="preserve">insert into table db_custscience_interns.col_6_DB_FNDTCNSL_PRODREFRESH_CGSCX_CNSL_GLBL_STY_CLR_FLAT_XREF_null_value_count_table_stats select '6' as col_id, count (OPR_STY_CLR_NBR) as null_value_count where BRD_ABBR_NM IS NULL </v>
      </c>
      <c r="BK17" s="59" t="s">
        <v>14961</v>
      </c>
      <c r="BN17" s="144" t="str">
        <f t="shared" si="11"/>
        <v>insert into table db_custscience_interns.SUMMARY_of_DB_FNDTCNSL_PRODREFRESH_CGSCX_CNSL_GLBL_STY_CLR_FLAT_XREF_null_value_count_table_stats select col_id, null_value_count from db_custscience_interns.col_6_DB_FNDTCNSL_PRODREFRESH_CGSCX_CNSL_GLBL_STY_CLR_FLAT_XREF_null_value_count_table_stats ;</v>
      </c>
      <c r="BO17" s="59" t="s">
        <v>15059</v>
      </c>
      <c r="BQ17" s="300">
        <v>14</v>
      </c>
      <c r="BR17" s="302">
        <v>14</v>
      </c>
      <c r="BS17" s="302">
        <v>107146</v>
      </c>
      <c r="BU17" s="144" t="str">
        <f t="shared" si="12"/>
        <v>drop table db_custscience_interns.col_6_DB_FNDTCNSL_PRODREFRESH_CGSCX_CNSL_GLBL_STY_CLR_FLAT_XREF_null_value_count_table_stats ;</v>
      </c>
      <c r="BV17" s="59" t="s">
        <v>15157</v>
      </c>
    </row>
    <row r="18" spans="1:74" s="59" customFormat="1">
      <c r="A18" s="59" t="s">
        <v>13162</v>
      </c>
      <c r="B18" s="144" t="str">
        <f t="shared" si="13"/>
        <v>brd_nm string</v>
      </c>
      <c r="C18" s="145">
        <f t="shared" si="14"/>
        <v>7</v>
      </c>
      <c r="D18" s="145">
        <f t="shared" si="15"/>
        <v>0</v>
      </c>
      <c r="F18" s="36" t="str">
        <f t="shared" si="16"/>
        <v>BRD_NM</v>
      </c>
      <c r="G18" s="36" t="str">
        <f t="shared" si="17"/>
        <v>string</v>
      </c>
      <c r="H18" s="29">
        <v>7</v>
      </c>
      <c r="I18" s="308">
        <f t="shared" si="18"/>
        <v>10</v>
      </c>
      <c r="J18" s="308">
        <f t="shared" si="19"/>
        <v>109897</v>
      </c>
      <c r="K18" s="131" t="str">
        <f t="shared" si="20"/>
        <v>The name of a BRAND.  (From PDM)</v>
      </c>
      <c r="L18" s="131"/>
      <c r="M18" s="388"/>
      <c r="N18" s="369" t="s">
        <v>14427</v>
      </c>
      <c r="O18" s="369" t="s">
        <v>14427</v>
      </c>
      <c r="P18" s="369" t="s">
        <v>14427</v>
      </c>
      <c r="Q18" s="41"/>
      <c r="R18" s="41"/>
      <c r="U18" s="144" t="str">
        <f t="shared" si="2"/>
        <v>BRD_NM  string,</v>
      </c>
      <c r="V18" s="149" t="s">
        <v>14490</v>
      </c>
      <c r="W18" s="150" t="str">
        <f t="shared" si="3"/>
        <v>BRD_NM,</v>
      </c>
      <c r="X18" s="149" t="s">
        <v>3290</v>
      </c>
      <c r="Y18" s="149"/>
      <c r="Z18" s="150" t="str">
        <f t="shared" si="4"/>
        <v>,a.BRD_NM</v>
      </c>
      <c r="AC18" s="299" t="str">
        <f t="shared" si="25"/>
        <v>select distinct(BRD_NM) as BRD_NM_Count_Distinct FROM DB_FNDTCNSL_PRODREFRESH.CGSCX_CNSL_GLBL_STY_CLR_FLAT_XREF ;</v>
      </c>
      <c r="AF18" s="59" t="s">
        <v>13864</v>
      </c>
      <c r="AG18" s="59" t="s">
        <v>2825</v>
      </c>
      <c r="AI18" s="144" t="str">
        <f t="shared" si="23"/>
        <v>OPR_MDSE_DIV_ID</v>
      </c>
      <c r="AJ18" s="144" t="str">
        <f t="shared" si="24"/>
        <v xml:space="preserve"> (From PDM)</v>
      </c>
      <c r="AM18" s="298" t="str">
        <f t="shared" si="5"/>
        <v>col_7</v>
      </c>
      <c r="AN18" s="299" t="str">
        <f t="shared" si="6"/>
        <v>create table db_custscience_interns.col_7_DB_FNDTCNSL_PRODREFRESH_CGSCX_CNSL_GLBL_STY_CLR_FLAT_XREF_distinct_values_table_stats (col_id int, distinct_values bigint) Row format delimited Fields terminated by '\t' Lines terminated by '\n'  Stored as textfile ;</v>
      </c>
      <c r="AO18" s="59" t="s">
        <v>13939</v>
      </c>
      <c r="AR18" s="144" t="str">
        <f t="shared" si="7"/>
        <v>insert into table db_custscience_interns.col_7_DB_FNDTCNSL_PRODREFRESH_CGSCX_CNSL_GLBL_STY_CLR_FLAT_XREF_distinct_values_table_stats select '7' as col_id, count (distinct BRD_NM) as distinct_values</v>
      </c>
      <c r="AS18" s="59" t="s">
        <v>14037</v>
      </c>
      <c r="AV18" s="144" t="str">
        <f t="shared" si="8"/>
        <v>insert into table db_custscience_interns.SUMMARY_of_DB_FNDTCNSL_PRODREFRESH_CGSCX_CNSL_GLBL_STY_CLR_FLAT_XREF_distinct_values_table_stats select col_id, distinct_values from db_custscience_interns.col_7_DB_FNDTCNSL_PRODREFRESH_CGSCX_CNSL_GLBL_STY_CLR_FLAT_XREF_distinct_values_table_stats ;</v>
      </c>
      <c r="AW18" s="59" t="s">
        <v>14135</v>
      </c>
      <c r="AY18" s="300" t="s">
        <v>14329</v>
      </c>
      <c r="AZ18" s="300">
        <v>15</v>
      </c>
      <c r="BA18" s="300">
        <v>823056</v>
      </c>
      <c r="BC18" s="144" t="str">
        <f t="shared" si="9"/>
        <v>drop table db_custscience_interns.col_7_DB_FNDTCNSL_PRODREFRESH_CGSCX_CNSL_GLBL_STY_CLR_FLAT_XREF_distinct_values_table_stats;</v>
      </c>
      <c r="BD18" s="59" t="s">
        <v>14232</v>
      </c>
      <c r="BE18" s="301"/>
      <c r="BF18" s="144" t="str">
        <f t="shared" si="10"/>
        <v>create table db_custscience_interns.col_7_DB_FNDTCNSL_PRODREFRESH_CGSCX_CNSL_GLBL_STY_CLR_FLAT_XREF_null_value_count_table_stats (col_id int, null_value_count bigint) Row format delimited Fields terminated by '\t' Lines terminated by '\n'  Stored as textfile ;</v>
      </c>
      <c r="BG18" s="59" t="s">
        <v>14865</v>
      </c>
      <c r="BJ18" s="144" t="str">
        <f t="shared" si="22"/>
        <v xml:space="preserve">insert into table db_custscience_interns.col_7_DB_FNDTCNSL_PRODREFRESH_CGSCX_CNSL_GLBL_STY_CLR_FLAT_XREF_null_value_count_table_stats select '7' as col_id, count (OPR_STY_CLR_NBR) as null_value_count where BRD_NM IS NULL </v>
      </c>
      <c r="BK18" s="59" t="s">
        <v>14962</v>
      </c>
      <c r="BN18" s="144" t="str">
        <f t="shared" si="11"/>
        <v>insert into table db_custscience_interns.SUMMARY_of_DB_FNDTCNSL_PRODREFRESH_CGSCX_CNSL_GLBL_STY_CLR_FLAT_XREF_null_value_count_table_stats select col_id, null_value_count from db_custscience_interns.col_7_DB_FNDTCNSL_PRODREFRESH_CGSCX_CNSL_GLBL_STY_CLR_FLAT_XREF_null_value_count_table_stats ;</v>
      </c>
      <c r="BO18" s="59" t="s">
        <v>15060</v>
      </c>
      <c r="BQ18" s="300">
        <v>15</v>
      </c>
      <c r="BR18" s="302">
        <v>15</v>
      </c>
      <c r="BS18" s="302">
        <v>107146</v>
      </c>
      <c r="BU18" s="144" t="str">
        <f t="shared" si="12"/>
        <v>drop table db_custscience_interns.col_7_DB_FNDTCNSL_PRODREFRESH_CGSCX_CNSL_GLBL_STY_CLR_FLAT_XREF_null_value_count_table_stats ;</v>
      </c>
      <c r="BV18" s="59" t="s">
        <v>15158</v>
      </c>
    </row>
    <row r="19" spans="1:74" s="59" customFormat="1">
      <c r="A19" s="59" t="s">
        <v>13397</v>
      </c>
      <c r="B19" s="144" t="str">
        <f t="shared" si="13"/>
        <v>mkt_nm string</v>
      </c>
      <c r="C19" s="145">
        <f t="shared" si="14"/>
        <v>7</v>
      </c>
      <c r="D19" s="145">
        <f t="shared" si="15"/>
        <v>0</v>
      </c>
      <c r="E19" s="145"/>
      <c r="F19" s="36" t="str">
        <f t="shared" si="16"/>
        <v>MKT_NM</v>
      </c>
      <c r="G19" s="36" t="str">
        <f t="shared" si="17"/>
        <v>string</v>
      </c>
      <c r="H19" s="29">
        <v>8</v>
      </c>
      <c r="I19" s="308">
        <f t="shared" si="18"/>
        <v>5</v>
      </c>
      <c r="J19" s="308">
        <f t="shared" si="19"/>
        <v>109897</v>
      </c>
      <c r="K19" s="87" t="str">
        <f t="shared" si="20"/>
        <v>Name of a MARKET.  (From PDM)</v>
      </c>
      <c r="L19" s="87"/>
      <c r="M19" s="387"/>
      <c r="N19" s="369" t="s">
        <v>14428</v>
      </c>
      <c r="O19" s="369" t="s">
        <v>14544</v>
      </c>
      <c r="P19" s="369" t="s">
        <v>14428</v>
      </c>
      <c r="Q19" s="41"/>
      <c r="R19" s="41"/>
      <c r="U19" s="144" t="str">
        <f t="shared" si="2"/>
        <v>MKT_NM  string,</v>
      </c>
      <c r="V19" s="149" t="s">
        <v>14491</v>
      </c>
      <c r="W19" s="150" t="str">
        <f t="shared" si="3"/>
        <v>MKT_NM,</v>
      </c>
      <c r="X19" s="149" t="s">
        <v>3291</v>
      </c>
      <c r="Y19" s="149"/>
      <c r="Z19" s="150" t="str">
        <f t="shared" si="4"/>
        <v>,a.MKT_NM</v>
      </c>
      <c r="AC19" s="299" t="str">
        <f t="shared" si="25"/>
        <v>select distinct(MKT_NM) as MKT_NM_Count_Distinct FROM DB_FNDTCNSL_PRODREFRESH.CGSCX_CNSL_GLBL_STY_CLR_FLAT_XREF ;</v>
      </c>
      <c r="AF19" s="59" t="s">
        <v>13863</v>
      </c>
      <c r="AG19" s="59" t="s">
        <v>2825</v>
      </c>
      <c r="AI19" s="144" t="str">
        <f t="shared" si="23"/>
        <v>OPR_MDSE_DEPT_ID</v>
      </c>
      <c r="AJ19" s="144" t="str">
        <f t="shared" si="24"/>
        <v xml:space="preserve"> (From PDM)</v>
      </c>
      <c r="AM19" s="298" t="str">
        <f t="shared" si="5"/>
        <v>col_8</v>
      </c>
      <c r="AN19" s="299" t="str">
        <f t="shared" si="6"/>
        <v>create table db_custscience_interns.col_8_DB_FNDTCNSL_PRODREFRESH_CGSCX_CNSL_GLBL_STY_CLR_FLAT_XREF_distinct_values_table_stats (col_id int, distinct_values bigint) Row format delimited Fields terminated by '\t' Lines terminated by '\n'  Stored as textfile ;</v>
      </c>
      <c r="AO19" s="59" t="s">
        <v>13940</v>
      </c>
      <c r="AR19" s="144" t="str">
        <f t="shared" si="7"/>
        <v>insert into table db_custscience_interns.col_8_DB_FNDTCNSL_PRODREFRESH_CGSCX_CNSL_GLBL_STY_CLR_FLAT_XREF_distinct_values_table_stats select '8' as col_id, count (distinct MKT_NM) as distinct_values</v>
      </c>
      <c r="AS19" s="59" t="s">
        <v>14038</v>
      </c>
      <c r="AV19" s="144" t="str">
        <f t="shared" si="8"/>
        <v>insert into table db_custscience_interns.SUMMARY_of_DB_FNDTCNSL_PRODREFRESH_CGSCX_CNSL_GLBL_STY_CLR_FLAT_XREF_distinct_values_table_stats select col_id, distinct_values from db_custscience_interns.col_8_DB_FNDTCNSL_PRODREFRESH_CGSCX_CNSL_GLBL_STY_CLR_FLAT_XREF_distinct_values_table_stats ;</v>
      </c>
      <c r="AW19" s="59" t="s">
        <v>14136</v>
      </c>
      <c r="AY19" s="300" t="s">
        <v>14330</v>
      </c>
      <c r="AZ19" s="300">
        <v>16</v>
      </c>
      <c r="BA19" s="300">
        <v>5595307</v>
      </c>
      <c r="BC19" s="144" t="str">
        <f t="shared" si="9"/>
        <v>drop table db_custscience_interns.col_8_DB_FNDTCNSL_PRODREFRESH_CGSCX_CNSL_GLBL_STY_CLR_FLAT_XREF_distinct_values_table_stats;</v>
      </c>
      <c r="BD19" s="59" t="s">
        <v>14233</v>
      </c>
      <c r="BE19" s="301"/>
      <c r="BF19" s="144" t="str">
        <f t="shared" si="10"/>
        <v>create table db_custscience_interns.col_8_DB_FNDTCNSL_PRODREFRESH_CGSCX_CNSL_GLBL_STY_CLR_FLAT_XREF_null_value_count_table_stats (col_id int, null_value_count bigint) Row format delimited Fields terminated by '\t' Lines terminated by '\n'  Stored as textfile ;</v>
      </c>
      <c r="BG19" s="59" t="s">
        <v>14866</v>
      </c>
      <c r="BJ19" s="144" t="str">
        <f t="shared" si="22"/>
        <v xml:space="preserve">insert into table db_custscience_interns.col_8_DB_FNDTCNSL_PRODREFRESH_CGSCX_CNSL_GLBL_STY_CLR_FLAT_XREF_null_value_count_table_stats select '8' as col_id, count (OPR_STY_CLR_NBR) as null_value_count where MKT_NM IS NULL </v>
      </c>
      <c r="BK19" s="59" t="s">
        <v>14963</v>
      </c>
      <c r="BN19" s="144" t="str">
        <f t="shared" si="11"/>
        <v>insert into table db_custscience_interns.SUMMARY_of_DB_FNDTCNSL_PRODREFRESH_CGSCX_CNSL_GLBL_STY_CLR_FLAT_XREF_null_value_count_table_stats select col_id, null_value_count from db_custscience_interns.col_8_DB_FNDTCNSL_PRODREFRESH_CGSCX_CNSL_GLBL_STY_CLR_FLAT_XREF_null_value_count_table_stats ;</v>
      </c>
      <c r="BO19" s="59" t="s">
        <v>15061</v>
      </c>
      <c r="BQ19" s="300">
        <v>16</v>
      </c>
      <c r="BR19" s="302">
        <v>16</v>
      </c>
      <c r="BS19" s="302">
        <v>2500729</v>
      </c>
      <c r="BU19" s="144" t="str">
        <f t="shared" si="12"/>
        <v>drop table db_custscience_interns.col_8_DB_FNDTCNSL_PRODREFRESH_CGSCX_CNSL_GLBL_STY_CLR_FLAT_XREF_null_value_count_table_stats ;</v>
      </c>
      <c r="BV19" s="59" t="s">
        <v>15159</v>
      </c>
    </row>
    <row r="20" spans="1:74" s="59" customFormat="1">
      <c r="A20" s="59" t="s">
        <v>13398</v>
      </c>
      <c r="B20" s="144" t="str">
        <f t="shared" si="13"/>
        <v>chnl_cd string</v>
      </c>
      <c r="C20" s="145">
        <f t="shared" si="14"/>
        <v>8</v>
      </c>
      <c r="D20" s="145">
        <f t="shared" si="15"/>
        <v>0</v>
      </c>
      <c r="E20" s="145"/>
      <c r="F20" s="36" t="str">
        <f t="shared" si="16"/>
        <v>CHNL_CD</v>
      </c>
      <c r="G20" s="36" t="str">
        <f t="shared" si="17"/>
        <v>string</v>
      </c>
      <c r="H20" s="29">
        <v>9</v>
      </c>
      <c r="I20" s="308">
        <f t="shared" si="18"/>
        <v>3</v>
      </c>
      <c r="J20" s="308">
        <f t="shared" si="19"/>
        <v>109897</v>
      </c>
      <c r="K20" s="131" t="str">
        <f t="shared" si="20"/>
        <v>This is the code for a channel.  (From PDM)</v>
      </c>
      <c r="L20" s="131"/>
      <c r="M20" s="387"/>
      <c r="N20" s="369" t="s">
        <v>14439</v>
      </c>
      <c r="O20" s="369" t="s">
        <v>14429</v>
      </c>
      <c r="P20" s="369" t="s">
        <v>14429</v>
      </c>
      <c r="Q20" s="41"/>
      <c r="R20" s="41"/>
      <c r="U20" s="144" t="str">
        <f t="shared" si="2"/>
        <v>CHNL_CD  string,</v>
      </c>
      <c r="V20" s="149" t="s">
        <v>14492</v>
      </c>
      <c r="W20" s="150" t="str">
        <f t="shared" si="3"/>
        <v>CHNL_CD,</v>
      </c>
      <c r="X20" s="149" t="s">
        <v>3292</v>
      </c>
      <c r="Y20" s="149"/>
      <c r="Z20" s="150" t="str">
        <f t="shared" si="4"/>
        <v>,a.CHNL_CD</v>
      </c>
      <c r="AC20" s="299" t="str">
        <f t="shared" si="25"/>
        <v>select distinct(CHNL_CD) as CHNL_CD_Count_Distinct FROM DB_FNDTCNSL_PRODREFRESH.CGSCX_CNSL_GLBL_STY_CLR_FLAT_XREF ;</v>
      </c>
      <c r="AF20" s="59" t="s">
        <v>13862</v>
      </c>
      <c r="AG20" s="59" t="s">
        <v>2825</v>
      </c>
      <c r="AI20" s="144" t="str">
        <f t="shared" si="23"/>
        <v>MDSE_CO_DESC</v>
      </c>
      <c r="AJ20" s="144" t="str">
        <f t="shared" si="24"/>
        <v xml:space="preserve"> (From PDM)</v>
      </c>
      <c r="AM20" s="298" t="str">
        <f t="shared" si="5"/>
        <v>col_9</v>
      </c>
      <c r="AN20" s="299" t="str">
        <f t="shared" si="6"/>
        <v>create table db_custscience_interns.col_9_DB_FNDTCNSL_PRODREFRESH_CGSCX_CNSL_GLBL_STY_CLR_FLAT_XREF_distinct_values_table_stats (col_id int, distinct_values bigint) Row format delimited Fields terminated by '\t' Lines terminated by '\n'  Stored as textfile ;</v>
      </c>
      <c r="AO20" s="59" t="s">
        <v>13941</v>
      </c>
      <c r="AR20" s="144" t="str">
        <f t="shared" si="7"/>
        <v>insert into table db_custscience_interns.col_9_DB_FNDTCNSL_PRODREFRESH_CGSCX_CNSL_GLBL_STY_CLR_FLAT_XREF_distinct_values_table_stats select '9' as col_id, count (distinct CHNL_CD) as distinct_values</v>
      </c>
      <c r="AS20" s="59" t="s">
        <v>14039</v>
      </c>
      <c r="AV20" s="144" t="str">
        <f t="shared" si="8"/>
        <v>insert into table db_custscience_interns.SUMMARY_of_DB_FNDTCNSL_PRODREFRESH_CGSCX_CNSL_GLBL_STY_CLR_FLAT_XREF_distinct_values_table_stats select col_id, distinct_values from db_custscience_interns.col_9_DB_FNDTCNSL_PRODREFRESH_CGSCX_CNSL_GLBL_STY_CLR_FLAT_XREF_distinct_values_table_stats ;</v>
      </c>
      <c r="AW20" s="59" t="s">
        <v>14137</v>
      </c>
      <c r="AY20" s="300" t="s">
        <v>14331</v>
      </c>
      <c r="AZ20" s="300">
        <v>17</v>
      </c>
      <c r="BA20" s="300">
        <v>590238</v>
      </c>
      <c r="BC20" s="144" t="str">
        <f t="shared" si="9"/>
        <v>drop table db_custscience_interns.col_9_DB_FNDTCNSL_PRODREFRESH_CGSCX_CNSL_GLBL_STY_CLR_FLAT_XREF_distinct_values_table_stats;</v>
      </c>
      <c r="BD20" s="59" t="s">
        <v>14234</v>
      </c>
      <c r="BE20" s="301"/>
      <c r="BF20" s="144" t="str">
        <f t="shared" si="10"/>
        <v>create table db_custscience_interns.col_9_DB_FNDTCNSL_PRODREFRESH_CGSCX_CNSL_GLBL_STY_CLR_FLAT_XREF_null_value_count_table_stats (col_id int, null_value_count bigint) Row format delimited Fields terminated by '\t' Lines terminated by '\n'  Stored as textfile ;</v>
      </c>
      <c r="BG20" s="59" t="s">
        <v>14867</v>
      </c>
      <c r="BJ20" s="144" t="str">
        <f t="shared" si="22"/>
        <v xml:space="preserve">insert into table db_custscience_interns.col_9_DB_FNDTCNSL_PRODREFRESH_CGSCX_CNSL_GLBL_STY_CLR_FLAT_XREF_null_value_count_table_stats select '9' as col_id, count (OPR_STY_CLR_NBR) as null_value_count where CHNL_CD IS NULL </v>
      </c>
      <c r="BK20" s="59" t="s">
        <v>14964</v>
      </c>
      <c r="BN20" s="144" t="str">
        <f t="shared" si="11"/>
        <v>insert into table db_custscience_interns.SUMMARY_of_DB_FNDTCNSL_PRODREFRESH_CGSCX_CNSL_GLBL_STY_CLR_FLAT_XREF_null_value_count_table_stats select col_id, null_value_count from db_custscience_interns.col_9_DB_FNDTCNSL_PRODREFRESH_CGSCX_CNSL_GLBL_STY_CLR_FLAT_XREF_null_value_count_table_stats ;</v>
      </c>
      <c r="BO20" s="59" t="s">
        <v>15062</v>
      </c>
      <c r="BQ20" s="300">
        <v>17</v>
      </c>
      <c r="BR20" s="302">
        <v>17</v>
      </c>
      <c r="BS20" s="302">
        <v>2500729</v>
      </c>
      <c r="BU20" s="144" t="str">
        <f t="shared" si="12"/>
        <v>drop table db_custscience_interns.col_9_DB_FNDTCNSL_PRODREFRESH_CGSCX_CNSL_GLBL_STY_CLR_FLAT_XREF_null_value_count_table_stats ;</v>
      </c>
      <c r="BV20" s="59" t="s">
        <v>15160</v>
      </c>
    </row>
    <row r="21" spans="1:74" s="59" customFormat="1" ht="15.75" thickBot="1">
      <c r="A21" s="59" t="s">
        <v>13399</v>
      </c>
      <c r="B21" s="144" t="str">
        <f t="shared" si="13"/>
        <v>chnl_nm string</v>
      </c>
      <c r="C21" s="145">
        <f t="shared" si="14"/>
        <v>8</v>
      </c>
      <c r="D21" s="145">
        <f t="shared" si="15"/>
        <v>0</v>
      </c>
      <c r="F21" s="158" t="str">
        <f t="shared" si="16"/>
        <v>CHNL_NM</v>
      </c>
      <c r="G21" s="158" t="str">
        <f t="shared" si="17"/>
        <v>string</v>
      </c>
      <c r="H21" s="162">
        <v>10</v>
      </c>
      <c r="I21" s="312">
        <f t="shared" si="18"/>
        <v>3</v>
      </c>
      <c r="J21" s="312">
        <f t="shared" si="19"/>
        <v>109897</v>
      </c>
      <c r="K21" s="333" t="str">
        <f t="shared" si="20"/>
        <v>The name of a CHANNEL.  (From PDM)</v>
      </c>
      <c r="L21" s="333"/>
      <c r="M21" s="442"/>
      <c r="N21" s="372" t="s">
        <v>14440</v>
      </c>
      <c r="O21" s="372" t="s">
        <v>14430</v>
      </c>
      <c r="P21" s="372" t="s">
        <v>14430</v>
      </c>
      <c r="Q21" s="41"/>
      <c r="R21" s="41"/>
      <c r="U21" s="144" t="str">
        <f t="shared" si="2"/>
        <v>CHNL_NM  string,</v>
      </c>
      <c r="V21" s="149" t="s">
        <v>14493</v>
      </c>
      <c r="W21" s="150" t="str">
        <f t="shared" si="3"/>
        <v>CHNL_NM,</v>
      </c>
      <c r="X21" s="149" t="s">
        <v>3293</v>
      </c>
      <c r="Y21" s="149"/>
      <c r="Z21" s="150" t="str">
        <f t="shared" si="4"/>
        <v>,a.CHNL_NM</v>
      </c>
      <c r="AC21" s="299" t="str">
        <f t="shared" si="25"/>
        <v>select distinct(CHNL_NM) as CHNL_NM_Count_Distinct FROM DB_FNDTCNSL_PRODREFRESH.CGSCX_CNSL_GLBL_STY_CLR_FLAT_XREF ;</v>
      </c>
      <c r="AF21" s="59" t="s">
        <v>13861</v>
      </c>
      <c r="AG21" s="59" t="s">
        <v>2825</v>
      </c>
      <c r="AI21" s="144" t="str">
        <f t="shared" si="23"/>
        <v>MDSE_DIV_DESC</v>
      </c>
      <c r="AJ21" s="144" t="str">
        <f t="shared" si="24"/>
        <v xml:space="preserve"> (From PDM)</v>
      </c>
      <c r="AM21" s="298" t="str">
        <f t="shared" si="5"/>
        <v>col_10</v>
      </c>
      <c r="AN21" s="299" t="str">
        <f t="shared" si="6"/>
        <v>create table db_custscience_interns.col_10_DB_FNDTCNSL_PRODREFRESH_CGSCX_CNSL_GLBL_STY_CLR_FLAT_XREF_distinct_values_table_stats (col_id int, distinct_values bigint) Row format delimited Fields terminated by '\t' Lines terminated by '\n'  Stored as textfile ;</v>
      </c>
      <c r="AO21" s="59" t="s">
        <v>13942</v>
      </c>
      <c r="AR21" s="144" t="str">
        <f t="shared" si="7"/>
        <v>insert into table db_custscience_interns.col_10_DB_FNDTCNSL_PRODREFRESH_CGSCX_CNSL_GLBL_STY_CLR_FLAT_XREF_distinct_values_table_stats select '10' as col_id, count (distinct CHNL_NM) as distinct_values</v>
      </c>
      <c r="AS21" s="59" t="s">
        <v>14040</v>
      </c>
      <c r="AV21" s="144" t="str">
        <f t="shared" si="8"/>
        <v>insert into table db_custscience_interns.SUMMARY_of_DB_FNDTCNSL_PRODREFRESH_CGSCX_CNSL_GLBL_STY_CLR_FLAT_XREF_distinct_values_table_stats select col_id, distinct_values from db_custscience_interns.col_10_DB_FNDTCNSL_PRODREFRESH_CGSCX_CNSL_GLBL_STY_CLR_FLAT_XREF_distinct_values_table_stats ;</v>
      </c>
      <c r="AW21" s="59" t="s">
        <v>14138</v>
      </c>
      <c r="AY21" s="300" t="s">
        <v>14332</v>
      </c>
      <c r="AZ21" s="300">
        <v>18</v>
      </c>
      <c r="BA21" s="300">
        <v>100</v>
      </c>
      <c r="BC21" s="144" t="str">
        <f t="shared" si="9"/>
        <v>drop table db_custscience_interns.col_10_DB_FNDTCNSL_PRODREFRESH_CGSCX_CNSL_GLBL_STY_CLR_FLAT_XREF_distinct_values_table_stats;</v>
      </c>
      <c r="BD21" s="59" t="s">
        <v>14235</v>
      </c>
      <c r="BE21" s="301"/>
      <c r="BF21" s="144" t="str">
        <f t="shared" si="10"/>
        <v>create table db_custscience_interns.col_10_DB_FNDTCNSL_PRODREFRESH_CGSCX_CNSL_GLBL_STY_CLR_FLAT_XREF_null_value_count_table_stats (col_id int, null_value_count bigint) Row format delimited Fields terminated by '\t' Lines terminated by '\n'  Stored as textfile ;</v>
      </c>
      <c r="BG21" s="59" t="s">
        <v>14868</v>
      </c>
      <c r="BJ21" s="144" t="str">
        <f t="shared" si="22"/>
        <v xml:space="preserve">insert into table db_custscience_interns.col_10_DB_FNDTCNSL_PRODREFRESH_CGSCX_CNSL_GLBL_STY_CLR_FLAT_XREF_null_value_count_table_stats select '10' as col_id, count (OPR_STY_CLR_NBR) as null_value_count where CHNL_NM IS NULL </v>
      </c>
      <c r="BK21" s="59" t="s">
        <v>14965</v>
      </c>
      <c r="BN21" s="144" t="str">
        <f t="shared" si="11"/>
        <v>insert into table db_custscience_interns.SUMMARY_of_DB_FNDTCNSL_PRODREFRESH_CGSCX_CNSL_GLBL_STY_CLR_FLAT_XREF_null_value_count_table_stats select col_id, null_value_count from db_custscience_interns.col_10_DB_FNDTCNSL_PRODREFRESH_CGSCX_CNSL_GLBL_STY_CLR_FLAT_XREF_null_value_count_table_stats ;</v>
      </c>
      <c r="BO21" s="59" t="s">
        <v>15063</v>
      </c>
      <c r="BQ21" s="300">
        <v>18</v>
      </c>
      <c r="BR21" s="302">
        <v>18</v>
      </c>
      <c r="BS21" s="302">
        <v>2500729</v>
      </c>
      <c r="BU21" s="144" t="str">
        <f t="shared" si="12"/>
        <v>drop table db_custscience_interns.col_10_DB_FNDTCNSL_PRODREFRESH_CGSCX_CNSL_GLBL_STY_CLR_FLAT_XREF_null_value_count_table_stats ;</v>
      </c>
      <c r="BV21" s="59" t="s">
        <v>15161</v>
      </c>
    </row>
    <row r="22" spans="1:74" s="59" customFormat="1">
      <c r="A22" s="59" t="s">
        <v>13400</v>
      </c>
      <c r="B22" s="144" t="str">
        <f t="shared" si="13"/>
        <v>chnl_abbr_nm string</v>
      </c>
      <c r="C22" s="145">
        <f t="shared" si="14"/>
        <v>13</v>
      </c>
      <c r="D22" s="145">
        <f t="shared" si="15"/>
        <v>0</v>
      </c>
      <c r="E22" s="145"/>
      <c r="F22" s="152" t="str">
        <f t="shared" si="16"/>
        <v>CHNL_ABBR_NM</v>
      </c>
      <c r="G22" s="152" t="str">
        <f t="shared" si="17"/>
        <v>string</v>
      </c>
      <c r="H22" s="156">
        <v>11</v>
      </c>
      <c r="I22" s="310">
        <f t="shared" si="18"/>
        <v>3</v>
      </c>
      <c r="J22" s="310">
        <f t="shared" si="19"/>
        <v>109897</v>
      </c>
      <c r="K22" s="179" t="str">
        <f t="shared" si="20"/>
        <v>The abbreviated name of a CHANNEL.  (From PDM)</v>
      </c>
      <c r="L22" s="179"/>
      <c r="M22" s="443"/>
      <c r="N22" s="371" t="s">
        <v>14440</v>
      </c>
      <c r="O22" s="371" t="s">
        <v>14430</v>
      </c>
      <c r="P22" s="371" t="s">
        <v>14430</v>
      </c>
      <c r="Q22" s="41"/>
      <c r="R22" s="41"/>
      <c r="U22" s="144" t="str">
        <f t="shared" si="2"/>
        <v>CHNL_ABBR_NM  string,</v>
      </c>
      <c r="V22" s="149" t="s">
        <v>14494</v>
      </c>
      <c r="W22" s="150" t="str">
        <f t="shared" si="3"/>
        <v>CHNL_ABBR_NM,</v>
      </c>
      <c r="X22" s="149" t="s">
        <v>3294</v>
      </c>
      <c r="Y22" s="149"/>
      <c r="Z22" s="150" t="str">
        <f t="shared" si="4"/>
        <v>,a.CHNL_ABBR_NM</v>
      </c>
      <c r="AC22" s="299" t="str">
        <f t="shared" si="25"/>
        <v>select distinct(CHNL_ABBR_NM) as CHNL_ABBR_NM_Count_Distinct FROM DB_FNDTCNSL_PRODREFRESH.CGSCX_CNSL_GLBL_STY_CLR_FLAT_XREF ;</v>
      </c>
      <c r="AF22" s="59" t="s">
        <v>13860</v>
      </c>
      <c r="AG22" s="59" t="s">
        <v>2825</v>
      </c>
      <c r="AI22" s="144" t="str">
        <f t="shared" si="23"/>
        <v>MDSE_DEPT_DESC</v>
      </c>
      <c r="AJ22" s="144" t="str">
        <f t="shared" si="24"/>
        <v xml:space="preserve"> (From PDM)</v>
      </c>
      <c r="AM22" s="298" t="str">
        <f t="shared" si="5"/>
        <v>col_11</v>
      </c>
      <c r="AN22" s="299" t="str">
        <f t="shared" si="6"/>
        <v>create table db_custscience_interns.col_11_DB_FNDTCNSL_PRODREFRESH_CGSCX_CNSL_GLBL_STY_CLR_FLAT_XREF_distinct_values_table_stats (col_id int, distinct_values bigint) Row format delimited Fields terminated by '\t' Lines terminated by '\n'  Stored as textfile ;</v>
      </c>
      <c r="AO22" s="59" t="s">
        <v>13943</v>
      </c>
      <c r="AR22" s="144" t="str">
        <f t="shared" si="7"/>
        <v>insert into table db_custscience_interns.col_11_DB_FNDTCNSL_PRODREFRESH_CGSCX_CNSL_GLBL_STY_CLR_FLAT_XREF_distinct_values_table_stats select '11' as col_id, count (distinct CHNL_ABBR_NM) as distinct_values</v>
      </c>
      <c r="AS22" s="59" t="s">
        <v>14041</v>
      </c>
      <c r="AV22" s="144" t="str">
        <f t="shared" si="8"/>
        <v>insert into table db_custscience_interns.SUMMARY_of_DB_FNDTCNSL_PRODREFRESH_CGSCX_CNSL_GLBL_STY_CLR_FLAT_XREF_distinct_values_table_stats select col_id, distinct_values from db_custscience_interns.col_11_DB_FNDTCNSL_PRODREFRESH_CGSCX_CNSL_GLBL_STY_CLR_FLAT_XREF_distinct_values_table_stats ;</v>
      </c>
      <c r="AW22" s="59" t="s">
        <v>14139</v>
      </c>
      <c r="AY22" s="300" t="s">
        <v>14333</v>
      </c>
      <c r="AZ22" s="300">
        <v>19</v>
      </c>
      <c r="BA22" s="300">
        <v>10</v>
      </c>
      <c r="BC22" s="144" t="str">
        <f t="shared" si="9"/>
        <v>drop table db_custscience_interns.col_11_DB_FNDTCNSL_PRODREFRESH_CGSCX_CNSL_GLBL_STY_CLR_FLAT_XREF_distinct_values_table_stats;</v>
      </c>
      <c r="BD22" s="59" t="s">
        <v>14236</v>
      </c>
      <c r="BE22" s="301"/>
      <c r="BF22" s="144" t="str">
        <f t="shared" si="10"/>
        <v>create table db_custscience_interns.col_11_DB_FNDTCNSL_PRODREFRESH_CGSCX_CNSL_GLBL_STY_CLR_FLAT_XREF_null_value_count_table_stats (col_id int, null_value_count bigint) Row format delimited Fields terminated by '\t' Lines terminated by '\n'  Stored as textfile ;</v>
      </c>
      <c r="BG22" s="59" t="s">
        <v>14869</v>
      </c>
      <c r="BJ22" s="144" t="str">
        <f t="shared" si="22"/>
        <v xml:space="preserve">insert into table db_custscience_interns.col_11_DB_FNDTCNSL_PRODREFRESH_CGSCX_CNSL_GLBL_STY_CLR_FLAT_XREF_null_value_count_table_stats select '11' as col_id, count (OPR_STY_CLR_NBR) as null_value_count where CHNL_ABBR_NM IS NULL </v>
      </c>
      <c r="BK22" s="59" t="s">
        <v>14966</v>
      </c>
      <c r="BN22" s="144" t="str">
        <f t="shared" si="11"/>
        <v>insert into table db_custscience_interns.SUMMARY_of_DB_FNDTCNSL_PRODREFRESH_CGSCX_CNSL_GLBL_STY_CLR_FLAT_XREF_null_value_count_table_stats select col_id, null_value_count from db_custscience_interns.col_11_DB_FNDTCNSL_PRODREFRESH_CGSCX_CNSL_GLBL_STY_CLR_FLAT_XREF_null_value_count_table_stats ;</v>
      </c>
      <c r="BO22" s="59" t="s">
        <v>15064</v>
      </c>
      <c r="BQ22" s="300">
        <v>19</v>
      </c>
      <c r="BR22" s="302">
        <v>19</v>
      </c>
      <c r="BS22" s="302">
        <v>2500729</v>
      </c>
      <c r="BU22" s="144" t="str">
        <f t="shared" si="12"/>
        <v>drop table db_custscience_interns.col_11_DB_FNDTCNSL_PRODREFRESH_CGSCX_CNSL_GLBL_STY_CLR_FLAT_XREF_null_value_count_table_stats ;</v>
      </c>
      <c r="BV22" s="59" t="s">
        <v>15162</v>
      </c>
    </row>
    <row r="23" spans="1:74" s="59" customFormat="1">
      <c r="A23" s="59" t="s">
        <v>13154</v>
      </c>
      <c r="B23" s="144" t="str">
        <f t="shared" si="13"/>
        <v>brd_mkt_chnl_abbr_nm string</v>
      </c>
      <c r="C23" s="145">
        <f t="shared" si="14"/>
        <v>21</v>
      </c>
      <c r="D23" s="145">
        <f t="shared" si="15"/>
        <v>0</v>
      </c>
      <c r="E23" s="145"/>
      <c r="F23" s="36" t="str">
        <f t="shared" si="16"/>
        <v>BRD_MKT_CHNL_ABBR_NM</v>
      </c>
      <c r="G23" s="36" t="str">
        <f t="shared" si="17"/>
        <v>string</v>
      </c>
      <c r="H23" s="29">
        <v>12</v>
      </c>
      <c r="I23" s="308">
        <f t="shared" si="18"/>
        <v>36</v>
      </c>
      <c r="J23" s="308">
        <f t="shared" si="19"/>
        <v>109897</v>
      </c>
      <c r="K23" s="131" t="str">
        <f t="shared" si="20"/>
        <v>This is the abbreviated name of the brand market channel.  (From PDM)</v>
      </c>
      <c r="L23" s="131"/>
      <c r="M23" s="444"/>
      <c r="N23" s="369" t="s">
        <v>14441</v>
      </c>
      <c r="O23" s="369" t="s">
        <v>14545</v>
      </c>
      <c r="P23" s="369" t="s">
        <v>14431</v>
      </c>
      <c r="Q23" s="41"/>
      <c r="R23" s="41"/>
      <c r="U23" s="144" t="str">
        <f t="shared" si="2"/>
        <v>BRD_MKT_CHNL_ABBR_NM  string,</v>
      </c>
      <c r="V23" s="149" t="s">
        <v>14495</v>
      </c>
      <c r="W23" s="150" t="str">
        <f t="shared" si="3"/>
        <v>BRD_MKT_CHNL_ABBR_NM,</v>
      </c>
      <c r="X23" s="149" t="s">
        <v>3295</v>
      </c>
      <c r="Y23" s="149"/>
      <c r="Z23" s="150" t="str">
        <f t="shared" si="4"/>
        <v>,a.BRD_MKT_CHNL_ABBR_NM</v>
      </c>
      <c r="AC23" s="299" t="str">
        <f t="shared" si="25"/>
        <v>select distinct(BRD_MKT_CHNL_ABBR_NM) as BRD_MKT_CHNL_ABBR_NM_Count_Distinct FROM DB_FNDTCNSL_PRODREFRESH.CGSCX_CNSL_GLBL_STY_CLR_FLAT_XREF ;</v>
      </c>
      <c r="AF23" s="59" t="s">
        <v>13859</v>
      </c>
      <c r="AG23" s="59" t="s">
        <v>2825</v>
      </c>
      <c r="AI23" s="144" t="str">
        <f t="shared" si="23"/>
        <v>MDSE_CLS_DESC</v>
      </c>
      <c r="AJ23" s="144" t="str">
        <f t="shared" si="24"/>
        <v xml:space="preserve"> (From PDM)</v>
      </c>
      <c r="AM23" s="298" t="str">
        <f t="shared" si="5"/>
        <v>col_12</v>
      </c>
      <c r="AN23" s="299" t="str">
        <f t="shared" si="6"/>
        <v>create table db_custscience_interns.col_12_DB_FNDTCNSL_PRODREFRESH_CGSCX_CNSL_GLBL_STY_CLR_FLAT_XREF_distinct_values_table_stats (col_id int, distinct_values bigint) Row format delimited Fields terminated by '\t' Lines terminated by '\n'  Stored as textfile ;</v>
      </c>
      <c r="AO23" s="59" t="s">
        <v>13944</v>
      </c>
      <c r="AR23" s="144" t="str">
        <f t="shared" si="7"/>
        <v>insert into table db_custscience_interns.col_12_DB_FNDTCNSL_PRODREFRESH_CGSCX_CNSL_GLBL_STY_CLR_FLAT_XREF_distinct_values_table_stats select '12' as col_id, count (distinct BRD_MKT_CHNL_ABBR_NM) as distinct_values</v>
      </c>
      <c r="AS23" s="59" t="s">
        <v>14042</v>
      </c>
      <c r="AV23" s="144" t="str">
        <f t="shared" si="8"/>
        <v>insert into table db_custscience_interns.SUMMARY_of_DB_FNDTCNSL_PRODREFRESH_CGSCX_CNSL_GLBL_STY_CLR_FLAT_XREF_distinct_values_table_stats select col_id, distinct_values from db_custscience_interns.col_12_DB_FNDTCNSL_PRODREFRESH_CGSCX_CNSL_GLBL_STY_CLR_FLAT_XREF_distinct_values_table_stats ;</v>
      </c>
      <c r="AW23" s="59" t="s">
        <v>14140</v>
      </c>
      <c r="AY23" s="300" t="s">
        <v>14334</v>
      </c>
      <c r="AZ23" s="300">
        <v>20</v>
      </c>
      <c r="BA23" s="300">
        <v>231</v>
      </c>
      <c r="BC23" s="144" t="str">
        <f t="shared" si="9"/>
        <v>drop table db_custscience_interns.col_12_DB_FNDTCNSL_PRODREFRESH_CGSCX_CNSL_GLBL_STY_CLR_FLAT_XREF_distinct_values_table_stats;</v>
      </c>
      <c r="BD23" s="59" t="s">
        <v>14237</v>
      </c>
      <c r="BE23" s="301"/>
      <c r="BF23" s="144" t="str">
        <f t="shared" si="10"/>
        <v>create table db_custscience_interns.col_12_DB_FNDTCNSL_PRODREFRESH_CGSCX_CNSL_GLBL_STY_CLR_FLAT_XREF_null_value_count_table_stats (col_id int, null_value_count bigint) Row format delimited Fields terminated by '\t' Lines terminated by '\n'  Stored as textfile ;</v>
      </c>
      <c r="BG23" s="59" t="s">
        <v>14870</v>
      </c>
      <c r="BJ23" s="144" t="str">
        <f t="shared" si="22"/>
        <v xml:space="preserve">insert into table db_custscience_interns.col_12_DB_FNDTCNSL_PRODREFRESH_CGSCX_CNSL_GLBL_STY_CLR_FLAT_XREF_null_value_count_table_stats select '12' as col_id, count (OPR_STY_CLR_NBR) as null_value_count where BRD_MKT_CHNL_ABBR_NM IS NULL </v>
      </c>
      <c r="BK23" s="59" t="s">
        <v>14967</v>
      </c>
      <c r="BN23" s="144" t="str">
        <f t="shared" si="11"/>
        <v>insert into table db_custscience_interns.SUMMARY_of_DB_FNDTCNSL_PRODREFRESH_CGSCX_CNSL_GLBL_STY_CLR_FLAT_XREF_null_value_count_table_stats select col_id, null_value_count from db_custscience_interns.col_12_DB_FNDTCNSL_PRODREFRESH_CGSCX_CNSL_GLBL_STY_CLR_FLAT_XREF_null_value_count_table_stats ;</v>
      </c>
      <c r="BO23" s="59" t="s">
        <v>15065</v>
      </c>
      <c r="BQ23" s="300">
        <v>20</v>
      </c>
      <c r="BR23" s="302">
        <v>20</v>
      </c>
      <c r="BS23" s="302">
        <v>2500729</v>
      </c>
      <c r="BU23" s="144" t="str">
        <f t="shared" si="12"/>
        <v>drop table db_custscience_interns.col_12_DB_FNDTCNSL_PRODREFRESH_CGSCX_CNSL_GLBL_STY_CLR_FLAT_XREF_null_value_count_table_stats ;</v>
      </c>
      <c r="BV23" s="59" t="s">
        <v>15163</v>
      </c>
    </row>
    <row r="24" spans="1:74" s="59" customFormat="1">
      <c r="A24" s="59" t="s">
        <v>13153</v>
      </c>
      <c r="B24" s="144" t="str">
        <f t="shared" si="13"/>
        <v>brd_mkt_chnl_nm string</v>
      </c>
      <c r="C24" s="145">
        <f t="shared" si="14"/>
        <v>16</v>
      </c>
      <c r="D24" s="145">
        <f t="shared" si="15"/>
        <v>0</v>
      </c>
      <c r="F24" s="36" t="str">
        <f t="shared" si="16"/>
        <v>BRD_MKT_CHNL_NM</v>
      </c>
      <c r="G24" s="36" t="str">
        <f t="shared" si="17"/>
        <v>string</v>
      </c>
      <c r="H24" s="29">
        <v>13</v>
      </c>
      <c r="I24" s="308">
        <f t="shared" si="18"/>
        <v>36</v>
      </c>
      <c r="J24" s="308">
        <f t="shared" si="19"/>
        <v>109897</v>
      </c>
      <c r="K24" s="131" t="str">
        <f t="shared" si="20"/>
        <v>This is the text describing the name of the brand market channel.  (From PDM)</v>
      </c>
      <c r="L24" s="131"/>
      <c r="M24" s="444"/>
      <c r="N24" s="369" t="s">
        <v>14442</v>
      </c>
      <c r="O24" s="369" t="s">
        <v>14546</v>
      </c>
      <c r="P24" s="369" t="s">
        <v>14432</v>
      </c>
      <c r="Q24" s="41"/>
      <c r="R24" s="41"/>
      <c r="U24" s="144" t="str">
        <f t="shared" si="2"/>
        <v>BRD_MKT_CHNL_NM  string,</v>
      </c>
      <c r="V24" s="149" t="s">
        <v>14496</v>
      </c>
      <c r="W24" s="150" t="str">
        <f t="shared" si="3"/>
        <v>BRD_MKT_CHNL_NM,</v>
      </c>
      <c r="X24" s="149" t="s">
        <v>3296</v>
      </c>
      <c r="Y24" s="149"/>
      <c r="Z24" s="150" t="str">
        <f t="shared" si="4"/>
        <v>,a.BRD_MKT_CHNL_NM</v>
      </c>
      <c r="AC24" s="299" t="str">
        <f t="shared" si="25"/>
        <v>select distinct(BRD_MKT_CHNL_NM) as BRD_MKT_CHNL_NM_Count_Distinct FROM DB_FNDTCNSL_PRODREFRESH.CGSCX_CNSL_GLBL_STY_CLR_FLAT_XREF ;</v>
      </c>
      <c r="AF24" s="59" t="s">
        <v>13858</v>
      </c>
      <c r="AG24" s="59" t="s">
        <v>2825</v>
      </c>
      <c r="AI24" s="144" t="str">
        <f t="shared" si="23"/>
        <v>MDSE_SCLS_DESC</v>
      </c>
      <c r="AJ24" s="144" t="str">
        <f t="shared" si="24"/>
        <v xml:space="preserve"> (From PDM)</v>
      </c>
      <c r="AM24" s="298" t="str">
        <f t="shared" si="5"/>
        <v>col_13</v>
      </c>
      <c r="AN24" s="299" t="str">
        <f t="shared" si="6"/>
        <v>create table db_custscience_interns.col_13_DB_FNDTCNSL_PRODREFRESH_CGSCX_CNSL_GLBL_STY_CLR_FLAT_XREF_distinct_values_table_stats (col_id int, distinct_values bigint) Row format delimited Fields terminated by '\t' Lines terminated by '\n'  Stored as textfile ;</v>
      </c>
      <c r="AO24" s="59" t="s">
        <v>13945</v>
      </c>
      <c r="AR24" s="144" t="str">
        <f t="shared" si="7"/>
        <v>insert into table db_custscience_interns.col_13_DB_FNDTCNSL_PRODREFRESH_CGSCX_CNSL_GLBL_STY_CLR_FLAT_XREF_distinct_values_table_stats select '13' as col_id, count (distinct BRD_MKT_CHNL_NM) as distinct_values</v>
      </c>
      <c r="AS24" s="59" t="s">
        <v>14043</v>
      </c>
      <c r="AV24" s="144" t="str">
        <f t="shared" si="8"/>
        <v>insert into table db_custscience_interns.SUMMARY_of_DB_FNDTCNSL_PRODREFRESH_CGSCX_CNSL_GLBL_STY_CLR_FLAT_XREF_distinct_values_table_stats select col_id, distinct_values from db_custscience_interns.col_13_DB_FNDTCNSL_PRODREFRESH_CGSCX_CNSL_GLBL_STY_CLR_FLAT_XREF_distinct_values_table_stats ;</v>
      </c>
      <c r="AW24" s="59" t="s">
        <v>14141</v>
      </c>
      <c r="AY24" s="300" t="s">
        <v>14335</v>
      </c>
      <c r="AZ24" s="300">
        <v>3</v>
      </c>
      <c r="BA24" s="300">
        <v>5</v>
      </c>
      <c r="BC24" s="144" t="str">
        <f t="shared" si="9"/>
        <v>drop table db_custscience_interns.col_13_DB_FNDTCNSL_PRODREFRESH_CGSCX_CNSL_GLBL_STY_CLR_FLAT_XREF_distinct_values_table_stats;</v>
      </c>
      <c r="BD24" s="59" t="s">
        <v>14238</v>
      </c>
      <c r="BE24" s="301"/>
      <c r="BF24" s="144" t="str">
        <f t="shared" si="10"/>
        <v>create table db_custscience_interns.col_13_DB_FNDTCNSL_PRODREFRESH_CGSCX_CNSL_GLBL_STY_CLR_FLAT_XREF_null_value_count_table_stats (col_id int, null_value_count bigint) Row format delimited Fields terminated by '\t' Lines terminated by '\n'  Stored as textfile ;</v>
      </c>
      <c r="BG24" s="59" t="s">
        <v>14871</v>
      </c>
      <c r="BJ24" s="144" t="str">
        <f t="shared" si="22"/>
        <v xml:space="preserve">insert into table db_custscience_interns.col_13_DB_FNDTCNSL_PRODREFRESH_CGSCX_CNSL_GLBL_STY_CLR_FLAT_XREF_null_value_count_table_stats select '13' as col_id, count (OPR_STY_CLR_NBR) as null_value_count where BRD_MKT_CHNL_NM IS NULL </v>
      </c>
      <c r="BK24" s="59" t="s">
        <v>14968</v>
      </c>
      <c r="BN24" s="144" t="str">
        <f t="shared" si="11"/>
        <v>insert into table db_custscience_interns.SUMMARY_of_DB_FNDTCNSL_PRODREFRESH_CGSCX_CNSL_GLBL_STY_CLR_FLAT_XREF_null_value_count_table_stats select col_id, null_value_count from db_custscience_interns.col_13_DB_FNDTCNSL_PRODREFRESH_CGSCX_CNSL_GLBL_STY_CLR_FLAT_XREF_null_value_count_table_stats ;</v>
      </c>
      <c r="BO24" s="59" t="s">
        <v>15066</v>
      </c>
      <c r="BQ24" s="300">
        <v>3</v>
      </c>
      <c r="BR24" s="302">
        <v>3</v>
      </c>
      <c r="BS24" s="302">
        <v>0</v>
      </c>
      <c r="BU24" s="144" t="str">
        <f t="shared" si="12"/>
        <v>drop table db_custscience_interns.col_13_DB_FNDTCNSL_PRODREFRESH_CGSCX_CNSL_GLBL_STY_CLR_FLAT_XREF_null_value_count_table_stats ;</v>
      </c>
      <c r="BV24" s="59" t="s">
        <v>15164</v>
      </c>
    </row>
    <row r="25" spans="1:74" s="59" customFormat="1">
      <c r="A25" s="59" t="s">
        <v>13401</v>
      </c>
      <c r="B25" s="144" t="str">
        <f t="shared" si="13"/>
        <v>glbl_sty_hash_key string</v>
      </c>
      <c r="C25" s="145">
        <f t="shared" si="14"/>
        <v>18</v>
      </c>
      <c r="D25" s="145">
        <f t="shared" si="15"/>
        <v>0</v>
      </c>
      <c r="E25" s="145"/>
      <c r="F25" s="44" t="str">
        <f t="shared" si="16"/>
        <v>GLBL_STY_HASH_KEY</v>
      </c>
      <c r="G25" s="36" t="str">
        <f t="shared" si="17"/>
        <v>string</v>
      </c>
      <c r="H25" s="29">
        <v>14</v>
      </c>
      <c r="I25" s="308">
        <f t="shared" si="18"/>
        <v>842936</v>
      </c>
      <c r="J25" s="308">
        <f t="shared" si="19"/>
        <v>107146</v>
      </c>
      <c r="K25" s="131">
        <f t="shared" si="20"/>
        <v>0</v>
      </c>
      <c r="L25" s="131"/>
      <c r="M25" s="388"/>
      <c r="N25" s="383" t="s">
        <v>14443</v>
      </c>
      <c r="O25" s="383" t="s">
        <v>14443</v>
      </c>
      <c r="P25" s="383" t="s">
        <v>14443</v>
      </c>
      <c r="Q25" s="41"/>
      <c r="R25" s="41"/>
      <c r="U25" s="144" t="str">
        <f t="shared" si="2"/>
        <v>GLBL_STY_HASH_KEY  string,</v>
      </c>
      <c r="V25" s="149" t="s">
        <v>14497</v>
      </c>
      <c r="W25" s="150" t="str">
        <f t="shared" si="3"/>
        <v>GLBL_STY_HASH_KEY,</v>
      </c>
      <c r="X25" s="149" t="s">
        <v>3297</v>
      </c>
      <c r="Y25" s="149"/>
      <c r="Z25" s="150" t="str">
        <f t="shared" si="4"/>
        <v>,a.GLBL_STY_HASH_KEY</v>
      </c>
      <c r="AC25" s="299" t="str">
        <f t="shared" si="25"/>
        <v>select distinct(GLBL_STY_HASH_KEY) as GLBL_STY_HASH_KEY_Count_Distinct FROM DB_FNDTCNSL_PRODREFRESH.CGSCX_CNSL_GLBL_STY_CLR_FLAT_XREF ;</v>
      </c>
      <c r="AF25" s="59" t="s">
        <v>13857</v>
      </c>
      <c r="AG25" s="59" t="s">
        <v>2825</v>
      </c>
      <c r="AI25" s="144" t="str">
        <f t="shared" si="23"/>
        <v>MDSE_STY_DESC</v>
      </c>
      <c r="AJ25" s="144" t="str">
        <f t="shared" si="24"/>
        <v xml:space="preserve"> (From PDM)</v>
      </c>
      <c r="AM25" s="298" t="str">
        <f t="shared" si="5"/>
        <v>col_14</v>
      </c>
      <c r="AN25" s="299" t="str">
        <f t="shared" si="6"/>
        <v>create table db_custscience_interns.col_14_DB_FNDTCNSL_PRODREFRESH_CGSCX_CNSL_GLBL_STY_CLR_FLAT_XREF_distinct_values_table_stats (col_id int, distinct_values bigint) Row format delimited Fields terminated by '\t' Lines terminated by '\n'  Stored as textfile ;</v>
      </c>
      <c r="AO25" s="59" t="s">
        <v>13946</v>
      </c>
      <c r="AR25" s="144" t="str">
        <f t="shared" si="7"/>
        <v>insert into table db_custscience_interns.col_14_DB_FNDTCNSL_PRODREFRESH_CGSCX_CNSL_GLBL_STY_CLR_FLAT_XREF_distinct_values_table_stats select '14' as col_id, count (distinct GLBL_STY_HASH_KEY) as distinct_values</v>
      </c>
      <c r="AS25" s="59" t="s">
        <v>14044</v>
      </c>
      <c r="AV25" s="144" t="str">
        <f t="shared" si="8"/>
        <v>insert into table db_custscience_interns.SUMMARY_of_DB_FNDTCNSL_PRODREFRESH_CGSCX_CNSL_GLBL_STY_CLR_FLAT_XREF_distinct_values_table_stats select col_id, distinct_values from db_custscience_interns.col_14_DB_FNDTCNSL_PRODREFRESH_CGSCX_CNSL_GLBL_STY_CLR_FLAT_XREF_distinct_values_table_stats ;</v>
      </c>
      <c r="AW25" s="59" t="s">
        <v>14142</v>
      </c>
      <c r="AY25" s="300" t="s">
        <v>14336</v>
      </c>
      <c r="AZ25" s="300">
        <v>21</v>
      </c>
      <c r="BA25" s="300">
        <v>42359</v>
      </c>
      <c r="BC25" s="144" t="str">
        <f t="shared" si="9"/>
        <v>drop table db_custscience_interns.col_14_DB_FNDTCNSL_PRODREFRESH_CGSCX_CNSL_GLBL_STY_CLR_FLAT_XREF_distinct_values_table_stats;</v>
      </c>
      <c r="BD25" s="59" t="s">
        <v>14239</v>
      </c>
      <c r="BE25" s="301"/>
      <c r="BF25" s="144" t="str">
        <f t="shared" si="10"/>
        <v>create table db_custscience_interns.col_14_DB_FNDTCNSL_PRODREFRESH_CGSCX_CNSL_GLBL_STY_CLR_FLAT_XREF_null_value_count_table_stats (col_id int, null_value_count bigint) Row format delimited Fields terminated by '\t' Lines terminated by '\n'  Stored as textfile ;</v>
      </c>
      <c r="BG25" s="59" t="s">
        <v>14872</v>
      </c>
      <c r="BJ25" s="144" t="str">
        <f t="shared" si="22"/>
        <v xml:space="preserve">insert into table db_custscience_interns.col_14_DB_FNDTCNSL_PRODREFRESH_CGSCX_CNSL_GLBL_STY_CLR_FLAT_XREF_null_value_count_table_stats select '14' as col_id, count (OPR_STY_CLR_NBR) as null_value_count where GLBL_STY_HASH_KEY IS NULL </v>
      </c>
      <c r="BK25" s="59" t="s">
        <v>14969</v>
      </c>
      <c r="BN25" s="144" t="str">
        <f t="shared" si="11"/>
        <v>insert into table db_custscience_interns.SUMMARY_of_DB_FNDTCNSL_PRODREFRESH_CGSCX_CNSL_GLBL_STY_CLR_FLAT_XREF_null_value_count_table_stats select col_id, null_value_count from db_custscience_interns.col_14_DB_FNDTCNSL_PRODREFRESH_CGSCX_CNSL_GLBL_STY_CLR_FLAT_XREF_null_value_count_table_stats ;</v>
      </c>
      <c r="BO25" s="59" t="s">
        <v>15067</v>
      </c>
      <c r="BQ25" s="300">
        <v>21</v>
      </c>
      <c r="BR25" s="302">
        <v>21</v>
      </c>
      <c r="BS25" s="302">
        <v>2500729</v>
      </c>
      <c r="BU25" s="144" t="str">
        <f t="shared" si="12"/>
        <v>drop table db_custscience_interns.col_14_DB_FNDTCNSL_PRODREFRESH_CGSCX_CNSL_GLBL_STY_CLR_FLAT_XREF_null_value_count_table_stats ;</v>
      </c>
      <c r="BV25" s="59" t="s">
        <v>15165</v>
      </c>
    </row>
    <row r="26" spans="1:74" s="59" customFormat="1">
      <c r="A26" s="59" t="s">
        <v>13402</v>
      </c>
      <c r="B26" s="144" t="str">
        <f t="shared" si="13"/>
        <v>opr_brd_sty_id bigint</v>
      </c>
      <c r="C26" s="145">
        <f t="shared" si="14"/>
        <v>15</v>
      </c>
      <c r="D26" s="145">
        <f t="shared" si="15"/>
        <v>0</v>
      </c>
      <c r="E26" s="145"/>
      <c r="F26" s="36" t="str">
        <f t="shared" si="16"/>
        <v>OPR_BRD_STY_ID</v>
      </c>
      <c r="G26" s="36" t="str">
        <f t="shared" si="17"/>
        <v>bigint</v>
      </c>
      <c r="H26" s="29">
        <v>15</v>
      </c>
      <c r="I26" s="308">
        <f t="shared" si="18"/>
        <v>823056</v>
      </c>
      <c r="J26" s="308">
        <f t="shared" si="19"/>
        <v>107146</v>
      </c>
      <c r="K26" s="131">
        <f t="shared" si="20"/>
        <v>0</v>
      </c>
      <c r="L26" s="131"/>
      <c r="M26" s="387"/>
      <c r="N26" s="369" t="s">
        <v>14444</v>
      </c>
      <c r="O26" s="369" t="s">
        <v>14444</v>
      </c>
      <c r="P26" s="369" t="s">
        <v>14444</v>
      </c>
      <c r="Q26" s="41"/>
      <c r="R26" s="41"/>
      <c r="U26" s="144" t="str">
        <f t="shared" si="2"/>
        <v>OPR_BRD_STY_ID  bigint,</v>
      </c>
      <c r="V26" s="149" t="s">
        <v>14498</v>
      </c>
      <c r="W26" s="150" t="str">
        <f t="shared" si="3"/>
        <v>OPR_BRD_STY_ID,</v>
      </c>
      <c r="X26" s="149" t="s">
        <v>3298</v>
      </c>
      <c r="Y26" s="149"/>
      <c r="Z26" s="150" t="str">
        <f t="shared" si="4"/>
        <v>,a.OPR_BRD_STY_ID</v>
      </c>
      <c r="AC26" s="299" t="str">
        <f t="shared" si="25"/>
        <v>select distinct(OPR_BRD_STY_ID) as OPR_BRD_STY_ID_Count_Distinct FROM DB_FNDTCNSL_PRODREFRESH.CGSCX_CNSL_GLBL_STY_CLR_FLAT_XREF ;</v>
      </c>
      <c r="AF26" s="59" t="s">
        <v>13856</v>
      </c>
      <c r="AG26" s="59" t="s">
        <v>2842</v>
      </c>
      <c r="AI26" s="144" t="str">
        <f t="shared" si="23"/>
        <v>OPR_STY_CLR_CD</v>
      </c>
      <c r="AJ26" s="144" t="str">
        <f t="shared" si="24"/>
        <v xml:space="preserve"> (From PDM)</v>
      </c>
      <c r="AM26" s="298" t="str">
        <f t="shared" si="5"/>
        <v>col_15</v>
      </c>
      <c r="AN26" s="299" t="str">
        <f t="shared" si="6"/>
        <v>create table db_custscience_interns.col_15_DB_FNDTCNSL_PRODREFRESH_CGSCX_CNSL_GLBL_STY_CLR_FLAT_XREF_distinct_values_table_stats (col_id int, distinct_values bigint) Row format delimited Fields terminated by '\t' Lines terminated by '\n'  Stored as textfile ;</v>
      </c>
      <c r="AO26" s="59" t="s">
        <v>13947</v>
      </c>
      <c r="AR26" s="144" t="str">
        <f t="shared" si="7"/>
        <v>insert into table db_custscience_interns.col_15_DB_FNDTCNSL_PRODREFRESH_CGSCX_CNSL_GLBL_STY_CLR_FLAT_XREF_distinct_values_table_stats select '15' as col_id, count (distinct OPR_BRD_STY_ID) as distinct_values</v>
      </c>
      <c r="AS26" s="59" t="s">
        <v>14045</v>
      </c>
      <c r="AV26" s="144" t="str">
        <f t="shared" si="8"/>
        <v>insert into table db_custscience_interns.SUMMARY_of_DB_FNDTCNSL_PRODREFRESH_CGSCX_CNSL_GLBL_STY_CLR_FLAT_XREF_distinct_values_table_stats select col_id, distinct_values from db_custscience_interns.col_15_DB_FNDTCNSL_PRODREFRESH_CGSCX_CNSL_GLBL_STY_CLR_FLAT_XREF_distinct_values_table_stats ;</v>
      </c>
      <c r="AW26" s="59" t="s">
        <v>14143</v>
      </c>
      <c r="AY26" s="300" t="s">
        <v>14337</v>
      </c>
      <c r="AZ26" s="300">
        <v>22</v>
      </c>
      <c r="BA26" s="300">
        <v>661</v>
      </c>
      <c r="BC26" s="144" t="str">
        <f t="shared" si="9"/>
        <v>drop table db_custscience_interns.col_15_DB_FNDTCNSL_PRODREFRESH_CGSCX_CNSL_GLBL_STY_CLR_FLAT_XREF_distinct_values_table_stats;</v>
      </c>
      <c r="BD26" s="59" t="s">
        <v>14240</v>
      </c>
      <c r="BE26" s="301"/>
      <c r="BF26" s="144" t="str">
        <f t="shared" si="10"/>
        <v>create table db_custscience_interns.col_15_DB_FNDTCNSL_PRODREFRESH_CGSCX_CNSL_GLBL_STY_CLR_FLAT_XREF_null_value_count_table_stats (col_id int, null_value_count bigint) Row format delimited Fields terminated by '\t' Lines terminated by '\n'  Stored as textfile ;</v>
      </c>
      <c r="BG26" s="59" t="s">
        <v>14873</v>
      </c>
      <c r="BJ26" s="144" t="str">
        <f t="shared" si="22"/>
        <v xml:space="preserve">insert into table db_custscience_interns.col_15_DB_FNDTCNSL_PRODREFRESH_CGSCX_CNSL_GLBL_STY_CLR_FLAT_XREF_null_value_count_table_stats select '15' as col_id, count (OPR_STY_CLR_NBR) as null_value_count where OPR_BRD_STY_ID IS NULL </v>
      </c>
      <c r="BK26" s="59" t="s">
        <v>14970</v>
      </c>
      <c r="BN26" s="144" t="str">
        <f t="shared" si="11"/>
        <v>insert into table db_custscience_interns.SUMMARY_of_DB_FNDTCNSL_PRODREFRESH_CGSCX_CNSL_GLBL_STY_CLR_FLAT_XREF_null_value_count_table_stats select col_id, null_value_count from db_custscience_interns.col_15_DB_FNDTCNSL_PRODREFRESH_CGSCX_CNSL_GLBL_STY_CLR_FLAT_XREF_null_value_count_table_stats ;</v>
      </c>
      <c r="BO26" s="59" t="s">
        <v>15068</v>
      </c>
      <c r="BQ26" s="300">
        <v>22</v>
      </c>
      <c r="BR26" s="302">
        <v>22</v>
      </c>
      <c r="BS26" s="302">
        <v>2500729</v>
      </c>
      <c r="BU26" s="144" t="str">
        <f t="shared" si="12"/>
        <v>drop table db_custscience_interns.col_15_DB_FNDTCNSL_PRODREFRESH_CGSCX_CNSL_GLBL_STY_CLR_FLAT_XREF_null_value_count_table_stats ;</v>
      </c>
      <c r="BV26" s="59" t="s">
        <v>15166</v>
      </c>
    </row>
    <row r="27" spans="1:74" s="59" customFormat="1" ht="60">
      <c r="A27" s="59" t="s">
        <v>13403</v>
      </c>
      <c r="B27" s="144" t="str">
        <f t="shared" si="13"/>
        <v>prd_unq_desc string</v>
      </c>
      <c r="C27" s="145">
        <f t="shared" si="14"/>
        <v>13</v>
      </c>
      <c r="D27" s="145">
        <f t="shared" si="15"/>
        <v>0</v>
      </c>
      <c r="F27" s="36" t="str">
        <f t="shared" si="16"/>
        <v>PRD_UNQ_DESC</v>
      </c>
      <c r="G27" s="36" t="str">
        <f t="shared" si="17"/>
        <v>string</v>
      </c>
      <c r="H27" s="29">
        <v>16</v>
      </c>
      <c r="I27" s="308">
        <f t="shared" si="18"/>
        <v>5595307</v>
      </c>
      <c r="J27" s="308">
        <f t="shared" si="19"/>
        <v>2500729</v>
      </c>
      <c r="K27" s="131" t="str">
        <f t="shared" si="20"/>
        <v>From Ecomm: Description for a given PRODUCT. Signified by the first 9 digits of the 13 digit product code and a short description of the product. Primary description for reporting. Derived from EDW MDSE_STY_CLR_STG. PRD_UNQ_DESC at Style Color level  (From PDM)</v>
      </c>
      <c r="L27" s="131"/>
      <c r="M27" s="387"/>
      <c r="N27" s="369" t="s">
        <v>14445</v>
      </c>
      <c r="O27" s="369" t="s">
        <v>14547</v>
      </c>
      <c r="P27" s="369" t="s">
        <v>14548</v>
      </c>
      <c r="Q27" s="41"/>
      <c r="R27" s="41"/>
      <c r="U27" s="144" t="str">
        <f t="shared" si="2"/>
        <v>PRD_UNQ_DESC  string,</v>
      </c>
      <c r="V27" s="149" t="s">
        <v>14499</v>
      </c>
      <c r="W27" s="150" t="str">
        <f t="shared" si="3"/>
        <v>PRD_UNQ_DESC,</v>
      </c>
      <c r="X27" s="149" t="s">
        <v>3299</v>
      </c>
      <c r="Y27" s="149"/>
      <c r="Z27" s="150" t="str">
        <f t="shared" si="4"/>
        <v>,a.PRD_UNQ_DESC</v>
      </c>
      <c r="AC27" s="299" t="str">
        <f t="shared" si="25"/>
        <v>select distinct(PRD_UNQ_DESC) as PRD_UNQ_DESC_Count_Distinct FROM DB_FNDTCNSL_PRODREFRESH.CGSCX_CNSL_GLBL_STY_CLR_FLAT_XREF ;</v>
      </c>
      <c r="AF27" s="59" t="s">
        <v>13855</v>
      </c>
      <c r="AG27" s="59" t="s">
        <v>2825</v>
      </c>
      <c r="AH27" s="59" t="s">
        <v>14418</v>
      </c>
      <c r="AI27" s="144" t="str">
        <f t="shared" si="23"/>
        <v>PRD_UNQ_DESC</v>
      </c>
      <c r="AJ27" s="144" t="str">
        <f t="shared" si="24"/>
        <v>From Ecomm: Description for a given PRODUCT. Signified by the first 9 digits of the 13 digit product code and a short description of the product. Primary description for reporting. Derived from EDW MDSE_STY_CLR_STG. PRD_UNQ_DESC at Style Color level  (From PDM)</v>
      </c>
      <c r="AM27" s="298" t="str">
        <f t="shared" si="5"/>
        <v>col_16</v>
      </c>
      <c r="AN27" s="299" t="str">
        <f t="shared" si="6"/>
        <v>create table db_custscience_interns.col_16_DB_FNDTCNSL_PRODREFRESH_CGSCX_CNSL_GLBL_STY_CLR_FLAT_XREF_distinct_values_table_stats (col_id int, distinct_values bigint) Row format delimited Fields terminated by '\t' Lines terminated by '\n'  Stored as textfile ;</v>
      </c>
      <c r="AO27" s="59" t="s">
        <v>13948</v>
      </c>
      <c r="AR27" s="144" t="str">
        <f t="shared" si="7"/>
        <v>insert into table db_custscience_interns.col_16_DB_FNDTCNSL_PRODREFRESH_CGSCX_CNSL_GLBL_STY_CLR_FLAT_XREF_distinct_values_table_stats select '16' as col_id, count (distinct PRD_UNQ_DESC) as distinct_values</v>
      </c>
      <c r="AS27" s="59" t="s">
        <v>14046</v>
      </c>
      <c r="AV27" s="144" t="str">
        <f t="shared" si="8"/>
        <v>insert into table db_custscience_interns.SUMMARY_of_DB_FNDTCNSL_PRODREFRESH_CGSCX_CNSL_GLBL_STY_CLR_FLAT_XREF_distinct_values_table_stats select col_id, distinct_values from db_custscience_interns.col_16_DB_FNDTCNSL_PRODREFRESH_CGSCX_CNSL_GLBL_STY_CLR_FLAT_XREF_distinct_values_table_stats ;</v>
      </c>
      <c r="AW27" s="59" t="s">
        <v>14144</v>
      </c>
      <c r="AY27" s="300" t="s">
        <v>14338</v>
      </c>
      <c r="AZ27" s="300">
        <v>23</v>
      </c>
      <c r="BA27" s="300">
        <v>30</v>
      </c>
      <c r="BC27" s="144" t="str">
        <f t="shared" si="9"/>
        <v>drop table db_custscience_interns.col_16_DB_FNDTCNSL_PRODREFRESH_CGSCX_CNSL_GLBL_STY_CLR_FLAT_XREF_distinct_values_table_stats;</v>
      </c>
      <c r="BD27" s="59" t="s">
        <v>14241</v>
      </c>
      <c r="BE27" s="301"/>
      <c r="BF27" s="144" t="str">
        <f t="shared" si="10"/>
        <v>create table db_custscience_interns.col_16_DB_FNDTCNSL_PRODREFRESH_CGSCX_CNSL_GLBL_STY_CLR_FLAT_XREF_null_value_count_table_stats (col_id int, null_value_count bigint) Row format delimited Fields terminated by '\t' Lines terminated by '\n'  Stored as textfile ;</v>
      </c>
      <c r="BG27" s="59" t="s">
        <v>14874</v>
      </c>
      <c r="BJ27" s="144" t="str">
        <f t="shared" si="22"/>
        <v xml:space="preserve">insert into table db_custscience_interns.col_16_DB_FNDTCNSL_PRODREFRESH_CGSCX_CNSL_GLBL_STY_CLR_FLAT_XREF_null_value_count_table_stats select '16' as col_id, count (OPR_STY_CLR_NBR) as null_value_count where PRD_UNQ_DESC IS NULL </v>
      </c>
      <c r="BK27" s="59" t="s">
        <v>14971</v>
      </c>
      <c r="BN27" s="144" t="str">
        <f t="shared" si="11"/>
        <v>insert into table db_custscience_interns.SUMMARY_of_DB_FNDTCNSL_PRODREFRESH_CGSCX_CNSL_GLBL_STY_CLR_FLAT_XREF_null_value_count_table_stats select col_id, null_value_count from db_custscience_interns.col_16_DB_FNDTCNSL_PRODREFRESH_CGSCX_CNSL_GLBL_STY_CLR_FLAT_XREF_null_value_count_table_stats ;</v>
      </c>
      <c r="BO27" s="59" t="s">
        <v>15069</v>
      </c>
      <c r="BQ27" s="300">
        <v>23</v>
      </c>
      <c r="BR27" s="302">
        <v>23</v>
      </c>
      <c r="BS27" s="302">
        <v>2500729</v>
      </c>
      <c r="BU27" s="144" t="str">
        <f t="shared" si="12"/>
        <v>drop table db_custscience_interns.col_16_DB_FNDTCNSL_PRODREFRESH_CGSCX_CNSL_GLBL_STY_CLR_FLAT_XREF_null_value_count_table_stats ;</v>
      </c>
      <c r="BV27" s="59" t="s">
        <v>15167</v>
      </c>
    </row>
    <row r="28" spans="1:74" s="59" customFormat="1">
      <c r="A28" s="59" t="s">
        <v>13404</v>
      </c>
      <c r="B28" s="144" t="str">
        <f t="shared" si="13"/>
        <v>opr_sty_cd int</v>
      </c>
      <c r="C28" s="145">
        <f t="shared" si="14"/>
        <v>11</v>
      </c>
      <c r="D28" s="145">
        <f t="shared" si="15"/>
        <v>0</v>
      </c>
      <c r="E28" s="145"/>
      <c r="F28" s="36" t="str">
        <f t="shared" si="16"/>
        <v>OPR_STY_CD</v>
      </c>
      <c r="G28" s="36" t="str">
        <f t="shared" si="17"/>
        <v>int</v>
      </c>
      <c r="H28" s="29">
        <v>17</v>
      </c>
      <c r="I28" s="308">
        <f t="shared" si="18"/>
        <v>590238</v>
      </c>
      <c r="J28" s="308">
        <f t="shared" si="19"/>
        <v>2500729</v>
      </c>
      <c r="K28" s="131" t="str">
        <f t="shared" si="20"/>
        <v xml:space="preserve"> (From PDM)</v>
      </c>
      <c r="L28" s="131"/>
      <c r="M28" s="387"/>
      <c r="N28" s="369" t="s">
        <v>14444</v>
      </c>
      <c r="O28" s="369" t="s">
        <v>14444</v>
      </c>
      <c r="P28" s="369" t="s">
        <v>14444</v>
      </c>
      <c r="Q28" s="41"/>
      <c r="R28" s="41"/>
      <c r="U28" s="144" t="str">
        <f t="shared" si="2"/>
        <v>OPR_STY_CD  int,</v>
      </c>
      <c r="V28" s="149" t="s">
        <v>14500</v>
      </c>
      <c r="W28" s="150" t="str">
        <f t="shared" si="3"/>
        <v>OPR_STY_CD,</v>
      </c>
      <c r="X28" s="149" t="s">
        <v>3300</v>
      </c>
      <c r="Y28" s="149"/>
      <c r="Z28" s="150" t="str">
        <f t="shared" si="4"/>
        <v>,a.OPR_STY_CD</v>
      </c>
      <c r="AC28" s="299" t="str">
        <f t="shared" si="25"/>
        <v>select distinct(OPR_STY_CD) as OPR_STY_CD_Count_Distinct FROM DB_FNDTCNSL_PRODREFRESH.CGSCX_CNSL_GLBL_STY_CLR_FLAT_XREF ;</v>
      </c>
      <c r="AF28" s="59" t="s">
        <v>13854</v>
      </c>
      <c r="AG28" s="59" t="s">
        <v>2842</v>
      </c>
      <c r="AH28" s="59" t="s">
        <v>13853</v>
      </c>
      <c r="AI28" s="144" t="str">
        <f t="shared" si="23"/>
        <v>OPR_MKT_CD</v>
      </c>
      <c r="AJ28" s="144" t="str">
        <f t="shared" si="24"/>
        <v>Identifies the legacy market code.  (From PDM)</v>
      </c>
      <c r="AM28" s="298" t="str">
        <f t="shared" si="5"/>
        <v>col_17</v>
      </c>
      <c r="AN28" s="299" t="str">
        <f t="shared" si="6"/>
        <v>create table db_custscience_interns.col_17_DB_FNDTCNSL_PRODREFRESH_CGSCX_CNSL_GLBL_STY_CLR_FLAT_XREF_distinct_values_table_stats (col_id int, distinct_values bigint) Row format delimited Fields terminated by '\t' Lines terminated by '\n'  Stored as textfile ;</v>
      </c>
      <c r="AO28" s="59" t="s">
        <v>13949</v>
      </c>
      <c r="AR28" s="144" t="str">
        <f t="shared" si="7"/>
        <v>insert into table db_custscience_interns.col_17_DB_FNDTCNSL_PRODREFRESH_CGSCX_CNSL_GLBL_STY_CLR_FLAT_XREF_distinct_values_table_stats select '17' as col_id, count (distinct OPR_STY_CD) as distinct_values</v>
      </c>
      <c r="AS28" s="59" t="s">
        <v>14047</v>
      </c>
      <c r="AV28" s="144" t="str">
        <f t="shared" si="8"/>
        <v>insert into table db_custscience_interns.SUMMARY_of_DB_FNDTCNSL_PRODREFRESH_CGSCX_CNSL_GLBL_STY_CLR_FLAT_XREF_distinct_values_table_stats select col_id, distinct_values from db_custscience_interns.col_17_DB_FNDTCNSL_PRODREFRESH_CGSCX_CNSL_GLBL_STY_CLR_FLAT_XREF_distinct_values_table_stats ;</v>
      </c>
      <c r="AW28" s="59" t="s">
        <v>14145</v>
      </c>
      <c r="AY28" s="300" t="s">
        <v>14339</v>
      </c>
      <c r="AZ28" s="300">
        <v>24</v>
      </c>
      <c r="BA28" s="300">
        <v>1852</v>
      </c>
      <c r="BC28" s="144" t="str">
        <f t="shared" si="9"/>
        <v>drop table db_custscience_interns.col_17_DB_FNDTCNSL_PRODREFRESH_CGSCX_CNSL_GLBL_STY_CLR_FLAT_XREF_distinct_values_table_stats;</v>
      </c>
      <c r="BD28" s="59" t="s">
        <v>14242</v>
      </c>
      <c r="BE28" s="301"/>
      <c r="BF28" s="144" t="str">
        <f t="shared" si="10"/>
        <v>create table db_custscience_interns.col_17_DB_FNDTCNSL_PRODREFRESH_CGSCX_CNSL_GLBL_STY_CLR_FLAT_XREF_null_value_count_table_stats (col_id int, null_value_count bigint) Row format delimited Fields terminated by '\t' Lines terminated by '\n'  Stored as textfile ;</v>
      </c>
      <c r="BG28" s="59" t="s">
        <v>14875</v>
      </c>
      <c r="BJ28" s="144" t="str">
        <f t="shared" si="22"/>
        <v xml:space="preserve">insert into table db_custscience_interns.col_17_DB_FNDTCNSL_PRODREFRESH_CGSCX_CNSL_GLBL_STY_CLR_FLAT_XREF_null_value_count_table_stats select '17' as col_id, count (OPR_STY_CLR_NBR) as null_value_count where OPR_STY_CD IS NULL </v>
      </c>
      <c r="BK28" s="59" t="s">
        <v>14972</v>
      </c>
      <c r="BN28" s="144" t="str">
        <f t="shared" si="11"/>
        <v>insert into table db_custscience_interns.SUMMARY_of_DB_FNDTCNSL_PRODREFRESH_CGSCX_CNSL_GLBL_STY_CLR_FLAT_XREF_null_value_count_table_stats select col_id, null_value_count from db_custscience_interns.col_17_DB_FNDTCNSL_PRODREFRESH_CGSCX_CNSL_GLBL_STY_CLR_FLAT_XREF_null_value_count_table_stats ;</v>
      </c>
      <c r="BO28" s="59" t="s">
        <v>15070</v>
      </c>
      <c r="BQ28" s="300">
        <v>24</v>
      </c>
      <c r="BR28" s="302">
        <v>24</v>
      </c>
      <c r="BS28" s="302">
        <v>2528993</v>
      </c>
      <c r="BU28" s="144" t="str">
        <f t="shared" si="12"/>
        <v>drop table db_custscience_interns.col_17_DB_FNDTCNSL_PRODREFRESH_CGSCX_CNSL_GLBL_STY_CLR_FLAT_XREF_null_value_count_table_stats ;</v>
      </c>
      <c r="BV28" s="59" t="s">
        <v>15168</v>
      </c>
    </row>
    <row r="29" spans="1:74" s="59" customFormat="1">
      <c r="A29" s="59" t="s">
        <v>13405</v>
      </c>
      <c r="B29" s="144" t="str">
        <f t="shared" si="13"/>
        <v>opr_sty_clr_cd int</v>
      </c>
      <c r="C29" s="145">
        <f t="shared" si="14"/>
        <v>15</v>
      </c>
      <c r="D29" s="145">
        <f t="shared" si="15"/>
        <v>0</v>
      </c>
      <c r="E29" s="145"/>
      <c r="F29" s="36" t="str">
        <f t="shared" si="16"/>
        <v>OPR_STY_CLR_CD</v>
      </c>
      <c r="G29" s="36" t="str">
        <f t="shared" si="17"/>
        <v>int</v>
      </c>
      <c r="H29" s="29">
        <v>18</v>
      </c>
      <c r="I29" s="308">
        <f t="shared" si="18"/>
        <v>100</v>
      </c>
      <c r="J29" s="308">
        <f t="shared" si="19"/>
        <v>2500729</v>
      </c>
      <c r="K29" s="131" t="str">
        <f t="shared" si="20"/>
        <v xml:space="preserve"> (From PDM)</v>
      </c>
      <c r="L29" s="131"/>
      <c r="M29" s="444"/>
      <c r="N29" s="369" t="s">
        <v>1753</v>
      </c>
      <c r="O29" s="369" t="s">
        <v>1753</v>
      </c>
      <c r="P29" s="369" t="s">
        <v>1753</v>
      </c>
      <c r="Q29" s="41"/>
      <c r="R29" s="41"/>
      <c r="U29" s="144" t="str">
        <f t="shared" si="2"/>
        <v>OPR_STY_CLR_CD  int,</v>
      </c>
      <c r="V29" s="149" t="s">
        <v>14501</v>
      </c>
      <c r="W29" s="150" t="str">
        <f t="shared" si="3"/>
        <v>OPR_STY_CLR_CD,</v>
      </c>
      <c r="X29" s="149" t="s">
        <v>3301</v>
      </c>
      <c r="Y29" s="149"/>
      <c r="Z29" s="150" t="str">
        <f t="shared" si="4"/>
        <v>,a.OPR_STY_CLR_CD</v>
      </c>
      <c r="AC29" s="299" t="str">
        <f t="shared" si="25"/>
        <v>select distinct(OPR_STY_CLR_CD) as OPR_STY_CLR_CD_Count_Distinct FROM DB_FNDTCNSL_PRODREFRESH.CGSCX_CNSL_GLBL_STY_CLR_FLAT_XREF ;</v>
      </c>
      <c r="AF29" s="59" t="s">
        <v>13852</v>
      </c>
      <c r="AG29" s="59" t="s">
        <v>2825</v>
      </c>
      <c r="AI29" s="144" t="str">
        <f t="shared" si="23"/>
        <v>SZ_MDL_MED_DESC</v>
      </c>
      <c r="AJ29" s="144" t="str">
        <f t="shared" si="24"/>
        <v xml:space="preserve"> (From PDM)</v>
      </c>
      <c r="AM29" s="298" t="str">
        <f t="shared" si="5"/>
        <v>col_18</v>
      </c>
      <c r="AN29" s="299" t="str">
        <f t="shared" si="6"/>
        <v>create table db_custscience_interns.col_18_DB_FNDTCNSL_PRODREFRESH_CGSCX_CNSL_GLBL_STY_CLR_FLAT_XREF_distinct_values_table_stats (col_id int, distinct_values bigint) Row format delimited Fields terminated by '\t' Lines terminated by '\n'  Stored as textfile ;</v>
      </c>
      <c r="AO29" s="59" t="s">
        <v>13950</v>
      </c>
      <c r="AR29" s="144" t="str">
        <f t="shared" si="7"/>
        <v>insert into table db_custscience_interns.col_18_DB_FNDTCNSL_PRODREFRESH_CGSCX_CNSL_GLBL_STY_CLR_FLAT_XREF_distinct_values_table_stats select '18' as col_id, count (distinct OPR_STY_CLR_CD) as distinct_values</v>
      </c>
      <c r="AS29" s="59" t="s">
        <v>14048</v>
      </c>
      <c r="AV29" s="144" t="str">
        <f t="shared" si="8"/>
        <v>insert into table db_custscience_interns.SUMMARY_of_DB_FNDTCNSL_PRODREFRESH_CGSCX_CNSL_GLBL_STY_CLR_FLAT_XREF_distinct_values_table_stats select col_id, distinct_values from db_custscience_interns.col_18_DB_FNDTCNSL_PRODREFRESH_CGSCX_CNSL_GLBL_STY_CLR_FLAT_XREF_distinct_values_table_stats ;</v>
      </c>
      <c r="AW29" s="59" t="s">
        <v>14146</v>
      </c>
      <c r="AY29" s="300" t="s">
        <v>14340</v>
      </c>
      <c r="AZ29" s="300">
        <v>25</v>
      </c>
      <c r="BA29" s="300">
        <v>6</v>
      </c>
      <c r="BC29" s="144" t="str">
        <f t="shared" si="9"/>
        <v>drop table db_custscience_interns.col_18_DB_FNDTCNSL_PRODREFRESH_CGSCX_CNSL_GLBL_STY_CLR_FLAT_XREF_distinct_values_table_stats;</v>
      </c>
      <c r="BD29" s="59" t="s">
        <v>14243</v>
      </c>
      <c r="BE29" s="301"/>
      <c r="BF29" s="144" t="str">
        <f t="shared" si="10"/>
        <v>create table db_custscience_interns.col_18_DB_FNDTCNSL_PRODREFRESH_CGSCX_CNSL_GLBL_STY_CLR_FLAT_XREF_null_value_count_table_stats (col_id int, null_value_count bigint) Row format delimited Fields terminated by '\t' Lines terminated by '\n'  Stored as textfile ;</v>
      </c>
      <c r="BG29" s="59" t="s">
        <v>14876</v>
      </c>
      <c r="BJ29" s="144" t="str">
        <f t="shared" si="22"/>
        <v xml:space="preserve">insert into table db_custscience_interns.col_18_DB_FNDTCNSL_PRODREFRESH_CGSCX_CNSL_GLBL_STY_CLR_FLAT_XREF_null_value_count_table_stats select '18' as col_id, count (OPR_STY_CLR_NBR) as null_value_count where OPR_STY_CLR_CD IS NULL </v>
      </c>
      <c r="BK29" s="59" t="s">
        <v>14973</v>
      </c>
      <c r="BN29" s="144" t="str">
        <f t="shared" si="11"/>
        <v>insert into table db_custscience_interns.SUMMARY_of_DB_FNDTCNSL_PRODREFRESH_CGSCX_CNSL_GLBL_STY_CLR_FLAT_XREF_null_value_count_table_stats select col_id, null_value_count from db_custscience_interns.col_18_DB_FNDTCNSL_PRODREFRESH_CGSCX_CNSL_GLBL_STY_CLR_FLAT_XREF_null_value_count_table_stats ;</v>
      </c>
      <c r="BO29" s="59" t="s">
        <v>15071</v>
      </c>
      <c r="BQ29" s="300">
        <v>25</v>
      </c>
      <c r="BR29" s="302">
        <v>25</v>
      </c>
      <c r="BS29" s="302">
        <v>8201174</v>
      </c>
      <c r="BU29" s="144" t="str">
        <f t="shared" si="12"/>
        <v>drop table db_custscience_interns.col_18_DB_FNDTCNSL_PRODREFRESH_CGSCX_CNSL_GLBL_STY_CLR_FLAT_XREF_null_value_count_table_stats ;</v>
      </c>
      <c r="BV29" s="59" t="s">
        <v>15169</v>
      </c>
    </row>
    <row r="30" spans="1:74" s="59" customFormat="1">
      <c r="A30" s="59" t="s">
        <v>13406</v>
      </c>
      <c r="B30" s="144" t="str">
        <f t="shared" si="13"/>
        <v>opr_mkt_cd int</v>
      </c>
      <c r="C30" s="145">
        <f t="shared" si="14"/>
        <v>11</v>
      </c>
      <c r="D30" s="145">
        <f t="shared" si="15"/>
        <v>0</v>
      </c>
      <c r="F30" s="36" t="str">
        <f t="shared" si="16"/>
        <v>OPR_MKT_CD</v>
      </c>
      <c r="G30" s="36" t="str">
        <f t="shared" si="17"/>
        <v>int</v>
      </c>
      <c r="H30" s="29">
        <v>19</v>
      </c>
      <c r="I30" s="308">
        <f t="shared" si="18"/>
        <v>10</v>
      </c>
      <c r="J30" s="308">
        <f t="shared" si="19"/>
        <v>2500729</v>
      </c>
      <c r="K30" s="131" t="str">
        <f t="shared" si="20"/>
        <v>Identifies the legacy market code.  (From PDM)</v>
      </c>
      <c r="L30" s="131"/>
      <c r="M30" s="444"/>
      <c r="N30" s="369" t="s">
        <v>1701</v>
      </c>
      <c r="O30" s="369" t="s">
        <v>1751</v>
      </c>
      <c r="P30" s="369" t="s">
        <v>141</v>
      </c>
      <c r="Q30" s="41"/>
      <c r="R30" s="41"/>
      <c r="U30" s="144" t="str">
        <f t="shared" si="2"/>
        <v>OPR_MKT_CD  int,</v>
      </c>
      <c r="V30" s="149" t="s">
        <v>14502</v>
      </c>
      <c r="W30" s="150" t="str">
        <f t="shared" si="3"/>
        <v>OPR_MKT_CD,</v>
      </c>
      <c r="X30" s="149" t="s">
        <v>3302</v>
      </c>
      <c r="Y30" s="149"/>
      <c r="Z30" s="150" t="str">
        <f t="shared" si="4"/>
        <v>,a.OPR_MKT_CD</v>
      </c>
      <c r="AC30" s="299" t="str">
        <f t="shared" si="25"/>
        <v>select distinct(OPR_MKT_CD) as OPR_MKT_CD_Count_Distinct FROM DB_FNDTCNSL_PRODREFRESH.CGSCX_CNSL_GLBL_STY_CLR_FLAT_XREF ;</v>
      </c>
      <c r="AF30" s="59" t="s">
        <v>13851</v>
      </c>
      <c r="AG30" s="59" t="s">
        <v>2825</v>
      </c>
      <c r="AI30" s="144" t="str">
        <f t="shared" si="23"/>
        <v>OPR_SNPS_SEAS_CD</v>
      </c>
      <c r="AJ30" s="144" t="str">
        <f t="shared" si="24"/>
        <v xml:space="preserve"> (From PDM)</v>
      </c>
      <c r="AM30" s="298" t="str">
        <f t="shared" si="5"/>
        <v>col_19</v>
      </c>
      <c r="AN30" s="299" t="str">
        <f t="shared" si="6"/>
        <v>create table db_custscience_interns.col_19_DB_FNDTCNSL_PRODREFRESH_CGSCX_CNSL_GLBL_STY_CLR_FLAT_XREF_distinct_values_table_stats (col_id int, distinct_values bigint) Row format delimited Fields terminated by '\t' Lines terminated by '\n'  Stored as textfile ;</v>
      </c>
      <c r="AO30" s="59" t="s">
        <v>13951</v>
      </c>
      <c r="AR30" s="144" t="str">
        <f t="shared" si="7"/>
        <v>insert into table db_custscience_interns.col_19_DB_FNDTCNSL_PRODREFRESH_CGSCX_CNSL_GLBL_STY_CLR_FLAT_XREF_distinct_values_table_stats select '19' as col_id, count (distinct OPR_MKT_CD) as distinct_values</v>
      </c>
      <c r="AS30" s="59" t="s">
        <v>14049</v>
      </c>
      <c r="AV30" s="144" t="str">
        <f t="shared" si="8"/>
        <v>insert into table db_custscience_interns.SUMMARY_of_DB_FNDTCNSL_PRODREFRESH_CGSCX_CNSL_GLBL_STY_CLR_FLAT_XREF_distinct_values_table_stats select col_id, distinct_values from db_custscience_interns.col_19_DB_FNDTCNSL_PRODREFRESH_CGSCX_CNSL_GLBL_STY_CLR_FLAT_XREF_distinct_values_table_stats ;</v>
      </c>
      <c r="AW30" s="59" t="s">
        <v>14147</v>
      </c>
      <c r="AY30" s="300" t="s">
        <v>4400</v>
      </c>
      <c r="AZ30" s="300">
        <v>26</v>
      </c>
      <c r="BA30" s="300">
        <v>0</v>
      </c>
      <c r="BC30" s="144" t="str">
        <f t="shared" si="9"/>
        <v>drop table db_custscience_interns.col_19_DB_FNDTCNSL_PRODREFRESH_CGSCX_CNSL_GLBL_STY_CLR_FLAT_XREF_distinct_values_table_stats;</v>
      </c>
      <c r="BD30" s="59" t="s">
        <v>14244</v>
      </c>
      <c r="BE30" s="301"/>
      <c r="BF30" s="144" t="str">
        <f t="shared" si="10"/>
        <v>create table db_custscience_interns.col_19_DB_FNDTCNSL_PRODREFRESH_CGSCX_CNSL_GLBL_STY_CLR_FLAT_XREF_null_value_count_table_stats (col_id int, null_value_count bigint) Row format delimited Fields terminated by '\t' Lines terminated by '\n'  Stored as textfile ;</v>
      </c>
      <c r="BG30" s="59" t="s">
        <v>14877</v>
      </c>
      <c r="BJ30" s="144" t="str">
        <f t="shared" si="22"/>
        <v xml:space="preserve">insert into table db_custscience_interns.col_19_DB_FNDTCNSL_PRODREFRESH_CGSCX_CNSL_GLBL_STY_CLR_FLAT_XREF_null_value_count_table_stats select '19' as col_id, count (OPR_STY_CLR_NBR) as null_value_count where OPR_MKT_CD IS NULL </v>
      </c>
      <c r="BK30" s="59" t="s">
        <v>14974</v>
      </c>
      <c r="BN30" s="144" t="str">
        <f t="shared" si="11"/>
        <v>insert into table db_custscience_interns.SUMMARY_of_DB_FNDTCNSL_PRODREFRESH_CGSCX_CNSL_GLBL_STY_CLR_FLAT_XREF_null_value_count_table_stats select col_id, null_value_count from db_custscience_interns.col_19_DB_FNDTCNSL_PRODREFRESH_CGSCX_CNSL_GLBL_STY_CLR_FLAT_XREF_null_value_count_table_stats ;</v>
      </c>
      <c r="BO30" s="59" t="s">
        <v>15072</v>
      </c>
      <c r="BQ30" s="300">
        <v>26</v>
      </c>
      <c r="BR30" s="302">
        <v>26</v>
      </c>
      <c r="BS30" s="302">
        <v>8204730</v>
      </c>
      <c r="BU30" s="144" t="str">
        <f t="shared" si="12"/>
        <v>drop table db_custscience_interns.col_19_DB_FNDTCNSL_PRODREFRESH_CGSCX_CNSL_GLBL_STY_CLR_FLAT_XREF_null_value_count_table_stats ;</v>
      </c>
      <c r="BV30" s="59" t="s">
        <v>15170</v>
      </c>
    </row>
    <row r="31" spans="1:74" s="59" customFormat="1" ht="15.75" thickBot="1">
      <c r="A31" s="59" t="s">
        <v>13407</v>
      </c>
      <c r="B31" s="144" t="str">
        <f t="shared" si="13"/>
        <v>sz_mdl_med_desc string</v>
      </c>
      <c r="C31" s="145">
        <f t="shared" si="14"/>
        <v>16</v>
      </c>
      <c r="D31" s="145">
        <f t="shared" si="15"/>
        <v>0</v>
      </c>
      <c r="E31" s="145"/>
      <c r="F31" s="158" t="str">
        <f t="shared" si="16"/>
        <v>SZ_MDL_MED_DESC</v>
      </c>
      <c r="G31" s="158" t="str">
        <f t="shared" si="17"/>
        <v>string</v>
      </c>
      <c r="H31" s="162">
        <v>20</v>
      </c>
      <c r="I31" s="312">
        <f t="shared" si="18"/>
        <v>231</v>
      </c>
      <c r="J31" s="312">
        <f t="shared" si="19"/>
        <v>2500729</v>
      </c>
      <c r="K31" s="333" t="str">
        <f t="shared" si="20"/>
        <v xml:space="preserve"> (From PDM)</v>
      </c>
      <c r="L31" s="333"/>
      <c r="M31" s="442"/>
      <c r="N31" s="372" t="s">
        <v>14446</v>
      </c>
      <c r="O31" s="372" t="s">
        <v>14446</v>
      </c>
      <c r="P31" s="372" t="s">
        <v>14446</v>
      </c>
      <c r="Q31" s="41"/>
      <c r="R31" s="41"/>
      <c r="U31" s="144" t="str">
        <f t="shared" si="2"/>
        <v>SZ_MDL_MED_DESC  string,</v>
      </c>
      <c r="V31" s="149" t="s">
        <v>14503</v>
      </c>
      <c r="W31" s="150" t="str">
        <f t="shared" si="3"/>
        <v>SZ_MDL_MED_DESC,</v>
      </c>
      <c r="X31" s="149" t="s">
        <v>3303</v>
      </c>
      <c r="Y31" s="149"/>
      <c r="Z31" s="150" t="str">
        <f t="shared" si="4"/>
        <v>,a.SZ_MDL_MED_DESC</v>
      </c>
      <c r="AC31" s="299" t="str">
        <f t="shared" si="25"/>
        <v>select distinct(SZ_MDL_MED_DESC) as SZ_MDL_MED_DESC_Count_Distinct FROM DB_FNDTCNSL_PRODREFRESH.CGSCX_CNSL_GLBL_STY_CLR_FLAT_XREF ;</v>
      </c>
      <c r="AF31" s="59" t="s">
        <v>13850</v>
      </c>
      <c r="AG31" s="59" t="s">
        <v>2842</v>
      </c>
      <c r="AI31" s="144" t="str">
        <f t="shared" si="23"/>
        <v>OPR_SNPS_SEAS_YR</v>
      </c>
      <c r="AJ31" s="144" t="str">
        <f t="shared" si="24"/>
        <v xml:space="preserve"> (From PDM)</v>
      </c>
      <c r="AM31" s="298" t="str">
        <f t="shared" si="5"/>
        <v>col_20</v>
      </c>
      <c r="AN31" s="299" t="str">
        <f t="shared" si="6"/>
        <v>create table db_custscience_interns.col_20_DB_FNDTCNSL_PRODREFRESH_CGSCX_CNSL_GLBL_STY_CLR_FLAT_XREF_distinct_values_table_stats (col_id int, distinct_values bigint) Row format delimited Fields terminated by '\t' Lines terminated by '\n'  Stored as textfile ;</v>
      </c>
      <c r="AO31" s="59" t="s">
        <v>13952</v>
      </c>
      <c r="AR31" s="144" t="str">
        <f t="shared" si="7"/>
        <v>insert into table db_custscience_interns.col_20_DB_FNDTCNSL_PRODREFRESH_CGSCX_CNSL_GLBL_STY_CLR_FLAT_XREF_distinct_values_table_stats select '20' as col_id, count (distinct SZ_MDL_MED_DESC) as distinct_values</v>
      </c>
      <c r="AS31" s="59" t="s">
        <v>14050</v>
      </c>
      <c r="AV31" s="144" t="str">
        <f t="shared" si="8"/>
        <v>insert into table db_custscience_interns.SUMMARY_of_DB_FNDTCNSL_PRODREFRESH_CGSCX_CNSL_GLBL_STY_CLR_FLAT_XREF_distinct_values_table_stats select col_id, distinct_values from db_custscience_interns.col_20_DB_FNDTCNSL_PRODREFRESH_CGSCX_CNSL_GLBL_STY_CLR_FLAT_XREF_distinct_values_table_stats ;</v>
      </c>
      <c r="AW31" s="59" t="s">
        <v>14148</v>
      </c>
      <c r="AY31" s="300" t="s">
        <v>4401</v>
      </c>
      <c r="AZ31" s="300">
        <v>27</v>
      </c>
      <c r="BA31" s="300">
        <v>0</v>
      </c>
      <c r="BC31" s="144" t="str">
        <f t="shared" si="9"/>
        <v>drop table db_custscience_interns.col_20_DB_FNDTCNSL_PRODREFRESH_CGSCX_CNSL_GLBL_STY_CLR_FLAT_XREF_distinct_values_table_stats;</v>
      </c>
      <c r="BD31" s="59" t="s">
        <v>14245</v>
      </c>
      <c r="BE31" s="301"/>
      <c r="BF31" s="144" t="str">
        <f t="shared" si="10"/>
        <v>create table db_custscience_interns.col_20_DB_FNDTCNSL_PRODREFRESH_CGSCX_CNSL_GLBL_STY_CLR_FLAT_XREF_null_value_count_table_stats (col_id int, null_value_count bigint) Row format delimited Fields terminated by '\t' Lines terminated by '\n'  Stored as textfile ;</v>
      </c>
      <c r="BG31" s="59" t="s">
        <v>14878</v>
      </c>
      <c r="BJ31" s="144" t="str">
        <f t="shared" si="22"/>
        <v xml:space="preserve">insert into table db_custscience_interns.col_20_DB_FNDTCNSL_PRODREFRESH_CGSCX_CNSL_GLBL_STY_CLR_FLAT_XREF_null_value_count_table_stats select '20' as col_id, count (OPR_STY_CLR_NBR) as null_value_count where SZ_MDL_MED_DESC IS NULL </v>
      </c>
      <c r="BK31" s="59" t="s">
        <v>14975</v>
      </c>
      <c r="BN31" s="144" t="str">
        <f t="shared" si="11"/>
        <v>insert into table db_custscience_interns.SUMMARY_of_DB_FNDTCNSL_PRODREFRESH_CGSCX_CNSL_GLBL_STY_CLR_FLAT_XREF_null_value_count_table_stats select col_id, null_value_count from db_custscience_interns.col_20_DB_FNDTCNSL_PRODREFRESH_CGSCX_CNSL_GLBL_STY_CLR_FLAT_XREF_null_value_count_table_stats ;</v>
      </c>
      <c r="BO31" s="59" t="s">
        <v>15073</v>
      </c>
      <c r="BQ31" s="300">
        <v>27</v>
      </c>
      <c r="BR31" s="302">
        <v>27</v>
      </c>
      <c r="BS31" s="302">
        <v>8204730</v>
      </c>
      <c r="BU31" s="144" t="str">
        <f t="shared" si="12"/>
        <v>drop table db_custscience_interns.col_20_DB_FNDTCNSL_PRODREFRESH_CGSCX_CNSL_GLBL_STY_CLR_FLAT_XREF_null_value_count_table_stats ;</v>
      </c>
      <c r="BV31" s="59" t="s">
        <v>15171</v>
      </c>
    </row>
    <row r="32" spans="1:74" s="59" customFormat="1">
      <c r="A32" s="59" t="s">
        <v>13408</v>
      </c>
      <c r="B32" s="144" t="str">
        <f t="shared" si="13"/>
        <v>fg_clr_desc string</v>
      </c>
      <c r="C32" s="145">
        <f t="shared" si="14"/>
        <v>12</v>
      </c>
      <c r="D32" s="145">
        <f t="shared" si="15"/>
        <v>0</v>
      </c>
      <c r="E32" s="145"/>
      <c r="F32" s="152" t="str">
        <f t="shared" si="16"/>
        <v>FG_CLR_DESC</v>
      </c>
      <c r="G32" s="152" t="str">
        <f t="shared" si="17"/>
        <v>string</v>
      </c>
      <c r="H32" s="156">
        <v>21</v>
      </c>
      <c r="I32" s="310">
        <f t="shared" si="18"/>
        <v>42359</v>
      </c>
      <c r="J32" s="310">
        <f t="shared" si="19"/>
        <v>2500729</v>
      </c>
      <c r="K32" s="179" t="str">
        <f t="shared" si="20"/>
        <v xml:space="preserve"> (From PDM)</v>
      </c>
      <c r="L32" s="179"/>
      <c r="M32" s="389"/>
      <c r="N32" s="371" t="s">
        <v>14447</v>
      </c>
      <c r="O32" s="371" t="s">
        <v>14447</v>
      </c>
      <c r="P32" s="371" t="s">
        <v>14447</v>
      </c>
      <c r="Q32" s="41"/>
      <c r="R32" s="41"/>
      <c r="U32" s="144" t="str">
        <f t="shared" si="2"/>
        <v>FG_CLR_DESC  string,</v>
      </c>
      <c r="V32" s="149" t="s">
        <v>14504</v>
      </c>
      <c r="W32" s="150" t="str">
        <f t="shared" si="3"/>
        <v>FG_CLR_DESC,</v>
      </c>
      <c r="X32" s="149" t="s">
        <v>3304</v>
      </c>
      <c r="Y32" s="149"/>
      <c r="Z32" s="150" t="str">
        <f t="shared" si="4"/>
        <v>,a.FG_CLR_DESC</v>
      </c>
      <c r="AC32" s="299" t="str">
        <f t="shared" si="25"/>
        <v>select distinct(FG_CLR_DESC) as FG_CLR_DESC_Count_Distinct FROM DB_FNDTCNSL_PRODREFRESH.CGSCX_CNSL_GLBL_STY_CLR_FLAT_XREF ;</v>
      </c>
      <c r="AF32" s="59" t="s">
        <v>13849</v>
      </c>
      <c r="AG32" s="59" t="s">
        <v>2825</v>
      </c>
      <c r="AI32" s="144" t="str">
        <f t="shared" si="23"/>
        <v>FG_CLR_DESC</v>
      </c>
      <c r="AJ32" s="144" t="str">
        <f t="shared" si="24"/>
        <v xml:space="preserve"> (From PDM)</v>
      </c>
      <c r="AM32" s="298" t="str">
        <f t="shared" si="5"/>
        <v>col_21</v>
      </c>
      <c r="AN32" s="299" t="str">
        <f t="shared" si="6"/>
        <v>create table db_custscience_interns.col_21_DB_FNDTCNSL_PRODREFRESH_CGSCX_CNSL_GLBL_STY_CLR_FLAT_XREF_distinct_values_table_stats (col_id int, distinct_values bigint) Row format delimited Fields terminated by '\t' Lines terminated by '\n'  Stored as textfile ;</v>
      </c>
      <c r="AO32" s="59" t="s">
        <v>13953</v>
      </c>
      <c r="AR32" s="144" t="str">
        <f t="shared" si="7"/>
        <v>insert into table db_custscience_interns.col_21_DB_FNDTCNSL_PRODREFRESH_CGSCX_CNSL_GLBL_STY_CLR_FLAT_XREF_distinct_values_table_stats select '21' as col_id, count (distinct FG_CLR_DESC) as distinct_values</v>
      </c>
      <c r="AS32" s="59" t="s">
        <v>14051</v>
      </c>
      <c r="AV32" s="144" t="str">
        <f t="shared" si="8"/>
        <v>insert into table db_custscience_interns.SUMMARY_of_DB_FNDTCNSL_PRODREFRESH_CGSCX_CNSL_GLBL_STY_CLR_FLAT_XREF_distinct_values_table_stats select col_id, distinct_values from db_custscience_interns.col_21_DB_FNDTCNSL_PRODREFRESH_CGSCX_CNSL_GLBL_STY_CLR_FLAT_XREF_distinct_values_table_stats ;</v>
      </c>
      <c r="AW32" s="59" t="s">
        <v>14149</v>
      </c>
      <c r="AY32" s="300" t="s">
        <v>14341</v>
      </c>
      <c r="AZ32" s="300">
        <v>28</v>
      </c>
      <c r="BA32" s="300">
        <v>11</v>
      </c>
      <c r="BC32" s="144" t="str">
        <f t="shared" si="9"/>
        <v>drop table db_custscience_interns.col_21_DB_FNDTCNSL_PRODREFRESH_CGSCX_CNSL_GLBL_STY_CLR_FLAT_XREF_distinct_values_table_stats;</v>
      </c>
      <c r="BD32" s="59" t="s">
        <v>14246</v>
      </c>
      <c r="BE32" s="301"/>
      <c r="BF32" s="144" t="str">
        <f t="shared" si="10"/>
        <v>create table db_custscience_interns.col_21_DB_FNDTCNSL_PRODREFRESH_CGSCX_CNSL_GLBL_STY_CLR_FLAT_XREF_null_value_count_table_stats (col_id int, null_value_count bigint) Row format delimited Fields terminated by '\t' Lines terminated by '\n'  Stored as textfile ;</v>
      </c>
      <c r="BG32" s="59" t="s">
        <v>14879</v>
      </c>
      <c r="BJ32" s="144" t="str">
        <f t="shared" si="22"/>
        <v xml:space="preserve">insert into table db_custscience_interns.col_21_DB_FNDTCNSL_PRODREFRESH_CGSCX_CNSL_GLBL_STY_CLR_FLAT_XREF_null_value_count_table_stats select '21' as col_id, count (OPR_STY_CLR_NBR) as null_value_count where FG_CLR_DESC IS NULL </v>
      </c>
      <c r="BK32" s="59" t="s">
        <v>14976</v>
      </c>
      <c r="BN32" s="144" t="str">
        <f t="shared" si="11"/>
        <v>insert into table db_custscience_interns.SUMMARY_of_DB_FNDTCNSL_PRODREFRESH_CGSCX_CNSL_GLBL_STY_CLR_FLAT_XREF_null_value_count_table_stats select col_id, null_value_count from db_custscience_interns.col_21_DB_FNDTCNSL_PRODREFRESH_CGSCX_CNSL_GLBL_STY_CLR_FLAT_XREF_null_value_count_table_stats ;</v>
      </c>
      <c r="BO32" s="59" t="s">
        <v>15074</v>
      </c>
      <c r="BQ32" s="300">
        <v>28</v>
      </c>
      <c r="BR32" s="302">
        <v>28</v>
      </c>
      <c r="BS32" s="302">
        <v>2500729</v>
      </c>
      <c r="BU32" s="144" t="str">
        <f t="shared" si="12"/>
        <v>drop table db_custscience_interns.col_21_DB_FNDTCNSL_PRODREFRESH_CGSCX_CNSL_GLBL_STY_CLR_FLAT_XREF_null_value_count_table_stats ;</v>
      </c>
      <c r="BV32" s="59" t="s">
        <v>15172</v>
      </c>
    </row>
    <row r="33" spans="1:74" s="59" customFormat="1">
      <c r="A33" s="59" t="s">
        <v>13409</v>
      </c>
      <c r="B33" s="144" t="str">
        <f t="shared" si="13"/>
        <v>opr_snps_seas_cd string</v>
      </c>
      <c r="C33" s="145">
        <f t="shared" si="14"/>
        <v>17</v>
      </c>
      <c r="D33" s="145">
        <f t="shared" si="15"/>
        <v>0</v>
      </c>
      <c r="F33" s="36" t="str">
        <f t="shared" si="16"/>
        <v>OPR_SNPS_SEAS_CD</v>
      </c>
      <c r="G33" s="36" t="str">
        <f t="shared" si="17"/>
        <v>string</v>
      </c>
      <c r="H33" s="29">
        <v>22</v>
      </c>
      <c r="I33" s="308">
        <f t="shared" si="18"/>
        <v>661</v>
      </c>
      <c r="J33" s="308">
        <f t="shared" si="19"/>
        <v>2500729</v>
      </c>
      <c r="K33" s="131" t="str">
        <f t="shared" si="20"/>
        <v xml:space="preserve"> (From PDM)</v>
      </c>
      <c r="L33" s="131"/>
      <c r="M33" s="444"/>
      <c r="N33" s="369" t="s">
        <v>14448</v>
      </c>
      <c r="O33" s="369" t="s">
        <v>14448</v>
      </c>
      <c r="P33" s="369" t="s">
        <v>14448</v>
      </c>
      <c r="Q33" s="41"/>
      <c r="R33" s="41"/>
      <c r="U33" s="144" t="str">
        <f t="shared" si="2"/>
        <v>OPR_SNPS_SEAS_CD  string,</v>
      </c>
      <c r="V33" s="149" t="s">
        <v>14505</v>
      </c>
      <c r="W33" s="150" t="str">
        <f t="shared" si="3"/>
        <v>OPR_SNPS_SEAS_CD,</v>
      </c>
      <c r="X33" s="149" t="s">
        <v>3305</v>
      </c>
      <c r="Y33" s="149"/>
      <c r="Z33" s="150" t="str">
        <f t="shared" si="4"/>
        <v>,a.OPR_SNPS_SEAS_CD</v>
      </c>
      <c r="AC33" s="299" t="str">
        <f t="shared" si="25"/>
        <v>select distinct(OPR_SNPS_SEAS_CD) as OPR_SNPS_SEAS_CD_Count_Distinct FROM DB_FNDTCNSL_PRODREFRESH.CGSCX_CNSL_GLBL_STY_CLR_FLAT_XREF ;</v>
      </c>
      <c r="AF33" s="59" t="s">
        <v>13848</v>
      </c>
      <c r="AG33" s="59" t="s">
        <v>13847</v>
      </c>
      <c r="AH33" s="59" t="s">
        <v>13846</v>
      </c>
      <c r="AI33" s="144" t="str">
        <f t="shared" si="23"/>
        <v>EDW_LST_ETL_PROC_TMST</v>
      </c>
      <c r="AJ33" s="144" t="str">
        <f t="shared" si="24"/>
        <v>ETL Processed Time stamp.  (From PDM)</v>
      </c>
      <c r="AM33" s="298" t="str">
        <f t="shared" si="5"/>
        <v>col_22</v>
      </c>
      <c r="AN33" s="299" t="str">
        <f t="shared" si="6"/>
        <v>create table db_custscience_interns.col_22_DB_FNDTCNSL_PRODREFRESH_CGSCX_CNSL_GLBL_STY_CLR_FLAT_XREF_distinct_values_table_stats (col_id int, distinct_values bigint) Row format delimited Fields terminated by '\t' Lines terminated by '\n'  Stored as textfile ;</v>
      </c>
      <c r="AO33" s="59" t="s">
        <v>13954</v>
      </c>
      <c r="AR33" s="144" t="str">
        <f t="shared" si="7"/>
        <v>insert into table db_custscience_interns.col_22_DB_FNDTCNSL_PRODREFRESH_CGSCX_CNSL_GLBL_STY_CLR_FLAT_XREF_distinct_values_table_stats select '22' as col_id, count (distinct OPR_SNPS_SEAS_CD) as distinct_values</v>
      </c>
      <c r="AS33" s="59" t="s">
        <v>14052</v>
      </c>
      <c r="AV33" s="144" t="str">
        <f t="shared" si="8"/>
        <v>insert into table db_custscience_interns.SUMMARY_of_DB_FNDTCNSL_PRODREFRESH_CGSCX_CNSL_GLBL_STY_CLR_FLAT_XREF_distinct_values_table_stats select col_id, distinct_values from db_custscience_interns.col_22_DB_FNDTCNSL_PRODREFRESH_CGSCX_CNSL_GLBL_STY_CLR_FLAT_XREF_distinct_values_table_stats ;</v>
      </c>
      <c r="AW33" s="59" t="s">
        <v>14150</v>
      </c>
      <c r="AY33" s="300" t="s">
        <v>14342</v>
      </c>
      <c r="AZ33" s="300">
        <v>29</v>
      </c>
      <c r="BA33" s="300">
        <v>9</v>
      </c>
      <c r="BC33" s="144" t="str">
        <f t="shared" si="9"/>
        <v>drop table db_custscience_interns.col_22_DB_FNDTCNSL_PRODREFRESH_CGSCX_CNSL_GLBL_STY_CLR_FLAT_XREF_distinct_values_table_stats;</v>
      </c>
      <c r="BD33" s="59" t="s">
        <v>14247</v>
      </c>
      <c r="BE33" s="301"/>
      <c r="BF33" s="144" t="str">
        <f t="shared" si="10"/>
        <v>create table db_custscience_interns.col_22_DB_FNDTCNSL_PRODREFRESH_CGSCX_CNSL_GLBL_STY_CLR_FLAT_XREF_null_value_count_table_stats (col_id int, null_value_count bigint) Row format delimited Fields terminated by '\t' Lines terminated by '\n'  Stored as textfile ;</v>
      </c>
      <c r="BG33" s="59" t="s">
        <v>14880</v>
      </c>
      <c r="BJ33" s="144" t="str">
        <f t="shared" si="22"/>
        <v xml:space="preserve">insert into table db_custscience_interns.col_22_DB_FNDTCNSL_PRODREFRESH_CGSCX_CNSL_GLBL_STY_CLR_FLAT_XREF_null_value_count_table_stats select '22' as col_id, count (OPR_STY_CLR_NBR) as null_value_count where OPR_SNPS_SEAS_CD IS NULL </v>
      </c>
      <c r="BK33" s="59" t="s">
        <v>14977</v>
      </c>
      <c r="BN33" s="144" t="str">
        <f t="shared" si="11"/>
        <v>insert into table db_custscience_interns.SUMMARY_of_DB_FNDTCNSL_PRODREFRESH_CGSCX_CNSL_GLBL_STY_CLR_FLAT_XREF_null_value_count_table_stats select col_id, null_value_count from db_custscience_interns.col_22_DB_FNDTCNSL_PRODREFRESH_CGSCX_CNSL_GLBL_STY_CLR_FLAT_XREF_null_value_count_table_stats ;</v>
      </c>
      <c r="BO33" s="59" t="s">
        <v>15075</v>
      </c>
      <c r="BQ33" s="300">
        <v>29</v>
      </c>
      <c r="BR33" s="302">
        <v>29</v>
      </c>
      <c r="BS33" s="302">
        <v>2500729</v>
      </c>
      <c r="BU33" s="144" t="str">
        <f t="shared" si="12"/>
        <v>drop table db_custscience_interns.col_22_DB_FNDTCNSL_PRODREFRESH_CGSCX_CNSL_GLBL_STY_CLR_FLAT_XREF_null_value_count_table_stats ;</v>
      </c>
      <c r="BV33" s="59" t="s">
        <v>15173</v>
      </c>
    </row>
    <row r="34" spans="1:74" s="59" customFormat="1">
      <c r="A34" s="59" t="s">
        <v>13410</v>
      </c>
      <c r="B34" s="144" t="str">
        <f t="shared" si="13"/>
        <v>opr_snps_seas_yr int</v>
      </c>
      <c r="C34" s="145">
        <f t="shared" si="14"/>
        <v>17</v>
      </c>
      <c r="D34" s="145">
        <f t="shared" si="15"/>
        <v>0</v>
      </c>
      <c r="E34" s="145"/>
      <c r="F34" s="36" t="str">
        <f t="shared" si="16"/>
        <v>OPR_SNPS_SEAS_YR</v>
      </c>
      <c r="G34" s="36" t="str">
        <f t="shared" si="17"/>
        <v>int</v>
      </c>
      <c r="H34" s="29">
        <v>23</v>
      </c>
      <c r="I34" s="308">
        <f t="shared" si="18"/>
        <v>30</v>
      </c>
      <c r="J34" s="308">
        <f t="shared" si="19"/>
        <v>2500729</v>
      </c>
      <c r="K34" s="87" t="str">
        <f t="shared" si="20"/>
        <v xml:space="preserve"> (From PDM)</v>
      </c>
      <c r="L34" s="87"/>
      <c r="M34" s="444"/>
      <c r="N34" s="369" t="s">
        <v>14433</v>
      </c>
      <c r="O34" s="369" t="s">
        <v>14433</v>
      </c>
      <c r="P34" s="369" t="s">
        <v>14433</v>
      </c>
      <c r="Q34" s="41"/>
      <c r="R34" s="41"/>
      <c r="U34" s="144" t="str">
        <f t="shared" si="2"/>
        <v>OPR_SNPS_SEAS_YR  int,</v>
      </c>
      <c r="V34" s="149" t="s">
        <v>14506</v>
      </c>
      <c r="W34" s="150" t="str">
        <f t="shared" si="3"/>
        <v>OPR_SNPS_SEAS_YR,</v>
      </c>
      <c r="X34" s="149" t="s">
        <v>3306</v>
      </c>
      <c r="Y34" s="149"/>
      <c r="Z34" s="150" t="str">
        <f t="shared" si="4"/>
        <v>,a.OPR_SNPS_SEAS_YR</v>
      </c>
      <c r="AC34" s="299" t="str">
        <f t="shared" si="25"/>
        <v>select distinct(OPR_SNPS_SEAS_YR) as OPR_SNPS_SEAS_YR_Count_Distinct FROM DB_FNDTCNSL_PRODREFRESH.CGSCX_CNSL_GLBL_STY_CLR_FLAT_XREF ;</v>
      </c>
      <c r="AF34" s="59" t="s">
        <v>13845</v>
      </c>
      <c r="AG34" s="59" t="s">
        <v>2825</v>
      </c>
      <c r="AH34" s="59" t="s">
        <v>13844</v>
      </c>
      <c r="AI34" s="144" t="str">
        <f t="shared" si="23"/>
        <v>MKT_CD</v>
      </c>
      <c r="AJ34" s="144" t="str">
        <f t="shared" si="24"/>
        <v>Identifies a MARKET.  (From PDM)</v>
      </c>
      <c r="AM34" s="298" t="str">
        <f t="shared" si="5"/>
        <v>col_23</v>
      </c>
      <c r="AN34" s="299" t="str">
        <f t="shared" si="6"/>
        <v>create table db_custscience_interns.col_23_DB_FNDTCNSL_PRODREFRESH_CGSCX_CNSL_GLBL_STY_CLR_FLAT_XREF_distinct_values_table_stats (col_id int, distinct_values bigint) Row format delimited Fields terminated by '\t' Lines terminated by '\n'  Stored as textfile ;</v>
      </c>
      <c r="AO34" s="59" t="s">
        <v>13955</v>
      </c>
      <c r="AR34" s="144" t="str">
        <f t="shared" si="7"/>
        <v>insert into table db_custscience_interns.col_23_DB_FNDTCNSL_PRODREFRESH_CGSCX_CNSL_GLBL_STY_CLR_FLAT_XREF_distinct_values_table_stats select '23' as col_id, count (distinct OPR_SNPS_SEAS_YR) as distinct_values</v>
      </c>
      <c r="AS34" s="59" t="s">
        <v>14053</v>
      </c>
      <c r="AV34" s="144" t="str">
        <f t="shared" si="8"/>
        <v>insert into table db_custscience_interns.SUMMARY_of_DB_FNDTCNSL_PRODREFRESH_CGSCX_CNSL_GLBL_STY_CLR_FLAT_XREF_distinct_values_table_stats select col_id, distinct_values from db_custscience_interns.col_23_DB_FNDTCNSL_PRODREFRESH_CGSCX_CNSL_GLBL_STY_CLR_FLAT_XREF_distinct_values_table_stats ;</v>
      </c>
      <c r="AW34" s="59" t="s">
        <v>14151</v>
      </c>
      <c r="AY34" s="300" t="s">
        <v>14343</v>
      </c>
      <c r="AZ34" s="300">
        <v>30</v>
      </c>
      <c r="BA34" s="300">
        <v>77</v>
      </c>
      <c r="BC34" s="144" t="str">
        <f t="shared" si="9"/>
        <v>drop table db_custscience_interns.col_23_DB_FNDTCNSL_PRODREFRESH_CGSCX_CNSL_GLBL_STY_CLR_FLAT_XREF_distinct_values_table_stats;</v>
      </c>
      <c r="BD34" s="59" t="s">
        <v>14248</v>
      </c>
      <c r="BE34" s="301"/>
      <c r="BF34" s="144" t="str">
        <f t="shared" si="10"/>
        <v>create table db_custscience_interns.col_23_DB_FNDTCNSL_PRODREFRESH_CGSCX_CNSL_GLBL_STY_CLR_FLAT_XREF_null_value_count_table_stats (col_id int, null_value_count bigint) Row format delimited Fields terminated by '\t' Lines terminated by '\n'  Stored as textfile ;</v>
      </c>
      <c r="BG34" s="59" t="s">
        <v>14881</v>
      </c>
      <c r="BJ34" s="144" t="str">
        <f t="shared" si="22"/>
        <v xml:space="preserve">insert into table db_custscience_interns.col_23_DB_FNDTCNSL_PRODREFRESH_CGSCX_CNSL_GLBL_STY_CLR_FLAT_XREF_null_value_count_table_stats select '23' as col_id, count (OPR_STY_CLR_NBR) as null_value_count where OPR_SNPS_SEAS_YR IS NULL </v>
      </c>
      <c r="BK34" s="59" t="s">
        <v>14978</v>
      </c>
      <c r="BN34" s="144" t="str">
        <f t="shared" si="11"/>
        <v>insert into table db_custscience_interns.SUMMARY_of_DB_FNDTCNSL_PRODREFRESH_CGSCX_CNSL_GLBL_STY_CLR_FLAT_XREF_null_value_count_table_stats select col_id, null_value_count from db_custscience_interns.col_23_DB_FNDTCNSL_PRODREFRESH_CGSCX_CNSL_GLBL_STY_CLR_FLAT_XREF_null_value_count_table_stats ;</v>
      </c>
      <c r="BO34" s="59" t="s">
        <v>15076</v>
      </c>
      <c r="BQ34" s="300">
        <v>30</v>
      </c>
      <c r="BR34" s="302">
        <v>30</v>
      </c>
      <c r="BS34" s="302">
        <v>2500729</v>
      </c>
      <c r="BU34" s="144" t="str">
        <f t="shared" si="12"/>
        <v>drop table db_custscience_interns.col_23_DB_FNDTCNSL_PRODREFRESH_CGSCX_CNSL_GLBL_STY_CLR_FLAT_XREF_null_value_count_table_stats ;</v>
      </c>
      <c r="BV34" s="59" t="s">
        <v>15174</v>
      </c>
    </row>
    <row r="35" spans="1:74" s="59" customFormat="1">
      <c r="A35" s="59" t="s">
        <v>12264</v>
      </c>
      <c r="B35" s="144" t="str">
        <f t="shared" si="13"/>
        <v>sell_seas_yr int</v>
      </c>
      <c r="C35" s="145">
        <f t="shared" si="14"/>
        <v>13</v>
      </c>
      <c r="D35" s="145">
        <f t="shared" si="15"/>
        <v>0</v>
      </c>
      <c r="E35" s="145"/>
      <c r="F35" s="36" t="str">
        <f t="shared" si="16"/>
        <v>SELL_SEAS_YR</v>
      </c>
      <c r="G35" s="36" t="str">
        <f t="shared" si="17"/>
        <v>int</v>
      </c>
      <c r="H35" s="29">
        <v>24</v>
      </c>
      <c r="I35" s="308">
        <f t="shared" si="18"/>
        <v>1852</v>
      </c>
      <c r="J35" s="308">
        <f t="shared" si="19"/>
        <v>2528993</v>
      </c>
      <c r="K35" s="87" t="str">
        <f t="shared" si="20"/>
        <v xml:space="preserve"> (From PDM)</v>
      </c>
      <c r="L35" s="87"/>
      <c r="M35" s="444"/>
      <c r="N35" s="369" t="s">
        <v>14449</v>
      </c>
      <c r="O35" s="369" t="s">
        <v>14549</v>
      </c>
      <c r="P35" s="369" t="s">
        <v>1753</v>
      </c>
      <c r="Q35" s="41"/>
      <c r="R35" s="41"/>
      <c r="U35" s="144" t="str">
        <f t="shared" si="2"/>
        <v>SELL_SEAS_YR  int,</v>
      </c>
      <c r="V35" s="149" t="s">
        <v>13373</v>
      </c>
      <c r="W35" s="150" t="str">
        <f t="shared" si="3"/>
        <v>SELL_SEAS_YR,</v>
      </c>
      <c r="X35" s="149" t="s">
        <v>3307</v>
      </c>
      <c r="Y35" s="149"/>
      <c r="Z35" s="150" t="str">
        <f t="shared" si="4"/>
        <v>,a.SELL_SEAS_YR</v>
      </c>
      <c r="AC35" s="299" t="str">
        <f t="shared" si="25"/>
        <v>select distinct(SELL_SEAS_YR) as SELL_SEAS_YR_Count_Distinct FROM DB_FNDTCNSL_PRODREFRESH.CGSCX_CNSL_GLBL_STY_CLR_FLAT_XREF ;</v>
      </c>
      <c r="AF35" s="59" t="s">
        <v>13843</v>
      </c>
      <c r="AG35" s="59" t="s">
        <v>2825</v>
      </c>
      <c r="AH35" s="59" t="s">
        <v>13842</v>
      </c>
      <c r="AI35" s="144" t="str">
        <f t="shared" si="23"/>
        <v>MKT_ABBR_NM</v>
      </c>
      <c r="AJ35" s="144" t="str">
        <f t="shared" si="24"/>
        <v>Abbreviated name of a MARKET.  (From PDM)</v>
      </c>
      <c r="AM35" s="298" t="str">
        <f t="shared" si="5"/>
        <v>col_24</v>
      </c>
      <c r="AN35" s="299" t="str">
        <f t="shared" si="6"/>
        <v>create table db_custscience_interns.col_24_DB_FNDTCNSL_PRODREFRESH_CGSCX_CNSL_GLBL_STY_CLR_FLAT_XREF_distinct_values_table_stats (col_id int, distinct_values bigint) Row format delimited Fields terminated by '\t' Lines terminated by '\n'  Stored as textfile ;</v>
      </c>
      <c r="AO35" s="59" t="s">
        <v>13956</v>
      </c>
      <c r="AR35" s="144" t="str">
        <f t="shared" si="7"/>
        <v>insert into table db_custscience_interns.col_24_DB_FNDTCNSL_PRODREFRESH_CGSCX_CNSL_GLBL_STY_CLR_FLAT_XREF_distinct_values_table_stats select '24' as col_id, count (distinct SELL_SEAS_YR) as distinct_values</v>
      </c>
      <c r="AS35" s="59" t="s">
        <v>14054</v>
      </c>
      <c r="AV35" s="144" t="str">
        <f t="shared" si="8"/>
        <v>insert into table db_custscience_interns.SUMMARY_of_DB_FNDTCNSL_PRODREFRESH_CGSCX_CNSL_GLBL_STY_CLR_FLAT_XREF_distinct_values_table_stats select col_id, distinct_values from db_custscience_interns.col_24_DB_FNDTCNSL_PRODREFRESH_CGSCX_CNSL_GLBL_STY_CLR_FLAT_XREF_distinct_values_table_stats ;</v>
      </c>
      <c r="AW35" s="59" t="s">
        <v>14152</v>
      </c>
      <c r="AY35" s="300" t="s">
        <v>4188</v>
      </c>
      <c r="AZ35" s="300">
        <v>4</v>
      </c>
      <c r="BA35" s="300">
        <v>3</v>
      </c>
      <c r="BC35" s="144" t="str">
        <f t="shared" si="9"/>
        <v>drop table db_custscience_interns.col_24_DB_FNDTCNSL_PRODREFRESH_CGSCX_CNSL_GLBL_STY_CLR_FLAT_XREF_distinct_values_table_stats;</v>
      </c>
      <c r="BD35" s="59" t="s">
        <v>14249</v>
      </c>
      <c r="BE35" s="301"/>
      <c r="BF35" s="144" t="str">
        <f t="shared" si="10"/>
        <v>create table db_custscience_interns.col_24_DB_FNDTCNSL_PRODREFRESH_CGSCX_CNSL_GLBL_STY_CLR_FLAT_XREF_null_value_count_table_stats (col_id int, null_value_count bigint) Row format delimited Fields terminated by '\t' Lines terminated by '\n'  Stored as textfile ;</v>
      </c>
      <c r="BG35" s="59" t="s">
        <v>14882</v>
      </c>
      <c r="BJ35" s="144" t="str">
        <f t="shared" si="22"/>
        <v xml:space="preserve">insert into table db_custscience_interns.col_24_DB_FNDTCNSL_PRODREFRESH_CGSCX_CNSL_GLBL_STY_CLR_FLAT_XREF_null_value_count_table_stats select '24' as col_id, count (OPR_STY_CLR_NBR) as null_value_count where SELL_SEAS_YR IS NULL </v>
      </c>
      <c r="BK35" s="59" t="s">
        <v>14979</v>
      </c>
      <c r="BN35" s="144" t="str">
        <f t="shared" si="11"/>
        <v>insert into table db_custscience_interns.SUMMARY_of_DB_FNDTCNSL_PRODREFRESH_CGSCX_CNSL_GLBL_STY_CLR_FLAT_XREF_null_value_count_table_stats select col_id, null_value_count from db_custscience_interns.col_24_DB_FNDTCNSL_PRODREFRESH_CGSCX_CNSL_GLBL_STY_CLR_FLAT_XREF_null_value_count_table_stats ;</v>
      </c>
      <c r="BO35" s="59" t="s">
        <v>15077</v>
      </c>
      <c r="BQ35" s="300">
        <v>4</v>
      </c>
      <c r="BR35" s="302">
        <v>4</v>
      </c>
      <c r="BS35" s="302">
        <v>0</v>
      </c>
      <c r="BU35" s="144" t="str">
        <f t="shared" si="12"/>
        <v>drop table db_custscience_interns.col_24_DB_FNDTCNSL_PRODREFRESH_CGSCX_CNSL_GLBL_STY_CLR_FLAT_XREF_null_value_count_table_stats ;</v>
      </c>
      <c r="BV35" s="59" t="s">
        <v>15175</v>
      </c>
    </row>
    <row r="36" spans="1:74" s="59" customFormat="1" ht="30">
      <c r="A36" s="59" t="s">
        <v>13411</v>
      </c>
      <c r="B36" s="144" t="str">
        <f t="shared" si="13"/>
        <v>sell_seas_cd int</v>
      </c>
      <c r="C36" s="145">
        <f t="shared" si="14"/>
        <v>13</v>
      </c>
      <c r="D36" s="145">
        <f t="shared" si="15"/>
        <v>0</v>
      </c>
      <c r="F36" s="36" t="str">
        <f t="shared" si="16"/>
        <v>SELL_SEAS_CD</v>
      </c>
      <c r="G36" s="36" t="str">
        <f t="shared" si="17"/>
        <v>int</v>
      </c>
      <c r="H36" s="29">
        <v>25</v>
      </c>
      <c r="I36" s="308">
        <f t="shared" si="18"/>
        <v>6</v>
      </c>
      <c r="J36" s="308">
        <f t="shared" si="19"/>
        <v>8201174</v>
      </c>
      <c r="K36" s="87" t="str">
        <f t="shared" si="20"/>
        <v>This identifies the selling season code and year for the BMC Style Color in an assortment.  (From PDM)</v>
      </c>
      <c r="L36" s="87"/>
      <c r="M36" s="444"/>
      <c r="N36" s="369" t="s">
        <v>112</v>
      </c>
      <c r="O36" s="369" t="s">
        <v>112</v>
      </c>
      <c r="P36" s="369" t="s">
        <v>112</v>
      </c>
      <c r="Q36" s="41"/>
      <c r="R36" s="41"/>
      <c r="U36" s="144" t="str">
        <f t="shared" si="2"/>
        <v>SELL_SEAS_CD  int,</v>
      </c>
      <c r="V36" s="149" t="s">
        <v>14507</v>
      </c>
      <c r="W36" s="150" t="str">
        <f t="shared" si="3"/>
        <v>SELL_SEAS_CD,</v>
      </c>
      <c r="X36" s="149" t="s">
        <v>3308</v>
      </c>
      <c r="Y36" s="149"/>
      <c r="Z36" s="150" t="str">
        <f t="shared" si="4"/>
        <v>,a.SELL_SEAS_CD</v>
      </c>
      <c r="AC36" s="299" t="str">
        <f t="shared" si="25"/>
        <v>select distinct(SELL_SEAS_CD) as SELL_SEAS_CD_Count_Distinct FROM DB_FNDTCNSL_PRODREFRESH.CGSCX_CNSL_GLBL_STY_CLR_FLAT_XREF ;</v>
      </c>
      <c r="AF36" s="59" t="s">
        <v>13841</v>
      </c>
      <c r="AG36" s="59" t="s">
        <v>2825</v>
      </c>
      <c r="AI36" s="144" t="str">
        <f t="shared" si="23"/>
        <v>MDSE_CORP_DESC</v>
      </c>
      <c r="AJ36" s="144" t="str">
        <f t="shared" si="24"/>
        <v xml:space="preserve"> (From PDM)</v>
      </c>
      <c r="AM36" s="298" t="str">
        <f t="shared" si="5"/>
        <v>col_25</v>
      </c>
      <c r="AN36" s="299" t="str">
        <f t="shared" si="6"/>
        <v>create table db_custscience_interns.col_25_DB_FNDTCNSL_PRODREFRESH_CGSCX_CNSL_GLBL_STY_CLR_FLAT_XREF_distinct_values_table_stats (col_id int, distinct_values bigint) Row format delimited Fields terminated by '\t' Lines terminated by '\n'  Stored as textfile ;</v>
      </c>
      <c r="AO36" s="59" t="s">
        <v>13957</v>
      </c>
      <c r="AR36" s="144" t="str">
        <f t="shared" si="7"/>
        <v>insert into table db_custscience_interns.col_25_DB_FNDTCNSL_PRODREFRESH_CGSCX_CNSL_GLBL_STY_CLR_FLAT_XREF_distinct_values_table_stats select '25' as col_id, count (distinct SELL_SEAS_CD) as distinct_values</v>
      </c>
      <c r="AS36" s="59" t="s">
        <v>14055</v>
      </c>
      <c r="AV36" s="144" t="str">
        <f t="shared" si="8"/>
        <v>insert into table db_custscience_interns.SUMMARY_of_DB_FNDTCNSL_PRODREFRESH_CGSCX_CNSL_GLBL_STY_CLR_FLAT_XREF_distinct_values_table_stats select col_id, distinct_values from db_custscience_interns.col_25_DB_FNDTCNSL_PRODREFRESH_CGSCX_CNSL_GLBL_STY_CLR_FLAT_XREF_distinct_values_table_stats ;</v>
      </c>
      <c r="AW36" s="59" t="s">
        <v>14153</v>
      </c>
      <c r="AY36" s="300" t="s">
        <v>14344</v>
      </c>
      <c r="AZ36" s="300">
        <v>31</v>
      </c>
      <c r="BA36" s="300">
        <v>523</v>
      </c>
      <c r="BC36" s="144" t="str">
        <f t="shared" si="9"/>
        <v>drop table db_custscience_interns.col_25_DB_FNDTCNSL_PRODREFRESH_CGSCX_CNSL_GLBL_STY_CLR_FLAT_XREF_distinct_values_table_stats;</v>
      </c>
      <c r="BD36" s="59" t="s">
        <v>14250</v>
      </c>
      <c r="BE36" s="301"/>
      <c r="BF36" s="144" t="str">
        <f t="shared" si="10"/>
        <v>create table db_custscience_interns.col_25_DB_FNDTCNSL_PRODREFRESH_CGSCX_CNSL_GLBL_STY_CLR_FLAT_XREF_null_value_count_table_stats (col_id int, null_value_count bigint) Row format delimited Fields terminated by '\t' Lines terminated by '\n'  Stored as textfile ;</v>
      </c>
      <c r="BG36" s="59" t="s">
        <v>14883</v>
      </c>
      <c r="BJ36" s="144" t="str">
        <f t="shared" si="22"/>
        <v xml:space="preserve">insert into table db_custscience_interns.col_25_DB_FNDTCNSL_PRODREFRESH_CGSCX_CNSL_GLBL_STY_CLR_FLAT_XREF_null_value_count_table_stats select '25' as col_id, count (OPR_STY_CLR_NBR) as null_value_count where SELL_SEAS_CD IS NULL </v>
      </c>
      <c r="BK36" s="59" t="s">
        <v>14980</v>
      </c>
      <c r="BN36" s="144" t="str">
        <f t="shared" si="11"/>
        <v>insert into table db_custscience_interns.SUMMARY_of_DB_FNDTCNSL_PRODREFRESH_CGSCX_CNSL_GLBL_STY_CLR_FLAT_XREF_null_value_count_table_stats select col_id, null_value_count from db_custscience_interns.col_25_DB_FNDTCNSL_PRODREFRESH_CGSCX_CNSL_GLBL_STY_CLR_FLAT_XREF_null_value_count_table_stats ;</v>
      </c>
      <c r="BO36" s="59" t="s">
        <v>15078</v>
      </c>
      <c r="BQ36" s="300">
        <v>31</v>
      </c>
      <c r="BR36" s="302">
        <v>31</v>
      </c>
      <c r="BS36" s="302">
        <v>2500729</v>
      </c>
      <c r="BU36" s="144" t="str">
        <f t="shared" si="12"/>
        <v>drop table db_custscience_interns.col_25_DB_FNDTCNSL_PRODREFRESH_CGSCX_CNSL_GLBL_STY_CLR_FLAT_XREF_null_value_count_table_stats ;</v>
      </c>
      <c r="BV36" s="59" t="s">
        <v>15176</v>
      </c>
    </row>
    <row r="37" spans="1:74" s="59" customFormat="1" ht="30">
      <c r="A37" s="59" t="s">
        <v>13412</v>
      </c>
      <c r="B37" s="144" t="str">
        <f t="shared" si="13"/>
        <v>asrt_seas_cd int</v>
      </c>
      <c r="C37" s="145">
        <f t="shared" si="14"/>
        <v>13</v>
      </c>
      <c r="D37" s="145">
        <f t="shared" si="15"/>
        <v>0</v>
      </c>
      <c r="E37" s="145"/>
      <c r="F37" s="36" t="str">
        <f t="shared" si="16"/>
        <v>ASRT_SEAS_CD</v>
      </c>
      <c r="G37" s="36" t="str">
        <f t="shared" si="17"/>
        <v>int</v>
      </c>
      <c r="H37" s="29">
        <v>26</v>
      </c>
      <c r="I37" s="308">
        <f t="shared" si="18"/>
        <v>0</v>
      </c>
      <c r="J37" s="308">
        <f t="shared" si="19"/>
        <v>8204730</v>
      </c>
      <c r="K37" s="87" t="str">
        <f t="shared" si="20"/>
        <v>Identifies the assortment season code and year for which the BMC style color has been assorted for.  (From PDM)</v>
      </c>
      <c r="L37" s="87"/>
      <c r="M37" s="444"/>
      <c r="N37" s="369" t="s">
        <v>112</v>
      </c>
      <c r="O37" s="369" t="s">
        <v>112</v>
      </c>
      <c r="P37" s="369" t="s">
        <v>112</v>
      </c>
      <c r="Q37" s="41"/>
      <c r="R37" s="41"/>
      <c r="U37" s="144" t="str">
        <f t="shared" si="2"/>
        <v>ASRT_SEAS_CD  int,</v>
      </c>
      <c r="V37" s="149" t="s">
        <v>14508</v>
      </c>
      <c r="W37" s="150" t="str">
        <f t="shared" si="3"/>
        <v>ASRT_SEAS_CD,</v>
      </c>
      <c r="X37" s="149" t="s">
        <v>3309</v>
      </c>
      <c r="Y37" s="149"/>
      <c r="Z37" s="150" t="str">
        <f t="shared" si="4"/>
        <v>,a.ASRT_SEAS_CD</v>
      </c>
      <c r="AC37" s="299" t="str">
        <f t="shared" si="25"/>
        <v>select distinct(ASRT_SEAS_CD) as ASRT_SEAS_CD_Count_Distinct FROM DB_FNDTCNSL_PRODREFRESH.CGSCX_CNSL_GLBL_STY_CLR_FLAT_XREF ;</v>
      </c>
      <c r="AF37" s="59" t="s">
        <v>13840</v>
      </c>
      <c r="AG37" s="59" t="s">
        <v>2842</v>
      </c>
      <c r="AI37" s="144" t="str">
        <f t="shared" si="23"/>
        <v>MDSE_CORP_KEY</v>
      </c>
      <c r="AJ37" s="144" t="str">
        <f t="shared" si="24"/>
        <v xml:space="preserve"> (From PDM)</v>
      </c>
      <c r="AM37" s="298" t="str">
        <f t="shared" si="5"/>
        <v>col_26</v>
      </c>
      <c r="AN37" s="299" t="str">
        <f t="shared" si="6"/>
        <v>create table db_custscience_interns.col_26_DB_FNDTCNSL_PRODREFRESH_CGSCX_CNSL_GLBL_STY_CLR_FLAT_XREF_distinct_values_table_stats (col_id int, distinct_values bigint) Row format delimited Fields terminated by '\t' Lines terminated by '\n'  Stored as textfile ;</v>
      </c>
      <c r="AO37" s="59" t="s">
        <v>13958</v>
      </c>
      <c r="AR37" s="144" t="str">
        <f t="shared" si="7"/>
        <v>insert into table db_custscience_interns.col_26_DB_FNDTCNSL_PRODREFRESH_CGSCX_CNSL_GLBL_STY_CLR_FLAT_XREF_distinct_values_table_stats select '26' as col_id, count (distinct ASRT_SEAS_CD) as distinct_values</v>
      </c>
      <c r="AS37" s="59" t="s">
        <v>14056</v>
      </c>
      <c r="AV37" s="144" t="str">
        <f t="shared" si="8"/>
        <v>insert into table db_custscience_interns.SUMMARY_of_DB_FNDTCNSL_PRODREFRESH_CGSCX_CNSL_GLBL_STY_CLR_FLAT_XREF_distinct_values_table_stats select col_id, distinct_values from db_custscience_interns.col_26_DB_FNDTCNSL_PRODREFRESH_CGSCX_CNSL_GLBL_STY_CLR_FLAT_XREF_distinct_values_table_stats ;</v>
      </c>
      <c r="AW37" s="59" t="s">
        <v>14154</v>
      </c>
      <c r="AY37" s="300" t="s">
        <v>14345</v>
      </c>
      <c r="AZ37" s="300">
        <v>32</v>
      </c>
      <c r="BA37" s="300">
        <v>25</v>
      </c>
      <c r="BC37" s="144" t="str">
        <f t="shared" si="9"/>
        <v>drop table db_custscience_interns.col_26_DB_FNDTCNSL_PRODREFRESH_CGSCX_CNSL_GLBL_STY_CLR_FLAT_XREF_distinct_values_table_stats;</v>
      </c>
      <c r="BD37" s="59" t="s">
        <v>14251</v>
      </c>
      <c r="BE37" s="301"/>
      <c r="BF37" s="144" t="str">
        <f t="shared" si="10"/>
        <v>create table db_custscience_interns.col_26_DB_FNDTCNSL_PRODREFRESH_CGSCX_CNSL_GLBL_STY_CLR_FLAT_XREF_null_value_count_table_stats (col_id int, null_value_count bigint) Row format delimited Fields terminated by '\t' Lines terminated by '\n'  Stored as textfile ;</v>
      </c>
      <c r="BG37" s="59" t="s">
        <v>14884</v>
      </c>
      <c r="BJ37" s="144" t="str">
        <f t="shared" si="22"/>
        <v xml:space="preserve">insert into table db_custscience_interns.col_26_DB_FNDTCNSL_PRODREFRESH_CGSCX_CNSL_GLBL_STY_CLR_FLAT_XREF_null_value_count_table_stats select '26' as col_id, count (OPR_STY_CLR_NBR) as null_value_count where ASRT_SEAS_CD IS NULL </v>
      </c>
      <c r="BK37" s="59" t="s">
        <v>14981</v>
      </c>
      <c r="BN37" s="144" t="str">
        <f t="shared" si="11"/>
        <v>insert into table db_custscience_interns.SUMMARY_of_DB_FNDTCNSL_PRODREFRESH_CGSCX_CNSL_GLBL_STY_CLR_FLAT_XREF_null_value_count_table_stats select col_id, null_value_count from db_custscience_interns.col_26_DB_FNDTCNSL_PRODREFRESH_CGSCX_CNSL_GLBL_STY_CLR_FLAT_XREF_null_value_count_table_stats ;</v>
      </c>
      <c r="BO37" s="59" t="s">
        <v>15079</v>
      </c>
      <c r="BQ37" s="300">
        <v>32</v>
      </c>
      <c r="BR37" s="302">
        <v>32</v>
      </c>
      <c r="BS37" s="302">
        <v>2500729</v>
      </c>
      <c r="BU37" s="144" t="str">
        <f t="shared" si="12"/>
        <v>drop table db_custscience_interns.col_26_DB_FNDTCNSL_PRODREFRESH_CGSCX_CNSL_GLBL_STY_CLR_FLAT_XREF_null_value_count_table_stats ;</v>
      </c>
      <c r="BV37" s="59" t="s">
        <v>15177</v>
      </c>
    </row>
    <row r="38" spans="1:74" s="59" customFormat="1">
      <c r="A38" s="59" t="s">
        <v>13413</v>
      </c>
      <c r="B38" s="144" t="str">
        <f t="shared" si="13"/>
        <v>asrt_seas_yr int</v>
      </c>
      <c r="C38" s="145">
        <f t="shared" si="14"/>
        <v>13</v>
      </c>
      <c r="D38" s="145">
        <f t="shared" si="15"/>
        <v>0</v>
      </c>
      <c r="E38" s="145"/>
      <c r="F38" s="36" t="str">
        <f t="shared" si="16"/>
        <v>ASRT_SEAS_YR</v>
      </c>
      <c r="G38" s="36" t="str">
        <f t="shared" si="17"/>
        <v>int</v>
      </c>
      <c r="H38" s="29">
        <v>27</v>
      </c>
      <c r="I38" s="308">
        <f t="shared" si="18"/>
        <v>0</v>
      </c>
      <c r="J38" s="308">
        <f t="shared" si="19"/>
        <v>8204730</v>
      </c>
      <c r="K38" s="87" t="str">
        <f t="shared" si="20"/>
        <v xml:space="preserve"> (From PDM)</v>
      </c>
      <c r="L38" s="87"/>
      <c r="M38" s="444"/>
      <c r="N38" s="369" t="s">
        <v>112</v>
      </c>
      <c r="O38" s="369" t="s">
        <v>112</v>
      </c>
      <c r="P38" s="369" t="s">
        <v>112</v>
      </c>
      <c r="Q38" s="41"/>
      <c r="R38" s="41"/>
      <c r="U38" s="144" t="str">
        <f t="shared" si="2"/>
        <v>ASRT_SEAS_YR  int,</v>
      </c>
      <c r="V38" s="149" t="s">
        <v>14509</v>
      </c>
      <c r="W38" s="150" t="str">
        <f t="shared" si="3"/>
        <v>ASRT_SEAS_YR,</v>
      </c>
      <c r="X38" s="149" t="s">
        <v>3310</v>
      </c>
      <c r="Y38" s="149"/>
      <c r="Z38" s="150" t="str">
        <f t="shared" si="4"/>
        <v>,a.ASRT_SEAS_YR</v>
      </c>
      <c r="AC38" s="299" t="str">
        <f t="shared" si="25"/>
        <v>select distinct(ASRT_SEAS_YR) as ASRT_SEAS_YR_Count_Distinct FROM DB_FNDTCNSL_PRODREFRESH.CGSCX_CNSL_GLBL_STY_CLR_FLAT_XREF ;</v>
      </c>
      <c r="AF38" s="59" t="s">
        <v>2635</v>
      </c>
      <c r="AG38" s="59" t="s">
        <v>2825</v>
      </c>
      <c r="AI38" s="144" t="str">
        <f t="shared" si="23"/>
        <v>CTRY_CD</v>
      </c>
      <c r="AJ38" s="144" t="str">
        <f t="shared" si="24"/>
        <v xml:space="preserve"> (From PDM)</v>
      </c>
      <c r="AM38" s="298" t="str">
        <f t="shared" si="5"/>
        <v>col_27</v>
      </c>
      <c r="AN38" s="299" t="str">
        <f t="shared" si="6"/>
        <v>create table db_custscience_interns.col_27_DB_FNDTCNSL_PRODREFRESH_CGSCX_CNSL_GLBL_STY_CLR_FLAT_XREF_distinct_values_table_stats (col_id int, distinct_values bigint) Row format delimited Fields terminated by '\t' Lines terminated by '\n'  Stored as textfile ;</v>
      </c>
      <c r="AO38" s="59" t="s">
        <v>13959</v>
      </c>
      <c r="AR38" s="144" t="str">
        <f t="shared" si="7"/>
        <v>insert into table db_custscience_interns.col_27_DB_FNDTCNSL_PRODREFRESH_CGSCX_CNSL_GLBL_STY_CLR_FLAT_XREF_distinct_values_table_stats select '27' as col_id, count (distinct ASRT_SEAS_YR) as distinct_values</v>
      </c>
      <c r="AS38" s="59" t="s">
        <v>14057</v>
      </c>
      <c r="AV38" s="144" t="str">
        <f t="shared" si="8"/>
        <v>insert into table db_custscience_interns.SUMMARY_of_DB_FNDTCNSL_PRODREFRESH_CGSCX_CNSL_GLBL_STY_CLR_FLAT_XREF_distinct_values_table_stats select col_id, distinct_values from db_custscience_interns.col_27_DB_FNDTCNSL_PRODREFRESH_CGSCX_CNSL_GLBL_STY_CLR_FLAT_XREF_distinct_values_table_stats ;</v>
      </c>
      <c r="AW38" s="59" t="s">
        <v>14155</v>
      </c>
      <c r="AY38" s="300" t="s">
        <v>14346</v>
      </c>
      <c r="AZ38" s="300">
        <v>33</v>
      </c>
      <c r="BA38" s="300">
        <v>23</v>
      </c>
      <c r="BC38" s="144" t="str">
        <f t="shared" si="9"/>
        <v>drop table db_custscience_interns.col_27_DB_FNDTCNSL_PRODREFRESH_CGSCX_CNSL_GLBL_STY_CLR_FLAT_XREF_distinct_values_table_stats;</v>
      </c>
      <c r="BD38" s="59" t="s">
        <v>14252</v>
      </c>
      <c r="BE38" s="301"/>
      <c r="BF38" s="144" t="str">
        <f t="shared" si="10"/>
        <v>create table db_custscience_interns.col_27_DB_FNDTCNSL_PRODREFRESH_CGSCX_CNSL_GLBL_STY_CLR_FLAT_XREF_null_value_count_table_stats (col_id int, null_value_count bigint) Row format delimited Fields terminated by '\t' Lines terminated by '\n'  Stored as textfile ;</v>
      </c>
      <c r="BG38" s="59" t="s">
        <v>14885</v>
      </c>
      <c r="BJ38" s="144" t="str">
        <f t="shared" si="22"/>
        <v xml:space="preserve">insert into table db_custscience_interns.col_27_DB_FNDTCNSL_PRODREFRESH_CGSCX_CNSL_GLBL_STY_CLR_FLAT_XREF_null_value_count_table_stats select '27' as col_id, count (OPR_STY_CLR_NBR) as null_value_count where ASRT_SEAS_YR IS NULL </v>
      </c>
      <c r="BK38" s="59" t="s">
        <v>14982</v>
      </c>
      <c r="BN38" s="144" t="str">
        <f t="shared" si="11"/>
        <v>insert into table db_custscience_interns.SUMMARY_of_DB_FNDTCNSL_PRODREFRESH_CGSCX_CNSL_GLBL_STY_CLR_FLAT_XREF_null_value_count_table_stats select col_id, null_value_count from db_custscience_interns.col_27_DB_FNDTCNSL_PRODREFRESH_CGSCX_CNSL_GLBL_STY_CLR_FLAT_XREF_null_value_count_table_stats ;</v>
      </c>
      <c r="BO38" s="59" t="s">
        <v>15080</v>
      </c>
      <c r="BQ38" s="300">
        <v>33</v>
      </c>
      <c r="BR38" s="302">
        <v>33</v>
      </c>
      <c r="BS38" s="302">
        <v>2500729</v>
      </c>
      <c r="BU38" s="144" t="str">
        <f t="shared" si="12"/>
        <v>drop table db_custscience_interns.col_27_DB_FNDTCNSL_PRODREFRESH_CGSCX_CNSL_GLBL_STY_CLR_FLAT_XREF_null_value_count_table_stats ;</v>
      </c>
      <c r="BV38" s="59" t="s">
        <v>15178</v>
      </c>
    </row>
    <row r="39" spans="1:74" s="59" customFormat="1">
      <c r="A39" s="59" t="s">
        <v>13414</v>
      </c>
      <c r="B39" s="144" t="str">
        <f t="shared" si="13"/>
        <v>opr_mdse_corp_id string</v>
      </c>
      <c r="C39" s="145">
        <f t="shared" si="14"/>
        <v>17</v>
      </c>
      <c r="D39" s="145">
        <f t="shared" si="15"/>
        <v>0</v>
      </c>
      <c r="F39" s="36" t="str">
        <f t="shared" si="16"/>
        <v>OPR_MDSE_CORP_ID</v>
      </c>
      <c r="G39" s="36" t="str">
        <f t="shared" si="17"/>
        <v>string</v>
      </c>
      <c r="H39" s="29">
        <v>28</v>
      </c>
      <c r="I39" s="308">
        <f t="shared" si="18"/>
        <v>11</v>
      </c>
      <c r="J39" s="308">
        <f t="shared" si="19"/>
        <v>2500729</v>
      </c>
      <c r="K39" s="131" t="str">
        <f t="shared" si="20"/>
        <v xml:space="preserve"> (From PDM)</v>
      </c>
      <c r="L39" s="131"/>
      <c r="M39" s="387"/>
      <c r="N39" s="369" t="s">
        <v>3919</v>
      </c>
      <c r="O39" s="369" t="s">
        <v>14550</v>
      </c>
      <c r="P39" s="369" t="s">
        <v>14551</v>
      </c>
      <c r="Q39" s="41"/>
      <c r="R39" s="41"/>
      <c r="U39" s="144" t="str">
        <f t="shared" si="2"/>
        <v>OPR_MDSE_CORP_ID  string,</v>
      </c>
      <c r="V39" s="149" t="s">
        <v>14510</v>
      </c>
      <c r="W39" s="150" t="str">
        <f t="shared" si="3"/>
        <v>OPR_MDSE_CORP_ID,</v>
      </c>
      <c r="X39" s="149" t="s">
        <v>3311</v>
      </c>
      <c r="Y39" s="149"/>
      <c r="Z39" s="150" t="str">
        <f t="shared" si="4"/>
        <v>,a.OPR_MDSE_CORP_ID</v>
      </c>
      <c r="AC39" s="299" t="str">
        <f t="shared" si="25"/>
        <v>select distinct(OPR_MDSE_CORP_ID) as OPR_MDSE_CORP_ID_Count_Distinct FROM DB_FNDTCNSL_PRODREFRESH.CGSCX_CNSL_GLBL_STY_CLR_FLAT_XREF ;</v>
      </c>
      <c r="AF39" s="59" t="s">
        <v>12617</v>
      </c>
      <c r="AG39" s="59" t="s">
        <v>2842</v>
      </c>
      <c r="AI39" s="144" t="str">
        <f t="shared" si="23"/>
        <v>SELL_SEAS_YR</v>
      </c>
      <c r="AJ39" s="144" t="str">
        <f t="shared" si="24"/>
        <v xml:space="preserve"> (From PDM)</v>
      </c>
      <c r="AM39" s="298" t="str">
        <f t="shared" si="5"/>
        <v>col_28</v>
      </c>
      <c r="AN39" s="299" t="str">
        <f t="shared" si="6"/>
        <v>create table db_custscience_interns.col_28_DB_FNDTCNSL_PRODREFRESH_CGSCX_CNSL_GLBL_STY_CLR_FLAT_XREF_distinct_values_table_stats (col_id int, distinct_values bigint) Row format delimited Fields terminated by '\t' Lines terminated by '\n'  Stored as textfile ;</v>
      </c>
      <c r="AO39" s="59" t="s">
        <v>13960</v>
      </c>
      <c r="AR39" s="144" t="str">
        <f t="shared" si="7"/>
        <v>insert into table db_custscience_interns.col_28_DB_FNDTCNSL_PRODREFRESH_CGSCX_CNSL_GLBL_STY_CLR_FLAT_XREF_distinct_values_table_stats select '28' as col_id, count (distinct OPR_MDSE_CORP_ID) as distinct_values</v>
      </c>
      <c r="AS39" s="59" t="s">
        <v>14058</v>
      </c>
      <c r="AV39" s="144" t="str">
        <f t="shared" si="8"/>
        <v>insert into table db_custscience_interns.SUMMARY_of_DB_FNDTCNSL_PRODREFRESH_CGSCX_CNSL_GLBL_STY_CLR_FLAT_XREF_distinct_values_table_stats select col_id, distinct_values from db_custscience_interns.col_28_DB_FNDTCNSL_PRODREFRESH_CGSCX_CNSL_GLBL_STY_CLR_FLAT_XREF_distinct_values_table_stats ;</v>
      </c>
      <c r="AW39" s="59" t="s">
        <v>14156</v>
      </c>
      <c r="AY39" s="300" t="s">
        <v>14347</v>
      </c>
      <c r="AZ39" s="300">
        <v>34</v>
      </c>
      <c r="BA39" s="300">
        <v>81</v>
      </c>
      <c r="BC39" s="144" t="str">
        <f t="shared" si="9"/>
        <v>drop table db_custscience_interns.col_28_DB_FNDTCNSL_PRODREFRESH_CGSCX_CNSL_GLBL_STY_CLR_FLAT_XREF_distinct_values_table_stats;</v>
      </c>
      <c r="BD39" s="59" t="s">
        <v>14253</v>
      </c>
      <c r="BE39" s="301"/>
      <c r="BF39" s="144" t="str">
        <f t="shared" si="10"/>
        <v>create table db_custscience_interns.col_28_DB_FNDTCNSL_PRODREFRESH_CGSCX_CNSL_GLBL_STY_CLR_FLAT_XREF_null_value_count_table_stats (col_id int, null_value_count bigint) Row format delimited Fields terminated by '\t' Lines terminated by '\n'  Stored as textfile ;</v>
      </c>
      <c r="BG39" s="59" t="s">
        <v>14886</v>
      </c>
      <c r="BJ39" s="144" t="str">
        <f t="shared" si="22"/>
        <v xml:space="preserve">insert into table db_custscience_interns.col_28_DB_FNDTCNSL_PRODREFRESH_CGSCX_CNSL_GLBL_STY_CLR_FLAT_XREF_null_value_count_table_stats select '28' as col_id, count (OPR_STY_CLR_NBR) as null_value_count where OPR_MDSE_CORP_ID IS NULL </v>
      </c>
      <c r="BK39" s="59" t="s">
        <v>14983</v>
      </c>
      <c r="BN39" s="144" t="str">
        <f t="shared" si="11"/>
        <v>insert into table db_custscience_interns.SUMMARY_of_DB_FNDTCNSL_PRODREFRESH_CGSCX_CNSL_GLBL_STY_CLR_FLAT_XREF_null_value_count_table_stats select col_id, null_value_count from db_custscience_interns.col_28_DB_FNDTCNSL_PRODREFRESH_CGSCX_CNSL_GLBL_STY_CLR_FLAT_XREF_null_value_count_table_stats ;</v>
      </c>
      <c r="BO39" s="59" t="s">
        <v>15081</v>
      </c>
      <c r="BQ39" s="300">
        <v>34</v>
      </c>
      <c r="BR39" s="302">
        <v>34</v>
      </c>
      <c r="BS39" s="302">
        <v>107146</v>
      </c>
      <c r="BU39" s="144" t="str">
        <f t="shared" si="12"/>
        <v>drop table db_custscience_interns.col_28_DB_FNDTCNSL_PRODREFRESH_CGSCX_CNSL_GLBL_STY_CLR_FLAT_XREF_null_value_count_table_stats ;</v>
      </c>
      <c r="BV39" s="59" t="s">
        <v>15179</v>
      </c>
    </row>
    <row r="40" spans="1:74" s="59" customFormat="1">
      <c r="A40" s="59" t="s">
        <v>13415</v>
      </c>
      <c r="B40" s="144" t="str">
        <f t="shared" si="13"/>
        <v>opr_mdse_co_id string</v>
      </c>
      <c r="C40" s="145">
        <f t="shared" si="14"/>
        <v>15</v>
      </c>
      <c r="D40" s="145">
        <f t="shared" si="15"/>
        <v>0</v>
      </c>
      <c r="E40" s="145"/>
      <c r="F40" s="36" t="str">
        <f t="shared" si="16"/>
        <v>OPR_MDSE_CO_ID</v>
      </c>
      <c r="G40" s="36" t="str">
        <f t="shared" si="17"/>
        <v>string</v>
      </c>
      <c r="H40" s="29">
        <v>29</v>
      </c>
      <c r="I40" s="308">
        <f t="shared" si="18"/>
        <v>9</v>
      </c>
      <c r="J40" s="308">
        <f t="shared" si="19"/>
        <v>2500729</v>
      </c>
      <c r="K40" s="131" t="str">
        <f t="shared" si="20"/>
        <v xml:space="preserve"> (From PDM)</v>
      </c>
      <c r="L40" s="131"/>
      <c r="M40" s="390"/>
      <c r="N40" s="369" t="s">
        <v>3040</v>
      </c>
      <c r="O40" s="369" t="s">
        <v>3606</v>
      </c>
      <c r="P40" s="369" t="s">
        <v>3040</v>
      </c>
      <c r="Q40" s="41"/>
      <c r="R40" s="41"/>
      <c r="U40" s="144" t="str">
        <f t="shared" si="2"/>
        <v>OPR_MDSE_CO_ID  string,</v>
      </c>
      <c r="V40" s="149" t="s">
        <v>14511</v>
      </c>
      <c r="W40" s="150" t="str">
        <f t="shared" si="3"/>
        <v>OPR_MDSE_CO_ID,</v>
      </c>
      <c r="X40" s="149" t="s">
        <v>3312</v>
      </c>
      <c r="Y40" s="149"/>
      <c r="Z40" s="150" t="str">
        <f t="shared" si="4"/>
        <v>,a.OPR_MDSE_CO_ID</v>
      </c>
      <c r="AC40" s="299" t="str">
        <f t="shared" si="25"/>
        <v>select distinct(OPR_MDSE_CO_ID) as OPR_MDSE_CO_ID_Count_Distinct FROM DB_FNDTCNSL_PRODREFRESH.CGSCX_CNSL_GLBL_STY_CLR_FLAT_XREF ;</v>
      </c>
      <c r="AF40" s="59" t="s">
        <v>12616</v>
      </c>
      <c r="AG40" s="59" t="s">
        <v>2842</v>
      </c>
      <c r="AH40" s="59" t="s">
        <v>14419</v>
      </c>
      <c r="AI40" s="144" t="str">
        <f t="shared" si="23"/>
        <v>SELL_SEAS_CD</v>
      </c>
      <c r="AJ40" s="144" t="str">
        <f t="shared" si="24"/>
        <v>This identifies the selling season code and year for the BMC Style Color in an assortment.  (From PDM)</v>
      </c>
      <c r="AM40" s="298" t="str">
        <f t="shared" si="5"/>
        <v>col_29</v>
      </c>
      <c r="AN40" s="299" t="str">
        <f t="shared" si="6"/>
        <v>create table db_custscience_interns.col_29_DB_FNDTCNSL_PRODREFRESH_CGSCX_CNSL_GLBL_STY_CLR_FLAT_XREF_distinct_values_table_stats (col_id int, distinct_values bigint) Row format delimited Fields terminated by '\t' Lines terminated by '\n'  Stored as textfile ;</v>
      </c>
      <c r="AO40" s="59" t="s">
        <v>13961</v>
      </c>
      <c r="AR40" s="144" t="str">
        <f t="shared" si="7"/>
        <v>insert into table db_custscience_interns.col_29_DB_FNDTCNSL_PRODREFRESH_CGSCX_CNSL_GLBL_STY_CLR_FLAT_XREF_distinct_values_table_stats select '29' as col_id, count (distinct OPR_MDSE_CO_ID) as distinct_values</v>
      </c>
      <c r="AS40" s="59" t="s">
        <v>14059</v>
      </c>
      <c r="AV40" s="144" t="str">
        <f t="shared" si="8"/>
        <v>insert into table db_custscience_interns.SUMMARY_of_DB_FNDTCNSL_PRODREFRESH_CGSCX_CNSL_GLBL_STY_CLR_FLAT_XREF_distinct_values_table_stats select col_id, distinct_values from db_custscience_interns.col_29_DB_FNDTCNSL_PRODREFRESH_CGSCX_CNSL_GLBL_STY_CLR_FLAT_XREF_distinct_values_table_stats ;</v>
      </c>
      <c r="AW40" s="59" t="s">
        <v>14157</v>
      </c>
      <c r="AY40" s="300" t="s">
        <v>14348</v>
      </c>
      <c r="AZ40" s="300">
        <v>35</v>
      </c>
      <c r="BA40" s="300">
        <v>415</v>
      </c>
      <c r="BC40" s="144" t="str">
        <f t="shared" si="9"/>
        <v>drop table db_custscience_interns.col_29_DB_FNDTCNSL_PRODREFRESH_CGSCX_CNSL_GLBL_STY_CLR_FLAT_XREF_distinct_values_table_stats;</v>
      </c>
      <c r="BD40" s="59" t="s">
        <v>14254</v>
      </c>
      <c r="BE40" s="301"/>
      <c r="BF40" s="144" t="str">
        <f t="shared" si="10"/>
        <v>create table db_custscience_interns.col_29_DB_FNDTCNSL_PRODREFRESH_CGSCX_CNSL_GLBL_STY_CLR_FLAT_XREF_null_value_count_table_stats (col_id int, null_value_count bigint) Row format delimited Fields terminated by '\t' Lines terminated by '\n'  Stored as textfile ;</v>
      </c>
      <c r="BG40" s="59" t="s">
        <v>14887</v>
      </c>
      <c r="BJ40" s="144" t="str">
        <f t="shared" si="22"/>
        <v xml:space="preserve">insert into table db_custscience_interns.col_29_DB_FNDTCNSL_PRODREFRESH_CGSCX_CNSL_GLBL_STY_CLR_FLAT_XREF_null_value_count_table_stats select '29' as col_id, count (OPR_STY_CLR_NBR) as null_value_count where OPR_MDSE_CO_ID IS NULL </v>
      </c>
      <c r="BK40" s="59" t="s">
        <v>14984</v>
      </c>
      <c r="BN40" s="144" t="str">
        <f t="shared" si="11"/>
        <v>insert into table db_custscience_interns.SUMMARY_of_DB_FNDTCNSL_PRODREFRESH_CGSCX_CNSL_GLBL_STY_CLR_FLAT_XREF_null_value_count_table_stats select col_id, null_value_count from db_custscience_interns.col_29_DB_FNDTCNSL_PRODREFRESH_CGSCX_CNSL_GLBL_STY_CLR_FLAT_XREF_null_value_count_table_stats ;</v>
      </c>
      <c r="BO40" s="59" t="s">
        <v>15082</v>
      </c>
      <c r="BQ40" s="300">
        <v>35</v>
      </c>
      <c r="BR40" s="302">
        <v>35</v>
      </c>
      <c r="BS40" s="302">
        <v>107146</v>
      </c>
      <c r="BU40" s="144" t="str">
        <f t="shared" si="12"/>
        <v>drop table db_custscience_interns.col_29_DB_FNDTCNSL_PRODREFRESH_CGSCX_CNSL_GLBL_STY_CLR_FLAT_XREF_null_value_count_table_stats ;</v>
      </c>
      <c r="BV40" s="59" t="s">
        <v>15180</v>
      </c>
    </row>
    <row r="41" spans="1:74" s="59" customFormat="1" ht="15.75" thickBot="1">
      <c r="A41" s="59" t="s">
        <v>13416</v>
      </c>
      <c r="B41" s="144" t="str">
        <f t="shared" si="13"/>
        <v>opr_mdse_div_id string</v>
      </c>
      <c r="C41" s="145">
        <f t="shared" si="14"/>
        <v>16</v>
      </c>
      <c r="D41" s="145">
        <f t="shared" si="15"/>
        <v>0</v>
      </c>
      <c r="E41" s="145"/>
      <c r="F41" s="158" t="str">
        <f t="shared" si="16"/>
        <v>OPR_MDSE_DIV_ID</v>
      </c>
      <c r="G41" s="158" t="str">
        <f t="shared" si="17"/>
        <v>string</v>
      </c>
      <c r="H41" s="162">
        <v>30</v>
      </c>
      <c r="I41" s="312">
        <f t="shared" si="18"/>
        <v>77</v>
      </c>
      <c r="J41" s="312">
        <f t="shared" si="19"/>
        <v>2500729</v>
      </c>
      <c r="K41" s="333" t="str">
        <f t="shared" si="20"/>
        <v xml:space="preserve"> (From PDM)</v>
      </c>
      <c r="L41" s="333"/>
      <c r="M41" s="442"/>
      <c r="N41" s="372" t="s">
        <v>14435</v>
      </c>
      <c r="O41" s="372" t="s">
        <v>14552</v>
      </c>
      <c r="P41" s="372" t="s">
        <v>14435</v>
      </c>
      <c r="Q41" s="41"/>
      <c r="R41" s="41"/>
      <c r="U41" s="144" t="str">
        <f t="shared" si="2"/>
        <v>OPR_MDSE_DIV_ID  string,</v>
      </c>
      <c r="V41" s="149" t="s">
        <v>14512</v>
      </c>
      <c r="W41" s="150" t="str">
        <f t="shared" si="3"/>
        <v>OPR_MDSE_DIV_ID,</v>
      </c>
      <c r="X41" s="149" t="s">
        <v>3313</v>
      </c>
      <c r="Y41" s="149"/>
      <c r="Z41" s="150" t="str">
        <f t="shared" si="4"/>
        <v>,a.OPR_MDSE_DIV_ID</v>
      </c>
      <c r="AC41" s="299" t="str">
        <f t="shared" si="25"/>
        <v>select distinct(OPR_MDSE_DIV_ID) as OPR_MDSE_DIV_ID_Count_Distinct FROM DB_FNDTCNSL_PRODREFRESH.CGSCX_CNSL_GLBL_STY_CLR_FLAT_XREF ;</v>
      </c>
      <c r="AF41" s="59" t="s">
        <v>13839</v>
      </c>
      <c r="AG41" s="59" t="s">
        <v>2842</v>
      </c>
      <c r="AH41" s="59" t="s">
        <v>14420</v>
      </c>
      <c r="AI41" s="144" t="str">
        <f t="shared" si="23"/>
        <v>ASRT_SEAS_CD</v>
      </c>
      <c r="AJ41" s="144" t="str">
        <f t="shared" si="24"/>
        <v>Identifies the assortment season code and year for which the BMC style color has been assorted for.  (From PDM)</v>
      </c>
      <c r="AM41" s="298" t="str">
        <f t="shared" si="5"/>
        <v>col_30</v>
      </c>
      <c r="AN41" s="299" t="str">
        <f t="shared" si="6"/>
        <v>create table db_custscience_interns.col_30_DB_FNDTCNSL_PRODREFRESH_CGSCX_CNSL_GLBL_STY_CLR_FLAT_XREF_distinct_values_table_stats (col_id int, distinct_values bigint) Row format delimited Fields terminated by '\t' Lines terminated by '\n'  Stored as textfile ;</v>
      </c>
      <c r="AO41" s="59" t="s">
        <v>13962</v>
      </c>
      <c r="AR41" s="144" t="str">
        <f t="shared" si="7"/>
        <v>insert into table db_custscience_interns.col_30_DB_FNDTCNSL_PRODREFRESH_CGSCX_CNSL_GLBL_STY_CLR_FLAT_XREF_distinct_values_table_stats select '30' as col_id, count (distinct OPR_MDSE_DIV_ID) as distinct_values</v>
      </c>
      <c r="AS41" s="59" t="s">
        <v>14060</v>
      </c>
      <c r="AV41" s="144" t="str">
        <f t="shared" si="8"/>
        <v>insert into table db_custscience_interns.SUMMARY_of_DB_FNDTCNSL_PRODREFRESH_CGSCX_CNSL_GLBL_STY_CLR_FLAT_XREF_distinct_values_table_stats select col_id, distinct_values from db_custscience_interns.col_30_DB_FNDTCNSL_PRODREFRESH_CGSCX_CNSL_GLBL_STY_CLR_FLAT_XREF_distinct_values_table_stats ;</v>
      </c>
      <c r="AW41" s="59" t="s">
        <v>14158</v>
      </c>
      <c r="AY41" s="300" t="s">
        <v>14349</v>
      </c>
      <c r="AZ41" s="300">
        <v>36</v>
      </c>
      <c r="BA41" s="300">
        <v>25</v>
      </c>
      <c r="BC41" s="144" t="str">
        <f t="shared" si="9"/>
        <v>drop table db_custscience_interns.col_30_DB_FNDTCNSL_PRODREFRESH_CGSCX_CNSL_GLBL_STY_CLR_FLAT_XREF_distinct_values_table_stats;</v>
      </c>
      <c r="BD41" s="59" t="s">
        <v>14255</v>
      </c>
      <c r="BE41" s="301"/>
      <c r="BF41" s="144" t="str">
        <f t="shared" si="10"/>
        <v>create table db_custscience_interns.col_30_DB_FNDTCNSL_PRODREFRESH_CGSCX_CNSL_GLBL_STY_CLR_FLAT_XREF_null_value_count_table_stats (col_id int, null_value_count bigint) Row format delimited Fields terminated by '\t' Lines terminated by '\n'  Stored as textfile ;</v>
      </c>
      <c r="BG41" s="59" t="s">
        <v>14888</v>
      </c>
      <c r="BJ41" s="144" t="str">
        <f t="shared" si="22"/>
        <v xml:space="preserve">insert into table db_custscience_interns.col_30_DB_FNDTCNSL_PRODREFRESH_CGSCX_CNSL_GLBL_STY_CLR_FLAT_XREF_null_value_count_table_stats select '30' as col_id, count (OPR_STY_CLR_NBR) as null_value_count where OPR_MDSE_DIV_ID IS NULL </v>
      </c>
      <c r="BK41" s="59" t="s">
        <v>14985</v>
      </c>
      <c r="BN41" s="144" t="str">
        <f t="shared" si="11"/>
        <v>insert into table db_custscience_interns.SUMMARY_of_DB_FNDTCNSL_PRODREFRESH_CGSCX_CNSL_GLBL_STY_CLR_FLAT_XREF_null_value_count_table_stats select col_id, null_value_count from db_custscience_interns.col_30_DB_FNDTCNSL_PRODREFRESH_CGSCX_CNSL_GLBL_STY_CLR_FLAT_XREF_null_value_count_table_stats ;</v>
      </c>
      <c r="BO41" s="59" t="s">
        <v>15083</v>
      </c>
      <c r="BQ41" s="300">
        <v>36</v>
      </c>
      <c r="BR41" s="302">
        <v>36</v>
      </c>
      <c r="BS41" s="302">
        <v>107146</v>
      </c>
      <c r="BU41" s="144" t="str">
        <f t="shared" si="12"/>
        <v>drop table db_custscience_interns.col_30_DB_FNDTCNSL_PRODREFRESH_CGSCX_CNSL_GLBL_STY_CLR_FLAT_XREF_null_value_count_table_stats ;</v>
      </c>
      <c r="BV41" s="59" t="s">
        <v>15181</v>
      </c>
    </row>
    <row r="42" spans="1:74" s="59" customFormat="1">
      <c r="A42" s="59" t="s">
        <v>13417</v>
      </c>
      <c r="B42" s="144" t="str">
        <f t="shared" si="13"/>
        <v>opr_mdse_dept_id string</v>
      </c>
      <c r="C42" s="145">
        <f t="shared" si="14"/>
        <v>17</v>
      </c>
      <c r="D42" s="145">
        <f t="shared" si="15"/>
        <v>0</v>
      </c>
      <c r="F42" s="152" t="str">
        <f t="shared" si="16"/>
        <v>OPR_MDSE_DEPT_ID</v>
      </c>
      <c r="G42" s="152" t="str">
        <f t="shared" si="17"/>
        <v>string</v>
      </c>
      <c r="H42" s="156">
        <v>31</v>
      </c>
      <c r="I42" s="310">
        <f t="shared" si="18"/>
        <v>523</v>
      </c>
      <c r="J42" s="310">
        <f t="shared" si="19"/>
        <v>2500729</v>
      </c>
      <c r="K42" s="179" t="str">
        <f t="shared" si="20"/>
        <v xml:space="preserve"> (From PDM)</v>
      </c>
      <c r="L42" s="179"/>
      <c r="M42" s="443"/>
      <c r="N42" s="371" t="s">
        <v>14450</v>
      </c>
      <c r="O42" s="371" t="s">
        <v>14553</v>
      </c>
      <c r="P42" s="371" t="s">
        <v>14450</v>
      </c>
      <c r="Q42" s="41"/>
      <c r="R42" s="41"/>
      <c r="U42" s="144" t="str">
        <f t="shared" si="2"/>
        <v>OPR_MDSE_DEPT_ID  string,</v>
      </c>
      <c r="V42" s="149" t="s">
        <v>14513</v>
      </c>
      <c r="W42" s="150" t="str">
        <f t="shared" si="3"/>
        <v>OPR_MDSE_DEPT_ID,</v>
      </c>
      <c r="X42" s="149" t="s">
        <v>3314</v>
      </c>
      <c r="Y42" s="149"/>
      <c r="Z42" s="150" t="str">
        <f t="shared" si="4"/>
        <v>,a.OPR_MDSE_DEPT_ID</v>
      </c>
      <c r="AC42" s="299" t="str">
        <f t="shared" si="25"/>
        <v>select distinct(OPR_MDSE_DEPT_ID) as OPR_MDSE_DEPT_ID_Count_Distinct FROM DB_FNDTCNSL_PRODREFRESH.CGSCX_CNSL_GLBL_STY_CLR_FLAT_XREF ;</v>
      </c>
      <c r="AF42" s="59" t="s">
        <v>13838</v>
      </c>
      <c r="AG42" s="59" t="s">
        <v>2842</v>
      </c>
      <c r="AI42" s="144" t="str">
        <f t="shared" si="23"/>
        <v>ASRT_SEAS_YR</v>
      </c>
      <c r="AJ42" s="144" t="str">
        <f t="shared" si="24"/>
        <v xml:space="preserve"> (From PDM)</v>
      </c>
      <c r="AM42" s="298" t="str">
        <f t="shared" si="5"/>
        <v>col_31</v>
      </c>
      <c r="AN42" s="299" t="str">
        <f t="shared" si="6"/>
        <v>create table db_custscience_interns.col_31_DB_FNDTCNSL_PRODREFRESH_CGSCX_CNSL_GLBL_STY_CLR_FLAT_XREF_distinct_values_table_stats (col_id int, distinct_values bigint) Row format delimited Fields terminated by '\t' Lines terminated by '\n'  Stored as textfile ;</v>
      </c>
      <c r="AO42" s="59" t="s">
        <v>13963</v>
      </c>
      <c r="AR42" s="144" t="str">
        <f t="shared" si="7"/>
        <v>insert into table db_custscience_interns.col_31_DB_FNDTCNSL_PRODREFRESH_CGSCX_CNSL_GLBL_STY_CLR_FLAT_XREF_distinct_values_table_stats select '31' as col_id, count (distinct OPR_MDSE_DEPT_ID) as distinct_values</v>
      </c>
      <c r="AS42" s="59" t="s">
        <v>14061</v>
      </c>
      <c r="AV42" s="144" t="str">
        <f t="shared" si="8"/>
        <v>insert into table db_custscience_interns.SUMMARY_of_DB_FNDTCNSL_PRODREFRESH_CGSCX_CNSL_GLBL_STY_CLR_FLAT_XREF_distinct_values_table_stats select col_id, distinct_values from db_custscience_interns.col_31_DB_FNDTCNSL_PRODREFRESH_CGSCX_CNSL_GLBL_STY_CLR_FLAT_XREF_distinct_values_table_stats ;</v>
      </c>
      <c r="AW42" s="59" t="s">
        <v>14159</v>
      </c>
      <c r="AY42" s="300" t="s">
        <v>14350</v>
      </c>
      <c r="AZ42" s="300">
        <v>37</v>
      </c>
      <c r="BA42" s="300">
        <v>23</v>
      </c>
      <c r="BC42" s="144" t="str">
        <f t="shared" si="9"/>
        <v>drop table db_custscience_interns.col_31_DB_FNDTCNSL_PRODREFRESH_CGSCX_CNSL_GLBL_STY_CLR_FLAT_XREF_distinct_values_table_stats;</v>
      </c>
      <c r="BD42" s="59" t="s">
        <v>14256</v>
      </c>
      <c r="BE42" s="301"/>
      <c r="BF42" s="144" t="str">
        <f t="shared" si="10"/>
        <v>create table db_custscience_interns.col_31_DB_FNDTCNSL_PRODREFRESH_CGSCX_CNSL_GLBL_STY_CLR_FLAT_XREF_null_value_count_table_stats (col_id int, null_value_count bigint) Row format delimited Fields terminated by '\t' Lines terminated by '\n'  Stored as textfile ;</v>
      </c>
      <c r="BG42" s="59" t="s">
        <v>14889</v>
      </c>
      <c r="BJ42" s="144" t="str">
        <f t="shared" si="22"/>
        <v xml:space="preserve">insert into table db_custscience_interns.col_31_DB_FNDTCNSL_PRODREFRESH_CGSCX_CNSL_GLBL_STY_CLR_FLAT_XREF_null_value_count_table_stats select '31' as col_id, count (OPR_STY_CLR_NBR) as null_value_count where OPR_MDSE_DEPT_ID IS NULL </v>
      </c>
      <c r="BK42" s="59" t="s">
        <v>14986</v>
      </c>
      <c r="BN42" s="144" t="str">
        <f t="shared" si="11"/>
        <v>insert into table db_custscience_interns.SUMMARY_of_DB_FNDTCNSL_PRODREFRESH_CGSCX_CNSL_GLBL_STY_CLR_FLAT_XREF_null_value_count_table_stats select col_id, null_value_count from db_custscience_interns.col_31_DB_FNDTCNSL_PRODREFRESH_CGSCX_CNSL_GLBL_STY_CLR_FLAT_XREF_null_value_count_table_stats ;</v>
      </c>
      <c r="BO42" s="59" t="s">
        <v>15084</v>
      </c>
      <c r="BQ42" s="300">
        <v>37</v>
      </c>
      <c r="BR42" s="302">
        <v>37</v>
      </c>
      <c r="BS42" s="302">
        <v>107146</v>
      </c>
      <c r="BU42" s="144" t="str">
        <f t="shared" si="12"/>
        <v>drop table db_custscience_interns.col_31_DB_FNDTCNSL_PRODREFRESH_CGSCX_CNSL_GLBL_STY_CLR_FLAT_XREF_null_value_count_table_stats ;</v>
      </c>
      <c r="BV42" s="59" t="s">
        <v>15182</v>
      </c>
    </row>
    <row r="43" spans="1:74" s="59" customFormat="1">
      <c r="A43" s="59" t="s">
        <v>13418</v>
      </c>
      <c r="B43" s="144" t="str">
        <f t="shared" si="13"/>
        <v>opr_mdse_cls_id string</v>
      </c>
      <c r="C43" s="145">
        <f t="shared" si="14"/>
        <v>16</v>
      </c>
      <c r="D43" s="145">
        <f t="shared" si="15"/>
        <v>0</v>
      </c>
      <c r="E43" s="145"/>
      <c r="F43" s="36" t="str">
        <f t="shared" si="16"/>
        <v>OPR_MDSE_CLS_ID</v>
      </c>
      <c r="G43" s="36" t="str">
        <f t="shared" si="17"/>
        <v>string</v>
      </c>
      <c r="H43" s="29">
        <v>32</v>
      </c>
      <c r="I43" s="308">
        <f t="shared" si="18"/>
        <v>25</v>
      </c>
      <c r="J43" s="308">
        <f t="shared" si="19"/>
        <v>2500729</v>
      </c>
      <c r="K43" s="131" t="str">
        <f t="shared" si="20"/>
        <v xml:space="preserve"> (From PDM)</v>
      </c>
      <c r="L43" s="131"/>
      <c r="M43" s="390"/>
      <c r="N43" s="369" t="s">
        <v>14451</v>
      </c>
      <c r="O43" s="369" t="s">
        <v>14451</v>
      </c>
      <c r="P43" s="369" t="s">
        <v>14451</v>
      </c>
      <c r="Q43" s="41"/>
      <c r="R43" s="41"/>
      <c r="U43" s="144" t="str">
        <f t="shared" si="2"/>
        <v>OPR_MDSE_CLS_ID  string,</v>
      </c>
      <c r="V43" s="149" t="s">
        <v>14514</v>
      </c>
      <c r="W43" s="150" t="str">
        <f t="shared" si="3"/>
        <v>OPR_MDSE_CLS_ID,</v>
      </c>
      <c r="X43" s="149" t="s">
        <v>3315</v>
      </c>
      <c r="Y43" s="149"/>
      <c r="Z43" s="150" t="str">
        <f t="shared" si="4"/>
        <v>,a.OPR_MDSE_CLS_ID</v>
      </c>
      <c r="AC43" s="299" t="str">
        <f t="shared" si="25"/>
        <v>select distinct(OPR_MDSE_CLS_ID) as OPR_MDSE_CLS_ID_Count_Distinct FROM DB_FNDTCNSL_PRODREFRESH.CGSCX_CNSL_GLBL_STY_CLR_FLAT_XREF ;</v>
      </c>
      <c r="AF43" s="59" t="s">
        <v>13837</v>
      </c>
      <c r="AG43" s="59" t="s">
        <v>2842</v>
      </c>
      <c r="AI43" s="144" t="str">
        <f t="shared" si="23"/>
        <v>MDSE_CO_KEY</v>
      </c>
      <c r="AJ43" s="144" t="str">
        <f t="shared" si="24"/>
        <v xml:space="preserve"> (From PDM)</v>
      </c>
      <c r="AM43" s="298" t="str">
        <f t="shared" si="5"/>
        <v>col_32</v>
      </c>
      <c r="AN43" s="299" t="str">
        <f t="shared" si="6"/>
        <v>create table db_custscience_interns.col_32_DB_FNDTCNSL_PRODREFRESH_CGSCX_CNSL_GLBL_STY_CLR_FLAT_XREF_distinct_values_table_stats (col_id int, distinct_values bigint) Row format delimited Fields terminated by '\t' Lines terminated by '\n'  Stored as textfile ;</v>
      </c>
      <c r="AO43" s="59" t="s">
        <v>13964</v>
      </c>
      <c r="AR43" s="144" t="str">
        <f t="shared" si="7"/>
        <v>insert into table db_custscience_interns.col_32_DB_FNDTCNSL_PRODREFRESH_CGSCX_CNSL_GLBL_STY_CLR_FLAT_XREF_distinct_values_table_stats select '32' as col_id, count (distinct OPR_MDSE_CLS_ID) as distinct_values</v>
      </c>
      <c r="AS43" s="59" t="s">
        <v>14062</v>
      </c>
      <c r="AV43" s="144" t="str">
        <f t="shared" si="8"/>
        <v>insert into table db_custscience_interns.SUMMARY_of_DB_FNDTCNSL_PRODREFRESH_CGSCX_CNSL_GLBL_STY_CLR_FLAT_XREF_distinct_values_table_stats select col_id, distinct_values from db_custscience_interns.col_32_DB_FNDTCNSL_PRODREFRESH_CGSCX_CNSL_GLBL_STY_CLR_FLAT_XREF_distinct_values_table_stats ;</v>
      </c>
      <c r="AW43" s="59" t="s">
        <v>14160</v>
      </c>
      <c r="AY43" s="300" t="s">
        <v>14351</v>
      </c>
      <c r="AZ43" s="300">
        <v>38</v>
      </c>
      <c r="BA43" s="300">
        <v>11</v>
      </c>
      <c r="BC43" s="144" t="str">
        <f t="shared" si="9"/>
        <v>drop table db_custscience_interns.col_32_DB_FNDTCNSL_PRODREFRESH_CGSCX_CNSL_GLBL_STY_CLR_FLAT_XREF_distinct_values_table_stats;</v>
      </c>
      <c r="BD43" s="59" t="s">
        <v>14257</v>
      </c>
      <c r="BE43" s="301"/>
      <c r="BF43" s="144" t="str">
        <f t="shared" si="10"/>
        <v>create table db_custscience_interns.col_32_DB_FNDTCNSL_PRODREFRESH_CGSCX_CNSL_GLBL_STY_CLR_FLAT_XREF_null_value_count_table_stats (col_id int, null_value_count bigint) Row format delimited Fields terminated by '\t' Lines terminated by '\n'  Stored as textfile ;</v>
      </c>
      <c r="BG43" s="59" t="s">
        <v>14890</v>
      </c>
      <c r="BJ43" s="144" t="str">
        <f t="shared" si="22"/>
        <v xml:space="preserve">insert into table db_custscience_interns.col_32_DB_FNDTCNSL_PRODREFRESH_CGSCX_CNSL_GLBL_STY_CLR_FLAT_XREF_null_value_count_table_stats select '32' as col_id, count (OPR_STY_CLR_NBR) as null_value_count where OPR_MDSE_CLS_ID IS NULL </v>
      </c>
      <c r="BK43" s="59" t="s">
        <v>14987</v>
      </c>
      <c r="BN43" s="144" t="str">
        <f t="shared" si="11"/>
        <v>insert into table db_custscience_interns.SUMMARY_of_DB_FNDTCNSL_PRODREFRESH_CGSCX_CNSL_GLBL_STY_CLR_FLAT_XREF_null_value_count_table_stats select col_id, null_value_count from db_custscience_interns.col_32_DB_FNDTCNSL_PRODREFRESH_CGSCX_CNSL_GLBL_STY_CLR_FLAT_XREF_null_value_count_table_stats ;</v>
      </c>
      <c r="BO43" s="59" t="s">
        <v>15085</v>
      </c>
      <c r="BQ43" s="300">
        <v>38</v>
      </c>
      <c r="BR43" s="302">
        <v>38</v>
      </c>
      <c r="BS43" s="302">
        <v>2500729</v>
      </c>
      <c r="BU43" s="144" t="str">
        <f t="shared" si="12"/>
        <v>drop table db_custscience_interns.col_32_DB_FNDTCNSL_PRODREFRESH_CGSCX_CNSL_GLBL_STY_CLR_FLAT_XREF_null_value_count_table_stats ;</v>
      </c>
      <c r="BV43" s="59" t="s">
        <v>15183</v>
      </c>
    </row>
    <row r="44" spans="1:74" s="59" customFormat="1">
      <c r="A44" s="59" t="s">
        <v>13419</v>
      </c>
      <c r="B44" s="144" t="str">
        <f t="shared" si="13"/>
        <v>opr_mdse_scls_id string</v>
      </c>
      <c r="C44" s="145">
        <f t="shared" si="14"/>
        <v>17</v>
      </c>
      <c r="D44" s="145">
        <f t="shared" si="15"/>
        <v>0</v>
      </c>
      <c r="E44" s="145"/>
      <c r="F44" s="36" t="str">
        <f t="shared" si="16"/>
        <v>OPR_MDSE_SCLS_ID</v>
      </c>
      <c r="G44" s="36" t="str">
        <f t="shared" si="17"/>
        <v>string</v>
      </c>
      <c r="H44" s="29">
        <v>33</v>
      </c>
      <c r="I44" s="308">
        <f t="shared" si="18"/>
        <v>23</v>
      </c>
      <c r="J44" s="308">
        <f t="shared" si="19"/>
        <v>2500729</v>
      </c>
      <c r="K44" s="131" t="str">
        <f t="shared" si="20"/>
        <v xml:space="preserve"> (From PDM)</v>
      </c>
      <c r="L44" s="131"/>
      <c r="M44" s="390"/>
      <c r="N44" s="369" t="s">
        <v>14434</v>
      </c>
      <c r="O44" s="369" t="s">
        <v>14434</v>
      </c>
      <c r="P44" s="369" t="s">
        <v>14434</v>
      </c>
      <c r="Q44" s="41"/>
      <c r="R44" s="41"/>
      <c r="U44" s="144" t="str">
        <f t="shared" ref="U44:U72" si="26">F44&amp;"  "&amp;G44&amp;","</f>
        <v>OPR_MDSE_SCLS_ID  string,</v>
      </c>
      <c r="V44" s="149" t="s">
        <v>14515</v>
      </c>
      <c r="W44" s="150" t="str">
        <f t="shared" ref="W44:W72" si="27">F44&amp;","</f>
        <v>OPR_MDSE_SCLS_ID,</v>
      </c>
      <c r="X44" s="149" t="s">
        <v>3316</v>
      </c>
      <c r="Y44" s="149"/>
      <c r="Z44" s="150" t="str">
        <f t="shared" ref="Z44:Z72" si="28">",a."&amp;F44</f>
        <v>,a.OPR_MDSE_SCLS_ID</v>
      </c>
      <c r="AC44" s="299" t="str">
        <f t="shared" si="25"/>
        <v>select distinct(OPR_MDSE_SCLS_ID) as OPR_MDSE_SCLS_ID_Count_Distinct FROM DB_FNDTCNSL_PRODREFRESH.CGSCX_CNSL_GLBL_STY_CLR_FLAT_XREF ;</v>
      </c>
      <c r="AF44" s="59" t="s">
        <v>13836</v>
      </c>
      <c r="AG44" s="59" t="s">
        <v>2842</v>
      </c>
      <c r="AI44" s="144" t="str">
        <f t="shared" si="23"/>
        <v>MDSE_DIV_KEY</v>
      </c>
      <c r="AJ44" s="144" t="str">
        <f t="shared" si="24"/>
        <v xml:space="preserve"> (From PDM)</v>
      </c>
      <c r="AM44" s="298" t="str">
        <f t="shared" ref="AM44:AM72" si="29">"col_"&amp;H44</f>
        <v>col_33</v>
      </c>
      <c r="AN44" s="299" t="str">
        <f t="shared" ref="AN44:AN107" si="30">"create table db_custscience_interns."&amp;$AM44&amp;"_"&amp;$G$4&amp;"_"&amp;$G$5&amp;"_distinct_values_table_stats (col_id int, distinct_values bigint) Row format delimited Fields terminated by '\t' Lines terminated by '\n'  Stored as textfile ;"</f>
        <v>create table db_custscience_interns.col_33_DB_FNDTCNSL_PRODREFRESH_CGSCX_CNSL_GLBL_STY_CLR_FLAT_XREF_distinct_values_table_stats (col_id int, distinct_values bigint) Row format delimited Fields terminated by '\t' Lines terminated by '\n'  Stored as textfile ;</v>
      </c>
      <c r="AO44" s="59" t="s">
        <v>13965</v>
      </c>
      <c r="AR44" s="144" t="str">
        <f t="shared" ref="AR44:AR107" si="31">"insert into table "&amp;"db_custscience_interns."&amp;$AM44&amp;"_"&amp;$G$4&amp;"_"&amp;$G$5&amp;"_distinct_values_table_stats select "&amp;"'"&amp;$H44&amp;"'"&amp;" as col_id, count (distinct "&amp;$F44&amp;") as distinct_values"</f>
        <v>insert into table db_custscience_interns.col_33_DB_FNDTCNSL_PRODREFRESH_CGSCX_CNSL_GLBL_STY_CLR_FLAT_XREF_distinct_values_table_stats select '33' as col_id, count (distinct OPR_MDSE_SCLS_ID) as distinct_values</v>
      </c>
      <c r="AS44" s="59" t="s">
        <v>14063</v>
      </c>
      <c r="AV44" s="144" t="str">
        <f t="shared" ref="AV44:AV107" si="32">"insert into table "&amp;"db_custscience_interns."&amp;"SUMMARY_of_"&amp;$G$4&amp;"_"&amp;$G$5&amp;"_distinct_values_table_stats select col_id, distinct_values from db_custscience_interns."&amp;$AM44&amp;"_"&amp;$G$4&amp;"_"&amp;$G$5&amp;"_distinct_values_table_stats"&amp;" ;"</f>
        <v>insert into table db_custscience_interns.SUMMARY_of_DB_FNDTCNSL_PRODREFRESH_CGSCX_CNSL_GLBL_STY_CLR_FLAT_XREF_distinct_values_table_stats select col_id, distinct_values from db_custscience_interns.col_33_DB_FNDTCNSL_PRODREFRESH_CGSCX_CNSL_GLBL_STY_CLR_FLAT_XREF_distinct_values_table_stats ;</v>
      </c>
      <c r="AW44" s="59" t="s">
        <v>14161</v>
      </c>
      <c r="AY44" s="300" t="s">
        <v>14352</v>
      </c>
      <c r="AZ44" s="300">
        <v>39</v>
      </c>
      <c r="BA44" s="300">
        <v>11</v>
      </c>
      <c r="BC44" s="144" t="str">
        <f t="shared" ref="BC44:BC107" si="33">"drop table db_custscience_interns."&amp;$AM44&amp;"_"&amp;$G$4&amp;"_"&amp;$G$5&amp;"_distinct_values_table_stats;"</f>
        <v>drop table db_custscience_interns.col_33_DB_FNDTCNSL_PRODREFRESH_CGSCX_CNSL_GLBL_STY_CLR_FLAT_XREF_distinct_values_table_stats;</v>
      </c>
      <c r="BD44" s="59" t="s">
        <v>14258</v>
      </c>
      <c r="BE44" s="301"/>
      <c r="BF44" s="144" t="str">
        <f t="shared" ref="BF44:BF107" si="34">"create table db_custscience_interns."&amp;$AM44&amp;"_"&amp;$G$4&amp;"_"&amp;$G$5&amp;"_null_value_count_table_stats (col_id int, null_value_count bigint) Row format delimited Fields terminated by '\t' Lines terminated by '\n'  Stored as textfile ;"</f>
        <v>create table db_custscience_interns.col_33_DB_FNDTCNSL_PRODREFRESH_CGSCX_CNSL_GLBL_STY_CLR_FLAT_XREF_null_value_count_table_stats (col_id int, null_value_count bigint) Row format delimited Fields terminated by '\t' Lines terminated by '\n'  Stored as textfile ;</v>
      </c>
      <c r="BG44" s="59" t="s">
        <v>14891</v>
      </c>
      <c r="BJ44" s="144" t="str">
        <f t="shared" si="22"/>
        <v xml:space="preserve">insert into table db_custscience_interns.col_33_DB_FNDTCNSL_PRODREFRESH_CGSCX_CNSL_GLBL_STY_CLR_FLAT_XREF_null_value_count_table_stats select '33' as col_id, count (OPR_STY_CLR_NBR) as null_value_count where OPR_MDSE_SCLS_ID IS NULL </v>
      </c>
      <c r="BK44" s="59" t="s">
        <v>14988</v>
      </c>
      <c r="BN44" s="144" t="str">
        <f t="shared" ref="BN44:BN107" si="35">"insert into table "&amp;"db_custscience_interns."&amp;"SUMMARY_of_"&amp;$G$4&amp;"_"&amp;$G$5&amp;"_null_value_count_table_stats select col_id, null_value_count from db_custscience_interns."&amp;$AM44&amp;"_"&amp;$G$4&amp;"_"&amp;$G$5&amp;"_null_value_count_table_stats"&amp;" ;"</f>
        <v>insert into table db_custscience_interns.SUMMARY_of_DB_FNDTCNSL_PRODREFRESH_CGSCX_CNSL_GLBL_STY_CLR_FLAT_XREF_null_value_count_table_stats select col_id, null_value_count from db_custscience_interns.col_33_DB_FNDTCNSL_PRODREFRESH_CGSCX_CNSL_GLBL_STY_CLR_FLAT_XREF_null_value_count_table_stats ;</v>
      </c>
      <c r="BO44" s="59" t="s">
        <v>15086</v>
      </c>
      <c r="BQ44" s="300">
        <v>39</v>
      </c>
      <c r="BR44" s="302">
        <v>39</v>
      </c>
      <c r="BS44" s="302">
        <v>2500729</v>
      </c>
      <c r="BU44" s="144" t="str">
        <f t="shared" ref="BU44:BU107" si="36">"drop table db_custscience_interns."&amp;$AM44&amp;"_"&amp;$G$4&amp;"_"&amp;$G$5&amp;"_null_value_count_table_stats ;"</f>
        <v>drop table db_custscience_interns.col_33_DB_FNDTCNSL_PRODREFRESH_CGSCX_CNSL_GLBL_STY_CLR_FLAT_XREF_null_value_count_table_stats ;</v>
      </c>
      <c r="BV44" s="59" t="s">
        <v>15184</v>
      </c>
    </row>
    <row r="45" spans="1:74" s="59" customFormat="1">
      <c r="A45" s="59" t="s">
        <v>13420</v>
      </c>
      <c r="B45" s="144" t="str">
        <f t="shared" si="13"/>
        <v>opr_brd_div_id int</v>
      </c>
      <c r="C45" s="145">
        <f t="shared" si="14"/>
        <v>15</v>
      </c>
      <c r="D45" s="145">
        <f t="shared" si="15"/>
        <v>0</v>
      </c>
      <c r="F45" s="36" t="str">
        <f t="shared" si="16"/>
        <v>OPR_BRD_DIV_ID</v>
      </c>
      <c r="G45" s="36" t="str">
        <f t="shared" si="17"/>
        <v>int</v>
      </c>
      <c r="H45" s="29">
        <v>34</v>
      </c>
      <c r="I45" s="308">
        <f t="shared" si="18"/>
        <v>81</v>
      </c>
      <c r="J45" s="308">
        <f t="shared" si="19"/>
        <v>107146</v>
      </c>
      <c r="K45" s="87" t="str">
        <f t="shared" si="20"/>
        <v>Uniquely identifies a DIVISION.  (From PDM)</v>
      </c>
      <c r="L45" s="87"/>
      <c r="M45" s="444"/>
      <c r="N45" s="369" t="s">
        <v>14436</v>
      </c>
      <c r="O45" s="369" t="s">
        <v>14436</v>
      </c>
      <c r="P45" s="369" t="s">
        <v>14436</v>
      </c>
      <c r="Q45" s="41"/>
      <c r="R45" s="41"/>
      <c r="U45" s="144" t="str">
        <f t="shared" si="26"/>
        <v>OPR_BRD_DIV_ID  int,</v>
      </c>
      <c r="V45" s="149" t="s">
        <v>14516</v>
      </c>
      <c r="W45" s="150" t="str">
        <f t="shared" si="27"/>
        <v>OPR_BRD_DIV_ID,</v>
      </c>
      <c r="X45" s="149" t="s">
        <v>3317</v>
      </c>
      <c r="Y45" s="149"/>
      <c r="Z45" s="150" t="str">
        <f t="shared" si="28"/>
        <v>,a.OPR_BRD_DIV_ID</v>
      </c>
      <c r="AC45" s="299" t="str">
        <f t="shared" si="25"/>
        <v>select distinct(OPR_BRD_DIV_ID) as OPR_BRD_DIV_ID_Count_Distinct FROM DB_FNDTCNSL_PRODREFRESH.CGSCX_CNSL_GLBL_STY_CLR_FLAT_XREF ;</v>
      </c>
      <c r="AF45" s="59" t="s">
        <v>13835</v>
      </c>
      <c r="AG45" s="59" t="s">
        <v>2842</v>
      </c>
      <c r="AI45" s="144" t="str">
        <f t="shared" si="23"/>
        <v>MDSE_DEPT_KEY</v>
      </c>
      <c r="AJ45" s="144" t="str">
        <f t="shared" si="24"/>
        <v xml:space="preserve"> (From PDM)</v>
      </c>
      <c r="AM45" s="298" t="str">
        <f t="shared" si="29"/>
        <v>col_34</v>
      </c>
      <c r="AN45" s="299" t="str">
        <f t="shared" si="30"/>
        <v>create table db_custscience_interns.col_34_DB_FNDTCNSL_PRODREFRESH_CGSCX_CNSL_GLBL_STY_CLR_FLAT_XREF_distinct_values_table_stats (col_id int, distinct_values bigint) Row format delimited Fields terminated by '\t' Lines terminated by '\n'  Stored as textfile ;</v>
      </c>
      <c r="AO45" s="59" t="s">
        <v>13966</v>
      </c>
      <c r="AR45" s="144" t="str">
        <f t="shared" si="31"/>
        <v>insert into table db_custscience_interns.col_34_DB_FNDTCNSL_PRODREFRESH_CGSCX_CNSL_GLBL_STY_CLR_FLAT_XREF_distinct_values_table_stats select '34' as col_id, count (distinct OPR_BRD_DIV_ID) as distinct_values</v>
      </c>
      <c r="AS45" s="59" t="s">
        <v>14064</v>
      </c>
      <c r="AV45" s="144" t="str">
        <f t="shared" si="32"/>
        <v>insert into table db_custscience_interns.SUMMARY_of_DB_FNDTCNSL_PRODREFRESH_CGSCX_CNSL_GLBL_STY_CLR_FLAT_XREF_distinct_values_table_stats select col_id, distinct_values from db_custscience_interns.col_34_DB_FNDTCNSL_PRODREFRESH_CGSCX_CNSL_GLBL_STY_CLR_FLAT_XREF_distinct_values_table_stats ;</v>
      </c>
      <c r="AW45" s="59" t="s">
        <v>14162</v>
      </c>
      <c r="AY45" s="300" t="s">
        <v>14353</v>
      </c>
      <c r="AZ45" s="300">
        <v>40</v>
      </c>
      <c r="BA45" s="300">
        <v>30</v>
      </c>
      <c r="BC45" s="144" t="str">
        <f t="shared" si="33"/>
        <v>drop table db_custscience_interns.col_34_DB_FNDTCNSL_PRODREFRESH_CGSCX_CNSL_GLBL_STY_CLR_FLAT_XREF_distinct_values_table_stats;</v>
      </c>
      <c r="BD45" s="59" t="s">
        <v>14259</v>
      </c>
      <c r="BE45" s="301"/>
      <c r="BF45" s="144" t="str">
        <f t="shared" si="34"/>
        <v>create table db_custscience_interns.col_34_DB_FNDTCNSL_PRODREFRESH_CGSCX_CNSL_GLBL_STY_CLR_FLAT_XREF_null_value_count_table_stats (col_id int, null_value_count bigint) Row format delimited Fields terminated by '\t' Lines terminated by '\n'  Stored as textfile ;</v>
      </c>
      <c r="BG45" s="59" t="s">
        <v>14892</v>
      </c>
      <c r="BJ45" s="144" t="str">
        <f t="shared" si="22"/>
        <v xml:space="preserve">insert into table db_custscience_interns.col_34_DB_FNDTCNSL_PRODREFRESH_CGSCX_CNSL_GLBL_STY_CLR_FLAT_XREF_null_value_count_table_stats select '34' as col_id, count (OPR_STY_CLR_NBR) as null_value_count where OPR_BRD_DIV_ID IS NULL </v>
      </c>
      <c r="BK45" s="59" t="s">
        <v>14989</v>
      </c>
      <c r="BN45" s="144" t="str">
        <f t="shared" si="35"/>
        <v>insert into table db_custscience_interns.SUMMARY_of_DB_FNDTCNSL_PRODREFRESH_CGSCX_CNSL_GLBL_STY_CLR_FLAT_XREF_null_value_count_table_stats select col_id, null_value_count from db_custscience_interns.col_34_DB_FNDTCNSL_PRODREFRESH_CGSCX_CNSL_GLBL_STY_CLR_FLAT_XREF_null_value_count_table_stats ;</v>
      </c>
      <c r="BO45" s="59" t="s">
        <v>15087</v>
      </c>
      <c r="BQ45" s="300">
        <v>40</v>
      </c>
      <c r="BR45" s="302">
        <v>40</v>
      </c>
      <c r="BS45" s="302">
        <v>2500729</v>
      </c>
      <c r="BU45" s="144" t="str">
        <f t="shared" si="36"/>
        <v>drop table db_custscience_interns.col_34_DB_FNDTCNSL_PRODREFRESH_CGSCX_CNSL_GLBL_STY_CLR_FLAT_XREF_null_value_count_table_stats ;</v>
      </c>
      <c r="BV45" s="59" t="s">
        <v>15185</v>
      </c>
    </row>
    <row r="46" spans="1:74" s="59" customFormat="1">
      <c r="A46" s="59" t="s">
        <v>13421</v>
      </c>
      <c r="B46" s="144" t="str">
        <f t="shared" si="13"/>
        <v>opr_brd_dept_id int</v>
      </c>
      <c r="C46" s="145">
        <f t="shared" si="14"/>
        <v>16</v>
      </c>
      <c r="D46" s="145">
        <f t="shared" si="15"/>
        <v>0</v>
      </c>
      <c r="E46" s="145"/>
      <c r="F46" s="36" t="str">
        <f t="shared" si="16"/>
        <v>OPR_BRD_DEPT_ID</v>
      </c>
      <c r="G46" s="36" t="str">
        <f t="shared" si="17"/>
        <v>int</v>
      </c>
      <c r="H46" s="29">
        <v>35</v>
      </c>
      <c r="I46" s="308">
        <f t="shared" si="18"/>
        <v>415</v>
      </c>
      <c r="J46" s="308">
        <f t="shared" si="19"/>
        <v>107146</v>
      </c>
      <c r="K46" s="131" t="str">
        <f t="shared" si="20"/>
        <v>Identifies the PARENT DEPARTMENT of the BRAND SUBCLASS.  (From PDM)</v>
      </c>
      <c r="L46" s="131"/>
      <c r="M46" s="388"/>
      <c r="N46" s="369" t="s">
        <v>14452</v>
      </c>
      <c r="O46" s="369" t="s">
        <v>14452</v>
      </c>
      <c r="P46" s="369" t="s">
        <v>14452</v>
      </c>
      <c r="Q46" s="41"/>
      <c r="R46" s="41"/>
      <c r="U46" s="144" t="str">
        <f t="shared" si="26"/>
        <v>OPR_BRD_DEPT_ID  int,</v>
      </c>
      <c r="V46" s="149" t="s">
        <v>14517</v>
      </c>
      <c r="W46" s="150" t="str">
        <f t="shared" si="27"/>
        <v>OPR_BRD_DEPT_ID,</v>
      </c>
      <c r="X46" s="149" t="s">
        <v>3318</v>
      </c>
      <c r="Y46" s="149"/>
      <c r="Z46" s="150" t="str">
        <f t="shared" si="28"/>
        <v>,a.OPR_BRD_DEPT_ID</v>
      </c>
      <c r="AC46" s="299" t="str">
        <f t="shared" si="25"/>
        <v>select distinct(OPR_BRD_DEPT_ID) as OPR_BRD_DEPT_ID_Count_Distinct FROM DB_FNDTCNSL_PRODREFRESH.CGSCX_CNSL_GLBL_STY_CLR_FLAT_XREF ;</v>
      </c>
      <c r="AF46" s="59" t="s">
        <v>13834</v>
      </c>
      <c r="AG46" s="59" t="s">
        <v>2842</v>
      </c>
      <c r="AI46" s="144" t="str">
        <f t="shared" si="23"/>
        <v>MDSE_CLS_KEY</v>
      </c>
      <c r="AJ46" s="144" t="str">
        <f t="shared" si="24"/>
        <v xml:space="preserve"> (From PDM)</v>
      </c>
      <c r="AM46" s="298" t="str">
        <f t="shared" si="29"/>
        <v>col_35</v>
      </c>
      <c r="AN46" s="299" t="str">
        <f t="shared" si="30"/>
        <v>create table db_custscience_interns.col_35_DB_FNDTCNSL_PRODREFRESH_CGSCX_CNSL_GLBL_STY_CLR_FLAT_XREF_distinct_values_table_stats (col_id int, distinct_values bigint) Row format delimited Fields terminated by '\t' Lines terminated by '\n'  Stored as textfile ;</v>
      </c>
      <c r="AO46" s="59" t="s">
        <v>13967</v>
      </c>
      <c r="AR46" s="144" t="str">
        <f t="shared" si="31"/>
        <v>insert into table db_custscience_interns.col_35_DB_FNDTCNSL_PRODREFRESH_CGSCX_CNSL_GLBL_STY_CLR_FLAT_XREF_distinct_values_table_stats select '35' as col_id, count (distinct OPR_BRD_DEPT_ID) as distinct_values</v>
      </c>
      <c r="AS46" s="59" t="s">
        <v>14065</v>
      </c>
      <c r="AV46" s="144" t="str">
        <f t="shared" si="32"/>
        <v>insert into table db_custscience_interns.SUMMARY_of_DB_FNDTCNSL_PRODREFRESH_CGSCX_CNSL_GLBL_STY_CLR_FLAT_XREF_distinct_values_table_stats select col_id, distinct_values from db_custscience_interns.col_35_DB_FNDTCNSL_PRODREFRESH_CGSCX_CNSL_GLBL_STY_CLR_FLAT_XREF_distinct_values_table_stats ;</v>
      </c>
      <c r="AW46" s="59" t="s">
        <v>14163</v>
      </c>
      <c r="AY46" s="300" t="s">
        <v>14354</v>
      </c>
      <c r="AZ46" s="300">
        <v>5</v>
      </c>
      <c r="BA46" s="300">
        <v>10</v>
      </c>
      <c r="BC46" s="144" t="str">
        <f t="shared" si="33"/>
        <v>drop table db_custscience_interns.col_35_DB_FNDTCNSL_PRODREFRESH_CGSCX_CNSL_GLBL_STY_CLR_FLAT_XREF_distinct_values_table_stats;</v>
      </c>
      <c r="BD46" s="59" t="s">
        <v>14260</v>
      </c>
      <c r="BE46" s="301"/>
      <c r="BF46" s="144" t="str">
        <f t="shared" si="34"/>
        <v>create table db_custscience_interns.col_35_DB_FNDTCNSL_PRODREFRESH_CGSCX_CNSL_GLBL_STY_CLR_FLAT_XREF_null_value_count_table_stats (col_id int, null_value_count bigint) Row format delimited Fields terminated by '\t' Lines terminated by '\n'  Stored as textfile ;</v>
      </c>
      <c r="BG46" s="59" t="s">
        <v>14893</v>
      </c>
      <c r="BJ46" s="144" t="str">
        <f t="shared" si="22"/>
        <v xml:space="preserve">insert into table db_custscience_interns.col_35_DB_FNDTCNSL_PRODREFRESH_CGSCX_CNSL_GLBL_STY_CLR_FLAT_XREF_null_value_count_table_stats select '35' as col_id, count (OPR_STY_CLR_NBR) as null_value_count where OPR_BRD_DEPT_ID IS NULL </v>
      </c>
      <c r="BK46" s="59" t="s">
        <v>14990</v>
      </c>
      <c r="BN46" s="144" t="str">
        <f t="shared" si="35"/>
        <v>insert into table db_custscience_interns.SUMMARY_of_DB_FNDTCNSL_PRODREFRESH_CGSCX_CNSL_GLBL_STY_CLR_FLAT_XREF_null_value_count_table_stats select col_id, null_value_count from db_custscience_interns.col_35_DB_FNDTCNSL_PRODREFRESH_CGSCX_CNSL_GLBL_STY_CLR_FLAT_XREF_null_value_count_table_stats ;</v>
      </c>
      <c r="BO46" s="59" t="s">
        <v>15088</v>
      </c>
      <c r="BQ46" s="300">
        <v>5</v>
      </c>
      <c r="BR46" s="302">
        <v>5</v>
      </c>
      <c r="BS46" s="302">
        <v>109897</v>
      </c>
      <c r="BU46" s="144" t="str">
        <f t="shared" si="36"/>
        <v>drop table db_custscience_interns.col_35_DB_FNDTCNSL_PRODREFRESH_CGSCX_CNSL_GLBL_STY_CLR_FLAT_XREF_null_value_count_table_stats ;</v>
      </c>
      <c r="BV46" s="59" t="s">
        <v>15186</v>
      </c>
    </row>
    <row r="47" spans="1:74" s="59" customFormat="1">
      <c r="A47" s="59" t="s">
        <v>13422</v>
      </c>
      <c r="B47" s="144" t="str">
        <f t="shared" si="13"/>
        <v>opr_brd_cls_id int</v>
      </c>
      <c r="C47" s="145">
        <f t="shared" si="14"/>
        <v>15</v>
      </c>
      <c r="D47" s="145">
        <f t="shared" si="15"/>
        <v>0</v>
      </c>
      <c r="E47" s="145"/>
      <c r="F47" s="36" t="str">
        <f t="shared" si="16"/>
        <v>OPR_BRD_CLS_ID</v>
      </c>
      <c r="G47" s="36" t="str">
        <f t="shared" si="17"/>
        <v>int</v>
      </c>
      <c r="H47" s="29">
        <v>36</v>
      </c>
      <c r="I47" s="308">
        <f t="shared" si="18"/>
        <v>25</v>
      </c>
      <c r="J47" s="308">
        <f t="shared" si="19"/>
        <v>107146</v>
      </c>
      <c r="K47" s="87" t="str">
        <f t="shared" si="20"/>
        <v xml:space="preserve"> (From PDM)</v>
      </c>
      <c r="L47" s="87"/>
      <c r="M47" s="444"/>
      <c r="N47" s="369" t="s">
        <v>1701</v>
      </c>
      <c r="O47" s="369" t="s">
        <v>1701</v>
      </c>
      <c r="P47" s="369" t="s">
        <v>1701</v>
      </c>
      <c r="Q47" s="41"/>
      <c r="R47" s="41"/>
      <c r="U47" s="144" t="str">
        <f t="shared" si="26"/>
        <v>OPR_BRD_CLS_ID  int,</v>
      </c>
      <c r="V47" s="149" t="s">
        <v>14518</v>
      </c>
      <c r="W47" s="150" t="str">
        <f t="shared" si="27"/>
        <v>OPR_BRD_CLS_ID,</v>
      </c>
      <c r="X47" s="149" t="s">
        <v>3319</v>
      </c>
      <c r="Y47" s="149"/>
      <c r="Z47" s="150" t="str">
        <f t="shared" si="28"/>
        <v>,a.OPR_BRD_CLS_ID</v>
      </c>
      <c r="AC47" s="299" t="str">
        <f t="shared" si="25"/>
        <v>select distinct(OPR_BRD_CLS_ID) as OPR_BRD_CLS_ID_Count_Distinct FROM DB_FNDTCNSL_PRODREFRESH.CGSCX_CNSL_GLBL_STY_CLR_FLAT_XREF ;</v>
      </c>
      <c r="AF47" s="59" t="s">
        <v>13833</v>
      </c>
      <c r="AG47" s="59" t="s">
        <v>2825</v>
      </c>
      <c r="AI47" s="144" t="str">
        <f t="shared" si="23"/>
        <v>OPR_MDSE_CLS_ID</v>
      </c>
      <c r="AJ47" s="144" t="str">
        <f t="shared" si="24"/>
        <v xml:space="preserve"> (From PDM)</v>
      </c>
      <c r="AM47" s="298" t="str">
        <f t="shared" si="29"/>
        <v>col_36</v>
      </c>
      <c r="AN47" s="299" t="str">
        <f t="shared" si="30"/>
        <v>create table db_custscience_interns.col_36_DB_FNDTCNSL_PRODREFRESH_CGSCX_CNSL_GLBL_STY_CLR_FLAT_XREF_distinct_values_table_stats (col_id int, distinct_values bigint) Row format delimited Fields terminated by '\t' Lines terminated by '\n'  Stored as textfile ;</v>
      </c>
      <c r="AO47" s="59" t="s">
        <v>13968</v>
      </c>
      <c r="AR47" s="144" t="str">
        <f t="shared" si="31"/>
        <v>insert into table db_custscience_interns.col_36_DB_FNDTCNSL_PRODREFRESH_CGSCX_CNSL_GLBL_STY_CLR_FLAT_XREF_distinct_values_table_stats select '36' as col_id, count (distinct OPR_BRD_CLS_ID) as distinct_values</v>
      </c>
      <c r="AS47" s="59" t="s">
        <v>14066</v>
      </c>
      <c r="AV47" s="144" t="str">
        <f t="shared" si="32"/>
        <v>insert into table db_custscience_interns.SUMMARY_of_DB_FNDTCNSL_PRODREFRESH_CGSCX_CNSL_GLBL_STY_CLR_FLAT_XREF_distinct_values_table_stats select col_id, distinct_values from db_custscience_interns.col_36_DB_FNDTCNSL_PRODREFRESH_CGSCX_CNSL_GLBL_STY_CLR_FLAT_XREF_distinct_values_table_stats ;</v>
      </c>
      <c r="AW47" s="59" t="s">
        <v>14164</v>
      </c>
      <c r="AY47" s="300" t="s">
        <v>14355</v>
      </c>
      <c r="AZ47" s="300">
        <v>41</v>
      </c>
      <c r="BA47" s="300">
        <v>30</v>
      </c>
      <c r="BC47" s="144" t="str">
        <f t="shared" si="33"/>
        <v>drop table db_custscience_interns.col_36_DB_FNDTCNSL_PRODREFRESH_CGSCX_CNSL_GLBL_STY_CLR_FLAT_XREF_distinct_values_table_stats;</v>
      </c>
      <c r="BD47" s="59" t="s">
        <v>14261</v>
      </c>
      <c r="BE47" s="301"/>
      <c r="BF47" s="144" t="str">
        <f t="shared" si="34"/>
        <v>create table db_custscience_interns.col_36_DB_FNDTCNSL_PRODREFRESH_CGSCX_CNSL_GLBL_STY_CLR_FLAT_XREF_null_value_count_table_stats (col_id int, null_value_count bigint) Row format delimited Fields terminated by '\t' Lines terminated by '\n'  Stored as textfile ;</v>
      </c>
      <c r="BG47" s="59" t="s">
        <v>14894</v>
      </c>
      <c r="BJ47" s="144" t="str">
        <f t="shared" si="22"/>
        <v xml:space="preserve">insert into table db_custscience_interns.col_36_DB_FNDTCNSL_PRODREFRESH_CGSCX_CNSL_GLBL_STY_CLR_FLAT_XREF_null_value_count_table_stats select '36' as col_id, count (OPR_STY_CLR_NBR) as null_value_count where OPR_BRD_CLS_ID IS NULL </v>
      </c>
      <c r="BK47" s="59" t="s">
        <v>14991</v>
      </c>
      <c r="BN47" s="144" t="str">
        <f t="shared" si="35"/>
        <v>insert into table db_custscience_interns.SUMMARY_of_DB_FNDTCNSL_PRODREFRESH_CGSCX_CNSL_GLBL_STY_CLR_FLAT_XREF_null_value_count_table_stats select col_id, null_value_count from db_custscience_interns.col_36_DB_FNDTCNSL_PRODREFRESH_CGSCX_CNSL_GLBL_STY_CLR_FLAT_XREF_null_value_count_table_stats ;</v>
      </c>
      <c r="BO47" s="59" t="s">
        <v>15089</v>
      </c>
      <c r="BQ47" s="300">
        <v>41</v>
      </c>
      <c r="BR47" s="302">
        <v>41</v>
      </c>
      <c r="BS47" s="302">
        <v>2500729</v>
      </c>
      <c r="BU47" s="144" t="str">
        <f t="shared" si="36"/>
        <v>drop table db_custscience_interns.col_36_DB_FNDTCNSL_PRODREFRESH_CGSCX_CNSL_GLBL_STY_CLR_FLAT_XREF_null_value_count_table_stats ;</v>
      </c>
      <c r="BV47" s="59" t="s">
        <v>15187</v>
      </c>
    </row>
    <row r="48" spans="1:74" s="59" customFormat="1">
      <c r="A48" s="59" t="s">
        <v>13423</v>
      </c>
      <c r="B48" s="144" t="str">
        <f t="shared" si="13"/>
        <v>opr_brd_scls_id int</v>
      </c>
      <c r="C48" s="145">
        <f t="shared" si="14"/>
        <v>16</v>
      </c>
      <c r="D48" s="145">
        <f t="shared" si="15"/>
        <v>0</v>
      </c>
      <c r="F48" s="36" t="str">
        <f t="shared" si="16"/>
        <v>OPR_BRD_SCLS_ID</v>
      </c>
      <c r="G48" s="36" t="str">
        <f t="shared" si="17"/>
        <v>int</v>
      </c>
      <c r="H48" s="29">
        <v>37</v>
      </c>
      <c r="I48" s="308">
        <f t="shared" si="18"/>
        <v>23</v>
      </c>
      <c r="J48" s="308">
        <f t="shared" si="19"/>
        <v>107146</v>
      </c>
      <c r="K48" s="87" t="str">
        <f t="shared" si="20"/>
        <v>Identifies an ITEM SUBCLASS.  (From PDM)</v>
      </c>
      <c r="L48" s="87"/>
      <c r="M48" s="444"/>
      <c r="N48" s="369" t="s">
        <v>1753</v>
      </c>
      <c r="O48" s="369" t="s">
        <v>1753</v>
      </c>
      <c r="P48" s="369" t="s">
        <v>1753</v>
      </c>
      <c r="Q48" s="41"/>
      <c r="R48" s="41"/>
      <c r="U48" s="144" t="str">
        <f t="shared" si="26"/>
        <v>OPR_BRD_SCLS_ID  int,</v>
      </c>
      <c r="V48" s="149" t="s">
        <v>14519</v>
      </c>
      <c r="W48" s="150" t="str">
        <f t="shared" si="27"/>
        <v>OPR_BRD_SCLS_ID,</v>
      </c>
      <c r="X48" s="149" t="s">
        <v>3320</v>
      </c>
      <c r="Y48" s="149"/>
      <c r="Z48" s="150" t="str">
        <f t="shared" si="28"/>
        <v>,a.OPR_BRD_SCLS_ID</v>
      </c>
      <c r="AC48" s="299" t="str">
        <f t="shared" si="25"/>
        <v>select distinct(OPR_BRD_SCLS_ID) as OPR_BRD_SCLS_ID_Count_Distinct FROM DB_FNDTCNSL_PRODREFRESH.CGSCX_CNSL_GLBL_STY_CLR_FLAT_XREF ;</v>
      </c>
      <c r="AF48" s="59" t="s">
        <v>13832</v>
      </c>
      <c r="AG48" s="59" t="s">
        <v>2842</v>
      </c>
      <c r="AI48" s="144" t="str">
        <f t="shared" si="23"/>
        <v>OPR_BRD_CLS_ID</v>
      </c>
      <c r="AJ48" s="144" t="str">
        <f t="shared" si="24"/>
        <v xml:space="preserve"> (From PDM)</v>
      </c>
      <c r="AM48" s="298" t="str">
        <f t="shared" si="29"/>
        <v>col_37</v>
      </c>
      <c r="AN48" s="299" t="str">
        <f t="shared" si="30"/>
        <v>create table db_custscience_interns.col_37_DB_FNDTCNSL_PRODREFRESH_CGSCX_CNSL_GLBL_STY_CLR_FLAT_XREF_distinct_values_table_stats (col_id int, distinct_values bigint) Row format delimited Fields terminated by '\t' Lines terminated by '\n'  Stored as textfile ;</v>
      </c>
      <c r="AO48" s="59" t="s">
        <v>13969</v>
      </c>
      <c r="AR48" s="144" t="str">
        <f t="shared" si="31"/>
        <v>insert into table db_custscience_interns.col_37_DB_FNDTCNSL_PRODREFRESH_CGSCX_CNSL_GLBL_STY_CLR_FLAT_XREF_distinct_values_table_stats select '37' as col_id, count (distinct OPR_BRD_SCLS_ID) as distinct_values</v>
      </c>
      <c r="AS48" s="59" t="s">
        <v>14067</v>
      </c>
      <c r="AV48" s="144" t="str">
        <f t="shared" si="32"/>
        <v>insert into table db_custscience_interns.SUMMARY_of_DB_FNDTCNSL_PRODREFRESH_CGSCX_CNSL_GLBL_STY_CLR_FLAT_XREF_distinct_values_table_stats select col_id, distinct_values from db_custscience_interns.col_37_DB_FNDTCNSL_PRODREFRESH_CGSCX_CNSL_GLBL_STY_CLR_FLAT_XREF_distinct_values_table_stats ;</v>
      </c>
      <c r="AW48" s="59" t="s">
        <v>14165</v>
      </c>
      <c r="AY48" s="300" t="s">
        <v>14356</v>
      </c>
      <c r="AZ48" s="300">
        <v>42</v>
      </c>
      <c r="BA48" s="300">
        <v>250</v>
      </c>
      <c r="BC48" s="144" t="str">
        <f t="shared" si="33"/>
        <v>drop table db_custscience_interns.col_37_DB_FNDTCNSL_PRODREFRESH_CGSCX_CNSL_GLBL_STY_CLR_FLAT_XREF_distinct_values_table_stats;</v>
      </c>
      <c r="BD48" s="59" t="s">
        <v>14262</v>
      </c>
      <c r="BE48" s="301"/>
      <c r="BF48" s="144" t="str">
        <f t="shared" si="34"/>
        <v>create table db_custscience_interns.col_37_DB_FNDTCNSL_PRODREFRESH_CGSCX_CNSL_GLBL_STY_CLR_FLAT_XREF_null_value_count_table_stats (col_id int, null_value_count bigint) Row format delimited Fields terminated by '\t' Lines terminated by '\n'  Stored as textfile ;</v>
      </c>
      <c r="BG48" s="59" t="s">
        <v>14895</v>
      </c>
      <c r="BJ48" s="144" t="str">
        <f t="shared" si="22"/>
        <v xml:space="preserve">insert into table db_custscience_interns.col_37_DB_FNDTCNSL_PRODREFRESH_CGSCX_CNSL_GLBL_STY_CLR_FLAT_XREF_null_value_count_table_stats select '37' as col_id, count (OPR_STY_CLR_NBR) as null_value_count where OPR_BRD_SCLS_ID IS NULL </v>
      </c>
      <c r="BK48" s="59" t="s">
        <v>14992</v>
      </c>
      <c r="BN48" s="144" t="str">
        <f t="shared" si="35"/>
        <v>insert into table db_custscience_interns.SUMMARY_of_DB_FNDTCNSL_PRODREFRESH_CGSCX_CNSL_GLBL_STY_CLR_FLAT_XREF_null_value_count_table_stats select col_id, null_value_count from db_custscience_interns.col_37_DB_FNDTCNSL_PRODREFRESH_CGSCX_CNSL_GLBL_STY_CLR_FLAT_XREF_null_value_count_table_stats ;</v>
      </c>
      <c r="BO48" s="59" t="s">
        <v>15090</v>
      </c>
      <c r="BQ48" s="300">
        <v>42</v>
      </c>
      <c r="BR48" s="302">
        <v>42</v>
      </c>
      <c r="BS48" s="302">
        <v>2500729</v>
      </c>
      <c r="BU48" s="144" t="str">
        <f t="shared" si="36"/>
        <v>drop table db_custscience_interns.col_37_DB_FNDTCNSL_PRODREFRESH_CGSCX_CNSL_GLBL_STY_CLR_FLAT_XREF_null_value_count_table_stats ;</v>
      </c>
      <c r="BV48" s="59" t="s">
        <v>15188</v>
      </c>
    </row>
    <row r="49" spans="1:74" s="59" customFormat="1">
      <c r="A49" s="59" t="s">
        <v>13424</v>
      </c>
      <c r="B49" s="144" t="str">
        <f t="shared" si="13"/>
        <v>mdse_corp_key int</v>
      </c>
      <c r="C49" s="145">
        <f t="shared" si="14"/>
        <v>14</v>
      </c>
      <c r="D49" s="145">
        <f t="shared" si="15"/>
        <v>0</v>
      </c>
      <c r="E49" s="145"/>
      <c r="F49" s="191" t="str">
        <f t="shared" si="16"/>
        <v>MDSE_CORP_KEY</v>
      </c>
      <c r="G49" s="36" t="str">
        <f t="shared" si="17"/>
        <v>int</v>
      </c>
      <c r="H49" s="29">
        <v>38</v>
      </c>
      <c r="I49" s="308">
        <f t="shared" si="18"/>
        <v>11</v>
      </c>
      <c r="J49" s="308">
        <f t="shared" si="19"/>
        <v>2500729</v>
      </c>
      <c r="K49" s="131" t="str">
        <f t="shared" si="20"/>
        <v xml:space="preserve"> (From PDM)</v>
      </c>
      <c r="L49" s="131"/>
      <c r="M49" s="444"/>
      <c r="N49" s="384" t="s">
        <v>14453</v>
      </c>
      <c r="O49" s="384" t="s">
        <v>14554</v>
      </c>
      <c r="P49" s="384" t="s">
        <v>141</v>
      </c>
      <c r="Q49" s="41"/>
      <c r="R49" s="41"/>
      <c r="U49" s="144" t="str">
        <f t="shared" si="26"/>
        <v>MDSE_CORP_KEY  int,</v>
      </c>
      <c r="V49" s="149" t="s">
        <v>14520</v>
      </c>
      <c r="W49" s="150" t="str">
        <f t="shared" si="27"/>
        <v>MDSE_CORP_KEY,</v>
      </c>
      <c r="X49" s="149" t="s">
        <v>3321</v>
      </c>
      <c r="Y49" s="149"/>
      <c r="Z49" s="150" t="str">
        <f t="shared" si="28"/>
        <v>,a.MDSE_CORP_KEY</v>
      </c>
      <c r="AC49" s="299" t="str">
        <f t="shared" si="25"/>
        <v>select distinct(MDSE_CORP_KEY) as MDSE_CORP_KEY_Count_Distinct FROM DB_FNDTCNSL_PRODREFRESH.CGSCX_CNSL_GLBL_STY_CLR_FLAT_XREF ;</v>
      </c>
      <c r="AF49" s="59" t="s">
        <v>13831</v>
      </c>
      <c r="AG49" s="59" t="s">
        <v>2842</v>
      </c>
      <c r="AI49" s="144" t="str">
        <f t="shared" si="23"/>
        <v>MDSE_SCLS_KEY</v>
      </c>
      <c r="AJ49" s="144" t="str">
        <f t="shared" si="24"/>
        <v xml:space="preserve"> (From PDM)</v>
      </c>
      <c r="AM49" s="298" t="str">
        <f t="shared" si="29"/>
        <v>col_38</v>
      </c>
      <c r="AN49" s="299" t="str">
        <f t="shared" si="30"/>
        <v>create table db_custscience_interns.col_38_DB_FNDTCNSL_PRODREFRESH_CGSCX_CNSL_GLBL_STY_CLR_FLAT_XREF_distinct_values_table_stats (col_id int, distinct_values bigint) Row format delimited Fields terminated by '\t' Lines terminated by '\n'  Stored as textfile ;</v>
      </c>
      <c r="AO49" s="59" t="s">
        <v>13970</v>
      </c>
      <c r="AR49" s="144" t="str">
        <f t="shared" si="31"/>
        <v>insert into table db_custscience_interns.col_38_DB_FNDTCNSL_PRODREFRESH_CGSCX_CNSL_GLBL_STY_CLR_FLAT_XREF_distinct_values_table_stats select '38' as col_id, count (distinct MDSE_CORP_KEY) as distinct_values</v>
      </c>
      <c r="AS49" s="59" t="s">
        <v>14068</v>
      </c>
      <c r="AV49" s="144" t="str">
        <f t="shared" si="32"/>
        <v>insert into table db_custscience_interns.SUMMARY_of_DB_FNDTCNSL_PRODREFRESH_CGSCX_CNSL_GLBL_STY_CLR_FLAT_XREF_distinct_values_table_stats select col_id, distinct_values from db_custscience_interns.col_38_DB_FNDTCNSL_PRODREFRESH_CGSCX_CNSL_GLBL_STY_CLR_FLAT_XREF_distinct_values_table_stats ;</v>
      </c>
      <c r="AW49" s="59" t="s">
        <v>14166</v>
      </c>
      <c r="AY49" s="300" t="s">
        <v>14357</v>
      </c>
      <c r="AZ49" s="300">
        <v>43</v>
      </c>
      <c r="BA49" s="300">
        <v>250</v>
      </c>
      <c r="BC49" s="144" t="str">
        <f t="shared" si="33"/>
        <v>drop table db_custscience_interns.col_38_DB_FNDTCNSL_PRODREFRESH_CGSCX_CNSL_GLBL_STY_CLR_FLAT_XREF_distinct_values_table_stats;</v>
      </c>
      <c r="BD49" s="59" t="s">
        <v>14263</v>
      </c>
      <c r="BE49" s="301"/>
      <c r="BF49" s="144" t="str">
        <f t="shared" si="34"/>
        <v>create table db_custscience_interns.col_38_DB_FNDTCNSL_PRODREFRESH_CGSCX_CNSL_GLBL_STY_CLR_FLAT_XREF_null_value_count_table_stats (col_id int, null_value_count bigint) Row format delimited Fields terminated by '\t' Lines terminated by '\n'  Stored as textfile ;</v>
      </c>
      <c r="BG49" s="59" t="s">
        <v>14896</v>
      </c>
      <c r="BJ49" s="144" t="str">
        <f t="shared" si="22"/>
        <v xml:space="preserve">insert into table db_custscience_interns.col_38_DB_FNDTCNSL_PRODREFRESH_CGSCX_CNSL_GLBL_STY_CLR_FLAT_XREF_null_value_count_table_stats select '38' as col_id, count (OPR_STY_CLR_NBR) as null_value_count where MDSE_CORP_KEY IS NULL </v>
      </c>
      <c r="BK49" s="59" t="s">
        <v>14993</v>
      </c>
      <c r="BN49" s="144" t="str">
        <f t="shared" si="35"/>
        <v>insert into table db_custscience_interns.SUMMARY_of_DB_FNDTCNSL_PRODREFRESH_CGSCX_CNSL_GLBL_STY_CLR_FLAT_XREF_null_value_count_table_stats select col_id, null_value_count from db_custscience_interns.col_38_DB_FNDTCNSL_PRODREFRESH_CGSCX_CNSL_GLBL_STY_CLR_FLAT_XREF_null_value_count_table_stats ;</v>
      </c>
      <c r="BO49" s="59" t="s">
        <v>15091</v>
      </c>
      <c r="BQ49" s="300">
        <v>43</v>
      </c>
      <c r="BR49" s="302">
        <v>43</v>
      </c>
      <c r="BS49" s="302">
        <v>2500729</v>
      </c>
      <c r="BU49" s="144" t="str">
        <f t="shared" si="36"/>
        <v>drop table db_custscience_interns.col_38_DB_FNDTCNSL_PRODREFRESH_CGSCX_CNSL_GLBL_STY_CLR_FLAT_XREF_null_value_count_table_stats ;</v>
      </c>
      <c r="BV49" s="59" t="s">
        <v>15189</v>
      </c>
    </row>
    <row r="50" spans="1:74" s="59" customFormat="1">
      <c r="A50" s="59" t="s">
        <v>13425</v>
      </c>
      <c r="B50" s="144" t="str">
        <f t="shared" si="13"/>
        <v>mdse_corp_desc string</v>
      </c>
      <c r="C50" s="145">
        <f t="shared" si="14"/>
        <v>15</v>
      </c>
      <c r="D50" s="145">
        <f t="shared" si="15"/>
        <v>0</v>
      </c>
      <c r="E50" s="145"/>
      <c r="F50" s="191" t="str">
        <f t="shared" si="16"/>
        <v>MDSE_CORP_DESC</v>
      </c>
      <c r="G50" s="36" t="str">
        <f t="shared" si="17"/>
        <v>string</v>
      </c>
      <c r="H50" s="29">
        <v>39</v>
      </c>
      <c r="I50" s="308">
        <f t="shared" si="18"/>
        <v>11</v>
      </c>
      <c r="J50" s="308">
        <f t="shared" si="19"/>
        <v>2500729</v>
      </c>
      <c r="K50" s="131" t="str">
        <f t="shared" si="20"/>
        <v xml:space="preserve"> (From PDM)</v>
      </c>
      <c r="L50" s="131"/>
      <c r="M50" s="444"/>
      <c r="N50" s="384" t="s">
        <v>14454</v>
      </c>
      <c r="O50" s="384" t="s">
        <v>14555</v>
      </c>
      <c r="P50" s="384" t="s">
        <v>14556</v>
      </c>
      <c r="Q50" s="41"/>
      <c r="R50" s="41"/>
      <c r="U50" s="144" t="str">
        <f t="shared" si="26"/>
        <v>MDSE_CORP_DESC  string,</v>
      </c>
      <c r="V50" s="149" t="s">
        <v>14521</v>
      </c>
      <c r="W50" s="150" t="str">
        <f t="shared" si="27"/>
        <v>MDSE_CORP_DESC,</v>
      </c>
      <c r="X50" s="149" t="s">
        <v>3322</v>
      </c>
      <c r="Y50" s="149"/>
      <c r="Z50" s="150" t="str">
        <f t="shared" si="28"/>
        <v>,a.MDSE_CORP_DESC</v>
      </c>
      <c r="AC50" s="299" t="str">
        <f t="shared" si="25"/>
        <v>select distinct(MDSE_CORP_DESC) as MDSE_CORP_DESC_Count_Distinct FROM DB_FNDTCNSL_PRODREFRESH.CGSCX_CNSL_GLBL_STY_CLR_FLAT_XREF ;</v>
      </c>
      <c r="AF50" s="59" t="s">
        <v>13830</v>
      </c>
      <c r="AG50" s="59" t="s">
        <v>2825</v>
      </c>
      <c r="AI50" s="144" t="str">
        <f t="shared" si="23"/>
        <v>OPR_MDSE_SCLS_ID</v>
      </c>
      <c r="AJ50" s="144" t="str">
        <f t="shared" si="24"/>
        <v xml:space="preserve"> (From PDM)</v>
      </c>
      <c r="AM50" s="298" t="str">
        <f t="shared" si="29"/>
        <v>col_39</v>
      </c>
      <c r="AN50" s="299" t="str">
        <f t="shared" si="30"/>
        <v>create table db_custscience_interns.col_39_DB_FNDTCNSL_PRODREFRESH_CGSCX_CNSL_GLBL_STY_CLR_FLAT_XREF_distinct_values_table_stats (col_id int, distinct_values bigint) Row format delimited Fields terminated by '\t' Lines terminated by '\n'  Stored as textfile ;</v>
      </c>
      <c r="AO50" s="59" t="s">
        <v>13971</v>
      </c>
      <c r="AR50" s="144" t="str">
        <f t="shared" si="31"/>
        <v>insert into table db_custscience_interns.col_39_DB_FNDTCNSL_PRODREFRESH_CGSCX_CNSL_GLBL_STY_CLR_FLAT_XREF_distinct_values_table_stats select '39' as col_id, count (distinct MDSE_CORP_DESC) as distinct_values</v>
      </c>
      <c r="AS50" s="59" t="s">
        <v>14069</v>
      </c>
      <c r="AV50" s="144" t="str">
        <f t="shared" si="32"/>
        <v>insert into table db_custscience_interns.SUMMARY_of_DB_FNDTCNSL_PRODREFRESH_CGSCX_CNSL_GLBL_STY_CLR_FLAT_XREF_distinct_values_table_stats select col_id, distinct_values from db_custscience_interns.col_39_DB_FNDTCNSL_PRODREFRESH_CGSCX_CNSL_GLBL_STY_CLR_FLAT_XREF_distinct_values_table_stats ;</v>
      </c>
      <c r="AW50" s="59" t="s">
        <v>14167</v>
      </c>
      <c r="AY50" s="300" t="s">
        <v>14358</v>
      </c>
      <c r="AZ50" s="300">
        <v>44</v>
      </c>
      <c r="BA50" s="300">
        <v>1285</v>
      </c>
      <c r="BC50" s="144" t="str">
        <f t="shared" si="33"/>
        <v>drop table db_custscience_interns.col_39_DB_FNDTCNSL_PRODREFRESH_CGSCX_CNSL_GLBL_STY_CLR_FLAT_XREF_distinct_values_table_stats;</v>
      </c>
      <c r="BD50" s="59" t="s">
        <v>14264</v>
      </c>
      <c r="BE50" s="301"/>
      <c r="BF50" s="144" t="str">
        <f t="shared" si="34"/>
        <v>create table db_custscience_interns.col_39_DB_FNDTCNSL_PRODREFRESH_CGSCX_CNSL_GLBL_STY_CLR_FLAT_XREF_null_value_count_table_stats (col_id int, null_value_count bigint) Row format delimited Fields terminated by '\t' Lines terminated by '\n'  Stored as textfile ;</v>
      </c>
      <c r="BG50" s="59" t="s">
        <v>14897</v>
      </c>
      <c r="BJ50" s="144" t="str">
        <f t="shared" si="22"/>
        <v xml:space="preserve">insert into table db_custscience_interns.col_39_DB_FNDTCNSL_PRODREFRESH_CGSCX_CNSL_GLBL_STY_CLR_FLAT_XREF_null_value_count_table_stats select '39' as col_id, count (OPR_STY_CLR_NBR) as null_value_count where MDSE_CORP_DESC IS NULL </v>
      </c>
      <c r="BK50" s="59" t="s">
        <v>14994</v>
      </c>
      <c r="BN50" s="144" t="str">
        <f t="shared" si="35"/>
        <v>insert into table db_custscience_interns.SUMMARY_of_DB_FNDTCNSL_PRODREFRESH_CGSCX_CNSL_GLBL_STY_CLR_FLAT_XREF_null_value_count_table_stats select col_id, null_value_count from db_custscience_interns.col_39_DB_FNDTCNSL_PRODREFRESH_CGSCX_CNSL_GLBL_STY_CLR_FLAT_XREF_null_value_count_table_stats ;</v>
      </c>
      <c r="BO50" s="59" t="s">
        <v>15092</v>
      </c>
      <c r="BQ50" s="300">
        <v>44</v>
      </c>
      <c r="BR50" s="302">
        <v>44</v>
      </c>
      <c r="BS50" s="302">
        <v>2500729</v>
      </c>
      <c r="BU50" s="144" t="str">
        <f t="shared" si="36"/>
        <v>drop table db_custscience_interns.col_39_DB_FNDTCNSL_PRODREFRESH_CGSCX_CNSL_GLBL_STY_CLR_FLAT_XREF_null_value_count_table_stats ;</v>
      </c>
      <c r="BV50" s="59" t="s">
        <v>15190</v>
      </c>
    </row>
    <row r="51" spans="1:74" s="59" customFormat="1" ht="15.75" thickBot="1">
      <c r="A51" s="59" t="s">
        <v>13426</v>
      </c>
      <c r="B51" s="144" t="str">
        <f t="shared" si="13"/>
        <v>mdse_co_key int</v>
      </c>
      <c r="C51" s="145">
        <f t="shared" si="14"/>
        <v>12</v>
      </c>
      <c r="D51" s="145">
        <f t="shared" si="15"/>
        <v>0</v>
      </c>
      <c r="F51" s="380" t="str">
        <f t="shared" si="16"/>
        <v>MDSE_CO_KEY</v>
      </c>
      <c r="G51" s="158" t="str">
        <f t="shared" si="17"/>
        <v>int</v>
      </c>
      <c r="H51" s="162">
        <v>40</v>
      </c>
      <c r="I51" s="312">
        <f t="shared" si="18"/>
        <v>30</v>
      </c>
      <c r="J51" s="312">
        <f t="shared" si="19"/>
        <v>2500729</v>
      </c>
      <c r="K51" s="333" t="str">
        <f t="shared" si="20"/>
        <v xml:space="preserve"> (From PDM)</v>
      </c>
      <c r="L51" s="333"/>
      <c r="M51" s="442"/>
      <c r="N51" s="372" t="s">
        <v>14455</v>
      </c>
      <c r="O51" s="372" t="s">
        <v>14557</v>
      </c>
      <c r="P51" s="372" t="s">
        <v>14558</v>
      </c>
      <c r="Q51" s="41"/>
      <c r="R51" s="41"/>
      <c r="U51" s="144" t="str">
        <f t="shared" si="26"/>
        <v>MDSE_CO_KEY  int,</v>
      </c>
      <c r="V51" s="149" t="s">
        <v>14522</v>
      </c>
      <c r="W51" s="150" t="str">
        <f t="shared" si="27"/>
        <v>MDSE_CO_KEY,</v>
      </c>
      <c r="X51" s="149" t="s">
        <v>3323</v>
      </c>
      <c r="Y51" s="149"/>
      <c r="Z51" s="150" t="str">
        <f t="shared" si="28"/>
        <v>,a.MDSE_CO_KEY</v>
      </c>
      <c r="AC51" s="299" t="str">
        <f t="shared" si="25"/>
        <v>select distinct(MDSE_CO_KEY) as MDSE_CO_KEY_Count_Distinct FROM DB_FNDTCNSL_PRODREFRESH.CGSCX_CNSL_GLBL_STY_CLR_FLAT_XREF ;</v>
      </c>
      <c r="AF51" s="59" t="s">
        <v>13829</v>
      </c>
      <c r="AG51" s="59" t="s">
        <v>2842</v>
      </c>
      <c r="AI51" s="144" t="str">
        <f t="shared" si="23"/>
        <v>MDSE_STY_KEY</v>
      </c>
      <c r="AJ51" s="144" t="str">
        <f t="shared" si="24"/>
        <v xml:space="preserve"> (From PDM)</v>
      </c>
      <c r="AM51" s="298" t="str">
        <f t="shared" si="29"/>
        <v>col_40</v>
      </c>
      <c r="AN51" s="299" t="str">
        <f t="shared" si="30"/>
        <v>create table db_custscience_interns.col_40_DB_FNDTCNSL_PRODREFRESH_CGSCX_CNSL_GLBL_STY_CLR_FLAT_XREF_distinct_values_table_stats (col_id int, distinct_values bigint) Row format delimited Fields terminated by '\t' Lines terminated by '\n'  Stored as textfile ;</v>
      </c>
      <c r="AO51" s="59" t="s">
        <v>13972</v>
      </c>
      <c r="AR51" s="144" t="str">
        <f t="shared" si="31"/>
        <v>insert into table db_custscience_interns.col_40_DB_FNDTCNSL_PRODREFRESH_CGSCX_CNSL_GLBL_STY_CLR_FLAT_XREF_distinct_values_table_stats select '40' as col_id, count (distinct MDSE_CO_KEY) as distinct_values</v>
      </c>
      <c r="AS51" s="59" t="s">
        <v>14070</v>
      </c>
      <c r="AV51" s="144" t="str">
        <f t="shared" si="32"/>
        <v>insert into table db_custscience_interns.SUMMARY_of_DB_FNDTCNSL_PRODREFRESH_CGSCX_CNSL_GLBL_STY_CLR_FLAT_XREF_distinct_values_table_stats select col_id, distinct_values from db_custscience_interns.col_40_DB_FNDTCNSL_PRODREFRESH_CGSCX_CNSL_GLBL_STY_CLR_FLAT_XREF_distinct_values_table_stats ;</v>
      </c>
      <c r="AW51" s="59" t="s">
        <v>14168</v>
      </c>
      <c r="AY51" s="300" t="s">
        <v>14359</v>
      </c>
      <c r="AZ51" s="300">
        <v>45</v>
      </c>
      <c r="BA51" s="300">
        <v>1285</v>
      </c>
      <c r="BC51" s="144" t="str">
        <f t="shared" si="33"/>
        <v>drop table db_custscience_interns.col_40_DB_FNDTCNSL_PRODREFRESH_CGSCX_CNSL_GLBL_STY_CLR_FLAT_XREF_distinct_values_table_stats;</v>
      </c>
      <c r="BD51" s="59" t="s">
        <v>14265</v>
      </c>
      <c r="BE51" s="301"/>
      <c r="BF51" s="144" t="str">
        <f t="shared" si="34"/>
        <v>create table db_custscience_interns.col_40_DB_FNDTCNSL_PRODREFRESH_CGSCX_CNSL_GLBL_STY_CLR_FLAT_XREF_null_value_count_table_stats (col_id int, null_value_count bigint) Row format delimited Fields terminated by '\t' Lines terminated by '\n'  Stored as textfile ;</v>
      </c>
      <c r="BG51" s="59" t="s">
        <v>14898</v>
      </c>
      <c r="BJ51" s="144" t="str">
        <f t="shared" si="22"/>
        <v xml:space="preserve">insert into table db_custscience_interns.col_40_DB_FNDTCNSL_PRODREFRESH_CGSCX_CNSL_GLBL_STY_CLR_FLAT_XREF_null_value_count_table_stats select '40' as col_id, count (OPR_STY_CLR_NBR) as null_value_count where MDSE_CO_KEY IS NULL </v>
      </c>
      <c r="BK51" s="59" t="s">
        <v>14995</v>
      </c>
      <c r="BN51" s="144" t="str">
        <f t="shared" si="35"/>
        <v>insert into table db_custscience_interns.SUMMARY_of_DB_FNDTCNSL_PRODREFRESH_CGSCX_CNSL_GLBL_STY_CLR_FLAT_XREF_null_value_count_table_stats select col_id, null_value_count from db_custscience_interns.col_40_DB_FNDTCNSL_PRODREFRESH_CGSCX_CNSL_GLBL_STY_CLR_FLAT_XREF_null_value_count_table_stats ;</v>
      </c>
      <c r="BO51" s="59" t="s">
        <v>15093</v>
      </c>
      <c r="BQ51" s="300">
        <v>45</v>
      </c>
      <c r="BR51" s="302">
        <v>45</v>
      </c>
      <c r="BS51" s="302">
        <v>2500729</v>
      </c>
      <c r="BU51" s="144" t="str">
        <f t="shared" si="36"/>
        <v>drop table db_custscience_interns.col_40_DB_FNDTCNSL_PRODREFRESH_CGSCX_CNSL_GLBL_STY_CLR_FLAT_XREF_null_value_count_table_stats ;</v>
      </c>
      <c r="BV51" s="59" t="s">
        <v>15191</v>
      </c>
    </row>
    <row r="52" spans="1:74" s="59" customFormat="1">
      <c r="A52" s="59" t="s">
        <v>13427</v>
      </c>
      <c r="B52" s="144" t="str">
        <f t="shared" si="13"/>
        <v>mdse_co_desc string</v>
      </c>
      <c r="C52" s="145">
        <f t="shared" si="14"/>
        <v>13</v>
      </c>
      <c r="D52" s="145">
        <f t="shared" si="15"/>
        <v>0</v>
      </c>
      <c r="E52" s="145"/>
      <c r="F52" s="381" t="str">
        <f t="shared" si="16"/>
        <v>MDSE_CO_DESC</v>
      </c>
      <c r="G52" s="152" t="str">
        <f t="shared" si="17"/>
        <v>string</v>
      </c>
      <c r="H52" s="156">
        <v>41</v>
      </c>
      <c r="I52" s="310">
        <f t="shared" si="18"/>
        <v>30</v>
      </c>
      <c r="J52" s="310">
        <f t="shared" si="19"/>
        <v>2500729</v>
      </c>
      <c r="K52" s="179" t="str">
        <f t="shared" si="20"/>
        <v xml:space="preserve"> (From PDM)</v>
      </c>
      <c r="L52" s="179"/>
      <c r="M52" s="443"/>
      <c r="N52" s="385" t="s">
        <v>14456</v>
      </c>
      <c r="O52" s="385" t="s">
        <v>14559</v>
      </c>
      <c r="P52" s="385" t="s">
        <v>14560</v>
      </c>
      <c r="Q52" s="41"/>
      <c r="R52" s="41"/>
      <c r="U52" s="144" t="str">
        <f t="shared" si="26"/>
        <v>MDSE_CO_DESC  string,</v>
      </c>
      <c r="V52" s="149" t="s">
        <v>14523</v>
      </c>
      <c r="W52" s="150" t="str">
        <f t="shared" si="27"/>
        <v>MDSE_CO_DESC,</v>
      </c>
      <c r="X52" s="149" t="s">
        <v>3324</v>
      </c>
      <c r="Y52" s="149"/>
      <c r="Z52" s="150" t="str">
        <f t="shared" si="28"/>
        <v>,a.MDSE_CO_DESC</v>
      </c>
      <c r="AC52" s="299" t="str">
        <f t="shared" si="25"/>
        <v>select distinct(MDSE_CO_DESC) as MDSE_CO_DESC_Count_Distinct FROM DB_FNDTCNSL_PRODREFRESH.CGSCX_CNSL_GLBL_STY_CLR_FLAT_XREF ;</v>
      </c>
      <c r="AF52" s="59" t="s">
        <v>13828</v>
      </c>
      <c r="AG52" s="59" t="s">
        <v>2842</v>
      </c>
      <c r="AI52" s="144" t="str">
        <f t="shared" si="23"/>
        <v>OPR_STY_CD</v>
      </c>
      <c r="AJ52" s="144" t="str">
        <f t="shared" si="24"/>
        <v xml:space="preserve"> (From PDM)</v>
      </c>
      <c r="AM52" s="298" t="str">
        <f t="shared" si="29"/>
        <v>col_41</v>
      </c>
      <c r="AN52" s="299" t="str">
        <f t="shared" si="30"/>
        <v>create table db_custscience_interns.col_41_DB_FNDTCNSL_PRODREFRESH_CGSCX_CNSL_GLBL_STY_CLR_FLAT_XREF_distinct_values_table_stats (col_id int, distinct_values bigint) Row format delimited Fields terminated by '\t' Lines terminated by '\n'  Stored as textfile ;</v>
      </c>
      <c r="AO52" s="59" t="s">
        <v>13973</v>
      </c>
      <c r="AR52" s="144" t="str">
        <f t="shared" si="31"/>
        <v>insert into table db_custscience_interns.col_41_DB_FNDTCNSL_PRODREFRESH_CGSCX_CNSL_GLBL_STY_CLR_FLAT_XREF_distinct_values_table_stats select '41' as col_id, count (distinct MDSE_CO_DESC) as distinct_values</v>
      </c>
      <c r="AS52" s="59" t="s">
        <v>14071</v>
      </c>
      <c r="AV52" s="144" t="str">
        <f t="shared" si="32"/>
        <v>insert into table db_custscience_interns.SUMMARY_of_DB_FNDTCNSL_PRODREFRESH_CGSCX_CNSL_GLBL_STY_CLR_FLAT_XREF_distinct_values_table_stats select col_id, distinct_values from db_custscience_interns.col_41_DB_FNDTCNSL_PRODREFRESH_CGSCX_CNSL_GLBL_STY_CLR_FLAT_XREF_distinct_values_table_stats ;</v>
      </c>
      <c r="AW52" s="59" t="s">
        <v>14169</v>
      </c>
      <c r="AY52" s="300" t="s">
        <v>14360</v>
      </c>
      <c r="AZ52" s="300">
        <v>46</v>
      </c>
      <c r="BA52" s="300">
        <v>7712</v>
      </c>
      <c r="BC52" s="144" t="str">
        <f t="shared" si="33"/>
        <v>drop table db_custscience_interns.col_41_DB_FNDTCNSL_PRODREFRESH_CGSCX_CNSL_GLBL_STY_CLR_FLAT_XREF_distinct_values_table_stats;</v>
      </c>
      <c r="BD52" s="59" t="s">
        <v>14266</v>
      </c>
      <c r="BE52" s="301"/>
      <c r="BF52" s="144" t="str">
        <f t="shared" si="34"/>
        <v>create table db_custscience_interns.col_41_DB_FNDTCNSL_PRODREFRESH_CGSCX_CNSL_GLBL_STY_CLR_FLAT_XREF_null_value_count_table_stats (col_id int, null_value_count bigint) Row format delimited Fields terminated by '\t' Lines terminated by '\n'  Stored as textfile ;</v>
      </c>
      <c r="BG52" s="59" t="s">
        <v>14899</v>
      </c>
      <c r="BJ52" s="144" t="str">
        <f t="shared" si="22"/>
        <v xml:space="preserve">insert into table db_custscience_interns.col_41_DB_FNDTCNSL_PRODREFRESH_CGSCX_CNSL_GLBL_STY_CLR_FLAT_XREF_null_value_count_table_stats select '41' as col_id, count (OPR_STY_CLR_NBR) as null_value_count where MDSE_CO_DESC IS NULL </v>
      </c>
      <c r="BK52" s="59" t="s">
        <v>14996</v>
      </c>
      <c r="BN52" s="144" t="str">
        <f t="shared" si="35"/>
        <v>insert into table db_custscience_interns.SUMMARY_of_DB_FNDTCNSL_PRODREFRESH_CGSCX_CNSL_GLBL_STY_CLR_FLAT_XREF_null_value_count_table_stats select col_id, null_value_count from db_custscience_interns.col_41_DB_FNDTCNSL_PRODREFRESH_CGSCX_CNSL_GLBL_STY_CLR_FLAT_XREF_null_value_count_table_stats ;</v>
      </c>
      <c r="BO52" s="59" t="s">
        <v>15094</v>
      </c>
      <c r="BQ52" s="300">
        <v>46</v>
      </c>
      <c r="BR52" s="302">
        <v>46</v>
      </c>
      <c r="BS52" s="302">
        <v>2500729</v>
      </c>
      <c r="BU52" s="144" t="str">
        <f t="shared" si="36"/>
        <v>drop table db_custscience_interns.col_41_DB_FNDTCNSL_PRODREFRESH_CGSCX_CNSL_GLBL_STY_CLR_FLAT_XREF_null_value_count_table_stats ;</v>
      </c>
      <c r="BV52" s="59" t="s">
        <v>15192</v>
      </c>
    </row>
    <row r="53" spans="1:74" s="59" customFormat="1">
      <c r="A53" s="59" t="s">
        <v>13428</v>
      </c>
      <c r="B53" s="144" t="str">
        <f t="shared" si="13"/>
        <v>mdse_div_key int</v>
      </c>
      <c r="C53" s="145">
        <f t="shared" si="14"/>
        <v>13</v>
      </c>
      <c r="D53" s="145">
        <f t="shared" si="15"/>
        <v>0</v>
      </c>
      <c r="E53" s="145"/>
      <c r="F53" s="191" t="str">
        <f t="shared" si="16"/>
        <v>MDSE_DIV_KEY</v>
      </c>
      <c r="G53" s="36" t="str">
        <f t="shared" si="17"/>
        <v>int</v>
      </c>
      <c r="H53" s="29">
        <v>42</v>
      </c>
      <c r="I53" s="308">
        <f t="shared" si="18"/>
        <v>250</v>
      </c>
      <c r="J53" s="308">
        <f t="shared" si="19"/>
        <v>2500729</v>
      </c>
      <c r="K53" s="87" t="str">
        <f t="shared" si="20"/>
        <v xml:space="preserve"> (From PDM)</v>
      </c>
      <c r="L53" s="87"/>
      <c r="M53" s="444"/>
      <c r="N53" s="369" t="s">
        <v>14457</v>
      </c>
      <c r="O53" s="369" t="s">
        <v>14561</v>
      </c>
      <c r="P53" s="369" t="s">
        <v>14562</v>
      </c>
      <c r="Q53" s="41"/>
      <c r="R53" s="41"/>
      <c r="U53" s="144" t="str">
        <f t="shared" si="26"/>
        <v>MDSE_DIV_KEY  int,</v>
      </c>
      <c r="V53" s="149" t="s">
        <v>14524</v>
      </c>
      <c r="W53" s="150" t="str">
        <f t="shared" si="27"/>
        <v>MDSE_DIV_KEY,</v>
      </c>
      <c r="X53" s="149" t="s">
        <v>3325</v>
      </c>
      <c r="Y53" s="149"/>
      <c r="Z53" s="150" t="str">
        <f t="shared" si="28"/>
        <v>,a.MDSE_DIV_KEY</v>
      </c>
      <c r="AC53" s="299" t="str">
        <f t="shared" si="25"/>
        <v>select distinct(MDSE_DIV_KEY) as MDSE_DIV_KEY_Count_Distinct FROM DB_FNDTCNSL_PRODREFRESH.CGSCX_CNSL_GLBL_STY_CLR_FLAT_XREF ;</v>
      </c>
      <c r="AF53" s="59" t="s">
        <v>13827</v>
      </c>
      <c r="AG53" s="59" t="s">
        <v>2842</v>
      </c>
      <c r="AI53" s="144" t="str">
        <f t="shared" si="23"/>
        <v>MDSE_PRD_KEY</v>
      </c>
      <c r="AJ53" s="144" t="str">
        <f t="shared" si="24"/>
        <v xml:space="preserve"> (From PDM)</v>
      </c>
      <c r="AM53" s="298" t="str">
        <f t="shared" si="29"/>
        <v>col_42</v>
      </c>
      <c r="AN53" s="299" t="str">
        <f t="shared" si="30"/>
        <v>create table db_custscience_interns.col_42_DB_FNDTCNSL_PRODREFRESH_CGSCX_CNSL_GLBL_STY_CLR_FLAT_XREF_distinct_values_table_stats (col_id int, distinct_values bigint) Row format delimited Fields terminated by '\t' Lines terminated by '\n'  Stored as textfile ;</v>
      </c>
      <c r="AO53" s="59" t="s">
        <v>13974</v>
      </c>
      <c r="AR53" s="144" t="str">
        <f t="shared" si="31"/>
        <v>insert into table db_custscience_interns.col_42_DB_FNDTCNSL_PRODREFRESH_CGSCX_CNSL_GLBL_STY_CLR_FLAT_XREF_distinct_values_table_stats select '42' as col_id, count (distinct MDSE_DIV_KEY) as distinct_values</v>
      </c>
      <c r="AS53" s="59" t="s">
        <v>14072</v>
      </c>
      <c r="AV53" s="144" t="str">
        <f t="shared" si="32"/>
        <v>insert into table db_custscience_interns.SUMMARY_of_DB_FNDTCNSL_PRODREFRESH_CGSCX_CNSL_GLBL_STY_CLR_FLAT_XREF_distinct_values_table_stats select col_id, distinct_values from db_custscience_interns.col_42_DB_FNDTCNSL_PRODREFRESH_CGSCX_CNSL_GLBL_STY_CLR_FLAT_XREF_distinct_values_table_stats ;</v>
      </c>
      <c r="AW53" s="59" t="s">
        <v>14170</v>
      </c>
      <c r="AY53" s="300" t="s">
        <v>14361</v>
      </c>
      <c r="AZ53" s="300">
        <v>47</v>
      </c>
      <c r="BA53" s="300">
        <v>7712</v>
      </c>
      <c r="BC53" s="144" t="str">
        <f t="shared" si="33"/>
        <v>drop table db_custscience_interns.col_42_DB_FNDTCNSL_PRODREFRESH_CGSCX_CNSL_GLBL_STY_CLR_FLAT_XREF_distinct_values_table_stats;</v>
      </c>
      <c r="BD53" s="59" t="s">
        <v>14267</v>
      </c>
      <c r="BE53" s="301"/>
      <c r="BF53" s="144" t="str">
        <f t="shared" si="34"/>
        <v>create table db_custscience_interns.col_42_DB_FNDTCNSL_PRODREFRESH_CGSCX_CNSL_GLBL_STY_CLR_FLAT_XREF_null_value_count_table_stats (col_id int, null_value_count bigint) Row format delimited Fields terminated by '\t' Lines terminated by '\n'  Stored as textfile ;</v>
      </c>
      <c r="BG53" s="59" t="s">
        <v>14900</v>
      </c>
      <c r="BJ53" s="144" t="str">
        <f t="shared" si="22"/>
        <v xml:space="preserve">insert into table db_custscience_interns.col_42_DB_FNDTCNSL_PRODREFRESH_CGSCX_CNSL_GLBL_STY_CLR_FLAT_XREF_null_value_count_table_stats select '42' as col_id, count (OPR_STY_CLR_NBR) as null_value_count where MDSE_DIV_KEY IS NULL </v>
      </c>
      <c r="BK53" s="59" t="s">
        <v>14997</v>
      </c>
      <c r="BN53" s="144" t="str">
        <f t="shared" si="35"/>
        <v>insert into table db_custscience_interns.SUMMARY_of_DB_FNDTCNSL_PRODREFRESH_CGSCX_CNSL_GLBL_STY_CLR_FLAT_XREF_null_value_count_table_stats select col_id, null_value_count from db_custscience_interns.col_42_DB_FNDTCNSL_PRODREFRESH_CGSCX_CNSL_GLBL_STY_CLR_FLAT_XREF_null_value_count_table_stats ;</v>
      </c>
      <c r="BO53" s="59" t="s">
        <v>15095</v>
      </c>
      <c r="BQ53" s="300">
        <v>47</v>
      </c>
      <c r="BR53" s="302">
        <v>47</v>
      </c>
      <c r="BS53" s="302">
        <v>2500729</v>
      </c>
      <c r="BU53" s="144" t="str">
        <f t="shared" si="36"/>
        <v>drop table db_custscience_interns.col_42_DB_FNDTCNSL_PRODREFRESH_CGSCX_CNSL_GLBL_STY_CLR_FLAT_XREF_null_value_count_table_stats ;</v>
      </c>
      <c r="BV53" s="59" t="s">
        <v>15193</v>
      </c>
    </row>
    <row r="54" spans="1:74" s="59" customFormat="1">
      <c r="A54" s="59" t="s">
        <v>13429</v>
      </c>
      <c r="B54" s="144" t="str">
        <f t="shared" si="13"/>
        <v>mdse_div_desc string</v>
      </c>
      <c r="C54" s="145">
        <f t="shared" si="14"/>
        <v>14</v>
      </c>
      <c r="D54" s="145">
        <f t="shared" si="15"/>
        <v>0</v>
      </c>
      <c r="F54" s="191" t="str">
        <f t="shared" si="16"/>
        <v>MDSE_DIV_DESC</v>
      </c>
      <c r="G54" s="36" t="str">
        <f t="shared" si="17"/>
        <v>string</v>
      </c>
      <c r="H54" s="29">
        <v>43</v>
      </c>
      <c r="I54" s="308">
        <f t="shared" si="18"/>
        <v>250</v>
      </c>
      <c r="J54" s="308">
        <f t="shared" si="19"/>
        <v>2500729</v>
      </c>
      <c r="K54" s="131" t="str">
        <f t="shared" si="20"/>
        <v xml:space="preserve"> (From PDM)</v>
      </c>
      <c r="L54" s="131"/>
      <c r="M54" s="387"/>
      <c r="N54" s="369" t="s">
        <v>14458</v>
      </c>
      <c r="O54" s="369" t="s">
        <v>14563</v>
      </c>
      <c r="P54" s="369" t="s">
        <v>14564</v>
      </c>
      <c r="Q54" s="41"/>
      <c r="R54" s="41"/>
      <c r="U54" s="144" t="str">
        <f t="shared" si="26"/>
        <v>MDSE_DIV_DESC  string,</v>
      </c>
      <c r="V54" s="149" t="s">
        <v>14525</v>
      </c>
      <c r="W54" s="150" t="str">
        <f t="shared" si="27"/>
        <v>MDSE_DIV_DESC,</v>
      </c>
      <c r="X54" s="149" t="s">
        <v>3326</v>
      </c>
      <c r="Y54" s="149"/>
      <c r="Z54" s="150" t="str">
        <f t="shared" si="28"/>
        <v>,a.MDSE_DIV_DESC</v>
      </c>
      <c r="AC54" s="299" t="str">
        <f t="shared" si="25"/>
        <v>select distinct(MDSE_DIV_DESC) as MDSE_DIV_DESC_Count_Distinct FROM DB_FNDTCNSL_PRODREFRESH.CGSCX_CNSL_GLBL_STY_CLR_FLAT_XREF ;</v>
      </c>
      <c r="AF54" s="59" t="s">
        <v>13826</v>
      </c>
      <c r="AG54" s="59" t="s">
        <v>13509</v>
      </c>
      <c r="AI54" s="144" t="str">
        <f t="shared" si="23"/>
        <v>OPR_STY_CLR_NBR</v>
      </c>
      <c r="AJ54" s="144" t="str">
        <f t="shared" si="24"/>
        <v xml:space="preserve"> (From PDM)</v>
      </c>
      <c r="AM54" s="298" t="str">
        <f t="shared" si="29"/>
        <v>col_43</v>
      </c>
      <c r="AN54" s="299" t="str">
        <f t="shared" si="30"/>
        <v>create table db_custscience_interns.col_43_DB_FNDTCNSL_PRODREFRESH_CGSCX_CNSL_GLBL_STY_CLR_FLAT_XREF_distinct_values_table_stats (col_id int, distinct_values bigint) Row format delimited Fields terminated by '\t' Lines terminated by '\n'  Stored as textfile ;</v>
      </c>
      <c r="AO54" s="59" t="s">
        <v>13975</v>
      </c>
      <c r="AR54" s="144" t="str">
        <f t="shared" si="31"/>
        <v>insert into table db_custscience_interns.col_43_DB_FNDTCNSL_PRODREFRESH_CGSCX_CNSL_GLBL_STY_CLR_FLAT_XREF_distinct_values_table_stats select '43' as col_id, count (distinct MDSE_DIV_DESC) as distinct_values</v>
      </c>
      <c r="AS54" s="59" t="s">
        <v>14073</v>
      </c>
      <c r="AV54" s="144" t="str">
        <f t="shared" si="32"/>
        <v>insert into table db_custscience_interns.SUMMARY_of_DB_FNDTCNSL_PRODREFRESH_CGSCX_CNSL_GLBL_STY_CLR_FLAT_XREF_distinct_values_table_stats select col_id, distinct_values from db_custscience_interns.col_43_DB_FNDTCNSL_PRODREFRESH_CGSCX_CNSL_GLBL_STY_CLR_FLAT_XREF_distinct_values_table_stats ;</v>
      </c>
      <c r="AW54" s="59" t="s">
        <v>14171</v>
      </c>
      <c r="AY54" s="300" t="s">
        <v>14362</v>
      </c>
      <c r="AZ54" s="300">
        <v>48</v>
      </c>
      <c r="BA54" s="300">
        <v>28030</v>
      </c>
      <c r="BC54" s="144" t="str">
        <f t="shared" si="33"/>
        <v>drop table db_custscience_interns.col_43_DB_FNDTCNSL_PRODREFRESH_CGSCX_CNSL_GLBL_STY_CLR_FLAT_XREF_distinct_values_table_stats;</v>
      </c>
      <c r="BD54" s="59" t="s">
        <v>14268</v>
      </c>
      <c r="BE54" s="301"/>
      <c r="BF54" s="144" t="str">
        <f t="shared" si="34"/>
        <v>create table db_custscience_interns.col_43_DB_FNDTCNSL_PRODREFRESH_CGSCX_CNSL_GLBL_STY_CLR_FLAT_XREF_null_value_count_table_stats (col_id int, null_value_count bigint) Row format delimited Fields terminated by '\t' Lines terminated by '\n'  Stored as textfile ;</v>
      </c>
      <c r="BG54" s="59" t="s">
        <v>14901</v>
      </c>
      <c r="BJ54" s="144" t="str">
        <f t="shared" si="22"/>
        <v xml:space="preserve">insert into table db_custscience_interns.col_43_DB_FNDTCNSL_PRODREFRESH_CGSCX_CNSL_GLBL_STY_CLR_FLAT_XREF_null_value_count_table_stats select '43' as col_id, count (OPR_STY_CLR_NBR) as null_value_count where MDSE_DIV_DESC IS NULL </v>
      </c>
      <c r="BK54" s="59" t="s">
        <v>14998</v>
      </c>
      <c r="BN54" s="144" t="str">
        <f t="shared" si="35"/>
        <v>insert into table db_custscience_interns.SUMMARY_of_DB_FNDTCNSL_PRODREFRESH_CGSCX_CNSL_GLBL_STY_CLR_FLAT_XREF_null_value_count_table_stats select col_id, null_value_count from db_custscience_interns.col_43_DB_FNDTCNSL_PRODREFRESH_CGSCX_CNSL_GLBL_STY_CLR_FLAT_XREF_null_value_count_table_stats ;</v>
      </c>
      <c r="BO54" s="59" t="s">
        <v>15096</v>
      </c>
      <c r="BQ54" s="300">
        <v>48</v>
      </c>
      <c r="BR54" s="302">
        <v>48</v>
      </c>
      <c r="BS54" s="302">
        <v>2500729</v>
      </c>
      <c r="BU54" s="144" t="str">
        <f t="shared" si="36"/>
        <v>drop table db_custscience_interns.col_43_DB_FNDTCNSL_PRODREFRESH_CGSCX_CNSL_GLBL_STY_CLR_FLAT_XREF_null_value_count_table_stats ;</v>
      </c>
      <c r="BV54" s="59" t="s">
        <v>15194</v>
      </c>
    </row>
    <row r="55" spans="1:74" s="59" customFormat="1">
      <c r="A55" s="59" t="s">
        <v>13430</v>
      </c>
      <c r="B55" s="144" t="str">
        <f t="shared" si="13"/>
        <v>mdse_dept_key int</v>
      </c>
      <c r="C55" s="145">
        <f t="shared" si="14"/>
        <v>14</v>
      </c>
      <c r="D55" s="145">
        <f t="shared" si="15"/>
        <v>0</v>
      </c>
      <c r="E55" s="145"/>
      <c r="F55" s="191" t="str">
        <f t="shared" si="16"/>
        <v>MDSE_DEPT_KEY</v>
      </c>
      <c r="G55" s="36" t="str">
        <f t="shared" si="17"/>
        <v>int</v>
      </c>
      <c r="H55" s="29">
        <v>44</v>
      </c>
      <c r="I55" s="308">
        <f t="shared" si="18"/>
        <v>1285</v>
      </c>
      <c r="J55" s="308">
        <f t="shared" si="19"/>
        <v>2500729</v>
      </c>
      <c r="K55" s="131" t="str">
        <f t="shared" si="20"/>
        <v xml:space="preserve"> (From PDM)</v>
      </c>
      <c r="L55" s="391"/>
      <c r="M55" s="392"/>
      <c r="N55" s="384" t="s">
        <v>14459</v>
      </c>
      <c r="O55" s="384" t="s">
        <v>14565</v>
      </c>
      <c r="P55" s="384" t="s">
        <v>14566</v>
      </c>
      <c r="Q55" s="41"/>
      <c r="R55" s="41"/>
      <c r="U55" s="144" t="str">
        <f t="shared" si="26"/>
        <v>MDSE_DEPT_KEY  int,</v>
      </c>
      <c r="V55" s="149" t="s">
        <v>14526</v>
      </c>
      <c r="W55" s="150" t="str">
        <f t="shared" si="27"/>
        <v>MDSE_DEPT_KEY,</v>
      </c>
      <c r="X55" s="149" t="s">
        <v>3327</v>
      </c>
      <c r="Y55" s="149"/>
      <c r="Z55" s="150" t="str">
        <f t="shared" si="28"/>
        <v>,a.MDSE_DEPT_KEY</v>
      </c>
      <c r="AC55" s="299" t="str">
        <f t="shared" si="25"/>
        <v>select distinct(MDSE_DEPT_KEY) as MDSE_DEPT_KEY_Count_Distinct FROM DB_FNDTCNSL_PRODREFRESH.CGSCX_CNSL_GLBL_STY_CLR_FLAT_XREF ;</v>
      </c>
      <c r="AF55" s="59" t="s">
        <v>13825</v>
      </c>
      <c r="AG55" s="59" t="s">
        <v>2842</v>
      </c>
      <c r="AI55" s="144" t="str">
        <f t="shared" si="23"/>
        <v>MDSE_PGM_KEY</v>
      </c>
      <c r="AJ55" s="144" t="str">
        <f t="shared" si="24"/>
        <v xml:space="preserve"> (From PDM)</v>
      </c>
      <c r="AM55" s="298" t="str">
        <f t="shared" si="29"/>
        <v>col_44</v>
      </c>
      <c r="AN55" s="299" t="str">
        <f t="shared" si="30"/>
        <v>create table db_custscience_interns.col_44_DB_FNDTCNSL_PRODREFRESH_CGSCX_CNSL_GLBL_STY_CLR_FLAT_XREF_distinct_values_table_stats (col_id int, distinct_values bigint) Row format delimited Fields terminated by '\t' Lines terminated by '\n'  Stored as textfile ;</v>
      </c>
      <c r="AO55" s="59" t="s">
        <v>13976</v>
      </c>
      <c r="AR55" s="144" t="str">
        <f t="shared" si="31"/>
        <v>insert into table db_custscience_interns.col_44_DB_FNDTCNSL_PRODREFRESH_CGSCX_CNSL_GLBL_STY_CLR_FLAT_XREF_distinct_values_table_stats select '44' as col_id, count (distinct MDSE_DEPT_KEY) as distinct_values</v>
      </c>
      <c r="AS55" s="59" t="s">
        <v>14074</v>
      </c>
      <c r="AV55" s="144" t="str">
        <f t="shared" si="32"/>
        <v>insert into table db_custscience_interns.SUMMARY_of_DB_FNDTCNSL_PRODREFRESH_CGSCX_CNSL_GLBL_STY_CLR_FLAT_XREF_distinct_values_table_stats select col_id, distinct_values from db_custscience_interns.col_44_DB_FNDTCNSL_PRODREFRESH_CGSCX_CNSL_GLBL_STY_CLR_FLAT_XREF_distinct_values_table_stats ;</v>
      </c>
      <c r="AW55" s="59" t="s">
        <v>14172</v>
      </c>
      <c r="AY55" s="300" t="s">
        <v>14363</v>
      </c>
      <c r="AZ55" s="300">
        <v>49</v>
      </c>
      <c r="BA55" s="300">
        <v>28030</v>
      </c>
      <c r="BC55" s="144" t="str">
        <f t="shared" si="33"/>
        <v>drop table db_custscience_interns.col_44_DB_FNDTCNSL_PRODREFRESH_CGSCX_CNSL_GLBL_STY_CLR_FLAT_XREF_distinct_values_table_stats;</v>
      </c>
      <c r="BD55" s="59" t="s">
        <v>14269</v>
      </c>
      <c r="BE55" s="301"/>
      <c r="BF55" s="144" t="str">
        <f t="shared" si="34"/>
        <v>create table db_custscience_interns.col_44_DB_FNDTCNSL_PRODREFRESH_CGSCX_CNSL_GLBL_STY_CLR_FLAT_XREF_null_value_count_table_stats (col_id int, null_value_count bigint) Row format delimited Fields terminated by '\t' Lines terminated by '\n'  Stored as textfile ;</v>
      </c>
      <c r="BG55" s="59" t="s">
        <v>14902</v>
      </c>
      <c r="BJ55" s="144" t="str">
        <f t="shared" si="22"/>
        <v xml:space="preserve">insert into table db_custscience_interns.col_44_DB_FNDTCNSL_PRODREFRESH_CGSCX_CNSL_GLBL_STY_CLR_FLAT_XREF_null_value_count_table_stats select '44' as col_id, count (OPR_STY_CLR_NBR) as null_value_count where MDSE_DEPT_KEY IS NULL </v>
      </c>
      <c r="BK55" s="59" t="s">
        <v>14999</v>
      </c>
      <c r="BN55" s="144" t="str">
        <f t="shared" si="35"/>
        <v>insert into table db_custscience_interns.SUMMARY_of_DB_FNDTCNSL_PRODREFRESH_CGSCX_CNSL_GLBL_STY_CLR_FLAT_XREF_null_value_count_table_stats select col_id, null_value_count from db_custscience_interns.col_44_DB_FNDTCNSL_PRODREFRESH_CGSCX_CNSL_GLBL_STY_CLR_FLAT_XREF_null_value_count_table_stats ;</v>
      </c>
      <c r="BO55" s="59" t="s">
        <v>15097</v>
      </c>
      <c r="BQ55" s="300">
        <v>49</v>
      </c>
      <c r="BR55" s="302">
        <v>49</v>
      </c>
      <c r="BS55" s="302">
        <v>2500729</v>
      </c>
      <c r="BU55" s="144" t="str">
        <f t="shared" si="36"/>
        <v>drop table db_custscience_interns.col_44_DB_FNDTCNSL_PRODREFRESH_CGSCX_CNSL_GLBL_STY_CLR_FLAT_XREF_null_value_count_table_stats ;</v>
      </c>
      <c r="BV55" s="59" t="s">
        <v>15195</v>
      </c>
    </row>
    <row r="56" spans="1:74" s="59" customFormat="1">
      <c r="A56" s="59" t="s">
        <v>13431</v>
      </c>
      <c r="B56" s="144" t="str">
        <f t="shared" si="13"/>
        <v>mdse_dept_desc string</v>
      </c>
      <c r="C56" s="145">
        <f t="shared" si="14"/>
        <v>15</v>
      </c>
      <c r="D56" s="145">
        <f t="shared" si="15"/>
        <v>0</v>
      </c>
      <c r="E56" s="145"/>
      <c r="F56" s="191" t="str">
        <f t="shared" si="16"/>
        <v>MDSE_DEPT_DESC</v>
      </c>
      <c r="G56" s="36" t="str">
        <f t="shared" si="17"/>
        <v>string</v>
      </c>
      <c r="H56" s="29">
        <v>45</v>
      </c>
      <c r="I56" s="308">
        <f t="shared" si="18"/>
        <v>1285</v>
      </c>
      <c r="J56" s="308">
        <f t="shared" si="19"/>
        <v>2500729</v>
      </c>
      <c r="K56" s="87" t="str">
        <f t="shared" si="20"/>
        <v xml:space="preserve"> (From PDM)</v>
      </c>
      <c r="L56" s="87"/>
      <c r="M56" s="444"/>
      <c r="N56" s="384" t="s">
        <v>14460</v>
      </c>
      <c r="O56" s="384" t="s">
        <v>14567</v>
      </c>
      <c r="P56" s="384" t="s">
        <v>14568</v>
      </c>
      <c r="Q56" s="41"/>
      <c r="R56" s="41"/>
      <c r="U56" s="144" t="str">
        <f t="shared" si="26"/>
        <v>MDSE_DEPT_DESC  string,</v>
      </c>
      <c r="V56" s="149" t="s">
        <v>14527</v>
      </c>
      <c r="W56" s="150" t="str">
        <f t="shared" si="27"/>
        <v>MDSE_DEPT_DESC,</v>
      </c>
      <c r="X56" s="149" t="s">
        <v>3328</v>
      </c>
      <c r="Y56" s="149"/>
      <c r="Z56" s="150" t="str">
        <f t="shared" si="28"/>
        <v>,a.MDSE_DEPT_DESC</v>
      </c>
      <c r="AC56" s="299" t="str">
        <f t="shared" si="25"/>
        <v>select distinct(MDSE_DEPT_DESC) as MDSE_DEPT_DESC_Count_Distinct FROM DB_FNDTCNSL_PRODREFRESH.CGSCX_CNSL_GLBL_STY_CLR_FLAT_XREF ;</v>
      </c>
      <c r="AF56" s="59" t="s">
        <v>13824</v>
      </c>
      <c r="AG56" s="59" t="s">
        <v>2842</v>
      </c>
      <c r="AI56" s="144" t="str">
        <f t="shared" si="23"/>
        <v>OPR_MDSE_PGM_ID</v>
      </c>
      <c r="AJ56" s="144" t="str">
        <f t="shared" si="24"/>
        <v xml:space="preserve"> (From PDM)</v>
      </c>
      <c r="AM56" s="298" t="str">
        <f t="shared" si="29"/>
        <v>col_45</v>
      </c>
      <c r="AN56" s="299" t="str">
        <f t="shared" si="30"/>
        <v>create table db_custscience_interns.col_45_DB_FNDTCNSL_PRODREFRESH_CGSCX_CNSL_GLBL_STY_CLR_FLAT_XREF_distinct_values_table_stats (col_id int, distinct_values bigint) Row format delimited Fields terminated by '\t' Lines terminated by '\n'  Stored as textfile ;</v>
      </c>
      <c r="AO56" s="59" t="s">
        <v>13977</v>
      </c>
      <c r="AR56" s="144" t="str">
        <f t="shared" si="31"/>
        <v>insert into table db_custscience_interns.col_45_DB_FNDTCNSL_PRODREFRESH_CGSCX_CNSL_GLBL_STY_CLR_FLAT_XREF_distinct_values_table_stats select '45' as col_id, count (distinct MDSE_DEPT_DESC) as distinct_values</v>
      </c>
      <c r="AS56" s="59" t="s">
        <v>14075</v>
      </c>
      <c r="AV56" s="144" t="str">
        <f t="shared" si="32"/>
        <v>insert into table db_custscience_interns.SUMMARY_of_DB_FNDTCNSL_PRODREFRESH_CGSCX_CNSL_GLBL_STY_CLR_FLAT_XREF_distinct_values_table_stats select col_id, distinct_values from db_custscience_interns.col_45_DB_FNDTCNSL_PRODREFRESH_CGSCX_CNSL_GLBL_STY_CLR_FLAT_XREF_distinct_values_table_stats ;</v>
      </c>
      <c r="AW56" s="59" t="s">
        <v>14173</v>
      </c>
      <c r="AY56" s="300" t="s">
        <v>14364</v>
      </c>
      <c r="AZ56" s="300">
        <v>50</v>
      </c>
      <c r="BA56" s="300">
        <v>2209740</v>
      </c>
      <c r="BC56" s="144" t="str">
        <f t="shared" si="33"/>
        <v>drop table db_custscience_interns.col_45_DB_FNDTCNSL_PRODREFRESH_CGSCX_CNSL_GLBL_STY_CLR_FLAT_XREF_distinct_values_table_stats;</v>
      </c>
      <c r="BD56" s="59" t="s">
        <v>14270</v>
      </c>
      <c r="BE56" s="301"/>
      <c r="BF56" s="144" t="str">
        <f t="shared" si="34"/>
        <v>create table db_custscience_interns.col_45_DB_FNDTCNSL_PRODREFRESH_CGSCX_CNSL_GLBL_STY_CLR_FLAT_XREF_null_value_count_table_stats (col_id int, null_value_count bigint) Row format delimited Fields terminated by '\t' Lines terminated by '\n'  Stored as textfile ;</v>
      </c>
      <c r="BG56" s="59" t="s">
        <v>14903</v>
      </c>
      <c r="BJ56" s="144" t="str">
        <f t="shared" si="22"/>
        <v xml:space="preserve">insert into table db_custscience_interns.col_45_DB_FNDTCNSL_PRODREFRESH_CGSCX_CNSL_GLBL_STY_CLR_FLAT_XREF_null_value_count_table_stats select '45' as col_id, count (OPR_STY_CLR_NBR) as null_value_count where MDSE_DEPT_DESC IS NULL </v>
      </c>
      <c r="BK56" s="59" t="s">
        <v>15000</v>
      </c>
      <c r="BN56" s="144" t="str">
        <f t="shared" si="35"/>
        <v>insert into table db_custscience_interns.SUMMARY_of_DB_FNDTCNSL_PRODREFRESH_CGSCX_CNSL_GLBL_STY_CLR_FLAT_XREF_null_value_count_table_stats select col_id, null_value_count from db_custscience_interns.col_45_DB_FNDTCNSL_PRODREFRESH_CGSCX_CNSL_GLBL_STY_CLR_FLAT_XREF_null_value_count_table_stats ;</v>
      </c>
      <c r="BO56" s="59" t="s">
        <v>15098</v>
      </c>
      <c r="BQ56" s="300">
        <v>50</v>
      </c>
      <c r="BR56" s="302">
        <v>50</v>
      </c>
      <c r="BS56" s="302">
        <v>2500729</v>
      </c>
      <c r="BU56" s="144" t="str">
        <f t="shared" si="36"/>
        <v>drop table db_custscience_interns.col_45_DB_FNDTCNSL_PRODREFRESH_CGSCX_CNSL_GLBL_STY_CLR_FLAT_XREF_null_value_count_table_stats ;</v>
      </c>
      <c r="BV56" s="59" t="s">
        <v>15196</v>
      </c>
    </row>
    <row r="57" spans="1:74" s="59" customFormat="1">
      <c r="A57" s="59" t="s">
        <v>13432</v>
      </c>
      <c r="B57" s="144" t="str">
        <f t="shared" si="13"/>
        <v>mdse_cls_key int</v>
      </c>
      <c r="C57" s="145">
        <f t="shared" si="14"/>
        <v>13</v>
      </c>
      <c r="D57" s="145">
        <f t="shared" si="15"/>
        <v>0</v>
      </c>
      <c r="F57" s="191" t="str">
        <f t="shared" si="16"/>
        <v>MDSE_CLS_KEY</v>
      </c>
      <c r="G57" s="36" t="str">
        <f t="shared" si="17"/>
        <v>int</v>
      </c>
      <c r="H57" s="29">
        <v>46</v>
      </c>
      <c r="I57" s="308">
        <f t="shared" si="18"/>
        <v>7712</v>
      </c>
      <c r="J57" s="308">
        <f t="shared" si="19"/>
        <v>2500729</v>
      </c>
      <c r="K57" s="87" t="str">
        <f t="shared" si="20"/>
        <v xml:space="preserve"> (From PDM)</v>
      </c>
      <c r="L57" s="87"/>
      <c r="M57" s="444"/>
      <c r="N57" s="369" t="s">
        <v>14461</v>
      </c>
      <c r="O57" s="369" t="s">
        <v>14569</v>
      </c>
      <c r="P57" s="369" t="s">
        <v>14570</v>
      </c>
      <c r="Q57" s="41"/>
      <c r="R57" s="41"/>
      <c r="U57" s="144" t="str">
        <f t="shared" si="26"/>
        <v>MDSE_CLS_KEY  int,</v>
      </c>
      <c r="V57" s="149" t="s">
        <v>14528</v>
      </c>
      <c r="W57" s="150" t="str">
        <f t="shared" si="27"/>
        <v>MDSE_CLS_KEY,</v>
      </c>
      <c r="X57" s="149" t="s">
        <v>3329</v>
      </c>
      <c r="Y57" s="149"/>
      <c r="Z57" s="150" t="str">
        <f t="shared" si="28"/>
        <v>,a.MDSE_CLS_KEY</v>
      </c>
      <c r="AC57" s="299" t="str">
        <f t="shared" si="25"/>
        <v>select distinct(MDSE_CLS_KEY) as MDSE_CLS_KEY_Count_Distinct FROM DB_FNDTCNSL_PRODREFRESH.CGSCX_CNSL_GLBL_STY_CLR_FLAT_XREF ;</v>
      </c>
      <c r="AF57" s="59" t="s">
        <v>13823</v>
      </c>
      <c r="AG57" s="59" t="s">
        <v>2825</v>
      </c>
      <c r="AI57" s="144" t="str">
        <f t="shared" si="23"/>
        <v>MDSE_PGM_DESC</v>
      </c>
      <c r="AJ57" s="144" t="str">
        <f t="shared" si="24"/>
        <v xml:space="preserve"> (From PDM)</v>
      </c>
      <c r="AM57" s="298" t="str">
        <f t="shared" si="29"/>
        <v>col_46</v>
      </c>
      <c r="AN57" s="299" t="str">
        <f t="shared" si="30"/>
        <v>create table db_custscience_interns.col_46_DB_FNDTCNSL_PRODREFRESH_CGSCX_CNSL_GLBL_STY_CLR_FLAT_XREF_distinct_values_table_stats (col_id int, distinct_values bigint) Row format delimited Fields terminated by '\t' Lines terminated by '\n'  Stored as textfile ;</v>
      </c>
      <c r="AO57" s="59" t="s">
        <v>13978</v>
      </c>
      <c r="AR57" s="144" t="str">
        <f t="shared" si="31"/>
        <v>insert into table db_custscience_interns.col_46_DB_FNDTCNSL_PRODREFRESH_CGSCX_CNSL_GLBL_STY_CLR_FLAT_XREF_distinct_values_table_stats select '46' as col_id, count (distinct MDSE_CLS_KEY) as distinct_values</v>
      </c>
      <c r="AS57" s="59" t="s">
        <v>14076</v>
      </c>
      <c r="AV57" s="144" t="str">
        <f t="shared" si="32"/>
        <v>insert into table db_custscience_interns.SUMMARY_of_DB_FNDTCNSL_PRODREFRESH_CGSCX_CNSL_GLBL_STY_CLR_FLAT_XREF_distinct_values_table_stats select col_id, distinct_values from db_custscience_interns.col_46_DB_FNDTCNSL_PRODREFRESH_CGSCX_CNSL_GLBL_STY_CLR_FLAT_XREF_distinct_values_table_stats ;</v>
      </c>
      <c r="AW57" s="59" t="s">
        <v>14174</v>
      </c>
      <c r="AY57" s="300" t="s">
        <v>14365</v>
      </c>
      <c r="AZ57" s="300">
        <v>6</v>
      </c>
      <c r="BA57" s="300">
        <v>10</v>
      </c>
      <c r="BC57" s="144" t="str">
        <f t="shared" si="33"/>
        <v>drop table db_custscience_interns.col_46_DB_FNDTCNSL_PRODREFRESH_CGSCX_CNSL_GLBL_STY_CLR_FLAT_XREF_distinct_values_table_stats;</v>
      </c>
      <c r="BD57" s="59" t="s">
        <v>14271</v>
      </c>
      <c r="BE57" s="301"/>
      <c r="BF57" s="144" t="str">
        <f t="shared" si="34"/>
        <v>create table db_custscience_interns.col_46_DB_FNDTCNSL_PRODREFRESH_CGSCX_CNSL_GLBL_STY_CLR_FLAT_XREF_null_value_count_table_stats (col_id int, null_value_count bigint) Row format delimited Fields terminated by '\t' Lines terminated by '\n'  Stored as textfile ;</v>
      </c>
      <c r="BG57" s="59" t="s">
        <v>14904</v>
      </c>
      <c r="BJ57" s="144" t="str">
        <f t="shared" si="22"/>
        <v xml:space="preserve">insert into table db_custscience_interns.col_46_DB_FNDTCNSL_PRODREFRESH_CGSCX_CNSL_GLBL_STY_CLR_FLAT_XREF_null_value_count_table_stats select '46' as col_id, count (OPR_STY_CLR_NBR) as null_value_count where MDSE_CLS_KEY IS NULL </v>
      </c>
      <c r="BK57" s="59" t="s">
        <v>15001</v>
      </c>
      <c r="BN57" s="144" t="str">
        <f t="shared" si="35"/>
        <v>insert into table db_custscience_interns.SUMMARY_of_DB_FNDTCNSL_PRODREFRESH_CGSCX_CNSL_GLBL_STY_CLR_FLAT_XREF_null_value_count_table_stats select col_id, null_value_count from db_custscience_interns.col_46_DB_FNDTCNSL_PRODREFRESH_CGSCX_CNSL_GLBL_STY_CLR_FLAT_XREF_null_value_count_table_stats ;</v>
      </c>
      <c r="BO57" s="59" t="s">
        <v>15099</v>
      </c>
      <c r="BQ57" s="300">
        <v>6</v>
      </c>
      <c r="BR57" s="302">
        <v>6</v>
      </c>
      <c r="BS57" s="302">
        <v>109897</v>
      </c>
      <c r="BU57" s="144" t="str">
        <f t="shared" si="36"/>
        <v>drop table db_custscience_interns.col_46_DB_FNDTCNSL_PRODREFRESH_CGSCX_CNSL_GLBL_STY_CLR_FLAT_XREF_null_value_count_table_stats ;</v>
      </c>
      <c r="BV57" s="59" t="s">
        <v>15197</v>
      </c>
    </row>
    <row r="58" spans="1:74" s="59" customFormat="1">
      <c r="A58" s="59" t="s">
        <v>13433</v>
      </c>
      <c r="B58" s="144" t="str">
        <f t="shared" si="13"/>
        <v>mdse_cls_desc string</v>
      </c>
      <c r="C58" s="145">
        <f t="shared" si="14"/>
        <v>14</v>
      </c>
      <c r="D58" s="145">
        <f t="shared" si="15"/>
        <v>0</v>
      </c>
      <c r="E58" s="145"/>
      <c r="F58" s="191" t="str">
        <f t="shared" si="16"/>
        <v>MDSE_CLS_DESC</v>
      </c>
      <c r="G58" s="36" t="str">
        <f t="shared" si="17"/>
        <v>string</v>
      </c>
      <c r="H58" s="29">
        <v>47</v>
      </c>
      <c r="I58" s="308">
        <f t="shared" si="18"/>
        <v>7712</v>
      </c>
      <c r="J58" s="308">
        <f t="shared" si="19"/>
        <v>2500729</v>
      </c>
      <c r="K58" s="131" t="str">
        <f t="shared" si="20"/>
        <v xml:space="preserve"> (From PDM)</v>
      </c>
      <c r="L58" s="131"/>
      <c r="M58" s="444"/>
      <c r="N58" s="369" t="s">
        <v>14462</v>
      </c>
      <c r="O58" s="369" t="s">
        <v>14571</v>
      </c>
      <c r="P58" s="369" t="s">
        <v>14572</v>
      </c>
      <c r="Q58" s="41"/>
      <c r="R58" s="41"/>
      <c r="U58" s="144" t="str">
        <f t="shared" si="26"/>
        <v>MDSE_CLS_DESC  string,</v>
      </c>
      <c r="V58" s="149" t="s">
        <v>14529</v>
      </c>
      <c r="W58" s="150" t="str">
        <f t="shared" si="27"/>
        <v>MDSE_CLS_DESC,</v>
      </c>
      <c r="X58" s="149" t="s">
        <v>3330</v>
      </c>
      <c r="Y58" s="149"/>
      <c r="Z58" s="150" t="str">
        <f t="shared" si="28"/>
        <v>,a.MDSE_CLS_DESC</v>
      </c>
      <c r="AC58" s="299" t="str">
        <f t="shared" si="25"/>
        <v>select distinct(MDSE_CLS_DESC) as MDSE_CLS_DESC_Count_Distinct FROM DB_FNDTCNSL_PRODREFRESH.CGSCX_CNSL_GLBL_STY_CLR_FLAT_XREF ;</v>
      </c>
      <c r="AF58" s="59" t="s">
        <v>13822</v>
      </c>
      <c r="AG58" s="59" t="s">
        <v>2842</v>
      </c>
      <c r="AI58" s="144" t="str">
        <f t="shared" si="23"/>
        <v>PRD_HIER_XREF_TYP_CD</v>
      </c>
      <c r="AJ58" s="144" t="str">
        <f t="shared" si="24"/>
        <v xml:space="preserve"> (From PDM)</v>
      </c>
      <c r="AM58" s="298" t="str">
        <f t="shared" si="29"/>
        <v>col_47</v>
      </c>
      <c r="AN58" s="299" t="str">
        <f t="shared" si="30"/>
        <v>create table db_custscience_interns.col_47_DB_FNDTCNSL_PRODREFRESH_CGSCX_CNSL_GLBL_STY_CLR_FLAT_XREF_distinct_values_table_stats (col_id int, distinct_values bigint) Row format delimited Fields terminated by '\t' Lines terminated by '\n'  Stored as textfile ;</v>
      </c>
      <c r="AO58" s="59" t="s">
        <v>13979</v>
      </c>
      <c r="AR58" s="144" t="str">
        <f t="shared" si="31"/>
        <v>insert into table db_custscience_interns.col_47_DB_FNDTCNSL_PRODREFRESH_CGSCX_CNSL_GLBL_STY_CLR_FLAT_XREF_distinct_values_table_stats select '47' as col_id, count (distinct MDSE_CLS_DESC) as distinct_values</v>
      </c>
      <c r="AS58" s="59" t="s">
        <v>14077</v>
      </c>
      <c r="AV58" s="144" t="str">
        <f t="shared" si="32"/>
        <v>insert into table db_custscience_interns.SUMMARY_of_DB_FNDTCNSL_PRODREFRESH_CGSCX_CNSL_GLBL_STY_CLR_FLAT_XREF_distinct_values_table_stats select col_id, distinct_values from db_custscience_interns.col_47_DB_FNDTCNSL_PRODREFRESH_CGSCX_CNSL_GLBL_STY_CLR_FLAT_XREF_distinct_values_table_stats ;</v>
      </c>
      <c r="AW58" s="59" t="s">
        <v>14175</v>
      </c>
      <c r="AY58" s="300" t="s">
        <v>14366</v>
      </c>
      <c r="AZ58" s="300">
        <v>51</v>
      </c>
      <c r="BA58" s="300">
        <v>2209740</v>
      </c>
      <c r="BC58" s="144" t="str">
        <f t="shared" si="33"/>
        <v>drop table db_custscience_interns.col_47_DB_FNDTCNSL_PRODREFRESH_CGSCX_CNSL_GLBL_STY_CLR_FLAT_XREF_distinct_values_table_stats;</v>
      </c>
      <c r="BD58" s="59" t="s">
        <v>14272</v>
      </c>
      <c r="BE58" s="301"/>
      <c r="BF58" s="144" t="str">
        <f t="shared" si="34"/>
        <v>create table db_custscience_interns.col_47_DB_FNDTCNSL_PRODREFRESH_CGSCX_CNSL_GLBL_STY_CLR_FLAT_XREF_null_value_count_table_stats (col_id int, null_value_count bigint) Row format delimited Fields terminated by '\t' Lines terminated by '\n'  Stored as textfile ;</v>
      </c>
      <c r="BG58" s="59" t="s">
        <v>14905</v>
      </c>
      <c r="BJ58" s="144" t="str">
        <f t="shared" si="22"/>
        <v xml:space="preserve">insert into table db_custscience_interns.col_47_DB_FNDTCNSL_PRODREFRESH_CGSCX_CNSL_GLBL_STY_CLR_FLAT_XREF_null_value_count_table_stats select '47' as col_id, count (OPR_STY_CLR_NBR) as null_value_count where MDSE_CLS_DESC IS NULL </v>
      </c>
      <c r="BK58" s="59" t="s">
        <v>15002</v>
      </c>
      <c r="BN58" s="144" t="str">
        <f t="shared" si="35"/>
        <v>insert into table db_custscience_interns.SUMMARY_of_DB_FNDTCNSL_PRODREFRESH_CGSCX_CNSL_GLBL_STY_CLR_FLAT_XREF_null_value_count_table_stats select col_id, null_value_count from db_custscience_interns.col_47_DB_FNDTCNSL_PRODREFRESH_CGSCX_CNSL_GLBL_STY_CLR_FLAT_XREF_null_value_count_table_stats ;</v>
      </c>
      <c r="BO58" s="59" t="s">
        <v>15100</v>
      </c>
      <c r="BQ58" s="300">
        <v>51</v>
      </c>
      <c r="BR58" s="302">
        <v>51</v>
      </c>
      <c r="BS58" s="302">
        <v>2500729</v>
      </c>
      <c r="BU58" s="144" t="str">
        <f t="shared" si="36"/>
        <v>drop table db_custscience_interns.col_47_DB_FNDTCNSL_PRODREFRESH_CGSCX_CNSL_GLBL_STY_CLR_FLAT_XREF_null_value_count_table_stats ;</v>
      </c>
      <c r="BV58" s="59" t="s">
        <v>15198</v>
      </c>
    </row>
    <row r="59" spans="1:74" s="59" customFormat="1">
      <c r="A59" s="59" t="s">
        <v>13434</v>
      </c>
      <c r="B59" s="144" t="str">
        <f t="shared" si="13"/>
        <v>mdse_scls_key int</v>
      </c>
      <c r="C59" s="145">
        <f t="shared" si="14"/>
        <v>14</v>
      </c>
      <c r="D59" s="145">
        <f t="shared" si="15"/>
        <v>0</v>
      </c>
      <c r="E59" s="145"/>
      <c r="F59" s="191" t="str">
        <f t="shared" si="16"/>
        <v>MDSE_SCLS_KEY</v>
      </c>
      <c r="G59" s="36" t="str">
        <f t="shared" si="17"/>
        <v>int</v>
      </c>
      <c r="H59" s="29">
        <v>48</v>
      </c>
      <c r="I59" s="308">
        <f t="shared" si="18"/>
        <v>28030</v>
      </c>
      <c r="J59" s="308">
        <f t="shared" si="19"/>
        <v>2500729</v>
      </c>
      <c r="K59" s="131" t="str">
        <f t="shared" si="20"/>
        <v xml:space="preserve"> (From PDM)</v>
      </c>
      <c r="L59" s="131"/>
      <c r="M59" s="444"/>
      <c r="N59" s="369" t="s">
        <v>14463</v>
      </c>
      <c r="O59" s="369" t="s">
        <v>14573</v>
      </c>
      <c r="P59" s="369" t="s">
        <v>14574</v>
      </c>
      <c r="Q59" s="41"/>
      <c r="R59" s="41"/>
      <c r="U59" s="144" t="str">
        <f t="shared" si="26"/>
        <v>MDSE_SCLS_KEY  int,</v>
      </c>
      <c r="V59" s="149" t="s">
        <v>14530</v>
      </c>
      <c r="W59" s="150" t="str">
        <f t="shared" si="27"/>
        <v>MDSE_SCLS_KEY,</v>
      </c>
      <c r="X59" s="149" t="s">
        <v>3331</v>
      </c>
      <c r="Y59" s="149"/>
      <c r="Z59" s="150" t="str">
        <f t="shared" si="28"/>
        <v>,a.MDSE_SCLS_KEY</v>
      </c>
      <c r="AC59" s="299" t="str">
        <f t="shared" si="25"/>
        <v>select distinct(MDSE_SCLS_KEY) as MDSE_SCLS_KEY_Count_Distinct FROM DB_FNDTCNSL_PRODREFRESH.CGSCX_CNSL_GLBL_STY_CLR_FLAT_XREF ;</v>
      </c>
      <c r="AF59" s="59" t="s">
        <v>13821</v>
      </c>
      <c r="AG59" s="59" t="s">
        <v>2825</v>
      </c>
      <c r="AI59" s="144" t="str">
        <f t="shared" si="23"/>
        <v>ONLN_XCL_IND</v>
      </c>
      <c r="AJ59" s="144" t="str">
        <f t="shared" si="24"/>
        <v xml:space="preserve"> (From PDM)</v>
      </c>
      <c r="AM59" s="298" t="str">
        <f t="shared" si="29"/>
        <v>col_48</v>
      </c>
      <c r="AN59" s="299" t="str">
        <f t="shared" si="30"/>
        <v>create table db_custscience_interns.col_48_DB_FNDTCNSL_PRODREFRESH_CGSCX_CNSL_GLBL_STY_CLR_FLAT_XREF_distinct_values_table_stats (col_id int, distinct_values bigint) Row format delimited Fields terminated by '\t' Lines terminated by '\n'  Stored as textfile ;</v>
      </c>
      <c r="AO59" s="59" t="s">
        <v>13980</v>
      </c>
      <c r="AR59" s="144" t="str">
        <f t="shared" si="31"/>
        <v>insert into table db_custscience_interns.col_48_DB_FNDTCNSL_PRODREFRESH_CGSCX_CNSL_GLBL_STY_CLR_FLAT_XREF_distinct_values_table_stats select '48' as col_id, count (distinct MDSE_SCLS_KEY) as distinct_values</v>
      </c>
      <c r="AS59" s="59" t="s">
        <v>14078</v>
      </c>
      <c r="AV59" s="144" t="str">
        <f t="shared" si="32"/>
        <v>insert into table db_custscience_interns.SUMMARY_of_DB_FNDTCNSL_PRODREFRESH_CGSCX_CNSL_GLBL_STY_CLR_FLAT_XREF_distinct_values_table_stats select col_id, distinct_values from db_custscience_interns.col_48_DB_FNDTCNSL_PRODREFRESH_CGSCX_CNSL_GLBL_STY_CLR_FLAT_XREF_distinct_values_table_stats ;</v>
      </c>
      <c r="AW59" s="59" t="s">
        <v>14176</v>
      </c>
      <c r="AY59" s="300" t="s">
        <v>14367</v>
      </c>
      <c r="AZ59" s="300">
        <v>52</v>
      </c>
      <c r="BA59" s="300">
        <v>9</v>
      </c>
      <c r="BC59" s="144" t="str">
        <f t="shared" si="33"/>
        <v>drop table db_custscience_interns.col_48_DB_FNDTCNSL_PRODREFRESH_CGSCX_CNSL_GLBL_STY_CLR_FLAT_XREF_distinct_values_table_stats;</v>
      </c>
      <c r="BD59" s="59" t="s">
        <v>14273</v>
      </c>
      <c r="BE59" s="301"/>
      <c r="BF59" s="144" t="str">
        <f t="shared" si="34"/>
        <v>create table db_custscience_interns.col_48_DB_FNDTCNSL_PRODREFRESH_CGSCX_CNSL_GLBL_STY_CLR_FLAT_XREF_null_value_count_table_stats (col_id int, null_value_count bigint) Row format delimited Fields terminated by '\t' Lines terminated by '\n'  Stored as textfile ;</v>
      </c>
      <c r="BG59" s="59" t="s">
        <v>14906</v>
      </c>
      <c r="BJ59" s="144" t="str">
        <f t="shared" si="22"/>
        <v xml:space="preserve">insert into table db_custscience_interns.col_48_DB_FNDTCNSL_PRODREFRESH_CGSCX_CNSL_GLBL_STY_CLR_FLAT_XREF_null_value_count_table_stats select '48' as col_id, count (OPR_STY_CLR_NBR) as null_value_count where MDSE_SCLS_KEY IS NULL </v>
      </c>
      <c r="BK59" s="59" t="s">
        <v>15003</v>
      </c>
      <c r="BN59" s="144" t="str">
        <f t="shared" si="35"/>
        <v>insert into table db_custscience_interns.SUMMARY_of_DB_FNDTCNSL_PRODREFRESH_CGSCX_CNSL_GLBL_STY_CLR_FLAT_XREF_null_value_count_table_stats select col_id, null_value_count from db_custscience_interns.col_48_DB_FNDTCNSL_PRODREFRESH_CGSCX_CNSL_GLBL_STY_CLR_FLAT_XREF_null_value_count_table_stats ;</v>
      </c>
      <c r="BO59" s="59" t="s">
        <v>15101</v>
      </c>
      <c r="BQ59" s="300">
        <v>52</v>
      </c>
      <c r="BR59" s="302">
        <v>52</v>
      </c>
      <c r="BS59" s="302">
        <v>2500729</v>
      </c>
      <c r="BU59" s="144" t="str">
        <f t="shared" si="36"/>
        <v>drop table db_custscience_interns.col_48_DB_FNDTCNSL_PRODREFRESH_CGSCX_CNSL_GLBL_STY_CLR_FLAT_XREF_null_value_count_table_stats ;</v>
      </c>
      <c r="BV59" s="59" t="s">
        <v>15199</v>
      </c>
    </row>
    <row r="60" spans="1:74" s="59" customFormat="1">
      <c r="A60" s="59" t="s">
        <v>13435</v>
      </c>
      <c r="B60" s="144" t="str">
        <f t="shared" si="13"/>
        <v>mdse_scls_desc string</v>
      </c>
      <c r="C60" s="145">
        <f t="shared" si="14"/>
        <v>15</v>
      </c>
      <c r="D60" s="145">
        <f t="shared" si="15"/>
        <v>0</v>
      </c>
      <c r="F60" s="191" t="str">
        <f t="shared" si="16"/>
        <v>MDSE_SCLS_DESC</v>
      </c>
      <c r="G60" s="36" t="str">
        <f t="shared" si="17"/>
        <v>string</v>
      </c>
      <c r="H60" s="29">
        <v>49</v>
      </c>
      <c r="I60" s="308">
        <f t="shared" si="18"/>
        <v>28030</v>
      </c>
      <c r="J60" s="308">
        <f t="shared" si="19"/>
        <v>2500729</v>
      </c>
      <c r="K60" s="131" t="str">
        <f t="shared" si="20"/>
        <v xml:space="preserve"> (From PDM)</v>
      </c>
      <c r="L60" s="131"/>
      <c r="M60" s="444"/>
      <c r="N60" s="369" t="s">
        <v>14464</v>
      </c>
      <c r="O60" s="369" t="s">
        <v>14575</v>
      </c>
      <c r="P60" s="369" t="s">
        <v>14576</v>
      </c>
      <c r="Q60" s="41"/>
      <c r="R60" s="41"/>
      <c r="U60" s="144" t="str">
        <f t="shared" si="26"/>
        <v>MDSE_SCLS_DESC  string,</v>
      </c>
      <c r="V60" s="149" t="s">
        <v>14531</v>
      </c>
      <c r="W60" s="150" t="str">
        <f t="shared" si="27"/>
        <v>MDSE_SCLS_DESC,</v>
      </c>
      <c r="X60" s="149" t="s">
        <v>3332</v>
      </c>
      <c r="Y60" s="149"/>
      <c r="Z60" s="150" t="str">
        <f t="shared" si="28"/>
        <v>,a.MDSE_SCLS_DESC</v>
      </c>
      <c r="AC60" s="299" t="str">
        <f t="shared" si="25"/>
        <v>select distinct(MDSE_SCLS_DESC) as MDSE_SCLS_DESC_Count_Distinct FROM DB_FNDTCNSL_PRODREFRESH.CGSCX_CNSL_GLBL_STY_CLR_FLAT_XREF ;</v>
      </c>
      <c r="AF60" s="59" t="s">
        <v>13820</v>
      </c>
      <c r="AG60" s="59" t="s">
        <v>2842</v>
      </c>
      <c r="AI60" s="144" t="str">
        <f t="shared" si="23"/>
        <v>BRD_KEY</v>
      </c>
      <c r="AJ60" s="144" t="str">
        <f t="shared" si="24"/>
        <v xml:space="preserve"> (From PDM)</v>
      </c>
      <c r="AM60" s="298" t="str">
        <f t="shared" si="29"/>
        <v>col_49</v>
      </c>
      <c r="AN60" s="299" t="str">
        <f t="shared" si="30"/>
        <v>create table db_custscience_interns.col_49_DB_FNDTCNSL_PRODREFRESH_CGSCX_CNSL_GLBL_STY_CLR_FLAT_XREF_distinct_values_table_stats (col_id int, distinct_values bigint) Row format delimited Fields terminated by '\t' Lines terminated by '\n'  Stored as textfile ;</v>
      </c>
      <c r="AO60" s="59" t="s">
        <v>13981</v>
      </c>
      <c r="AR60" s="144" t="str">
        <f t="shared" si="31"/>
        <v>insert into table db_custscience_interns.col_49_DB_FNDTCNSL_PRODREFRESH_CGSCX_CNSL_GLBL_STY_CLR_FLAT_XREF_distinct_values_table_stats select '49' as col_id, count (distinct MDSE_SCLS_DESC) as distinct_values</v>
      </c>
      <c r="AS60" s="59" t="s">
        <v>14079</v>
      </c>
      <c r="AV60" s="144" t="str">
        <f t="shared" si="32"/>
        <v>insert into table db_custscience_interns.SUMMARY_of_DB_FNDTCNSL_PRODREFRESH_CGSCX_CNSL_GLBL_STY_CLR_FLAT_XREF_distinct_values_table_stats select col_id, distinct_values from db_custscience_interns.col_49_DB_FNDTCNSL_PRODREFRESH_CGSCX_CNSL_GLBL_STY_CLR_FLAT_XREF_distinct_values_table_stats ;</v>
      </c>
      <c r="AW60" s="59" t="s">
        <v>14177</v>
      </c>
      <c r="AY60" s="300" t="s">
        <v>14368</v>
      </c>
      <c r="AZ60" s="300">
        <v>53</v>
      </c>
      <c r="BA60" s="300">
        <v>4</v>
      </c>
      <c r="BC60" s="144" t="str">
        <f t="shared" si="33"/>
        <v>drop table db_custscience_interns.col_49_DB_FNDTCNSL_PRODREFRESH_CGSCX_CNSL_GLBL_STY_CLR_FLAT_XREF_distinct_values_table_stats;</v>
      </c>
      <c r="BD60" s="59" t="s">
        <v>14274</v>
      </c>
      <c r="BE60" s="301"/>
      <c r="BF60" s="144" t="str">
        <f t="shared" si="34"/>
        <v>create table db_custscience_interns.col_49_DB_FNDTCNSL_PRODREFRESH_CGSCX_CNSL_GLBL_STY_CLR_FLAT_XREF_null_value_count_table_stats (col_id int, null_value_count bigint) Row format delimited Fields terminated by '\t' Lines terminated by '\n'  Stored as textfile ;</v>
      </c>
      <c r="BG60" s="59" t="s">
        <v>14907</v>
      </c>
      <c r="BJ60" s="144" t="str">
        <f t="shared" si="22"/>
        <v xml:space="preserve">insert into table db_custscience_interns.col_49_DB_FNDTCNSL_PRODREFRESH_CGSCX_CNSL_GLBL_STY_CLR_FLAT_XREF_null_value_count_table_stats select '49' as col_id, count (OPR_STY_CLR_NBR) as null_value_count where MDSE_SCLS_DESC IS NULL </v>
      </c>
      <c r="BK60" s="59" t="s">
        <v>15004</v>
      </c>
      <c r="BN60" s="144" t="str">
        <f t="shared" si="35"/>
        <v>insert into table db_custscience_interns.SUMMARY_of_DB_FNDTCNSL_PRODREFRESH_CGSCX_CNSL_GLBL_STY_CLR_FLAT_XREF_null_value_count_table_stats select col_id, null_value_count from db_custscience_interns.col_49_DB_FNDTCNSL_PRODREFRESH_CGSCX_CNSL_GLBL_STY_CLR_FLAT_XREF_null_value_count_table_stats ;</v>
      </c>
      <c r="BO60" s="59" t="s">
        <v>15102</v>
      </c>
      <c r="BQ60" s="300">
        <v>53</v>
      </c>
      <c r="BR60" s="302">
        <v>53</v>
      </c>
      <c r="BS60" s="302">
        <v>2500729</v>
      </c>
      <c r="BU60" s="144" t="str">
        <f t="shared" si="36"/>
        <v>drop table db_custscience_interns.col_49_DB_FNDTCNSL_PRODREFRESH_CGSCX_CNSL_GLBL_STY_CLR_FLAT_XREF_null_value_count_table_stats ;</v>
      </c>
      <c r="BV60" s="59" t="s">
        <v>15200</v>
      </c>
    </row>
    <row r="61" spans="1:74" s="59" customFormat="1" ht="15.75" thickBot="1">
      <c r="A61" s="59" t="s">
        <v>13436</v>
      </c>
      <c r="B61" s="144" t="str">
        <f t="shared" si="13"/>
        <v>mdse_sty_key int</v>
      </c>
      <c r="C61" s="145">
        <f t="shared" si="14"/>
        <v>13</v>
      </c>
      <c r="D61" s="145">
        <f t="shared" si="15"/>
        <v>0</v>
      </c>
      <c r="E61" s="145"/>
      <c r="F61" s="380" t="str">
        <f t="shared" si="16"/>
        <v>MDSE_STY_KEY</v>
      </c>
      <c r="G61" s="158" t="str">
        <f t="shared" si="17"/>
        <v>int</v>
      </c>
      <c r="H61" s="162">
        <v>50</v>
      </c>
      <c r="I61" s="312">
        <f t="shared" si="18"/>
        <v>2209740</v>
      </c>
      <c r="J61" s="312">
        <f t="shared" si="19"/>
        <v>2500729</v>
      </c>
      <c r="K61" s="333" t="str">
        <f t="shared" si="20"/>
        <v xml:space="preserve"> (From PDM)</v>
      </c>
      <c r="L61" s="333"/>
      <c r="M61" s="442"/>
      <c r="N61" s="372" t="s">
        <v>14465</v>
      </c>
      <c r="O61" s="372" t="s">
        <v>14577</v>
      </c>
      <c r="P61" s="372" t="s">
        <v>14578</v>
      </c>
      <c r="Q61" s="41"/>
      <c r="R61" s="41"/>
      <c r="U61" s="144" t="str">
        <f t="shared" si="26"/>
        <v>MDSE_STY_KEY  int,</v>
      </c>
      <c r="V61" s="149" t="s">
        <v>14532</v>
      </c>
      <c r="W61" s="150" t="str">
        <f t="shared" si="27"/>
        <v>MDSE_STY_KEY,</v>
      </c>
      <c r="X61" s="149" t="s">
        <v>3333</v>
      </c>
      <c r="Y61" s="149"/>
      <c r="Z61" s="150" t="str">
        <f t="shared" si="28"/>
        <v>,a.MDSE_STY_KEY</v>
      </c>
      <c r="AC61" s="299" t="str">
        <f t="shared" si="25"/>
        <v>select distinct(MDSE_STY_KEY) as MDSE_STY_KEY_Count_Distinct FROM DB_FNDTCNSL_PRODREFRESH.CGSCX_CNSL_GLBL_STY_CLR_FLAT_XREF ;</v>
      </c>
      <c r="AF61" s="59" t="s">
        <v>13819</v>
      </c>
      <c r="AG61" s="59" t="s">
        <v>2842</v>
      </c>
      <c r="AI61" s="144" t="str">
        <f t="shared" si="23"/>
        <v>MKT_KEY</v>
      </c>
      <c r="AJ61" s="144" t="str">
        <f t="shared" si="24"/>
        <v xml:space="preserve"> (From PDM)</v>
      </c>
      <c r="AM61" s="298" t="str">
        <f t="shared" si="29"/>
        <v>col_50</v>
      </c>
      <c r="AN61" s="299" t="str">
        <f t="shared" si="30"/>
        <v>create table db_custscience_interns.col_50_DB_FNDTCNSL_PRODREFRESH_CGSCX_CNSL_GLBL_STY_CLR_FLAT_XREF_distinct_values_table_stats (col_id int, distinct_values bigint) Row format delimited Fields terminated by '\t' Lines terminated by '\n'  Stored as textfile ;</v>
      </c>
      <c r="AO61" s="59" t="s">
        <v>13982</v>
      </c>
      <c r="AR61" s="144" t="str">
        <f t="shared" si="31"/>
        <v>insert into table db_custscience_interns.col_50_DB_FNDTCNSL_PRODREFRESH_CGSCX_CNSL_GLBL_STY_CLR_FLAT_XREF_distinct_values_table_stats select '50' as col_id, count (distinct MDSE_STY_KEY) as distinct_values</v>
      </c>
      <c r="AS61" s="59" t="s">
        <v>14080</v>
      </c>
      <c r="AV61" s="144" t="str">
        <f t="shared" si="32"/>
        <v>insert into table db_custscience_interns.SUMMARY_of_DB_FNDTCNSL_PRODREFRESH_CGSCX_CNSL_GLBL_STY_CLR_FLAT_XREF_distinct_values_table_stats select col_id, distinct_values from db_custscience_interns.col_50_DB_FNDTCNSL_PRODREFRESH_CGSCX_CNSL_GLBL_STY_CLR_FLAT_XREF_distinct_values_table_stats ;</v>
      </c>
      <c r="AW61" s="59" t="s">
        <v>14178</v>
      </c>
      <c r="AY61" s="300" t="s">
        <v>14369</v>
      </c>
      <c r="AZ61" s="300">
        <v>54</v>
      </c>
      <c r="BA61" s="300">
        <v>4</v>
      </c>
      <c r="BC61" s="144" t="str">
        <f t="shared" si="33"/>
        <v>drop table db_custscience_interns.col_50_DB_FNDTCNSL_PRODREFRESH_CGSCX_CNSL_GLBL_STY_CLR_FLAT_XREF_distinct_values_table_stats;</v>
      </c>
      <c r="BD61" s="59" t="s">
        <v>14275</v>
      </c>
      <c r="BE61" s="301"/>
      <c r="BF61" s="144" t="str">
        <f t="shared" si="34"/>
        <v>create table db_custscience_interns.col_50_DB_FNDTCNSL_PRODREFRESH_CGSCX_CNSL_GLBL_STY_CLR_FLAT_XREF_null_value_count_table_stats (col_id int, null_value_count bigint) Row format delimited Fields terminated by '\t' Lines terminated by '\n'  Stored as textfile ;</v>
      </c>
      <c r="BG61" s="59" t="s">
        <v>14908</v>
      </c>
      <c r="BJ61" s="144" t="str">
        <f t="shared" si="22"/>
        <v xml:space="preserve">insert into table db_custscience_interns.col_50_DB_FNDTCNSL_PRODREFRESH_CGSCX_CNSL_GLBL_STY_CLR_FLAT_XREF_null_value_count_table_stats select '50' as col_id, count (OPR_STY_CLR_NBR) as null_value_count where MDSE_STY_KEY IS NULL </v>
      </c>
      <c r="BK61" s="59" t="s">
        <v>15005</v>
      </c>
      <c r="BN61" s="144" t="str">
        <f t="shared" si="35"/>
        <v>insert into table db_custscience_interns.SUMMARY_of_DB_FNDTCNSL_PRODREFRESH_CGSCX_CNSL_GLBL_STY_CLR_FLAT_XREF_null_value_count_table_stats select col_id, null_value_count from db_custscience_interns.col_50_DB_FNDTCNSL_PRODREFRESH_CGSCX_CNSL_GLBL_STY_CLR_FLAT_XREF_null_value_count_table_stats ;</v>
      </c>
      <c r="BO61" s="59" t="s">
        <v>15103</v>
      </c>
      <c r="BQ61" s="300">
        <v>54</v>
      </c>
      <c r="BR61" s="302">
        <v>54</v>
      </c>
      <c r="BS61" s="302">
        <v>2500729</v>
      </c>
      <c r="BU61" s="144" t="str">
        <f t="shared" si="36"/>
        <v>drop table db_custscience_interns.col_50_DB_FNDTCNSL_PRODREFRESH_CGSCX_CNSL_GLBL_STY_CLR_FLAT_XREF_null_value_count_table_stats ;</v>
      </c>
      <c r="BV61" s="59" t="s">
        <v>15201</v>
      </c>
    </row>
    <row r="62" spans="1:74" s="59" customFormat="1">
      <c r="A62" s="59" t="s">
        <v>13437</v>
      </c>
      <c r="B62" s="144" t="str">
        <f t="shared" si="13"/>
        <v>mdse_sty_desc string</v>
      </c>
      <c r="C62" s="145">
        <f t="shared" si="14"/>
        <v>14</v>
      </c>
      <c r="D62" s="145">
        <f t="shared" si="15"/>
        <v>0</v>
      </c>
      <c r="E62" s="145"/>
      <c r="F62" s="381" t="str">
        <f t="shared" si="16"/>
        <v>MDSE_STY_DESC</v>
      </c>
      <c r="G62" s="152" t="str">
        <f t="shared" si="17"/>
        <v>string</v>
      </c>
      <c r="H62" s="156">
        <v>51</v>
      </c>
      <c r="I62" s="310">
        <f t="shared" si="18"/>
        <v>2209740</v>
      </c>
      <c r="J62" s="310">
        <f t="shared" si="19"/>
        <v>2500729</v>
      </c>
      <c r="K62" s="368" t="str">
        <f t="shared" si="20"/>
        <v xml:space="preserve"> (From PDM)</v>
      </c>
      <c r="L62" s="368"/>
      <c r="M62" s="443"/>
      <c r="N62" s="371" t="s">
        <v>14466</v>
      </c>
      <c r="O62" s="371" t="s">
        <v>14579</v>
      </c>
      <c r="P62" s="371" t="s">
        <v>14580</v>
      </c>
      <c r="Q62" s="41"/>
      <c r="R62" s="41"/>
      <c r="U62" s="144" t="str">
        <f t="shared" si="26"/>
        <v>MDSE_STY_DESC  string,</v>
      </c>
      <c r="V62" s="149" t="s">
        <v>14533</v>
      </c>
      <c r="W62" s="150" t="str">
        <f t="shared" si="27"/>
        <v>MDSE_STY_DESC,</v>
      </c>
      <c r="X62" s="149" t="s">
        <v>3334</v>
      </c>
      <c r="Y62" s="149"/>
      <c r="Z62" s="150" t="str">
        <f t="shared" si="28"/>
        <v>,a.MDSE_STY_DESC</v>
      </c>
      <c r="AC62" s="299" t="str">
        <f t="shared" si="25"/>
        <v>select distinct(MDSE_STY_DESC) as MDSE_STY_DESC_Count_Distinct FROM DB_FNDTCNSL_PRODREFRESH.CGSCX_CNSL_GLBL_STY_CLR_FLAT_XREF ;</v>
      </c>
      <c r="AF62" s="59" t="s">
        <v>13818</v>
      </c>
      <c r="AG62" s="59" t="s">
        <v>2842</v>
      </c>
      <c r="AI62" s="144" t="str">
        <f t="shared" si="23"/>
        <v>CHNL_KEY</v>
      </c>
      <c r="AJ62" s="144" t="str">
        <f t="shared" si="24"/>
        <v xml:space="preserve"> (From PDM)</v>
      </c>
      <c r="AM62" s="298" t="str">
        <f t="shared" si="29"/>
        <v>col_51</v>
      </c>
      <c r="AN62" s="299" t="str">
        <f t="shared" si="30"/>
        <v>create table db_custscience_interns.col_51_DB_FNDTCNSL_PRODREFRESH_CGSCX_CNSL_GLBL_STY_CLR_FLAT_XREF_distinct_values_table_stats (col_id int, distinct_values bigint) Row format delimited Fields terminated by '\t' Lines terminated by '\n'  Stored as textfile ;</v>
      </c>
      <c r="AO62" s="59" t="s">
        <v>13983</v>
      </c>
      <c r="AR62" s="144" t="str">
        <f t="shared" si="31"/>
        <v>insert into table db_custscience_interns.col_51_DB_FNDTCNSL_PRODREFRESH_CGSCX_CNSL_GLBL_STY_CLR_FLAT_XREF_distinct_values_table_stats select '51' as col_id, count (distinct MDSE_STY_DESC) as distinct_values</v>
      </c>
      <c r="AS62" s="59" t="s">
        <v>14081</v>
      </c>
      <c r="AV62" s="144" t="str">
        <f t="shared" si="32"/>
        <v>insert into table db_custscience_interns.SUMMARY_of_DB_FNDTCNSL_PRODREFRESH_CGSCX_CNSL_GLBL_STY_CLR_FLAT_XREF_distinct_values_table_stats select col_id, distinct_values from db_custscience_interns.col_51_DB_FNDTCNSL_PRODREFRESH_CGSCX_CNSL_GLBL_STY_CLR_FLAT_XREF_distinct_values_table_stats ;</v>
      </c>
      <c r="AW62" s="59" t="s">
        <v>14179</v>
      </c>
      <c r="AY62" s="300" t="s">
        <v>14370</v>
      </c>
      <c r="AZ62" s="300">
        <v>55</v>
      </c>
      <c r="BA62" s="300">
        <v>5595307</v>
      </c>
      <c r="BC62" s="144" t="str">
        <f t="shared" si="33"/>
        <v>drop table db_custscience_interns.col_51_DB_FNDTCNSL_PRODREFRESH_CGSCX_CNSL_GLBL_STY_CLR_FLAT_XREF_distinct_values_table_stats;</v>
      </c>
      <c r="BD62" s="59" t="s">
        <v>14276</v>
      </c>
      <c r="BE62" s="301"/>
      <c r="BF62" s="144" t="str">
        <f t="shared" si="34"/>
        <v>create table db_custscience_interns.col_51_DB_FNDTCNSL_PRODREFRESH_CGSCX_CNSL_GLBL_STY_CLR_FLAT_XREF_null_value_count_table_stats (col_id int, null_value_count bigint) Row format delimited Fields terminated by '\t' Lines terminated by '\n'  Stored as textfile ;</v>
      </c>
      <c r="BG62" s="59" t="s">
        <v>14909</v>
      </c>
      <c r="BJ62" s="144" t="str">
        <f t="shared" si="22"/>
        <v xml:space="preserve">insert into table db_custscience_interns.col_51_DB_FNDTCNSL_PRODREFRESH_CGSCX_CNSL_GLBL_STY_CLR_FLAT_XREF_null_value_count_table_stats select '51' as col_id, count (OPR_STY_CLR_NBR) as null_value_count where MDSE_STY_DESC IS NULL </v>
      </c>
      <c r="BK62" s="59" t="s">
        <v>15006</v>
      </c>
      <c r="BN62" s="144" t="str">
        <f t="shared" si="35"/>
        <v>insert into table db_custscience_interns.SUMMARY_of_DB_FNDTCNSL_PRODREFRESH_CGSCX_CNSL_GLBL_STY_CLR_FLAT_XREF_null_value_count_table_stats select col_id, null_value_count from db_custscience_interns.col_51_DB_FNDTCNSL_PRODREFRESH_CGSCX_CNSL_GLBL_STY_CLR_FLAT_XREF_null_value_count_table_stats ;</v>
      </c>
      <c r="BO62" s="59" t="s">
        <v>15104</v>
      </c>
      <c r="BQ62" s="300">
        <v>55</v>
      </c>
      <c r="BR62" s="302">
        <v>55</v>
      </c>
      <c r="BS62" s="302">
        <v>2500729</v>
      </c>
      <c r="BU62" s="144" t="str">
        <f t="shared" si="36"/>
        <v>drop table db_custscience_interns.col_51_DB_FNDTCNSL_PRODREFRESH_CGSCX_CNSL_GLBL_STY_CLR_FLAT_XREF_null_value_count_table_stats ;</v>
      </c>
      <c r="BV62" s="59" t="s">
        <v>15202</v>
      </c>
    </row>
    <row r="63" spans="1:74" s="59" customFormat="1">
      <c r="A63" s="59" t="s">
        <v>13438</v>
      </c>
      <c r="B63" s="144" t="str">
        <f t="shared" si="13"/>
        <v>mkt_cd string</v>
      </c>
      <c r="C63" s="145">
        <f t="shared" si="14"/>
        <v>7</v>
      </c>
      <c r="D63" s="145">
        <f t="shared" si="15"/>
        <v>0</v>
      </c>
      <c r="F63" s="36" t="str">
        <f t="shared" si="16"/>
        <v>MKT_CD</v>
      </c>
      <c r="G63" s="36" t="str">
        <f t="shared" si="17"/>
        <v>string</v>
      </c>
      <c r="H63" s="29">
        <v>52</v>
      </c>
      <c r="I63" s="308">
        <f t="shared" si="18"/>
        <v>9</v>
      </c>
      <c r="J63" s="308">
        <f t="shared" si="19"/>
        <v>2500729</v>
      </c>
      <c r="K63" s="131" t="str">
        <f t="shared" si="20"/>
        <v>Identifies a MARKET.  (From PDM)</v>
      </c>
      <c r="L63" s="131"/>
      <c r="M63" s="445"/>
      <c r="N63" s="369" t="s">
        <v>1701</v>
      </c>
      <c r="O63" s="369" t="s">
        <v>1751</v>
      </c>
      <c r="P63" s="369" t="s">
        <v>141</v>
      </c>
      <c r="Q63" s="41"/>
      <c r="R63" s="41"/>
      <c r="U63" s="144" t="str">
        <f t="shared" si="26"/>
        <v>MKT_CD  string,</v>
      </c>
      <c r="V63" s="149" t="s">
        <v>14534</v>
      </c>
      <c r="W63" s="150" t="str">
        <f t="shared" si="27"/>
        <v>MKT_CD,</v>
      </c>
      <c r="X63" s="149" t="s">
        <v>3335</v>
      </c>
      <c r="Y63" s="149"/>
      <c r="Z63" s="150" t="str">
        <f t="shared" si="28"/>
        <v>,a.MKT_CD</v>
      </c>
      <c r="AC63" s="299" t="str">
        <f t="shared" si="25"/>
        <v>select distinct(MKT_CD) as MKT_CD_Count_Distinct FROM DB_FNDTCNSL_PRODREFRESH.CGSCX_CNSL_GLBL_STY_CLR_FLAT_XREF ;</v>
      </c>
      <c r="AF63" s="59" t="s">
        <v>13817</v>
      </c>
      <c r="AG63" s="59" t="s">
        <v>2842</v>
      </c>
      <c r="AI63" s="144" t="str">
        <f t="shared" si="23"/>
        <v>BRD_STY_CLR_KEY</v>
      </c>
      <c r="AJ63" s="144" t="str">
        <f t="shared" si="24"/>
        <v xml:space="preserve"> (From PDM)</v>
      </c>
      <c r="AM63" s="298" t="str">
        <f t="shared" si="29"/>
        <v>col_52</v>
      </c>
      <c r="AN63" s="299" t="str">
        <f t="shared" si="30"/>
        <v>create table db_custscience_interns.col_52_DB_FNDTCNSL_PRODREFRESH_CGSCX_CNSL_GLBL_STY_CLR_FLAT_XREF_distinct_values_table_stats (col_id int, distinct_values bigint) Row format delimited Fields terminated by '\t' Lines terminated by '\n'  Stored as textfile ;</v>
      </c>
      <c r="AO63" s="59" t="s">
        <v>13984</v>
      </c>
      <c r="AR63" s="144" t="str">
        <f t="shared" si="31"/>
        <v>insert into table db_custscience_interns.col_52_DB_FNDTCNSL_PRODREFRESH_CGSCX_CNSL_GLBL_STY_CLR_FLAT_XREF_distinct_values_table_stats select '52' as col_id, count (distinct MKT_CD) as distinct_values</v>
      </c>
      <c r="AS63" s="59" t="s">
        <v>14082</v>
      </c>
      <c r="AV63" s="144" t="str">
        <f t="shared" si="32"/>
        <v>insert into table db_custscience_interns.SUMMARY_of_DB_FNDTCNSL_PRODREFRESH_CGSCX_CNSL_GLBL_STY_CLR_FLAT_XREF_distinct_values_table_stats select col_id, distinct_values from db_custscience_interns.col_52_DB_FNDTCNSL_PRODREFRESH_CGSCX_CNSL_GLBL_STY_CLR_FLAT_XREF_distinct_values_table_stats ;</v>
      </c>
      <c r="AW63" s="59" t="s">
        <v>14180</v>
      </c>
      <c r="AY63" s="300" t="s">
        <v>14371</v>
      </c>
      <c r="AZ63" s="300">
        <v>56</v>
      </c>
      <c r="BA63" s="300">
        <v>8063770</v>
      </c>
      <c r="BC63" s="144" t="str">
        <f t="shared" si="33"/>
        <v>drop table db_custscience_interns.col_52_DB_FNDTCNSL_PRODREFRESH_CGSCX_CNSL_GLBL_STY_CLR_FLAT_XREF_distinct_values_table_stats;</v>
      </c>
      <c r="BD63" s="59" t="s">
        <v>14277</v>
      </c>
      <c r="BE63" s="301"/>
      <c r="BF63" s="144" t="str">
        <f t="shared" si="34"/>
        <v>create table db_custscience_interns.col_52_DB_FNDTCNSL_PRODREFRESH_CGSCX_CNSL_GLBL_STY_CLR_FLAT_XREF_null_value_count_table_stats (col_id int, null_value_count bigint) Row format delimited Fields terminated by '\t' Lines terminated by '\n'  Stored as textfile ;</v>
      </c>
      <c r="BG63" s="59" t="s">
        <v>14910</v>
      </c>
      <c r="BJ63" s="144" t="str">
        <f t="shared" si="22"/>
        <v xml:space="preserve">insert into table db_custscience_interns.col_52_DB_FNDTCNSL_PRODREFRESH_CGSCX_CNSL_GLBL_STY_CLR_FLAT_XREF_null_value_count_table_stats select '52' as col_id, count (OPR_STY_CLR_NBR) as null_value_count where MKT_CD IS NULL </v>
      </c>
      <c r="BK63" s="59" t="s">
        <v>15007</v>
      </c>
      <c r="BN63" s="144" t="str">
        <f t="shared" si="35"/>
        <v>insert into table db_custscience_interns.SUMMARY_of_DB_FNDTCNSL_PRODREFRESH_CGSCX_CNSL_GLBL_STY_CLR_FLAT_XREF_null_value_count_table_stats select col_id, null_value_count from db_custscience_interns.col_52_DB_FNDTCNSL_PRODREFRESH_CGSCX_CNSL_GLBL_STY_CLR_FLAT_XREF_null_value_count_table_stats ;</v>
      </c>
      <c r="BO63" s="59" t="s">
        <v>15105</v>
      </c>
      <c r="BQ63" s="300">
        <v>56</v>
      </c>
      <c r="BR63" s="302">
        <v>56</v>
      </c>
      <c r="BS63" s="302">
        <v>0</v>
      </c>
      <c r="BU63" s="144" t="str">
        <f t="shared" si="36"/>
        <v>drop table db_custscience_interns.col_52_DB_FNDTCNSL_PRODREFRESH_CGSCX_CNSL_GLBL_STY_CLR_FLAT_XREF_null_value_count_table_stats ;</v>
      </c>
      <c r="BV63" s="59" t="s">
        <v>15203</v>
      </c>
    </row>
    <row r="64" spans="1:74" s="59" customFormat="1">
      <c r="A64" s="59" t="s">
        <v>13439</v>
      </c>
      <c r="B64" s="144" t="str">
        <f t="shared" si="13"/>
        <v>mkt_abbr_nm string</v>
      </c>
      <c r="C64" s="145">
        <f t="shared" si="14"/>
        <v>12</v>
      </c>
      <c r="D64" s="145">
        <f t="shared" si="15"/>
        <v>0</v>
      </c>
      <c r="E64" s="145"/>
      <c r="F64" s="36" t="str">
        <f t="shared" si="16"/>
        <v>MKT_ABBR_NM</v>
      </c>
      <c r="G64" s="36" t="str">
        <f t="shared" si="17"/>
        <v>string</v>
      </c>
      <c r="H64" s="29">
        <v>53</v>
      </c>
      <c r="I64" s="308">
        <f t="shared" si="18"/>
        <v>4</v>
      </c>
      <c r="J64" s="308">
        <f t="shared" si="19"/>
        <v>2500729</v>
      </c>
      <c r="K64" s="131" t="str">
        <f t="shared" si="20"/>
        <v>Abbreviated name of a MARKET.  (From PDM)</v>
      </c>
      <c r="L64" s="131"/>
      <c r="M64" s="387"/>
      <c r="N64" s="369" t="s">
        <v>125</v>
      </c>
      <c r="O64" s="369" t="s">
        <v>3600</v>
      </c>
      <c r="P64" s="369" t="s">
        <v>125</v>
      </c>
      <c r="Q64" s="41"/>
      <c r="R64" s="41"/>
      <c r="U64" s="144" t="str">
        <f t="shared" si="26"/>
        <v>MKT_ABBR_NM  string,</v>
      </c>
      <c r="V64" s="149" t="s">
        <v>14535</v>
      </c>
      <c r="W64" s="150" t="str">
        <f t="shared" si="27"/>
        <v>MKT_ABBR_NM,</v>
      </c>
      <c r="X64" s="149" t="s">
        <v>3336</v>
      </c>
      <c r="Y64" s="149"/>
      <c r="Z64" s="150" t="str">
        <f t="shared" si="28"/>
        <v>,a.MKT_ABBR_NM</v>
      </c>
      <c r="AC64" s="299" t="str">
        <f t="shared" si="25"/>
        <v>select distinct(MKT_ABBR_NM) as MKT_ABBR_NM_Count_Distinct FROM DB_FNDTCNSL_PRODREFRESH.CGSCX_CNSL_GLBL_STY_CLR_FLAT_XREF ;</v>
      </c>
      <c r="AF64" s="59" t="s">
        <v>13816</v>
      </c>
      <c r="AG64" s="59" t="s">
        <v>2842</v>
      </c>
      <c r="AI64" s="144" t="str">
        <f t="shared" si="23"/>
        <v>BRD_STY_KEY</v>
      </c>
      <c r="AJ64" s="144" t="str">
        <f t="shared" si="24"/>
        <v xml:space="preserve"> (From PDM)</v>
      </c>
      <c r="AM64" s="298" t="str">
        <f t="shared" si="29"/>
        <v>col_53</v>
      </c>
      <c r="AN64" s="299" t="str">
        <f t="shared" si="30"/>
        <v>create table db_custscience_interns.col_53_DB_FNDTCNSL_PRODREFRESH_CGSCX_CNSL_GLBL_STY_CLR_FLAT_XREF_distinct_values_table_stats (col_id int, distinct_values bigint) Row format delimited Fields terminated by '\t' Lines terminated by '\n'  Stored as textfile ;</v>
      </c>
      <c r="AO64" s="59" t="s">
        <v>13985</v>
      </c>
      <c r="AR64" s="144" t="str">
        <f t="shared" si="31"/>
        <v>insert into table db_custscience_interns.col_53_DB_FNDTCNSL_PRODREFRESH_CGSCX_CNSL_GLBL_STY_CLR_FLAT_XREF_distinct_values_table_stats select '53' as col_id, count (distinct MKT_ABBR_NM) as distinct_values</v>
      </c>
      <c r="AS64" s="59" t="s">
        <v>14083</v>
      </c>
      <c r="AV64" s="144" t="str">
        <f t="shared" si="32"/>
        <v>insert into table db_custscience_interns.SUMMARY_of_DB_FNDTCNSL_PRODREFRESH_CGSCX_CNSL_GLBL_STY_CLR_FLAT_XREF_distinct_values_table_stats select col_id, distinct_values from db_custscience_interns.col_53_DB_FNDTCNSL_PRODREFRESH_CGSCX_CNSL_GLBL_STY_CLR_FLAT_XREF_distinct_values_table_stats ;</v>
      </c>
      <c r="AW64" s="59" t="s">
        <v>14181</v>
      </c>
      <c r="AY64" s="300" t="s">
        <v>14372</v>
      </c>
      <c r="AZ64" s="300">
        <v>57</v>
      </c>
      <c r="BA64" s="300">
        <v>2199055</v>
      </c>
      <c r="BC64" s="144" t="str">
        <f t="shared" si="33"/>
        <v>drop table db_custscience_interns.col_53_DB_FNDTCNSL_PRODREFRESH_CGSCX_CNSL_GLBL_STY_CLR_FLAT_XREF_distinct_values_table_stats;</v>
      </c>
      <c r="BD64" s="59" t="s">
        <v>14278</v>
      </c>
      <c r="BE64" s="301"/>
      <c r="BF64" s="144" t="str">
        <f t="shared" si="34"/>
        <v>create table db_custscience_interns.col_53_DB_FNDTCNSL_PRODREFRESH_CGSCX_CNSL_GLBL_STY_CLR_FLAT_XREF_null_value_count_table_stats (col_id int, null_value_count bigint) Row format delimited Fields terminated by '\t' Lines terminated by '\n'  Stored as textfile ;</v>
      </c>
      <c r="BG64" s="59" t="s">
        <v>14911</v>
      </c>
      <c r="BJ64" s="144" t="str">
        <f t="shared" si="22"/>
        <v xml:space="preserve">insert into table db_custscience_interns.col_53_DB_FNDTCNSL_PRODREFRESH_CGSCX_CNSL_GLBL_STY_CLR_FLAT_XREF_null_value_count_table_stats select '53' as col_id, count (OPR_STY_CLR_NBR) as null_value_count where MKT_ABBR_NM IS NULL </v>
      </c>
      <c r="BK64" s="59" t="s">
        <v>15008</v>
      </c>
      <c r="BN64" s="144" t="str">
        <f t="shared" si="35"/>
        <v>insert into table db_custscience_interns.SUMMARY_of_DB_FNDTCNSL_PRODREFRESH_CGSCX_CNSL_GLBL_STY_CLR_FLAT_XREF_null_value_count_table_stats select col_id, null_value_count from db_custscience_interns.col_53_DB_FNDTCNSL_PRODREFRESH_CGSCX_CNSL_GLBL_STY_CLR_FLAT_XREF_null_value_count_table_stats ;</v>
      </c>
      <c r="BO64" s="59" t="s">
        <v>15106</v>
      </c>
      <c r="BQ64" s="300">
        <v>57</v>
      </c>
      <c r="BR64" s="302">
        <v>57</v>
      </c>
      <c r="BS64" s="302">
        <v>2500729</v>
      </c>
      <c r="BU64" s="144" t="str">
        <f t="shared" si="36"/>
        <v>drop table db_custscience_interns.col_53_DB_FNDTCNSL_PRODREFRESH_CGSCX_CNSL_GLBL_STY_CLR_FLAT_XREF_null_value_count_table_stats ;</v>
      </c>
      <c r="BV64" s="59" t="s">
        <v>15204</v>
      </c>
    </row>
    <row r="65" spans="1:74" s="59" customFormat="1" ht="30">
      <c r="A65" s="59" t="s">
        <v>446</v>
      </c>
      <c r="B65" s="144" t="str">
        <f t="shared" si="13"/>
        <v>ctry_cd string</v>
      </c>
      <c r="C65" s="145">
        <f t="shared" si="14"/>
        <v>8</v>
      </c>
      <c r="D65" s="145">
        <f t="shared" si="15"/>
        <v>0</v>
      </c>
      <c r="E65" s="145"/>
      <c r="F65" s="44" t="str">
        <f t="shared" si="16"/>
        <v>CTRY_CD</v>
      </c>
      <c r="G65" s="36" t="str">
        <f t="shared" si="17"/>
        <v>string</v>
      </c>
      <c r="H65" s="29">
        <v>54</v>
      </c>
      <c r="I65" s="308">
        <f t="shared" si="18"/>
        <v>4</v>
      </c>
      <c r="J65" s="308">
        <f t="shared" si="19"/>
        <v>2500729</v>
      </c>
      <c r="K65" s="87" t="str">
        <f t="shared" si="20"/>
        <v xml:space="preserve"> (From PDM)</v>
      </c>
      <c r="L65" s="332" t="s">
        <v>14856</v>
      </c>
      <c r="M65" s="444" t="s">
        <v>16575</v>
      </c>
      <c r="N65" s="383" t="s">
        <v>125</v>
      </c>
      <c r="O65" s="383" t="s">
        <v>3600</v>
      </c>
      <c r="P65" s="383" t="s">
        <v>125</v>
      </c>
      <c r="Q65" s="41"/>
      <c r="R65" s="41"/>
      <c r="U65" s="144" t="str">
        <f t="shared" si="26"/>
        <v>CTRY_CD  string,</v>
      </c>
      <c r="V65" s="149" t="s">
        <v>13360</v>
      </c>
      <c r="W65" s="150" t="str">
        <f t="shared" si="27"/>
        <v>CTRY_CD,</v>
      </c>
      <c r="X65" s="149" t="s">
        <v>3337</v>
      </c>
      <c r="Y65" s="149"/>
      <c r="Z65" s="150" t="str">
        <f t="shared" si="28"/>
        <v>,a.CTRY_CD</v>
      </c>
      <c r="AC65" s="299" t="str">
        <f t="shared" si="25"/>
        <v>select distinct(CTRY_CD) as CTRY_CD_Count_Distinct FROM DB_FNDTCNSL_PRODREFRESH.CGSCX_CNSL_GLBL_STY_CLR_FLAT_XREF ;</v>
      </c>
      <c r="AF65" s="59" t="s">
        <v>13815</v>
      </c>
      <c r="AG65" s="59" t="s">
        <v>2842</v>
      </c>
      <c r="AI65" s="144" t="str">
        <f t="shared" si="23"/>
        <v>LGCY_MKT_CD</v>
      </c>
      <c r="AJ65" s="144" t="str">
        <f t="shared" si="24"/>
        <v xml:space="preserve"> (From PDM)</v>
      </c>
      <c r="AM65" s="298" t="str">
        <f t="shared" si="29"/>
        <v>col_54</v>
      </c>
      <c r="AN65" s="299" t="str">
        <f t="shared" si="30"/>
        <v>create table db_custscience_interns.col_54_DB_FNDTCNSL_PRODREFRESH_CGSCX_CNSL_GLBL_STY_CLR_FLAT_XREF_distinct_values_table_stats (col_id int, distinct_values bigint) Row format delimited Fields terminated by '\t' Lines terminated by '\n'  Stored as textfile ;</v>
      </c>
      <c r="AO65" s="59" t="s">
        <v>13986</v>
      </c>
      <c r="AR65" s="144" t="str">
        <f t="shared" si="31"/>
        <v>insert into table db_custscience_interns.col_54_DB_FNDTCNSL_PRODREFRESH_CGSCX_CNSL_GLBL_STY_CLR_FLAT_XREF_distinct_values_table_stats select '54' as col_id, count (distinct CTRY_CD) as distinct_values</v>
      </c>
      <c r="AS65" s="59" t="s">
        <v>14084</v>
      </c>
      <c r="AV65" s="144" t="str">
        <f t="shared" si="32"/>
        <v>insert into table db_custscience_interns.SUMMARY_of_DB_FNDTCNSL_PRODREFRESH_CGSCX_CNSL_GLBL_STY_CLR_FLAT_XREF_distinct_values_table_stats select col_id, distinct_values from db_custscience_interns.col_54_DB_FNDTCNSL_PRODREFRESH_CGSCX_CNSL_GLBL_STY_CLR_FLAT_XREF_distinct_values_table_stats ;</v>
      </c>
      <c r="AW65" s="59" t="s">
        <v>14182</v>
      </c>
      <c r="AY65" s="300" t="s">
        <v>14373</v>
      </c>
      <c r="AZ65" s="300">
        <v>58</v>
      </c>
      <c r="BA65" s="300">
        <v>589060</v>
      </c>
      <c r="BC65" s="144" t="str">
        <f t="shared" si="33"/>
        <v>drop table db_custscience_interns.col_54_DB_FNDTCNSL_PRODREFRESH_CGSCX_CNSL_GLBL_STY_CLR_FLAT_XREF_distinct_values_table_stats;</v>
      </c>
      <c r="BD65" s="59" t="s">
        <v>14279</v>
      </c>
      <c r="BE65" s="301"/>
      <c r="BF65" s="144" t="str">
        <f t="shared" si="34"/>
        <v>create table db_custscience_interns.col_54_DB_FNDTCNSL_PRODREFRESH_CGSCX_CNSL_GLBL_STY_CLR_FLAT_XREF_null_value_count_table_stats (col_id int, null_value_count bigint) Row format delimited Fields terminated by '\t' Lines terminated by '\n'  Stored as textfile ;</v>
      </c>
      <c r="BG65" s="59" t="s">
        <v>14912</v>
      </c>
      <c r="BJ65" s="144" t="str">
        <f t="shared" si="22"/>
        <v xml:space="preserve">insert into table db_custscience_interns.col_54_DB_FNDTCNSL_PRODREFRESH_CGSCX_CNSL_GLBL_STY_CLR_FLAT_XREF_null_value_count_table_stats select '54' as col_id, count (OPR_STY_CLR_NBR) as null_value_count where CTRY_CD IS NULL </v>
      </c>
      <c r="BK65" s="59" t="s">
        <v>15009</v>
      </c>
      <c r="BN65" s="144" t="str">
        <f t="shared" si="35"/>
        <v>insert into table db_custscience_interns.SUMMARY_of_DB_FNDTCNSL_PRODREFRESH_CGSCX_CNSL_GLBL_STY_CLR_FLAT_XREF_null_value_count_table_stats select col_id, null_value_count from db_custscience_interns.col_54_DB_FNDTCNSL_PRODREFRESH_CGSCX_CNSL_GLBL_STY_CLR_FLAT_XREF_null_value_count_table_stats ;</v>
      </c>
      <c r="BO65" s="59" t="s">
        <v>15107</v>
      </c>
      <c r="BQ65" s="300">
        <v>58</v>
      </c>
      <c r="BR65" s="302">
        <v>58</v>
      </c>
      <c r="BS65" s="302">
        <v>2500793</v>
      </c>
      <c r="BU65" s="144" t="str">
        <f t="shared" si="36"/>
        <v>drop table db_custscience_interns.col_54_DB_FNDTCNSL_PRODREFRESH_CGSCX_CNSL_GLBL_STY_CLR_FLAT_XREF_null_value_count_table_stats ;</v>
      </c>
      <c r="BV65" s="59" t="s">
        <v>15205</v>
      </c>
    </row>
    <row r="66" spans="1:74" s="59" customFormat="1">
      <c r="A66" s="59" t="s">
        <v>13440</v>
      </c>
      <c r="B66" s="144" t="str">
        <f t="shared" si="13"/>
        <v>mdse_prd_key int</v>
      </c>
      <c r="C66" s="145">
        <f t="shared" si="14"/>
        <v>13</v>
      </c>
      <c r="D66" s="145">
        <f t="shared" si="15"/>
        <v>0</v>
      </c>
      <c r="F66" s="44" t="str">
        <f t="shared" si="16"/>
        <v>MDSE_PRD_KEY</v>
      </c>
      <c r="G66" s="36" t="str">
        <f t="shared" si="17"/>
        <v>int</v>
      </c>
      <c r="H66" s="29">
        <v>55</v>
      </c>
      <c r="I66" s="308">
        <f t="shared" si="18"/>
        <v>5595307</v>
      </c>
      <c r="J66" s="308">
        <f t="shared" si="19"/>
        <v>2500729</v>
      </c>
      <c r="K66" s="87" t="str">
        <f t="shared" si="20"/>
        <v xml:space="preserve"> (From PDM)</v>
      </c>
      <c r="L66" s="87"/>
      <c r="M66" s="444"/>
      <c r="N66" s="383" t="s">
        <v>14467</v>
      </c>
      <c r="O66" s="383" t="s">
        <v>14581</v>
      </c>
      <c r="P66" s="383" t="s">
        <v>14582</v>
      </c>
      <c r="Q66" s="41"/>
      <c r="R66" s="41"/>
      <c r="U66" s="144" t="str">
        <f t="shared" si="26"/>
        <v>MDSE_PRD_KEY  int,</v>
      </c>
      <c r="V66" s="149" t="s">
        <v>14536</v>
      </c>
      <c r="W66" s="150" t="str">
        <f t="shared" si="27"/>
        <v>MDSE_PRD_KEY,</v>
      </c>
      <c r="X66" s="149" t="s">
        <v>3338</v>
      </c>
      <c r="Y66" s="149"/>
      <c r="Z66" s="150" t="str">
        <f t="shared" si="28"/>
        <v>,a.MDSE_PRD_KEY</v>
      </c>
      <c r="AC66" s="299" t="str">
        <f t="shared" si="25"/>
        <v>select distinct(MDSE_PRD_KEY) as MDSE_PRD_KEY_Count_Distinct FROM DB_FNDTCNSL_PRODREFRESH.CGSCX_CNSL_GLBL_STY_CLR_FLAT_XREF ;</v>
      </c>
      <c r="AF66" s="59" t="s">
        <v>13814</v>
      </c>
      <c r="AG66" s="59" t="s">
        <v>2842</v>
      </c>
      <c r="AI66" s="144" t="str">
        <f t="shared" si="23"/>
        <v>SUP_CHN_CHN_KEY</v>
      </c>
      <c r="AJ66" s="144" t="str">
        <f t="shared" si="24"/>
        <v xml:space="preserve"> (From PDM)</v>
      </c>
      <c r="AM66" s="298" t="str">
        <f t="shared" si="29"/>
        <v>col_55</v>
      </c>
      <c r="AN66" s="299" t="str">
        <f t="shared" si="30"/>
        <v>create table db_custscience_interns.col_55_DB_FNDTCNSL_PRODREFRESH_CGSCX_CNSL_GLBL_STY_CLR_FLAT_XREF_distinct_values_table_stats (col_id int, distinct_values bigint) Row format delimited Fields terminated by '\t' Lines terminated by '\n'  Stored as textfile ;</v>
      </c>
      <c r="AO66" s="59" t="s">
        <v>13987</v>
      </c>
      <c r="AR66" s="144" t="str">
        <f t="shared" si="31"/>
        <v>insert into table db_custscience_interns.col_55_DB_FNDTCNSL_PRODREFRESH_CGSCX_CNSL_GLBL_STY_CLR_FLAT_XREF_distinct_values_table_stats select '55' as col_id, count (distinct MDSE_PRD_KEY) as distinct_values</v>
      </c>
      <c r="AS66" s="59" t="s">
        <v>14085</v>
      </c>
      <c r="AV66" s="144" t="str">
        <f t="shared" si="32"/>
        <v>insert into table db_custscience_interns.SUMMARY_of_DB_FNDTCNSL_PRODREFRESH_CGSCX_CNSL_GLBL_STY_CLR_FLAT_XREF_distinct_values_table_stats select col_id, distinct_values from db_custscience_interns.col_55_DB_FNDTCNSL_PRODREFRESH_CGSCX_CNSL_GLBL_STY_CLR_FLAT_XREF_distinct_values_table_stats ;</v>
      </c>
      <c r="AW66" s="59" t="s">
        <v>14183</v>
      </c>
      <c r="AY66" s="300" t="s">
        <v>14374</v>
      </c>
      <c r="AZ66" s="300">
        <v>59</v>
      </c>
      <c r="BA66" s="300">
        <v>2199027</v>
      </c>
      <c r="BC66" s="144" t="str">
        <f t="shared" si="33"/>
        <v>drop table db_custscience_interns.col_55_DB_FNDTCNSL_PRODREFRESH_CGSCX_CNSL_GLBL_STY_CLR_FLAT_XREF_distinct_values_table_stats;</v>
      </c>
      <c r="BD66" s="59" t="s">
        <v>14280</v>
      </c>
      <c r="BE66" s="301"/>
      <c r="BF66" s="144" t="str">
        <f t="shared" si="34"/>
        <v>create table db_custscience_interns.col_55_DB_FNDTCNSL_PRODREFRESH_CGSCX_CNSL_GLBL_STY_CLR_FLAT_XREF_null_value_count_table_stats (col_id int, null_value_count bigint) Row format delimited Fields terminated by '\t' Lines terminated by '\n'  Stored as textfile ;</v>
      </c>
      <c r="BG66" s="59" t="s">
        <v>14913</v>
      </c>
      <c r="BJ66" s="144" t="str">
        <f t="shared" si="22"/>
        <v xml:space="preserve">insert into table db_custscience_interns.col_55_DB_FNDTCNSL_PRODREFRESH_CGSCX_CNSL_GLBL_STY_CLR_FLAT_XREF_null_value_count_table_stats select '55' as col_id, count (OPR_STY_CLR_NBR) as null_value_count where MDSE_PRD_KEY IS NULL </v>
      </c>
      <c r="BK66" s="59" t="s">
        <v>15010</v>
      </c>
      <c r="BN66" s="144" t="str">
        <f t="shared" si="35"/>
        <v>insert into table db_custscience_interns.SUMMARY_of_DB_FNDTCNSL_PRODREFRESH_CGSCX_CNSL_GLBL_STY_CLR_FLAT_XREF_null_value_count_table_stats select col_id, null_value_count from db_custscience_interns.col_55_DB_FNDTCNSL_PRODREFRESH_CGSCX_CNSL_GLBL_STY_CLR_FLAT_XREF_null_value_count_table_stats ;</v>
      </c>
      <c r="BO66" s="59" t="s">
        <v>15108</v>
      </c>
      <c r="BQ66" s="300">
        <v>59</v>
      </c>
      <c r="BR66" s="302">
        <v>59</v>
      </c>
      <c r="BS66" s="302">
        <v>2500793</v>
      </c>
      <c r="BU66" s="144" t="str">
        <f t="shared" si="36"/>
        <v>drop table db_custscience_interns.col_55_DB_FNDTCNSL_PRODREFRESH_CGSCX_CNSL_GLBL_STY_CLR_FLAT_XREF_null_value_count_table_stats ;</v>
      </c>
      <c r="BV66" s="59" t="s">
        <v>15206</v>
      </c>
    </row>
    <row r="67" spans="1:74" s="59" customFormat="1">
      <c r="A67" s="59" t="s">
        <v>13441</v>
      </c>
      <c r="B67" s="144" t="str">
        <f t="shared" si="13"/>
        <v>opr_sty_clr_nbr bigint</v>
      </c>
      <c r="C67" s="145">
        <f t="shared" si="14"/>
        <v>16</v>
      </c>
      <c r="D67" s="145">
        <f t="shared" si="15"/>
        <v>0</v>
      </c>
      <c r="E67" s="145"/>
      <c r="F67" s="44" t="str">
        <f t="shared" si="16"/>
        <v>OPR_STY_CLR_NBR</v>
      </c>
      <c r="G67" s="36" t="str">
        <f t="shared" si="17"/>
        <v>bigint</v>
      </c>
      <c r="H67" s="29">
        <v>56</v>
      </c>
      <c r="I67" s="308">
        <f t="shared" si="18"/>
        <v>8063770</v>
      </c>
      <c r="J67" s="308">
        <f t="shared" si="19"/>
        <v>0</v>
      </c>
      <c r="K67" s="87" t="str">
        <f t="shared" si="20"/>
        <v xml:space="preserve"> (From PDM)</v>
      </c>
      <c r="L67" s="87"/>
      <c r="M67" s="387"/>
      <c r="N67" s="383" t="s">
        <v>14468</v>
      </c>
      <c r="O67" s="383" t="s">
        <v>14583</v>
      </c>
      <c r="P67" s="383" t="s">
        <v>14584</v>
      </c>
      <c r="Q67" s="41"/>
      <c r="R67" s="41"/>
      <c r="U67" s="144" t="str">
        <f t="shared" si="26"/>
        <v>OPR_STY_CLR_NBR  bigint,</v>
      </c>
      <c r="V67" s="149" t="s">
        <v>14537</v>
      </c>
      <c r="W67" s="150" t="str">
        <f t="shared" si="27"/>
        <v>OPR_STY_CLR_NBR,</v>
      </c>
      <c r="X67" s="149" t="s">
        <v>3339</v>
      </c>
      <c r="Y67" s="149"/>
      <c r="Z67" s="150" t="str">
        <f t="shared" si="28"/>
        <v>,a.OPR_STY_CLR_NBR</v>
      </c>
      <c r="AC67" s="299" t="str">
        <f t="shared" si="25"/>
        <v>select distinct(OPR_STY_CLR_NBR) as OPR_STY_CLR_NBR_Count_Distinct FROM DB_FNDTCNSL_PRODREFRESH.CGSCX_CNSL_GLBL_STY_CLR_FLAT_XREF ;</v>
      </c>
      <c r="AF67" s="59" t="s">
        <v>13813</v>
      </c>
      <c r="AG67" s="59" t="s">
        <v>2842</v>
      </c>
      <c r="AI67" s="144" t="str">
        <f t="shared" si="23"/>
        <v>SUP_CHN_AREA_KEY</v>
      </c>
      <c r="AJ67" s="144" t="str">
        <f t="shared" si="24"/>
        <v xml:space="preserve"> (From PDM)</v>
      </c>
      <c r="AM67" s="298" t="str">
        <f t="shared" si="29"/>
        <v>col_56</v>
      </c>
      <c r="AN67" s="299" t="str">
        <f t="shared" si="30"/>
        <v>create table db_custscience_interns.col_56_DB_FNDTCNSL_PRODREFRESH_CGSCX_CNSL_GLBL_STY_CLR_FLAT_XREF_distinct_values_table_stats (col_id int, distinct_values bigint) Row format delimited Fields terminated by '\t' Lines terminated by '\n'  Stored as textfile ;</v>
      </c>
      <c r="AO67" s="59" t="s">
        <v>13988</v>
      </c>
      <c r="AR67" s="144" t="str">
        <f t="shared" si="31"/>
        <v>insert into table db_custscience_interns.col_56_DB_FNDTCNSL_PRODREFRESH_CGSCX_CNSL_GLBL_STY_CLR_FLAT_XREF_distinct_values_table_stats select '56' as col_id, count (distinct OPR_STY_CLR_NBR) as distinct_values</v>
      </c>
      <c r="AS67" s="59" t="s">
        <v>14086</v>
      </c>
      <c r="AV67" s="144" t="str">
        <f t="shared" si="32"/>
        <v>insert into table db_custscience_interns.SUMMARY_of_DB_FNDTCNSL_PRODREFRESH_CGSCX_CNSL_GLBL_STY_CLR_FLAT_XREF_distinct_values_table_stats select col_id, distinct_values from db_custscience_interns.col_56_DB_FNDTCNSL_PRODREFRESH_CGSCX_CNSL_GLBL_STY_CLR_FLAT_XREF_distinct_values_table_stats ;</v>
      </c>
      <c r="AW67" s="59" t="s">
        <v>14184</v>
      </c>
      <c r="AY67" s="300" t="s">
        <v>14375</v>
      </c>
      <c r="AZ67" s="300">
        <v>60</v>
      </c>
      <c r="BA67" s="300">
        <v>0</v>
      </c>
      <c r="BC67" s="144" t="str">
        <f t="shared" si="33"/>
        <v>drop table db_custscience_interns.col_56_DB_FNDTCNSL_PRODREFRESH_CGSCX_CNSL_GLBL_STY_CLR_FLAT_XREF_distinct_values_table_stats;</v>
      </c>
      <c r="BD67" s="59" t="s">
        <v>14281</v>
      </c>
      <c r="BE67" s="301"/>
      <c r="BF67" s="144" t="str">
        <f t="shared" si="34"/>
        <v>create table db_custscience_interns.col_56_DB_FNDTCNSL_PRODREFRESH_CGSCX_CNSL_GLBL_STY_CLR_FLAT_XREF_null_value_count_table_stats (col_id int, null_value_count bigint) Row format delimited Fields terminated by '\t' Lines terminated by '\n'  Stored as textfile ;</v>
      </c>
      <c r="BG67" s="59" t="s">
        <v>14914</v>
      </c>
      <c r="BJ67" s="144" t="str">
        <f t="shared" si="22"/>
        <v xml:space="preserve">insert into table db_custscience_interns.col_56_DB_FNDTCNSL_PRODREFRESH_CGSCX_CNSL_GLBL_STY_CLR_FLAT_XREF_null_value_count_table_stats select '56' as col_id, count (OPR_STY_CLR_NBR) as null_value_count where OPR_STY_CLR_NBR IS NULL </v>
      </c>
      <c r="BK67" s="59" t="s">
        <v>15011</v>
      </c>
      <c r="BN67" s="144" t="str">
        <f t="shared" si="35"/>
        <v>insert into table db_custscience_interns.SUMMARY_of_DB_FNDTCNSL_PRODREFRESH_CGSCX_CNSL_GLBL_STY_CLR_FLAT_XREF_null_value_count_table_stats select col_id, null_value_count from db_custscience_interns.col_56_DB_FNDTCNSL_PRODREFRESH_CGSCX_CNSL_GLBL_STY_CLR_FLAT_XREF_null_value_count_table_stats ;</v>
      </c>
      <c r="BO67" s="59" t="s">
        <v>15109</v>
      </c>
      <c r="BQ67" s="300">
        <v>60</v>
      </c>
      <c r="BR67" s="302">
        <v>60</v>
      </c>
      <c r="BS67" s="302">
        <v>8204730</v>
      </c>
      <c r="BU67" s="144" t="str">
        <f t="shared" si="36"/>
        <v>drop table db_custscience_interns.col_56_DB_FNDTCNSL_PRODREFRESH_CGSCX_CNSL_GLBL_STY_CLR_FLAT_XREF_null_value_count_table_stats ;</v>
      </c>
      <c r="BV67" s="59" t="s">
        <v>15207</v>
      </c>
    </row>
    <row r="68" spans="1:74" s="59" customFormat="1">
      <c r="A68" s="59" t="s">
        <v>13442</v>
      </c>
      <c r="B68" s="144" t="str">
        <f t="shared" si="13"/>
        <v>mdse_pgm_key int</v>
      </c>
      <c r="C68" s="145">
        <f t="shared" si="14"/>
        <v>13</v>
      </c>
      <c r="D68" s="145">
        <f t="shared" si="15"/>
        <v>0</v>
      </c>
      <c r="E68" s="145"/>
      <c r="F68" s="36" t="str">
        <f t="shared" si="16"/>
        <v>MDSE_PGM_KEY</v>
      </c>
      <c r="G68" s="36" t="str">
        <f t="shared" si="17"/>
        <v>int</v>
      </c>
      <c r="H68" s="29">
        <v>57</v>
      </c>
      <c r="I68" s="308">
        <f t="shared" si="18"/>
        <v>2199055</v>
      </c>
      <c r="J68" s="308">
        <f t="shared" si="19"/>
        <v>2500729</v>
      </c>
      <c r="K68" s="87" t="str">
        <f t="shared" si="20"/>
        <v xml:space="preserve"> (From PDM)</v>
      </c>
      <c r="L68" s="87"/>
      <c r="M68" s="444"/>
      <c r="N68" s="369" t="s">
        <v>14469</v>
      </c>
      <c r="O68" s="369" t="s">
        <v>14585</v>
      </c>
      <c r="P68" s="369" t="s">
        <v>14586</v>
      </c>
      <c r="Q68" s="41"/>
      <c r="R68" s="41"/>
      <c r="U68" s="144" t="str">
        <f t="shared" si="26"/>
        <v>MDSE_PGM_KEY  int,</v>
      </c>
      <c r="V68" s="149" t="s">
        <v>14538</v>
      </c>
      <c r="W68" s="150" t="str">
        <f t="shared" si="27"/>
        <v>MDSE_PGM_KEY,</v>
      </c>
      <c r="X68" s="149" t="s">
        <v>3340</v>
      </c>
      <c r="Y68" s="149"/>
      <c r="Z68" s="150" t="str">
        <f t="shared" si="28"/>
        <v>,a.MDSE_PGM_KEY</v>
      </c>
      <c r="AC68" s="299" t="str">
        <f t="shared" si="25"/>
        <v>select distinct(MDSE_PGM_KEY) as MDSE_PGM_KEY_Count_Distinct FROM DB_FNDTCNSL_PRODREFRESH.CGSCX_CNSL_GLBL_STY_CLR_FLAT_XREF ;</v>
      </c>
      <c r="AF68" s="59" t="s">
        <v>13812</v>
      </c>
      <c r="AG68" s="59" t="s">
        <v>2842</v>
      </c>
      <c r="AH68" s="59" t="s">
        <v>14421</v>
      </c>
      <c r="AI68" s="144" t="str">
        <f t="shared" si="23"/>
        <v>OPR_SUP_CHN_AREA_ID</v>
      </c>
      <c r="AJ68" s="144" t="str">
        <f t="shared" si="24"/>
        <v>The legacy identifier that identifies a Gap Inc. Area(from the supply chain location hierarchy) associated with selling or non-selling location such as a store or a DC.  (From PDM)</v>
      </c>
      <c r="AM68" s="298" t="str">
        <f t="shared" si="29"/>
        <v>col_57</v>
      </c>
      <c r="AN68" s="299" t="str">
        <f t="shared" si="30"/>
        <v>create table db_custscience_interns.col_57_DB_FNDTCNSL_PRODREFRESH_CGSCX_CNSL_GLBL_STY_CLR_FLAT_XREF_distinct_values_table_stats (col_id int, distinct_values bigint) Row format delimited Fields terminated by '\t' Lines terminated by '\n'  Stored as textfile ;</v>
      </c>
      <c r="AO68" s="59" t="s">
        <v>13989</v>
      </c>
      <c r="AR68" s="144" t="str">
        <f t="shared" si="31"/>
        <v>insert into table db_custscience_interns.col_57_DB_FNDTCNSL_PRODREFRESH_CGSCX_CNSL_GLBL_STY_CLR_FLAT_XREF_distinct_values_table_stats select '57' as col_id, count (distinct MDSE_PGM_KEY) as distinct_values</v>
      </c>
      <c r="AS68" s="59" t="s">
        <v>14087</v>
      </c>
      <c r="AV68" s="144" t="str">
        <f t="shared" si="32"/>
        <v>insert into table db_custscience_interns.SUMMARY_of_DB_FNDTCNSL_PRODREFRESH_CGSCX_CNSL_GLBL_STY_CLR_FLAT_XREF_distinct_values_table_stats select col_id, distinct_values from db_custscience_interns.col_57_DB_FNDTCNSL_PRODREFRESH_CGSCX_CNSL_GLBL_STY_CLR_FLAT_XREF_distinct_values_table_stats ;</v>
      </c>
      <c r="AW68" s="59" t="s">
        <v>14185</v>
      </c>
      <c r="AY68" s="300" t="s">
        <v>14376</v>
      </c>
      <c r="AZ68" s="300">
        <v>7</v>
      </c>
      <c r="BA68" s="300">
        <v>10</v>
      </c>
      <c r="BC68" s="144" t="str">
        <f t="shared" si="33"/>
        <v>drop table db_custscience_interns.col_57_DB_FNDTCNSL_PRODREFRESH_CGSCX_CNSL_GLBL_STY_CLR_FLAT_XREF_distinct_values_table_stats;</v>
      </c>
      <c r="BD68" s="59" t="s">
        <v>14282</v>
      </c>
      <c r="BE68" s="301"/>
      <c r="BF68" s="144" t="str">
        <f t="shared" si="34"/>
        <v>create table db_custscience_interns.col_57_DB_FNDTCNSL_PRODREFRESH_CGSCX_CNSL_GLBL_STY_CLR_FLAT_XREF_null_value_count_table_stats (col_id int, null_value_count bigint) Row format delimited Fields terminated by '\t' Lines terminated by '\n'  Stored as textfile ;</v>
      </c>
      <c r="BG68" s="59" t="s">
        <v>14915</v>
      </c>
      <c r="BJ68" s="144" t="str">
        <f t="shared" si="22"/>
        <v xml:space="preserve">insert into table db_custscience_interns.col_57_DB_FNDTCNSL_PRODREFRESH_CGSCX_CNSL_GLBL_STY_CLR_FLAT_XREF_null_value_count_table_stats select '57' as col_id, count (OPR_STY_CLR_NBR) as null_value_count where MDSE_PGM_KEY IS NULL </v>
      </c>
      <c r="BK68" s="59" t="s">
        <v>15012</v>
      </c>
      <c r="BN68" s="144" t="str">
        <f t="shared" si="35"/>
        <v>insert into table db_custscience_interns.SUMMARY_of_DB_FNDTCNSL_PRODREFRESH_CGSCX_CNSL_GLBL_STY_CLR_FLAT_XREF_null_value_count_table_stats select col_id, null_value_count from db_custscience_interns.col_57_DB_FNDTCNSL_PRODREFRESH_CGSCX_CNSL_GLBL_STY_CLR_FLAT_XREF_null_value_count_table_stats ;</v>
      </c>
      <c r="BO68" s="59" t="s">
        <v>15110</v>
      </c>
      <c r="BQ68" s="300">
        <v>7</v>
      </c>
      <c r="BR68" s="302">
        <v>7</v>
      </c>
      <c r="BS68" s="302">
        <v>109897</v>
      </c>
      <c r="BU68" s="144" t="str">
        <f t="shared" si="36"/>
        <v>drop table db_custscience_interns.col_57_DB_FNDTCNSL_PRODREFRESH_CGSCX_CNSL_GLBL_STY_CLR_FLAT_XREF_null_value_count_table_stats ;</v>
      </c>
      <c r="BV68" s="59" t="s">
        <v>15208</v>
      </c>
    </row>
    <row r="69" spans="1:74" s="59" customFormat="1">
      <c r="A69" s="59" t="s">
        <v>13443</v>
      </c>
      <c r="B69" s="144" t="str">
        <f t="shared" si="13"/>
        <v>opr_mdse_pgm_id int</v>
      </c>
      <c r="C69" s="145">
        <f t="shared" si="14"/>
        <v>16</v>
      </c>
      <c r="D69" s="145">
        <f t="shared" si="15"/>
        <v>0</v>
      </c>
      <c r="F69" s="36" t="str">
        <f t="shared" si="16"/>
        <v>OPR_MDSE_PGM_ID</v>
      </c>
      <c r="G69" s="36" t="str">
        <f t="shared" si="17"/>
        <v>int</v>
      </c>
      <c r="H69" s="29">
        <v>58</v>
      </c>
      <c r="I69" s="308">
        <f t="shared" si="18"/>
        <v>589060</v>
      </c>
      <c r="J69" s="308">
        <f t="shared" si="19"/>
        <v>2500793</v>
      </c>
      <c r="K69" s="87" t="str">
        <f t="shared" si="20"/>
        <v xml:space="preserve"> (From PDM)</v>
      </c>
      <c r="L69" s="87"/>
      <c r="M69" s="444"/>
      <c r="N69" s="369" t="s">
        <v>14444</v>
      </c>
      <c r="O69" s="369" t="s">
        <v>14444</v>
      </c>
      <c r="P69" s="369" t="s">
        <v>14444</v>
      </c>
      <c r="Q69" s="41"/>
      <c r="R69" s="41"/>
      <c r="U69" s="144" t="str">
        <f t="shared" si="26"/>
        <v>OPR_MDSE_PGM_ID  int,</v>
      </c>
      <c r="V69" s="149" t="s">
        <v>14539</v>
      </c>
      <c r="W69" s="150" t="str">
        <f t="shared" si="27"/>
        <v>OPR_MDSE_PGM_ID,</v>
      </c>
      <c r="X69" s="149" t="s">
        <v>3341</v>
      </c>
      <c r="Y69" s="149"/>
      <c r="Z69" s="150" t="str">
        <f t="shared" si="28"/>
        <v>,a.OPR_MDSE_PGM_ID</v>
      </c>
      <c r="AC69" s="299" t="str">
        <f t="shared" si="25"/>
        <v>select distinct(OPR_MDSE_PGM_ID) as OPR_MDSE_PGM_ID_Count_Distinct FROM DB_FNDTCNSL_PRODREFRESH.CGSCX_CNSL_GLBL_STY_CLR_FLAT_XREF ;</v>
      </c>
      <c r="AF69" s="59" t="s">
        <v>13811</v>
      </c>
      <c r="AG69" s="59" t="s">
        <v>2842</v>
      </c>
      <c r="AH69" s="59" t="s">
        <v>14422</v>
      </c>
      <c r="AI69" s="144" t="str">
        <f t="shared" si="23"/>
        <v>FTPT_BRD_ID</v>
      </c>
      <c r="AJ69" s="144" t="str">
        <f t="shared" si="24"/>
        <v>Contains the number which uniquely identifies the division of the company. COMMENTS: VALID VALUES: 1=Gap, 2=BR, 3=OldNavy, 4=Gap Outlet, 5=BRFS, 6=ON Outlet, 7=NRC(National Retail Clearance).  (From PDM)</v>
      </c>
      <c r="AM69" s="298" t="str">
        <f t="shared" si="29"/>
        <v>col_58</v>
      </c>
      <c r="AN69" s="299" t="str">
        <f t="shared" si="30"/>
        <v>create table db_custscience_interns.col_58_DB_FNDTCNSL_PRODREFRESH_CGSCX_CNSL_GLBL_STY_CLR_FLAT_XREF_distinct_values_table_stats (col_id int, distinct_values bigint) Row format delimited Fields terminated by '\t' Lines terminated by '\n'  Stored as textfile ;</v>
      </c>
      <c r="AO69" s="59" t="s">
        <v>13990</v>
      </c>
      <c r="AR69" s="144" t="str">
        <f t="shared" si="31"/>
        <v>insert into table db_custscience_interns.col_58_DB_FNDTCNSL_PRODREFRESH_CGSCX_CNSL_GLBL_STY_CLR_FLAT_XREF_distinct_values_table_stats select '58' as col_id, count (distinct OPR_MDSE_PGM_ID) as distinct_values</v>
      </c>
      <c r="AS69" s="59" t="s">
        <v>14088</v>
      </c>
      <c r="AV69" s="144" t="str">
        <f t="shared" si="32"/>
        <v>insert into table db_custscience_interns.SUMMARY_of_DB_FNDTCNSL_PRODREFRESH_CGSCX_CNSL_GLBL_STY_CLR_FLAT_XREF_distinct_values_table_stats select col_id, distinct_values from db_custscience_interns.col_58_DB_FNDTCNSL_PRODREFRESH_CGSCX_CNSL_GLBL_STY_CLR_FLAT_XREF_distinct_values_table_stats ;</v>
      </c>
      <c r="AW69" s="59" t="s">
        <v>14186</v>
      </c>
      <c r="AY69" s="300" t="s">
        <v>14377</v>
      </c>
      <c r="AZ69" s="300">
        <v>61</v>
      </c>
      <c r="BA69" s="300">
        <v>3</v>
      </c>
      <c r="BC69" s="144" t="str">
        <f t="shared" si="33"/>
        <v>drop table db_custscience_interns.col_58_DB_FNDTCNSL_PRODREFRESH_CGSCX_CNSL_GLBL_STY_CLR_FLAT_XREF_distinct_values_table_stats;</v>
      </c>
      <c r="BD69" s="59" t="s">
        <v>14283</v>
      </c>
      <c r="BE69" s="301"/>
      <c r="BF69" s="144" t="str">
        <f t="shared" si="34"/>
        <v>create table db_custscience_interns.col_58_DB_FNDTCNSL_PRODREFRESH_CGSCX_CNSL_GLBL_STY_CLR_FLAT_XREF_null_value_count_table_stats (col_id int, null_value_count bigint) Row format delimited Fields terminated by '\t' Lines terminated by '\n'  Stored as textfile ;</v>
      </c>
      <c r="BG69" s="59" t="s">
        <v>14916</v>
      </c>
      <c r="BJ69" s="144" t="str">
        <f t="shared" si="22"/>
        <v xml:space="preserve">insert into table db_custscience_interns.col_58_DB_FNDTCNSL_PRODREFRESH_CGSCX_CNSL_GLBL_STY_CLR_FLAT_XREF_null_value_count_table_stats select '58' as col_id, count (OPR_STY_CLR_NBR) as null_value_count where OPR_MDSE_PGM_ID IS NULL </v>
      </c>
      <c r="BK69" s="59" t="s">
        <v>15013</v>
      </c>
      <c r="BN69" s="144" t="str">
        <f t="shared" si="35"/>
        <v>insert into table db_custscience_interns.SUMMARY_of_DB_FNDTCNSL_PRODREFRESH_CGSCX_CNSL_GLBL_STY_CLR_FLAT_XREF_null_value_count_table_stats select col_id, null_value_count from db_custscience_interns.col_58_DB_FNDTCNSL_PRODREFRESH_CGSCX_CNSL_GLBL_STY_CLR_FLAT_XREF_null_value_count_table_stats ;</v>
      </c>
      <c r="BO69" s="59" t="s">
        <v>15111</v>
      </c>
      <c r="BQ69" s="300">
        <v>61</v>
      </c>
      <c r="BR69" s="302">
        <v>61</v>
      </c>
      <c r="BS69" s="302">
        <v>0</v>
      </c>
      <c r="BU69" s="144" t="str">
        <f t="shared" si="36"/>
        <v>drop table db_custscience_interns.col_58_DB_FNDTCNSL_PRODREFRESH_CGSCX_CNSL_GLBL_STY_CLR_FLAT_XREF_null_value_count_table_stats ;</v>
      </c>
      <c r="BV69" s="59" t="s">
        <v>15209</v>
      </c>
    </row>
    <row r="70" spans="1:74" s="59" customFormat="1">
      <c r="A70" s="59" t="s">
        <v>13444</v>
      </c>
      <c r="B70" s="144" t="str">
        <f t="shared" si="13"/>
        <v>mdse_pgm_desc string</v>
      </c>
      <c r="C70" s="145">
        <f t="shared" si="14"/>
        <v>14</v>
      </c>
      <c r="D70" s="145">
        <f t="shared" si="15"/>
        <v>0</v>
      </c>
      <c r="E70" s="145"/>
      <c r="F70" s="36" t="str">
        <f t="shared" si="16"/>
        <v>MDSE_PGM_DESC</v>
      </c>
      <c r="G70" s="36" t="str">
        <f t="shared" si="17"/>
        <v>string</v>
      </c>
      <c r="H70" s="29">
        <v>59</v>
      </c>
      <c r="I70" s="308">
        <f t="shared" si="18"/>
        <v>2199027</v>
      </c>
      <c r="J70" s="308">
        <f t="shared" si="19"/>
        <v>2500793</v>
      </c>
      <c r="K70" s="87" t="str">
        <f t="shared" si="20"/>
        <v xml:space="preserve"> (From PDM)</v>
      </c>
      <c r="L70" s="87"/>
      <c r="M70" s="444"/>
      <c r="N70" s="369" t="s">
        <v>14470</v>
      </c>
      <c r="O70" s="369" t="s">
        <v>14587</v>
      </c>
      <c r="P70" s="369" t="s">
        <v>14588</v>
      </c>
      <c r="Q70" s="41"/>
      <c r="R70" s="41"/>
      <c r="U70" s="144" t="str">
        <f t="shared" si="26"/>
        <v>MDSE_PGM_DESC  string,</v>
      </c>
      <c r="V70" s="149" t="s">
        <v>14540</v>
      </c>
      <c r="W70" s="150" t="str">
        <f t="shared" si="27"/>
        <v>MDSE_PGM_DESC,</v>
      </c>
      <c r="X70" s="149" t="s">
        <v>3342</v>
      </c>
      <c r="Y70" s="149"/>
      <c r="Z70" s="150" t="str">
        <f t="shared" si="28"/>
        <v>,a.MDSE_PGM_DESC</v>
      </c>
      <c r="AC70" s="299" t="str">
        <f t="shared" si="25"/>
        <v>select distinct(MDSE_PGM_DESC) as MDSE_PGM_DESC_Count_Distinct FROM DB_FNDTCNSL_PRODREFRESH.CGSCX_CNSL_GLBL_STY_CLR_FLAT_XREF ;</v>
      </c>
      <c r="AF70" s="59" t="s">
        <v>13932</v>
      </c>
      <c r="AG70" s="59" t="s">
        <v>2842</v>
      </c>
      <c r="AH70" s="59" t="s">
        <v>14423</v>
      </c>
      <c r="AI70" s="144" t="str">
        <f t="shared" si="23"/>
        <v>FTPT_CHN_ID</v>
      </c>
      <c r="AJ70" s="144" t="str">
        <f t="shared" si="24"/>
        <v>The legacy identifier that identifies a Gap Inc. Chain(from the supply chain location hierarchy) associated with selling or non-selling location such as a store or a DC.  (From PDM)</v>
      </c>
      <c r="AM70" s="298" t="str">
        <f t="shared" si="29"/>
        <v>col_59</v>
      </c>
      <c r="AN70" s="299" t="str">
        <f t="shared" si="30"/>
        <v>create table db_custscience_interns.col_59_DB_FNDTCNSL_PRODREFRESH_CGSCX_CNSL_GLBL_STY_CLR_FLAT_XREF_distinct_values_table_stats (col_id int, distinct_values bigint) Row format delimited Fields terminated by '\t' Lines terminated by '\n'  Stored as textfile ;</v>
      </c>
      <c r="AO70" s="59" t="s">
        <v>13991</v>
      </c>
      <c r="AR70" s="144" t="str">
        <f t="shared" si="31"/>
        <v>insert into table db_custscience_interns.col_59_DB_FNDTCNSL_PRODREFRESH_CGSCX_CNSL_GLBL_STY_CLR_FLAT_XREF_distinct_values_table_stats select '59' as col_id, count (distinct MDSE_PGM_DESC) as distinct_values</v>
      </c>
      <c r="AS70" s="59" t="s">
        <v>14089</v>
      </c>
      <c r="AV70" s="144" t="str">
        <f t="shared" si="32"/>
        <v>insert into table db_custscience_interns.SUMMARY_of_DB_FNDTCNSL_PRODREFRESH_CGSCX_CNSL_GLBL_STY_CLR_FLAT_XREF_distinct_values_table_stats select col_id, distinct_values from db_custscience_interns.col_59_DB_FNDTCNSL_PRODREFRESH_CGSCX_CNSL_GLBL_STY_CLR_FLAT_XREF_distinct_values_table_stats ;</v>
      </c>
      <c r="AW70" s="59" t="s">
        <v>14187</v>
      </c>
      <c r="AY70" s="300" t="s">
        <v>14378</v>
      </c>
      <c r="AZ70" s="300">
        <v>62</v>
      </c>
      <c r="BA70" s="300">
        <v>10</v>
      </c>
      <c r="BC70" s="144" t="str">
        <f t="shared" si="33"/>
        <v>drop table db_custscience_interns.col_59_DB_FNDTCNSL_PRODREFRESH_CGSCX_CNSL_GLBL_STY_CLR_FLAT_XREF_distinct_values_table_stats;</v>
      </c>
      <c r="BD70" s="59" t="s">
        <v>14284</v>
      </c>
      <c r="BE70" s="301"/>
      <c r="BF70" s="144" t="str">
        <f t="shared" si="34"/>
        <v>create table db_custscience_interns.col_59_DB_FNDTCNSL_PRODREFRESH_CGSCX_CNSL_GLBL_STY_CLR_FLAT_XREF_null_value_count_table_stats (col_id int, null_value_count bigint) Row format delimited Fields terminated by '\t' Lines terminated by '\n'  Stored as textfile ;</v>
      </c>
      <c r="BG70" s="59" t="s">
        <v>14917</v>
      </c>
      <c r="BJ70" s="144" t="str">
        <f t="shared" si="22"/>
        <v xml:space="preserve">insert into table db_custscience_interns.col_59_DB_FNDTCNSL_PRODREFRESH_CGSCX_CNSL_GLBL_STY_CLR_FLAT_XREF_null_value_count_table_stats select '59' as col_id, count (OPR_STY_CLR_NBR) as null_value_count where MDSE_PGM_DESC IS NULL </v>
      </c>
      <c r="BK70" s="59" t="s">
        <v>15014</v>
      </c>
      <c r="BN70" s="144" t="str">
        <f t="shared" si="35"/>
        <v>insert into table db_custscience_interns.SUMMARY_of_DB_FNDTCNSL_PRODREFRESH_CGSCX_CNSL_GLBL_STY_CLR_FLAT_XREF_null_value_count_table_stats select col_id, null_value_count from db_custscience_interns.col_59_DB_FNDTCNSL_PRODREFRESH_CGSCX_CNSL_GLBL_STY_CLR_FLAT_XREF_null_value_count_table_stats ;</v>
      </c>
      <c r="BO70" s="59" t="s">
        <v>15112</v>
      </c>
      <c r="BQ70" s="300">
        <v>62</v>
      </c>
      <c r="BR70" s="302">
        <v>62</v>
      </c>
      <c r="BS70" s="302">
        <v>109897</v>
      </c>
      <c r="BU70" s="144" t="str">
        <f t="shared" si="36"/>
        <v>drop table db_custscience_interns.col_59_DB_FNDTCNSL_PRODREFRESH_CGSCX_CNSL_GLBL_STY_CLR_FLAT_XREF_null_value_count_table_stats ;</v>
      </c>
      <c r="BV70" s="59" t="s">
        <v>15210</v>
      </c>
    </row>
    <row r="71" spans="1:74" s="59" customFormat="1" ht="15.75" thickBot="1">
      <c r="A71" s="59" t="s">
        <v>13445</v>
      </c>
      <c r="B71" s="144" t="str">
        <f t="shared" si="13"/>
        <v>prd_hier_xref_typ_cd int</v>
      </c>
      <c r="C71" s="145">
        <f t="shared" si="14"/>
        <v>21</v>
      </c>
      <c r="D71" s="145">
        <f t="shared" si="15"/>
        <v>0</v>
      </c>
      <c r="E71" s="145"/>
      <c r="F71" s="158" t="str">
        <f t="shared" si="16"/>
        <v>PRD_HIER_XREF_TYP_CD</v>
      </c>
      <c r="G71" s="158" t="str">
        <f t="shared" si="17"/>
        <v>int</v>
      </c>
      <c r="H71" s="162">
        <v>60</v>
      </c>
      <c r="I71" s="312">
        <f t="shared" si="18"/>
        <v>0</v>
      </c>
      <c r="J71" s="312">
        <f t="shared" si="19"/>
        <v>8204730</v>
      </c>
      <c r="K71" s="376" t="str">
        <f t="shared" si="20"/>
        <v xml:space="preserve"> (From PDM)</v>
      </c>
      <c r="L71" s="376"/>
      <c r="M71" s="442"/>
      <c r="N71" s="372" t="s">
        <v>112</v>
      </c>
      <c r="O71" s="372" t="s">
        <v>112</v>
      </c>
      <c r="P71" s="372" t="s">
        <v>112</v>
      </c>
      <c r="Q71" s="41"/>
      <c r="R71" s="41"/>
      <c r="U71" s="144" t="str">
        <f t="shared" si="26"/>
        <v>PRD_HIER_XREF_TYP_CD  int,</v>
      </c>
      <c r="V71" s="149" t="s">
        <v>14541</v>
      </c>
      <c r="W71" s="150" t="str">
        <f t="shared" si="27"/>
        <v>PRD_HIER_XREF_TYP_CD,</v>
      </c>
      <c r="X71" s="149" t="s">
        <v>3343</v>
      </c>
      <c r="Y71" s="149"/>
      <c r="Z71" s="150" t="str">
        <f t="shared" si="28"/>
        <v>,a.PRD_HIER_XREF_TYP_CD</v>
      </c>
      <c r="AC71" s="299" t="str">
        <f t="shared" si="25"/>
        <v>select distinct(PRD_HIER_XREF_TYP_CD) as PRD_HIER_XREF_TYP_CD_Count_Distinct FROM DB_FNDTCNSL_PRODREFRESH.CGSCX_CNSL_GLBL_STY_CLR_FLAT_XREF ;</v>
      </c>
      <c r="AF71" s="59" t="s">
        <v>13931</v>
      </c>
      <c r="AG71" s="59" t="s">
        <v>2842</v>
      </c>
      <c r="AI71" s="144" t="str">
        <f t="shared" si="23"/>
        <v>GLBL_STY_VER_NBR</v>
      </c>
      <c r="AJ71" s="144" t="str">
        <f t="shared" si="24"/>
        <v xml:space="preserve"> (From PDM)</v>
      </c>
      <c r="AM71" s="298" t="str">
        <f t="shared" si="29"/>
        <v>col_60</v>
      </c>
      <c r="AN71" s="299" t="str">
        <f t="shared" si="30"/>
        <v>create table db_custscience_interns.col_60_DB_FNDTCNSL_PRODREFRESH_CGSCX_CNSL_GLBL_STY_CLR_FLAT_XREF_distinct_values_table_stats (col_id int, distinct_values bigint) Row format delimited Fields terminated by '\t' Lines terminated by '\n'  Stored as textfile ;</v>
      </c>
      <c r="AO71" s="59" t="s">
        <v>13992</v>
      </c>
      <c r="AR71" s="144" t="str">
        <f t="shared" si="31"/>
        <v>insert into table db_custscience_interns.col_60_DB_FNDTCNSL_PRODREFRESH_CGSCX_CNSL_GLBL_STY_CLR_FLAT_XREF_distinct_values_table_stats select '60' as col_id, count (distinct PRD_HIER_XREF_TYP_CD) as distinct_values</v>
      </c>
      <c r="AS71" s="59" t="s">
        <v>14090</v>
      </c>
      <c r="AV71" s="144" t="str">
        <f t="shared" si="32"/>
        <v>insert into table db_custscience_interns.SUMMARY_of_DB_FNDTCNSL_PRODREFRESH_CGSCX_CNSL_GLBL_STY_CLR_FLAT_XREF_distinct_values_table_stats select col_id, distinct_values from db_custscience_interns.col_60_DB_FNDTCNSL_PRODREFRESH_CGSCX_CNSL_GLBL_STY_CLR_FLAT_XREF_distinct_values_table_stats ;</v>
      </c>
      <c r="AW71" s="59" t="s">
        <v>14188</v>
      </c>
      <c r="AY71" s="300" t="s">
        <v>14379</v>
      </c>
      <c r="AZ71" s="300">
        <v>63</v>
      </c>
      <c r="BA71" s="300">
        <v>6</v>
      </c>
      <c r="BC71" s="144" t="str">
        <f t="shared" si="33"/>
        <v>drop table db_custscience_interns.col_60_DB_FNDTCNSL_PRODREFRESH_CGSCX_CNSL_GLBL_STY_CLR_FLAT_XREF_distinct_values_table_stats;</v>
      </c>
      <c r="BD71" s="59" t="s">
        <v>14285</v>
      </c>
      <c r="BE71" s="301"/>
      <c r="BF71" s="144" t="str">
        <f t="shared" si="34"/>
        <v>create table db_custscience_interns.col_60_DB_FNDTCNSL_PRODREFRESH_CGSCX_CNSL_GLBL_STY_CLR_FLAT_XREF_null_value_count_table_stats (col_id int, null_value_count bigint) Row format delimited Fields terminated by '\t' Lines terminated by '\n'  Stored as textfile ;</v>
      </c>
      <c r="BG71" s="59" t="s">
        <v>14918</v>
      </c>
      <c r="BJ71" s="144" t="str">
        <f t="shared" si="22"/>
        <v xml:space="preserve">insert into table db_custscience_interns.col_60_DB_FNDTCNSL_PRODREFRESH_CGSCX_CNSL_GLBL_STY_CLR_FLAT_XREF_null_value_count_table_stats select '60' as col_id, count (OPR_STY_CLR_NBR) as null_value_count where PRD_HIER_XREF_TYP_CD IS NULL </v>
      </c>
      <c r="BK71" s="59" t="s">
        <v>15015</v>
      </c>
      <c r="BN71" s="144" t="str">
        <f t="shared" si="35"/>
        <v>insert into table db_custscience_interns.SUMMARY_of_DB_FNDTCNSL_PRODREFRESH_CGSCX_CNSL_GLBL_STY_CLR_FLAT_XREF_null_value_count_table_stats select col_id, null_value_count from db_custscience_interns.col_60_DB_FNDTCNSL_PRODREFRESH_CGSCX_CNSL_GLBL_STY_CLR_FLAT_XREF_null_value_count_table_stats ;</v>
      </c>
      <c r="BO71" s="59" t="s">
        <v>15113</v>
      </c>
      <c r="BQ71" s="300">
        <v>63</v>
      </c>
      <c r="BR71" s="302">
        <v>63</v>
      </c>
      <c r="BS71" s="302">
        <v>0</v>
      </c>
      <c r="BU71" s="144" t="str">
        <f t="shared" si="36"/>
        <v>drop table db_custscience_interns.col_60_DB_FNDTCNSL_PRODREFRESH_CGSCX_CNSL_GLBL_STY_CLR_FLAT_XREF_null_value_count_table_stats ;</v>
      </c>
      <c r="BV71" s="59" t="s">
        <v>15211</v>
      </c>
    </row>
    <row r="72" spans="1:74" s="59" customFormat="1">
      <c r="A72" s="59" t="s">
        <v>13446</v>
      </c>
      <c r="B72" s="144" t="str">
        <f t="shared" si="13"/>
        <v>onln_xcl_ind string</v>
      </c>
      <c r="C72" s="145">
        <f t="shared" si="14"/>
        <v>13</v>
      </c>
      <c r="D72" s="145">
        <f t="shared" si="15"/>
        <v>0</v>
      </c>
      <c r="F72" s="152" t="str">
        <f t="shared" si="16"/>
        <v>ONLN_XCL_IND</v>
      </c>
      <c r="G72" s="152" t="str">
        <f t="shared" si="17"/>
        <v>string</v>
      </c>
      <c r="H72" s="156">
        <v>61</v>
      </c>
      <c r="I72" s="310">
        <f t="shared" si="18"/>
        <v>3</v>
      </c>
      <c r="J72" s="310">
        <f t="shared" si="19"/>
        <v>0</v>
      </c>
      <c r="K72" s="368" t="str">
        <f t="shared" si="20"/>
        <v xml:space="preserve"> (From PDM)</v>
      </c>
      <c r="L72" s="368"/>
      <c r="M72" s="446"/>
      <c r="N72" s="371" t="s">
        <v>120</v>
      </c>
      <c r="O72" s="371" t="s">
        <v>120</v>
      </c>
      <c r="P72" s="371" t="s">
        <v>120</v>
      </c>
      <c r="Q72" s="41"/>
      <c r="R72" s="41"/>
      <c r="U72" s="144" t="str">
        <f t="shared" si="26"/>
        <v>ONLN_XCL_IND  string,</v>
      </c>
      <c r="V72" s="149" t="s">
        <v>14542</v>
      </c>
      <c r="W72" s="150" t="str">
        <f t="shared" si="27"/>
        <v>ONLN_XCL_IND,</v>
      </c>
      <c r="X72" s="149" t="s">
        <v>3344</v>
      </c>
      <c r="Y72" s="149"/>
      <c r="Z72" s="150" t="str">
        <f t="shared" si="28"/>
        <v>,a.ONLN_XCL_IND</v>
      </c>
      <c r="AC72" s="299" t="str">
        <f t="shared" si="25"/>
        <v>select distinct(ONLN_XCL_IND) as ONLN_XCL_IND_Count_Distinct FROM DB_FNDTCNSL_PRODREFRESH.CGSCX_CNSL_GLBL_STY_CLR_FLAT_XREF ;</v>
      </c>
      <c r="AF72" s="59" t="s">
        <v>13930</v>
      </c>
      <c r="AG72" s="59" t="s">
        <v>13911</v>
      </c>
      <c r="AI72" s="144" t="str">
        <f t="shared" si="23"/>
        <v>BRD_STY_EFF_STRT_DT</v>
      </c>
      <c r="AJ72" s="144" t="str">
        <f t="shared" si="24"/>
        <v xml:space="preserve"> (From PDM)</v>
      </c>
      <c r="AM72" s="298" t="str">
        <f t="shared" si="29"/>
        <v>col_61</v>
      </c>
      <c r="AN72" s="299" t="str">
        <f t="shared" si="30"/>
        <v>create table db_custscience_interns.col_61_DB_FNDTCNSL_PRODREFRESH_CGSCX_CNSL_GLBL_STY_CLR_FLAT_XREF_distinct_values_table_stats (col_id int, distinct_values bigint) Row format delimited Fields terminated by '\t' Lines terminated by '\n'  Stored as textfile ;</v>
      </c>
      <c r="AO72" s="59" t="s">
        <v>13993</v>
      </c>
      <c r="AR72" s="144" t="str">
        <f t="shared" si="31"/>
        <v>insert into table db_custscience_interns.col_61_DB_FNDTCNSL_PRODREFRESH_CGSCX_CNSL_GLBL_STY_CLR_FLAT_XREF_distinct_values_table_stats select '61' as col_id, count (distinct ONLN_XCL_IND) as distinct_values</v>
      </c>
      <c r="AS72" s="59" t="s">
        <v>14091</v>
      </c>
      <c r="AV72" s="144" t="str">
        <f t="shared" si="32"/>
        <v>insert into table db_custscience_interns.SUMMARY_of_DB_FNDTCNSL_PRODREFRESH_CGSCX_CNSL_GLBL_STY_CLR_FLAT_XREF_distinct_values_table_stats select col_id, distinct_values from db_custscience_interns.col_61_DB_FNDTCNSL_PRODREFRESH_CGSCX_CNSL_GLBL_STY_CLR_FLAT_XREF_distinct_values_table_stats ;</v>
      </c>
      <c r="AW72" s="59" t="s">
        <v>14189</v>
      </c>
      <c r="AY72" s="300" t="s">
        <v>14380</v>
      </c>
      <c r="AZ72" s="300">
        <v>64</v>
      </c>
      <c r="BA72" s="300">
        <v>3</v>
      </c>
      <c r="BC72" s="144" t="str">
        <f t="shared" si="33"/>
        <v>drop table db_custscience_interns.col_61_DB_FNDTCNSL_PRODREFRESH_CGSCX_CNSL_GLBL_STY_CLR_FLAT_XREF_distinct_values_table_stats;</v>
      </c>
      <c r="BD72" s="59" t="s">
        <v>14286</v>
      </c>
      <c r="BE72" s="301"/>
      <c r="BF72" s="144" t="str">
        <f t="shared" si="34"/>
        <v>create table db_custscience_interns.col_61_DB_FNDTCNSL_PRODREFRESH_CGSCX_CNSL_GLBL_STY_CLR_FLAT_XREF_null_value_count_table_stats (col_id int, null_value_count bigint) Row format delimited Fields terminated by '\t' Lines terminated by '\n'  Stored as textfile ;</v>
      </c>
      <c r="BG72" s="59" t="s">
        <v>14919</v>
      </c>
      <c r="BJ72" s="144" t="str">
        <f t="shared" si="22"/>
        <v xml:space="preserve">insert into table db_custscience_interns.col_61_DB_FNDTCNSL_PRODREFRESH_CGSCX_CNSL_GLBL_STY_CLR_FLAT_XREF_null_value_count_table_stats select '61' as col_id, count (OPR_STY_CLR_NBR) as null_value_count where ONLN_XCL_IND IS NULL </v>
      </c>
      <c r="BK72" s="59" t="s">
        <v>15016</v>
      </c>
      <c r="BN72" s="144" t="str">
        <f t="shared" si="35"/>
        <v>insert into table db_custscience_interns.SUMMARY_of_DB_FNDTCNSL_PRODREFRESH_CGSCX_CNSL_GLBL_STY_CLR_FLAT_XREF_null_value_count_table_stats select col_id, null_value_count from db_custscience_interns.col_61_DB_FNDTCNSL_PRODREFRESH_CGSCX_CNSL_GLBL_STY_CLR_FLAT_XREF_null_value_count_table_stats ;</v>
      </c>
      <c r="BO72" s="59" t="s">
        <v>15114</v>
      </c>
      <c r="BQ72" s="300">
        <v>64</v>
      </c>
      <c r="BR72" s="302">
        <v>64</v>
      </c>
      <c r="BS72" s="302">
        <v>0</v>
      </c>
      <c r="BU72" s="144" t="str">
        <f t="shared" si="36"/>
        <v>drop table db_custscience_interns.col_61_DB_FNDTCNSL_PRODREFRESH_CGSCX_CNSL_GLBL_STY_CLR_FLAT_XREF_null_value_count_table_stats ;</v>
      </c>
      <c r="BV72" s="59" t="s">
        <v>15212</v>
      </c>
    </row>
    <row r="73" spans="1:74" s="59" customFormat="1">
      <c r="A73" s="59" t="s">
        <v>13150</v>
      </c>
      <c r="B73" s="144" t="str">
        <f t="shared" ref="B73:B108" si="37">TRIM(A73)</f>
        <v>brd_key int</v>
      </c>
      <c r="C73" s="145">
        <f t="shared" ref="C73:C108" si="38">SEARCH(" ",B73)</f>
        <v>8</v>
      </c>
      <c r="D73" s="145">
        <f t="shared" ref="D73:D108" si="39">IFERROR(SEARCH(" ",B73,C73+1),0)</f>
        <v>0</v>
      </c>
      <c r="E73" s="145"/>
      <c r="F73" s="36" t="str">
        <f t="shared" ref="F73:F108" si="40">UPPER(LEFT(B73,C73-1))</f>
        <v>BRD_KEY</v>
      </c>
      <c r="G73" s="36" t="str">
        <f t="shared" ref="G73:G108" si="41">TRIM(RIGHT(A73,LEN(A73) - (C73+1)))</f>
        <v>int</v>
      </c>
      <c r="H73" s="29">
        <v>62</v>
      </c>
      <c r="I73" s="338">
        <f t="shared" si="18"/>
        <v>10</v>
      </c>
      <c r="J73" s="338">
        <f t="shared" si="19"/>
        <v>109897</v>
      </c>
      <c r="K73" s="142" t="str">
        <f t="shared" si="20"/>
        <v xml:space="preserve"> (From PDM)</v>
      </c>
      <c r="L73" s="142"/>
      <c r="M73" s="447"/>
      <c r="N73" s="369" t="s">
        <v>3040</v>
      </c>
      <c r="O73" s="369" t="s">
        <v>3040</v>
      </c>
      <c r="P73" s="369" t="s">
        <v>3040</v>
      </c>
      <c r="Q73" s="41"/>
      <c r="R73" s="41"/>
      <c r="AC73" s="299" t="str">
        <f t="shared" si="25"/>
        <v>select distinct(BRD_KEY) as BRD_KEY_Count_Distinct FROM DB_FNDTCNSL_PRODREFRESH.CGSCX_CNSL_GLBL_STY_CLR_FLAT_XREF ;</v>
      </c>
      <c r="AF73" s="59" t="s">
        <v>13929</v>
      </c>
      <c r="AG73" s="59" t="s">
        <v>13911</v>
      </c>
      <c r="AI73" s="144" t="str">
        <f t="shared" si="23"/>
        <v>BRD_STY_EFF_END_DT</v>
      </c>
      <c r="AJ73" s="144" t="str">
        <f t="shared" si="24"/>
        <v xml:space="preserve"> (From PDM)</v>
      </c>
      <c r="AM73" s="298" t="str">
        <f t="shared" ref="AM73:AM99" si="42">"col_"&amp;H73</f>
        <v>col_62</v>
      </c>
      <c r="AN73" s="299" t="str">
        <f t="shared" si="30"/>
        <v>create table db_custscience_interns.col_62_DB_FNDTCNSL_PRODREFRESH_CGSCX_CNSL_GLBL_STY_CLR_FLAT_XREF_distinct_values_table_stats (col_id int, distinct_values bigint) Row format delimited Fields terminated by '\t' Lines terminated by '\n'  Stored as textfile ;</v>
      </c>
      <c r="AO73" s="59" t="s">
        <v>13994</v>
      </c>
      <c r="AR73" s="144" t="str">
        <f t="shared" si="31"/>
        <v>insert into table db_custscience_interns.col_62_DB_FNDTCNSL_PRODREFRESH_CGSCX_CNSL_GLBL_STY_CLR_FLAT_XREF_distinct_values_table_stats select '62' as col_id, count (distinct BRD_KEY) as distinct_values</v>
      </c>
      <c r="AS73" s="59" t="s">
        <v>14092</v>
      </c>
      <c r="AV73" s="144" t="str">
        <f t="shared" si="32"/>
        <v>insert into table db_custscience_interns.SUMMARY_of_DB_FNDTCNSL_PRODREFRESH_CGSCX_CNSL_GLBL_STY_CLR_FLAT_XREF_distinct_values_table_stats select col_id, distinct_values from db_custscience_interns.col_62_DB_FNDTCNSL_PRODREFRESH_CGSCX_CNSL_GLBL_STY_CLR_FLAT_XREF_distinct_values_table_stats ;</v>
      </c>
      <c r="AW73" s="59" t="s">
        <v>14190</v>
      </c>
      <c r="AY73" s="300" t="s">
        <v>14381</v>
      </c>
      <c r="AZ73" s="300">
        <v>65</v>
      </c>
      <c r="BA73" s="300">
        <v>16</v>
      </c>
      <c r="BC73" s="144" t="str">
        <f t="shared" si="33"/>
        <v>drop table db_custscience_interns.col_62_DB_FNDTCNSL_PRODREFRESH_CGSCX_CNSL_GLBL_STY_CLR_FLAT_XREF_distinct_values_table_stats;</v>
      </c>
      <c r="BD73" s="59" t="s">
        <v>14287</v>
      </c>
      <c r="BE73" s="301"/>
      <c r="BF73" s="144" t="str">
        <f t="shared" si="34"/>
        <v>create table db_custscience_interns.col_62_DB_FNDTCNSL_PRODREFRESH_CGSCX_CNSL_GLBL_STY_CLR_FLAT_XREF_null_value_count_table_stats (col_id int, null_value_count bigint) Row format delimited Fields terminated by '\t' Lines terminated by '\n'  Stored as textfile ;</v>
      </c>
      <c r="BG73" s="59" t="s">
        <v>14920</v>
      </c>
      <c r="BJ73" s="144" t="str">
        <f t="shared" si="22"/>
        <v xml:space="preserve">insert into table db_custscience_interns.col_62_DB_FNDTCNSL_PRODREFRESH_CGSCX_CNSL_GLBL_STY_CLR_FLAT_XREF_null_value_count_table_stats select '62' as col_id, count (OPR_STY_CLR_NBR) as null_value_count where BRD_KEY IS NULL </v>
      </c>
      <c r="BK73" s="59" t="s">
        <v>15017</v>
      </c>
      <c r="BN73" s="144" t="str">
        <f t="shared" si="35"/>
        <v>insert into table db_custscience_interns.SUMMARY_of_DB_FNDTCNSL_PRODREFRESH_CGSCX_CNSL_GLBL_STY_CLR_FLAT_XREF_null_value_count_table_stats select col_id, null_value_count from db_custscience_interns.col_62_DB_FNDTCNSL_PRODREFRESH_CGSCX_CNSL_GLBL_STY_CLR_FLAT_XREF_null_value_count_table_stats ;</v>
      </c>
      <c r="BO73" s="59" t="s">
        <v>15115</v>
      </c>
      <c r="BQ73" s="300">
        <v>65</v>
      </c>
      <c r="BR73" s="302">
        <v>65</v>
      </c>
      <c r="BS73" s="302">
        <v>0</v>
      </c>
      <c r="BU73" s="144" t="str">
        <f t="shared" si="36"/>
        <v>drop table db_custscience_interns.col_62_DB_FNDTCNSL_PRODREFRESH_CGSCX_CNSL_GLBL_STY_CLR_FLAT_XREF_null_value_count_table_stats ;</v>
      </c>
      <c r="BV73" s="59" t="s">
        <v>15213</v>
      </c>
    </row>
    <row r="74" spans="1:74" s="59" customFormat="1">
      <c r="A74" s="59" t="s">
        <v>13151</v>
      </c>
      <c r="B74" s="144" t="str">
        <f t="shared" si="37"/>
        <v>mkt_key int</v>
      </c>
      <c r="C74" s="145">
        <f t="shared" si="38"/>
        <v>8</v>
      </c>
      <c r="D74" s="145">
        <f t="shared" si="39"/>
        <v>0</v>
      </c>
      <c r="E74" s="145"/>
      <c r="F74" s="36" t="str">
        <f t="shared" si="40"/>
        <v>MKT_KEY</v>
      </c>
      <c r="G74" s="36" t="str">
        <f t="shared" si="41"/>
        <v>int</v>
      </c>
      <c r="H74" s="29">
        <v>63</v>
      </c>
      <c r="I74" s="338">
        <f t="shared" si="18"/>
        <v>6</v>
      </c>
      <c r="J74" s="338">
        <f t="shared" si="19"/>
        <v>0</v>
      </c>
      <c r="K74" s="142" t="str">
        <f t="shared" si="20"/>
        <v xml:space="preserve"> (From PDM)</v>
      </c>
      <c r="L74" s="142"/>
      <c r="M74" s="447"/>
      <c r="N74" s="369" t="s">
        <v>141</v>
      </c>
      <c r="O74" s="369" t="s">
        <v>1701</v>
      </c>
      <c r="P74" s="369" t="s">
        <v>141</v>
      </c>
      <c r="Q74" s="41"/>
      <c r="R74" s="41"/>
      <c r="AC74" s="299" t="str">
        <f t="shared" si="25"/>
        <v>select distinct(MKT_KEY) as MKT_KEY_Count_Distinct FROM DB_FNDTCNSL_PRODREFRESH.CGSCX_CNSL_GLBL_STY_CLR_FLAT_XREF ;</v>
      </c>
      <c r="AF74" s="59" t="s">
        <v>13928</v>
      </c>
      <c r="AG74" s="59" t="s">
        <v>2842</v>
      </c>
      <c r="AI74" s="144" t="str">
        <f t="shared" si="23"/>
        <v>BRD_STY_VER_NBR</v>
      </c>
      <c r="AJ74" s="144" t="str">
        <f t="shared" si="24"/>
        <v xml:space="preserve"> (From PDM)</v>
      </c>
      <c r="AM74" s="298" t="str">
        <f t="shared" si="42"/>
        <v>col_63</v>
      </c>
      <c r="AN74" s="299" t="str">
        <f t="shared" si="30"/>
        <v>create table db_custscience_interns.col_63_DB_FNDTCNSL_PRODREFRESH_CGSCX_CNSL_GLBL_STY_CLR_FLAT_XREF_distinct_values_table_stats (col_id int, distinct_values bigint) Row format delimited Fields terminated by '\t' Lines terminated by '\n'  Stored as textfile ;</v>
      </c>
      <c r="AO74" s="59" t="s">
        <v>13995</v>
      </c>
      <c r="AR74" s="144" t="str">
        <f t="shared" si="31"/>
        <v>insert into table db_custscience_interns.col_63_DB_FNDTCNSL_PRODREFRESH_CGSCX_CNSL_GLBL_STY_CLR_FLAT_XREF_distinct_values_table_stats select '63' as col_id, count (distinct MKT_KEY) as distinct_values</v>
      </c>
      <c r="AS74" s="59" t="s">
        <v>14093</v>
      </c>
      <c r="AV74" s="144" t="str">
        <f t="shared" si="32"/>
        <v>insert into table db_custscience_interns.SUMMARY_of_DB_FNDTCNSL_PRODREFRESH_CGSCX_CNSL_GLBL_STY_CLR_FLAT_XREF_distinct_values_table_stats select col_id, distinct_values from db_custscience_interns.col_63_DB_FNDTCNSL_PRODREFRESH_CGSCX_CNSL_GLBL_STY_CLR_FLAT_XREF_distinct_values_table_stats ;</v>
      </c>
      <c r="AW74" s="59" t="s">
        <v>14191</v>
      </c>
      <c r="AY74" s="300" t="s">
        <v>14382</v>
      </c>
      <c r="AZ74" s="300">
        <v>66</v>
      </c>
      <c r="BA74" s="300">
        <v>842936</v>
      </c>
      <c r="BC74" s="144" t="str">
        <f t="shared" si="33"/>
        <v>drop table db_custscience_interns.col_63_DB_FNDTCNSL_PRODREFRESH_CGSCX_CNSL_GLBL_STY_CLR_FLAT_XREF_distinct_values_table_stats;</v>
      </c>
      <c r="BD74" s="59" t="s">
        <v>14288</v>
      </c>
      <c r="BE74" s="301"/>
      <c r="BF74" s="144" t="str">
        <f t="shared" si="34"/>
        <v>create table db_custscience_interns.col_63_DB_FNDTCNSL_PRODREFRESH_CGSCX_CNSL_GLBL_STY_CLR_FLAT_XREF_null_value_count_table_stats (col_id int, null_value_count bigint) Row format delimited Fields terminated by '\t' Lines terminated by '\n'  Stored as textfile ;</v>
      </c>
      <c r="BG74" s="59" t="s">
        <v>14921</v>
      </c>
      <c r="BJ74" s="144" t="str">
        <f t="shared" si="22"/>
        <v xml:space="preserve">insert into table db_custscience_interns.col_63_DB_FNDTCNSL_PRODREFRESH_CGSCX_CNSL_GLBL_STY_CLR_FLAT_XREF_null_value_count_table_stats select '63' as col_id, count (OPR_STY_CLR_NBR) as null_value_count where MKT_KEY IS NULL </v>
      </c>
      <c r="BK74" s="59" t="s">
        <v>15018</v>
      </c>
      <c r="BN74" s="144" t="str">
        <f t="shared" si="35"/>
        <v>insert into table db_custscience_interns.SUMMARY_of_DB_FNDTCNSL_PRODREFRESH_CGSCX_CNSL_GLBL_STY_CLR_FLAT_XREF_null_value_count_table_stats select col_id, null_value_count from db_custscience_interns.col_63_DB_FNDTCNSL_PRODREFRESH_CGSCX_CNSL_GLBL_STY_CLR_FLAT_XREF_null_value_count_table_stats ;</v>
      </c>
      <c r="BO74" s="59" t="s">
        <v>15116</v>
      </c>
      <c r="BQ74" s="300">
        <v>66</v>
      </c>
      <c r="BR74" s="302">
        <v>66</v>
      </c>
      <c r="BS74" s="302">
        <v>107146</v>
      </c>
      <c r="BU74" s="144" t="str">
        <f t="shared" si="36"/>
        <v>drop table db_custscience_interns.col_63_DB_FNDTCNSL_PRODREFRESH_CGSCX_CNSL_GLBL_STY_CLR_FLAT_XREF_null_value_count_table_stats ;</v>
      </c>
      <c r="BV74" s="59" t="s">
        <v>15214</v>
      </c>
    </row>
    <row r="75" spans="1:74" s="59" customFormat="1">
      <c r="A75" s="59" t="s">
        <v>13152</v>
      </c>
      <c r="B75" s="144" t="str">
        <f t="shared" si="37"/>
        <v>chnl_key int</v>
      </c>
      <c r="C75" s="145">
        <f t="shared" si="38"/>
        <v>9</v>
      </c>
      <c r="D75" s="145">
        <f t="shared" si="39"/>
        <v>0</v>
      </c>
      <c r="F75" s="36" t="str">
        <f t="shared" si="40"/>
        <v>CHNL_KEY</v>
      </c>
      <c r="G75" s="36" t="str">
        <f t="shared" si="41"/>
        <v>int</v>
      </c>
      <c r="H75" s="29">
        <v>64</v>
      </c>
      <c r="I75" s="338">
        <f t="shared" si="18"/>
        <v>3</v>
      </c>
      <c r="J75" s="338">
        <f t="shared" si="19"/>
        <v>0</v>
      </c>
      <c r="K75" s="142" t="str">
        <f t="shared" si="20"/>
        <v xml:space="preserve"> (From PDM)</v>
      </c>
      <c r="L75" s="142"/>
      <c r="M75" s="447"/>
      <c r="N75" s="369" t="s">
        <v>1701</v>
      </c>
      <c r="O75" s="369" t="s">
        <v>141</v>
      </c>
      <c r="P75" s="369" t="s">
        <v>141</v>
      </c>
      <c r="Q75" s="41"/>
      <c r="R75" s="41"/>
      <c r="AC75" s="299" t="str">
        <f t="shared" si="25"/>
        <v>select distinct(CHNL_KEY) as CHNL_KEY_Count_Distinct FROM DB_FNDTCNSL_PRODREFRESH.CGSCX_CNSL_GLBL_STY_CLR_FLAT_XREF ;</v>
      </c>
      <c r="AF75" s="59" t="s">
        <v>13927</v>
      </c>
      <c r="AG75" s="59" t="s">
        <v>2825</v>
      </c>
      <c r="AI75" s="144" t="str">
        <f t="shared" si="23"/>
        <v>STY_CUR_REC_IND</v>
      </c>
      <c r="AJ75" s="144" t="str">
        <f t="shared" si="24"/>
        <v xml:space="preserve"> (From PDM)</v>
      </c>
      <c r="AM75" s="298" t="str">
        <f t="shared" si="42"/>
        <v>col_64</v>
      </c>
      <c r="AN75" s="299" t="str">
        <f t="shared" si="30"/>
        <v>create table db_custscience_interns.col_64_DB_FNDTCNSL_PRODREFRESH_CGSCX_CNSL_GLBL_STY_CLR_FLAT_XREF_distinct_values_table_stats (col_id int, distinct_values bigint) Row format delimited Fields terminated by '\t' Lines terminated by '\n'  Stored as textfile ;</v>
      </c>
      <c r="AO75" s="59" t="s">
        <v>13996</v>
      </c>
      <c r="AR75" s="144" t="str">
        <f t="shared" si="31"/>
        <v>insert into table db_custscience_interns.col_64_DB_FNDTCNSL_PRODREFRESH_CGSCX_CNSL_GLBL_STY_CLR_FLAT_XREF_distinct_values_table_stats select '64' as col_id, count (distinct CHNL_KEY) as distinct_values</v>
      </c>
      <c r="AS75" s="59" t="s">
        <v>14094</v>
      </c>
      <c r="AV75" s="144" t="str">
        <f t="shared" si="32"/>
        <v>insert into table db_custscience_interns.SUMMARY_of_DB_FNDTCNSL_PRODREFRESH_CGSCX_CNSL_GLBL_STY_CLR_FLAT_XREF_distinct_values_table_stats select col_id, distinct_values from db_custscience_interns.col_64_DB_FNDTCNSL_PRODREFRESH_CGSCX_CNSL_GLBL_STY_CLR_FLAT_XREF_distinct_values_table_stats ;</v>
      </c>
      <c r="AW75" s="59" t="s">
        <v>14192</v>
      </c>
      <c r="AY75" s="300" t="s">
        <v>14383</v>
      </c>
      <c r="AZ75" s="300">
        <v>67</v>
      </c>
      <c r="BA75" s="300">
        <v>2026105</v>
      </c>
      <c r="BC75" s="144" t="str">
        <f t="shared" si="33"/>
        <v>drop table db_custscience_interns.col_64_DB_FNDTCNSL_PRODREFRESH_CGSCX_CNSL_GLBL_STY_CLR_FLAT_XREF_distinct_values_table_stats;</v>
      </c>
      <c r="BD75" s="59" t="s">
        <v>14289</v>
      </c>
      <c r="BE75" s="301"/>
      <c r="BF75" s="144" t="str">
        <f t="shared" si="34"/>
        <v>create table db_custscience_interns.col_64_DB_FNDTCNSL_PRODREFRESH_CGSCX_CNSL_GLBL_STY_CLR_FLAT_XREF_null_value_count_table_stats (col_id int, null_value_count bigint) Row format delimited Fields terminated by '\t' Lines terminated by '\n'  Stored as textfile ;</v>
      </c>
      <c r="BG75" s="59" t="s">
        <v>14922</v>
      </c>
      <c r="BJ75" s="144" t="str">
        <f t="shared" si="22"/>
        <v xml:space="preserve">insert into table db_custscience_interns.col_64_DB_FNDTCNSL_PRODREFRESH_CGSCX_CNSL_GLBL_STY_CLR_FLAT_XREF_null_value_count_table_stats select '64' as col_id, count (OPR_STY_CLR_NBR) as null_value_count where CHNL_KEY IS NULL </v>
      </c>
      <c r="BK75" s="59" t="s">
        <v>15019</v>
      </c>
      <c r="BN75" s="144" t="str">
        <f t="shared" si="35"/>
        <v>insert into table db_custscience_interns.SUMMARY_of_DB_FNDTCNSL_PRODREFRESH_CGSCX_CNSL_GLBL_STY_CLR_FLAT_XREF_null_value_count_table_stats select col_id, null_value_count from db_custscience_interns.col_64_DB_FNDTCNSL_PRODREFRESH_CGSCX_CNSL_GLBL_STY_CLR_FLAT_XREF_null_value_count_table_stats ;</v>
      </c>
      <c r="BO75" s="59" t="s">
        <v>15117</v>
      </c>
      <c r="BQ75" s="300">
        <v>67</v>
      </c>
      <c r="BR75" s="302">
        <v>67</v>
      </c>
      <c r="BS75" s="302">
        <v>0</v>
      </c>
      <c r="BU75" s="144" t="str">
        <f t="shared" si="36"/>
        <v>drop table db_custscience_interns.col_64_DB_FNDTCNSL_PRODREFRESH_CGSCX_CNSL_GLBL_STY_CLR_FLAT_XREF_null_value_count_table_stats ;</v>
      </c>
      <c r="BV75" s="59" t="s">
        <v>15215</v>
      </c>
    </row>
    <row r="76" spans="1:74" s="59" customFormat="1">
      <c r="A76" s="59" t="s">
        <v>13447</v>
      </c>
      <c r="B76" s="144" t="str">
        <f t="shared" si="37"/>
        <v>lgcy_mkt_cd int</v>
      </c>
      <c r="C76" s="145">
        <f t="shared" si="38"/>
        <v>12</v>
      </c>
      <c r="D76" s="145">
        <f t="shared" si="39"/>
        <v>0</v>
      </c>
      <c r="E76" s="145"/>
      <c r="F76" s="36" t="str">
        <f t="shared" si="40"/>
        <v>LGCY_MKT_CD</v>
      </c>
      <c r="G76" s="36" t="str">
        <f t="shared" si="41"/>
        <v>int</v>
      </c>
      <c r="H76" s="29">
        <v>65</v>
      </c>
      <c r="I76" s="338">
        <f t="shared" si="18"/>
        <v>16</v>
      </c>
      <c r="J76" s="338">
        <f t="shared" si="19"/>
        <v>0</v>
      </c>
      <c r="K76" s="142" t="str">
        <f t="shared" si="20"/>
        <v xml:space="preserve"> (From PDM)</v>
      </c>
      <c r="L76" s="142"/>
      <c r="M76" s="447"/>
      <c r="N76" s="369" t="s">
        <v>1701</v>
      </c>
      <c r="O76" s="369" t="s">
        <v>1751</v>
      </c>
      <c r="P76" s="369" t="s">
        <v>141</v>
      </c>
      <c r="Q76" s="41"/>
      <c r="R76" s="41"/>
      <c r="AC76" s="299" t="str">
        <f t="shared" si="25"/>
        <v>select distinct(LGCY_MKT_CD) as LGCY_MKT_CD_Count_Distinct FROM DB_FNDTCNSL_PRODREFRESH.CGSCX_CNSL_GLBL_STY_CLR_FLAT_XREF ;</v>
      </c>
      <c r="AF76" s="59" t="s">
        <v>13926</v>
      </c>
      <c r="AG76" s="59" t="s">
        <v>2825</v>
      </c>
      <c r="AI76" s="144" t="str">
        <f t="shared" si="23"/>
        <v>BRD_STY_PRG_IND</v>
      </c>
      <c r="AJ76" s="144" t="str">
        <f t="shared" si="24"/>
        <v xml:space="preserve"> (From PDM)</v>
      </c>
      <c r="AM76" s="298" t="str">
        <f t="shared" si="42"/>
        <v>col_65</v>
      </c>
      <c r="AN76" s="299" t="str">
        <f t="shared" si="30"/>
        <v>create table db_custscience_interns.col_65_DB_FNDTCNSL_PRODREFRESH_CGSCX_CNSL_GLBL_STY_CLR_FLAT_XREF_distinct_values_table_stats (col_id int, distinct_values bigint) Row format delimited Fields terminated by '\t' Lines terminated by '\n'  Stored as textfile ;</v>
      </c>
      <c r="AO76" s="59" t="s">
        <v>13997</v>
      </c>
      <c r="AR76" s="144" t="str">
        <f t="shared" si="31"/>
        <v>insert into table db_custscience_interns.col_65_DB_FNDTCNSL_PRODREFRESH_CGSCX_CNSL_GLBL_STY_CLR_FLAT_XREF_distinct_values_table_stats select '65' as col_id, count (distinct LGCY_MKT_CD) as distinct_values</v>
      </c>
      <c r="AS76" s="59" t="s">
        <v>14095</v>
      </c>
      <c r="AV76" s="144" t="str">
        <f t="shared" si="32"/>
        <v>insert into table db_custscience_interns.SUMMARY_of_DB_FNDTCNSL_PRODREFRESH_CGSCX_CNSL_GLBL_STY_CLR_FLAT_XREF_distinct_values_table_stats select col_id, distinct_values from db_custscience_interns.col_65_DB_FNDTCNSL_PRODREFRESH_CGSCX_CNSL_GLBL_STY_CLR_FLAT_XREF_distinct_values_table_stats ;</v>
      </c>
      <c r="AW76" s="59" t="s">
        <v>14193</v>
      </c>
      <c r="AY76" s="300" t="s">
        <v>14384</v>
      </c>
      <c r="AZ76" s="300">
        <v>68</v>
      </c>
      <c r="BA76" s="300">
        <v>2019800</v>
      </c>
      <c r="BC76" s="144" t="str">
        <f t="shared" si="33"/>
        <v>drop table db_custscience_interns.col_65_DB_FNDTCNSL_PRODREFRESH_CGSCX_CNSL_GLBL_STY_CLR_FLAT_XREF_distinct_values_table_stats;</v>
      </c>
      <c r="BD76" s="59" t="s">
        <v>14290</v>
      </c>
      <c r="BE76" s="301"/>
      <c r="BF76" s="144" t="str">
        <f t="shared" si="34"/>
        <v>create table db_custscience_interns.col_65_DB_FNDTCNSL_PRODREFRESH_CGSCX_CNSL_GLBL_STY_CLR_FLAT_XREF_null_value_count_table_stats (col_id int, null_value_count bigint) Row format delimited Fields terminated by '\t' Lines terminated by '\n'  Stored as textfile ;</v>
      </c>
      <c r="BG76" s="59" t="s">
        <v>14923</v>
      </c>
      <c r="BJ76" s="144" t="str">
        <f t="shared" si="22"/>
        <v xml:space="preserve">insert into table db_custscience_interns.col_65_DB_FNDTCNSL_PRODREFRESH_CGSCX_CNSL_GLBL_STY_CLR_FLAT_XREF_null_value_count_table_stats select '65' as col_id, count (OPR_STY_CLR_NBR) as null_value_count where LGCY_MKT_CD IS NULL </v>
      </c>
      <c r="BK76" s="59" t="s">
        <v>15020</v>
      </c>
      <c r="BN76" s="144" t="str">
        <f t="shared" si="35"/>
        <v>insert into table db_custscience_interns.SUMMARY_of_DB_FNDTCNSL_PRODREFRESH_CGSCX_CNSL_GLBL_STY_CLR_FLAT_XREF_null_value_count_table_stats select col_id, null_value_count from db_custscience_interns.col_65_DB_FNDTCNSL_PRODREFRESH_CGSCX_CNSL_GLBL_STY_CLR_FLAT_XREF_null_value_count_table_stats ;</v>
      </c>
      <c r="BO76" s="59" t="s">
        <v>15118</v>
      </c>
      <c r="BQ76" s="300">
        <v>68</v>
      </c>
      <c r="BR76" s="302">
        <v>68</v>
      </c>
      <c r="BS76" s="302">
        <v>0</v>
      </c>
      <c r="BU76" s="144" t="str">
        <f t="shared" si="36"/>
        <v>drop table db_custscience_interns.col_65_DB_FNDTCNSL_PRODREFRESH_CGSCX_CNSL_GLBL_STY_CLR_FLAT_XREF_null_value_count_table_stats ;</v>
      </c>
      <c r="BV76" s="59" t="s">
        <v>15216</v>
      </c>
    </row>
    <row r="77" spans="1:74" s="59" customFormat="1">
      <c r="A77" s="59" t="s">
        <v>13448</v>
      </c>
      <c r="B77" s="144" t="str">
        <f t="shared" si="37"/>
        <v>brd_sty_key int</v>
      </c>
      <c r="C77" s="145">
        <f t="shared" si="38"/>
        <v>12</v>
      </c>
      <c r="D77" s="145">
        <f t="shared" si="39"/>
        <v>0</v>
      </c>
      <c r="E77" s="145"/>
      <c r="F77" s="36" t="str">
        <f t="shared" si="40"/>
        <v>BRD_STY_KEY</v>
      </c>
      <c r="G77" s="36" t="str">
        <f t="shared" si="41"/>
        <v>int</v>
      </c>
      <c r="H77" s="29">
        <v>66</v>
      </c>
      <c r="I77" s="338">
        <f t="shared" ref="I77:I108" si="43">VLOOKUP($H77,$AZ:$BA,2,FALSE)</f>
        <v>842936</v>
      </c>
      <c r="J77" s="338">
        <f t="shared" ref="J77:J108" si="44">VLOOKUP($H77,$BR:$BS,2,FALSE)</f>
        <v>107146</v>
      </c>
      <c r="K77" s="142" t="str">
        <f t="shared" ref="K77:K108" si="45">IFERROR(VLOOKUP(F77,AI:AJ,2,FALSE),0)</f>
        <v xml:space="preserve"> (From PDM)</v>
      </c>
      <c r="L77" s="142"/>
      <c r="M77" s="447"/>
      <c r="N77" s="369" t="s">
        <v>14471</v>
      </c>
      <c r="O77" s="369" t="s">
        <v>14471</v>
      </c>
      <c r="P77" s="369" t="s">
        <v>14471</v>
      </c>
      <c r="Q77" s="41"/>
      <c r="R77" s="41"/>
      <c r="AC77" s="299" t="str">
        <f t="shared" si="25"/>
        <v>select distinct(BRD_STY_KEY) as BRD_STY_KEY_Count_Distinct FROM DB_FNDTCNSL_PRODREFRESH.CGSCX_CNSL_GLBL_STY_CLR_FLAT_XREF ;</v>
      </c>
      <c r="AF77" s="59" t="s">
        <v>13925</v>
      </c>
      <c r="AG77" s="59" t="s">
        <v>13911</v>
      </c>
      <c r="AI77" s="144" t="str">
        <f t="shared" si="23"/>
        <v>BRD_STY_PRG_DT</v>
      </c>
      <c r="AJ77" s="144" t="str">
        <f t="shared" si="24"/>
        <v xml:space="preserve"> (From PDM)</v>
      </c>
      <c r="AM77" s="298" t="str">
        <f t="shared" si="42"/>
        <v>col_66</v>
      </c>
      <c r="AN77" s="299" t="str">
        <f t="shared" si="30"/>
        <v>create table db_custscience_interns.col_66_DB_FNDTCNSL_PRODREFRESH_CGSCX_CNSL_GLBL_STY_CLR_FLAT_XREF_distinct_values_table_stats (col_id int, distinct_values bigint) Row format delimited Fields terminated by '\t' Lines terminated by '\n'  Stored as textfile ;</v>
      </c>
      <c r="AO77" s="59" t="s">
        <v>13998</v>
      </c>
      <c r="AR77" s="144" t="str">
        <f t="shared" si="31"/>
        <v>insert into table db_custscience_interns.col_66_DB_FNDTCNSL_PRODREFRESH_CGSCX_CNSL_GLBL_STY_CLR_FLAT_XREF_distinct_values_table_stats select '66' as col_id, count (distinct BRD_STY_KEY) as distinct_values</v>
      </c>
      <c r="AS77" s="59" t="s">
        <v>14096</v>
      </c>
      <c r="AV77" s="144" t="str">
        <f t="shared" si="32"/>
        <v>insert into table db_custscience_interns.SUMMARY_of_DB_FNDTCNSL_PRODREFRESH_CGSCX_CNSL_GLBL_STY_CLR_FLAT_XREF_distinct_values_table_stats select col_id, distinct_values from db_custscience_interns.col_66_DB_FNDTCNSL_PRODREFRESH_CGSCX_CNSL_GLBL_STY_CLR_FLAT_XREF_distinct_values_table_stats ;</v>
      </c>
      <c r="AW77" s="59" t="s">
        <v>14194</v>
      </c>
      <c r="AY77" s="300" t="s">
        <v>14385</v>
      </c>
      <c r="AZ77" s="300">
        <v>69</v>
      </c>
      <c r="BA77" s="300">
        <v>823058</v>
      </c>
      <c r="BC77" s="144" t="str">
        <f t="shared" si="33"/>
        <v>drop table db_custscience_interns.col_66_DB_FNDTCNSL_PRODREFRESH_CGSCX_CNSL_GLBL_STY_CLR_FLAT_XREF_distinct_values_table_stats;</v>
      </c>
      <c r="BD77" s="59" t="s">
        <v>14291</v>
      </c>
      <c r="BE77" s="301"/>
      <c r="BF77" s="144" t="str">
        <f t="shared" si="34"/>
        <v>create table db_custscience_interns.col_66_DB_FNDTCNSL_PRODREFRESH_CGSCX_CNSL_GLBL_STY_CLR_FLAT_XREF_null_value_count_table_stats (col_id int, null_value_count bigint) Row format delimited Fields terminated by '\t' Lines terminated by '\n'  Stored as textfile ;</v>
      </c>
      <c r="BG77" s="59" t="s">
        <v>14924</v>
      </c>
      <c r="BJ77" s="144" t="str">
        <f t="shared" ref="BJ77:BJ108" si="46">"insert into table "&amp;"db_custscience_interns."&amp;$AM77&amp;"_"&amp;$G$4&amp;"_"&amp;$G$5&amp;"_null_value_count_table_stats select "&amp;"'"&amp;$H77&amp;"'"&amp;" as col_id, count (OPR_STY_CLR_NBR) as null_value_count where "&amp;$F77&amp;" IS NULL "</f>
        <v xml:space="preserve">insert into table db_custscience_interns.col_66_DB_FNDTCNSL_PRODREFRESH_CGSCX_CNSL_GLBL_STY_CLR_FLAT_XREF_null_value_count_table_stats select '66' as col_id, count (OPR_STY_CLR_NBR) as null_value_count where BRD_STY_KEY IS NULL </v>
      </c>
      <c r="BK77" s="59" t="s">
        <v>15021</v>
      </c>
      <c r="BN77" s="144" t="str">
        <f t="shared" si="35"/>
        <v>insert into table db_custscience_interns.SUMMARY_of_DB_FNDTCNSL_PRODREFRESH_CGSCX_CNSL_GLBL_STY_CLR_FLAT_XREF_null_value_count_table_stats select col_id, null_value_count from db_custscience_interns.col_66_DB_FNDTCNSL_PRODREFRESH_CGSCX_CNSL_GLBL_STY_CLR_FLAT_XREF_null_value_count_table_stats ;</v>
      </c>
      <c r="BO77" s="59" t="s">
        <v>15119</v>
      </c>
      <c r="BQ77" s="300">
        <v>69</v>
      </c>
      <c r="BR77" s="302">
        <v>69</v>
      </c>
      <c r="BS77" s="302">
        <v>107146</v>
      </c>
      <c r="BU77" s="144" t="str">
        <f t="shared" si="36"/>
        <v>drop table db_custscience_interns.col_66_DB_FNDTCNSL_PRODREFRESH_CGSCX_CNSL_GLBL_STY_CLR_FLAT_XREF_null_value_count_table_stats ;</v>
      </c>
      <c r="BV77" s="59" t="s">
        <v>15217</v>
      </c>
    </row>
    <row r="78" spans="1:74" s="59" customFormat="1">
      <c r="A78" s="59" t="s">
        <v>13449</v>
      </c>
      <c r="B78" s="144" t="str">
        <f t="shared" si="37"/>
        <v>brd_sty_clr_key int</v>
      </c>
      <c r="C78" s="145">
        <f t="shared" si="38"/>
        <v>16</v>
      </c>
      <c r="D78" s="145">
        <f t="shared" si="39"/>
        <v>0</v>
      </c>
      <c r="F78" s="36" t="str">
        <f t="shared" si="40"/>
        <v>BRD_STY_CLR_KEY</v>
      </c>
      <c r="G78" s="36" t="str">
        <f t="shared" si="41"/>
        <v>int</v>
      </c>
      <c r="H78" s="29">
        <v>67</v>
      </c>
      <c r="I78" s="338">
        <f t="shared" si="43"/>
        <v>2026105</v>
      </c>
      <c r="J78" s="338">
        <f t="shared" si="44"/>
        <v>0</v>
      </c>
      <c r="K78" s="142" t="str">
        <f t="shared" si="45"/>
        <v xml:space="preserve"> (From PDM)</v>
      </c>
      <c r="L78" s="142"/>
      <c r="M78" s="447"/>
      <c r="N78" s="369" t="s">
        <v>14472</v>
      </c>
      <c r="O78" s="369" t="s">
        <v>14472</v>
      </c>
      <c r="P78" s="369" t="s">
        <v>14472</v>
      </c>
      <c r="Q78" s="41"/>
      <c r="R78" s="41"/>
      <c r="AC78" s="299" t="str">
        <f t="shared" si="25"/>
        <v>select distinct(BRD_STY_CLR_KEY) as BRD_STY_CLR_KEY_Count_Distinct FROM DB_FNDTCNSL_PRODREFRESH.CGSCX_CNSL_GLBL_STY_CLR_FLAT_XREF ;</v>
      </c>
      <c r="AF78" s="59" t="s">
        <v>13924</v>
      </c>
      <c r="AG78" s="59" t="s">
        <v>13509</v>
      </c>
      <c r="AI78" s="144" t="str">
        <f t="shared" ref="AI78:AI108" si="47">TRIM(AF78)</f>
        <v>VENUS_STY_CLR_KEY</v>
      </c>
      <c r="AJ78" s="144" t="str">
        <f t="shared" ref="AJ78:AJ108" si="48">AH78&amp;" (From PDM)"</f>
        <v xml:space="preserve"> (From PDM)</v>
      </c>
      <c r="AM78" s="298" t="str">
        <f t="shared" si="42"/>
        <v>col_67</v>
      </c>
      <c r="AN78" s="299" t="str">
        <f t="shared" si="30"/>
        <v>create table db_custscience_interns.col_67_DB_FNDTCNSL_PRODREFRESH_CGSCX_CNSL_GLBL_STY_CLR_FLAT_XREF_distinct_values_table_stats (col_id int, distinct_values bigint) Row format delimited Fields terminated by '\t' Lines terminated by '\n'  Stored as textfile ;</v>
      </c>
      <c r="AO78" s="59" t="s">
        <v>13999</v>
      </c>
      <c r="AR78" s="144" t="str">
        <f t="shared" si="31"/>
        <v>insert into table db_custscience_interns.col_67_DB_FNDTCNSL_PRODREFRESH_CGSCX_CNSL_GLBL_STY_CLR_FLAT_XREF_distinct_values_table_stats select '67' as col_id, count (distinct BRD_STY_CLR_KEY) as distinct_values</v>
      </c>
      <c r="AS78" s="59" t="s">
        <v>14097</v>
      </c>
      <c r="AV78" s="144" t="str">
        <f t="shared" si="32"/>
        <v>insert into table db_custscience_interns.SUMMARY_of_DB_FNDTCNSL_PRODREFRESH_CGSCX_CNSL_GLBL_STY_CLR_FLAT_XREF_distinct_values_table_stats select col_id, distinct_values from db_custscience_interns.col_67_DB_FNDTCNSL_PRODREFRESH_CGSCX_CNSL_GLBL_STY_CLR_FLAT_XREF_distinct_values_table_stats ;</v>
      </c>
      <c r="AW78" s="59" t="s">
        <v>14195</v>
      </c>
      <c r="AY78" s="300" t="s">
        <v>14386</v>
      </c>
      <c r="AZ78" s="300">
        <v>70</v>
      </c>
      <c r="BA78" s="300">
        <v>576544</v>
      </c>
      <c r="BC78" s="144" t="str">
        <f t="shared" si="33"/>
        <v>drop table db_custscience_interns.col_67_DB_FNDTCNSL_PRODREFRESH_CGSCX_CNSL_GLBL_STY_CLR_FLAT_XREF_distinct_values_table_stats;</v>
      </c>
      <c r="BD78" s="59" t="s">
        <v>14292</v>
      </c>
      <c r="BE78" s="301"/>
      <c r="BF78" s="144" t="str">
        <f t="shared" si="34"/>
        <v>create table db_custscience_interns.col_67_DB_FNDTCNSL_PRODREFRESH_CGSCX_CNSL_GLBL_STY_CLR_FLAT_XREF_null_value_count_table_stats (col_id int, null_value_count bigint) Row format delimited Fields terminated by '\t' Lines terminated by '\n'  Stored as textfile ;</v>
      </c>
      <c r="BG78" s="59" t="s">
        <v>14925</v>
      </c>
      <c r="BJ78" s="144" t="str">
        <f t="shared" si="46"/>
        <v xml:space="preserve">insert into table db_custscience_interns.col_67_DB_FNDTCNSL_PRODREFRESH_CGSCX_CNSL_GLBL_STY_CLR_FLAT_XREF_null_value_count_table_stats select '67' as col_id, count (OPR_STY_CLR_NBR) as null_value_count where BRD_STY_CLR_KEY IS NULL </v>
      </c>
      <c r="BK78" s="59" t="s">
        <v>15022</v>
      </c>
      <c r="BN78" s="144" t="str">
        <f t="shared" si="35"/>
        <v>insert into table db_custscience_interns.SUMMARY_of_DB_FNDTCNSL_PRODREFRESH_CGSCX_CNSL_GLBL_STY_CLR_FLAT_XREF_null_value_count_table_stats select col_id, null_value_count from db_custscience_interns.col_67_DB_FNDTCNSL_PRODREFRESH_CGSCX_CNSL_GLBL_STY_CLR_FLAT_XREF_null_value_count_table_stats ;</v>
      </c>
      <c r="BO78" s="59" t="s">
        <v>15120</v>
      </c>
      <c r="BQ78" s="300">
        <v>70</v>
      </c>
      <c r="BR78" s="302">
        <v>70</v>
      </c>
      <c r="BS78" s="302">
        <v>110073</v>
      </c>
      <c r="BU78" s="144" t="str">
        <f t="shared" si="36"/>
        <v>drop table db_custscience_interns.col_67_DB_FNDTCNSL_PRODREFRESH_CGSCX_CNSL_GLBL_STY_CLR_FLAT_XREF_null_value_count_table_stats ;</v>
      </c>
      <c r="BV78" s="59" t="s">
        <v>15218</v>
      </c>
    </row>
    <row r="79" spans="1:74" s="59" customFormat="1" ht="30">
      <c r="A79" s="59" t="s">
        <v>13450</v>
      </c>
      <c r="B79" s="144" t="str">
        <f t="shared" si="37"/>
        <v>opr_glbl_sty_clr_id int</v>
      </c>
      <c r="C79" s="145">
        <f t="shared" si="38"/>
        <v>20</v>
      </c>
      <c r="D79" s="145">
        <f t="shared" si="39"/>
        <v>0</v>
      </c>
      <c r="E79" s="145"/>
      <c r="F79" s="36" t="str">
        <f t="shared" si="40"/>
        <v>OPR_GLBL_STY_CLR_ID</v>
      </c>
      <c r="G79" s="36" t="str">
        <f t="shared" si="41"/>
        <v>int</v>
      </c>
      <c r="H79" s="29">
        <v>68</v>
      </c>
      <c r="I79" s="338">
        <f t="shared" si="43"/>
        <v>2019800</v>
      </c>
      <c r="J79" s="338">
        <f t="shared" si="44"/>
        <v>0</v>
      </c>
      <c r="K79" s="142" t="str">
        <f t="shared" si="45"/>
        <v>Identifies the OPERATIONAL GLOBAL STYLE COLOR as generated by the GLOBAL ITEM MASTER.  (From PDM)</v>
      </c>
      <c r="L79" s="142"/>
      <c r="M79" s="447"/>
      <c r="N79" s="369" t="s">
        <v>14473</v>
      </c>
      <c r="O79" s="369" t="s">
        <v>14473</v>
      </c>
      <c r="P79" s="369" t="s">
        <v>14473</v>
      </c>
      <c r="Q79" s="41"/>
      <c r="R79" s="41"/>
      <c r="AC79" s="299" t="str">
        <f t="shared" si="25"/>
        <v>select distinct(OPR_GLBL_STY_CLR_ID) as OPR_GLBL_STY_CLR_ID_Count_Distinct FROM DB_FNDTCNSL_PRODREFRESH.CGSCX_CNSL_GLBL_STY_CLR_FLAT_XREF ;</v>
      </c>
      <c r="AF79" s="59" t="s">
        <v>13923</v>
      </c>
      <c r="AG79" s="59" t="s">
        <v>2825</v>
      </c>
      <c r="AI79" s="144" t="str">
        <f t="shared" si="47"/>
        <v>VENUS_OPR_STY_CLR_CD</v>
      </c>
      <c r="AJ79" s="144" t="str">
        <f t="shared" si="48"/>
        <v xml:space="preserve"> (From PDM)</v>
      </c>
      <c r="AM79" s="298" t="str">
        <f t="shared" si="42"/>
        <v>col_68</v>
      </c>
      <c r="AN79" s="299" t="str">
        <f t="shared" si="30"/>
        <v>create table db_custscience_interns.col_68_DB_FNDTCNSL_PRODREFRESH_CGSCX_CNSL_GLBL_STY_CLR_FLAT_XREF_distinct_values_table_stats (col_id int, distinct_values bigint) Row format delimited Fields terminated by '\t' Lines terminated by '\n'  Stored as textfile ;</v>
      </c>
      <c r="AO79" s="59" t="s">
        <v>14000</v>
      </c>
      <c r="AR79" s="144" t="str">
        <f t="shared" si="31"/>
        <v>insert into table db_custscience_interns.col_68_DB_FNDTCNSL_PRODREFRESH_CGSCX_CNSL_GLBL_STY_CLR_FLAT_XREF_distinct_values_table_stats select '68' as col_id, count (distinct OPR_GLBL_STY_CLR_ID) as distinct_values</v>
      </c>
      <c r="AS79" s="59" t="s">
        <v>14098</v>
      </c>
      <c r="AV79" s="144" t="str">
        <f t="shared" si="32"/>
        <v>insert into table db_custscience_interns.SUMMARY_of_DB_FNDTCNSL_PRODREFRESH_CGSCX_CNSL_GLBL_STY_CLR_FLAT_XREF_distinct_values_table_stats select col_id, distinct_values from db_custscience_interns.col_68_DB_FNDTCNSL_PRODREFRESH_CGSCX_CNSL_GLBL_STY_CLR_FLAT_XREF_distinct_values_table_stats ;</v>
      </c>
      <c r="AW79" s="59" t="s">
        <v>14196</v>
      </c>
      <c r="AY79" s="300" t="s">
        <v>14387</v>
      </c>
      <c r="AZ79" s="300">
        <v>8</v>
      </c>
      <c r="BA79" s="300">
        <v>5</v>
      </c>
      <c r="BC79" s="144" t="str">
        <f t="shared" si="33"/>
        <v>drop table db_custscience_interns.col_68_DB_FNDTCNSL_PRODREFRESH_CGSCX_CNSL_GLBL_STY_CLR_FLAT_XREF_distinct_values_table_stats;</v>
      </c>
      <c r="BD79" s="59" t="s">
        <v>14293</v>
      </c>
      <c r="BE79" s="301"/>
      <c r="BF79" s="144" t="str">
        <f t="shared" si="34"/>
        <v>create table db_custscience_interns.col_68_DB_FNDTCNSL_PRODREFRESH_CGSCX_CNSL_GLBL_STY_CLR_FLAT_XREF_null_value_count_table_stats (col_id int, null_value_count bigint) Row format delimited Fields terminated by '\t' Lines terminated by '\n'  Stored as textfile ;</v>
      </c>
      <c r="BG79" s="59" t="s">
        <v>14926</v>
      </c>
      <c r="BJ79" s="144" t="str">
        <f t="shared" si="46"/>
        <v xml:space="preserve">insert into table db_custscience_interns.col_68_DB_FNDTCNSL_PRODREFRESH_CGSCX_CNSL_GLBL_STY_CLR_FLAT_XREF_null_value_count_table_stats select '68' as col_id, count (OPR_STY_CLR_NBR) as null_value_count where OPR_GLBL_STY_CLR_ID IS NULL </v>
      </c>
      <c r="BK79" s="59" t="s">
        <v>15023</v>
      </c>
      <c r="BN79" s="144" t="str">
        <f t="shared" si="35"/>
        <v>insert into table db_custscience_interns.SUMMARY_of_DB_FNDTCNSL_PRODREFRESH_CGSCX_CNSL_GLBL_STY_CLR_FLAT_XREF_null_value_count_table_stats select col_id, null_value_count from db_custscience_interns.col_68_DB_FNDTCNSL_PRODREFRESH_CGSCX_CNSL_GLBL_STY_CLR_FLAT_XREF_null_value_count_table_stats ;</v>
      </c>
      <c r="BO79" s="59" t="s">
        <v>15121</v>
      </c>
      <c r="BQ79" s="300">
        <v>8</v>
      </c>
      <c r="BR79" s="302">
        <v>8</v>
      </c>
      <c r="BS79" s="302">
        <v>109897</v>
      </c>
      <c r="BU79" s="144" t="str">
        <f t="shared" si="36"/>
        <v>drop table db_custscience_interns.col_68_DB_FNDTCNSL_PRODREFRESH_CGSCX_CNSL_GLBL_STY_CLR_FLAT_XREF_null_value_count_table_stats ;</v>
      </c>
      <c r="BV79" s="59" t="s">
        <v>15219</v>
      </c>
    </row>
    <row r="80" spans="1:74" s="59" customFormat="1" ht="30">
      <c r="A80" s="59" t="s">
        <v>13451</v>
      </c>
      <c r="B80" s="144" t="str">
        <f t="shared" si="37"/>
        <v>opr_glbl_sty_id int</v>
      </c>
      <c r="C80" s="145">
        <f t="shared" si="38"/>
        <v>16</v>
      </c>
      <c r="D80" s="145">
        <f t="shared" si="39"/>
        <v>0</v>
      </c>
      <c r="E80" s="145"/>
      <c r="F80" s="36" t="str">
        <f t="shared" si="40"/>
        <v>OPR_GLBL_STY_ID</v>
      </c>
      <c r="G80" s="36" t="str">
        <f t="shared" si="41"/>
        <v>int</v>
      </c>
      <c r="H80" s="29">
        <v>69</v>
      </c>
      <c r="I80" s="338">
        <f t="shared" si="43"/>
        <v>823058</v>
      </c>
      <c r="J80" s="338">
        <f t="shared" si="44"/>
        <v>107146</v>
      </c>
      <c r="K80" s="142" t="str">
        <f t="shared" si="45"/>
        <v>Identifies the OPERATIONAL GLOBAL STYLE as generated by the GLOBAL ITEM MASTER.  (From PDM)</v>
      </c>
      <c r="L80" s="142"/>
      <c r="M80" s="447"/>
      <c r="N80" s="369" t="s">
        <v>14444</v>
      </c>
      <c r="O80" s="369" t="s">
        <v>14444</v>
      </c>
      <c r="P80" s="369" t="s">
        <v>14444</v>
      </c>
      <c r="Q80" s="41"/>
      <c r="R80" s="41"/>
      <c r="AC80" s="299" t="str">
        <f t="shared" si="25"/>
        <v>select distinct(OPR_GLBL_STY_ID) as OPR_GLBL_STY_ID_Count_Distinct FROM DB_FNDTCNSL_PRODREFRESH.CGSCX_CNSL_GLBL_STY_CLR_FLAT_XREF ;</v>
      </c>
      <c r="AF80" s="59" t="s">
        <v>13922</v>
      </c>
      <c r="AG80" s="59" t="s">
        <v>2842</v>
      </c>
      <c r="AI80" s="144" t="str">
        <f t="shared" si="47"/>
        <v>VENUS_OPR_STY_CD</v>
      </c>
      <c r="AJ80" s="144" t="str">
        <f t="shared" si="48"/>
        <v xml:space="preserve"> (From PDM)</v>
      </c>
      <c r="AM80" s="298" t="str">
        <f t="shared" si="42"/>
        <v>col_69</v>
      </c>
      <c r="AN80" s="299" t="str">
        <f t="shared" si="30"/>
        <v>create table db_custscience_interns.col_69_DB_FNDTCNSL_PRODREFRESH_CGSCX_CNSL_GLBL_STY_CLR_FLAT_XREF_distinct_values_table_stats (col_id int, distinct_values bigint) Row format delimited Fields terminated by '\t' Lines terminated by '\n'  Stored as textfile ;</v>
      </c>
      <c r="AO80" s="59" t="s">
        <v>14001</v>
      </c>
      <c r="AR80" s="144" t="str">
        <f t="shared" si="31"/>
        <v>insert into table db_custscience_interns.col_69_DB_FNDTCNSL_PRODREFRESH_CGSCX_CNSL_GLBL_STY_CLR_FLAT_XREF_distinct_values_table_stats select '69' as col_id, count (distinct OPR_GLBL_STY_ID) as distinct_values</v>
      </c>
      <c r="AS80" s="59" t="s">
        <v>14099</v>
      </c>
      <c r="AV80" s="144" t="str">
        <f t="shared" si="32"/>
        <v>insert into table db_custscience_interns.SUMMARY_of_DB_FNDTCNSL_PRODREFRESH_CGSCX_CNSL_GLBL_STY_CLR_FLAT_XREF_distinct_values_table_stats select col_id, distinct_values from db_custscience_interns.col_69_DB_FNDTCNSL_PRODREFRESH_CGSCX_CNSL_GLBL_STY_CLR_FLAT_XREF_distinct_values_table_stats ;</v>
      </c>
      <c r="AW80" s="59" t="s">
        <v>14197</v>
      </c>
      <c r="AY80" s="300" t="s">
        <v>14388</v>
      </c>
      <c r="AZ80" s="300">
        <v>71</v>
      </c>
      <c r="BA80" s="300">
        <v>15</v>
      </c>
      <c r="BC80" s="144" t="str">
        <f t="shared" si="33"/>
        <v>drop table db_custscience_interns.col_69_DB_FNDTCNSL_PRODREFRESH_CGSCX_CNSL_GLBL_STY_CLR_FLAT_XREF_distinct_values_table_stats;</v>
      </c>
      <c r="BD80" s="59" t="s">
        <v>14294</v>
      </c>
      <c r="BE80" s="301"/>
      <c r="BF80" s="144" t="str">
        <f t="shared" si="34"/>
        <v>create table db_custscience_interns.col_69_DB_FNDTCNSL_PRODREFRESH_CGSCX_CNSL_GLBL_STY_CLR_FLAT_XREF_null_value_count_table_stats (col_id int, null_value_count bigint) Row format delimited Fields terminated by '\t' Lines terminated by '\n'  Stored as textfile ;</v>
      </c>
      <c r="BG80" s="59" t="s">
        <v>14927</v>
      </c>
      <c r="BJ80" s="144" t="str">
        <f t="shared" si="46"/>
        <v xml:space="preserve">insert into table db_custscience_interns.col_69_DB_FNDTCNSL_PRODREFRESH_CGSCX_CNSL_GLBL_STY_CLR_FLAT_XREF_null_value_count_table_stats select '69' as col_id, count (OPR_STY_CLR_NBR) as null_value_count where OPR_GLBL_STY_ID IS NULL </v>
      </c>
      <c r="BK80" s="59" t="s">
        <v>15024</v>
      </c>
      <c r="BN80" s="144" t="str">
        <f t="shared" si="35"/>
        <v>insert into table db_custscience_interns.SUMMARY_of_DB_FNDTCNSL_PRODREFRESH_CGSCX_CNSL_GLBL_STY_CLR_FLAT_XREF_null_value_count_table_stats select col_id, null_value_count from db_custscience_interns.col_69_DB_FNDTCNSL_PRODREFRESH_CGSCX_CNSL_GLBL_STY_CLR_FLAT_XREF_null_value_count_table_stats ;</v>
      </c>
      <c r="BO80" s="59" t="s">
        <v>15122</v>
      </c>
      <c r="BQ80" s="300">
        <v>71</v>
      </c>
      <c r="BR80" s="302">
        <v>71</v>
      </c>
      <c r="BS80" s="302">
        <v>0</v>
      </c>
      <c r="BU80" s="144" t="str">
        <f t="shared" si="36"/>
        <v>drop table db_custscience_interns.col_69_DB_FNDTCNSL_PRODREFRESH_CGSCX_CNSL_GLBL_STY_CLR_FLAT_XREF_null_value_count_table_stats ;</v>
      </c>
      <c r="BV80" s="59" t="s">
        <v>15220</v>
      </c>
    </row>
    <row r="81" spans="1:74" s="59" customFormat="1" ht="15.75" thickBot="1">
      <c r="A81" s="59" t="s">
        <v>13452</v>
      </c>
      <c r="B81" s="144" t="str">
        <f t="shared" si="37"/>
        <v>brd_sty_itm_desc string</v>
      </c>
      <c r="C81" s="145">
        <f t="shared" si="38"/>
        <v>17</v>
      </c>
      <c r="D81" s="145">
        <f t="shared" si="39"/>
        <v>0</v>
      </c>
      <c r="F81" s="158" t="str">
        <f t="shared" si="40"/>
        <v>BRD_STY_ITM_DESC</v>
      </c>
      <c r="G81" s="158" t="str">
        <f t="shared" si="41"/>
        <v>string</v>
      </c>
      <c r="H81" s="162">
        <v>70</v>
      </c>
      <c r="I81" s="377">
        <f t="shared" si="43"/>
        <v>576544</v>
      </c>
      <c r="J81" s="377">
        <f t="shared" si="44"/>
        <v>110073</v>
      </c>
      <c r="K81" s="378" t="str">
        <f t="shared" si="45"/>
        <v>Full description of the BRAND STYLE.  (From PDM)</v>
      </c>
      <c r="L81" s="378"/>
      <c r="M81" s="448"/>
      <c r="N81" s="372" t="s">
        <v>14474</v>
      </c>
      <c r="O81" s="372" t="s">
        <v>14474</v>
      </c>
      <c r="P81" s="372" t="s">
        <v>14474</v>
      </c>
      <c r="Q81" s="41"/>
      <c r="R81" s="41"/>
      <c r="AC81" s="299" t="str">
        <f t="shared" ref="AC81:AC108" si="49">"select distinct("&amp;F81&amp;") as "&amp;F81&amp;"_Count_Distinct "&amp;"FROM "&amp;$G$6&amp;" ;"</f>
        <v>select distinct(BRD_STY_ITM_DESC) as BRD_STY_ITM_DESC_Count_Distinct FROM DB_FNDTCNSL_PRODREFRESH.CGSCX_CNSL_GLBL_STY_CLR_FLAT_XREF ;</v>
      </c>
      <c r="AF81" s="59" t="s">
        <v>13921</v>
      </c>
      <c r="AG81" s="59" t="s">
        <v>13509</v>
      </c>
      <c r="AH81" s="59" t="s">
        <v>14424</v>
      </c>
      <c r="AI81" s="144" t="str">
        <f t="shared" si="47"/>
        <v>FTPT_BRD_STY_ID</v>
      </c>
      <c r="AJ81" s="144" t="str">
        <f t="shared" si="48"/>
        <v>This is the RMS level1 item number.  (From PDM)</v>
      </c>
      <c r="AM81" s="298" t="str">
        <f t="shared" si="42"/>
        <v>col_70</v>
      </c>
      <c r="AN81" s="299" t="str">
        <f t="shared" si="30"/>
        <v>create table db_custscience_interns.col_70_DB_FNDTCNSL_PRODREFRESH_CGSCX_CNSL_GLBL_STY_CLR_FLAT_XREF_distinct_values_table_stats (col_id int, distinct_values bigint) Row format delimited Fields terminated by '\t' Lines terminated by '\n'  Stored as textfile ;</v>
      </c>
      <c r="AO81" s="59" t="s">
        <v>14002</v>
      </c>
      <c r="AR81" s="144" t="str">
        <f t="shared" si="31"/>
        <v>insert into table db_custscience_interns.col_70_DB_FNDTCNSL_PRODREFRESH_CGSCX_CNSL_GLBL_STY_CLR_FLAT_XREF_distinct_values_table_stats select '70' as col_id, count (distinct BRD_STY_ITM_DESC) as distinct_values</v>
      </c>
      <c r="AS81" s="59" t="s">
        <v>14100</v>
      </c>
      <c r="AV81" s="144" t="str">
        <f t="shared" si="32"/>
        <v>insert into table db_custscience_interns.SUMMARY_of_DB_FNDTCNSL_PRODREFRESH_CGSCX_CNSL_GLBL_STY_CLR_FLAT_XREF_distinct_values_table_stats select col_id, distinct_values from db_custscience_interns.col_70_DB_FNDTCNSL_PRODREFRESH_CGSCX_CNSL_GLBL_STY_CLR_FLAT_XREF_distinct_values_table_stats ;</v>
      </c>
      <c r="AW81" s="59" t="s">
        <v>14198</v>
      </c>
      <c r="AY81" s="300" t="s">
        <v>14389</v>
      </c>
      <c r="AZ81" s="300">
        <v>72</v>
      </c>
      <c r="BA81" s="300">
        <v>36</v>
      </c>
      <c r="BC81" s="144" t="str">
        <f t="shared" si="33"/>
        <v>drop table db_custscience_interns.col_70_DB_FNDTCNSL_PRODREFRESH_CGSCX_CNSL_GLBL_STY_CLR_FLAT_XREF_distinct_values_table_stats;</v>
      </c>
      <c r="BD81" s="59" t="s">
        <v>14295</v>
      </c>
      <c r="BE81" s="301"/>
      <c r="BF81" s="144" t="str">
        <f t="shared" si="34"/>
        <v>create table db_custscience_interns.col_70_DB_FNDTCNSL_PRODREFRESH_CGSCX_CNSL_GLBL_STY_CLR_FLAT_XREF_null_value_count_table_stats (col_id int, null_value_count bigint) Row format delimited Fields terminated by '\t' Lines terminated by '\n'  Stored as textfile ;</v>
      </c>
      <c r="BG81" s="59" t="s">
        <v>14928</v>
      </c>
      <c r="BJ81" s="144" t="str">
        <f t="shared" si="46"/>
        <v xml:space="preserve">insert into table db_custscience_interns.col_70_DB_FNDTCNSL_PRODREFRESH_CGSCX_CNSL_GLBL_STY_CLR_FLAT_XREF_null_value_count_table_stats select '70' as col_id, count (OPR_STY_CLR_NBR) as null_value_count where BRD_STY_ITM_DESC IS NULL </v>
      </c>
      <c r="BK81" s="59" t="s">
        <v>15025</v>
      </c>
      <c r="BN81" s="144" t="str">
        <f t="shared" si="35"/>
        <v>insert into table db_custscience_interns.SUMMARY_of_DB_FNDTCNSL_PRODREFRESH_CGSCX_CNSL_GLBL_STY_CLR_FLAT_XREF_null_value_count_table_stats select col_id, null_value_count from db_custscience_interns.col_70_DB_FNDTCNSL_PRODREFRESH_CGSCX_CNSL_GLBL_STY_CLR_FLAT_XREF_null_value_count_table_stats ;</v>
      </c>
      <c r="BO81" s="59" t="s">
        <v>15123</v>
      </c>
      <c r="BQ81" s="300">
        <v>72</v>
      </c>
      <c r="BR81" s="302">
        <v>72</v>
      </c>
      <c r="BS81" s="302">
        <v>0</v>
      </c>
      <c r="BU81" s="144" t="str">
        <f t="shared" si="36"/>
        <v>drop table db_custscience_interns.col_70_DB_FNDTCNSL_PRODREFRESH_CGSCX_CNSL_GLBL_STY_CLR_FLAT_XREF_null_value_count_table_stats ;</v>
      </c>
      <c r="BV81" s="59" t="s">
        <v>15221</v>
      </c>
    </row>
    <row r="82" spans="1:74" s="59" customFormat="1">
      <c r="A82" s="59" t="s">
        <v>13453</v>
      </c>
      <c r="B82" s="144" t="str">
        <f t="shared" si="37"/>
        <v>sup_chn_chn_key int</v>
      </c>
      <c r="C82" s="145">
        <f t="shared" si="38"/>
        <v>16</v>
      </c>
      <c r="D82" s="145">
        <f t="shared" si="39"/>
        <v>0</v>
      </c>
      <c r="E82" s="145"/>
      <c r="F82" s="152" t="str">
        <f t="shared" si="40"/>
        <v>SUP_CHN_CHN_KEY</v>
      </c>
      <c r="G82" s="152" t="str">
        <f t="shared" si="41"/>
        <v>int</v>
      </c>
      <c r="H82" s="156">
        <v>71</v>
      </c>
      <c r="I82" s="373">
        <f t="shared" si="43"/>
        <v>15</v>
      </c>
      <c r="J82" s="373">
        <f t="shared" si="44"/>
        <v>0</v>
      </c>
      <c r="K82" s="374" t="str">
        <f t="shared" si="45"/>
        <v xml:space="preserve"> (From PDM)</v>
      </c>
      <c r="L82" s="374"/>
      <c r="M82" s="449"/>
      <c r="N82" s="371" t="s">
        <v>3610</v>
      </c>
      <c r="O82" s="371" t="s">
        <v>3364</v>
      </c>
      <c r="P82" s="371" t="s">
        <v>3364</v>
      </c>
      <c r="Q82" s="41"/>
      <c r="R82" s="41"/>
      <c r="AC82" s="299" t="str">
        <f t="shared" si="49"/>
        <v>select distinct(SUP_CHN_CHN_KEY) as SUP_CHN_CHN_KEY_Count_Distinct FROM DB_FNDTCNSL_PRODREFRESH.CGSCX_CNSL_GLBL_STY_CLR_FLAT_XREF ;</v>
      </c>
      <c r="AF82" s="59" t="s">
        <v>13920</v>
      </c>
      <c r="AG82" s="59" t="s">
        <v>2825</v>
      </c>
      <c r="AH82" s="59" t="s">
        <v>13919</v>
      </c>
      <c r="AI82" s="144" t="str">
        <f t="shared" si="47"/>
        <v>FTPT_DIFF_ID</v>
      </c>
      <c r="AJ82" s="144" t="str">
        <f t="shared" si="48"/>
        <v>RMS diff id for that color  (From PDM)</v>
      </c>
      <c r="AM82" s="298" t="str">
        <f t="shared" si="42"/>
        <v>col_71</v>
      </c>
      <c r="AN82" s="299" t="str">
        <f t="shared" si="30"/>
        <v>create table db_custscience_interns.col_71_DB_FNDTCNSL_PRODREFRESH_CGSCX_CNSL_GLBL_STY_CLR_FLAT_XREF_distinct_values_table_stats (col_id int, distinct_values bigint) Row format delimited Fields terminated by '\t' Lines terminated by '\n'  Stored as textfile ;</v>
      </c>
      <c r="AO82" s="59" t="s">
        <v>14003</v>
      </c>
      <c r="AR82" s="144" t="str">
        <f t="shared" si="31"/>
        <v>insert into table db_custscience_interns.col_71_DB_FNDTCNSL_PRODREFRESH_CGSCX_CNSL_GLBL_STY_CLR_FLAT_XREF_distinct_values_table_stats select '71' as col_id, count (distinct SUP_CHN_CHN_KEY) as distinct_values</v>
      </c>
      <c r="AS82" s="59" t="s">
        <v>14101</v>
      </c>
      <c r="AV82" s="144" t="str">
        <f t="shared" si="32"/>
        <v>insert into table db_custscience_interns.SUMMARY_of_DB_FNDTCNSL_PRODREFRESH_CGSCX_CNSL_GLBL_STY_CLR_FLAT_XREF_distinct_values_table_stats select col_id, distinct_values from db_custscience_interns.col_71_DB_FNDTCNSL_PRODREFRESH_CGSCX_CNSL_GLBL_STY_CLR_FLAT_XREF_distinct_values_table_stats ;</v>
      </c>
      <c r="AW82" s="59" t="s">
        <v>14199</v>
      </c>
      <c r="AY82" s="300" t="s">
        <v>14390</v>
      </c>
      <c r="AZ82" s="300">
        <v>73</v>
      </c>
      <c r="BA82" s="300">
        <v>36</v>
      </c>
      <c r="BC82" s="144" t="str">
        <f t="shared" si="33"/>
        <v>drop table db_custscience_interns.col_71_DB_FNDTCNSL_PRODREFRESH_CGSCX_CNSL_GLBL_STY_CLR_FLAT_XREF_distinct_values_table_stats;</v>
      </c>
      <c r="BD82" s="59" t="s">
        <v>14296</v>
      </c>
      <c r="BE82" s="301"/>
      <c r="BF82" s="144" t="str">
        <f t="shared" si="34"/>
        <v>create table db_custscience_interns.col_71_DB_FNDTCNSL_PRODREFRESH_CGSCX_CNSL_GLBL_STY_CLR_FLAT_XREF_null_value_count_table_stats (col_id int, null_value_count bigint) Row format delimited Fields terminated by '\t' Lines terminated by '\n'  Stored as textfile ;</v>
      </c>
      <c r="BG82" s="59" t="s">
        <v>14929</v>
      </c>
      <c r="BJ82" s="144" t="str">
        <f t="shared" si="46"/>
        <v xml:space="preserve">insert into table db_custscience_interns.col_71_DB_FNDTCNSL_PRODREFRESH_CGSCX_CNSL_GLBL_STY_CLR_FLAT_XREF_null_value_count_table_stats select '71' as col_id, count (OPR_STY_CLR_NBR) as null_value_count where SUP_CHN_CHN_KEY IS NULL </v>
      </c>
      <c r="BK82" s="59" t="s">
        <v>15026</v>
      </c>
      <c r="BN82" s="144" t="str">
        <f t="shared" si="35"/>
        <v>insert into table db_custscience_interns.SUMMARY_of_DB_FNDTCNSL_PRODREFRESH_CGSCX_CNSL_GLBL_STY_CLR_FLAT_XREF_null_value_count_table_stats select col_id, null_value_count from db_custscience_interns.col_71_DB_FNDTCNSL_PRODREFRESH_CGSCX_CNSL_GLBL_STY_CLR_FLAT_XREF_null_value_count_table_stats ;</v>
      </c>
      <c r="BO82" s="59" t="s">
        <v>15124</v>
      </c>
      <c r="BQ82" s="300">
        <v>73</v>
      </c>
      <c r="BR82" s="302">
        <v>73</v>
      </c>
      <c r="BS82" s="302">
        <v>0</v>
      </c>
      <c r="BU82" s="144" t="str">
        <f t="shared" si="36"/>
        <v>drop table db_custscience_interns.col_71_DB_FNDTCNSL_PRODREFRESH_CGSCX_CNSL_GLBL_STY_CLR_FLAT_XREF_null_value_count_table_stats ;</v>
      </c>
      <c r="BV82" s="59" t="s">
        <v>15222</v>
      </c>
    </row>
    <row r="83" spans="1:74" s="59" customFormat="1">
      <c r="A83" s="59" t="s">
        <v>13454</v>
      </c>
      <c r="B83" s="144" t="str">
        <f t="shared" si="37"/>
        <v>sup_chn_area_key int</v>
      </c>
      <c r="C83" s="145">
        <f t="shared" si="38"/>
        <v>17</v>
      </c>
      <c r="D83" s="145">
        <f t="shared" si="39"/>
        <v>0</v>
      </c>
      <c r="E83" s="145"/>
      <c r="F83" s="36" t="str">
        <f t="shared" si="40"/>
        <v>SUP_CHN_AREA_KEY</v>
      </c>
      <c r="G83" s="36" t="str">
        <f t="shared" si="41"/>
        <v>int</v>
      </c>
      <c r="H83" s="29">
        <v>72</v>
      </c>
      <c r="I83" s="338">
        <f t="shared" si="43"/>
        <v>36</v>
      </c>
      <c r="J83" s="338">
        <f t="shared" si="44"/>
        <v>0</v>
      </c>
      <c r="K83" s="142" t="str">
        <f t="shared" si="45"/>
        <v xml:space="preserve"> (From PDM)</v>
      </c>
      <c r="L83" s="142"/>
      <c r="M83" s="447"/>
      <c r="N83" s="369" t="s">
        <v>3641</v>
      </c>
      <c r="O83" s="369" t="s">
        <v>3613</v>
      </c>
      <c r="P83" s="369" t="s">
        <v>3056</v>
      </c>
      <c r="Q83" s="41"/>
      <c r="R83" s="41"/>
      <c r="AC83" s="299" t="str">
        <f t="shared" si="49"/>
        <v>select distinct(SUP_CHN_AREA_KEY) as SUP_CHN_AREA_KEY_Count_Distinct FROM DB_FNDTCNSL_PRODREFRESH.CGSCX_CNSL_GLBL_STY_CLR_FLAT_XREF ;</v>
      </c>
      <c r="AF83" s="59" t="s">
        <v>2656</v>
      </c>
      <c r="AG83" s="59" t="s">
        <v>13509</v>
      </c>
      <c r="AH83" s="59" t="s">
        <v>13918</v>
      </c>
      <c r="AI83" s="144" t="str">
        <f t="shared" si="47"/>
        <v>OPR_GLBL_STY_CLR_ID</v>
      </c>
      <c r="AJ83" s="144" t="str">
        <f t="shared" si="48"/>
        <v>Identifies the OPERATIONAL GLOBAL STYLE COLOR as generated by the GLOBAL ITEM MASTER.  (From PDM)</v>
      </c>
      <c r="AM83" s="298" t="str">
        <f t="shared" si="42"/>
        <v>col_72</v>
      </c>
      <c r="AN83" s="299" t="str">
        <f t="shared" si="30"/>
        <v>create table db_custscience_interns.col_72_DB_FNDTCNSL_PRODREFRESH_CGSCX_CNSL_GLBL_STY_CLR_FLAT_XREF_distinct_values_table_stats (col_id int, distinct_values bigint) Row format delimited Fields terminated by '\t' Lines terminated by '\n'  Stored as textfile ;</v>
      </c>
      <c r="AO83" s="59" t="s">
        <v>14004</v>
      </c>
      <c r="AR83" s="144" t="str">
        <f t="shared" si="31"/>
        <v>insert into table db_custscience_interns.col_72_DB_FNDTCNSL_PRODREFRESH_CGSCX_CNSL_GLBL_STY_CLR_FLAT_XREF_distinct_values_table_stats select '72' as col_id, count (distinct SUP_CHN_AREA_KEY) as distinct_values</v>
      </c>
      <c r="AS83" s="59" t="s">
        <v>14102</v>
      </c>
      <c r="AV83" s="144" t="str">
        <f t="shared" si="32"/>
        <v>insert into table db_custscience_interns.SUMMARY_of_DB_FNDTCNSL_PRODREFRESH_CGSCX_CNSL_GLBL_STY_CLR_FLAT_XREF_distinct_values_table_stats select col_id, distinct_values from db_custscience_interns.col_72_DB_FNDTCNSL_PRODREFRESH_CGSCX_CNSL_GLBL_STY_CLR_FLAT_XREF_distinct_values_table_stats ;</v>
      </c>
      <c r="AW83" s="59" t="s">
        <v>14200</v>
      </c>
      <c r="AY83" s="300" t="s">
        <v>14391</v>
      </c>
      <c r="AZ83" s="300">
        <v>74</v>
      </c>
      <c r="BA83" s="300">
        <v>11</v>
      </c>
      <c r="BC83" s="144" t="str">
        <f t="shared" si="33"/>
        <v>drop table db_custscience_interns.col_72_DB_FNDTCNSL_PRODREFRESH_CGSCX_CNSL_GLBL_STY_CLR_FLAT_XREF_distinct_values_table_stats;</v>
      </c>
      <c r="BD83" s="59" t="s">
        <v>14297</v>
      </c>
      <c r="BE83" s="301"/>
      <c r="BF83" s="144" t="str">
        <f t="shared" si="34"/>
        <v>create table db_custscience_interns.col_72_DB_FNDTCNSL_PRODREFRESH_CGSCX_CNSL_GLBL_STY_CLR_FLAT_XREF_null_value_count_table_stats (col_id int, null_value_count bigint) Row format delimited Fields terminated by '\t' Lines terminated by '\n'  Stored as textfile ;</v>
      </c>
      <c r="BG83" s="59" t="s">
        <v>14930</v>
      </c>
      <c r="BJ83" s="144" t="str">
        <f t="shared" si="46"/>
        <v xml:space="preserve">insert into table db_custscience_interns.col_72_DB_FNDTCNSL_PRODREFRESH_CGSCX_CNSL_GLBL_STY_CLR_FLAT_XREF_null_value_count_table_stats select '72' as col_id, count (OPR_STY_CLR_NBR) as null_value_count where SUP_CHN_AREA_KEY IS NULL </v>
      </c>
      <c r="BK83" s="59" t="s">
        <v>15027</v>
      </c>
      <c r="BN83" s="144" t="str">
        <f t="shared" si="35"/>
        <v>insert into table db_custscience_interns.SUMMARY_of_DB_FNDTCNSL_PRODREFRESH_CGSCX_CNSL_GLBL_STY_CLR_FLAT_XREF_null_value_count_table_stats select col_id, null_value_count from db_custscience_interns.col_72_DB_FNDTCNSL_PRODREFRESH_CGSCX_CNSL_GLBL_STY_CLR_FLAT_XREF_null_value_count_table_stats ;</v>
      </c>
      <c r="BO83" s="59" t="s">
        <v>15125</v>
      </c>
      <c r="BQ83" s="300">
        <v>74</v>
      </c>
      <c r="BR83" s="302">
        <v>74</v>
      </c>
      <c r="BS83" s="302">
        <v>0</v>
      </c>
      <c r="BU83" s="144" t="str">
        <f t="shared" si="36"/>
        <v>drop table db_custscience_interns.col_72_DB_FNDTCNSL_PRODREFRESH_CGSCX_CNSL_GLBL_STY_CLR_FLAT_XREF_null_value_count_table_stats ;</v>
      </c>
      <c r="BV83" s="59" t="s">
        <v>15223</v>
      </c>
    </row>
    <row r="84" spans="1:74" s="59" customFormat="1" ht="45">
      <c r="A84" s="59" t="s">
        <v>13455</v>
      </c>
      <c r="B84" s="144" t="str">
        <f t="shared" si="37"/>
        <v>opr_sup_chn_area_id int</v>
      </c>
      <c r="C84" s="145">
        <f t="shared" si="38"/>
        <v>20</v>
      </c>
      <c r="D84" s="145">
        <f t="shared" si="39"/>
        <v>0</v>
      </c>
      <c r="F84" s="36" t="str">
        <f t="shared" si="40"/>
        <v>OPR_SUP_CHN_AREA_ID</v>
      </c>
      <c r="G84" s="36" t="str">
        <f t="shared" si="41"/>
        <v>int</v>
      </c>
      <c r="H84" s="29">
        <v>73</v>
      </c>
      <c r="I84" s="338">
        <f t="shared" si="43"/>
        <v>36</v>
      </c>
      <c r="J84" s="338">
        <f t="shared" si="44"/>
        <v>0</v>
      </c>
      <c r="K84" s="142" t="str">
        <f t="shared" si="45"/>
        <v>The legacy identifier that identifies a Gap Inc. Area(from the supply chain location hierarchy) associated with selling or non-selling location such as a store or a DC.  (From PDM)</v>
      </c>
      <c r="L84" s="142"/>
      <c r="M84" s="447"/>
      <c r="N84" s="369" t="s">
        <v>14475</v>
      </c>
      <c r="O84" s="369" t="s">
        <v>14589</v>
      </c>
      <c r="P84" s="369" t="s">
        <v>14590</v>
      </c>
      <c r="Q84" s="41"/>
      <c r="R84" s="41"/>
      <c r="AC84" s="299" t="str">
        <f t="shared" si="49"/>
        <v>select distinct(OPR_SUP_CHN_AREA_ID) as OPR_SUP_CHN_AREA_ID_Count_Distinct FROM DB_FNDTCNSL_PRODREFRESH.CGSCX_CNSL_GLBL_STY_CLR_FLAT_XREF ;</v>
      </c>
      <c r="AF84" s="59" t="s">
        <v>13917</v>
      </c>
      <c r="AG84" s="59" t="s">
        <v>13509</v>
      </c>
      <c r="AH84" s="59" t="s">
        <v>13916</v>
      </c>
      <c r="AI84" s="144" t="str">
        <f t="shared" si="47"/>
        <v>OPR_GLBL_STY_ID</v>
      </c>
      <c r="AJ84" s="144" t="str">
        <f t="shared" si="48"/>
        <v>Identifies the OPERATIONAL GLOBAL STYLE as generated by the GLOBAL ITEM MASTER.  (From PDM)</v>
      </c>
      <c r="AM84" s="298" t="str">
        <f t="shared" si="42"/>
        <v>col_73</v>
      </c>
      <c r="AN84" s="299" t="str">
        <f t="shared" si="30"/>
        <v>create table db_custscience_interns.col_73_DB_FNDTCNSL_PRODREFRESH_CGSCX_CNSL_GLBL_STY_CLR_FLAT_XREF_distinct_values_table_stats (col_id int, distinct_values bigint) Row format delimited Fields terminated by '\t' Lines terminated by '\n'  Stored as textfile ;</v>
      </c>
      <c r="AO84" s="59" t="s">
        <v>14005</v>
      </c>
      <c r="AR84" s="144" t="str">
        <f t="shared" si="31"/>
        <v>insert into table db_custscience_interns.col_73_DB_FNDTCNSL_PRODREFRESH_CGSCX_CNSL_GLBL_STY_CLR_FLAT_XREF_distinct_values_table_stats select '73' as col_id, count (distinct OPR_SUP_CHN_AREA_ID) as distinct_values</v>
      </c>
      <c r="AS84" s="59" t="s">
        <v>14103</v>
      </c>
      <c r="AV84" s="144" t="str">
        <f t="shared" si="32"/>
        <v>insert into table db_custscience_interns.SUMMARY_of_DB_FNDTCNSL_PRODREFRESH_CGSCX_CNSL_GLBL_STY_CLR_FLAT_XREF_distinct_values_table_stats select col_id, distinct_values from db_custscience_interns.col_73_DB_FNDTCNSL_PRODREFRESH_CGSCX_CNSL_GLBL_STY_CLR_FLAT_XREF_distinct_values_table_stats ;</v>
      </c>
      <c r="AW84" s="59" t="s">
        <v>14201</v>
      </c>
      <c r="AY84" s="300" t="s">
        <v>14392</v>
      </c>
      <c r="AZ84" s="300">
        <v>75</v>
      </c>
      <c r="BA84" s="300">
        <v>15</v>
      </c>
      <c r="BC84" s="144" t="str">
        <f t="shared" si="33"/>
        <v>drop table db_custscience_interns.col_73_DB_FNDTCNSL_PRODREFRESH_CGSCX_CNSL_GLBL_STY_CLR_FLAT_XREF_distinct_values_table_stats;</v>
      </c>
      <c r="BD84" s="59" t="s">
        <v>14298</v>
      </c>
      <c r="BE84" s="301"/>
      <c r="BF84" s="144" t="str">
        <f t="shared" si="34"/>
        <v>create table db_custscience_interns.col_73_DB_FNDTCNSL_PRODREFRESH_CGSCX_CNSL_GLBL_STY_CLR_FLAT_XREF_null_value_count_table_stats (col_id int, null_value_count bigint) Row format delimited Fields terminated by '\t' Lines terminated by '\n'  Stored as textfile ;</v>
      </c>
      <c r="BG84" s="59" t="s">
        <v>14931</v>
      </c>
      <c r="BJ84" s="144" t="str">
        <f t="shared" si="46"/>
        <v xml:space="preserve">insert into table db_custscience_interns.col_73_DB_FNDTCNSL_PRODREFRESH_CGSCX_CNSL_GLBL_STY_CLR_FLAT_XREF_null_value_count_table_stats select '73' as col_id, count (OPR_STY_CLR_NBR) as null_value_count where OPR_SUP_CHN_AREA_ID IS NULL </v>
      </c>
      <c r="BK84" s="59" t="s">
        <v>15028</v>
      </c>
      <c r="BN84" s="144" t="str">
        <f t="shared" si="35"/>
        <v>insert into table db_custscience_interns.SUMMARY_of_DB_FNDTCNSL_PRODREFRESH_CGSCX_CNSL_GLBL_STY_CLR_FLAT_XREF_null_value_count_table_stats select col_id, null_value_count from db_custscience_interns.col_73_DB_FNDTCNSL_PRODREFRESH_CGSCX_CNSL_GLBL_STY_CLR_FLAT_XREF_null_value_count_table_stats ;</v>
      </c>
      <c r="BO84" s="59" t="s">
        <v>15126</v>
      </c>
      <c r="BQ84" s="300">
        <v>75</v>
      </c>
      <c r="BR84" s="302">
        <v>75</v>
      </c>
      <c r="BS84" s="302">
        <v>0</v>
      </c>
      <c r="BU84" s="144" t="str">
        <f t="shared" si="36"/>
        <v>drop table db_custscience_interns.col_73_DB_FNDTCNSL_PRODREFRESH_CGSCX_CNSL_GLBL_STY_CLR_FLAT_XREF_null_value_count_table_stats ;</v>
      </c>
      <c r="BV84" s="59" t="s">
        <v>15224</v>
      </c>
    </row>
    <row r="85" spans="1:74" s="59" customFormat="1" ht="45">
      <c r="A85" s="59" t="s">
        <v>13456</v>
      </c>
      <c r="B85" s="144" t="str">
        <f t="shared" si="37"/>
        <v>ftpt_brd_id int</v>
      </c>
      <c r="C85" s="145">
        <f t="shared" si="38"/>
        <v>12</v>
      </c>
      <c r="D85" s="145">
        <f t="shared" si="39"/>
        <v>0</v>
      </c>
      <c r="E85" s="145"/>
      <c r="F85" s="36" t="str">
        <f t="shared" si="40"/>
        <v>FTPT_BRD_ID</v>
      </c>
      <c r="G85" s="36" t="str">
        <f t="shared" si="41"/>
        <v>int</v>
      </c>
      <c r="H85" s="29">
        <v>74</v>
      </c>
      <c r="I85" s="338">
        <f t="shared" si="43"/>
        <v>11</v>
      </c>
      <c r="J85" s="338">
        <f t="shared" si="44"/>
        <v>0</v>
      </c>
      <c r="K85" s="142" t="str">
        <f t="shared" si="45"/>
        <v>Contains the number which uniquely identifies the division of the company. COMMENTS: VALID VALUES: 1=Gap, 2=BR, 3=OldNavy, 4=Gap Outlet, 5=BRFS, 6=ON Outlet, 7=NRC(National Retail Clearance).  (From PDM)</v>
      </c>
      <c r="L85" s="142"/>
      <c r="M85" s="447"/>
      <c r="N85" s="369" t="s">
        <v>3040</v>
      </c>
      <c r="O85" s="369" t="s">
        <v>3040</v>
      </c>
      <c r="P85" s="369" t="s">
        <v>3040</v>
      </c>
      <c r="Q85" s="41"/>
      <c r="R85" s="41"/>
      <c r="AC85" s="299" t="str">
        <f t="shared" si="49"/>
        <v>select distinct(FTPT_BRD_ID) as FTPT_BRD_ID_Count_Distinct FROM DB_FNDTCNSL_PRODREFRESH.CGSCX_CNSL_GLBL_STY_CLR_FLAT_XREF ;</v>
      </c>
      <c r="AF85" s="59" t="s">
        <v>13915</v>
      </c>
      <c r="AG85" s="59" t="s">
        <v>2825</v>
      </c>
      <c r="AI85" s="144" t="str">
        <f t="shared" si="47"/>
        <v>GBL_STY_HASH_KEY</v>
      </c>
      <c r="AJ85" s="144" t="str">
        <f t="shared" si="48"/>
        <v xml:space="preserve"> (From PDM)</v>
      </c>
      <c r="AM85" s="298" t="str">
        <f t="shared" si="42"/>
        <v>col_74</v>
      </c>
      <c r="AN85" s="299" t="str">
        <f t="shared" si="30"/>
        <v>create table db_custscience_interns.col_74_DB_FNDTCNSL_PRODREFRESH_CGSCX_CNSL_GLBL_STY_CLR_FLAT_XREF_distinct_values_table_stats (col_id int, distinct_values bigint) Row format delimited Fields terminated by '\t' Lines terminated by '\n'  Stored as textfile ;</v>
      </c>
      <c r="AO85" s="59" t="s">
        <v>14006</v>
      </c>
      <c r="AR85" s="144" t="str">
        <f t="shared" si="31"/>
        <v>insert into table db_custscience_interns.col_74_DB_FNDTCNSL_PRODREFRESH_CGSCX_CNSL_GLBL_STY_CLR_FLAT_XREF_distinct_values_table_stats select '74' as col_id, count (distinct FTPT_BRD_ID) as distinct_values</v>
      </c>
      <c r="AS85" s="59" t="s">
        <v>14104</v>
      </c>
      <c r="AV85" s="144" t="str">
        <f t="shared" si="32"/>
        <v>insert into table db_custscience_interns.SUMMARY_of_DB_FNDTCNSL_PRODREFRESH_CGSCX_CNSL_GLBL_STY_CLR_FLAT_XREF_distinct_values_table_stats select col_id, distinct_values from db_custscience_interns.col_74_DB_FNDTCNSL_PRODREFRESH_CGSCX_CNSL_GLBL_STY_CLR_FLAT_XREF_distinct_values_table_stats ;</v>
      </c>
      <c r="AW85" s="59" t="s">
        <v>14202</v>
      </c>
      <c r="AY85" s="300" t="s">
        <v>14393</v>
      </c>
      <c r="AZ85" s="300">
        <v>76</v>
      </c>
      <c r="BA85" s="300">
        <v>2</v>
      </c>
      <c r="BC85" s="144" t="str">
        <f t="shared" si="33"/>
        <v>drop table db_custscience_interns.col_74_DB_FNDTCNSL_PRODREFRESH_CGSCX_CNSL_GLBL_STY_CLR_FLAT_XREF_distinct_values_table_stats;</v>
      </c>
      <c r="BD85" s="59" t="s">
        <v>14299</v>
      </c>
      <c r="BE85" s="301"/>
      <c r="BF85" s="144" t="str">
        <f t="shared" si="34"/>
        <v>create table db_custscience_interns.col_74_DB_FNDTCNSL_PRODREFRESH_CGSCX_CNSL_GLBL_STY_CLR_FLAT_XREF_null_value_count_table_stats (col_id int, null_value_count bigint) Row format delimited Fields terminated by '\t' Lines terminated by '\n'  Stored as textfile ;</v>
      </c>
      <c r="BG85" s="59" t="s">
        <v>14932</v>
      </c>
      <c r="BJ85" s="144" t="str">
        <f t="shared" si="46"/>
        <v xml:space="preserve">insert into table db_custscience_interns.col_74_DB_FNDTCNSL_PRODREFRESH_CGSCX_CNSL_GLBL_STY_CLR_FLAT_XREF_null_value_count_table_stats select '74' as col_id, count (OPR_STY_CLR_NBR) as null_value_count where FTPT_BRD_ID IS NULL </v>
      </c>
      <c r="BK85" s="59" t="s">
        <v>15029</v>
      </c>
      <c r="BN85" s="144" t="str">
        <f t="shared" si="35"/>
        <v>insert into table db_custscience_interns.SUMMARY_of_DB_FNDTCNSL_PRODREFRESH_CGSCX_CNSL_GLBL_STY_CLR_FLAT_XREF_null_value_count_table_stats select col_id, null_value_count from db_custscience_interns.col_74_DB_FNDTCNSL_PRODREFRESH_CGSCX_CNSL_GLBL_STY_CLR_FLAT_XREF_null_value_count_table_stats ;</v>
      </c>
      <c r="BO85" s="59" t="s">
        <v>15127</v>
      </c>
      <c r="BQ85" s="300">
        <v>76</v>
      </c>
      <c r="BR85" s="302">
        <v>76</v>
      </c>
      <c r="BS85" s="302">
        <v>0</v>
      </c>
      <c r="BU85" s="144" t="str">
        <f t="shared" si="36"/>
        <v>drop table db_custscience_interns.col_74_DB_FNDTCNSL_PRODREFRESH_CGSCX_CNSL_GLBL_STY_CLR_FLAT_XREF_null_value_count_table_stats ;</v>
      </c>
      <c r="BV85" s="59" t="s">
        <v>15225</v>
      </c>
    </row>
    <row r="86" spans="1:74" s="59" customFormat="1" ht="45">
      <c r="A86" s="59" t="s">
        <v>13457</v>
      </c>
      <c r="B86" s="144" t="str">
        <f t="shared" si="37"/>
        <v>ftpt_chn_id int</v>
      </c>
      <c r="C86" s="145">
        <f t="shared" si="38"/>
        <v>12</v>
      </c>
      <c r="D86" s="145">
        <f t="shared" si="39"/>
        <v>0</v>
      </c>
      <c r="E86" s="145"/>
      <c r="F86" s="36" t="str">
        <f t="shared" si="40"/>
        <v>FTPT_CHN_ID</v>
      </c>
      <c r="G86" s="36" t="str">
        <f t="shared" si="41"/>
        <v>int</v>
      </c>
      <c r="H86" s="29">
        <v>75</v>
      </c>
      <c r="I86" s="338">
        <f t="shared" si="43"/>
        <v>15</v>
      </c>
      <c r="J86" s="338">
        <f t="shared" si="44"/>
        <v>0</v>
      </c>
      <c r="K86" s="142" t="str">
        <f t="shared" si="45"/>
        <v>The legacy identifier that identifies a Gap Inc. Chain(from the supply chain location hierarchy) associated with selling or non-selling location such as a store or a DC.  (From PDM)</v>
      </c>
      <c r="L86" s="142"/>
      <c r="M86" s="447"/>
      <c r="N86" s="369" t="s">
        <v>3613</v>
      </c>
      <c r="O86" s="369" t="s">
        <v>3040</v>
      </c>
      <c r="P86" s="369" t="s">
        <v>3040</v>
      </c>
      <c r="Q86" s="41"/>
      <c r="R86" s="41"/>
      <c r="AC86" s="299" t="str">
        <f t="shared" si="49"/>
        <v>select distinct(FTPT_CHN_ID) as FTPT_CHN_ID_Count_Distinct FROM DB_FNDTCNSL_PRODREFRESH.CGSCX_CNSL_GLBL_STY_CLR_FLAT_XREF ;</v>
      </c>
      <c r="AF86" s="59" t="s">
        <v>13914</v>
      </c>
      <c r="AG86" s="59" t="s">
        <v>13509</v>
      </c>
      <c r="AH86" s="59" t="s">
        <v>13913</v>
      </c>
      <c r="AI86" s="144" t="str">
        <f t="shared" si="47"/>
        <v>OTLT_GLBL_STY_CLR_ID</v>
      </c>
      <c r="AJ86" s="144" t="str">
        <f t="shared" si="48"/>
        <v>Identifies the global style color for outlet style color.  (From PDM)</v>
      </c>
      <c r="AM86" s="298" t="str">
        <f t="shared" si="42"/>
        <v>col_75</v>
      </c>
      <c r="AN86" s="299" t="str">
        <f t="shared" si="30"/>
        <v>create table db_custscience_interns.col_75_DB_FNDTCNSL_PRODREFRESH_CGSCX_CNSL_GLBL_STY_CLR_FLAT_XREF_distinct_values_table_stats (col_id int, distinct_values bigint) Row format delimited Fields terminated by '\t' Lines terminated by '\n'  Stored as textfile ;</v>
      </c>
      <c r="AO86" s="59" t="s">
        <v>14007</v>
      </c>
      <c r="AR86" s="144" t="str">
        <f t="shared" si="31"/>
        <v>insert into table db_custscience_interns.col_75_DB_FNDTCNSL_PRODREFRESH_CGSCX_CNSL_GLBL_STY_CLR_FLAT_XREF_distinct_values_table_stats select '75' as col_id, count (distinct FTPT_CHN_ID) as distinct_values</v>
      </c>
      <c r="AS86" s="59" t="s">
        <v>14105</v>
      </c>
      <c r="AV86" s="144" t="str">
        <f t="shared" si="32"/>
        <v>insert into table db_custscience_interns.SUMMARY_of_DB_FNDTCNSL_PRODREFRESH_CGSCX_CNSL_GLBL_STY_CLR_FLAT_XREF_distinct_values_table_stats select col_id, distinct_values from db_custscience_interns.col_75_DB_FNDTCNSL_PRODREFRESH_CGSCX_CNSL_GLBL_STY_CLR_FLAT_XREF_distinct_values_table_stats ;</v>
      </c>
      <c r="AW86" s="59" t="s">
        <v>14203</v>
      </c>
      <c r="AY86" s="300" t="s">
        <v>14394</v>
      </c>
      <c r="AZ86" s="300">
        <v>77</v>
      </c>
      <c r="BA86" s="300">
        <v>354</v>
      </c>
      <c r="BC86" s="144" t="str">
        <f t="shared" si="33"/>
        <v>drop table db_custscience_interns.col_75_DB_FNDTCNSL_PRODREFRESH_CGSCX_CNSL_GLBL_STY_CLR_FLAT_XREF_distinct_values_table_stats;</v>
      </c>
      <c r="BD86" s="59" t="s">
        <v>14300</v>
      </c>
      <c r="BE86" s="301"/>
      <c r="BF86" s="144" t="str">
        <f t="shared" si="34"/>
        <v>create table db_custscience_interns.col_75_DB_FNDTCNSL_PRODREFRESH_CGSCX_CNSL_GLBL_STY_CLR_FLAT_XREF_null_value_count_table_stats (col_id int, null_value_count bigint) Row format delimited Fields terminated by '\t' Lines terminated by '\n'  Stored as textfile ;</v>
      </c>
      <c r="BG86" s="59" t="s">
        <v>14933</v>
      </c>
      <c r="BJ86" s="144" t="str">
        <f t="shared" si="46"/>
        <v xml:space="preserve">insert into table db_custscience_interns.col_75_DB_FNDTCNSL_PRODREFRESH_CGSCX_CNSL_GLBL_STY_CLR_FLAT_XREF_null_value_count_table_stats select '75' as col_id, count (OPR_STY_CLR_NBR) as null_value_count where FTPT_CHN_ID IS NULL </v>
      </c>
      <c r="BK86" s="59" t="s">
        <v>15030</v>
      </c>
      <c r="BN86" s="144" t="str">
        <f t="shared" si="35"/>
        <v>insert into table db_custscience_interns.SUMMARY_of_DB_FNDTCNSL_PRODREFRESH_CGSCX_CNSL_GLBL_STY_CLR_FLAT_XREF_null_value_count_table_stats select col_id, null_value_count from db_custscience_interns.col_75_DB_FNDTCNSL_PRODREFRESH_CGSCX_CNSL_GLBL_STY_CLR_FLAT_XREF_null_value_count_table_stats ;</v>
      </c>
      <c r="BO86" s="59" t="s">
        <v>15128</v>
      </c>
      <c r="BQ86" s="300">
        <v>77</v>
      </c>
      <c r="BR86" s="302">
        <v>77</v>
      </c>
      <c r="BS86" s="302">
        <v>0</v>
      </c>
      <c r="BU86" s="144" t="str">
        <f t="shared" si="36"/>
        <v>drop table db_custscience_interns.col_75_DB_FNDTCNSL_PRODREFRESH_CGSCX_CNSL_GLBL_STY_CLR_FLAT_XREF_null_value_count_table_stats ;</v>
      </c>
      <c r="BV86" s="59" t="s">
        <v>15226</v>
      </c>
    </row>
    <row r="87" spans="1:74" s="59" customFormat="1">
      <c r="A87" s="59" t="s">
        <v>13458</v>
      </c>
      <c r="B87" s="144" t="str">
        <f t="shared" si="37"/>
        <v>glbl_sty_ver_nbr int</v>
      </c>
      <c r="C87" s="145">
        <f t="shared" si="38"/>
        <v>17</v>
      </c>
      <c r="D87" s="145">
        <f t="shared" si="39"/>
        <v>0</v>
      </c>
      <c r="F87" s="36" t="str">
        <f t="shared" si="40"/>
        <v>GLBL_STY_VER_NBR</v>
      </c>
      <c r="G87" s="36" t="str">
        <f t="shared" si="41"/>
        <v>int</v>
      </c>
      <c r="H87" s="29">
        <v>76</v>
      </c>
      <c r="I87" s="338">
        <f t="shared" si="43"/>
        <v>2</v>
      </c>
      <c r="J87" s="338">
        <f t="shared" si="44"/>
        <v>0</v>
      </c>
      <c r="K87" s="142" t="str">
        <f t="shared" si="45"/>
        <v xml:space="preserve"> (From PDM)</v>
      </c>
      <c r="L87" s="142"/>
      <c r="M87" s="447"/>
      <c r="N87" s="369" t="s">
        <v>141</v>
      </c>
      <c r="O87" s="369" t="s">
        <v>141</v>
      </c>
      <c r="P87" s="369" t="s">
        <v>141</v>
      </c>
      <c r="Q87" s="41"/>
      <c r="R87" s="41"/>
      <c r="AC87" s="299" t="str">
        <f t="shared" si="49"/>
        <v>select distinct(GLBL_STY_VER_NBR) as GLBL_STY_VER_NBR_Count_Distinct FROM DB_FNDTCNSL_PRODREFRESH.CGSCX_CNSL_GLBL_STY_CLR_FLAT_XREF ;</v>
      </c>
      <c r="AF87" s="59" t="s">
        <v>13912</v>
      </c>
      <c r="AG87" s="59" t="s">
        <v>13911</v>
      </c>
      <c r="AH87" s="59" t="s">
        <v>13910</v>
      </c>
      <c r="AI87" s="144" t="str">
        <f t="shared" si="47"/>
        <v>SRC_CRT_DT</v>
      </c>
      <c r="AJ87" s="144" t="str">
        <f t="shared" si="48"/>
        <v>Date that BRAND STYLE COLOR ITEM was created.  (From PDM)</v>
      </c>
      <c r="AM87" s="298" t="str">
        <f t="shared" si="42"/>
        <v>col_76</v>
      </c>
      <c r="AN87" s="299" t="str">
        <f t="shared" si="30"/>
        <v>create table db_custscience_interns.col_76_DB_FNDTCNSL_PRODREFRESH_CGSCX_CNSL_GLBL_STY_CLR_FLAT_XREF_distinct_values_table_stats (col_id int, distinct_values bigint) Row format delimited Fields terminated by '\t' Lines terminated by '\n'  Stored as textfile ;</v>
      </c>
      <c r="AO87" s="59" t="s">
        <v>14008</v>
      </c>
      <c r="AR87" s="144" t="str">
        <f t="shared" si="31"/>
        <v>insert into table db_custscience_interns.col_76_DB_FNDTCNSL_PRODREFRESH_CGSCX_CNSL_GLBL_STY_CLR_FLAT_XREF_distinct_values_table_stats select '76' as col_id, count (distinct GLBL_STY_VER_NBR) as distinct_values</v>
      </c>
      <c r="AS87" s="59" t="s">
        <v>14106</v>
      </c>
      <c r="AV87" s="144" t="str">
        <f t="shared" si="32"/>
        <v>insert into table db_custscience_interns.SUMMARY_of_DB_FNDTCNSL_PRODREFRESH_CGSCX_CNSL_GLBL_STY_CLR_FLAT_XREF_distinct_values_table_stats select col_id, distinct_values from db_custscience_interns.col_76_DB_FNDTCNSL_PRODREFRESH_CGSCX_CNSL_GLBL_STY_CLR_FLAT_XREF_distinct_values_table_stats ;</v>
      </c>
      <c r="AW87" s="59" t="s">
        <v>14204</v>
      </c>
      <c r="AY87" s="300" t="s">
        <v>14395</v>
      </c>
      <c r="AZ87" s="300">
        <v>78</v>
      </c>
      <c r="BA87" s="300">
        <v>122</v>
      </c>
      <c r="BC87" s="144" t="str">
        <f t="shared" si="33"/>
        <v>drop table db_custscience_interns.col_76_DB_FNDTCNSL_PRODREFRESH_CGSCX_CNSL_GLBL_STY_CLR_FLAT_XREF_distinct_values_table_stats;</v>
      </c>
      <c r="BD87" s="59" t="s">
        <v>14301</v>
      </c>
      <c r="BE87" s="301"/>
      <c r="BF87" s="144" t="str">
        <f t="shared" si="34"/>
        <v>create table db_custscience_interns.col_76_DB_FNDTCNSL_PRODREFRESH_CGSCX_CNSL_GLBL_STY_CLR_FLAT_XREF_null_value_count_table_stats (col_id int, null_value_count bigint) Row format delimited Fields terminated by '\t' Lines terminated by '\n'  Stored as textfile ;</v>
      </c>
      <c r="BG87" s="59" t="s">
        <v>14934</v>
      </c>
      <c r="BJ87" s="144" t="str">
        <f t="shared" si="46"/>
        <v xml:space="preserve">insert into table db_custscience_interns.col_76_DB_FNDTCNSL_PRODREFRESH_CGSCX_CNSL_GLBL_STY_CLR_FLAT_XREF_null_value_count_table_stats select '76' as col_id, count (OPR_STY_CLR_NBR) as null_value_count where GLBL_STY_VER_NBR IS NULL </v>
      </c>
      <c r="BK87" s="59" t="s">
        <v>15031</v>
      </c>
      <c r="BN87" s="144" t="str">
        <f t="shared" si="35"/>
        <v>insert into table db_custscience_interns.SUMMARY_of_DB_FNDTCNSL_PRODREFRESH_CGSCX_CNSL_GLBL_STY_CLR_FLAT_XREF_null_value_count_table_stats select col_id, null_value_count from db_custscience_interns.col_76_DB_FNDTCNSL_PRODREFRESH_CGSCX_CNSL_GLBL_STY_CLR_FLAT_XREF_null_value_count_table_stats ;</v>
      </c>
      <c r="BO87" s="59" t="s">
        <v>15129</v>
      </c>
      <c r="BQ87" s="300">
        <v>78</v>
      </c>
      <c r="BR87" s="302">
        <v>78</v>
      </c>
      <c r="BS87" s="302">
        <v>0</v>
      </c>
      <c r="BU87" s="144" t="str">
        <f t="shared" si="36"/>
        <v>drop table db_custscience_interns.col_76_DB_FNDTCNSL_PRODREFRESH_CGSCX_CNSL_GLBL_STY_CLR_FLAT_XREF_null_value_count_table_stats ;</v>
      </c>
      <c r="BV87" s="59" t="s">
        <v>15227</v>
      </c>
    </row>
    <row r="88" spans="1:74" s="59" customFormat="1">
      <c r="A88" s="59" t="s">
        <v>13459</v>
      </c>
      <c r="B88" s="144" t="str">
        <f t="shared" si="37"/>
        <v>brd_sty_eff_strt_dt string</v>
      </c>
      <c r="C88" s="145">
        <f t="shared" si="38"/>
        <v>20</v>
      </c>
      <c r="D88" s="145">
        <f t="shared" si="39"/>
        <v>0</v>
      </c>
      <c r="E88" s="145"/>
      <c r="F88" s="36" t="str">
        <f t="shared" si="40"/>
        <v>BRD_STY_EFF_STRT_DT</v>
      </c>
      <c r="G88" s="36" t="str">
        <f t="shared" si="41"/>
        <v>string</v>
      </c>
      <c r="H88" s="29">
        <v>77</v>
      </c>
      <c r="I88" s="338">
        <f t="shared" si="43"/>
        <v>354</v>
      </c>
      <c r="J88" s="338">
        <f t="shared" si="44"/>
        <v>0</v>
      </c>
      <c r="K88" s="142" t="str">
        <f t="shared" si="45"/>
        <v xml:space="preserve"> (From PDM)</v>
      </c>
      <c r="L88" s="142"/>
      <c r="M88" s="447"/>
      <c r="N88" s="369" t="s">
        <v>13217</v>
      </c>
      <c r="O88" s="369" t="s">
        <v>13217</v>
      </c>
      <c r="P88" s="369" t="s">
        <v>13217</v>
      </c>
      <c r="Q88" s="41"/>
      <c r="R88" s="41"/>
      <c r="AC88" s="299" t="str">
        <f t="shared" si="49"/>
        <v>select distinct(BRD_STY_EFF_STRT_DT) as BRD_STY_EFF_STRT_DT_Count_Distinct FROM DB_FNDTCNSL_PRODREFRESH.CGSCX_CNSL_GLBL_STY_CLR_FLAT_XREF ;</v>
      </c>
      <c r="AF88" s="59" t="s">
        <v>13909</v>
      </c>
      <c r="AG88" s="59" t="s">
        <v>2825</v>
      </c>
      <c r="AH88" s="59" t="s">
        <v>13908</v>
      </c>
      <c r="AI88" s="144" t="str">
        <f t="shared" si="47"/>
        <v>UDTRM_IND</v>
      </c>
      <c r="AJ88" s="144" t="str">
        <f t="shared" si="48"/>
        <v>Indicates if the BRAND STYLE COLOR is UNDETERMINABLE.  (From PDM)</v>
      </c>
      <c r="AM88" s="298" t="str">
        <f t="shared" si="42"/>
        <v>col_77</v>
      </c>
      <c r="AN88" s="299" t="str">
        <f t="shared" si="30"/>
        <v>create table db_custscience_interns.col_77_DB_FNDTCNSL_PRODREFRESH_CGSCX_CNSL_GLBL_STY_CLR_FLAT_XREF_distinct_values_table_stats (col_id int, distinct_values bigint) Row format delimited Fields terminated by '\t' Lines terminated by '\n'  Stored as textfile ;</v>
      </c>
      <c r="AO88" s="59" t="s">
        <v>14009</v>
      </c>
      <c r="AR88" s="144" t="str">
        <f t="shared" si="31"/>
        <v>insert into table db_custscience_interns.col_77_DB_FNDTCNSL_PRODREFRESH_CGSCX_CNSL_GLBL_STY_CLR_FLAT_XREF_distinct_values_table_stats select '77' as col_id, count (distinct BRD_STY_EFF_STRT_DT) as distinct_values</v>
      </c>
      <c r="AS88" s="59" t="s">
        <v>14107</v>
      </c>
      <c r="AV88" s="144" t="str">
        <f t="shared" si="32"/>
        <v>insert into table db_custscience_interns.SUMMARY_of_DB_FNDTCNSL_PRODREFRESH_CGSCX_CNSL_GLBL_STY_CLR_FLAT_XREF_distinct_values_table_stats select col_id, distinct_values from db_custscience_interns.col_77_DB_FNDTCNSL_PRODREFRESH_CGSCX_CNSL_GLBL_STY_CLR_FLAT_XREF_distinct_values_table_stats ;</v>
      </c>
      <c r="AW88" s="59" t="s">
        <v>14205</v>
      </c>
      <c r="AY88" s="300" t="s">
        <v>14396</v>
      </c>
      <c r="AZ88" s="300">
        <v>79</v>
      </c>
      <c r="BA88" s="300">
        <v>2</v>
      </c>
      <c r="BC88" s="144" t="str">
        <f t="shared" si="33"/>
        <v>drop table db_custscience_interns.col_77_DB_FNDTCNSL_PRODREFRESH_CGSCX_CNSL_GLBL_STY_CLR_FLAT_XREF_distinct_values_table_stats;</v>
      </c>
      <c r="BD88" s="59" t="s">
        <v>14302</v>
      </c>
      <c r="BE88" s="301"/>
      <c r="BF88" s="144" t="str">
        <f t="shared" si="34"/>
        <v>create table db_custscience_interns.col_77_DB_FNDTCNSL_PRODREFRESH_CGSCX_CNSL_GLBL_STY_CLR_FLAT_XREF_null_value_count_table_stats (col_id int, null_value_count bigint) Row format delimited Fields terminated by '\t' Lines terminated by '\n'  Stored as textfile ;</v>
      </c>
      <c r="BG88" s="59" t="s">
        <v>14935</v>
      </c>
      <c r="BJ88" s="144" t="str">
        <f t="shared" si="46"/>
        <v xml:space="preserve">insert into table db_custscience_interns.col_77_DB_FNDTCNSL_PRODREFRESH_CGSCX_CNSL_GLBL_STY_CLR_FLAT_XREF_null_value_count_table_stats select '77' as col_id, count (OPR_STY_CLR_NBR) as null_value_count where BRD_STY_EFF_STRT_DT IS NULL </v>
      </c>
      <c r="BK88" s="59" t="s">
        <v>15032</v>
      </c>
      <c r="BN88" s="144" t="str">
        <f t="shared" si="35"/>
        <v>insert into table db_custscience_interns.SUMMARY_of_DB_FNDTCNSL_PRODREFRESH_CGSCX_CNSL_GLBL_STY_CLR_FLAT_XREF_null_value_count_table_stats select col_id, null_value_count from db_custscience_interns.col_77_DB_FNDTCNSL_PRODREFRESH_CGSCX_CNSL_GLBL_STY_CLR_FLAT_XREF_null_value_count_table_stats ;</v>
      </c>
      <c r="BO88" s="59" t="s">
        <v>15130</v>
      </c>
      <c r="BQ88" s="300">
        <v>79</v>
      </c>
      <c r="BR88" s="302">
        <v>79</v>
      </c>
      <c r="BS88" s="302">
        <v>0</v>
      </c>
      <c r="BU88" s="144" t="str">
        <f t="shared" si="36"/>
        <v>drop table db_custscience_interns.col_77_DB_FNDTCNSL_PRODREFRESH_CGSCX_CNSL_GLBL_STY_CLR_FLAT_XREF_null_value_count_table_stats ;</v>
      </c>
      <c r="BV88" s="59" t="s">
        <v>15228</v>
      </c>
    </row>
    <row r="89" spans="1:74" s="59" customFormat="1">
      <c r="A89" s="59" t="s">
        <v>13460</v>
      </c>
      <c r="B89" s="144" t="str">
        <f t="shared" si="37"/>
        <v>brd_sty_eff_end_dt string</v>
      </c>
      <c r="C89" s="145">
        <f t="shared" si="38"/>
        <v>19</v>
      </c>
      <c r="D89" s="145">
        <f t="shared" si="39"/>
        <v>0</v>
      </c>
      <c r="E89" s="145"/>
      <c r="F89" s="36" t="str">
        <f t="shared" si="40"/>
        <v>BRD_STY_EFF_END_DT</v>
      </c>
      <c r="G89" s="36" t="str">
        <f t="shared" si="41"/>
        <v>string</v>
      </c>
      <c r="H89" s="29">
        <v>78</v>
      </c>
      <c r="I89" s="338">
        <f t="shared" si="43"/>
        <v>122</v>
      </c>
      <c r="J89" s="338">
        <f t="shared" si="44"/>
        <v>0</v>
      </c>
      <c r="K89" s="142" t="str">
        <f t="shared" si="45"/>
        <v xml:space="preserve"> (From PDM)</v>
      </c>
      <c r="L89" s="142"/>
      <c r="M89" s="447"/>
      <c r="N89" s="369" t="s">
        <v>3539</v>
      </c>
      <c r="O89" s="369" t="s">
        <v>3539</v>
      </c>
      <c r="P89" s="369" t="s">
        <v>3539</v>
      </c>
      <c r="Q89" s="41"/>
      <c r="R89" s="41"/>
      <c r="AC89" s="299" t="str">
        <f t="shared" si="49"/>
        <v>select distinct(BRD_STY_EFF_END_DT) as BRD_STY_EFF_END_DT_Count_Distinct FROM DB_FNDTCNSL_PRODREFRESH.CGSCX_CNSL_GLBL_STY_CLR_FLAT_XREF ;</v>
      </c>
      <c r="AF89" s="59" t="s">
        <v>13907</v>
      </c>
      <c r="AG89" s="59" t="s">
        <v>2825</v>
      </c>
      <c r="AH89" s="59" t="s">
        <v>13906</v>
      </c>
      <c r="AI89" s="144" t="str">
        <f t="shared" si="47"/>
        <v>DLT_IND</v>
      </c>
      <c r="AJ89" s="144" t="str">
        <f t="shared" si="48"/>
        <v>Indicates if the record has been deleted.  (From PDM)</v>
      </c>
      <c r="AM89" s="298" t="str">
        <f t="shared" si="42"/>
        <v>col_78</v>
      </c>
      <c r="AN89" s="299" t="str">
        <f t="shared" si="30"/>
        <v>create table db_custscience_interns.col_78_DB_FNDTCNSL_PRODREFRESH_CGSCX_CNSL_GLBL_STY_CLR_FLAT_XREF_distinct_values_table_stats (col_id int, distinct_values bigint) Row format delimited Fields terminated by '\t' Lines terminated by '\n'  Stored as textfile ;</v>
      </c>
      <c r="AO89" s="59" t="s">
        <v>14010</v>
      </c>
      <c r="AR89" s="144" t="str">
        <f t="shared" si="31"/>
        <v>insert into table db_custscience_interns.col_78_DB_FNDTCNSL_PRODREFRESH_CGSCX_CNSL_GLBL_STY_CLR_FLAT_XREF_distinct_values_table_stats select '78' as col_id, count (distinct BRD_STY_EFF_END_DT) as distinct_values</v>
      </c>
      <c r="AS89" s="59" t="s">
        <v>14108</v>
      </c>
      <c r="AV89" s="144" t="str">
        <f t="shared" si="32"/>
        <v>insert into table db_custscience_interns.SUMMARY_of_DB_FNDTCNSL_PRODREFRESH_CGSCX_CNSL_GLBL_STY_CLR_FLAT_XREF_distinct_values_table_stats select col_id, distinct_values from db_custscience_interns.col_78_DB_FNDTCNSL_PRODREFRESH_CGSCX_CNSL_GLBL_STY_CLR_FLAT_XREF_distinct_values_table_stats ;</v>
      </c>
      <c r="AW89" s="59" t="s">
        <v>14206</v>
      </c>
      <c r="AY89" s="300" t="s">
        <v>14397</v>
      </c>
      <c r="AZ89" s="300">
        <v>80</v>
      </c>
      <c r="BA89" s="300">
        <v>2</v>
      </c>
      <c r="BC89" s="144" t="str">
        <f t="shared" si="33"/>
        <v>drop table db_custscience_interns.col_78_DB_FNDTCNSL_PRODREFRESH_CGSCX_CNSL_GLBL_STY_CLR_FLAT_XREF_distinct_values_table_stats;</v>
      </c>
      <c r="BD89" s="59" t="s">
        <v>14303</v>
      </c>
      <c r="BE89" s="301"/>
      <c r="BF89" s="144" t="str">
        <f t="shared" si="34"/>
        <v>create table db_custscience_interns.col_78_DB_FNDTCNSL_PRODREFRESH_CGSCX_CNSL_GLBL_STY_CLR_FLAT_XREF_null_value_count_table_stats (col_id int, null_value_count bigint) Row format delimited Fields terminated by '\t' Lines terminated by '\n'  Stored as textfile ;</v>
      </c>
      <c r="BG89" s="59" t="s">
        <v>14936</v>
      </c>
      <c r="BJ89" s="144" t="str">
        <f t="shared" si="46"/>
        <v xml:space="preserve">insert into table db_custscience_interns.col_78_DB_FNDTCNSL_PRODREFRESH_CGSCX_CNSL_GLBL_STY_CLR_FLAT_XREF_null_value_count_table_stats select '78' as col_id, count (OPR_STY_CLR_NBR) as null_value_count where BRD_STY_EFF_END_DT IS NULL </v>
      </c>
      <c r="BK89" s="59" t="s">
        <v>15033</v>
      </c>
      <c r="BN89" s="144" t="str">
        <f t="shared" si="35"/>
        <v>insert into table db_custscience_interns.SUMMARY_of_DB_FNDTCNSL_PRODREFRESH_CGSCX_CNSL_GLBL_STY_CLR_FLAT_XREF_null_value_count_table_stats select col_id, null_value_count from db_custscience_interns.col_78_DB_FNDTCNSL_PRODREFRESH_CGSCX_CNSL_GLBL_STY_CLR_FLAT_XREF_null_value_count_table_stats ;</v>
      </c>
      <c r="BO89" s="59" t="s">
        <v>15131</v>
      </c>
      <c r="BQ89" s="300">
        <v>80</v>
      </c>
      <c r="BR89" s="302">
        <v>80</v>
      </c>
      <c r="BS89" s="302">
        <v>0</v>
      </c>
      <c r="BU89" s="144" t="str">
        <f t="shared" si="36"/>
        <v>drop table db_custscience_interns.col_78_DB_FNDTCNSL_PRODREFRESH_CGSCX_CNSL_GLBL_STY_CLR_FLAT_XREF_null_value_count_table_stats ;</v>
      </c>
      <c r="BV89" s="59" t="s">
        <v>15229</v>
      </c>
    </row>
    <row r="90" spans="1:74" s="59" customFormat="1">
      <c r="A90" s="59" t="s">
        <v>13461</v>
      </c>
      <c r="B90" s="144" t="str">
        <f t="shared" si="37"/>
        <v>brd_sty_ver_nbr int</v>
      </c>
      <c r="C90" s="145">
        <f t="shared" si="38"/>
        <v>16</v>
      </c>
      <c r="D90" s="145">
        <f t="shared" si="39"/>
        <v>0</v>
      </c>
      <c r="F90" s="36" t="str">
        <f t="shared" si="40"/>
        <v>BRD_STY_VER_NBR</v>
      </c>
      <c r="G90" s="36" t="str">
        <f t="shared" si="41"/>
        <v>int</v>
      </c>
      <c r="H90" s="29">
        <v>79</v>
      </c>
      <c r="I90" s="338">
        <f t="shared" si="43"/>
        <v>2</v>
      </c>
      <c r="J90" s="338">
        <f t="shared" si="44"/>
        <v>0</v>
      </c>
      <c r="K90" s="142" t="str">
        <f t="shared" si="45"/>
        <v xml:space="preserve"> (From PDM)</v>
      </c>
      <c r="L90" s="142"/>
      <c r="M90" s="447"/>
      <c r="N90" s="369" t="s">
        <v>141</v>
      </c>
      <c r="O90" s="369" t="s">
        <v>141</v>
      </c>
      <c r="P90" s="369" t="s">
        <v>141</v>
      </c>
      <c r="Q90" s="41"/>
      <c r="R90" s="41"/>
      <c r="AC90" s="299" t="str">
        <f t="shared" si="49"/>
        <v>select distinct(BRD_STY_VER_NBR) as BRD_STY_VER_NBR_Count_Distinct FROM DB_FNDTCNSL_PRODREFRESH.CGSCX_CNSL_GLBL_STY_CLR_FLAT_XREF ;</v>
      </c>
      <c r="AF90" s="59" t="s">
        <v>13905</v>
      </c>
      <c r="AG90" s="59" t="s">
        <v>2825</v>
      </c>
      <c r="AH90" s="59" t="s">
        <v>13904</v>
      </c>
      <c r="AI90" s="144" t="str">
        <f t="shared" si="47"/>
        <v>BRD_STY_CLR_ITM_DESC</v>
      </c>
      <c r="AJ90" s="144" t="str">
        <f t="shared" si="48"/>
        <v>Description of the BRAND STYLE COLOR.  (From PDM)</v>
      </c>
      <c r="AM90" s="298" t="str">
        <f t="shared" si="42"/>
        <v>col_79</v>
      </c>
      <c r="AN90" s="299" t="str">
        <f t="shared" si="30"/>
        <v>create table db_custscience_interns.col_79_DB_FNDTCNSL_PRODREFRESH_CGSCX_CNSL_GLBL_STY_CLR_FLAT_XREF_distinct_values_table_stats (col_id int, distinct_values bigint) Row format delimited Fields terminated by '\t' Lines terminated by '\n'  Stored as textfile ;</v>
      </c>
      <c r="AO90" s="59" t="s">
        <v>14011</v>
      </c>
      <c r="AR90" s="144" t="str">
        <f t="shared" si="31"/>
        <v>insert into table db_custscience_interns.col_79_DB_FNDTCNSL_PRODREFRESH_CGSCX_CNSL_GLBL_STY_CLR_FLAT_XREF_distinct_values_table_stats select '79' as col_id, count (distinct BRD_STY_VER_NBR) as distinct_values</v>
      </c>
      <c r="AS90" s="59" t="s">
        <v>14109</v>
      </c>
      <c r="AV90" s="144" t="str">
        <f t="shared" si="32"/>
        <v>insert into table db_custscience_interns.SUMMARY_of_DB_FNDTCNSL_PRODREFRESH_CGSCX_CNSL_GLBL_STY_CLR_FLAT_XREF_distinct_values_table_stats select col_id, distinct_values from db_custscience_interns.col_79_DB_FNDTCNSL_PRODREFRESH_CGSCX_CNSL_GLBL_STY_CLR_FLAT_XREF_distinct_values_table_stats ;</v>
      </c>
      <c r="AW90" s="59" t="s">
        <v>14207</v>
      </c>
      <c r="AY90" s="300" t="s">
        <v>14398</v>
      </c>
      <c r="AZ90" s="300">
        <v>9</v>
      </c>
      <c r="BA90" s="300">
        <v>3</v>
      </c>
      <c r="BC90" s="144" t="str">
        <f t="shared" si="33"/>
        <v>drop table db_custscience_interns.col_79_DB_FNDTCNSL_PRODREFRESH_CGSCX_CNSL_GLBL_STY_CLR_FLAT_XREF_distinct_values_table_stats;</v>
      </c>
      <c r="BD90" s="59" t="s">
        <v>14304</v>
      </c>
      <c r="BE90" s="301"/>
      <c r="BF90" s="144" t="str">
        <f t="shared" si="34"/>
        <v>create table db_custscience_interns.col_79_DB_FNDTCNSL_PRODREFRESH_CGSCX_CNSL_GLBL_STY_CLR_FLAT_XREF_null_value_count_table_stats (col_id int, null_value_count bigint) Row format delimited Fields terminated by '\t' Lines terminated by '\n'  Stored as textfile ;</v>
      </c>
      <c r="BG90" s="59" t="s">
        <v>14937</v>
      </c>
      <c r="BJ90" s="144" t="str">
        <f t="shared" si="46"/>
        <v xml:space="preserve">insert into table db_custscience_interns.col_79_DB_FNDTCNSL_PRODREFRESH_CGSCX_CNSL_GLBL_STY_CLR_FLAT_XREF_null_value_count_table_stats select '79' as col_id, count (OPR_STY_CLR_NBR) as null_value_count where BRD_STY_VER_NBR IS NULL </v>
      </c>
      <c r="BK90" s="59" t="s">
        <v>15034</v>
      </c>
      <c r="BN90" s="144" t="str">
        <f t="shared" si="35"/>
        <v>insert into table db_custscience_interns.SUMMARY_of_DB_FNDTCNSL_PRODREFRESH_CGSCX_CNSL_GLBL_STY_CLR_FLAT_XREF_null_value_count_table_stats select col_id, null_value_count from db_custscience_interns.col_79_DB_FNDTCNSL_PRODREFRESH_CGSCX_CNSL_GLBL_STY_CLR_FLAT_XREF_null_value_count_table_stats ;</v>
      </c>
      <c r="BO90" s="59" t="s">
        <v>15132</v>
      </c>
      <c r="BQ90" s="300">
        <v>9</v>
      </c>
      <c r="BR90" s="302">
        <v>9</v>
      </c>
      <c r="BS90" s="302">
        <v>109897</v>
      </c>
      <c r="BU90" s="144" t="str">
        <f t="shared" si="36"/>
        <v>drop table db_custscience_interns.col_79_DB_FNDTCNSL_PRODREFRESH_CGSCX_CNSL_GLBL_STY_CLR_FLAT_XREF_null_value_count_table_stats ;</v>
      </c>
      <c r="BV90" s="59" t="s">
        <v>15230</v>
      </c>
    </row>
    <row r="91" spans="1:74" s="59" customFormat="1" ht="15.75" thickBot="1">
      <c r="A91" s="59" t="s">
        <v>13462</v>
      </c>
      <c r="B91" s="144" t="str">
        <f t="shared" si="37"/>
        <v>sty_cur_rec_ind string</v>
      </c>
      <c r="C91" s="145">
        <f t="shared" si="38"/>
        <v>16</v>
      </c>
      <c r="D91" s="145">
        <f t="shared" si="39"/>
        <v>0</v>
      </c>
      <c r="E91" s="145"/>
      <c r="F91" s="158" t="str">
        <f t="shared" si="40"/>
        <v>STY_CUR_REC_IND</v>
      </c>
      <c r="G91" s="158" t="str">
        <f t="shared" si="41"/>
        <v>string</v>
      </c>
      <c r="H91" s="162">
        <v>80</v>
      </c>
      <c r="I91" s="377">
        <f t="shared" si="43"/>
        <v>2</v>
      </c>
      <c r="J91" s="377">
        <f t="shared" si="44"/>
        <v>0</v>
      </c>
      <c r="K91" s="378" t="str">
        <f t="shared" si="45"/>
        <v xml:space="preserve"> (From PDM)</v>
      </c>
      <c r="L91" s="378"/>
      <c r="M91" s="448"/>
      <c r="N91" s="372" t="s">
        <v>119</v>
      </c>
      <c r="O91" s="372" t="s">
        <v>119</v>
      </c>
      <c r="P91" s="372" t="s">
        <v>119</v>
      </c>
      <c r="Q91" s="41"/>
      <c r="R91" s="41"/>
      <c r="AC91" s="299" t="str">
        <f t="shared" si="49"/>
        <v>select distinct(STY_CUR_REC_IND) as STY_CUR_REC_IND_Count_Distinct FROM DB_FNDTCNSL_PRODREFRESH.CGSCX_CNSL_GLBL_STY_CLR_FLAT_XREF ;</v>
      </c>
      <c r="AF91" s="59" t="s">
        <v>13903</v>
      </c>
      <c r="AG91" s="59" t="s">
        <v>2842</v>
      </c>
      <c r="AH91" s="59" t="s">
        <v>13902</v>
      </c>
      <c r="AI91" s="144" t="str">
        <f t="shared" si="47"/>
        <v>OPR_BRD_DIV_ID</v>
      </c>
      <c r="AJ91" s="144" t="str">
        <f t="shared" si="48"/>
        <v>Uniquely identifies a DIVISION.  (From PDM)</v>
      </c>
      <c r="AM91" s="298" t="str">
        <f t="shared" si="42"/>
        <v>col_80</v>
      </c>
      <c r="AN91" s="299" t="str">
        <f t="shared" si="30"/>
        <v>create table db_custscience_interns.col_80_DB_FNDTCNSL_PRODREFRESH_CGSCX_CNSL_GLBL_STY_CLR_FLAT_XREF_distinct_values_table_stats (col_id int, distinct_values bigint) Row format delimited Fields terminated by '\t' Lines terminated by '\n'  Stored as textfile ;</v>
      </c>
      <c r="AO91" s="59" t="s">
        <v>14012</v>
      </c>
      <c r="AR91" s="144" t="str">
        <f t="shared" si="31"/>
        <v>insert into table db_custscience_interns.col_80_DB_FNDTCNSL_PRODREFRESH_CGSCX_CNSL_GLBL_STY_CLR_FLAT_XREF_distinct_values_table_stats select '80' as col_id, count (distinct STY_CUR_REC_IND) as distinct_values</v>
      </c>
      <c r="AS91" s="59" t="s">
        <v>14110</v>
      </c>
      <c r="AV91" s="144" t="str">
        <f t="shared" si="32"/>
        <v>insert into table db_custscience_interns.SUMMARY_of_DB_FNDTCNSL_PRODREFRESH_CGSCX_CNSL_GLBL_STY_CLR_FLAT_XREF_distinct_values_table_stats select col_id, distinct_values from db_custscience_interns.col_80_DB_FNDTCNSL_PRODREFRESH_CGSCX_CNSL_GLBL_STY_CLR_FLAT_XREF_distinct_values_table_stats ;</v>
      </c>
      <c r="AW91" s="59" t="s">
        <v>14208</v>
      </c>
      <c r="AY91" s="300" t="s">
        <v>14399</v>
      </c>
      <c r="AZ91" s="300">
        <v>81</v>
      </c>
      <c r="BA91" s="300">
        <v>2</v>
      </c>
      <c r="BC91" s="144" t="str">
        <f t="shared" si="33"/>
        <v>drop table db_custscience_interns.col_80_DB_FNDTCNSL_PRODREFRESH_CGSCX_CNSL_GLBL_STY_CLR_FLAT_XREF_distinct_values_table_stats;</v>
      </c>
      <c r="BD91" s="59" t="s">
        <v>14305</v>
      </c>
      <c r="BE91" s="301"/>
      <c r="BF91" s="144" t="str">
        <f t="shared" si="34"/>
        <v>create table db_custscience_interns.col_80_DB_FNDTCNSL_PRODREFRESH_CGSCX_CNSL_GLBL_STY_CLR_FLAT_XREF_null_value_count_table_stats (col_id int, null_value_count bigint) Row format delimited Fields terminated by '\t' Lines terminated by '\n'  Stored as textfile ;</v>
      </c>
      <c r="BG91" s="59" t="s">
        <v>14938</v>
      </c>
      <c r="BJ91" s="144" t="str">
        <f t="shared" si="46"/>
        <v xml:space="preserve">insert into table db_custscience_interns.col_80_DB_FNDTCNSL_PRODREFRESH_CGSCX_CNSL_GLBL_STY_CLR_FLAT_XREF_null_value_count_table_stats select '80' as col_id, count (OPR_STY_CLR_NBR) as null_value_count where STY_CUR_REC_IND IS NULL </v>
      </c>
      <c r="BK91" s="59" t="s">
        <v>15035</v>
      </c>
      <c r="BN91" s="144" t="str">
        <f t="shared" si="35"/>
        <v>insert into table db_custscience_interns.SUMMARY_of_DB_FNDTCNSL_PRODREFRESH_CGSCX_CNSL_GLBL_STY_CLR_FLAT_XREF_null_value_count_table_stats select col_id, null_value_count from db_custscience_interns.col_80_DB_FNDTCNSL_PRODREFRESH_CGSCX_CNSL_GLBL_STY_CLR_FLAT_XREF_null_value_count_table_stats ;</v>
      </c>
      <c r="BO91" s="59" t="s">
        <v>15133</v>
      </c>
      <c r="BQ91" s="300">
        <v>81</v>
      </c>
      <c r="BR91" s="302">
        <v>81</v>
      </c>
      <c r="BS91" s="302">
        <v>0</v>
      </c>
      <c r="BU91" s="144" t="str">
        <f t="shared" si="36"/>
        <v>drop table db_custscience_interns.col_80_DB_FNDTCNSL_PRODREFRESH_CGSCX_CNSL_GLBL_STY_CLR_FLAT_XREF_null_value_count_table_stats ;</v>
      </c>
      <c r="BV91" s="59" t="s">
        <v>15231</v>
      </c>
    </row>
    <row r="92" spans="1:74" s="59" customFormat="1">
      <c r="A92" s="59" t="s">
        <v>13463</v>
      </c>
      <c r="B92" s="144" t="str">
        <f t="shared" si="37"/>
        <v>brd_sty_prg_ind string</v>
      </c>
      <c r="C92" s="145">
        <f t="shared" si="38"/>
        <v>16</v>
      </c>
      <c r="D92" s="145">
        <f t="shared" si="39"/>
        <v>0</v>
      </c>
      <c r="E92" s="145"/>
      <c r="F92" s="152" t="str">
        <f t="shared" si="40"/>
        <v>BRD_STY_PRG_IND</v>
      </c>
      <c r="G92" s="152" t="str">
        <f t="shared" si="41"/>
        <v>string</v>
      </c>
      <c r="H92" s="156">
        <v>81</v>
      </c>
      <c r="I92" s="373">
        <f t="shared" si="43"/>
        <v>2</v>
      </c>
      <c r="J92" s="373">
        <f t="shared" si="44"/>
        <v>0</v>
      </c>
      <c r="K92" s="374" t="str">
        <f t="shared" si="45"/>
        <v xml:space="preserve"> (From PDM)</v>
      </c>
      <c r="L92" s="374"/>
      <c r="M92" s="449"/>
      <c r="N92" s="371" t="s">
        <v>120</v>
      </c>
      <c r="O92" s="371" t="s">
        <v>120</v>
      </c>
      <c r="P92" s="371" t="s">
        <v>120</v>
      </c>
      <c r="Q92" s="41"/>
      <c r="R92" s="41"/>
      <c r="AC92" s="299" t="str">
        <f t="shared" si="49"/>
        <v>select distinct(BRD_STY_PRG_IND) as BRD_STY_PRG_IND_Count_Distinct FROM DB_FNDTCNSL_PRODREFRESH.CGSCX_CNSL_GLBL_STY_CLR_FLAT_XREF ;</v>
      </c>
      <c r="AF92" s="59" t="s">
        <v>13901</v>
      </c>
      <c r="AG92" s="59" t="s">
        <v>2825</v>
      </c>
      <c r="AH92" s="59" t="s">
        <v>13900</v>
      </c>
      <c r="AI92" s="144" t="str">
        <f t="shared" si="47"/>
        <v>BRD_DIV_DESC</v>
      </c>
      <c r="AJ92" s="144" t="str">
        <f t="shared" si="48"/>
        <v>Short text reference or label for a DIVISION.  (From PDM)</v>
      </c>
      <c r="AM92" s="298" t="str">
        <f t="shared" si="42"/>
        <v>col_81</v>
      </c>
      <c r="AN92" s="299" t="str">
        <f t="shared" si="30"/>
        <v>create table db_custscience_interns.col_81_DB_FNDTCNSL_PRODREFRESH_CGSCX_CNSL_GLBL_STY_CLR_FLAT_XREF_distinct_values_table_stats (col_id int, distinct_values bigint) Row format delimited Fields terminated by '\t' Lines terminated by '\n'  Stored as textfile ;</v>
      </c>
      <c r="AO92" s="59" t="s">
        <v>14013</v>
      </c>
      <c r="AR92" s="144" t="str">
        <f t="shared" si="31"/>
        <v>insert into table db_custscience_interns.col_81_DB_FNDTCNSL_PRODREFRESH_CGSCX_CNSL_GLBL_STY_CLR_FLAT_XREF_distinct_values_table_stats select '81' as col_id, count (distinct BRD_STY_PRG_IND) as distinct_values</v>
      </c>
      <c r="AS92" s="59" t="s">
        <v>14111</v>
      </c>
      <c r="AV92" s="144" t="str">
        <f t="shared" si="32"/>
        <v>insert into table db_custscience_interns.SUMMARY_of_DB_FNDTCNSL_PRODREFRESH_CGSCX_CNSL_GLBL_STY_CLR_FLAT_XREF_distinct_values_table_stats select col_id, distinct_values from db_custscience_interns.col_81_DB_FNDTCNSL_PRODREFRESH_CGSCX_CNSL_GLBL_STY_CLR_FLAT_XREF_distinct_values_table_stats ;</v>
      </c>
      <c r="AW92" s="59" t="s">
        <v>14209</v>
      </c>
      <c r="AY92" s="300" t="s">
        <v>14400</v>
      </c>
      <c r="AZ92" s="300">
        <v>82</v>
      </c>
      <c r="BA92" s="300">
        <v>3</v>
      </c>
      <c r="BC92" s="144" t="str">
        <f t="shared" si="33"/>
        <v>drop table db_custscience_interns.col_81_DB_FNDTCNSL_PRODREFRESH_CGSCX_CNSL_GLBL_STY_CLR_FLAT_XREF_distinct_values_table_stats;</v>
      </c>
      <c r="BD92" s="59" t="s">
        <v>14306</v>
      </c>
      <c r="BE92" s="301"/>
      <c r="BF92" s="144" t="str">
        <f t="shared" si="34"/>
        <v>create table db_custscience_interns.col_81_DB_FNDTCNSL_PRODREFRESH_CGSCX_CNSL_GLBL_STY_CLR_FLAT_XREF_null_value_count_table_stats (col_id int, null_value_count bigint) Row format delimited Fields terminated by '\t' Lines terminated by '\n'  Stored as textfile ;</v>
      </c>
      <c r="BG92" s="59" t="s">
        <v>14939</v>
      </c>
      <c r="BJ92" s="144" t="str">
        <f t="shared" si="46"/>
        <v xml:space="preserve">insert into table db_custscience_interns.col_81_DB_FNDTCNSL_PRODREFRESH_CGSCX_CNSL_GLBL_STY_CLR_FLAT_XREF_null_value_count_table_stats select '81' as col_id, count (OPR_STY_CLR_NBR) as null_value_count where BRD_STY_PRG_IND IS NULL </v>
      </c>
      <c r="BK92" s="59" t="s">
        <v>15036</v>
      </c>
      <c r="BN92" s="144" t="str">
        <f t="shared" si="35"/>
        <v>insert into table db_custscience_interns.SUMMARY_of_DB_FNDTCNSL_PRODREFRESH_CGSCX_CNSL_GLBL_STY_CLR_FLAT_XREF_null_value_count_table_stats select col_id, null_value_count from db_custscience_interns.col_81_DB_FNDTCNSL_PRODREFRESH_CGSCX_CNSL_GLBL_STY_CLR_FLAT_XREF_null_value_count_table_stats ;</v>
      </c>
      <c r="BO92" s="59" t="s">
        <v>15134</v>
      </c>
      <c r="BQ92" s="300">
        <v>82</v>
      </c>
      <c r="BR92" s="302">
        <v>82</v>
      </c>
      <c r="BS92" s="302">
        <v>6875798</v>
      </c>
      <c r="BU92" s="144" t="str">
        <f t="shared" si="36"/>
        <v>drop table db_custscience_interns.col_81_DB_FNDTCNSL_PRODREFRESH_CGSCX_CNSL_GLBL_STY_CLR_FLAT_XREF_null_value_count_table_stats ;</v>
      </c>
      <c r="BV92" s="59" t="s">
        <v>15232</v>
      </c>
    </row>
    <row r="93" spans="1:74" s="59" customFormat="1">
      <c r="A93" s="59" t="s">
        <v>13464</v>
      </c>
      <c r="B93" s="144" t="str">
        <f t="shared" si="37"/>
        <v>brd_sty_prg_dt string</v>
      </c>
      <c r="C93" s="145">
        <f t="shared" si="38"/>
        <v>15</v>
      </c>
      <c r="D93" s="145">
        <f t="shared" si="39"/>
        <v>0</v>
      </c>
      <c r="F93" s="36" t="str">
        <f t="shared" si="40"/>
        <v>BRD_STY_PRG_DT</v>
      </c>
      <c r="G93" s="36" t="str">
        <f t="shared" si="41"/>
        <v>string</v>
      </c>
      <c r="H93" s="29">
        <v>82</v>
      </c>
      <c r="I93" s="338">
        <f t="shared" si="43"/>
        <v>3</v>
      </c>
      <c r="J93" s="338">
        <f t="shared" si="44"/>
        <v>6875798</v>
      </c>
      <c r="K93" s="142" t="str">
        <f t="shared" si="45"/>
        <v xml:space="preserve"> (From PDM)</v>
      </c>
      <c r="L93" s="142"/>
      <c r="M93" s="447"/>
      <c r="N93" s="369" t="s">
        <v>112</v>
      </c>
      <c r="O93" s="369" t="s">
        <v>112</v>
      </c>
      <c r="P93" s="369" t="s">
        <v>112</v>
      </c>
      <c r="Q93" s="41"/>
      <c r="R93" s="41"/>
      <c r="AC93" s="299" t="str">
        <f t="shared" si="49"/>
        <v>select distinct(BRD_STY_PRG_DT) as BRD_STY_PRG_DT_Count_Distinct FROM DB_FNDTCNSL_PRODREFRESH.CGSCX_CNSL_GLBL_STY_CLR_FLAT_XREF ;</v>
      </c>
      <c r="AF93" s="59" t="s">
        <v>13899</v>
      </c>
      <c r="AG93" s="59" t="s">
        <v>2842</v>
      </c>
      <c r="AH93" s="59" t="s">
        <v>13898</v>
      </c>
      <c r="AI93" s="144" t="str">
        <f t="shared" si="47"/>
        <v>OPR_BRD_DEPT_ID</v>
      </c>
      <c r="AJ93" s="144" t="str">
        <f t="shared" si="48"/>
        <v>Identifies the PARENT DEPARTMENT of the BRAND SUBCLASS.  (From PDM)</v>
      </c>
      <c r="AM93" s="298" t="str">
        <f t="shared" si="42"/>
        <v>col_82</v>
      </c>
      <c r="AN93" s="299" t="str">
        <f t="shared" si="30"/>
        <v>create table db_custscience_interns.col_82_DB_FNDTCNSL_PRODREFRESH_CGSCX_CNSL_GLBL_STY_CLR_FLAT_XREF_distinct_values_table_stats (col_id int, distinct_values bigint) Row format delimited Fields terminated by '\t' Lines terminated by '\n'  Stored as textfile ;</v>
      </c>
      <c r="AO93" s="59" t="s">
        <v>14014</v>
      </c>
      <c r="AR93" s="144" t="str">
        <f t="shared" si="31"/>
        <v>insert into table db_custscience_interns.col_82_DB_FNDTCNSL_PRODREFRESH_CGSCX_CNSL_GLBL_STY_CLR_FLAT_XREF_distinct_values_table_stats select '82' as col_id, count (distinct BRD_STY_PRG_DT) as distinct_values</v>
      </c>
      <c r="AS93" s="59" t="s">
        <v>14112</v>
      </c>
      <c r="AV93" s="144" t="str">
        <f t="shared" si="32"/>
        <v>insert into table db_custscience_interns.SUMMARY_of_DB_FNDTCNSL_PRODREFRESH_CGSCX_CNSL_GLBL_STY_CLR_FLAT_XREF_distinct_values_table_stats select col_id, distinct_values from db_custscience_interns.col_82_DB_FNDTCNSL_PRODREFRESH_CGSCX_CNSL_GLBL_STY_CLR_FLAT_XREF_distinct_values_table_stats ;</v>
      </c>
      <c r="AW93" s="59" t="s">
        <v>14210</v>
      </c>
      <c r="AY93" s="300" t="s">
        <v>14401</v>
      </c>
      <c r="AZ93" s="300">
        <v>83</v>
      </c>
      <c r="BA93" s="300">
        <v>1698351</v>
      </c>
      <c r="BC93" s="144" t="str">
        <f t="shared" si="33"/>
        <v>drop table db_custscience_interns.col_82_DB_FNDTCNSL_PRODREFRESH_CGSCX_CNSL_GLBL_STY_CLR_FLAT_XREF_distinct_values_table_stats;</v>
      </c>
      <c r="BD93" s="59" t="s">
        <v>14307</v>
      </c>
      <c r="BE93" s="301"/>
      <c r="BF93" s="144" t="str">
        <f t="shared" si="34"/>
        <v>create table db_custscience_interns.col_82_DB_FNDTCNSL_PRODREFRESH_CGSCX_CNSL_GLBL_STY_CLR_FLAT_XREF_null_value_count_table_stats (col_id int, null_value_count bigint) Row format delimited Fields terminated by '\t' Lines terminated by '\n'  Stored as textfile ;</v>
      </c>
      <c r="BG93" s="59" t="s">
        <v>14940</v>
      </c>
      <c r="BJ93" s="144" t="str">
        <f t="shared" si="46"/>
        <v xml:space="preserve">insert into table db_custscience_interns.col_82_DB_FNDTCNSL_PRODREFRESH_CGSCX_CNSL_GLBL_STY_CLR_FLAT_XREF_null_value_count_table_stats select '82' as col_id, count (OPR_STY_CLR_NBR) as null_value_count where BRD_STY_PRG_DT IS NULL </v>
      </c>
      <c r="BK93" s="59" t="s">
        <v>15037</v>
      </c>
      <c r="BN93" s="144" t="str">
        <f t="shared" si="35"/>
        <v>insert into table db_custscience_interns.SUMMARY_of_DB_FNDTCNSL_PRODREFRESH_CGSCX_CNSL_GLBL_STY_CLR_FLAT_XREF_null_value_count_table_stats select col_id, null_value_count from db_custscience_interns.col_82_DB_FNDTCNSL_PRODREFRESH_CGSCX_CNSL_GLBL_STY_CLR_FLAT_XREF_null_value_count_table_stats ;</v>
      </c>
      <c r="BO93" s="59" t="s">
        <v>15135</v>
      </c>
      <c r="BQ93" s="300">
        <v>83</v>
      </c>
      <c r="BR93" s="302">
        <v>83</v>
      </c>
      <c r="BS93" s="302">
        <v>0</v>
      </c>
      <c r="BU93" s="144" t="str">
        <f t="shared" si="36"/>
        <v>drop table db_custscience_interns.col_82_DB_FNDTCNSL_PRODREFRESH_CGSCX_CNSL_GLBL_STY_CLR_FLAT_XREF_null_value_count_table_stats ;</v>
      </c>
      <c r="BV93" s="59" t="s">
        <v>15233</v>
      </c>
    </row>
    <row r="94" spans="1:74" s="59" customFormat="1">
      <c r="A94" s="59" t="s">
        <v>13465</v>
      </c>
      <c r="B94" s="144" t="str">
        <f t="shared" si="37"/>
        <v>brd_sty_clr_itm_desc string</v>
      </c>
      <c r="C94" s="145">
        <f t="shared" si="38"/>
        <v>21</v>
      </c>
      <c r="D94" s="145">
        <f t="shared" si="39"/>
        <v>0</v>
      </c>
      <c r="E94" s="145"/>
      <c r="F94" s="36" t="str">
        <f t="shared" si="40"/>
        <v>BRD_STY_CLR_ITM_DESC</v>
      </c>
      <c r="G94" s="36" t="str">
        <f t="shared" si="41"/>
        <v>string</v>
      </c>
      <c r="H94" s="29">
        <v>83</v>
      </c>
      <c r="I94" s="338">
        <f t="shared" si="43"/>
        <v>1698351</v>
      </c>
      <c r="J94" s="338">
        <f t="shared" si="44"/>
        <v>0</v>
      </c>
      <c r="K94" s="142" t="str">
        <f t="shared" si="45"/>
        <v>Description of the BRAND STYLE COLOR.  (From PDM)</v>
      </c>
      <c r="L94" s="142"/>
      <c r="M94" s="447"/>
      <c r="N94" s="369" t="s">
        <v>14476</v>
      </c>
      <c r="O94" s="369" t="s">
        <v>14476</v>
      </c>
      <c r="P94" s="369" t="s">
        <v>14476</v>
      </c>
      <c r="Q94" s="41"/>
      <c r="R94" s="41"/>
      <c r="AC94" s="299" t="str">
        <f t="shared" si="49"/>
        <v>select distinct(BRD_STY_CLR_ITM_DESC) as BRD_STY_CLR_ITM_DESC_Count_Distinct FROM DB_FNDTCNSL_PRODREFRESH.CGSCX_CNSL_GLBL_STY_CLR_FLAT_XREF ;</v>
      </c>
      <c r="AF94" s="59" t="s">
        <v>13897</v>
      </c>
      <c r="AG94" s="59" t="s">
        <v>2825</v>
      </c>
      <c r="AH94" s="59" t="s">
        <v>13896</v>
      </c>
      <c r="AI94" s="144" t="str">
        <f t="shared" si="47"/>
        <v>BRD_DEPT_DESC</v>
      </c>
      <c r="AJ94" s="144" t="str">
        <f t="shared" si="48"/>
        <v>Short text reference or label for a DEPARTMENT.  (From PDM)</v>
      </c>
      <c r="AM94" s="298" t="str">
        <f t="shared" si="42"/>
        <v>col_83</v>
      </c>
      <c r="AN94" s="299" t="str">
        <f t="shared" si="30"/>
        <v>create table db_custscience_interns.col_83_DB_FNDTCNSL_PRODREFRESH_CGSCX_CNSL_GLBL_STY_CLR_FLAT_XREF_distinct_values_table_stats (col_id int, distinct_values bigint) Row format delimited Fields terminated by '\t' Lines terminated by '\n'  Stored as textfile ;</v>
      </c>
      <c r="AO94" s="59" t="s">
        <v>14015</v>
      </c>
      <c r="AR94" s="144" t="str">
        <f t="shared" si="31"/>
        <v>insert into table db_custscience_interns.col_83_DB_FNDTCNSL_PRODREFRESH_CGSCX_CNSL_GLBL_STY_CLR_FLAT_XREF_distinct_values_table_stats select '83' as col_id, count (distinct BRD_STY_CLR_ITM_DESC) as distinct_values</v>
      </c>
      <c r="AS94" s="59" t="s">
        <v>14113</v>
      </c>
      <c r="AV94" s="144" t="str">
        <f t="shared" si="32"/>
        <v>insert into table db_custscience_interns.SUMMARY_of_DB_FNDTCNSL_PRODREFRESH_CGSCX_CNSL_GLBL_STY_CLR_FLAT_XREF_distinct_values_table_stats select col_id, distinct_values from db_custscience_interns.col_83_DB_FNDTCNSL_PRODREFRESH_CGSCX_CNSL_GLBL_STY_CLR_FLAT_XREF_distinct_values_table_stats ;</v>
      </c>
      <c r="AW94" s="59" t="s">
        <v>14211</v>
      </c>
      <c r="AY94" s="300" t="s">
        <v>14402</v>
      </c>
      <c r="AZ94" s="300">
        <v>84</v>
      </c>
      <c r="BA94" s="300">
        <v>51</v>
      </c>
      <c r="BC94" s="144" t="str">
        <f t="shared" si="33"/>
        <v>drop table db_custscience_interns.col_83_DB_FNDTCNSL_PRODREFRESH_CGSCX_CNSL_GLBL_STY_CLR_FLAT_XREF_distinct_values_table_stats;</v>
      </c>
      <c r="BD94" s="59" t="s">
        <v>14308</v>
      </c>
      <c r="BE94" s="301"/>
      <c r="BF94" s="144" t="str">
        <f t="shared" si="34"/>
        <v>create table db_custscience_interns.col_83_DB_FNDTCNSL_PRODREFRESH_CGSCX_CNSL_GLBL_STY_CLR_FLAT_XREF_null_value_count_table_stats (col_id int, null_value_count bigint) Row format delimited Fields terminated by '\t' Lines terminated by '\n'  Stored as textfile ;</v>
      </c>
      <c r="BG94" s="59" t="s">
        <v>14941</v>
      </c>
      <c r="BJ94" s="144" t="str">
        <f t="shared" si="46"/>
        <v xml:space="preserve">insert into table db_custscience_interns.col_83_DB_FNDTCNSL_PRODREFRESH_CGSCX_CNSL_GLBL_STY_CLR_FLAT_XREF_null_value_count_table_stats select '83' as col_id, count (OPR_STY_CLR_NBR) as null_value_count where BRD_STY_CLR_ITM_DESC IS NULL </v>
      </c>
      <c r="BK94" s="59" t="s">
        <v>15038</v>
      </c>
      <c r="BN94" s="144" t="str">
        <f t="shared" si="35"/>
        <v>insert into table db_custscience_interns.SUMMARY_of_DB_FNDTCNSL_PRODREFRESH_CGSCX_CNSL_GLBL_STY_CLR_FLAT_XREF_null_value_count_table_stats select col_id, null_value_count from db_custscience_interns.col_83_DB_FNDTCNSL_PRODREFRESH_CGSCX_CNSL_GLBL_STY_CLR_FLAT_XREF_null_value_count_table_stats ;</v>
      </c>
      <c r="BO94" s="59" t="s">
        <v>15136</v>
      </c>
      <c r="BQ94" s="300">
        <v>84</v>
      </c>
      <c r="BR94" s="302">
        <v>84</v>
      </c>
      <c r="BS94" s="302">
        <v>107146</v>
      </c>
      <c r="BU94" s="144" t="str">
        <f t="shared" si="36"/>
        <v>drop table db_custscience_interns.col_83_DB_FNDTCNSL_PRODREFRESH_CGSCX_CNSL_GLBL_STY_CLR_FLAT_XREF_null_value_count_table_stats ;</v>
      </c>
      <c r="BV94" s="59" t="s">
        <v>15234</v>
      </c>
    </row>
    <row r="95" spans="1:74" s="59" customFormat="1">
      <c r="A95" s="59" t="s">
        <v>13466</v>
      </c>
      <c r="B95" s="144" t="str">
        <f t="shared" si="37"/>
        <v>brd_div_desc string</v>
      </c>
      <c r="C95" s="145">
        <f t="shared" si="38"/>
        <v>13</v>
      </c>
      <c r="D95" s="145">
        <f t="shared" si="39"/>
        <v>0</v>
      </c>
      <c r="E95" s="145"/>
      <c r="F95" s="36" t="str">
        <f t="shared" si="40"/>
        <v>BRD_DIV_DESC</v>
      </c>
      <c r="G95" s="36" t="str">
        <f t="shared" si="41"/>
        <v>string</v>
      </c>
      <c r="H95" s="29">
        <v>84</v>
      </c>
      <c r="I95" s="338">
        <f t="shared" si="43"/>
        <v>51</v>
      </c>
      <c r="J95" s="338">
        <f t="shared" si="44"/>
        <v>107146</v>
      </c>
      <c r="K95" s="142" t="str">
        <f t="shared" si="45"/>
        <v>Short text reference or label for a DIVISION.  (From PDM)</v>
      </c>
      <c r="L95" s="142"/>
      <c r="M95" s="447"/>
      <c r="N95" s="369" t="s">
        <v>14437</v>
      </c>
      <c r="O95" s="369" t="s">
        <v>14437</v>
      </c>
      <c r="P95" s="369" t="s">
        <v>14437</v>
      </c>
      <c r="Q95" s="41"/>
      <c r="R95" s="41"/>
      <c r="AC95" s="299" t="str">
        <f t="shared" si="49"/>
        <v>select distinct(BRD_DIV_DESC) as BRD_DIV_DESC_Count_Distinct FROM DB_FNDTCNSL_PRODREFRESH.CGSCX_CNSL_GLBL_STY_CLR_FLAT_XREF ;</v>
      </c>
      <c r="AF95" s="59" t="s">
        <v>13895</v>
      </c>
      <c r="AG95" s="59" t="s">
        <v>2825</v>
      </c>
      <c r="AH95" s="59" t="s">
        <v>13894</v>
      </c>
      <c r="AI95" s="144" t="str">
        <f t="shared" si="47"/>
        <v>BRD_CLS_DESC</v>
      </c>
      <c r="AJ95" s="144" t="str">
        <f t="shared" si="48"/>
        <v>Short text reference or label for the ITEM CLASS.  (From PDM)</v>
      </c>
      <c r="AM95" s="298" t="str">
        <f t="shared" si="42"/>
        <v>col_84</v>
      </c>
      <c r="AN95" s="299" t="str">
        <f t="shared" si="30"/>
        <v>create table db_custscience_interns.col_84_DB_FNDTCNSL_PRODREFRESH_CGSCX_CNSL_GLBL_STY_CLR_FLAT_XREF_distinct_values_table_stats (col_id int, distinct_values bigint) Row format delimited Fields terminated by '\t' Lines terminated by '\n'  Stored as textfile ;</v>
      </c>
      <c r="AO95" s="59" t="s">
        <v>14016</v>
      </c>
      <c r="AR95" s="144" t="str">
        <f t="shared" si="31"/>
        <v>insert into table db_custscience_interns.col_84_DB_FNDTCNSL_PRODREFRESH_CGSCX_CNSL_GLBL_STY_CLR_FLAT_XREF_distinct_values_table_stats select '84' as col_id, count (distinct BRD_DIV_DESC) as distinct_values</v>
      </c>
      <c r="AS95" s="59" t="s">
        <v>14114</v>
      </c>
      <c r="AV95" s="144" t="str">
        <f t="shared" si="32"/>
        <v>insert into table db_custscience_interns.SUMMARY_of_DB_FNDTCNSL_PRODREFRESH_CGSCX_CNSL_GLBL_STY_CLR_FLAT_XREF_distinct_values_table_stats select col_id, distinct_values from db_custscience_interns.col_84_DB_FNDTCNSL_PRODREFRESH_CGSCX_CNSL_GLBL_STY_CLR_FLAT_XREF_distinct_values_table_stats ;</v>
      </c>
      <c r="AW95" s="59" t="s">
        <v>14212</v>
      </c>
      <c r="AY95" s="300" t="s">
        <v>14403</v>
      </c>
      <c r="AZ95" s="300">
        <v>85</v>
      </c>
      <c r="BA95" s="300">
        <v>316</v>
      </c>
      <c r="BC95" s="144" t="str">
        <f t="shared" si="33"/>
        <v>drop table db_custscience_interns.col_84_DB_FNDTCNSL_PRODREFRESH_CGSCX_CNSL_GLBL_STY_CLR_FLAT_XREF_distinct_values_table_stats;</v>
      </c>
      <c r="BD95" s="59" t="s">
        <v>14309</v>
      </c>
      <c r="BE95" s="301"/>
      <c r="BF95" s="144" t="str">
        <f t="shared" si="34"/>
        <v>create table db_custscience_interns.col_84_DB_FNDTCNSL_PRODREFRESH_CGSCX_CNSL_GLBL_STY_CLR_FLAT_XREF_null_value_count_table_stats (col_id int, null_value_count bigint) Row format delimited Fields terminated by '\t' Lines terminated by '\n'  Stored as textfile ;</v>
      </c>
      <c r="BG95" s="59" t="s">
        <v>14942</v>
      </c>
      <c r="BJ95" s="144" t="str">
        <f t="shared" si="46"/>
        <v xml:space="preserve">insert into table db_custscience_interns.col_84_DB_FNDTCNSL_PRODREFRESH_CGSCX_CNSL_GLBL_STY_CLR_FLAT_XREF_null_value_count_table_stats select '84' as col_id, count (OPR_STY_CLR_NBR) as null_value_count where BRD_DIV_DESC IS NULL </v>
      </c>
      <c r="BK95" s="59" t="s">
        <v>15039</v>
      </c>
      <c r="BN95" s="144" t="str">
        <f t="shared" si="35"/>
        <v>insert into table db_custscience_interns.SUMMARY_of_DB_FNDTCNSL_PRODREFRESH_CGSCX_CNSL_GLBL_STY_CLR_FLAT_XREF_null_value_count_table_stats select col_id, null_value_count from db_custscience_interns.col_84_DB_FNDTCNSL_PRODREFRESH_CGSCX_CNSL_GLBL_STY_CLR_FLAT_XREF_null_value_count_table_stats ;</v>
      </c>
      <c r="BO95" s="59" t="s">
        <v>15137</v>
      </c>
      <c r="BQ95" s="300">
        <v>85</v>
      </c>
      <c r="BR95" s="302">
        <v>85</v>
      </c>
      <c r="BS95" s="302">
        <v>107146</v>
      </c>
      <c r="BU95" s="144" t="str">
        <f t="shared" si="36"/>
        <v>drop table db_custscience_interns.col_84_DB_FNDTCNSL_PRODREFRESH_CGSCX_CNSL_GLBL_STY_CLR_FLAT_XREF_null_value_count_table_stats ;</v>
      </c>
      <c r="BV95" s="59" t="s">
        <v>15235</v>
      </c>
    </row>
    <row r="96" spans="1:74" s="59" customFormat="1">
      <c r="A96" s="59" t="s">
        <v>13467</v>
      </c>
      <c r="B96" s="144" t="str">
        <f t="shared" si="37"/>
        <v>brd_dept_desc string</v>
      </c>
      <c r="C96" s="145">
        <f t="shared" si="38"/>
        <v>14</v>
      </c>
      <c r="D96" s="145">
        <f t="shared" si="39"/>
        <v>0</v>
      </c>
      <c r="F96" s="36" t="str">
        <f t="shared" si="40"/>
        <v>BRD_DEPT_DESC</v>
      </c>
      <c r="G96" s="36" t="str">
        <f t="shared" si="41"/>
        <v>string</v>
      </c>
      <c r="H96" s="29">
        <v>85</v>
      </c>
      <c r="I96" s="338">
        <f t="shared" si="43"/>
        <v>316</v>
      </c>
      <c r="J96" s="338">
        <f t="shared" si="44"/>
        <v>107146</v>
      </c>
      <c r="K96" s="142" t="str">
        <f t="shared" si="45"/>
        <v>Short text reference or label for a DEPARTMENT.  (From PDM)</v>
      </c>
      <c r="L96" s="142"/>
      <c r="M96" s="447"/>
      <c r="N96" s="369" t="s">
        <v>14477</v>
      </c>
      <c r="O96" s="369" t="s">
        <v>14477</v>
      </c>
      <c r="P96" s="369" t="s">
        <v>14477</v>
      </c>
      <c r="Q96" s="41"/>
      <c r="R96" s="41"/>
      <c r="AC96" s="299" t="str">
        <f t="shared" si="49"/>
        <v>select distinct(BRD_DEPT_DESC) as BRD_DEPT_DESC_Count_Distinct FROM DB_FNDTCNSL_PRODREFRESH.CGSCX_CNSL_GLBL_STY_CLR_FLAT_XREF ;</v>
      </c>
      <c r="AF96" s="59" t="s">
        <v>13893</v>
      </c>
      <c r="AG96" s="59" t="s">
        <v>2842</v>
      </c>
      <c r="AH96" s="59" t="s">
        <v>13892</v>
      </c>
      <c r="AI96" s="144" t="str">
        <f t="shared" si="47"/>
        <v>OPR_BRD_SCLS_ID</v>
      </c>
      <c r="AJ96" s="144" t="str">
        <f t="shared" si="48"/>
        <v>Identifies an ITEM SUBCLASS.  (From PDM)</v>
      </c>
      <c r="AM96" s="298" t="str">
        <f t="shared" si="42"/>
        <v>col_85</v>
      </c>
      <c r="AN96" s="299" t="str">
        <f t="shared" si="30"/>
        <v>create table db_custscience_interns.col_85_DB_FNDTCNSL_PRODREFRESH_CGSCX_CNSL_GLBL_STY_CLR_FLAT_XREF_distinct_values_table_stats (col_id int, distinct_values bigint) Row format delimited Fields terminated by '\t' Lines terminated by '\n'  Stored as textfile ;</v>
      </c>
      <c r="AO96" s="59" t="s">
        <v>14017</v>
      </c>
      <c r="AR96" s="144" t="str">
        <f t="shared" si="31"/>
        <v>insert into table db_custscience_interns.col_85_DB_FNDTCNSL_PRODREFRESH_CGSCX_CNSL_GLBL_STY_CLR_FLAT_XREF_distinct_values_table_stats select '85' as col_id, count (distinct BRD_DEPT_DESC) as distinct_values</v>
      </c>
      <c r="AS96" s="59" t="s">
        <v>14115</v>
      </c>
      <c r="AV96" s="144" t="str">
        <f t="shared" si="32"/>
        <v>insert into table db_custscience_interns.SUMMARY_of_DB_FNDTCNSL_PRODREFRESH_CGSCX_CNSL_GLBL_STY_CLR_FLAT_XREF_distinct_values_table_stats select col_id, distinct_values from db_custscience_interns.col_85_DB_FNDTCNSL_PRODREFRESH_CGSCX_CNSL_GLBL_STY_CLR_FLAT_XREF_distinct_values_table_stats ;</v>
      </c>
      <c r="AW96" s="59" t="s">
        <v>14213</v>
      </c>
      <c r="AY96" s="300" t="s">
        <v>14404</v>
      </c>
      <c r="AZ96" s="300">
        <v>86</v>
      </c>
      <c r="BA96" s="300">
        <v>1087</v>
      </c>
      <c r="BC96" s="144" t="str">
        <f t="shared" si="33"/>
        <v>drop table db_custscience_interns.col_85_DB_FNDTCNSL_PRODREFRESH_CGSCX_CNSL_GLBL_STY_CLR_FLAT_XREF_distinct_values_table_stats;</v>
      </c>
      <c r="BD96" s="59" t="s">
        <v>14310</v>
      </c>
      <c r="BE96" s="301"/>
      <c r="BF96" s="144" t="str">
        <f t="shared" si="34"/>
        <v>create table db_custscience_interns.col_85_DB_FNDTCNSL_PRODREFRESH_CGSCX_CNSL_GLBL_STY_CLR_FLAT_XREF_null_value_count_table_stats (col_id int, null_value_count bigint) Row format delimited Fields terminated by '\t' Lines terminated by '\n'  Stored as textfile ;</v>
      </c>
      <c r="BG96" s="59" t="s">
        <v>14943</v>
      </c>
      <c r="BJ96" s="144" t="str">
        <f t="shared" si="46"/>
        <v xml:space="preserve">insert into table db_custscience_interns.col_85_DB_FNDTCNSL_PRODREFRESH_CGSCX_CNSL_GLBL_STY_CLR_FLAT_XREF_null_value_count_table_stats select '85' as col_id, count (OPR_STY_CLR_NBR) as null_value_count where BRD_DEPT_DESC IS NULL </v>
      </c>
      <c r="BK96" s="59" t="s">
        <v>15040</v>
      </c>
      <c r="BN96" s="144" t="str">
        <f t="shared" si="35"/>
        <v>insert into table db_custscience_interns.SUMMARY_of_DB_FNDTCNSL_PRODREFRESH_CGSCX_CNSL_GLBL_STY_CLR_FLAT_XREF_null_value_count_table_stats select col_id, null_value_count from db_custscience_interns.col_85_DB_FNDTCNSL_PRODREFRESH_CGSCX_CNSL_GLBL_STY_CLR_FLAT_XREF_null_value_count_table_stats ;</v>
      </c>
      <c r="BO96" s="59" t="s">
        <v>15138</v>
      </c>
      <c r="BQ96" s="300">
        <v>86</v>
      </c>
      <c r="BR96" s="302">
        <v>86</v>
      </c>
      <c r="BS96" s="302">
        <v>107146</v>
      </c>
      <c r="BU96" s="144" t="str">
        <f t="shared" si="36"/>
        <v>drop table db_custscience_interns.col_85_DB_FNDTCNSL_PRODREFRESH_CGSCX_CNSL_GLBL_STY_CLR_FLAT_XREF_null_value_count_table_stats ;</v>
      </c>
      <c r="BV96" s="59" t="s">
        <v>15236</v>
      </c>
    </row>
    <row r="97" spans="1:74" s="59" customFormat="1">
      <c r="A97" s="59" t="s">
        <v>13468</v>
      </c>
      <c r="B97" s="144" t="str">
        <f t="shared" si="37"/>
        <v>brd_cls_desc string</v>
      </c>
      <c r="C97" s="145">
        <f t="shared" si="38"/>
        <v>13</v>
      </c>
      <c r="D97" s="145">
        <f t="shared" si="39"/>
        <v>0</v>
      </c>
      <c r="E97" s="145"/>
      <c r="F97" s="36" t="str">
        <f t="shared" si="40"/>
        <v>BRD_CLS_DESC</v>
      </c>
      <c r="G97" s="36" t="str">
        <f t="shared" si="41"/>
        <v>string</v>
      </c>
      <c r="H97" s="29">
        <v>86</v>
      </c>
      <c r="I97" s="338">
        <f t="shared" si="43"/>
        <v>1087</v>
      </c>
      <c r="J97" s="338">
        <f t="shared" si="44"/>
        <v>107146</v>
      </c>
      <c r="K97" s="142" t="str">
        <f t="shared" si="45"/>
        <v>Short text reference or label for the ITEM CLASS.  (From PDM)</v>
      </c>
      <c r="L97" s="142"/>
      <c r="M97" s="447"/>
      <c r="N97" s="369" t="s">
        <v>14478</v>
      </c>
      <c r="O97" s="369" t="s">
        <v>14478</v>
      </c>
      <c r="P97" s="369" t="s">
        <v>14478</v>
      </c>
      <c r="Q97" s="41"/>
      <c r="R97" s="41"/>
      <c r="AC97" s="299" t="str">
        <f t="shared" si="49"/>
        <v>select distinct(BRD_CLS_DESC) as BRD_CLS_DESC_Count_Distinct FROM DB_FNDTCNSL_PRODREFRESH.CGSCX_CNSL_GLBL_STY_CLR_FLAT_XREF ;</v>
      </c>
      <c r="AF97" s="59" t="s">
        <v>13891</v>
      </c>
      <c r="AG97" s="59" t="s">
        <v>2825</v>
      </c>
      <c r="AH97" s="59" t="s">
        <v>13890</v>
      </c>
      <c r="AI97" s="144" t="str">
        <f t="shared" si="47"/>
        <v>BRD_SCLS_DESC</v>
      </c>
      <c r="AJ97" s="144" t="str">
        <f t="shared" si="48"/>
        <v>Short text reference or label for the ITEM SUBCLASS.  (From PDM)</v>
      </c>
      <c r="AM97" s="298" t="str">
        <f t="shared" si="42"/>
        <v>col_86</v>
      </c>
      <c r="AN97" s="299" t="str">
        <f t="shared" si="30"/>
        <v>create table db_custscience_interns.col_86_DB_FNDTCNSL_PRODREFRESH_CGSCX_CNSL_GLBL_STY_CLR_FLAT_XREF_distinct_values_table_stats (col_id int, distinct_values bigint) Row format delimited Fields terminated by '\t' Lines terminated by '\n'  Stored as textfile ;</v>
      </c>
      <c r="AO97" s="59" t="s">
        <v>14018</v>
      </c>
      <c r="AR97" s="144" t="str">
        <f t="shared" si="31"/>
        <v>insert into table db_custscience_interns.col_86_DB_FNDTCNSL_PRODREFRESH_CGSCX_CNSL_GLBL_STY_CLR_FLAT_XREF_distinct_values_table_stats select '86' as col_id, count (distinct BRD_CLS_DESC) as distinct_values</v>
      </c>
      <c r="AS97" s="59" t="s">
        <v>14116</v>
      </c>
      <c r="AV97" s="144" t="str">
        <f t="shared" si="32"/>
        <v>insert into table db_custscience_interns.SUMMARY_of_DB_FNDTCNSL_PRODREFRESH_CGSCX_CNSL_GLBL_STY_CLR_FLAT_XREF_distinct_values_table_stats select col_id, distinct_values from db_custscience_interns.col_86_DB_FNDTCNSL_PRODREFRESH_CGSCX_CNSL_GLBL_STY_CLR_FLAT_XREF_distinct_values_table_stats ;</v>
      </c>
      <c r="AW97" s="59" t="s">
        <v>14214</v>
      </c>
      <c r="AY97" s="300" t="s">
        <v>14405</v>
      </c>
      <c r="AZ97" s="300">
        <v>87</v>
      </c>
      <c r="BA97" s="300">
        <v>2868</v>
      </c>
      <c r="BC97" s="144" t="str">
        <f t="shared" si="33"/>
        <v>drop table db_custscience_interns.col_86_DB_FNDTCNSL_PRODREFRESH_CGSCX_CNSL_GLBL_STY_CLR_FLAT_XREF_distinct_values_table_stats;</v>
      </c>
      <c r="BD97" s="59" t="s">
        <v>14311</v>
      </c>
      <c r="BE97" s="301"/>
      <c r="BF97" s="144" t="str">
        <f t="shared" si="34"/>
        <v>create table db_custscience_interns.col_86_DB_FNDTCNSL_PRODREFRESH_CGSCX_CNSL_GLBL_STY_CLR_FLAT_XREF_null_value_count_table_stats (col_id int, null_value_count bigint) Row format delimited Fields terminated by '\t' Lines terminated by '\n'  Stored as textfile ;</v>
      </c>
      <c r="BG97" s="59" t="s">
        <v>14944</v>
      </c>
      <c r="BJ97" s="144" t="str">
        <f t="shared" si="46"/>
        <v xml:space="preserve">insert into table db_custscience_interns.col_86_DB_FNDTCNSL_PRODREFRESH_CGSCX_CNSL_GLBL_STY_CLR_FLAT_XREF_null_value_count_table_stats select '86' as col_id, count (OPR_STY_CLR_NBR) as null_value_count where BRD_CLS_DESC IS NULL </v>
      </c>
      <c r="BK97" s="59" t="s">
        <v>15041</v>
      </c>
      <c r="BN97" s="144" t="str">
        <f t="shared" si="35"/>
        <v>insert into table db_custscience_interns.SUMMARY_of_DB_FNDTCNSL_PRODREFRESH_CGSCX_CNSL_GLBL_STY_CLR_FLAT_XREF_null_value_count_table_stats select col_id, null_value_count from db_custscience_interns.col_86_DB_FNDTCNSL_PRODREFRESH_CGSCX_CNSL_GLBL_STY_CLR_FLAT_XREF_null_value_count_table_stats ;</v>
      </c>
      <c r="BO97" s="59" t="s">
        <v>15139</v>
      </c>
      <c r="BQ97" s="300">
        <v>87</v>
      </c>
      <c r="BR97" s="302">
        <v>87</v>
      </c>
      <c r="BS97" s="302">
        <v>107146</v>
      </c>
      <c r="BU97" s="144" t="str">
        <f t="shared" si="36"/>
        <v>drop table db_custscience_interns.col_86_DB_FNDTCNSL_PRODREFRESH_CGSCX_CNSL_GLBL_STY_CLR_FLAT_XREF_null_value_count_table_stats ;</v>
      </c>
      <c r="BV97" s="59" t="s">
        <v>15237</v>
      </c>
    </row>
    <row r="98" spans="1:74" s="59" customFormat="1">
      <c r="A98" s="59" t="s">
        <v>13469</v>
      </c>
      <c r="B98" s="144" t="str">
        <f t="shared" si="37"/>
        <v>brd_scls_desc string</v>
      </c>
      <c r="C98" s="145">
        <f t="shared" si="38"/>
        <v>14</v>
      </c>
      <c r="D98" s="145">
        <f t="shared" si="39"/>
        <v>0</v>
      </c>
      <c r="E98" s="145"/>
      <c r="F98" s="36" t="str">
        <f t="shared" si="40"/>
        <v>BRD_SCLS_DESC</v>
      </c>
      <c r="G98" s="36" t="str">
        <f t="shared" si="41"/>
        <v>string</v>
      </c>
      <c r="H98" s="29">
        <v>87</v>
      </c>
      <c r="I98" s="338">
        <f t="shared" si="43"/>
        <v>2868</v>
      </c>
      <c r="J98" s="338">
        <f t="shared" si="44"/>
        <v>107146</v>
      </c>
      <c r="K98" s="142" t="str">
        <f t="shared" si="45"/>
        <v>Short text reference or label for the ITEM SUBCLASS.  (From PDM)</v>
      </c>
      <c r="L98" s="142"/>
      <c r="M98" s="447"/>
      <c r="N98" s="369" t="s">
        <v>14479</v>
      </c>
      <c r="O98" s="369" t="s">
        <v>14479</v>
      </c>
      <c r="P98" s="369" t="s">
        <v>14479</v>
      </c>
      <c r="Q98" s="41"/>
      <c r="R98" s="41"/>
      <c r="AC98" s="299" t="str">
        <f t="shared" si="49"/>
        <v>select distinct(BRD_SCLS_DESC) as BRD_SCLS_DESC_Count_Distinct FROM DB_FNDTCNSL_PRODREFRESH.CGSCX_CNSL_GLBL_STY_CLR_FLAT_XREF ;</v>
      </c>
      <c r="AF98" s="59" t="s">
        <v>13889</v>
      </c>
      <c r="AG98" s="59" t="s">
        <v>2825</v>
      </c>
      <c r="AH98" s="59" t="s">
        <v>13888</v>
      </c>
      <c r="AI98" s="144" t="str">
        <f t="shared" si="47"/>
        <v>BRD_CD</v>
      </c>
      <c r="AJ98" s="144" t="str">
        <f t="shared" si="48"/>
        <v>A unique identifier for a BRAND.  (From PDM)</v>
      </c>
      <c r="AM98" s="298" t="str">
        <f t="shared" si="42"/>
        <v>col_87</v>
      </c>
      <c r="AN98" s="299" t="str">
        <f t="shared" si="30"/>
        <v>create table db_custscience_interns.col_87_DB_FNDTCNSL_PRODREFRESH_CGSCX_CNSL_GLBL_STY_CLR_FLAT_XREF_distinct_values_table_stats (col_id int, distinct_values bigint) Row format delimited Fields terminated by '\t' Lines terminated by '\n'  Stored as textfile ;</v>
      </c>
      <c r="AO98" s="59" t="s">
        <v>14019</v>
      </c>
      <c r="AR98" s="144" t="str">
        <f t="shared" si="31"/>
        <v>insert into table db_custscience_interns.col_87_DB_FNDTCNSL_PRODREFRESH_CGSCX_CNSL_GLBL_STY_CLR_FLAT_XREF_distinct_values_table_stats select '87' as col_id, count (distinct BRD_SCLS_DESC) as distinct_values</v>
      </c>
      <c r="AS98" s="59" t="s">
        <v>14117</v>
      </c>
      <c r="AV98" s="144" t="str">
        <f t="shared" si="32"/>
        <v>insert into table db_custscience_interns.SUMMARY_of_DB_FNDTCNSL_PRODREFRESH_CGSCX_CNSL_GLBL_STY_CLR_FLAT_XREF_distinct_values_table_stats select col_id, distinct_values from db_custscience_interns.col_87_DB_FNDTCNSL_PRODREFRESH_CGSCX_CNSL_GLBL_STY_CLR_FLAT_XREF_distinct_values_table_stats ;</v>
      </c>
      <c r="AW98" s="59" t="s">
        <v>14215</v>
      </c>
      <c r="AY98" s="300" t="s">
        <v>14406</v>
      </c>
      <c r="AZ98" s="300">
        <v>88</v>
      </c>
      <c r="BA98" s="300">
        <v>1335221</v>
      </c>
      <c r="BC98" s="144" t="str">
        <f t="shared" si="33"/>
        <v>drop table db_custscience_interns.col_87_DB_FNDTCNSL_PRODREFRESH_CGSCX_CNSL_GLBL_STY_CLR_FLAT_XREF_distinct_values_table_stats;</v>
      </c>
      <c r="BD98" s="59" t="s">
        <v>14312</v>
      </c>
      <c r="BE98" s="301"/>
      <c r="BF98" s="144" t="str">
        <f t="shared" si="34"/>
        <v>create table db_custscience_interns.col_87_DB_FNDTCNSL_PRODREFRESH_CGSCX_CNSL_GLBL_STY_CLR_FLAT_XREF_null_value_count_table_stats (col_id int, null_value_count bigint) Row format delimited Fields terminated by '\t' Lines terminated by '\n'  Stored as textfile ;</v>
      </c>
      <c r="BG98" s="59" t="s">
        <v>14945</v>
      </c>
      <c r="BJ98" s="144" t="str">
        <f t="shared" si="46"/>
        <v xml:space="preserve">insert into table db_custscience_interns.col_87_DB_FNDTCNSL_PRODREFRESH_CGSCX_CNSL_GLBL_STY_CLR_FLAT_XREF_null_value_count_table_stats select '87' as col_id, count (OPR_STY_CLR_NBR) as null_value_count where BRD_SCLS_DESC IS NULL </v>
      </c>
      <c r="BK98" s="59" t="s">
        <v>15042</v>
      </c>
      <c r="BN98" s="144" t="str">
        <f t="shared" si="35"/>
        <v>insert into table db_custscience_interns.SUMMARY_of_DB_FNDTCNSL_PRODREFRESH_CGSCX_CNSL_GLBL_STY_CLR_FLAT_XREF_null_value_count_table_stats select col_id, null_value_count from db_custscience_interns.col_87_DB_FNDTCNSL_PRODREFRESH_CGSCX_CNSL_GLBL_STY_CLR_FLAT_XREF_null_value_count_table_stats ;</v>
      </c>
      <c r="BO98" s="59" t="s">
        <v>15140</v>
      </c>
      <c r="BQ98" s="300">
        <v>88</v>
      </c>
      <c r="BR98" s="302">
        <v>88</v>
      </c>
      <c r="BS98" s="302">
        <v>6862276</v>
      </c>
      <c r="BU98" s="144" t="str">
        <f t="shared" si="36"/>
        <v>drop table db_custscience_interns.col_87_DB_FNDTCNSL_PRODREFRESH_CGSCX_CNSL_GLBL_STY_CLR_FLAT_XREF_null_value_count_table_stats ;</v>
      </c>
      <c r="BV98" s="59" t="s">
        <v>15238</v>
      </c>
    </row>
    <row r="99" spans="1:74" s="59" customFormat="1">
      <c r="A99" s="59" t="s">
        <v>13470</v>
      </c>
      <c r="B99" s="144" t="str">
        <f t="shared" si="37"/>
        <v>venus_sty_clr_key bigint</v>
      </c>
      <c r="C99" s="145">
        <f t="shared" si="38"/>
        <v>18</v>
      </c>
      <c r="D99" s="145">
        <f t="shared" si="39"/>
        <v>0</v>
      </c>
      <c r="F99" s="36" t="str">
        <f t="shared" si="40"/>
        <v>VENUS_STY_CLR_KEY</v>
      </c>
      <c r="G99" s="36" t="str">
        <f t="shared" si="41"/>
        <v>bigint</v>
      </c>
      <c r="H99" s="29">
        <v>88</v>
      </c>
      <c r="I99" s="338">
        <f t="shared" si="43"/>
        <v>1335221</v>
      </c>
      <c r="J99" s="338">
        <f t="shared" si="44"/>
        <v>6862276</v>
      </c>
      <c r="K99" s="142" t="str">
        <f t="shared" si="45"/>
        <v xml:space="preserve"> (From PDM)</v>
      </c>
      <c r="L99" s="142"/>
      <c r="M99" s="447"/>
      <c r="N99" s="369" t="s">
        <v>14480</v>
      </c>
      <c r="O99" s="369" t="s">
        <v>112</v>
      </c>
      <c r="P99" s="369" t="s">
        <v>112</v>
      </c>
      <c r="Q99" s="41"/>
      <c r="R99" s="41"/>
      <c r="AC99" s="299" t="str">
        <f t="shared" si="49"/>
        <v>select distinct(VENUS_STY_CLR_KEY) as VENUS_STY_CLR_KEY_Count_Distinct FROM DB_FNDTCNSL_PRODREFRESH.CGSCX_CNSL_GLBL_STY_CLR_FLAT_XREF ;</v>
      </c>
      <c r="AF99" s="59" t="s">
        <v>13887</v>
      </c>
      <c r="AG99" s="59" t="s">
        <v>2825</v>
      </c>
      <c r="AH99" s="59" t="s">
        <v>13886</v>
      </c>
      <c r="AI99" s="144" t="str">
        <f t="shared" si="47"/>
        <v>BRD_ABBR_NM</v>
      </c>
      <c r="AJ99" s="144" t="str">
        <f t="shared" si="48"/>
        <v>The abbreviated name of a BRAND.  (From PDM)</v>
      </c>
      <c r="AM99" s="298" t="str">
        <f t="shared" si="42"/>
        <v>col_88</v>
      </c>
      <c r="AN99" s="299" t="str">
        <f t="shared" si="30"/>
        <v>create table db_custscience_interns.col_88_DB_FNDTCNSL_PRODREFRESH_CGSCX_CNSL_GLBL_STY_CLR_FLAT_XREF_distinct_values_table_stats (col_id int, distinct_values bigint) Row format delimited Fields terminated by '\t' Lines terminated by '\n'  Stored as textfile ;</v>
      </c>
      <c r="AO99" s="59" t="s">
        <v>14020</v>
      </c>
      <c r="AR99" s="144" t="str">
        <f t="shared" si="31"/>
        <v>insert into table db_custscience_interns.col_88_DB_FNDTCNSL_PRODREFRESH_CGSCX_CNSL_GLBL_STY_CLR_FLAT_XREF_distinct_values_table_stats select '88' as col_id, count (distinct VENUS_STY_CLR_KEY) as distinct_values</v>
      </c>
      <c r="AS99" s="59" t="s">
        <v>14118</v>
      </c>
      <c r="AV99" s="144" t="str">
        <f t="shared" si="32"/>
        <v>insert into table db_custscience_interns.SUMMARY_of_DB_FNDTCNSL_PRODREFRESH_CGSCX_CNSL_GLBL_STY_CLR_FLAT_XREF_distinct_values_table_stats select col_id, distinct_values from db_custscience_interns.col_88_DB_FNDTCNSL_PRODREFRESH_CGSCX_CNSL_GLBL_STY_CLR_FLAT_XREF_distinct_values_table_stats ;</v>
      </c>
      <c r="AW99" s="59" t="s">
        <v>14216</v>
      </c>
      <c r="AY99" s="300" t="s">
        <v>14407</v>
      </c>
      <c r="AZ99" s="300">
        <v>89</v>
      </c>
      <c r="BA99" s="300">
        <v>1335165</v>
      </c>
      <c r="BC99" s="144" t="str">
        <f t="shared" si="33"/>
        <v>drop table db_custscience_interns.col_88_DB_FNDTCNSL_PRODREFRESH_CGSCX_CNSL_GLBL_STY_CLR_FLAT_XREF_distinct_values_table_stats;</v>
      </c>
      <c r="BD99" s="59" t="s">
        <v>14313</v>
      </c>
      <c r="BE99" s="301"/>
      <c r="BF99" s="144" t="str">
        <f t="shared" si="34"/>
        <v>create table db_custscience_interns.col_88_DB_FNDTCNSL_PRODREFRESH_CGSCX_CNSL_GLBL_STY_CLR_FLAT_XREF_null_value_count_table_stats (col_id int, null_value_count bigint) Row format delimited Fields terminated by '\t' Lines terminated by '\n'  Stored as textfile ;</v>
      </c>
      <c r="BG99" s="59" t="s">
        <v>14946</v>
      </c>
      <c r="BJ99" s="144" t="str">
        <f t="shared" si="46"/>
        <v xml:space="preserve">insert into table db_custscience_interns.col_88_DB_FNDTCNSL_PRODREFRESH_CGSCX_CNSL_GLBL_STY_CLR_FLAT_XREF_null_value_count_table_stats select '88' as col_id, count (OPR_STY_CLR_NBR) as null_value_count where VENUS_STY_CLR_KEY IS NULL </v>
      </c>
      <c r="BK99" s="59" t="s">
        <v>15043</v>
      </c>
      <c r="BN99" s="144" t="str">
        <f t="shared" si="35"/>
        <v>insert into table db_custscience_interns.SUMMARY_of_DB_FNDTCNSL_PRODREFRESH_CGSCX_CNSL_GLBL_STY_CLR_FLAT_XREF_null_value_count_table_stats select col_id, null_value_count from db_custscience_interns.col_88_DB_FNDTCNSL_PRODREFRESH_CGSCX_CNSL_GLBL_STY_CLR_FLAT_XREF_null_value_count_table_stats ;</v>
      </c>
      <c r="BO99" s="59" t="s">
        <v>15141</v>
      </c>
      <c r="BQ99" s="300">
        <v>89</v>
      </c>
      <c r="BR99" s="302">
        <v>89</v>
      </c>
      <c r="BS99" s="302">
        <v>6862276</v>
      </c>
      <c r="BU99" s="144" t="str">
        <f t="shared" si="36"/>
        <v>drop table db_custscience_interns.col_88_DB_FNDTCNSL_PRODREFRESH_CGSCX_CNSL_GLBL_STY_CLR_FLAT_XREF_null_value_count_table_stats ;</v>
      </c>
      <c r="BV99" s="59" t="s">
        <v>15239</v>
      </c>
    </row>
    <row r="100" spans="1:74" s="59" customFormat="1">
      <c r="A100" s="59" t="s">
        <v>13471</v>
      </c>
      <c r="B100" s="144" t="str">
        <f t="shared" si="37"/>
        <v>venus_opr_sty_clr_cd string</v>
      </c>
      <c r="C100" s="145">
        <f t="shared" si="38"/>
        <v>21</v>
      </c>
      <c r="D100" s="145">
        <f t="shared" si="39"/>
        <v>0</v>
      </c>
      <c r="E100" s="145"/>
      <c r="F100" s="36" t="str">
        <f t="shared" si="40"/>
        <v>VENUS_OPR_STY_CLR_CD</v>
      </c>
      <c r="G100" s="36" t="str">
        <f t="shared" si="41"/>
        <v>string</v>
      </c>
      <c r="H100" s="29">
        <v>89</v>
      </c>
      <c r="I100" s="338">
        <f t="shared" si="43"/>
        <v>1335165</v>
      </c>
      <c r="J100" s="338">
        <f t="shared" si="44"/>
        <v>6862276</v>
      </c>
      <c r="K100" s="142" t="str">
        <f t="shared" si="45"/>
        <v xml:space="preserve"> (From PDM)</v>
      </c>
      <c r="L100" s="142"/>
      <c r="M100" s="447"/>
      <c r="N100" s="369" t="s">
        <v>14468</v>
      </c>
      <c r="O100" s="369" t="s">
        <v>112</v>
      </c>
      <c r="P100" s="369" t="s">
        <v>112</v>
      </c>
      <c r="Q100" s="41"/>
      <c r="R100" s="41"/>
      <c r="AC100" s="299" t="str">
        <f t="shared" si="49"/>
        <v>select distinct(VENUS_OPR_STY_CLR_CD) as VENUS_OPR_STY_CLR_CD_Count_Distinct FROM DB_FNDTCNSL_PRODREFRESH.CGSCX_CNSL_GLBL_STY_CLR_FLAT_XREF ;</v>
      </c>
      <c r="AF100" s="59" t="s">
        <v>13885</v>
      </c>
      <c r="AG100" s="59" t="s">
        <v>2825</v>
      </c>
      <c r="AH100" s="59" t="s">
        <v>13884</v>
      </c>
      <c r="AI100" s="144" t="str">
        <f t="shared" si="47"/>
        <v>BRD_NM</v>
      </c>
      <c r="AJ100" s="144" t="str">
        <f t="shared" si="48"/>
        <v>The name of a BRAND.  (From PDM)</v>
      </c>
      <c r="AM100" s="298" t="str">
        <f t="shared" ref="AM100:AM106" si="50">"col_"&amp;H100</f>
        <v>col_89</v>
      </c>
      <c r="AN100" s="299" t="str">
        <f t="shared" si="30"/>
        <v>create table db_custscience_interns.col_89_DB_FNDTCNSL_PRODREFRESH_CGSCX_CNSL_GLBL_STY_CLR_FLAT_XREF_distinct_values_table_stats (col_id int, distinct_values bigint) Row format delimited Fields terminated by '\t' Lines terminated by '\n'  Stored as textfile ;</v>
      </c>
      <c r="AO100" s="59" t="s">
        <v>14021</v>
      </c>
      <c r="AR100" s="144" t="str">
        <f t="shared" si="31"/>
        <v>insert into table db_custscience_interns.col_89_DB_FNDTCNSL_PRODREFRESH_CGSCX_CNSL_GLBL_STY_CLR_FLAT_XREF_distinct_values_table_stats select '89' as col_id, count (distinct VENUS_OPR_STY_CLR_CD) as distinct_values</v>
      </c>
      <c r="AS100" s="59" t="s">
        <v>14119</v>
      </c>
      <c r="AV100" s="144" t="str">
        <f t="shared" si="32"/>
        <v>insert into table db_custscience_interns.SUMMARY_of_DB_FNDTCNSL_PRODREFRESH_CGSCX_CNSL_GLBL_STY_CLR_FLAT_XREF_distinct_values_table_stats select col_id, distinct_values from db_custscience_interns.col_89_DB_FNDTCNSL_PRODREFRESH_CGSCX_CNSL_GLBL_STY_CLR_FLAT_XREF_distinct_values_table_stats ;</v>
      </c>
      <c r="AW100" s="59" t="s">
        <v>14217</v>
      </c>
      <c r="AY100" s="300" t="s">
        <v>14408</v>
      </c>
      <c r="AZ100" s="300">
        <v>90</v>
      </c>
      <c r="BA100" s="300">
        <v>423047</v>
      </c>
      <c r="BC100" s="144" t="str">
        <f t="shared" si="33"/>
        <v>drop table db_custscience_interns.col_89_DB_FNDTCNSL_PRODREFRESH_CGSCX_CNSL_GLBL_STY_CLR_FLAT_XREF_distinct_values_table_stats;</v>
      </c>
      <c r="BD100" s="59" t="s">
        <v>14314</v>
      </c>
      <c r="BE100" s="301"/>
      <c r="BF100" s="144" t="str">
        <f t="shared" si="34"/>
        <v>create table db_custscience_interns.col_89_DB_FNDTCNSL_PRODREFRESH_CGSCX_CNSL_GLBL_STY_CLR_FLAT_XREF_null_value_count_table_stats (col_id int, null_value_count bigint) Row format delimited Fields terminated by '\t' Lines terminated by '\n'  Stored as textfile ;</v>
      </c>
      <c r="BG100" s="59" t="s">
        <v>14947</v>
      </c>
      <c r="BJ100" s="144" t="str">
        <f t="shared" si="46"/>
        <v xml:space="preserve">insert into table db_custscience_interns.col_89_DB_FNDTCNSL_PRODREFRESH_CGSCX_CNSL_GLBL_STY_CLR_FLAT_XREF_null_value_count_table_stats select '89' as col_id, count (OPR_STY_CLR_NBR) as null_value_count where VENUS_OPR_STY_CLR_CD IS NULL </v>
      </c>
      <c r="BK100" s="59" t="s">
        <v>15044</v>
      </c>
      <c r="BN100" s="144" t="str">
        <f t="shared" si="35"/>
        <v>insert into table db_custscience_interns.SUMMARY_of_DB_FNDTCNSL_PRODREFRESH_CGSCX_CNSL_GLBL_STY_CLR_FLAT_XREF_null_value_count_table_stats select col_id, null_value_count from db_custscience_interns.col_89_DB_FNDTCNSL_PRODREFRESH_CGSCX_CNSL_GLBL_STY_CLR_FLAT_XREF_null_value_count_table_stats ;</v>
      </c>
      <c r="BO100" s="59" t="s">
        <v>15142</v>
      </c>
      <c r="BQ100" s="300">
        <v>90</v>
      </c>
      <c r="BR100" s="302">
        <v>90</v>
      </c>
      <c r="BS100" s="302">
        <v>6862276</v>
      </c>
      <c r="BU100" s="144" t="str">
        <f t="shared" si="36"/>
        <v>drop table db_custscience_interns.col_89_DB_FNDTCNSL_PRODREFRESH_CGSCX_CNSL_GLBL_STY_CLR_FLAT_XREF_null_value_count_table_stats ;</v>
      </c>
      <c r="BV100" s="59" t="s">
        <v>15240</v>
      </c>
    </row>
    <row r="101" spans="1:74" s="59" customFormat="1" ht="15.75" thickBot="1">
      <c r="A101" s="59" t="s">
        <v>13472</v>
      </c>
      <c r="B101" s="144" t="str">
        <f t="shared" si="37"/>
        <v>venus_opr_sty_cd int</v>
      </c>
      <c r="C101" s="145">
        <f t="shared" si="38"/>
        <v>17</v>
      </c>
      <c r="D101" s="145">
        <f t="shared" si="39"/>
        <v>0</v>
      </c>
      <c r="E101" s="145"/>
      <c r="F101" s="158" t="str">
        <f t="shared" si="40"/>
        <v>VENUS_OPR_STY_CD</v>
      </c>
      <c r="G101" s="158" t="str">
        <f t="shared" si="41"/>
        <v>int</v>
      </c>
      <c r="H101" s="162">
        <v>90</v>
      </c>
      <c r="I101" s="377">
        <f t="shared" si="43"/>
        <v>423047</v>
      </c>
      <c r="J101" s="377">
        <f t="shared" si="44"/>
        <v>6862276</v>
      </c>
      <c r="K101" s="378" t="str">
        <f t="shared" si="45"/>
        <v xml:space="preserve"> (From PDM)</v>
      </c>
      <c r="L101" s="378"/>
      <c r="M101" s="448"/>
      <c r="N101" s="372" t="s">
        <v>14444</v>
      </c>
      <c r="O101" s="372" t="s">
        <v>112</v>
      </c>
      <c r="P101" s="372" t="s">
        <v>112</v>
      </c>
      <c r="Q101" s="41"/>
      <c r="R101" s="41"/>
      <c r="AC101" s="299" t="str">
        <f t="shared" si="49"/>
        <v>select distinct(VENUS_OPR_STY_CD) as VENUS_OPR_STY_CD_Count_Distinct FROM DB_FNDTCNSL_PRODREFRESH.CGSCX_CNSL_GLBL_STY_CLR_FLAT_XREF ;</v>
      </c>
      <c r="AF101" s="59" t="s">
        <v>13883</v>
      </c>
      <c r="AG101" s="59" t="s">
        <v>2825</v>
      </c>
      <c r="AH101" s="59" t="s">
        <v>13882</v>
      </c>
      <c r="AI101" s="144" t="str">
        <f t="shared" si="47"/>
        <v>MKT_NM</v>
      </c>
      <c r="AJ101" s="144" t="str">
        <f t="shared" si="48"/>
        <v>Name of a MARKET.  (From PDM)</v>
      </c>
      <c r="AM101" s="298" t="str">
        <f t="shared" si="50"/>
        <v>col_90</v>
      </c>
      <c r="AN101" s="299" t="str">
        <f t="shared" si="30"/>
        <v>create table db_custscience_interns.col_90_DB_FNDTCNSL_PRODREFRESH_CGSCX_CNSL_GLBL_STY_CLR_FLAT_XREF_distinct_values_table_stats (col_id int, distinct_values bigint) Row format delimited Fields terminated by '\t' Lines terminated by '\n'  Stored as textfile ;</v>
      </c>
      <c r="AO101" s="59" t="s">
        <v>14022</v>
      </c>
      <c r="AR101" s="144" t="str">
        <f t="shared" si="31"/>
        <v>insert into table db_custscience_interns.col_90_DB_FNDTCNSL_PRODREFRESH_CGSCX_CNSL_GLBL_STY_CLR_FLAT_XREF_distinct_values_table_stats select '90' as col_id, count (distinct VENUS_OPR_STY_CD) as distinct_values</v>
      </c>
      <c r="AS101" s="59" t="s">
        <v>14120</v>
      </c>
      <c r="AV101" s="144" t="str">
        <f t="shared" si="32"/>
        <v>insert into table db_custscience_interns.SUMMARY_of_DB_FNDTCNSL_PRODREFRESH_CGSCX_CNSL_GLBL_STY_CLR_FLAT_XREF_distinct_values_table_stats select col_id, distinct_values from db_custscience_interns.col_90_DB_FNDTCNSL_PRODREFRESH_CGSCX_CNSL_GLBL_STY_CLR_FLAT_XREF_distinct_values_table_stats ;</v>
      </c>
      <c r="AW101" s="59" t="s">
        <v>14218</v>
      </c>
      <c r="AY101" s="300" t="s">
        <v>14409</v>
      </c>
      <c r="AZ101" s="300">
        <v>10</v>
      </c>
      <c r="BA101" s="300">
        <v>3</v>
      </c>
      <c r="BC101" s="144" t="str">
        <f t="shared" si="33"/>
        <v>drop table db_custscience_interns.col_90_DB_FNDTCNSL_PRODREFRESH_CGSCX_CNSL_GLBL_STY_CLR_FLAT_XREF_distinct_values_table_stats;</v>
      </c>
      <c r="BD101" s="59" t="s">
        <v>14315</v>
      </c>
      <c r="BE101" s="301"/>
      <c r="BF101" s="144" t="str">
        <f t="shared" si="34"/>
        <v>create table db_custscience_interns.col_90_DB_FNDTCNSL_PRODREFRESH_CGSCX_CNSL_GLBL_STY_CLR_FLAT_XREF_null_value_count_table_stats (col_id int, null_value_count bigint) Row format delimited Fields terminated by '\t' Lines terminated by '\n'  Stored as textfile ;</v>
      </c>
      <c r="BG101" s="59" t="s">
        <v>14948</v>
      </c>
      <c r="BJ101" s="144" t="str">
        <f t="shared" si="46"/>
        <v xml:space="preserve">insert into table db_custscience_interns.col_90_DB_FNDTCNSL_PRODREFRESH_CGSCX_CNSL_GLBL_STY_CLR_FLAT_XREF_null_value_count_table_stats select '90' as col_id, count (OPR_STY_CLR_NBR) as null_value_count where VENUS_OPR_STY_CD IS NULL </v>
      </c>
      <c r="BK101" s="59" t="s">
        <v>15045</v>
      </c>
      <c r="BN101" s="144" t="str">
        <f t="shared" si="35"/>
        <v>insert into table db_custscience_interns.SUMMARY_of_DB_FNDTCNSL_PRODREFRESH_CGSCX_CNSL_GLBL_STY_CLR_FLAT_XREF_null_value_count_table_stats select col_id, null_value_count from db_custscience_interns.col_90_DB_FNDTCNSL_PRODREFRESH_CGSCX_CNSL_GLBL_STY_CLR_FLAT_XREF_null_value_count_table_stats ;</v>
      </c>
      <c r="BO101" s="59" t="s">
        <v>15143</v>
      </c>
      <c r="BQ101" s="300">
        <v>10</v>
      </c>
      <c r="BR101" s="302">
        <v>10</v>
      </c>
      <c r="BS101" s="302">
        <v>109897</v>
      </c>
      <c r="BU101" s="144" t="str">
        <f t="shared" si="36"/>
        <v>drop table db_custscience_interns.col_90_DB_FNDTCNSL_PRODREFRESH_CGSCX_CNSL_GLBL_STY_CLR_FLAT_XREF_null_value_count_table_stats ;</v>
      </c>
      <c r="BV101" s="59" t="s">
        <v>15241</v>
      </c>
    </row>
    <row r="102" spans="1:74" s="59" customFormat="1">
      <c r="A102" s="59" t="s">
        <v>13473</v>
      </c>
      <c r="B102" s="144" t="str">
        <f t="shared" si="37"/>
        <v>ftpt_brd_sty_id bigint</v>
      </c>
      <c r="C102" s="145">
        <f t="shared" si="38"/>
        <v>16</v>
      </c>
      <c r="D102" s="145">
        <f t="shared" si="39"/>
        <v>0</v>
      </c>
      <c r="F102" s="152" t="str">
        <f t="shared" si="40"/>
        <v>FTPT_BRD_STY_ID</v>
      </c>
      <c r="G102" s="152" t="str">
        <f t="shared" si="41"/>
        <v>bigint</v>
      </c>
      <c r="H102" s="156">
        <v>91</v>
      </c>
      <c r="I102" s="373">
        <f t="shared" si="43"/>
        <v>1088110</v>
      </c>
      <c r="J102" s="373">
        <f t="shared" si="44"/>
        <v>68193</v>
      </c>
      <c r="K102" s="374" t="str">
        <f t="shared" si="45"/>
        <v>This is the RMS level1 item number.  (From PDM)</v>
      </c>
      <c r="L102" s="374"/>
      <c r="M102" s="449"/>
      <c r="N102" s="371" t="s">
        <v>14481</v>
      </c>
      <c r="O102" s="371" t="s">
        <v>14481</v>
      </c>
      <c r="P102" s="371" t="s">
        <v>14481</v>
      </c>
      <c r="Q102" s="41"/>
      <c r="R102" s="41"/>
      <c r="AC102" s="299" t="str">
        <f t="shared" si="49"/>
        <v>select distinct(FTPT_BRD_STY_ID) as FTPT_BRD_STY_ID_Count_Distinct FROM DB_FNDTCNSL_PRODREFRESH.CGSCX_CNSL_GLBL_STY_CLR_FLAT_XREF ;</v>
      </c>
      <c r="AF102" s="59" t="s">
        <v>13881</v>
      </c>
      <c r="AG102" s="59" t="s">
        <v>2825</v>
      </c>
      <c r="AH102" s="59" t="s">
        <v>13880</v>
      </c>
      <c r="AI102" s="144" t="str">
        <f t="shared" si="47"/>
        <v>CHNL_CD</v>
      </c>
      <c r="AJ102" s="144" t="str">
        <f t="shared" si="48"/>
        <v>This is the code for a channel.  (From PDM)</v>
      </c>
      <c r="AM102" s="298" t="str">
        <f t="shared" si="50"/>
        <v>col_91</v>
      </c>
      <c r="AN102" s="299" t="str">
        <f t="shared" si="30"/>
        <v>create table db_custscience_interns.col_91_DB_FNDTCNSL_PRODREFRESH_CGSCX_CNSL_GLBL_STY_CLR_FLAT_XREF_distinct_values_table_stats (col_id int, distinct_values bigint) Row format delimited Fields terminated by '\t' Lines terminated by '\n'  Stored as textfile ;</v>
      </c>
      <c r="AO102" s="59" t="s">
        <v>14023</v>
      </c>
      <c r="AR102" s="144" t="str">
        <f t="shared" si="31"/>
        <v>insert into table db_custscience_interns.col_91_DB_FNDTCNSL_PRODREFRESH_CGSCX_CNSL_GLBL_STY_CLR_FLAT_XREF_distinct_values_table_stats select '91' as col_id, count (distinct FTPT_BRD_STY_ID) as distinct_values</v>
      </c>
      <c r="AS102" s="59" t="s">
        <v>14121</v>
      </c>
      <c r="AV102" s="144" t="str">
        <f t="shared" si="32"/>
        <v>insert into table db_custscience_interns.SUMMARY_of_DB_FNDTCNSL_PRODREFRESH_CGSCX_CNSL_GLBL_STY_CLR_FLAT_XREF_distinct_values_table_stats select col_id, distinct_values from db_custscience_interns.col_91_DB_FNDTCNSL_PRODREFRESH_CGSCX_CNSL_GLBL_STY_CLR_FLAT_XREF_distinct_values_table_stats ;</v>
      </c>
      <c r="AW102" s="59" t="s">
        <v>14219</v>
      </c>
      <c r="AY102" s="300" t="s">
        <v>14410</v>
      </c>
      <c r="AZ102" s="300">
        <v>91</v>
      </c>
      <c r="BA102" s="300">
        <v>1088110</v>
      </c>
      <c r="BC102" s="144" t="str">
        <f t="shared" si="33"/>
        <v>drop table db_custscience_interns.col_91_DB_FNDTCNSL_PRODREFRESH_CGSCX_CNSL_GLBL_STY_CLR_FLAT_XREF_distinct_values_table_stats;</v>
      </c>
      <c r="BD102" s="59" t="s">
        <v>14316</v>
      </c>
      <c r="BE102" s="301"/>
      <c r="BF102" s="144" t="str">
        <f t="shared" si="34"/>
        <v>create table db_custscience_interns.col_91_DB_FNDTCNSL_PRODREFRESH_CGSCX_CNSL_GLBL_STY_CLR_FLAT_XREF_null_value_count_table_stats (col_id int, null_value_count bigint) Row format delimited Fields terminated by '\t' Lines terminated by '\n'  Stored as textfile ;</v>
      </c>
      <c r="BG102" s="59" t="s">
        <v>14949</v>
      </c>
      <c r="BJ102" s="144" t="str">
        <f t="shared" si="46"/>
        <v xml:space="preserve">insert into table db_custscience_interns.col_91_DB_FNDTCNSL_PRODREFRESH_CGSCX_CNSL_GLBL_STY_CLR_FLAT_XREF_null_value_count_table_stats select '91' as col_id, count (OPR_STY_CLR_NBR) as null_value_count where FTPT_BRD_STY_ID IS NULL </v>
      </c>
      <c r="BK102" s="59" t="s">
        <v>15046</v>
      </c>
      <c r="BN102" s="144" t="str">
        <f t="shared" si="35"/>
        <v>insert into table db_custscience_interns.SUMMARY_of_DB_FNDTCNSL_PRODREFRESH_CGSCX_CNSL_GLBL_STY_CLR_FLAT_XREF_null_value_count_table_stats select col_id, null_value_count from db_custscience_interns.col_91_DB_FNDTCNSL_PRODREFRESH_CGSCX_CNSL_GLBL_STY_CLR_FLAT_XREF_null_value_count_table_stats ;</v>
      </c>
      <c r="BO102" s="59" t="s">
        <v>15144</v>
      </c>
      <c r="BQ102" s="300">
        <v>91</v>
      </c>
      <c r="BR102" s="302">
        <v>91</v>
      </c>
      <c r="BS102" s="302">
        <v>68193</v>
      </c>
      <c r="BU102" s="144" t="str">
        <f t="shared" si="36"/>
        <v>drop table db_custscience_interns.col_91_DB_FNDTCNSL_PRODREFRESH_CGSCX_CNSL_GLBL_STY_CLR_FLAT_XREF_null_value_count_table_stats ;</v>
      </c>
      <c r="BV102" s="59" t="s">
        <v>15242</v>
      </c>
    </row>
    <row r="103" spans="1:74" s="59" customFormat="1">
      <c r="A103" s="59" t="s">
        <v>13474</v>
      </c>
      <c r="B103" s="144" t="str">
        <f t="shared" si="37"/>
        <v>ftpt_diff_id string</v>
      </c>
      <c r="C103" s="145">
        <f t="shared" si="38"/>
        <v>13</v>
      </c>
      <c r="D103" s="145">
        <f t="shared" si="39"/>
        <v>0</v>
      </c>
      <c r="E103" s="145"/>
      <c r="F103" s="36" t="str">
        <f t="shared" si="40"/>
        <v>FTPT_DIFF_ID</v>
      </c>
      <c r="G103" s="36" t="str">
        <f t="shared" si="41"/>
        <v>string</v>
      </c>
      <c r="H103" s="29">
        <v>92</v>
      </c>
      <c r="I103" s="338">
        <f t="shared" si="43"/>
        <v>105801</v>
      </c>
      <c r="J103" s="338">
        <f t="shared" si="44"/>
        <v>2493</v>
      </c>
      <c r="K103" s="142" t="str">
        <f t="shared" si="45"/>
        <v>RMS diff id for that color  (From PDM)</v>
      </c>
      <c r="L103" s="142"/>
      <c r="M103" s="447"/>
      <c r="N103" s="369" t="s">
        <v>14482</v>
      </c>
      <c r="O103" s="369" t="s">
        <v>14482</v>
      </c>
      <c r="P103" s="369" t="s">
        <v>14482</v>
      </c>
      <c r="Q103" s="41"/>
      <c r="R103" s="41"/>
      <c r="AC103" s="299" t="str">
        <f t="shared" si="49"/>
        <v>select distinct(FTPT_DIFF_ID) as FTPT_DIFF_ID_Count_Distinct FROM DB_FNDTCNSL_PRODREFRESH.CGSCX_CNSL_GLBL_STY_CLR_FLAT_XREF ;</v>
      </c>
      <c r="AF103" s="59" t="s">
        <v>13879</v>
      </c>
      <c r="AG103" s="59" t="s">
        <v>2825</v>
      </c>
      <c r="AH103" s="59" t="s">
        <v>13878</v>
      </c>
      <c r="AI103" s="144" t="str">
        <f t="shared" si="47"/>
        <v>CHNL_ABBR_NM</v>
      </c>
      <c r="AJ103" s="144" t="str">
        <f t="shared" si="48"/>
        <v>The abbreviated name of a CHANNEL.  (From PDM)</v>
      </c>
      <c r="AM103" s="298" t="str">
        <f t="shared" si="50"/>
        <v>col_92</v>
      </c>
      <c r="AN103" s="299" t="str">
        <f t="shared" si="30"/>
        <v>create table db_custscience_interns.col_92_DB_FNDTCNSL_PRODREFRESH_CGSCX_CNSL_GLBL_STY_CLR_FLAT_XREF_distinct_values_table_stats (col_id int, distinct_values bigint) Row format delimited Fields terminated by '\t' Lines terminated by '\n'  Stored as textfile ;</v>
      </c>
      <c r="AO103" s="59" t="s">
        <v>14024</v>
      </c>
      <c r="AR103" s="144" t="str">
        <f t="shared" si="31"/>
        <v>insert into table db_custscience_interns.col_92_DB_FNDTCNSL_PRODREFRESH_CGSCX_CNSL_GLBL_STY_CLR_FLAT_XREF_distinct_values_table_stats select '92' as col_id, count (distinct FTPT_DIFF_ID) as distinct_values</v>
      </c>
      <c r="AS103" s="59" t="s">
        <v>14122</v>
      </c>
      <c r="AV103" s="144" t="str">
        <f t="shared" si="32"/>
        <v>insert into table db_custscience_interns.SUMMARY_of_DB_FNDTCNSL_PRODREFRESH_CGSCX_CNSL_GLBL_STY_CLR_FLAT_XREF_distinct_values_table_stats select col_id, distinct_values from db_custscience_interns.col_92_DB_FNDTCNSL_PRODREFRESH_CGSCX_CNSL_GLBL_STY_CLR_FLAT_XREF_distinct_values_table_stats ;</v>
      </c>
      <c r="AW103" s="59" t="s">
        <v>14220</v>
      </c>
      <c r="AY103" s="300" t="s">
        <v>14411</v>
      </c>
      <c r="AZ103" s="300">
        <v>92</v>
      </c>
      <c r="BA103" s="300">
        <v>105801</v>
      </c>
      <c r="BC103" s="144" t="str">
        <f t="shared" si="33"/>
        <v>drop table db_custscience_interns.col_92_DB_FNDTCNSL_PRODREFRESH_CGSCX_CNSL_GLBL_STY_CLR_FLAT_XREF_distinct_values_table_stats;</v>
      </c>
      <c r="BD103" s="59" t="s">
        <v>14317</v>
      </c>
      <c r="BE103" s="301"/>
      <c r="BF103" s="144" t="str">
        <f t="shared" si="34"/>
        <v>create table db_custscience_interns.col_92_DB_FNDTCNSL_PRODREFRESH_CGSCX_CNSL_GLBL_STY_CLR_FLAT_XREF_null_value_count_table_stats (col_id int, null_value_count bigint) Row format delimited Fields terminated by '\t' Lines terminated by '\n'  Stored as textfile ;</v>
      </c>
      <c r="BG103" s="59" t="s">
        <v>14950</v>
      </c>
      <c r="BJ103" s="144" t="str">
        <f t="shared" si="46"/>
        <v xml:space="preserve">insert into table db_custscience_interns.col_92_DB_FNDTCNSL_PRODREFRESH_CGSCX_CNSL_GLBL_STY_CLR_FLAT_XREF_null_value_count_table_stats select '92' as col_id, count (OPR_STY_CLR_NBR) as null_value_count where FTPT_DIFF_ID IS NULL </v>
      </c>
      <c r="BK103" s="59" t="s">
        <v>15047</v>
      </c>
      <c r="BN103" s="144" t="str">
        <f t="shared" si="35"/>
        <v>insert into table db_custscience_interns.SUMMARY_of_DB_FNDTCNSL_PRODREFRESH_CGSCX_CNSL_GLBL_STY_CLR_FLAT_XREF_null_value_count_table_stats select col_id, null_value_count from db_custscience_interns.col_92_DB_FNDTCNSL_PRODREFRESH_CGSCX_CNSL_GLBL_STY_CLR_FLAT_XREF_null_value_count_table_stats ;</v>
      </c>
      <c r="BO103" s="59" t="s">
        <v>15145</v>
      </c>
      <c r="BQ103" s="300">
        <v>92</v>
      </c>
      <c r="BR103" s="302">
        <v>92</v>
      </c>
      <c r="BS103" s="302">
        <v>2493</v>
      </c>
      <c r="BU103" s="144" t="str">
        <f t="shared" si="36"/>
        <v>drop table db_custscience_interns.col_92_DB_FNDTCNSL_PRODREFRESH_CGSCX_CNSL_GLBL_STY_CLR_FLAT_XREF_null_value_count_table_stats ;</v>
      </c>
      <c r="BV103" s="59" t="s">
        <v>15243</v>
      </c>
    </row>
    <row r="104" spans="1:74" s="59" customFormat="1">
      <c r="A104" s="59" t="s">
        <v>13475</v>
      </c>
      <c r="B104" s="144" t="str">
        <f t="shared" si="37"/>
        <v>otlt_glbl_sty_clr_id bigint</v>
      </c>
      <c r="C104" s="145">
        <f t="shared" si="38"/>
        <v>21</v>
      </c>
      <c r="D104" s="145">
        <f t="shared" si="39"/>
        <v>0</v>
      </c>
      <c r="E104" s="145"/>
      <c r="F104" s="36" t="str">
        <f t="shared" si="40"/>
        <v>OTLT_GLBL_STY_CLR_ID</v>
      </c>
      <c r="G104" s="36" t="str">
        <f t="shared" si="41"/>
        <v>bigint</v>
      </c>
      <c r="H104" s="29">
        <v>93</v>
      </c>
      <c r="I104" s="338">
        <f t="shared" si="43"/>
        <v>64433</v>
      </c>
      <c r="J104" s="338">
        <f t="shared" si="44"/>
        <v>7988910</v>
      </c>
      <c r="K104" s="142" t="str">
        <f t="shared" si="45"/>
        <v>Identifies the global style color for outlet style color.  (From PDM)</v>
      </c>
      <c r="L104" s="142"/>
      <c r="M104" s="447"/>
      <c r="N104" s="369" t="s">
        <v>112</v>
      </c>
      <c r="O104" s="369" t="s">
        <v>112</v>
      </c>
      <c r="P104" s="369" t="s">
        <v>112</v>
      </c>
      <c r="Q104" s="41"/>
      <c r="R104" s="41"/>
      <c r="AC104" s="299" t="str">
        <f t="shared" si="49"/>
        <v>select distinct(OTLT_GLBL_STY_CLR_ID) as OTLT_GLBL_STY_CLR_ID_Count_Distinct FROM DB_FNDTCNSL_PRODREFRESH.CGSCX_CNSL_GLBL_STY_CLR_FLAT_XREF ;</v>
      </c>
      <c r="AF104" s="59" t="s">
        <v>13877</v>
      </c>
      <c r="AG104" s="59" t="s">
        <v>2825</v>
      </c>
      <c r="AH104" s="59" t="s">
        <v>13876</v>
      </c>
      <c r="AI104" s="144" t="str">
        <f t="shared" si="47"/>
        <v>CHNL_NM</v>
      </c>
      <c r="AJ104" s="144" t="str">
        <f t="shared" si="48"/>
        <v>The name of a CHANNEL.  (From PDM)</v>
      </c>
      <c r="AM104" s="298" t="str">
        <f t="shared" si="50"/>
        <v>col_93</v>
      </c>
      <c r="AN104" s="299" t="str">
        <f t="shared" si="30"/>
        <v>create table db_custscience_interns.col_93_DB_FNDTCNSL_PRODREFRESH_CGSCX_CNSL_GLBL_STY_CLR_FLAT_XREF_distinct_values_table_stats (col_id int, distinct_values bigint) Row format delimited Fields terminated by '\t' Lines terminated by '\n'  Stored as textfile ;</v>
      </c>
      <c r="AO104" s="59" t="s">
        <v>14025</v>
      </c>
      <c r="AR104" s="144" t="str">
        <f t="shared" si="31"/>
        <v>insert into table db_custscience_interns.col_93_DB_FNDTCNSL_PRODREFRESH_CGSCX_CNSL_GLBL_STY_CLR_FLAT_XREF_distinct_values_table_stats select '93' as col_id, count (distinct OTLT_GLBL_STY_CLR_ID) as distinct_values</v>
      </c>
      <c r="AS104" s="59" t="s">
        <v>14123</v>
      </c>
      <c r="AV104" s="144" t="str">
        <f t="shared" si="32"/>
        <v>insert into table db_custscience_interns.SUMMARY_of_DB_FNDTCNSL_PRODREFRESH_CGSCX_CNSL_GLBL_STY_CLR_FLAT_XREF_distinct_values_table_stats select col_id, distinct_values from db_custscience_interns.col_93_DB_FNDTCNSL_PRODREFRESH_CGSCX_CNSL_GLBL_STY_CLR_FLAT_XREF_distinct_values_table_stats ;</v>
      </c>
      <c r="AW104" s="59" t="s">
        <v>14221</v>
      </c>
      <c r="AY104" s="300" t="s">
        <v>14412</v>
      </c>
      <c r="AZ104" s="300">
        <v>93</v>
      </c>
      <c r="BA104" s="300">
        <v>64433</v>
      </c>
      <c r="BC104" s="144" t="str">
        <f t="shared" si="33"/>
        <v>drop table db_custscience_interns.col_93_DB_FNDTCNSL_PRODREFRESH_CGSCX_CNSL_GLBL_STY_CLR_FLAT_XREF_distinct_values_table_stats;</v>
      </c>
      <c r="BD104" s="59" t="s">
        <v>14318</v>
      </c>
      <c r="BE104" s="301"/>
      <c r="BF104" s="144" t="str">
        <f t="shared" si="34"/>
        <v>create table db_custscience_interns.col_93_DB_FNDTCNSL_PRODREFRESH_CGSCX_CNSL_GLBL_STY_CLR_FLAT_XREF_null_value_count_table_stats (col_id int, null_value_count bigint) Row format delimited Fields terminated by '\t' Lines terminated by '\n'  Stored as textfile ;</v>
      </c>
      <c r="BG104" s="59" t="s">
        <v>14951</v>
      </c>
      <c r="BJ104" s="144" t="str">
        <f t="shared" si="46"/>
        <v xml:space="preserve">insert into table db_custscience_interns.col_93_DB_FNDTCNSL_PRODREFRESH_CGSCX_CNSL_GLBL_STY_CLR_FLAT_XREF_null_value_count_table_stats select '93' as col_id, count (OPR_STY_CLR_NBR) as null_value_count where OTLT_GLBL_STY_CLR_ID IS NULL </v>
      </c>
      <c r="BK104" s="59" t="s">
        <v>15048</v>
      </c>
      <c r="BN104" s="144" t="str">
        <f t="shared" si="35"/>
        <v>insert into table db_custscience_interns.SUMMARY_of_DB_FNDTCNSL_PRODREFRESH_CGSCX_CNSL_GLBL_STY_CLR_FLAT_XREF_null_value_count_table_stats select col_id, null_value_count from db_custscience_interns.col_93_DB_FNDTCNSL_PRODREFRESH_CGSCX_CNSL_GLBL_STY_CLR_FLAT_XREF_null_value_count_table_stats ;</v>
      </c>
      <c r="BO104" s="59" t="s">
        <v>15146</v>
      </c>
      <c r="BQ104" s="300">
        <v>93</v>
      </c>
      <c r="BR104" s="302">
        <v>93</v>
      </c>
      <c r="BS104" s="302">
        <v>7988910</v>
      </c>
      <c r="BU104" s="144" t="str">
        <f t="shared" si="36"/>
        <v>drop table db_custscience_interns.col_93_DB_FNDTCNSL_PRODREFRESH_CGSCX_CNSL_GLBL_STY_CLR_FLAT_XREF_null_value_count_table_stats ;</v>
      </c>
      <c r="BV104" s="59" t="s">
        <v>15244</v>
      </c>
    </row>
    <row r="105" spans="1:74" s="59" customFormat="1">
      <c r="A105" s="59" t="s">
        <v>13476</v>
      </c>
      <c r="B105" s="144" t="str">
        <f t="shared" si="37"/>
        <v>src_crt_dt string</v>
      </c>
      <c r="C105" s="145">
        <f t="shared" si="38"/>
        <v>11</v>
      </c>
      <c r="D105" s="145">
        <f t="shared" si="39"/>
        <v>0</v>
      </c>
      <c r="F105" s="36" t="str">
        <f t="shared" si="40"/>
        <v>SRC_CRT_DT</v>
      </c>
      <c r="G105" s="36" t="str">
        <f t="shared" si="41"/>
        <v>string</v>
      </c>
      <c r="H105" s="29">
        <v>94</v>
      </c>
      <c r="I105" s="338">
        <f t="shared" si="43"/>
        <v>6999</v>
      </c>
      <c r="J105" s="338">
        <f t="shared" si="44"/>
        <v>0</v>
      </c>
      <c r="K105" s="142" t="str">
        <f t="shared" si="45"/>
        <v>Date that BRAND STYLE COLOR ITEM was created.  (From PDM)</v>
      </c>
      <c r="L105" s="142"/>
      <c r="M105" s="447"/>
      <c r="N105" s="369" t="s">
        <v>14483</v>
      </c>
      <c r="O105" s="369" t="s">
        <v>14483</v>
      </c>
      <c r="P105" s="369" t="s">
        <v>14483</v>
      </c>
      <c r="Q105" s="41"/>
      <c r="R105" s="41"/>
      <c r="AC105" s="299" t="str">
        <f t="shared" si="49"/>
        <v>select distinct(SRC_CRT_DT) as SRC_CRT_DT_Count_Distinct FROM DB_FNDTCNSL_PRODREFRESH.CGSCX_CNSL_GLBL_STY_CLR_FLAT_XREF ;</v>
      </c>
      <c r="AF105" s="59" t="s">
        <v>13875</v>
      </c>
      <c r="AG105" s="59" t="s">
        <v>2825</v>
      </c>
      <c r="AH105" s="59" t="s">
        <v>13874</v>
      </c>
      <c r="AI105" s="144" t="str">
        <f t="shared" si="47"/>
        <v>BRD_MKT_CHNL_ABBR_NM</v>
      </c>
      <c r="AJ105" s="144" t="str">
        <f t="shared" si="48"/>
        <v>This is the abbreviated name of the brand market channel.  (From PDM)</v>
      </c>
      <c r="AM105" s="298" t="str">
        <f t="shared" si="50"/>
        <v>col_94</v>
      </c>
      <c r="AN105" s="299" t="str">
        <f t="shared" si="30"/>
        <v>create table db_custscience_interns.col_94_DB_FNDTCNSL_PRODREFRESH_CGSCX_CNSL_GLBL_STY_CLR_FLAT_XREF_distinct_values_table_stats (col_id int, distinct_values bigint) Row format delimited Fields terminated by '\t' Lines terminated by '\n'  Stored as textfile ;</v>
      </c>
      <c r="AO105" s="59" t="s">
        <v>14026</v>
      </c>
      <c r="AR105" s="144" t="str">
        <f t="shared" si="31"/>
        <v>insert into table db_custscience_interns.col_94_DB_FNDTCNSL_PRODREFRESH_CGSCX_CNSL_GLBL_STY_CLR_FLAT_XREF_distinct_values_table_stats select '94' as col_id, count (distinct SRC_CRT_DT) as distinct_values</v>
      </c>
      <c r="AS105" s="59" t="s">
        <v>14124</v>
      </c>
      <c r="AV105" s="144" t="str">
        <f t="shared" si="32"/>
        <v>insert into table db_custscience_interns.SUMMARY_of_DB_FNDTCNSL_PRODREFRESH_CGSCX_CNSL_GLBL_STY_CLR_FLAT_XREF_distinct_values_table_stats select col_id, distinct_values from db_custscience_interns.col_94_DB_FNDTCNSL_PRODREFRESH_CGSCX_CNSL_GLBL_STY_CLR_FLAT_XREF_distinct_values_table_stats ;</v>
      </c>
      <c r="AW105" s="59" t="s">
        <v>14222</v>
      </c>
      <c r="AY105" s="300" t="s">
        <v>14413</v>
      </c>
      <c r="AZ105" s="300">
        <v>94</v>
      </c>
      <c r="BA105" s="300">
        <v>6999</v>
      </c>
      <c r="BC105" s="144" t="str">
        <f t="shared" si="33"/>
        <v>drop table db_custscience_interns.col_94_DB_FNDTCNSL_PRODREFRESH_CGSCX_CNSL_GLBL_STY_CLR_FLAT_XREF_distinct_values_table_stats;</v>
      </c>
      <c r="BD105" s="59" t="s">
        <v>14319</v>
      </c>
      <c r="BE105" s="301"/>
      <c r="BF105" s="144" t="str">
        <f t="shared" si="34"/>
        <v>create table db_custscience_interns.col_94_DB_FNDTCNSL_PRODREFRESH_CGSCX_CNSL_GLBL_STY_CLR_FLAT_XREF_null_value_count_table_stats (col_id int, null_value_count bigint) Row format delimited Fields terminated by '\t' Lines terminated by '\n'  Stored as textfile ;</v>
      </c>
      <c r="BG105" s="59" t="s">
        <v>14952</v>
      </c>
      <c r="BJ105" s="144" t="str">
        <f t="shared" si="46"/>
        <v xml:space="preserve">insert into table db_custscience_interns.col_94_DB_FNDTCNSL_PRODREFRESH_CGSCX_CNSL_GLBL_STY_CLR_FLAT_XREF_null_value_count_table_stats select '94' as col_id, count (OPR_STY_CLR_NBR) as null_value_count where SRC_CRT_DT IS NULL </v>
      </c>
      <c r="BK105" s="59" t="s">
        <v>15049</v>
      </c>
      <c r="BN105" s="144" t="str">
        <f t="shared" si="35"/>
        <v>insert into table db_custscience_interns.SUMMARY_of_DB_FNDTCNSL_PRODREFRESH_CGSCX_CNSL_GLBL_STY_CLR_FLAT_XREF_null_value_count_table_stats select col_id, null_value_count from db_custscience_interns.col_94_DB_FNDTCNSL_PRODREFRESH_CGSCX_CNSL_GLBL_STY_CLR_FLAT_XREF_null_value_count_table_stats ;</v>
      </c>
      <c r="BO105" s="59" t="s">
        <v>15147</v>
      </c>
      <c r="BQ105" s="300">
        <v>94</v>
      </c>
      <c r="BR105" s="302">
        <v>94</v>
      </c>
      <c r="BS105" s="302">
        <v>0</v>
      </c>
      <c r="BU105" s="144" t="str">
        <f t="shared" si="36"/>
        <v>drop table db_custscience_interns.col_94_DB_FNDTCNSL_PRODREFRESH_CGSCX_CNSL_GLBL_STY_CLR_FLAT_XREF_null_value_count_table_stats ;</v>
      </c>
      <c r="BV105" s="59" t="s">
        <v>15245</v>
      </c>
    </row>
    <row r="106" spans="1:74" s="59" customFormat="1">
      <c r="A106" s="59" t="s">
        <v>13477</v>
      </c>
      <c r="B106" s="144" t="str">
        <f t="shared" si="37"/>
        <v>udtrm_ind string</v>
      </c>
      <c r="C106" s="145">
        <f t="shared" si="38"/>
        <v>10</v>
      </c>
      <c r="D106" s="145">
        <f t="shared" si="39"/>
        <v>0</v>
      </c>
      <c r="E106" s="145"/>
      <c r="F106" s="36" t="str">
        <f t="shared" si="40"/>
        <v>UDTRM_IND</v>
      </c>
      <c r="G106" s="36" t="str">
        <f t="shared" si="41"/>
        <v>string</v>
      </c>
      <c r="H106" s="29">
        <v>95</v>
      </c>
      <c r="I106" s="338">
        <f t="shared" si="43"/>
        <v>1</v>
      </c>
      <c r="J106" s="338">
        <f t="shared" si="44"/>
        <v>0</v>
      </c>
      <c r="K106" s="142" t="str">
        <f t="shared" si="45"/>
        <v>Indicates if the BRAND STYLE COLOR is UNDETERMINABLE.  (From PDM)</v>
      </c>
      <c r="L106" s="142"/>
      <c r="M106" s="447"/>
      <c r="N106" s="369" t="s">
        <v>120</v>
      </c>
      <c r="O106" s="369" t="s">
        <v>120</v>
      </c>
      <c r="P106" s="369" t="s">
        <v>120</v>
      </c>
      <c r="Q106" s="41"/>
      <c r="R106" s="41"/>
      <c r="AC106" s="299" t="str">
        <f t="shared" si="49"/>
        <v>select distinct(UDTRM_IND) as UDTRM_IND_Count_Distinct FROM DB_FNDTCNSL_PRODREFRESH.CGSCX_CNSL_GLBL_STY_CLR_FLAT_XREF ;</v>
      </c>
      <c r="AF106" s="59" t="s">
        <v>13873</v>
      </c>
      <c r="AG106" s="59" t="s">
        <v>2825</v>
      </c>
      <c r="AH106" s="59" t="s">
        <v>14425</v>
      </c>
      <c r="AI106" s="144" t="str">
        <f t="shared" si="47"/>
        <v>BRD_MKT_CHNL_NM</v>
      </c>
      <c r="AJ106" s="144" t="str">
        <f t="shared" si="48"/>
        <v>This is the text describing the name of the brand market channel.  (From PDM)</v>
      </c>
      <c r="AM106" s="298" t="str">
        <f t="shared" si="50"/>
        <v>col_95</v>
      </c>
      <c r="AN106" s="299" t="str">
        <f t="shared" si="30"/>
        <v>create table db_custscience_interns.col_95_DB_FNDTCNSL_PRODREFRESH_CGSCX_CNSL_GLBL_STY_CLR_FLAT_XREF_distinct_values_table_stats (col_id int, distinct_values bigint) Row format delimited Fields terminated by '\t' Lines terminated by '\n'  Stored as textfile ;</v>
      </c>
      <c r="AO106" s="59" t="s">
        <v>14027</v>
      </c>
      <c r="AR106" s="144" t="str">
        <f t="shared" si="31"/>
        <v>insert into table db_custscience_interns.col_95_DB_FNDTCNSL_PRODREFRESH_CGSCX_CNSL_GLBL_STY_CLR_FLAT_XREF_distinct_values_table_stats select '95' as col_id, count (distinct UDTRM_IND) as distinct_values</v>
      </c>
      <c r="AS106" s="59" t="s">
        <v>14125</v>
      </c>
      <c r="AV106" s="144" t="str">
        <f t="shared" si="32"/>
        <v>insert into table db_custscience_interns.SUMMARY_of_DB_FNDTCNSL_PRODREFRESH_CGSCX_CNSL_GLBL_STY_CLR_FLAT_XREF_distinct_values_table_stats select col_id, distinct_values from db_custscience_interns.col_95_DB_FNDTCNSL_PRODREFRESH_CGSCX_CNSL_GLBL_STY_CLR_FLAT_XREF_distinct_values_table_stats ;</v>
      </c>
      <c r="AW106" s="59" t="s">
        <v>14223</v>
      </c>
      <c r="AY106" s="300" t="s">
        <v>14414</v>
      </c>
      <c r="AZ106" s="300">
        <v>95</v>
      </c>
      <c r="BA106" s="300">
        <v>1</v>
      </c>
      <c r="BC106" s="144" t="str">
        <f t="shared" si="33"/>
        <v>drop table db_custscience_interns.col_95_DB_FNDTCNSL_PRODREFRESH_CGSCX_CNSL_GLBL_STY_CLR_FLAT_XREF_distinct_values_table_stats;</v>
      </c>
      <c r="BD106" s="59" t="s">
        <v>14320</v>
      </c>
      <c r="BE106" s="301"/>
      <c r="BF106" s="144" t="str">
        <f t="shared" si="34"/>
        <v>create table db_custscience_interns.col_95_DB_FNDTCNSL_PRODREFRESH_CGSCX_CNSL_GLBL_STY_CLR_FLAT_XREF_null_value_count_table_stats (col_id int, null_value_count bigint) Row format delimited Fields terminated by '\t' Lines terminated by '\n'  Stored as textfile ;</v>
      </c>
      <c r="BG106" s="59" t="s">
        <v>14953</v>
      </c>
      <c r="BJ106" s="144" t="str">
        <f t="shared" si="46"/>
        <v xml:space="preserve">insert into table db_custscience_interns.col_95_DB_FNDTCNSL_PRODREFRESH_CGSCX_CNSL_GLBL_STY_CLR_FLAT_XREF_null_value_count_table_stats select '95' as col_id, count (OPR_STY_CLR_NBR) as null_value_count where UDTRM_IND IS NULL </v>
      </c>
      <c r="BK106" s="59" t="s">
        <v>15050</v>
      </c>
      <c r="BN106" s="144" t="str">
        <f t="shared" si="35"/>
        <v>insert into table db_custscience_interns.SUMMARY_of_DB_FNDTCNSL_PRODREFRESH_CGSCX_CNSL_GLBL_STY_CLR_FLAT_XREF_null_value_count_table_stats select col_id, null_value_count from db_custscience_interns.col_95_DB_FNDTCNSL_PRODREFRESH_CGSCX_CNSL_GLBL_STY_CLR_FLAT_XREF_null_value_count_table_stats ;</v>
      </c>
      <c r="BO106" s="59" t="s">
        <v>15148</v>
      </c>
      <c r="BQ106" s="300">
        <v>95</v>
      </c>
      <c r="BR106" s="302">
        <v>95</v>
      </c>
      <c r="BS106" s="302">
        <v>0</v>
      </c>
      <c r="BU106" s="144" t="str">
        <f t="shared" si="36"/>
        <v>drop table db_custscience_interns.col_95_DB_FNDTCNSL_PRODREFRESH_CGSCX_CNSL_GLBL_STY_CLR_FLAT_XREF_null_value_count_table_stats ;</v>
      </c>
      <c r="BV106" s="59" t="s">
        <v>15246</v>
      </c>
    </row>
    <row r="107" spans="1:74" s="59" customFormat="1">
      <c r="A107" s="59" t="s">
        <v>13478</v>
      </c>
      <c r="B107" s="144" t="str">
        <f t="shared" si="37"/>
        <v>dlt_ind string</v>
      </c>
      <c r="C107" s="145">
        <f t="shared" si="38"/>
        <v>8</v>
      </c>
      <c r="D107" s="145">
        <f t="shared" si="39"/>
        <v>0</v>
      </c>
      <c r="E107" s="145"/>
      <c r="F107" s="36" t="str">
        <f t="shared" si="40"/>
        <v>DLT_IND</v>
      </c>
      <c r="G107" s="36" t="str">
        <f t="shared" si="41"/>
        <v>string</v>
      </c>
      <c r="H107" s="29">
        <v>96</v>
      </c>
      <c r="I107" s="338">
        <f t="shared" si="43"/>
        <v>2</v>
      </c>
      <c r="J107" s="338">
        <f t="shared" si="44"/>
        <v>0</v>
      </c>
      <c r="K107" s="142" t="str">
        <f t="shared" si="45"/>
        <v>Indicates if the record has been deleted.  (From PDM)</v>
      </c>
      <c r="L107" s="142"/>
      <c r="M107" s="447"/>
      <c r="N107" s="369" t="s">
        <v>120</v>
      </c>
      <c r="O107" s="369" t="s">
        <v>120</v>
      </c>
      <c r="P107" s="369" t="s">
        <v>120</v>
      </c>
      <c r="Q107" s="41"/>
      <c r="R107" s="41"/>
      <c r="AC107" s="299" t="str">
        <f t="shared" si="49"/>
        <v>select distinct(DLT_IND) as DLT_IND_Count_Distinct FROM DB_FNDTCNSL_PRODREFRESH.CGSCX_CNSL_GLBL_STY_CLR_FLAT_XREF ;</v>
      </c>
      <c r="AF107" s="59" t="s">
        <v>13872</v>
      </c>
      <c r="AG107" s="59" t="s">
        <v>2842</v>
      </c>
      <c r="AI107" s="144" t="str">
        <f t="shared" si="47"/>
        <v>OPR_STY_NBR</v>
      </c>
      <c r="AJ107" s="144" t="str">
        <f t="shared" si="48"/>
        <v xml:space="preserve"> (From PDM)</v>
      </c>
      <c r="AM107" s="298" t="str">
        <f t="shared" ref="AM107:AM108" si="51">"col_"&amp;H107</f>
        <v>col_96</v>
      </c>
      <c r="AN107" s="299" t="str">
        <f t="shared" si="30"/>
        <v>create table db_custscience_interns.col_96_DB_FNDTCNSL_PRODREFRESH_CGSCX_CNSL_GLBL_STY_CLR_FLAT_XREF_distinct_values_table_stats (col_id int, distinct_values bigint) Row format delimited Fields terminated by '\t' Lines terminated by '\n'  Stored as textfile ;</v>
      </c>
      <c r="AO107" s="59" t="s">
        <v>14028</v>
      </c>
      <c r="AR107" s="144" t="str">
        <f t="shared" si="31"/>
        <v>insert into table db_custscience_interns.col_96_DB_FNDTCNSL_PRODREFRESH_CGSCX_CNSL_GLBL_STY_CLR_FLAT_XREF_distinct_values_table_stats select '96' as col_id, count (distinct DLT_IND) as distinct_values</v>
      </c>
      <c r="AS107" s="59" t="s">
        <v>14126</v>
      </c>
      <c r="AV107" s="144" t="str">
        <f t="shared" si="32"/>
        <v>insert into table db_custscience_interns.SUMMARY_of_DB_FNDTCNSL_PRODREFRESH_CGSCX_CNSL_GLBL_STY_CLR_FLAT_XREF_distinct_values_table_stats select col_id, distinct_values from db_custscience_interns.col_96_DB_FNDTCNSL_PRODREFRESH_CGSCX_CNSL_GLBL_STY_CLR_FLAT_XREF_distinct_values_table_stats ;</v>
      </c>
      <c r="AW107" s="59" t="s">
        <v>14224</v>
      </c>
      <c r="AY107" s="300" t="s">
        <v>14415</v>
      </c>
      <c r="AZ107" s="300">
        <v>96</v>
      </c>
      <c r="BA107" s="300">
        <v>2</v>
      </c>
      <c r="BC107" s="144" t="str">
        <f t="shared" si="33"/>
        <v>drop table db_custscience_interns.col_96_DB_FNDTCNSL_PRODREFRESH_CGSCX_CNSL_GLBL_STY_CLR_FLAT_XREF_distinct_values_table_stats;</v>
      </c>
      <c r="BD107" s="59" t="s">
        <v>14321</v>
      </c>
      <c r="BE107" s="301"/>
      <c r="BF107" s="144" t="str">
        <f t="shared" si="34"/>
        <v>create table db_custscience_interns.col_96_DB_FNDTCNSL_PRODREFRESH_CGSCX_CNSL_GLBL_STY_CLR_FLAT_XREF_null_value_count_table_stats (col_id int, null_value_count bigint) Row format delimited Fields terminated by '\t' Lines terminated by '\n'  Stored as textfile ;</v>
      </c>
      <c r="BG107" s="59" t="s">
        <v>14954</v>
      </c>
      <c r="BJ107" s="144" t="str">
        <f t="shared" si="46"/>
        <v xml:space="preserve">insert into table db_custscience_interns.col_96_DB_FNDTCNSL_PRODREFRESH_CGSCX_CNSL_GLBL_STY_CLR_FLAT_XREF_null_value_count_table_stats select '96' as col_id, count (OPR_STY_CLR_NBR) as null_value_count where DLT_IND IS NULL </v>
      </c>
      <c r="BK107" s="59" t="s">
        <v>15051</v>
      </c>
      <c r="BN107" s="144" t="str">
        <f t="shared" si="35"/>
        <v>insert into table db_custscience_interns.SUMMARY_of_DB_FNDTCNSL_PRODREFRESH_CGSCX_CNSL_GLBL_STY_CLR_FLAT_XREF_null_value_count_table_stats select col_id, null_value_count from db_custscience_interns.col_96_DB_FNDTCNSL_PRODREFRESH_CGSCX_CNSL_GLBL_STY_CLR_FLAT_XREF_null_value_count_table_stats ;</v>
      </c>
      <c r="BO107" s="59" t="s">
        <v>15149</v>
      </c>
      <c r="BQ107" s="300">
        <v>96</v>
      </c>
      <c r="BR107" s="302">
        <v>96</v>
      </c>
      <c r="BS107" s="302">
        <v>0</v>
      </c>
      <c r="BU107" s="144" t="str">
        <f t="shared" si="36"/>
        <v>drop table db_custscience_interns.col_96_DB_FNDTCNSL_PRODREFRESH_CGSCX_CNSL_GLBL_STY_CLR_FLAT_XREF_null_value_count_table_stats ;</v>
      </c>
      <c r="BV107" s="59" t="s">
        <v>15247</v>
      </c>
    </row>
    <row r="108" spans="1:74" s="59" customFormat="1" ht="15.75" thickBot="1">
      <c r="A108" s="59" t="s">
        <v>13479</v>
      </c>
      <c r="B108" s="144" t="str">
        <f t="shared" si="37"/>
        <v>edw_lst_etl_proc_tmst timestamp</v>
      </c>
      <c r="C108" s="145">
        <f t="shared" si="38"/>
        <v>22</v>
      </c>
      <c r="D108" s="145">
        <f t="shared" si="39"/>
        <v>0</v>
      </c>
      <c r="F108" s="36" t="str">
        <f t="shared" si="40"/>
        <v>EDW_LST_ETL_PROC_TMST</v>
      </c>
      <c r="G108" s="36" t="str">
        <f t="shared" si="41"/>
        <v>timestamp</v>
      </c>
      <c r="H108" s="29">
        <v>97</v>
      </c>
      <c r="I108" s="338">
        <f t="shared" si="43"/>
        <v>5786</v>
      </c>
      <c r="J108" s="338">
        <f t="shared" si="44"/>
        <v>2500729</v>
      </c>
      <c r="K108" s="142" t="str">
        <f t="shared" si="45"/>
        <v>ETL Processed Time stamp.  (From PDM)</v>
      </c>
      <c r="L108" s="142"/>
      <c r="M108" s="447"/>
      <c r="N108" s="370" t="s">
        <v>14484</v>
      </c>
      <c r="O108" s="370" t="s">
        <v>14591</v>
      </c>
      <c r="P108" s="370" t="s">
        <v>14591</v>
      </c>
      <c r="Q108" s="41"/>
      <c r="R108" s="41"/>
      <c r="AC108" s="299" t="str">
        <f t="shared" si="49"/>
        <v>select distinct(EDW_LST_ETL_PROC_TMST) as EDW_LST_ETL_PROC_TMST_Count_Distinct FROM DB_FNDTCNSL_PRODREFRESH.CGSCX_CNSL_GLBL_STY_CLR_FLAT_XREF ;</v>
      </c>
      <c r="AF108" s="59" t="s">
        <v>13871</v>
      </c>
      <c r="AG108" s="59" t="s">
        <v>2825</v>
      </c>
      <c r="AH108" s="59" t="s">
        <v>13870</v>
      </c>
      <c r="AI108" s="144" t="str">
        <f t="shared" si="47"/>
        <v>BRD_STY_ITM_DESC</v>
      </c>
      <c r="AJ108" s="144" t="str">
        <f t="shared" si="48"/>
        <v>Full description of the BRAND STYLE.  (From PDM)</v>
      </c>
      <c r="AM108" s="298" t="str">
        <f t="shared" si="51"/>
        <v>col_97</v>
      </c>
      <c r="AN108" s="299" t="str">
        <f t="shared" ref="AN108" si="52">"create table db_custscience_interns."&amp;$AM108&amp;"_"&amp;$G$4&amp;"_"&amp;$G$5&amp;"_distinct_values_table_stats (col_id int, distinct_values bigint) Row format delimited Fields terminated by '\t' Lines terminated by '\n'  Stored as textfile ;"</f>
        <v>create table db_custscience_interns.col_97_DB_FNDTCNSL_PRODREFRESH_CGSCX_CNSL_GLBL_STY_CLR_FLAT_XREF_distinct_values_table_stats (col_id int, distinct_values bigint) Row format delimited Fields terminated by '\t' Lines terminated by '\n'  Stored as textfile ;</v>
      </c>
      <c r="AO108" s="59" t="s">
        <v>14029</v>
      </c>
      <c r="AR108" s="144" t="str">
        <f t="shared" ref="AR108" si="53">"insert into table "&amp;"db_custscience_interns."&amp;$AM108&amp;"_"&amp;$G$4&amp;"_"&amp;$G$5&amp;"_distinct_values_table_stats select "&amp;"'"&amp;$H108&amp;"'"&amp;" as col_id, count (distinct "&amp;$F108&amp;") as distinct_values"</f>
        <v>insert into table db_custscience_interns.col_97_DB_FNDTCNSL_PRODREFRESH_CGSCX_CNSL_GLBL_STY_CLR_FLAT_XREF_distinct_values_table_stats select '97' as col_id, count (distinct EDW_LST_ETL_PROC_TMST) as distinct_values</v>
      </c>
      <c r="AS108" s="59" t="s">
        <v>14127</v>
      </c>
      <c r="AV108" s="144" t="str">
        <f t="shared" ref="AV108" si="54">"insert into table "&amp;"db_custscience_interns."&amp;"SUMMARY_of_"&amp;$G$4&amp;"_"&amp;$G$5&amp;"_distinct_values_table_stats select col_id, distinct_values from db_custscience_interns."&amp;$AM108&amp;"_"&amp;$G$4&amp;"_"&amp;$G$5&amp;"_distinct_values_table_stats"&amp;" ;"</f>
        <v>insert into table db_custscience_interns.SUMMARY_of_DB_FNDTCNSL_PRODREFRESH_CGSCX_CNSL_GLBL_STY_CLR_FLAT_XREF_distinct_values_table_stats select col_id, distinct_values from db_custscience_interns.col_97_DB_FNDTCNSL_PRODREFRESH_CGSCX_CNSL_GLBL_STY_CLR_FLAT_XREF_distinct_values_table_stats ;</v>
      </c>
      <c r="AW108" s="59" t="s">
        <v>14225</v>
      </c>
      <c r="AY108" s="300" t="s">
        <v>14416</v>
      </c>
      <c r="AZ108" s="300">
        <v>97</v>
      </c>
      <c r="BA108" s="300">
        <v>5786</v>
      </c>
      <c r="BC108" s="144" t="str">
        <f t="shared" ref="BC108" si="55">"drop table db_custscience_interns."&amp;$AM108&amp;"_"&amp;$G$4&amp;"_"&amp;$G$5&amp;"_distinct_values_table_stats;"</f>
        <v>drop table db_custscience_interns.col_97_DB_FNDTCNSL_PRODREFRESH_CGSCX_CNSL_GLBL_STY_CLR_FLAT_XREF_distinct_values_table_stats;</v>
      </c>
      <c r="BD108" s="59" t="s">
        <v>14322</v>
      </c>
      <c r="BE108" s="301"/>
      <c r="BF108" s="144" t="str">
        <f t="shared" ref="BF108" si="56">"create table db_custscience_interns."&amp;$AM108&amp;"_"&amp;$G$4&amp;"_"&amp;$G$5&amp;"_null_value_count_table_stats (col_id int, null_value_count bigint) Row format delimited Fields terminated by '\t' Lines terminated by '\n'  Stored as textfile ;"</f>
        <v>create table db_custscience_interns.col_97_DB_FNDTCNSL_PRODREFRESH_CGSCX_CNSL_GLBL_STY_CLR_FLAT_XREF_null_value_count_table_stats (col_id int, null_value_count bigint) Row format delimited Fields terminated by '\t' Lines terminated by '\n'  Stored as textfile ;</v>
      </c>
      <c r="BG108" s="59" t="s">
        <v>14955</v>
      </c>
      <c r="BJ108" s="144" t="str">
        <f t="shared" si="46"/>
        <v xml:space="preserve">insert into table db_custscience_interns.col_97_DB_FNDTCNSL_PRODREFRESH_CGSCX_CNSL_GLBL_STY_CLR_FLAT_XREF_null_value_count_table_stats select '97' as col_id, count (OPR_STY_CLR_NBR) as null_value_count where EDW_LST_ETL_PROC_TMST IS NULL </v>
      </c>
      <c r="BK108" s="59" t="s">
        <v>15052</v>
      </c>
      <c r="BN108" s="144" t="str">
        <f t="shared" ref="BN108" si="57">"insert into table "&amp;"db_custscience_interns."&amp;"SUMMARY_of_"&amp;$G$4&amp;"_"&amp;$G$5&amp;"_null_value_count_table_stats select col_id, null_value_count from db_custscience_interns."&amp;$AM108&amp;"_"&amp;$G$4&amp;"_"&amp;$G$5&amp;"_null_value_count_table_stats"&amp;" ;"</f>
        <v>insert into table db_custscience_interns.SUMMARY_of_DB_FNDTCNSL_PRODREFRESH_CGSCX_CNSL_GLBL_STY_CLR_FLAT_XREF_null_value_count_table_stats select col_id, null_value_count from db_custscience_interns.col_97_DB_FNDTCNSL_PRODREFRESH_CGSCX_CNSL_GLBL_STY_CLR_FLAT_XREF_null_value_count_table_stats ;</v>
      </c>
      <c r="BO108" s="59" t="s">
        <v>15150</v>
      </c>
      <c r="BQ108" s="300">
        <v>97</v>
      </c>
      <c r="BR108" s="302">
        <v>97</v>
      </c>
      <c r="BS108" s="302">
        <v>2500729</v>
      </c>
      <c r="BU108" s="144" t="str">
        <f t="shared" ref="BU108" si="58">"drop table db_custscience_interns."&amp;$AM108&amp;"_"&amp;$G$4&amp;"_"&amp;$G$5&amp;"_null_value_count_table_stats ;"</f>
        <v>drop table db_custscience_interns.col_97_DB_FNDTCNSL_PRODREFRESH_CGSCX_CNSL_GLBL_STY_CLR_FLAT_XREF_null_value_count_table_stats ;</v>
      </c>
      <c r="BV108" s="59" t="s">
        <v>15248</v>
      </c>
    </row>
    <row r="109" spans="1:74" s="291" customFormat="1">
      <c r="AS109" s="291" t="s">
        <v>4089</v>
      </c>
      <c r="AY109" s="291" t="s">
        <v>14417</v>
      </c>
      <c r="AZ109" s="291" t="s">
        <v>14417</v>
      </c>
      <c r="BK109" s="291" t="s">
        <v>4089</v>
      </c>
      <c r="BR109" s="292"/>
      <c r="BS109" s="292"/>
    </row>
    <row r="110" spans="1:74">
      <c r="A110" t="s">
        <v>13480</v>
      </c>
    </row>
    <row r="111" spans="1:74">
      <c r="A111" t="s">
        <v>13481</v>
      </c>
    </row>
  </sheetData>
  <mergeCells count="6">
    <mergeCell ref="F10:L10"/>
    <mergeCell ref="F1:I1"/>
    <mergeCell ref="G3:K3"/>
    <mergeCell ref="G4:K4"/>
    <mergeCell ref="G5:K5"/>
    <mergeCell ref="G6:K6"/>
  </mergeCells>
  <pageMargins left="0.2" right="0.2" top="0.25" bottom="0.25" header="0.25" footer="0.25"/>
  <pageSetup paperSize="17" scale="6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5:B37"/>
  <sheetViews>
    <sheetView zoomScale="90" zoomScaleNormal="90" workbookViewId="0">
      <selection activeCell="A21" sqref="A21"/>
    </sheetView>
  </sheetViews>
  <sheetFormatPr defaultRowHeight="15"/>
  <cols>
    <col min="1" max="1" width="46.5703125" bestFit="1" customWidth="1"/>
    <col min="2" max="2" width="16.7109375" style="4" bestFit="1" customWidth="1"/>
  </cols>
  <sheetData>
    <row r="5" spans="1:2">
      <c r="A5" s="60" t="s">
        <v>213</v>
      </c>
    </row>
    <row r="8" spans="1:2">
      <c r="A8" s="3" t="s">
        <v>143</v>
      </c>
    </row>
    <row r="9" spans="1:2">
      <c r="A9" s="3" t="s">
        <v>929</v>
      </c>
    </row>
    <row r="10" spans="1:2">
      <c r="A10" t="s">
        <v>2</v>
      </c>
    </row>
    <row r="11" spans="1:2">
      <c r="A11" t="s">
        <v>215</v>
      </c>
    </row>
    <row r="12" spans="1:2">
      <c r="A12" s="3" t="s">
        <v>146</v>
      </c>
    </row>
    <row r="13" spans="1:2">
      <c r="A13" t="s">
        <v>2</v>
      </c>
      <c r="B13" s="58" t="s">
        <v>258</v>
      </c>
    </row>
    <row r="14" spans="1:2">
      <c r="A14" t="s">
        <v>147</v>
      </c>
    </row>
    <row r="15" spans="1:2">
      <c r="A15" t="s">
        <v>930</v>
      </c>
    </row>
    <row r="16" spans="1:2">
      <c r="A16" s="64" t="s">
        <v>931</v>
      </c>
      <c r="B16" s="4">
        <v>1</v>
      </c>
    </row>
    <row r="17" spans="1:2">
      <c r="A17" s="64" t="s">
        <v>932</v>
      </c>
      <c r="B17" s="4">
        <v>1</v>
      </c>
    </row>
    <row r="18" spans="1:2">
      <c r="A18" t="s">
        <v>933</v>
      </c>
    </row>
    <row r="19" spans="1:2">
      <c r="A19" s="61" t="s">
        <v>934</v>
      </c>
    </row>
    <row r="20" spans="1:2">
      <c r="A20" t="s">
        <v>935</v>
      </c>
    </row>
    <row r="21" spans="1:2">
      <c r="A21" s="106" t="s">
        <v>936</v>
      </c>
    </row>
    <row r="22" spans="1:2">
      <c r="A22" t="s">
        <v>937</v>
      </c>
    </row>
    <row r="23" spans="1:2">
      <c r="A23" t="s">
        <v>938</v>
      </c>
    </row>
    <row r="24" spans="1:2">
      <c r="A24" t="s">
        <v>939</v>
      </c>
    </row>
    <row r="25" spans="1:2">
      <c r="A25" s="61" t="s">
        <v>940</v>
      </c>
    </row>
    <row r="26" spans="1:2">
      <c r="A26" s="61" t="s">
        <v>941</v>
      </c>
    </row>
    <row r="27" spans="1:2">
      <c r="A27" t="s">
        <v>942</v>
      </c>
    </row>
    <row r="28" spans="1:2">
      <c r="A28" t="s">
        <v>943</v>
      </c>
    </row>
    <row r="29" spans="1:2">
      <c r="A29" t="s">
        <v>944</v>
      </c>
    </row>
    <row r="30" spans="1:2">
      <c r="A30" t="s">
        <v>945</v>
      </c>
    </row>
    <row r="31" spans="1:2">
      <c r="A31" t="s">
        <v>946</v>
      </c>
    </row>
    <row r="32" spans="1:2">
      <c r="A32" t="s">
        <v>947</v>
      </c>
    </row>
    <row r="33" spans="1:1">
      <c r="A33" t="s">
        <v>948</v>
      </c>
    </row>
    <row r="34" spans="1:1">
      <c r="A34" t="s">
        <v>949</v>
      </c>
    </row>
    <row r="35" spans="1:1">
      <c r="A35" t="s">
        <v>950</v>
      </c>
    </row>
    <row r="36" spans="1:1">
      <c r="A36" t="s">
        <v>951</v>
      </c>
    </row>
    <row r="37" spans="1:1">
      <c r="A37" t="s">
        <v>952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I263"/>
  <sheetViews>
    <sheetView topLeftCell="C1" zoomScale="80" zoomScaleNormal="80" workbookViewId="0">
      <pane xSplit="31110" ySplit="8325" topLeftCell="AD71"/>
      <selection activeCell="G6" sqref="G6:J6"/>
      <selection pane="topRight" activeCell="AH12" sqref="AH12:AI13"/>
      <selection pane="bottomLeft" activeCell="J78" sqref="J78"/>
      <selection pane="bottomRight" activeCell="J1" sqref="J1:J1048576"/>
    </sheetView>
  </sheetViews>
  <sheetFormatPr defaultRowHeight="15"/>
  <cols>
    <col min="1" max="1" width="184.42578125" customWidth="1"/>
    <col min="6" max="6" width="26.85546875" customWidth="1"/>
    <col min="7" max="7" width="16.7109375" customWidth="1"/>
    <col min="8" max="8" width="5.5703125" bestFit="1" customWidth="1"/>
    <col min="9" max="9" width="8" bestFit="1" customWidth="1"/>
    <col min="10" max="10" width="68" customWidth="1"/>
    <col min="11" max="11" width="42.28515625" bestFit="1" customWidth="1"/>
    <col min="12" max="12" width="37.85546875" bestFit="1" customWidth="1"/>
    <col min="14" max="14" width="37.28515625" customWidth="1"/>
    <col min="15" max="15" width="42.28515625" bestFit="1" customWidth="1"/>
    <col min="16" max="16" width="44.85546875" bestFit="1" customWidth="1"/>
    <col min="17" max="17" width="37.85546875" bestFit="1" customWidth="1"/>
    <col min="18" max="18" width="37.28515625" customWidth="1"/>
    <col min="20" max="20" width="26.7109375" bestFit="1" customWidth="1"/>
    <col min="21" max="21" width="34.28515625" bestFit="1" customWidth="1"/>
    <col min="22" max="22" width="22.140625" bestFit="1" customWidth="1"/>
    <col min="23" max="23" width="28.140625" bestFit="1" customWidth="1"/>
    <col min="25" max="25" width="24.140625" bestFit="1" customWidth="1"/>
    <col min="28" max="28" width="27.7109375" bestFit="1" customWidth="1"/>
    <col min="31" max="31" width="30.140625" bestFit="1" customWidth="1"/>
    <col min="34" max="34" width="30.140625" customWidth="1"/>
  </cols>
  <sheetData>
    <row r="1" spans="1:35" ht="18.75">
      <c r="F1" s="473" t="str">
        <f>UPPER(G5)</f>
        <v>CSSCV_STR_SLS_CUST_VIEW</v>
      </c>
      <c r="G1" s="473"/>
      <c r="H1" s="473"/>
      <c r="I1" s="473"/>
      <c r="L1" s="5"/>
      <c r="M1" s="5"/>
      <c r="N1" s="5"/>
      <c r="T1" s="5"/>
      <c r="U1" s="5"/>
      <c r="V1" s="5"/>
      <c r="W1" s="5"/>
      <c r="X1" s="5"/>
      <c r="Y1" s="5"/>
    </row>
    <row r="2" spans="1:35" ht="18.75">
      <c r="F2" s="6"/>
      <c r="I2" s="4"/>
      <c r="K2" s="7" t="s">
        <v>86</v>
      </c>
      <c r="M2" s="5"/>
      <c r="N2" s="5"/>
      <c r="T2" s="5"/>
      <c r="U2" s="5"/>
      <c r="V2" s="5"/>
      <c r="W2" s="5"/>
      <c r="X2" s="5"/>
      <c r="Y2" s="5"/>
    </row>
    <row r="3" spans="1:35">
      <c r="F3" s="3" t="s">
        <v>87</v>
      </c>
      <c r="G3" s="475" t="s">
        <v>106</v>
      </c>
      <c r="H3" s="475"/>
      <c r="I3" s="475"/>
      <c r="J3" s="475"/>
      <c r="K3" s="8"/>
      <c r="M3" s="5"/>
      <c r="N3" s="5"/>
      <c r="T3" s="5"/>
      <c r="U3" s="5"/>
      <c r="V3" s="5"/>
      <c r="W3" s="5"/>
      <c r="X3" s="5"/>
      <c r="Y3" s="5"/>
    </row>
    <row r="4" spans="1:35">
      <c r="F4" s="3" t="s">
        <v>88</v>
      </c>
      <c r="G4" s="474" t="str">
        <f>LEFT(G6,(FIND(".",G6)-1))</f>
        <v>DB_SLSCNSL_PRODREFRESH</v>
      </c>
      <c r="H4" s="474" t="e">
        <f>LEFT(H6,(FIND(".",H6)-1))</f>
        <v>#VALUE!</v>
      </c>
      <c r="I4" s="474" t="e">
        <f>LEFT(I6,(FIND(".",I6)-1))</f>
        <v>#VALUE!</v>
      </c>
      <c r="J4" s="474" t="e">
        <f>LEFT(J6,(FIND(".",J6)-1))</f>
        <v>#VALUE!</v>
      </c>
      <c r="L4" s="5"/>
      <c r="M4" s="5"/>
      <c r="N4" s="5"/>
      <c r="T4" s="5"/>
      <c r="U4" s="5"/>
      <c r="V4" s="5"/>
      <c r="W4" s="5"/>
      <c r="X4" s="5"/>
      <c r="Y4" s="5"/>
    </row>
    <row r="5" spans="1:35">
      <c r="B5" s="9"/>
      <c r="F5" s="3" t="s">
        <v>89</v>
      </c>
      <c r="G5" s="474" t="str">
        <f>RIGHT(G6,(LEN(G6)-(FIND(".",G6))))</f>
        <v>CSSCV_STR_SLS_CUST_VIEW</v>
      </c>
      <c r="H5" s="474" t="e">
        <f>RIGHT(H6,(LEN(H6)-(FIND(".",H6))))</f>
        <v>#VALUE!</v>
      </c>
      <c r="I5" s="474" t="e">
        <f>RIGHT(I6,(LEN(I6)-(FIND(".",I6))))</f>
        <v>#VALUE!</v>
      </c>
      <c r="J5" s="474" t="e">
        <f>RIGHT(J6,(LEN(J6)-(FIND(".",J6))))</f>
        <v>#VALUE!</v>
      </c>
      <c r="L5" s="5"/>
      <c r="M5" s="5"/>
      <c r="N5" s="5"/>
      <c r="T5" s="5"/>
      <c r="U5" s="5"/>
      <c r="V5" s="5"/>
      <c r="W5" s="5"/>
      <c r="X5" s="5"/>
      <c r="Y5" s="5"/>
    </row>
    <row r="6" spans="1:35">
      <c r="F6" s="3" t="s">
        <v>90</v>
      </c>
      <c r="G6" s="476" t="s">
        <v>954</v>
      </c>
      <c r="H6" s="476"/>
      <c r="I6" s="476"/>
      <c r="J6" s="476"/>
      <c r="L6" s="5"/>
      <c r="M6" s="5"/>
      <c r="N6" s="5"/>
      <c r="T6" s="5"/>
      <c r="U6" s="5"/>
      <c r="V6" s="5"/>
      <c r="W6" s="5"/>
      <c r="X6" s="5"/>
      <c r="Y6" s="5"/>
    </row>
    <row r="7" spans="1:35" ht="15.75" thickBot="1">
      <c r="F7" s="3" t="s">
        <v>91</v>
      </c>
      <c r="G7" s="10">
        <v>42865</v>
      </c>
      <c r="H7" s="11"/>
      <c r="I7" s="4"/>
      <c r="J7" s="12"/>
      <c r="L7" s="5"/>
      <c r="M7" s="5"/>
      <c r="N7" s="5"/>
      <c r="T7" s="5"/>
      <c r="U7" s="5"/>
      <c r="V7" s="5"/>
      <c r="W7" s="5"/>
      <c r="X7" s="5"/>
      <c r="Y7" s="5"/>
    </row>
    <row r="8" spans="1:35" ht="15.75" thickBot="1">
      <c r="A8" t="s">
        <v>143</v>
      </c>
      <c r="F8" s="3" t="s">
        <v>92</v>
      </c>
      <c r="G8" s="13"/>
      <c r="H8" s="14"/>
      <c r="I8" s="4"/>
      <c r="L8" s="5"/>
      <c r="M8" s="5"/>
      <c r="N8" s="5"/>
      <c r="T8" s="5"/>
      <c r="U8" s="5"/>
      <c r="V8" s="5"/>
      <c r="W8" s="5"/>
      <c r="X8" s="5"/>
      <c r="Y8" s="5"/>
    </row>
    <row r="9" spans="1:35">
      <c r="A9" s="3" t="s">
        <v>414</v>
      </c>
      <c r="F9" s="15" t="s">
        <v>93</v>
      </c>
      <c r="G9" s="16"/>
      <c r="H9" s="16"/>
      <c r="I9" s="4"/>
      <c r="L9" s="5"/>
      <c r="M9" s="5"/>
      <c r="N9" s="5"/>
      <c r="T9" s="5"/>
      <c r="U9" s="5"/>
      <c r="V9" s="5"/>
      <c r="W9" s="5"/>
      <c r="X9" s="5"/>
      <c r="Y9" s="5" t="s">
        <v>957</v>
      </c>
    </row>
    <row r="10" spans="1:35">
      <c r="A10" t="s">
        <v>2</v>
      </c>
      <c r="B10" s="3"/>
      <c r="I10" s="4"/>
      <c r="L10" s="5"/>
      <c r="M10" s="5"/>
      <c r="N10" s="118" t="s">
        <v>2565</v>
      </c>
      <c r="T10" s="5"/>
      <c r="U10" s="5"/>
      <c r="V10" s="5"/>
      <c r="W10" s="5"/>
      <c r="X10" s="5"/>
      <c r="Y10" s="5"/>
      <c r="AE10" s="15" t="s">
        <v>2823</v>
      </c>
    </row>
    <row r="11" spans="1:35" ht="30.75" thickBot="1">
      <c r="A11" t="s">
        <v>3</v>
      </c>
      <c r="B11" s="33" t="s">
        <v>94</v>
      </c>
      <c r="C11" s="34" t="s">
        <v>95</v>
      </c>
      <c r="D11" s="34" t="s">
        <v>96</v>
      </c>
      <c r="E11" s="34"/>
      <c r="F11" s="17" t="s">
        <v>97</v>
      </c>
      <c r="G11" s="17" t="s">
        <v>98</v>
      </c>
      <c r="H11" s="18" t="s">
        <v>99</v>
      </c>
      <c r="I11" s="19" t="s">
        <v>100</v>
      </c>
      <c r="J11" s="17" t="s">
        <v>101</v>
      </c>
      <c r="K11" s="18" t="s">
        <v>1712</v>
      </c>
      <c r="L11" s="18" t="s">
        <v>1712</v>
      </c>
      <c r="M11" s="18"/>
      <c r="N11" s="119" t="s">
        <v>2542</v>
      </c>
      <c r="O11" s="120">
        <v>1</v>
      </c>
      <c r="P11" s="120">
        <v>2</v>
      </c>
      <c r="Q11" s="120">
        <v>3</v>
      </c>
      <c r="T11" s="66" t="s">
        <v>958</v>
      </c>
      <c r="U11" s="66"/>
      <c r="V11" s="66" t="s">
        <v>959</v>
      </c>
      <c r="W11" s="66"/>
      <c r="X11" s="66"/>
      <c r="Y11" s="66" t="s">
        <v>960</v>
      </c>
      <c r="AE11" t="s">
        <v>2567</v>
      </c>
      <c r="AF11" t="s">
        <v>2568</v>
      </c>
      <c r="AG11" t="s">
        <v>2569</v>
      </c>
    </row>
    <row r="12" spans="1:35">
      <c r="A12" t="s">
        <v>416</v>
      </c>
      <c r="B12" s="16" t="str">
        <f>TRIM(A12)</f>
        <v>sell_loc_hash_key string</v>
      </c>
      <c r="C12" s="20">
        <f>SEARCH(" ",B12)</f>
        <v>18</v>
      </c>
      <c r="D12" s="20">
        <f>IFERROR(SEARCH(" ",B12,C12+1),0)</f>
        <v>0</v>
      </c>
      <c r="E12" s="20"/>
      <c r="F12" s="62" t="str">
        <f>LEFT(B12,C12-1)</f>
        <v>sell_loc_hash_key</v>
      </c>
      <c r="G12" s="21" t="str">
        <f>TRIM(RIGHT(A12,LEN(A12) - (C12)))</f>
        <v>string</v>
      </c>
      <c r="H12" s="22">
        <v>1</v>
      </c>
      <c r="I12" s="23"/>
      <c r="J12" s="126" t="str">
        <f>IFERROR(VLOOKUP(F12,AH:AI,2,FALSE),0)</f>
        <v>Hash key generated for a Opr_loc_nbr and open date  (From PDM)</v>
      </c>
      <c r="K12" s="76" t="s">
        <v>1688</v>
      </c>
      <c r="L12" s="76" t="s">
        <v>1719</v>
      </c>
      <c r="M12" s="49"/>
      <c r="N12" s="117" t="s">
        <v>1567</v>
      </c>
      <c r="O12" s="98" t="s">
        <v>2544</v>
      </c>
      <c r="P12" s="98" t="s">
        <v>2544</v>
      </c>
      <c r="Q12" s="98" t="s">
        <v>2544</v>
      </c>
      <c r="R12" s="41"/>
      <c r="S12" s="41"/>
      <c r="T12" s="16" t="str">
        <f>F12&amp;"  "&amp;G12&amp;","</f>
        <v>sell_loc_hash_key  string,</v>
      </c>
      <c r="U12" s="67" t="s">
        <v>961</v>
      </c>
      <c r="V12" s="68" t="str">
        <f>F12&amp;","</f>
        <v>sell_loc_hash_key,</v>
      </c>
      <c r="W12" s="67" t="s">
        <v>1034</v>
      </c>
      <c r="X12" s="67"/>
      <c r="Y12" s="68" t="str">
        <f>",a."&amp;F12</f>
        <v>,a.sell_loc_hash_key</v>
      </c>
      <c r="AB12" t="s">
        <v>1567</v>
      </c>
      <c r="AE12" t="s">
        <v>2570</v>
      </c>
      <c r="AF12" s="59" t="s">
        <v>2571</v>
      </c>
      <c r="AG12" s="59" t="s">
        <v>2572</v>
      </c>
      <c r="AH12" s="16" t="str">
        <f t="shared" ref="AH12:AH43" si="0">TRIM(AE12)</f>
        <v>SELL_LOC_HASH_KEY</v>
      </c>
      <c r="AI12" s="16" t="str">
        <f>AG12&amp;" (From PDM)"</f>
        <v>Hash key generated for a Opr_loc_nbr and open date  (From PDM)</v>
      </c>
    </row>
    <row r="13" spans="1:35">
      <c r="A13" t="s">
        <v>10</v>
      </c>
      <c r="B13" s="16" t="str">
        <f t="shared" ref="B13:B16" si="1">TRIM(A13)</f>
        <v>regr_nbr string</v>
      </c>
      <c r="C13" s="20">
        <f t="shared" ref="C13:C16" si="2">SEARCH(" ",B13)</f>
        <v>9</v>
      </c>
      <c r="D13" s="20">
        <f t="shared" ref="D13:D16" si="3">IFERROR(SEARCH(" ",B13,C13+1),0)</f>
        <v>0</v>
      </c>
      <c r="E13" s="20"/>
      <c r="F13" s="45" t="str">
        <f t="shared" ref="F13:F16" si="4">LEFT(B13,C13-1)</f>
        <v>regr_nbr</v>
      </c>
      <c r="G13" s="45" t="str">
        <f t="shared" ref="G13:G76" si="5">TRIM(RIGHT(A13,LEN(A13) - (C13)))</f>
        <v>string</v>
      </c>
      <c r="H13" s="70">
        <v>2</v>
      </c>
      <c r="I13" s="71"/>
      <c r="J13" s="127" t="str">
        <f t="shared" ref="J13:J76" si="6">IFERROR(VLOOKUP(F13,AH:AI,2,FALSE),0)</f>
        <v>Identifies the register number  (From PDM)</v>
      </c>
      <c r="K13" s="77" t="s">
        <v>1689</v>
      </c>
      <c r="L13" s="77" t="s">
        <v>1689</v>
      </c>
      <c r="M13" s="50"/>
      <c r="N13" s="116" t="s">
        <v>1568</v>
      </c>
      <c r="O13" s="102" t="s">
        <v>2545</v>
      </c>
      <c r="P13" s="102" t="s">
        <v>2545</v>
      </c>
      <c r="Q13" s="102" t="s">
        <v>2545</v>
      </c>
      <c r="R13" s="41"/>
      <c r="S13" s="41"/>
      <c r="T13" s="16" t="str">
        <f t="shared" ref="T13:T16" si="7">F13&amp;"  "&amp;G13&amp;","</f>
        <v>regr_nbr  string,</v>
      </c>
      <c r="U13" s="67" t="s">
        <v>962</v>
      </c>
      <c r="V13" s="68" t="str">
        <f t="shared" ref="V13:V16" si="8">F13&amp;","</f>
        <v>regr_nbr,</v>
      </c>
      <c r="W13" s="67" t="s">
        <v>1035</v>
      </c>
      <c r="X13" s="67"/>
      <c r="Y13" s="68" t="str">
        <f t="shared" ref="Y13:Y16" si="9">",a."&amp;F13</f>
        <v>,a.regr_nbr</v>
      </c>
      <c r="AB13" t="s">
        <v>1568</v>
      </c>
      <c r="AE13" t="s">
        <v>2573</v>
      </c>
      <c r="AF13" s="59" t="s">
        <v>2571</v>
      </c>
      <c r="AG13" s="59" t="s">
        <v>2574</v>
      </c>
      <c r="AH13" s="16" t="str">
        <f t="shared" si="0"/>
        <v>REGR_NBR</v>
      </c>
      <c r="AI13" s="16" t="str">
        <f t="shared" ref="AI13:AI76" si="10">AG13&amp;" (From PDM)"</f>
        <v>Identifies the register number  (From PDM)</v>
      </c>
    </row>
    <row r="14" spans="1:35">
      <c r="A14" t="s">
        <v>417</v>
      </c>
      <c r="B14" s="16" t="str">
        <f t="shared" si="1"/>
        <v>sls_txn_nbr int</v>
      </c>
      <c r="C14" s="20">
        <f t="shared" si="2"/>
        <v>12</v>
      </c>
      <c r="D14" s="20">
        <f t="shared" si="3"/>
        <v>0</v>
      </c>
      <c r="E14" s="20"/>
      <c r="F14" s="45" t="str">
        <f t="shared" si="4"/>
        <v>sls_txn_nbr</v>
      </c>
      <c r="G14" s="45" t="str">
        <f t="shared" si="5"/>
        <v>int</v>
      </c>
      <c r="H14" s="70">
        <v>3</v>
      </c>
      <c r="I14" s="73"/>
      <c r="J14" s="127" t="str">
        <f t="shared" si="6"/>
        <v>Identifies the sales transaction number  (From PDM)</v>
      </c>
      <c r="K14" s="77">
        <v>1650</v>
      </c>
      <c r="L14" s="77">
        <v>5450</v>
      </c>
      <c r="M14" s="50"/>
      <c r="N14" s="116" t="s">
        <v>1569</v>
      </c>
      <c r="O14" s="102">
        <v>2040</v>
      </c>
      <c r="P14" s="102">
        <v>2040</v>
      </c>
      <c r="Q14" s="102">
        <v>2040</v>
      </c>
      <c r="R14" s="41"/>
      <c r="S14" s="41"/>
      <c r="T14" s="16" t="str">
        <f t="shared" si="7"/>
        <v>sls_txn_nbr  int,</v>
      </c>
      <c r="U14" s="67" t="s">
        <v>963</v>
      </c>
      <c r="V14" s="68" t="str">
        <f t="shared" si="8"/>
        <v>sls_txn_nbr,</v>
      </c>
      <c r="W14" s="67" t="s">
        <v>1036</v>
      </c>
      <c r="X14" s="67"/>
      <c r="Y14" s="68" t="str">
        <f t="shared" si="9"/>
        <v>,a.sls_txn_nbr</v>
      </c>
      <c r="AB14" t="s">
        <v>1569</v>
      </c>
      <c r="AE14" t="s">
        <v>2575</v>
      </c>
      <c r="AF14" s="59" t="s">
        <v>2576</v>
      </c>
      <c r="AG14" s="59" t="s">
        <v>2577</v>
      </c>
      <c r="AH14" s="16" t="str">
        <f t="shared" si="0"/>
        <v>SLS_TXN_NBR</v>
      </c>
      <c r="AI14" s="16" t="str">
        <f t="shared" si="10"/>
        <v>Identifies the sales transaction number  (From PDM)</v>
      </c>
    </row>
    <row r="15" spans="1:35">
      <c r="A15" t="s">
        <v>418</v>
      </c>
      <c r="B15" s="16" t="str">
        <f t="shared" si="1"/>
        <v>sls_txn_tm string</v>
      </c>
      <c r="C15" s="20">
        <f t="shared" si="2"/>
        <v>11</v>
      </c>
      <c r="D15" s="20">
        <f t="shared" si="3"/>
        <v>0</v>
      </c>
      <c r="F15" s="36" t="str">
        <f t="shared" si="4"/>
        <v>sls_txn_tm</v>
      </c>
      <c r="G15" s="36" t="str">
        <f t="shared" si="5"/>
        <v>string</v>
      </c>
      <c r="H15" s="26">
        <v>4</v>
      </c>
      <c r="I15" s="75"/>
      <c r="J15" s="128" t="str">
        <f t="shared" si="6"/>
        <v>Identifies the sales transaction time.  (From PDM)</v>
      </c>
      <c r="K15" s="78" t="s">
        <v>1690</v>
      </c>
      <c r="L15" s="78" t="s">
        <v>1743</v>
      </c>
      <c r="N15" s="117" t="s">
        <v>1570</v>
      </c>
      <c r="O15" s="98" t="s">
        <v>2546</v>
      </c>
      <c r="P15" s="98" t="s">
        <v>2546</v>
      </c>
      <c r="Q15" s="98" t="s">
        <v>2546</v>
      </c>
      <c r="R15" s="41"/>
      <c r="S15" s="41"/>
      <c r="T15" s="16" t="str">
        <f t="shared" si="7"/>
        <v>sls_txn_tm  string,</v>
      </c>
      <c r="U15" s="67" t="s">
        <v>964</v>
      </c>
      <c r="V15" s="68" t="str">
        <f t="shared" si="8"/>
        <v>sls_txn_tm,</v>
      </c>
      <c r="W15" t="s">
        <v>1037</v>
      </c>
      <c r="Y15" s="68" t="str">
        <f t="shared" si="9"/>
        <v>,a.sls_txn_tm</v>
      </c>
      <c r="AB15" t="s">
        <v>1570</v>
      </c>
      <c r="AE15" t="s">
        <v>2578</v>
      </c>
      <c r="AF15" s="59" t="s">
        <v>2571</v>
      </c>
      <c r="AG15" s="59" t="s">
        <v>2579</v>
      </c>
      <c r="AH15" s="16" t="str">
        <f t="shared" si="0"/>
        <v>SLS_TXN_TM</v>
      </c>
      <c r="AI15" s="16" t="str">
        <f t="shared" si="10"/>
        <v>Identifies the sales transaction time.  (From PDM)</v>
      </c>
    </row>
    <row r="16" spans="1:35">
      <c r="A16" t="s">
        <v>419</v>
      </c>
      <c r="B16" s="16" t="str">
        <f t="shared" si="1"/>
        <v>sls_txn_dt_hash_key int</v>
      </c>
      <c r="C16" s="20">
        <f t="shared" si="2"/>
        <v>20</v>
      </c>
      <c r="D16" s="20">
        <f t="shared" si="3"/>
        <v>0</v>
      </c>
      <c r="F16" s="45" t="str">
        <f t="shared" si="4"/>
        <v>sls_txn_dt_hash_key</v>
      </c>
      <c r="G16" s="45" t="str">
        <f t="shared" si="5"/>
        <v>int</v>
      </c>
      <c r="H16" s="70">
        <v>5</v>
      </c>
      <c r="I16" s="73"/>
      <c r="J16" s="127" t="str">
        <f t="shared" si="6"/>
        <v>Identifies the sales transaction date  (From PDM)</v>
      </c>
      <c r="K16" s="77" t="s">
        <v>1691</v>
      </c>
      <c r="L16" s="77" t="s">
        <v>1691</v>
      </c>
      <c r="N16" s="116" t="s">
        <v>1571</v>
      </c>
      <c r="O16" s="102" t="s">
        <v>1691</v>
      </c>
      <c r="P16" s="102" t="s">
        <v>1691</v>
      </c>
      <c r="Q16" s="102" t="s">
        <v>1691</v>
      </c>
      <c r="R16" s="41"/>
      <c r="S16" s="41"/>
      <c r="T16" s="16" t="str">
        <f t="shared" si="7"/>
        <v>sls_txn_dt_hash_key  int,</v>
      </c>
      <c r="U16" s="67" t="s">
        <v>965</v>
      </c>
      <c r="V16" s="68" t="str">
        <f t="shared" si="8"/>
        <v>sls_txn_dt_hash_key,</v>
      </c>
      <c r="W16" t="s">
        <v>1038</v>
      </c>
      <c r="Y16" s="68" t="str">
        <f t="shared" si="9"/>
        <v>,a.sls_txn_dt_hash_key</v>
      </c>
      <c r="AB16" t="s">
        <v>1571</v>
      </c>
      <c r="AE16" t="s">
        <v>2580</v>
      </c>
      <c r="AF16" s="59" t="s">
        <v>2576</v>
      </c>
      <c r="AG16" s="59" t="s">
        <v>2581</v>
      </c>
      <c r="AH16" s="16" t="str">
        <f t="shared" si="0"/>
        <v>SLS_TXN_DT_HASH_KEY</v>
      </c>
      <c r="AI16" s="16" t="str">
        <f t="shared" si="10"/>
        <v>Identifies the sales transaction date  (From PDM)</v>
      </c>
    </row>
    <row r="17" spans="1:35">
      <c r="A17" t="s">
        <v>420</v>
      </c>
      <c r="B17" s="16" t="str">
        <f t="shared" ref="B17:B80" si="11">TRIM(A17)</f>
        <v>txn_itm_seq_nbr int</v>
      </c>
      <c r="C17" s="20">
        <f t="shared" ref="C17:C80" si="12">SEARCH(" ",B17)</f>
        <v>16</v>
      </c>
      <c r="D17" s="20">
        <f t="shared" ref="D17:D80" si="13">IFERROR(SEARCH(" ",B17,C17+1),0)</f>
        <v>0</v>
      </c>
      <c r="F17" s="36" t="str">
        <f t="shared" ref="F17:F80" si="14">LEFT(B17,C17-1)</f>
        <v>txn_itm_seq_nbr</v>
      </c>
      <c r="G17" s="36" t="str">
        <f t="shared" si="5"/>
        <v>int</v>
      </c>
      <c r="H17" s="26">
        <v>6</v>
      </c>
      <c r="I17" s="75"/>
      <c r="J17" s="128" t="str">
        <f t="shared" si="6"/>
        <v>Identifies the unique line item in a transaction  (From PDM)</v>
      </c>
      <c r="K17" s="78">
        <v>6</v>
      </c>
      <c r="L17" s="78">
        <v>1</v>
      </c>
      <c r="N17" s="117" t="s">
        <v>1572</v>
      </c>
      <c r="O17" s="98">
        <v>14</v>
      </c>
      <c r="P17" s="98">
        <v>12</v>
      </c>
      <c r="Q17" s="98">
        <v>12</v>
      </c>
      <c r="R17" s="41"/>
      <c r="S17" s="41"/>
      <c r="T17" s="16" t="str">
        <f t="shared" ref="T17:T80" si="15">F17&amp;"  "&amp;G17&amp;","</f>
        <v>txn_itm_seq_nbr  int,</v>
      </c>
      <c r="U17" s="67" t="s">
        <v>966</v>
      </c>
      <c r="V17" s="68" t="str">
        <f t="shared" ref="V17:V80" si="16">F17&amp;","</f>
        <v>txn_itm_seq_nbr,</v>
      </c>
      <c r="W17" s="67" t="s">
        <v>1039</v>
      </c>
      <c r="X17" s="67"/>
      <c r="Y17" s="68" t="str">
        <f t="shared" ref="Y17:Y80" si="17">",a."&amp;F17</f>
        <v>,a.txn_itm_seq_nbr</v>
      </c>
      <c r="AB17" t="s">
        <v>1572</v>
      </c>
      <c r="AE17" t="s">
        <v>2582</v>
      </c>
      <c r="AF17" s="59" t="s">
        <v>2576</v>
      </c>
      <c r="AG17" s="59" t="s">
        <v>2583</v>
      </c>
      <c r="AH17" s="16" t="str">
        <f t="shared" si="0"/>
        <v>TXN_ITM_SEQ_NBR</v>
      </c>
      <c r="AI17" s="16" t="str">
        <f t="shared" si="10"/>
        <v>Identifies the unique line item in a transaction  (From PDM)</v>
      </c>
    </row>
    <row r="18" spans="1:35" ht="30">
      <c r="A18" t="s">
        <v>421</v>
      </c>
      <c r="B18" s="16" t="str">
        <f t="shared" si="11"/>
        <v>glbl_sku_hash_key string</v>
      </c>
      <c r="C18" s="20">
        <f t="shared" si="12"/>
        <v>18</v>
      </c>
      <c r="D18" s="20">
        <f t="shared" si="13"/>
        <v>0</v>
      </c>
      <c r="F18" s="36" t="str">
        <f t="shared" si="14"/>
        <v>glbl_sku_hash_key</v>
      </c>
      <c r="G18" s="36" t="str">
        <f t="shared" si="5"/>
        <v>string</v>
      </c>
      <c r="H18" s="29">
        <v>7</v>
      </c>
      <c r="I18" s="75"/>
      <c r="J18" s="128" t="str">
        <f t="shared" si="6"/>
        <v>Brand SKU Hash Key generated for every distinctopr_gbl_sku_id, style version number andmerchandise indicator  (From PDM)</v>
      </c>
      <c r="K18" s="78" t="s">
        <v>1692</v>
      </c>
      <c r="L18" s="78" t="s">
        <v>1744</v>
      </c>
      <c r="N18" s="117" t="s">
        <v>1573</v>
      </c>
      <c r="O18" s="98" t="s">
        <v>2547</v>
      </c>
      <c r="P18" s="98" t="s">
        <v>2547</v>
      </c>
      <c r="Q18" s="98" t="s">
        <v>2547</v>
      </c>
      <c r="R18" s="41"/>
      <c r="S18" s="41"/>
      <c r="T18" s="16" t="str">
        <f t="shared" si="15"/>
        <v>glbl_sku_hash_key  string,</v>
      </c>
      <c r="U18" s="67" t="s">
        <v>967</v>
      </c>
      <c r="V18" s="68" t="str">
        <f t="shared" si="16"/>
        <v>glbl_sku_hash_key,</v>
      </c>
      <c r="W18" s="67" t="s">
        <v>1040</v>
      </c>
      <c r="X18" s="67"/>
      <c r="Y18" s="68" t="str">
        <f t="shared" si="17"/>
        <v>,a.glbl_sku_hash_key</v>
      </c>
      <c r="AB18" t="s">
        <v>1573</v>
      </c>
      <c r="AE18" t="s">
        <v>2584</v>
      </c>
      <c r="AF18" s="59" t="s">
        <v>2571</v>
      </c>
      <c r="AG18" s="59" t="s">
        <v>2585</v>
      </c>
      <c r="AH18" s="16" t="str">
        <f t="shared" si="0"/>
        <v>GLBL_SKU_HASH_KEY</v>
      </c>
      <c r="AI18" s="16" t="str">
        <f t="shared" si="10"/>
        <v>Brand SKU Hash Key generated for every distinctopr_gbl_sku_id, style version number andmerchandise indicator  (From PDM)</v>
      </c>
    </row>
    <row r="19" spans="1:35" ht="30">
      <c r="A19" t="s">
        <v>422</v>
      </c>
      <c r="B19" s="16" t="str">
        <f t="shared" si="11"/>
        <v>glbl_sty_clr_hash_key string</v>
      </c>
      <c r="C19" s="20">
        <f t="shared" si="12"/>
        <v>22</v>
      </c>
      <c r="D19" s="20">
        <f t="shared" si="13"/>
        <v>0</v>
      </c>
      <c r="F19" s="36" t="str">
        <f t="shared" si="14"/>
        <v>glbl_sty_clr_hash_key</v>
      </c>
      <c r="G19" s="36" t="str">
        <f t="shared" si="5"/>
        <v>string</v>
      </c>
      <c r="H19" s="26">
        <v>8</v>
      </c>
      <c r="I19" s="75"/>
      <c r="J19" s="128" t="str">
        <f t="shared" si="6"/>
        <v>The brand style color hash key will be generatedbased on the opr_glbl_sty_clr_id and version numberof the style.  (From PDM)</v>
      </c>
      <c r="K19" s="78" t="s">
        <v>1693</v>
      </c>
      <c r="L19" s="78" t="s">
        <v>1745</v>
      </c>
      <c r="N19" s="117" t="s">
        <v>1574</v>
      </c>
      <c r="O19" s="98" t="s">
        <v>2548</v>
      </c>
      <c r="P19" s="98" t="s">
        <v>2548</v>
      </c>
      <c r="Q19" s="98" t="s">
        <v>2548</v>
      </c>
      <c r="R19" s="41"/>
      <c r="S19" s="41"/>
      <c r="T19" s="16" t="str">
        <f t="shared" si="15"/>
        <v>glbl_sty_clr_hash_key  string,</v>
      </c>
      <c r="U19" s="67" t="s">
        <v>968</v>
      </c>
      <c r="V19" s="68" t="str">
        <f t="shared" si="16"/>
        <v>glbl_sty_clr_hash_key,</v>
      </c>
      <c r="W19" t="s">
        <v>1041</v>
      </c>
      <c r="Y19" s="68" t="str">
        <f t="shared" si="17"/>
        <v>,a.glbl_sty_clr_hash_key</v>
      </c>
      <c r="AB19" t="s">
        <v>1574</v>
      </c>
      <c r="AE19" t="s">
        <v>2586</v>
      </c>
      <c r="AF19" s="59" t="s">
        <v>2571</v>
      </c>
      <c r="AG19" s="59" t="s">
        <v>2587</v>
      </c>
      <c r="AH19" s="16" t="str">
        <f t="shared" si="0"/>
        <v>GLBL_STY_CLR_HASH_KEY</v>
      </c>
      <c r="AI19" s="16" t="str">
        <f t="shared" si="10"/>
        <v>The brand style color hash key will be generatedbased on the opr_glbl_sty_clr_id and version numberof the style.  (From PDM)</v>
      </c>
    </row>
    <row r="20" spans="1:35" ht="30">
      <c r="A20" t="s">
        <v>423</v>
      </c>
      <c r="B20" s="16" t="str">
        <f t="shared" si="11"/>
        <v>sls_txn_itm_typ_cd string</v>
      </c>
      <c r="C20" s="20">
        <f t="shared" si="12"/>
        <v>19</v>
      </c>
      <c r="D20" s="20">
        <f t="shared" si="13"/>
        <v>0</v>
      </c>
      <c r="F20" s="45" t="str">
        <f t="shared" si="14"/>
        <v>sls_txn_itm_typ_cd</v>
      </c>
      <c r="G20" s="36" t="str">
        <f t="shared" si="5"/>
        <v>string</v>
      </c>
      <c r="H20" s="29">
        <v>9</v>
      </c>
      <c r="I20" s="75"/>
      <c r="J20" s="128" t="str">
        <f t="shared" si="6"/>
        <v>Identifies the item sold was a merchandise or nonmerchandise item.  (From PDM)</v>
      </c>
      <c r="K20" s="78" t="s">
        <v>1694</v>
      </c>
      <c r="L20" s="78" t="s">
        <v>1694</v>
      </c>
      <c r="N20" s="117" t="s">
        <v>1575</v>
      </c>
      <c r="O20" s="98" t="s">
        <v>1694</v>
      </c>
      <c r="P20" s="98" t="s">
        <v>1694</v>
      </c>
      <c r="Q20" s="98" t="s">
        <v>1694</v>
      </c>
      <c r="R20" s="41"/>
      <c r="S20" s="41"/>
      <c r="T20" s="16" t="str">
        <f t="shared" si="15"/>
        <v>sls_txn_itm_typ_cd  string,</v>
      </c>
      <c r="U20" s="67" t="s">
        <v>969</v>
      </c>
      <c r="V20" s="68" t="str">
        <f t="shared" si="16"/>
        <v>sls_txn_itm_typ_cd,</v>
      </c>
      <c r="W20" t="s">
        <v>1042</v>
      </c>
      <c r="Y20" s="68" t="str">
        <f t="shared" si="17"/>
        <v>,a.sls_txn_itm_typ_cd</v>
      </c>
      <c r="AB20" t="s">
        <v>1575</v>
      </c>
      <c r="AE20" t="s">
        <v>2588</v>
      </c>
      <c r="AF20" s="59" t="s">
        <v>2571</v>
      </c>
      <c r="AG20" s="59" t="s">
        <v>2589</v>
      </c>
      <c r="AH20" s="16" t="str">
        <f t="shared" si="0"/>
        <v>SLS_TXN_ITM_TYP_CD</v>
      </c>
      <c r="AI20" s="16" t="str">
        <f t="shared" si="10"/>
        <v>Identifies the item sold was a merchandise or nonmerchandise item.  (From PDM)</v>
      </c>
    </row>
    <row r="21" spans="1:35" ht="30">
      <c r="A21" t="s">
        <v>424</v>
      </c>
      <c r="B21" s="16" t="str">
        <f t="shared" si="11"/>
        <v>sls_txn_itm_typ_cd_desc string</v>
      </c>
      <c r="C21" s="20">
        <f t="shared" si="12"/>
        <v>24</v>
      </c>
      <c r="D21" s="20">
        <f t="shared" si="13"/>
        <v>0</v>
      </c>
      <c r="F21" s="36" t="str">
        <f t="shared" si="14"/>
        <v>sls_txn_itm_typ_cd_desc</v>
      </c>
      <c r="G21" s="36" t="str">
        <f t="shared" si="5"/>
        <v>string</v>
      </c>
      <c r="H21" s="26">
        <v>10</v>
      </c>
      <c r="I21" s="75"/>
      <c r="J21" s="128" t="str">
        <f t="shared" si="6"/>
        <v>Describes if the item sold was a merchandise or nonmerchandise item.  (From PDM)</v>
      </c>
      <c r="K21" s="78" t="s">
        <v>1695</v>
      </c>
      <c r="L21" s="78" t="s">
        <v>1695</v>
      </c>
      <c r="N21" s="117" t="s">
        <v>1576</v>
      </c>
      <c r="O21" s="98" t="s">
        <v>1695</v>
      </c>
      <c r="P21" s="98" t="s">
        <v>1695</v>
      </c>
      <c r="Q21" s="98" t="s">
        <v>1695</v>
      </c>
      <c r="R21" s="41"/>
      <c r="S21" s="41"/>
      <c r="T21" s="16" t="str">
        <f t="shared" si="15"/>
        <v>sls_txn_itm_typ_cd_desc  string,</v>
      </c>
      <c r="U21" s="67" t="s">
        <v>1155</v>
      </c>
      <c r="V21" s="68" t="str">
        <f t="shared" si="16"/>
        <v>sls_txn_itm_typ_cd_desc,</v>
      </c>
      <c r="W21" s="67" t="s">
        <v>1043</v>
      </c>
      <c r="X21" s="67"/>
      <c r="Y21" s="68" t="str">
        <f t="shared" si="17"/>
        <v>,a.sls_txn_itm_typ_cd_desc</v>
      </c>
      <c r="AB21" t="s">
        <v>1576</v>
      </c>
      <c r="AE21" t="s">
        <v>2590</v>
      </c>
      <c r="AF21" s="59" t="s">
        <v>2571</v>
      </c>
      <c r="AG21" s="59" t="s">
        <v>2591</v>
      </c>
      <c r="AH21" s="16" t="str">
        <f t="shared" si="0"/>
        <v>SLS_TXN_ITM_TYP_CD_DESC</v>
      </c>
      <c r="AI21" s="16" t="str">
        <f t="shared" si="10"/>
        <v>Describes if the item sold was a merchandise or nonmerchandise item.  (From PDM)</v>
      </c>
    </row>
    <row r="22" spans="1:35" ht="30">
      <c r="A22" t="s">
        <v>425</v>
      </c>
      <c r="B22" s="16" t="str">
        <f t="shared" si="11"/>
        <v>ln_tot_un_sls_qty int</v>
      </c>
      <c r="C22" s="20">
        <f t="shared" si="12"/>
        <v>18</v>
      </c>
      <c r="D22" s="20">
        <f t="shared" si="13"/>
        <v>0</v>
      </c>
      <c r="F22" s="36" t="str">
        <f t="shared" si="14"/>
        <v>ln_tot_un_sls_qty</v>
      </c>
      <c r="G22" s="36" t="str">
        <f t="shared" si="5"/>
        <v>int</v>
      </c>
      <c r="H22" s="29">
        <v>11</v>
      </c>
      <c r="I22" s="75"/>
      <c r="J22" s="128" t="str">
        <f t="shared" si="6"/>
        <v>Identifies the total units of the SKUs or consignmentunits sold.  (From PDM)</v>
      </c>
      <c r="K22" s="78">
        <v>1</v>
      </c>
      <c r="L22" s="78">
        <v>1</v>
      </c>
      <c r="N22" s="117" t="s">
        <v>1577</v>
      </c>
      <c r="O22" s="98">
        <v>1</v>
      </c>
      <c r="P22" s="98">
        <v>1</v>
      </c>
      <c r="Q22" s="98">
        <v>1</v>
      </c>
      <c r="R22" s="41"/>
      <c r="S22" s="41"/>
      <c r="T22" s="16" t="str">
        <f t="shared" si="15"/>
        <v>ln_tot_un_sls_qty  int,</v>
      </c>
      <c r="U22" s="67" t="s">
        <v>970</v>
      </c>
      <c r="V22" s="68" t="str">
        <f t="shared" si="16"/>
        <v>ln_tot_un_sls_qty,</v>
      </c>
      <c r="W22" s="67" t="s">
        <v>1044</v>
      </c>
      <c r="X22" s="67"/>
      <c r="Y22" s="68" t="str">
        <f t="shared" si="17"/>
        <v>,a.ln_tot_un_sls_qty</v>
      </c>
      <c r="AB22" t="s">
        <v>1577</v>
      </c>
      <c r="AE22" t="s">
        <v>2592</v>
      </c>
      <c r="AF22" s="59" t="s">
        <v>2576</v>
      </c>
      <c r="AG22" s="59" t="s">
        <v>2593</v>
      </c>
      <c r="AH22" s="16" t="str">
        <f t="shared" si="0"/>
        <v>LN_TOT_UN_SLS_QTY</v>
      </c>
      <c r="AI22" s="16" t="str">
        <f t="shared" si="10"/>
        <v>Identifies the total units of the SKUs or consignmentunits sold.  (From PDM)</v>
      </c>
    </row>
    <row r="23" spans="1:35" ht="30">
      <c r="A23" t="s">
        <v>426</v>
      </c>
      <c r="B23" s="16" t="str">
        <f t="shared" si="11"/>
        <v>ln_tot_rtl_sls_amt double</v>
      </c>
      <c r="C23" s="20">
        <f t="shared" si="12"/>
        <v>19</v>
      </c>
      <c r="D23" s="20">
        <f t="shared" si="13"/>
        <v>0</v>
      </c>
      <c r="F23" s="36" t="str">
        <f t="shared" si="14"/>
        <v>ln_tot_rtl_sls_amt</v>
      </c>
      <c r="G23" s="36" t="str">
        <f t="shared" si="5"/>
        <v>double</v>
      </c>
      <c r="H23" s="26">
        <v>12</v>
      </c>
      <c r="I23" s="75"/>
      <c r="J23" s="128" t="str">
        <f t="shared" si="6"/>
        <v>Identifies the total sales amount for the line item. This is without the discounts.  (From PDM)</v>
      </c>
      <c r="K23" s="78">
        <v>29.99</v>
      </c>
      <c r="L23" s="78">
        <v>26.94</v>
      </c>
      <c r="N23" s="117" t="s">
        <v>1578</v>
      </c>
      <c r="O23" s="98">
        <v>20.38</v>
      </c>
      <c r="P23" s="98">
        <v>-29.99</v>
      </c>
      <c r="Q23" s="98">
        <v>-29.99</v>
      </c>
      <c r="R23" s="41"/>
      <c r="S23" s="41"/>
      <c r="T23" s="16" t="str">
        <f t="shared" si="15"/>
        <v>ln_tot_rtl_sls_amt  double,</v>
      </c>
      <c r="U23" s="67" t="s">
        <v>971</v>
      </c>
      <c r="V23" s="68" t="str">
        <f t="shared" si="16"/>
        <v>ln_tot_rtl_sls_amt,</v>
      </c>
      <c r="W23" t="s">
        <v>1045</v>
      </c>
      <c r="Y23" s="68" t="str">
        <f t="shared" si="17"/>
        <v>,a.ln_tot_rtl_sls_amt</v>
      </c>
      <c r="AB23" t="s">
        <v>1578</v>
      </c>
      <c r="AE23" t="s">
        <v>2594</v>
      </c>
      <c r="AF23" s="59" t="s">
        <v>2595</v>
      </c>
      <c r="AG23" s="59" t="s">
        <v>2596</v>
      </c>
      <c r="AH23" s="16" t="str">
        <f t="shared" si="0"/>
        <v>LN_TOT_RTL_SLS_AMT</v>
      </c>
      <c r="AI23" s="16" t="str">
        <f t="shared" si="10"/>
        <v>Identifies the total sales amount for the line item. This is without the discounts.  (From PDM)</v>
      </c>
    </row>
    <row r="24" spans="1:35" ht="30">
      <c r="A24" t="s">
        <v>427</v>
      </c>
      <c r="B24" s="16" t="str">
        <f t="shared" si="11"/>
        <v>ln_net_dsct_un_prc_amt double</v>
      </c>
      <c r="C24" s="20">
        <f t="shared" si="12"/>
        <v>23</v>
      </c>
      <c r="D24" s="20">
        <f t="shared" si="13"/>
        <v>0</v>
      </c>
      <c r="F24" s="36" t="str">
        <f t="shared" si="14"/>
        <v>ln_net_dsct_un_prc_amt</v>
      </c>
      <c r="G24" s="36" t="str">
        <f t="shared" si="5"/>
        <v>double</v>
      </c>
      <c r="H24" s="29">
        <v>13</v>
      </c>
      <c r="I24" s="75"/>
      <c r="J24" s="128" t="str">
        <f t="shared" si="6"/>
        <v>Indicates the actual selling price to the CUSTOMERfor each unit of an item.  (From PDM)</v>
      </c>
      <c r="K24" s="78">
        <v>26.99</v>
      </c>
      <c r="L24" s="78">
        <v>26.94</v>
      </c>
      <c r="N24" s="117" t="s">
        <v>1579</v>
      </c>
      <c r="O24" s="98">
        <v>15.29</v>
      </c>
      <c r="P24" s="98">
        <v>-20.39</v>
      </c>
      <c r="Q24" s="98">
        <v>-20.39</v>
      </c>
      <c r="R24" s="41"/>
      <c r="S24" s="41"/>
      <c r="T24" s="16" t="str">
        <f t="shared" si="15"/>
        <v>ln_net_dsct_un_prc_amt  double,</v>
      </c>
      <c r="U24" s="67" t="s">
        <v>972</v>
      </c>
      <c r="V24" s="68" t="str">
        <f t="shared" si="16"/>
        <v>ln_net_dsct_un_prc_amt,</v>
      </c>
      <c r="W24" t="s">
        <v>1046</v>
      </c>
      <c r="Y24" s="68" t="str">
        <f t="shared" si="17"/>
        <v>,a.ln_net_dsct_un_prc_amt</v>
      </c>
      <c r="AB24" t="s">
        <v>1579</v>
      </c>
      <c r="AE24" t="s">
        <v>2597</v>
      </c>
      <c r="AF24" s="59" t="s">
        <v>2595</v>
      </c>
      <c r="AG24" s="59" t="s">
        <v>2598</v>
      </c>
      <c r="AH24" s="16" t="str">
        <f t="shared" si="0"/>
        <v>LN_NET_DSCT_UN_PRC_AMT</v>
      </c>
      <c r="AI24" s="16" t="str">
        <f t="shared" si="10"/>
        <v>Indicates the actual selling price to the CUSTOMERfor each unit of an item.  (From PDM)</v>
      </c>
    </row>
    <row r="25" spans="1:35" ht="30">
      <c r="A25" t="s">
        <v>428</v>
      </c>
      <c r="B25" s="16" t="str">
        <f t="shared" si="11"/>
        <v>ln_cur_tck_prc_amt double</v>
      </c>
      <c r="C25" s="20">
        <f t="shared" si="12"/>
        <v>19</v>
      </c>
      <c r="D25" s="20">
        <f t="shared" si="13"/>
        <v>0</v>
      </c>
      <c r="F25" s="36" t="str">
        <f t="shared" si="14"/>
        <v>ln_cur_tck_prc_amt</v>
      </c>
      <c r="G25" s="36" t="str">
        <f t="shared" si="5"/>
        <v>double</v>
      </c>
      <c r="H25" s="26">
        <v>14</v>
      </c>
      <c r="I25" s="75"/>
      <c r="J25" s="128" t="str">
        <f t="shared" si="6"/>
        <v>This is the current retail of the SKU/Item on the saleday, which can be Reg/Mkd.  (From PDM)</v>
      </c>
      <c r="K25" s="78">
        <v>59.99</v>
      </c>
      <c r="L25" s="78">
        <v>26.94</v>
      </c>
      <c r="N25" s="117" t="s">
        <v>1580</v>
      </c>
      <c r="O25" s="98">
        <v>29.99</v>
      </c>
      <c r="P25" s="98">
        <v>29.99</v>
      </c>
      <c r="Q25" s="98">
        <v>29.99</v>
      </c>
      <c r="R25" s="41"/>
      <c r="S25" s="41"/>
      <c r="T25" s="16" t="str">
        <f t="shared" si="15"/>
        <v>ln_cur_tck_prc_amt  double,</v>
      </c>
      <c r="U25" s="67" t="s">
        <v>973</v>
      </c>
      <c r="V25" s="68" t="str">
        <f t="shared" si="16"/>
        <v>ln_cur_tck_prc_amt,</v>
      </c>
      <c r="W25" s="67" t="s">
        <v>1047</v>
      </c>
      <c r="X25" s="67"/>
      <c r="Y25" s="68" t="str">
        <f t="shared" si="17"/>
        <v>,a.ln_cur_tck_prc_amt</v>
      </c>
      <c r="AB25" t="s">
        <v>1580</v>
      </c>
      <c r="AE25" t="s">
        <v>2599</v>
      </c>
      <c r="AF25" s="59" t="s">
        <v>2595</v>
      </c>
      <c r="AG25" s="59" t="s">
        <v>2600</v>
      </c>
      <c r="AH25" s="16" t="str">
        <f t="shared" si="0"/>
        <v>LN_CUR_TCK_PRC_AMT</v>
      </c>
      <c r="AI25" s="16" t="str">
        <f t="shared" si="10"/>
        <v>This is the current retail of the SKU/Item on the saleday, which can be Reg/Mkd.  (From PDM)</v>
      </c>
    </row>
    <row r="26" spans="1:35">
      <c r="A26" t="s">
        <v>429</v>
      </c>
      <c r="B26" s="16" t="str">
        <f t="shared" si="11"/>
        <v>ln_wac_cst_amt double</v>
      </c>
      <c r="C26" s="20">
        <f t="shared" si="12"/>
        <v>15</v>
      </c>
      <c r="D26" s="20">
        <f t="shared" si="13"/>
        <v>0</v>
      </c>
      <c r="F26" s="36" t="str">
        <f t="shared" si="14"/>
        <v>ln_wac_cst_amt</v>
      </c>
      <c r="G26" s="36" t="str">
        <f t="shared" si="5"/>
        <v>double</v>
      </c>
      <c r="H26" s="29">
        <v>15</v>
      </c>
      <c r="I26" s="75"/>
      <c r="J26" s="128" t="str">
        <f t="shared" si="6"/>
        <v>This is the weighted average cost for the item in thelocation.  (From PDM)</v>
      </c>
      <c r="K26" s="78">
        <v>9.84</v>
      </c>
      <c r="L26" s="78">
        <v>7.35</v>
      </c>
      <c r="N26" s="117" t="s">
        <v>1581</v>
      </c>
      <c r="O26" s="98">
        <v>7.94</v>
      </c>
      <c r="P26" s="98">
        <v>7.94</v>
      </c>
      <c r="Q26" s="98">
        <v>7.94</v>
      </c>
      <c r="R26" s="41"/>
      <c r="S26" s="41"/>
      <c r="T26" s="16" t="str">
        <f t="shared" si="15"/>
        <v>ln_wac_cst_amt  double,</v>
      </c>
      <c r="U26" s="67" t="s">
        <v>974</v>
      </c>
      <c r="V26" s="68" t="str">
        <f t="shared" si="16"/>
        <v>ln_wac_cst_amt,</v>
      </c>
      <c r="W26" s="67" t="s">
        <v>1048</v>
      </c>
      <c r="X26" s="67"/>
      <c r="Y26" s="68" t="str">
        <f t="shared" si="17"/>
        <v>,a.ln_wac_cst_amt</v>
      </c>
      <c r="AB26" t="s">
        <v>1581</v>
      </c>
      <c r="AE26" t="s">
        <v>2601</v>
      </c>
      <c r="AF26" s="59" t="s">
        <v>2595</v>
      </c>
      <c r="AG26" s="59" t="s">
        <v>2602</v>
      </c>
      <c r="AH26" s="16" t="str">
        <f t="shared" si="0"/>
        <v>LN_WAC_CST_AMT</v>
      </c>
      <c r="AI26" s="16" t="str">
        <f t="shared" si="10"/>
        <v>This is the weighted average cost for the item in thelocation.  (From PDM)</v>
      </c>
    </row>
    <row r="27" spans="1:35" ht="30">
      <c r="A27" t="s">
        <v>430</v>
      </c>
      <c r="B27" s="16" t="str">
        <f t="shared" si="11"/>
        <v>ln_orig_rtl_prc_amt double</v>
      </c>
      <c r="C27" s="20">
        <f t="shared" si="12"/>
        <v>20</v>
      </c>
      <c r="D27" s="20">
        <f t="shared" si="13"/>
        <v>0</v>
      </c>
      <c r="F27" s="36" t="str">
        <f t="shared" si="14"/>
        <v>ln_orig_rtl_prc_amt</v>
      </c>
      <c r="G27" s="36" t="str">
        <f t="shared" si="5"/>
        <v>double</v>
      </c>
      <c r="H27" s="26">
        <v>16</v>
      </c>
      <c r="I27" s="75"/>
      <c r="J27" s="128" t="str">
        <f t="shared" si="6"/>
        <v>This is the original retail price or the latest regular pricefor the Style Color of the SKU.  (From PDM)</v>
      </c>
      <c r="K27" s="78">
        <v>59.99</v>
      </c>
      <c r="L27" s="78">
        <v>26.94</v>
      </c>
      <c r="N27" s="117" t="s">
        <v>1582</v>
      </c>
      <c r="O27" s="98">
        <v>29.99</v>
      </c>
      <c r="P27" s="98">
        <v>29.99</v>
      </c>
      <c r="Q27" s="98">
        <v>29.99</v>
      </c>
      <c r="R27" s="41"/>
      <c r="S27" s="41"/>
      <c r="T27" s="16" t="str">
        <f t="shared" si="15"/>
        <v>ln_orig_rtl_prc_amt  double,</v>
      </c>
      <c r="U27" s="67" t="s">
        <v>975</v>
      </c>
      <c r="V27" s="68" t="str">
        <f t="shared" si="16"/>
        <v>ln_orig_rtl_prc_amt,</v>
      </c>
      <c r="W27" t="s">
        <v>1049</v>
      </c>
      <c r="Y27" s="68" t="str">
        <f t="shared" si="17"/>
        <v>,a.ln_orig_rtl_prc_amt</v>
      </c>
      <c r="AB27" t="s">
        <v>1582</v>
      </c>
      <c r="AE27" t="s">
        <v>2603</v>
      </c>
      <c r="AF27" s="59" t="s">
        <v>2595</v>
      </c>
      <c r="AG27" s="59" t="s">
        <v>2604</v>
      </c>
      <c r="AH27" s="16" t="str">
        <f t="shared" si="0"/>
        <v>LN_ORIG_RTL_PRC_AMT</v>
      </c>
      <c r="AI27" s="16" t="str">
        <f t="shared" si="10"/>
        <v>This is the original retail price or the latest regular pricefor the Style Color of the SKU.  (From PDM)</v>
      </c>
    </row>
    <row r="28" spans="1:35">
      <c r="A28" t="s">
        <v>431</v>
      </c>
      <c r="B28" s="16" t="str">
        <f t="shared" si="11"/>
        <v>vat_amt double</v>
      </c>
      <c r="C28" s="20">
        <f t="shared" si="12"/>
        <v>8</v>
      </c>
      <c r="D28" s="20">
        <f t="shared" si="13"/>
        <v>0</v>
      </c>
      <c r="F28" s="36" t="str">
        <f t="shared" si="14"/>
        <v>vat_amt</v>
      </c>
      <c r="G28" s="36" t="str">
        <f t="shared" si="5"/>
        <v>double</v>
      </c>
      <c r="H28" s="29">
        <v>17</v>
      </c>
      <c r="I28" s="75"/>
      <c r="J28" s="128" t="str">
        <f t="shared" si="6"/>
        <v>This is the VAT amount  (From PDM)</v>
      </c>
      <c r="K28" s="78">
        <v>0</v>
      </c>
      <c r="L28" s="78">
        <v>0</v>
      </c>
      <c r="N28" s="117" t="s">
        <v>1583</v>
      </c>
      <c r="O28" s="98">
        <v>0</v>
      </c>
      <c r="P28" s="98">
        <v>0</v>
      </c>
      <c r="Q28" s="98">
        <v>0</v>
      </c>
      <c r="R28" s="41"/>
      <c r="S28" s="41"/>
      <c r="T28" s="16" t="str">
        <f t="shared" si="15"/>
        <v>vat_amt  double,</v>
      </c>
      <c r="U28" s="67" t="s">
        <v>976</v>
      </c>
      <c r="V28" s="68" t="str">
        <f t="shared" si="16"/>
        <v>vat_amt,</v>
      </c>
      <c r="W28" t="s">
        <v>1050</v>
      </c>
      <c r="Y28" s="68" t="str">
        <f t="shared" si="17"/>
        <v>,a.vat_amt</v>
      </c>
      <c r="AB28" t="s">
        <v>1583</v>
      </c>
      <c r="AE28" t="s">
        <v>2605</v>
      </c>
      <c r="AF28" s="59" t="s">
        <v>2595</v>
      </c>
      <c r="AG28" s="59" t="s">
        <v>2606</v>
      </c>
      <c r="AH28" s="16" t="str">
        <f t="shared" si="0"/>
        <v>VAT_AMT</v>
      </c>
      <c r="AI28" s="16" t="str">
        <f t="shared" si="10"/>
        <v>This is the VAT amount  (From PDM)</v>
      </c>
    </row>
    <row r="29" spans="1:35">
      <c r="A29" t="s">
        <v>432</v>
      </c>
      <c r="B29" s="16" t="str">
        <f t="shared" si="11"/>
        <v>nmdse_itm_scatg_cd string</v>
      </c>
      <c r="C29" s="20">
        <f t="shared" si="12"/>
        <v>19</v>
      </c>
      <c r="D29" s="20">
        <f t="shared" si="13"/>
        <v>0</v>
      </c>
      <c r="F29" s="36" t="str">
        <f t="shared" si="14"/>
        <v>nmdse_itm_scatg_cd</v>
      </c>
      <c r="G29" s="36" t="str">
        <f t="shared" si="5"/>
        <v>string</v>
      </c>
      <c r="H29" s="26">
        <v>18</v>
      </c>
      <c r="I29" s="75"/>
      <c r="J29" s="128" t="str">
        <f t="shared" si="6"/>
        <v>Identifies if the non-merchandise sub-category.  (From PDM)</v>
      </c>
      <c r="K29" s="78" t="s">
        <v>1696</v>
      </c>
      <c r="L29" s="78" t="s">
        <v>1696</v>
      </c>
      <c r="N29" s="117" t="s">
        <v>1584</v>
      </c>
      <c r="O29" s="98" t="s">
        <v>1696</v>
      </c>
      <c r="P29" s="98" t="s">
        <v>1696</v>
      </c>
      <c r="Q29" s="98" t="s">
        <v>1696</v>
      </c>
      <c r="R29" s="41"/>
      <c r="S29" s="41"/>
      <c r="T29" s="16" t="str">
        <f t="shared" si="15"/>
        <v>nmdse_itm_scatg_cd  string,</v>
      </c>
      <c r="U29" s="67" t="s">
        <v>977</v>
      </c>
      <c r="V29" s="68" t="str">
        <f t="shared" si="16"/>
        <v>nmdse_itm_scatg_cd,</v>
      </c>
      <c r="W29" s="67" t="s">
        <v>1051</v>
      </c>
      <c r="X29" s="67"/>
      <c r="Y29" s="68" t="str">
        <f t="shared" si="17"/>
        <v>,a.nmdse_itm_scatg_cd</v>
      </c>
      <c r="AB29" t="s">
        <v>1584</v>
      </c>
      <c r="AE29" t="s">
        <v>2607</v>
      </c>
      <c r="AF29" s="59" t="s">
        <v>2571</v>
      </c>
      <c r="AG29" s="59" t="s">
        <v>2608</v>
      </c>
      <c r="AH29" s="16" t="str">
        <f t="shared" si="0"/>
        <v>NMDSE_ITM_SCATG_CD</v>
      </c>
      <c r="AI29" s="16" t="str">
        <f t="shared" si="10"/>
        <v>Identifies if the non-merchandise sub-category.  (From PDM)</v>
      </c>
    </row>
    <row r="30" spans="1:35">
      <c r="A30" t="s">
        <v>433</v>
      </c>
      <c r="B30" s="16" t="str">
        <f t="shared" si="11"/>
        <v>nmdse_itm_scatg_cd_desc string</v>
      </c>
      <c r="C30" s="20">
        <f t="shared" si="12"/>
        <v>24</v>
      </c>
      <c r="D30" s="20">
        <f t="shared" si="13"/>
        <v>0</v>
      </c>
      <c r="F30" s="36" t="str">
        <f t="shared" si="14"/>
        <v>nmdse_itm_scatg_cd_desc</v>
      </c>
      <c r="G30" s="36" t="str">
        <f t="shared" si="5"/>
        <v>string</v>
      </c>
      <c r="H30" s="29">
        <v>19</v>
      </c>
      <c r="I30" s="75"/>
      <c r="J30" s="128" t="str">
        <f t="shared" si="6"/>
        <v>Describes if the non-merchandise sub-category.  (From PDM)</v>
      </c>
      <c r="K30" s="78" t="s">
        <v>1696</v>
      </c>
      <c r="L30" s="78" t="s">
        <v>1696</v>
      </c>
      <c r="N30" s="117" t="s">
        <v>1585</v>
      </c>
      <c r="O30" s="98" t="s">
        <v>1696</v>
      </c>
      <c r="P30" s="98" t="s">
        <v>1696</v>
      </c>
      <c r="Q30" s="98" t="s">
        <v>1696</v>
      </c>
      <c r="R30" s="41"/>
      <c r="S30" s="41"/>
      <c r="T30" s="16" t="str">
        <f t="shared" si="15"/>
        <v>nmdse_itm_scatg_cd_desc  string,</v>
      </c>
      <c r="U30" s="67" t="s">
        <v>1156</v>
      </c>
      <c r="V30" s="68" t="str">
        <f t="shared" si="16"/>
        <v>nmdse_itm_scatg_cd_desc,</v>
      </c>
      <c r="W30" s="67" t="s">
        <v>1052</v>
      </c>
      <c r="X30" s="67"/>
      <c r="Y30" s="68" t="str">
        <f t="shared" si="17"/>
        <v>,a.nmdse_itm_scatg_cd_desc</v>
      </c>
      <c r="AB30" t="s">
        <v>1585</v>
      </c>
      <c r="AE30" t="s">
        <v>2609</v>
      </c>
      <c r="AF30" s="59" t="s">
        <v>2571</v>
      </c>
      <c r="AG30" s="59" t="s">
        <v>2610</v>
      </c>
      <c r="AH30" s="16" t="str">
        <f t="shared" si="0"/>
        <v>NMDSE_ITM_SCATG_CD_DESC</v>
      </c>
      <c r="AI30" s="16" t="str">
        <f t="shared" si="10"/>
        <v>Describes if the non-merchandise sub-category.  (From PDM)</v>
      </c>
    </row>
    <row r="31" spans="1:35" ht="60">
      <c r="A31" t="s">
        <v>434</v>
      </c>
      <c r="B31" s="16" t="str">
        <f t="shared" si="11"/>
        <v>nmdse_itm_typ_cd string</v>
      </c>
      <c r="C31" s="20">
        <f t="shared" si="12"/>
        <v>17</v>
      </c>
      <c r="D31" s="20">
        <f t="shared" si="13"/>
        <v>0</v>
      </c>
      <c r="F31" s="36" t="str">
        <f t="shared" si="14"/>
        <v>nmdse_itm_typ_cd</v>
      </c>
      <c r="G31" s="36" t="str">
        <f t="shared" si="5"/>
        <v>string</v>
      </c>
      <c r="H31" s="26">
        <v>20</v>
      </c>
      <c r="I31" s="75"/>
      <c r="J31" s="128" t="str">
        <f t="shared" si="6"/>
        <v>Valid code values are A - Promo Card Activation E - Gift Card Sales G - Gift Certificate Sale L - Gift Card Reload N - Sale of Non-Merchandise Item -1 - Store Credit 2 - Merchandise Return Gift Card 3 - GIFT CARD REDEEMED FOR CASH  (From PDM)</v>
      </c>
      <c r="K31" s="78" t="s">
        <v>1697</v>
      </c>
      <c r="L31" s="78" t="s">
        <v>1697</v>
      </c>
      <c r="N31" s="117" t="s">
        <v>1586</v>
      </c>
      <c r="O31" s="98" t="s">
        <v>1697</v>
      </c>
      <c r="P31" s="98" t="s">
        <v>1697</v>
      </c>
      <c r="Q31" s="98" t="s">
        <v>1697</v>
      </c>
      <c r="R31" s="41"/>
      <c r="S31" s="41"/>
      <c r="T31" s="16" t="str">
        <f t="shared" si="15"/>
        <v>nmdse_itm_typ_cd  string,</v>
      </c>
      <c r="U31" s="67" t="s">
        <v>978</v>
      </c>
      <c r="V31" s="68" t="str">
        <f t="shared" si="16"/>
        <v>nmdse_itm_typ_cd,</v>
      </c>
      <c r="W31" t="s">
        <v>1053</v>
      </c>
      <c r="Y31" s="68" t="str">
        <f t="shared" si="17"/>
        <v>,a.nmdse_itm_typ_cd</v>
      </c>
      <c r="AB31" t="s">
        <v>1586</v>
      </c>
      <c r="AE31" t="s">
        <v>2611</v>
      </c>
      <c r="AF31" s="59" t="s">
        <v>2571</v>
      </c>
      <c r="AG31" s="59" t="s">
        <v>2612</v>
      </c>
      <c r="AH31" s="16" t="str">
        <f t="shared" si="0"/>
        <v>NMDSE_ITM_TYP_CD</v>
      </c>
      <c r="AI31" s="16" t="str">
        <f t="shared" si="10"/>
        <v>Valid code values are A - Promo Card Activation E - Gift Card Sales G - Gift Certificate Sale L - Gift Card Reload N - Sale of Non-Merchandise Item -1 - Store Credit 2 - Merchandise Return Gift Card 3 - GIFT CARD REDEEMED FOR CASH  (From PDM)</v>
      </c>
    </row>
    <row r="32" spans="1:35">
      <c r="A32" t="s">
        <v>435</v>
      </c>
      <c r="B32" s="16" t="str">
        <f t="shared" si="11"/>
        <v>nmdse_itm_typ_cd_desc string</v>
      </c>
      <c r="C32" s="20">
        <f t="shared" si="12"/>
        <v>22</v>
      </c>
      <c r="D32" s="20">
        <f t="shared" si="13"/>
        <v>0</v>
      </c>
      <c r="F32" s="36" t="str">
        <f t="shared" si="14"/>
        <v>nmdse_itm_typ_cd_desc</v>
      </c>
      <c r="G32" s="36" t="str">
        <f t="shared" si="5"/>
        <v>string</v>
      </c>
      <c r="H32" s="29">
        <v>21</v>
      </c>
      <c r="I32" s="75"/>
      <c r="J32" s="128" t="str">
        <f t="shared" si="6"/>
        <v>Describes the non-merch item type codes.  (From PDM)</v>
      </c>
      <c r="K32" s="78" t="s">
        <v>1697</v>
      </c>
      <c r="L32" s="78" t="s">
        <v>1697</v>
      </c>
      <c r="N32" s="117" t="s">
        <v>1587</v>
      </c>
      <c r="O32" s="98" t="s">
        <v>1697</v>
      </c>
      <c r="P32" s="98" t="s">
        <v>1697</v>
      </c>
      <c r="Q32" s="98" t="s">
        <v>1697</v>
      </c>
      <c r="R32" s="41"/>
      <c r="S32" s="41"/>
      <c r="T32" s="16" t="str">
        <f t="shared" si="15"/>
        <v>nmdse_itm_typ_cd_desc  string,</v>
      </c>
      <c r="U32" s="67" t="s">
        <v>979</v>
      </c>
      <c r="V32" s="68" t="str">
        <f t="shared" si="16"/>
        <v>nmdse_itm_typ_cd_desc,</v>
      </c>
      <c r="W32" t="s">
        <v>1054</v>
      </c>
      <c r="Y32" s="68" t="str">
        <f t="shared" si="17"/>
        <v>,a.nmdse_itm_typ_cd_desc</v>
      </c>
      <c r="AB32" t="s">
        <v>1587</v>
      </c>
      <c r="AE32" t="s">
        <v>2613</v>
      </c>
      <c r="AF32" s="59" t="s">
        <v>2571</v>
      </c>
      <c r="AG32" s="59" t="s">
        <v>2614</v>
      </c>
      <c r="AH32" s="16" t="str">
        <f t="shared" si="0"/>
        <v>NMDSE_ITM_TYP_CD_DESC</v>
      </c>
      <c r="AI32" s="16" t="str">
        <f t="shared" si="10"/>
        <v>Describes the non-merch item type codes.  (From PDM)</v>
      </c>
    </row>
    <row r="33" spans="1:35" ht="45">
      <c r="A33" t="s">
        <v>436</v>
      </c>
      <c r="B33" s="16" t="str">
        <f t="shared" si="11"/>
        <v>nmdse_typ_cd string</v>
      </c>
      <c r="C33" s="20">
        <f t="shared" si="12"/>
        <v>13</v>
      </c>
      <c r="D33" s="20">
        <f t="shared" si="13"/>
        <v>0</v>
      </c>
      <c r="F33" s="36" t="str">
        <f t="shared" si="14"/>
        <v>nmdse_typ_cd</v>
      </c>
      <c r="G33" s="36" t="str">
        <f t="shared" si="5"/>
        <v>string</v>
      </c>
      <c r="H33" s="26">
        <v>22</v>
      </c>
      <c r="I33" s="75"/>
      <c r="J33" s="128" t="str">
        <f t="shared" si="6"/>
        <v>Identifies the various non-merchandise type such as 99000001 - ALTERATIONS 99000002 - DELIVERY 99000003 - SHIPPING 99000004 - GIFT WRAPPING 99000005 - SHIPPING etc.  (From PDM)</v>
      </c>
      <c r="K33" s="78" t="s">
        <v>1697</v>
      </c>
      <c r="L33" s="78" t="s">
        <v>1697</v>
      </c>
      <c r="N33" s="117" t="s">
        <v>1588</v>
      </c>
      <c r="O33" s="98" t="s">
        <v>1697</v>
      </c>
      <c r="P33" s="98" t="s">
        <v>1697</v>
      </c>
      <c r="Q33" s="98" t="s">
        <v>1697</v>
      </c>
      <c r="R33" s="41"/>
      <c r="S33" s="41"/>
      <c r="T33" s="16" t="str">
        <f t="shared" si="15"/>
        <v>nmdse_typ_cd  string,</v>
      </c>
      <c r="U33" s="67" t="s">
        <v>980</v>
      </c>
      <c r="V33" s="68" t="str">
        <f t="shared" si="16"/>
        <v>nmdse_typ_cd,</v>
      </c>
      <c r="W33" s="67" t="s">
        <v>1055</v>
      </c>
      <c r="X33" s="67"/>
      <c r="Y33" s="68" t="str">
        <f t="shared" si="17"/>
        <v>,a.nmdse_typ_cd</v>
      </c>
      <c r="AB33" t="s">
        <v>1588</v>
      </c>
      <c r="AE33" t="s">
        <v>2615</v>
      </c>
      <c r="AF33" s="59" t="s">
        <v>2571</v>
      </c>
      <c r="AG33" s="59" t="s">
        <v>2616</v>
      </c>
      <c r="AH33" s="16" t="str">
        <f t="shared" si="0"/>
        <v>NMDSE_TYP_CD</v>
      </c>
      <c r="AI33" s="16" t="str">
        <f t="shared" si="10"/>
        <v>Identifies the various non-merchandise type such as 99000001 - ALTERATIONS 99000002 - DELIVERY 99000003 - SHIPPING 99000004 - GIFT WRAPPING 99000005 - SHIPPING etc.  (From PDM)</v>
      </c>
    </row>
    <row r="34" spans="1:35">
      <c r="A34" t="s">
        <v>437</v>
      </c>
      <c r="B34" s="16" t="str">
        <f t="shared" si="11"/>
        <v>nmdse_typ_cd_desc string</v>
      </c>
      <c r="C34" s="20">
        <f t="shared" si="12"/>
        <v>18</v>
      </c>
      <c r="D34" s="20">
        <f t="shared" si="13"/>
        <v>0</v>
      </c>
      <c r="F34" s="36" t="str">
        <f t="shared" si="14"/>
        <v>nmdse_typ_cd_desc</v>
      </c>
      <c r="G34" s="36" t="str">
        <f t="shared" si="5"/>
        <v>string</v>
      </c>
      <c r="H34" s="29">
        <v>23</v>
      </c>
      <c r="I34" s="75"/>
      <c r="J34" s="128" t="str">
        <f t="shared" si="6"/>
        <v>Describes the non-merchandise types.  (From PDM)</v>
      </c>
      <c r="K34" s="78" t="s">
        <v>1697</v>
      </c>
      <c r="L34" s="78" t="s">
        <v>1697</v>
      </c>
      <c r="N34" s="117" t="s">
        <v>1589</v>
      </c>
      <c r="O34" s="98" t="s">
        <v>1697</v>
      </c>
      <c r="P34" s="98" t="s">
        <v>1697</v>
      </c>
      <c r="Q34" s="98" t="s">
        <v>1697</v>
      </c>
      <c r="R34" s="41"/>
      <c r="S34" s="41"/>
      <c r="T34" s="16" t="str">
        <f t="shared" si="15"/>
        <v>nmdse_typ_cd_desc  string,</v>
      </c>
      <c r="U34" s="67" t="s">
        <v>981</v>
      </c>
      <c r="V34" s="68" t="str">
        <f t="shared" si="16"/>
        <v>nmdse_typ_cd_desc,</v>
      </c>
      <c r="W34" s="67" t="s">
        <v>1056</v>
      </c>
      <c r="X34" s="67"/>
      <c r="Y34" s="68" t="str">
        <f t="shared" si="17"/>
        <v>,a.nmdse_typ_cd_desc</v>
      </c>
      <c r="AB34" t="s">
        <v>1589</v>
      </c>
      <c r="AE34" t="s">
        <v>2617</v>
      </c>
      <c r="AF34" s="59" t="s">
        <v>2571</v>
      </c>
      <c r="AG34" s="59" t="s">
        <v>2618</v>
      </c>
      <c r="AH34" s="16" t="str">
        <f t="shared" si="0"/>
        <v>NMDSE_TYP_CD_DESC</v>
      </c>
      <c r="AI34" s="16" t="str">
        <f t="shared" si="10"/>
        <v>Describes the non-merchandise types.  (From PDM)</v>
      </c>
    </row>
    <row r="35" spans="1:35">
      <c r="A35" t="s">
        <v>438</v>
      </c>
      <c r="B35" s="16" t="str">
        <f t="shared" si="11"/>
        <v>sls_itm_tax_amt double</v>
      </c>
      <c r="C35" s="20">
        <f t="shared" si="12"/>
        <v>16</v>
      </c>
      <c r="D35" s="20">
        <f t="shared" si="13"/>
        <v>0</v>
      </c>
      <c r="F35" s="36" t="str">
        <f t="shared" si="14"/>
        <v>sls_itm_tax_amt</v>
      </c>
      <c r="G35" s="36" t="str">
        <f t="shared" si="5"/>
        <v>double</v>
      </c>
      <c r="H35" s="26">
        <v>24</v>
      </c>
      <c r="I35" s="75"/>
      <c r="J35" s="128" t="str">
        <f t="shared" si="6"/>
        <v>Sum of all the line item taxes for a given line item.  (From PDM)</v>
      </c>
      <c r="K35" s="78" t="s">
        <v>1698</v>
      </c>
      <c r="L35" s="78" t="s">
        <v>1746</v>
      </c>
      <c r="N35" s="117" t="s">
        <v>1590</v>
      </c>
      <c r="O35" s="98" t="s">
        <v>1698</v>
      </c>
      <c r="P35" s="98" t="s">
        <v>1698</v>
      </c>
      <c r="Q35" s="98" t="s">
        <v>1698</v>
      </c>
      <c r="R35" s="41"/>
      <c r="S35" s="41"/>
      <c r="T35" s="16" t="str">
        <f t="shared" si="15"/>
        <v>sls_itm_tax_amt  double,</v>
      </c>
      <c r="U35" s="67" t="s">
        <v>982</v>
      </c>
      <c r="V35" s="68" t="str">
        <f t="shared" si="16"/>
        <v>sls_itm_tax_amt,</v>
      </c>
      <c r="W35" t="s">
        <v>1057</v>
      </c>
      <c r="Y35" s="68" t="str">
        <f t="shared" si="17"/>
        <v>,a.sls_itm_tax_amt</v>
      </c>
      <c r="AB35" t="s">
        <v>1590</v>
      </c>
      <c r="AE35" t="s">
        <v>2619</v>
      </c>
      <c r="AF35" s="59" t="s">
        <v>2595</v>
      </c>
      <c r="AG35" s="59" t="s">
        <v>2620</v>
      </c>
      <c r="AH35" s="16" t="str">
        <f t="shared" si="0"/>
        <v>SLS_ITM_TAX_AMT</v>
      </c>
      <c r="AI35" s="16" t="str">
        <f t="shared" si="10"/>
        <v>Sum of all the line item taxes for a given line item.  (From PDM)</v>
      </c>
    </row>
    <row r="36" spans="1:35" ht="30">
      <c r="A36" t="s">
        <v>439</v>
      </c>
      <c r="B36" s="16" t="str">
        <f t="shared" si="11"/>
        <v>sls_rtn_ind string</v>
      </c>
      <c r="C36" s="20">
        <f t="shared" si="12"/>
        <v>12</v>
      </c>
      <c r="D36" s="20">
        <f t="shared" si="13"/>
        <v>0</v>
      </c>
      <c r="F36" s="36" t="str">
        <f t="shared" si="14"/>
        <v>sls_rtn_ind</v>
      </c>
      <c r="G36" s="36" t="str">
        <f t="shared" si="5"/>
        <v>string</v>
      </c>
      <c r="H36" s="29">
        <v>25</v>
      </c>
      <c r="I36" s="75"/>
      <c r="J36" s="128" t="str">
        <f t="shared" si="6"/>
        <v>Identifies if the sales transaction is a sale or return. Valid values: N (Sale) / Y(Return)  (From PDM)</v>
      </c>
      <c r="K36" s="78" t="s">
        <v>120</v>
      </c>
      <c r="L36" s="78" t="s">
        <v>120</v>
      </c>
      <c r="N36" s="117" t="s">
        <v>1591</v>
      </c>
      <c r="O36" s="98" t="s">
        <v>120</v>
      </c>
      <c r="P36" s="98" t="s">
        <v>119</v>
      </c>
      <c r="Q36" s="98" t="s">
        <v>119</v>
      </c>
      <c r="R36" s="41"/>
      <c r="S36" s="41"/>
      <c r="T36" s="16" t="str">
        <f t="shared" si="15"/>
        <v>sls_rtn_ind  string,</v>
      </c>
      <c r="U36" s="67" t="s">
        <v>983</v>
      </c>
      <c r="V36" s="68" t="str">
        <f t="shared" si="16"/>
        <v>sls_rtn_ind,</v>
      </c>
      <c r="W36" t="s">
        <v>1058</v>
      </c>
      <c r="Y36" s="68" t="str">
        <f t="shared" si="17"/>
        <v>,a.sls_rtn_ind</v>
      </c>
      <c r="AB36" t="s">
        <v>1591</v>
      </c>
      <c r="AE36" t="s">
        <v>2621</v>
      </c>
      <c r="AF36" s="59" t="s">
        <v>2571</v>
      </c>
      <c r="AG36" s="59" t="s">
        <v>2622</v>
      </c>
      <c r="AH36" s="16" t="str">
        <f t="shared" si="0"/>
        <v>SLS_RTN_IND</v>
      </c>
      <c r="AI36" s="16" t="str">
        <f t="shared" si="10"/>
        <v>Identifies if the sales transaction is a sale or return. Valid values: N (Sale) / Y(Return)  (From PDM)</v>
      </c>
    </row>
    <row r="37" spans="1:35" ht="30">
      <c r="A37" t="s">
        <v>440</v>
      </c>
      <c r="B37" s="16" t="str">
        <f t="shared" si="11"/>
        <v>prc_stat_cd string</v>
      </c>
      <c r="C37" s="20">
        <f t="shared" si="12"/>
        <v>12</v>
      </c>
      <c r="D37" s="20">
        <f t="shared" si="13"/>
        <v>0</v>
      </c>
      <c r="F37" s="36" t="str">
        <f t="shared" si="14"/>
        <v>prc_stat_cd</v>
      </c>
      <c r="G37" s="36" t="str">
        <f t="shared" si="5"/>
        <v>string</v>
      </c>
      <c r="H37" s="26">
        <v>26</v>
      </c>
      <c r="I37" s="75"/>
      <c r="J37" s="128" t="str">
        <f t="shared" si="6"/>
        <v>Identifies the price status for the line item. Valid valuesinclude:1 - Markdown, 3 - Promo, 4 - Regular  (From PDM)</v>
      </c>
      <c r="K37" s="78">
        <v>3</v>
      </c>
      <c r="L37" s="78">
        <v>4</v>
      </c>
      <c r="N37" s="117" t="s">
        <v>1592</v>
      </c>
      <c r="O37" s="98">
        <v>3</v>
      </c>
      <c r="P37" s="98">
        <v>4</v>
      </c>
      <c r="Q37" s="98">
        <v>4</v>
      </c>
      <c r="R37" s="41"/>
      <c r="S37" s="41"/>
      <c r="T37" s="16" t="str">
        <f t="shared" si="15"/>
        <v>prc_stat_cd  string,</v>
      </c>
      <c r="U37" s="67" t="s">
        <v>984</v>
      </c>
      <c r="V37" s="68" t="str">
        <f t="shared" si="16"/>
        <v>prc_stat_cd,</v>
      </c>
      <c r="W37" s="67" t="s">
        <v>1059</v>
      </c>
      <c r="X37" s="67"/>
      <c r="Y37" s="68" t="str">
        <f t="shared" si="17"/>
        <v>,a.prc_stat_cd</v>
      </c>
      <c r="AB37" t="s">
        <v>1592</v>
      </c>
      <c r="AE37" t="s">
        <v>2623</v>
      </c>
      <c r="AF37" s="59" t="s">
        <v>2571</v>
      </c>
      <c r="AG37" s="59" t="s">
        <v>2624</v>
      </c>
      <c r="AH37" s="16" t="str">
        <f t="shared" si="0"/>
        <v>PRC_STAT_CD</v>
      </c>
      <c r="AI37" s="16" t="str">
        <f t="shared" si="10"/>
        <v>Identifies the price status for the line item. Valid valuesinclude:1 - Markdown, 3 - Promo, 4 - Regular  (From PDM)</v>
      </c>
    </row>
    <row r="38" spans="1:35">
      <c r="A38" t="s">
        <v>441</v>
      </c>
      <c r="B38" s="16" t="str">
        <f t="shared" si="11"/>
        <v>brd_id int</v>
      </c>
      <c r="C38" s="20">
        <f t="shared" si="12"/>
        <v>7</v>
      </c>
      <c r="D38" s="20">
        <f t="shared" si="13"/>
        <v>0</v>
      </c>
      <c r="F38" s="36" t="str">
        <f t="shared" si="14"/>
        <v>brd_id</v>
      </c>
      <c r="G38" s="36" t="str">
        <f t="shared" si="5"/>
        <v>int</v>
      </c>
      <c r="H38" s="29">
        <v>27</v>
      </c>
      <c r="I38" s="75"/>
      <c r="J38" s="128" t="str">
        <f t="shared" si="6"/>
        <v>Identifies the enterprise brand of the location.  (From PDM)</v>
      </c>
      <c r="K38" s="78">
        <v>5</v>
      </c>
      <c r="L38" s="78">
        <v>3</v>
      </c>
      <c r="N38" s="117" t="s">
        <v>1593</v>
      </c>
      <c r="O38" s="98">
        <v>4</v>
      </c>
      <c r="P38" s="98">
        <v>4</v>
      </c>
      <c r="Q38" s="98">
        <v>4</v>
      </c>
      <c r="R38" s="41"/>
      <c r="S38" s="41"/>
      <c r="T38" s="16" t="str">
        <f t="shared" si="15"/>
        <v>brd_id  int,</v>
      </c>
      <c r="U38" s="67" t="s">
        <v>985</v>
      </c>
      <c r="V38" s="68" t="str">
        <f t="shared" si="16"/>
        <v>brd_id,</v>
      </c>
      <c r="W38" s="67" t="s">
        <v>1060</v>
      </c>
      <c r="X38" s="67"/>
      <c r="Y38" s="68" t="str">
        <f t="shared" si="17"/>
        <v>,a.brd_id</v>
      </c>
      <c r="AB38" t="s">
        <v>1593</v>
      </c>
      <c r="AE38" t="s">
        <v>2625</v>
      </c>
      <c r="AF38" s="59" t="s">
        <v>2576</v>
      </c>
      <c r="AG38" s="59" t="s">
        <v>2626</v>
      </c>
      <c r="AH38" s="16" t="str">
        <f t="shared" si="0"/>
        <v>BRD_ID</v>
      </c>
      <c r="AI38" s="16" t="str">
        <f t="shared" si="10"/>
        <v>Identifies the enterprise brand of the location.  (From PDM)</v>
      </c>
    </row>
    <row r="39" spans="1:35">
      <c r="A39" t="s">
        <v>442</v>
      </c>
      <c r="B39" s="16" t="str">
        <f t="shared" si="11"/>
        <v>chnl_id int</v>
      </c>
      <c r="C39" s="20">
        <f t="shared" si="12"/>
        <v>8</v>
      </c>
      <c r="D39" s="20">
        <f t="shared" si="13"/>
        <v>0</v>
      </c>
      <c r="F39" s="36" t="str">
        <f t="shared" si="14"/>
        <v>chnl_id</v>
      </c>
      <c r="G39" s="36" t="str">
        <f t="shared" si="5"/>
        <v>int</v>
      </c>
      <c r="H39" s="26">
        <v>28</v>
      </c>
      <c r="I39" s="75"/>
      <c r="J39" s="128" t="str">
        <f t="shared" si="6"/>
        <v>Identifies the enterprise channel of the location  (From PDM)</v>
      </c>
      <c r="K39" s="78">
        <v>1</v>
      </c>
      <c r="L39" s="78">
        <v>2</v>
      </c>
      <c r="N39" s="117" t="s">
        <v>1594</v>
      </c>
      <c r="O39" s="98">
        <v>1</v>
      </c>
      <c r="P39" s="98">
        <v>1</v>
      </c>
      <c r="Q39" s="98">
        <v>1</v>
      </c>
      <c r="R39" s="41"/>
      <c r="S39" s="41"/>
      <c r="T39" s="16" t="str">
        <f t="shared" si="15"/>
        <v>chnl_id  int,</v>
      </c>
      <c r="U39" s="67" t="s">
        <v>986</v>
      </c>
      <c r="V39" s="68" t="str">
        <f t="shared" si="16"/>
        <v>chnl_id,</v>
      </c>
      <c r="W39" t="s">
        <v>1061</v>
      </c>
      <c r="Y39" s="68" t="str">
        <f t="shared" si="17"/>
        <v>,a.chnl_id</v>
      </c>
      <c r="AB39" t="s">
        <v>1594</v>
      </c>
      <c r="AE39" t="s">
        <v>2627</v>
      </c>
      <c r="AF39" s="59" t="s">
        <v>2576</v>
      </c>
      <c r="AG39" s="59" t="s">
        <v>2628</v>
      </c>
      <c r="AH39" s="16" t="str">
        <f t="shared" si="0"/>
        <v>CHNL_ID</v>
      </c>
      <c r="AI39" s="16" t="str">
        <f t="shared" si="10"/>
        <v>Identifies the enterprise channel of the location  (From PDM)</v>
      </c>
    </row>
    <row r="40" spans="1:35">
      <c r="A40" t="s">
        <v>443</v>
      </c>
      <c r="B40" s="16" t="str">
        <f t="shared" si="11"/>
        <v>dd_chnl_id int</v>
      </c>
      <c r="C40" s="20">
        <f t="shared" si="12"/>
        <v>11</v>
      </c>
      <c r="D40" s="20">
        <f t="shared" si="13"/>
        <v>0</v>
      </c>
      <c r="F40" s="36" t="str">
        <f t="shared" si="14"/>
        <v>dd_chnl_id</v>
      </c>
      <c r="G40" s="36" t="str">
        <f t="shared" si="5"/>
        <v>int</v>
      </c>
      <c r="H40" s="29">
        <v>29</v>
      </c>
      <c r="I40" s="75"/>
      <c r="J40" s="128" t="str">
        <f t="shared" si="6"/>
        <v>identifies the true channel of the location  (From PDM)</v>
      </c>
      <c r="K40" s="78">
        <v>1</v>
      </c>
      <c r="L40" s="78">
        <v>2</v>
      </c>
      <c r="N40" s="117" t="s">
        <v>1595</v>
      </c>
      <c r="O40" s="98">
        <v>1</v>
      </c>
      <c r="P40" s="98">
        <v>1</v>
      </c>
      <c r="Q40" s="98">
        <v>1</v>
      </c>
      <c r="R40" s="41"/>
      <c r="S40" s="41"/>
      <c r="T40" s="16" t="str">
        <f t="shared" si="15"/>
        <v>dd_chnl_id  int,</v>
      </c>
      <c r="U40" s="67" t="s">
        <v>987</v>
      </c>
      <c r="V40" s="68" t="str">
        <f t="shared" si="16"/>
        <v>dd_chnl_id,</v>
      </c>
      <c r="W40" t="s">
        <v>1062</v>
      </c>
      <c r="Y40" s="68" t="str">
        <f t="shared" si="17"/>
        <v>,a.dd_chnl_id</v>
      </c>
      <c r="AB40" t="s">
        <v>1595</v>
      </c>
      <c r="AE40" t="s">
        <v>2629</v>
      </c>
      <c r="AF40" s="59" t="s">
        <v>2576</v>
      </c>
      <c r="AG40" s="59" t="s">
        <v>2630</v>
      </c>
      <c r="AH40" s="16" t="str">
        <f t="shared" si="0"/>
        <v>DD_CHNL_ID</v>
      </c>
      <c r="AI40" s="16" t="str">
        <f t="shared" si="10"/>
        <v>identifies the true channel of the location  (From PDM)</v>
      </c>
    </row>
    <row r="41" spans="1:35" ht="30">
      <c r="A41" t="s">
        <v>444</v>
      </c>
      <c r="B41" s="16" t="str">
        <f t="shared" si="11"/>
        <v>csgn_ind string</v>
      </c>
      <c r="C41" s="20">
        <f t="shared" si="12"/>
        <v>9</v>
      </c>
      <c r="D41" s="20">
        <f t="shared" si="13"/>
        <v>0</v>
      </c>
      <c r="F41" s="36" t="str">
        <f t="shared" si="14"/>
        <v>csgn_ind</v>
      </c>
      <c r="G41" s="36" t="str">
        <f t="shared" si="5"/>
        <v>string</v>
      </c>
      <c r="H41" s="26">
        <v>30</v>
      </c>
      <c r="I41" s="75"/>
      <c r="J41" s="128" t="str">
        <f t="shared" si="6"/>
        <v>Identifies if the line item purchased/returned is aconsignment or not. Valid values : Y/N/  (From PDM)</v>
      </c>
      <c r="K41" s="78" t="s">
        <v>120</v>
      </c>
      <c r="L41" s="78" t="s">
        <v>120</v>
      </c>
      <c r="N41" s="117" t="s">
        <v>1596</v>
      </c>
      <c r="O41" s="98" t="s">
        <v>120</v>
      </c>
      <c r="P41" s="98" t="s">
        <v>120</v>
      </c>
      <c r="Q41" s="98" t="s">
        <v>120</v>
      </c>
      <c r="R41" s="41"/>
      <c r="S41" s="41"/>
      <c r="T41" s="16" t="str">
        <f t="shared" si="15"/>
        <v>csgn_ind  string,</v>
      </c>
      <c r="U41" s="67" t="s">
        <v>988</v>
      </c>
      <c r="V41" s="68" t="str">
        <f t="shared" si="16"/>
        <v>csgn_ind,</v>
      </c>
      <c r="W41" s="67" t="s">
        <v>1063</v>
      </c>
      <c r="X41" s="67"/>
      <c r="Y41" s="68" t="str">
        <f t="shared" si="17"/>
        <v>,a.csgn_ind</v>
      </c>
      <c r="AB41" t="s">
        <v>1596</v>
      </c>
      <c r="AE41" t="s">
        <v>2631</v>
      </c>
      <c r="AF41" s="59" t="s">
        <v>2571</v>
      </c>
      <c r="AG41" s="59" t="s">
        <v>2632</v>
      </c>
      <c r="AH41" s="16" t="str">
        <f t="shared" si="0"/>
        <v>CSGN_IND</v>
      </c>
      <c r="AI41" s="16" t="str">
        <f t="shared" si="10"/>
        <v>Identifies if the line item purchased/returned is aconsignment or not. Valid values : Y/N/  (From PDM)</v>
      </c>
    </row>
    <row r="42" spans="1:35">
      <c r="A42" t="s">
        <v>445</v>
      </c>
      <c r="B42" s="16" t="str">
        <f t="shared" si="11"/>
        <v>prc_adj_ind string</v>
      </c>
      <c r="C42" s="20">
        <f t="shared" si="12"/>
        <v>12</v>
      </c>
      <c r="D42" s="20">
        <f t="shared" si="13"/>
        <v>0</v>
      </c>
      <c r="F42" s="36" t="str">
        <f t="shared" si="14"/>
        <v>prc_adj_ind</v>
      </c>
      <c r="G42" s="36" t="str">
        <f t="shared" si="5"/>
        <v>string</v>
      </c>
      <c r="H42" s="29">
        <v>31</v>
      </c>
      <c r="I42" s="75"/>
      <c r="J42" s="128" t="str">
        <f t="shared" si="6"/>
        <v>Identifies if the price was adjusted.  (From PDM)</v>
      </c>
      <c r="K42" s="78" t="s">
        <v>120</v>
      </c>
      <c r="L42" s="78" t="s">
        <v>120</v>
      </c>
      <c r="N42" s="117" t="s">
        <v>1597</v>
      </c>
      <c r="O42" s="98" t="s">
        <v>119</v>
      </c>
      <c r="P42" s="98" t="s">
        <v>119</v>
      </c>
      <c r="Q42" s="98" t="s">
        <v>119</v>
      </c>
      <c r="R42" s="41"/>
      <c r="S42" s="41"/>
      <c r="T42" s="16" t="str">
        <f t="shared" si="15"/>
        <v>prc_adj_ind  string,</v>
      </c>
      <c r="U42" s="67" t="s">
        <v>989</v>
      </c>
      <c r="V42" s="68" t="str">
        <f t="shared" si="16"/>
        <v>prc_adj_ind,</v>
      </c>
      <c r="W42" s="67" t="s">
        <v>1064</v>
      </c>
      <c r="X42" s="67"/>
      <c r="Y42" s="68" t="str">
        <f t="shared" si="17"/>
        <v>,a.prc_adj_ind</v>
      </c>
      <c r="AB42" t="s">
        <v>1597</v>
      </c>
      <c r="AE42" t="s">
        <v>2633</v>
      </c>
      <c r="AF42" s="59" t="s">
        <v>2571</v>
      </c>
      <c r="AG42" s="59" t="s">
        <v>2634</v>
      </c>
      <c r="AH42" s="16" t="str">
        <f t="shared" si="0"/>
        <v>PRC_ADJ_IND</v>
      </c>
      <c r="AI42" s="16" t="str">
        <f t="shared" si="10"/>
        <v>Identifies if the price was adjusted.  (From PDM)</v>
      </c>
    </row>
    <row r="43" spans="1:35">
      <c r="A43" t="s">
        <v>446</v>
      </c>
      <c r="B43" s="16" t="str">
        <f t="shared" si="11"/>
        <v>ctry_cd string</v>
      </c>
      <c r="C43" s="20">
        <f t="shared" si="12"/>
        <v>8</v>
      </c>
      <c r="D43" s="20">
        <f t="shared" si="13"/>
        <v>0</v>
      </c>
      <c r="F43" s="36" t="str">
        <f t="shared" si="14"/>
        <v>ctry_cd</v>
      </c>
      <c r="G43" s="36" t="str">
        <f t="shared" si="5"/>
        <v>string</v>
      </c>
      <c r="H43" s="26">
        <v>32</v>
      </c>
      <c r="I43" s="75"/>
      <c r="J43" s="128" t="str">
        <f t="shared" si="6"/>
        <v>Identifies the country of the location  (From PDM)</v>
      </c>
      <c r="K43" s="78" t="s">
        <v>125</v>
      </c>
      <c r="L43" s="78" t="s">
        <v>125</v>
      </c>
      <c r="N43" s="117" t="s">
        <v>1598</v>
      </c>
      <c r="O43" s="98" t="s">
        <v>125</v>
      </c>
      <c r="P43" s="98" t="s">
        <v>125</v>
      </c>
      <c r="Q43" s="98" t="s">
        <v>125</v>
      </c>
      <c r="R43" s="41"/>
      <c r="S43" s="41"/>
      <c r="T43" s="16" t="str">
        <f t="shared" si="15"/>
        <v>ctry_cd  string,</v>
      </c>
      <c r="U43" s="67" t="s">
        <v>990</v>
      </c>
      <c r="V43" s="68" t="str">
        <f t="shared" si="16"/>
        <v>ctry_cd,</v>
      </c>
      <c r="W43" t="s">
        <v>1065</v>
      </c>
      <c r="Y43" s="68" t="str">
        <f t="shared" si="17"/>
        <v>,a.ctry_cd</v>
      </c>
      <c r="AB43" t="s">
        <v>1598</v>
      </c>
      <c r="AE43" t="s">
        <v>2635</v>
      </c>
      <c r="AF43" s="59" t="s">
        <v>2571</v>
      </c>
      <c r="AG43" s="59" t="s">
        <v>2636</v>
      </c>
      <c r="AH43" s="16" t="str">
        <f t="shared" si="0"/>
        <v>CTRY_CD</v>
      </c>
      <c r="AI43" s="16" t="str">
        <f t="shared" si="10"/>
        <v>Identifies the country of the location  (From PDM)</v>
      </c>
    </row>
    <row r="44" spans="1:35">
      <c r="A44" t="s">
        <v>447</v>
      </c>
      <c r="B44" s="16" t="str">
        <f t="shared" si="11"/>
        <v>lcl_cncy_cd string</v>
      </c>
      <c r="C44" s="20">
        <f t="shared" si="12"/>
        <v>12</v>
      </c>
      <c r="D44" s="20">
        <f t="shared" si="13"/>
        <v>0</v>
      </c>
      <c r="F44" s="36" t="str">
        <f t="shared" si="14"/>
        <v>lcl_cncy_cd</v>
      </c>
      <c r="G44" s="36" t="str">
        <f t="shared" si="5"/>
        <v>string</v>
      </c>
      <c r="H44" s="29">
        <v>33</v>
      </c>
      <c r="I44" s="75"/>
      <c r="J44" s="128" t="str">
        <f t="shared" si="6"/>
        <v>Identifies the local currency of the location  (From PDM)</v>
      </c>
      <c r="K44" s="78" t="s">
        <v>1699</v>
      </c>
      <c r="L44" s="78" t="s">
        <v>1699</v>
      </c>
      <c r="N44" s="117" t="s">
        <v>1599</v>
      </c>
      <c r="O44" s="98" t="s">
        <v>1699</v>
      </c>
      <c r="P44" s="98" t="s">
        <v>1699</v>
      </c>
      <c r="Q44" s="98" t="s">
        <v>1699</v>
      </c>
      <c r="R44" s="41"/>
      <c r="S44" s="41"/>
      <c r="T44" s="16" t="str">
        <f t="shared" si="15"/>
        <v>lcl_cncy_cd  string,</v>
      </c>
      <c r="U44" s="67" t="s">
        <v>991</v>
      </c>
      <c r="V44" s="68" t="str">
        <f t="shared" si="16"/>
        <v>lcl_cncy_cd,</v>
      </c>
      <c r="W44" t="s">
        <v>1066</v>
      </c>
      <c r="Y44" s="68" t="str">
        <f t="shared" si="17"/>
        <v>,a.lcl_cncy_cd</v>
      </c>
      <c r="AB44" t="s">
        <v>1599</v>
      </c>
      <c r="AE44" t="s">
        <v>2637</v>
      </c>
      <c r="AF44" s="59" t="s">
        <v>2571</v>
      </c>
      <c r="AG44" s="59" t="s">
        <v>2638</v>
      </c>
      <c r="AH44" s="16" t="str">
        <f t="shared" ref="AH44:AH75" si="18">TRIM(AE44)</f>
        <v>LCL_CNCY_CD</v>
      </c>
      <c r="AI44" s="16" t="str">
        <f t="shared" si="10"/>
        <v>Identifies the local currency of the location  (From PDM)</v>
      </c>
    </row>
    <row r="45" spans="1:35">
      <c r="A45" t="s">
        <v>448</v>
      </c>
      <c r="B45" s="16" t="str">
        <f t="shared" si="11"/>
        <v>mkt_cncy_cd string</v>
      </c>
      <c r="C45" s="20">
        <f t="shared" si="12"/>
        <v>12</v>
      </c>
      <c r="D45" s="20">
        <f t="shared" si="13"/>
        <v>0</v>
      </c>
      <c r="F45" s="36" t="str">
        <f t="shared" si="14"/>
        <v>mkt_cncy_cd</v>
      </c>
      <c r="G45" s="36" t="str">
        <f t="shared" si="5"/>
        <v>string</v>
      </c>
      <c r="H45" s="26">
        <v>34</v>
      </c>
      <c r="I45" s="75"/>
      <c r="J45" s="128" t="str">
        <f t="shared" si="6"/>
        <v>Identifies the market currency.  (From PDM)</v>
      </c>
      <c r="K45" s="78" t="s">
        <v>1699</v>
      </c>
      <c r="L45" s="78" t="s">
        <v>1699</v>
      </c>
      <c r="N45" s="117" t="s">
        <v>1600</v>
      </c>
      <c r="O45" s="98" t="s">
        <v>1699</v>
      </c>
      <c r="P45" s="98" t="s">
        <v>1699</v>
      </c>
      <c r="Q45" s="98" t="s">
        <v>1699</v>
      </c>
      <c r="R45" s="41"/>
      <c r="S45" s="41"/>
      <c r="T45" s="16" t="str">
        <f t="shared" si="15"/>
        <v>mkt_cncy_cd  string,</v>
      </c>
      <c r="U45" s="67" t="s">
        <v>992</v>
      </c>
      <c r="V45" s="68" t="str">
        <f t="shared" si="16"/>
        <v>mkt_cncy_cd,</v>
      </c>
      <c r="W45" s="67" t="s">
        <v>1067</v>
      </c>
      <c r="X45" s="67"/>
      <c r="Y45" s="68" t="str">
        <f t="shared" si="17"/>
        <v>,a.mkt_cncy_cd</v>
      </c>
      <c r="AB45" t="s">
        <v>1600</v>
      </c>
      <c r="AE45" t="s">
        <v>2639</v>
      </c>
      <c r="AF45" s="59" t="s">
        <v>2571</v>
      </c>
      <c r="AG45" s="59" t="s">
        <v>2640</v>
      </c>
      <c r="AH45" s="16" t="str">
        <f t="shared" si="18"/>
        <v>MKT_CNCY_CD</v>
      </c>
      <c r="AI45" s="16" t="str">
        <f t="shared" si="10"/>
        <v>Identifies the market currency.  (From PDM)</v>
      </c>
    </row>
    <row r="46" spans="1:35">
      <c r="A46" t="s">
        <v>449</v>
      </c>
      <c r="B46" s="16" t="str">
        <f t="shared" si="11"/>
        <v>lcl_to_usd_conv_rat double</v>
      </c>
      <c r="C46" s="20">
        <f t="shared" si="12"/>
        <v>20</v>
      </c>
      <c r="D46" s="20">
        <f t="shared" si="13"/>
        <v>0</v>
      </c>
      <c r="F46" s="36" t="str">
        <f t="shared" si="14"/>
        <v>lcl_to_usd_conv_rat</v>
      </c>
      <c r="G46" s="36" t="str">
        <f t="shared" si="5"/>
        <v>double</v>
      </c>
      <c r="H46" s="29">
        <v>35</v>
      </c>
      <c r="I46" s="75"/>
      <c r="J46" s="128" t="str">
        <f t="shared" si="6"/>
        <v>Currency conversion rate from local to USD.  (From PDM)</v>
      </c>
      <c r="K46" s="78" t="s">
        <v>1700</v>
      </c>
      <c r="L46" s="78" t="s">
        <v>1700</v>
      </c>
      <c r="N46" s="117" t="s">
        <v>1601</v>
      </c>
      <c r="O46" s="98" t="s">
        <v>1700</v>
      </c>
      <c r="P46" s="98" t="s">
        <v>1700</v>
      </c>
      <c r="Q46" s="98" t="s">
        <v>1700</v>
      </c>
      <c r="R46" s="41"/>
      <c r="S46" s="41"/>
      <c r="T46" s="16" t="str">
        <f t="shared" si="15"/>
        <v>lcl_to_usd_conv_rat  double,</v>
      </c>
      <c r="U46" s="67" t="s">
        <v>993</v>
      </c>
      <c r="V46" s="68" t="str">
        <f t="shared" si="16"/>
        <v>lcl_to_usd_conv_rat,</v>
      </c>
      <c r="W46" s="67" t="s">
        <v>1068</v>
      </c>
      <c r="X46" s="67"/>
      <c r="Y46" s="68" t="str">
        <f t="shared" si="17"/>
        <v>,a.lcl_to_usd_conv_rat</v>
      </c>
      <c r="AB46" t="s">
        <v>1601</v>
      </c>
      <c r="AE46" t="s">
        <v>2641</v>
      </c>
      <c r="AF46" s="59" t="s">
        <v>2595</v>
      </c>
      <c r="AG46" s="59" t="s">
        <v>2642</v>
      </c>
      <c r="AH46" s="16" t="str">
        <f t="shared" si="18"/>
        <v>LCL_TO_USD_CONV_RAT</v>
      </c>
      <c r="AI46" s="16" t="str">
        <f t="shared" si="10"/>
        <v>Currency conversion rate from local to USD.  (From PDM)</v>
      </c>
    </row>
    <row r="47" spans="1:35">
      <c r="A47" t="s">
        <v>450</v>
      </c>
      <c r="B47" s="16" t="str">
        <f t="shared" si="11"/>
        <v>lcl_to_mkt_conv_rat double</v>
      </c>
      <c r="C47" s="20">
        <f t="shared" si="12"/>
        <v>20</v>
      </c>
      <c r="D47" s="20">
        <f t="shared" si="13"/>
        <v>0</v>
      </c>
      <c r="F47" s="36" t="str">
        <f t="shared" si="14"/>
        <v>lcl_to_mkt_conv_rat</v>
      </c>
      <c r="G47" s="36" t="str">
        <f t="shared" si="5"/>
        <v>double</v>
      </c>
      <c r="H47" s="26">
        <v>36</v>
      </c>
      <c r="I47" s="75"/>
      <c r="J47" s="128" t="str">
        <f t="shared" si="6"/>
        <v>Currency conversion rate from local to market currency.  (From PDM)</v>
      </c>
      <c r="K47" s="78" t="s">
        <v>1700</v>
      </c>
      <c r="L47" s="78" t="s">
        <v>1700</v>
      </c>
      <c r="N47" s="117" t="s">
        <v>1602</v>
      </c>
      <c r="O47" s="98" t="s">
        <v>1700</v>
      </c>
      <c r="P47" s="98" t="s">
        <v>1700</v>
      </c>
      <c r="Q47" s="98" t="s">
        <v>1700</v>
      </c>
      <c r="R47" s="41"/>
      <c r="S47" s="41"/>
      <c r="T47" s="16" t="str">
        <f t="shared" si="15"/>
        <v>lcl_to_mkt_conv_rat  double,</v>
      </c>
      <c r="U47" s="67" t="s">
        <v>994</v>
      </c>
      <c r="V47" s="68" t="str">
        <f t="shared" si="16"/>
        <v>lcl_to_mkt_conv_rat,</v>
      </c>
      <c r="W47" t="s">
        <v>1069</v>
      </c>
      <c r="Y47" s="68" t="str">
        <f t="shared" si="17"/>
        <v>,a.lcl_to_mkt_conv_rat</v>
      </c>
      <c r="AB47" t="s">
        <v>1602</v>
      </c>
      <c r="AE47" t="s">
        <v>2643</v>
      </c>
      <c r="AF47" s="59" t="s">
        <v>2595</v>
      </c>
      <c r="AG47" s="59" t="s">
        <v>2644</v>
      </c>
      <c r="AH47" s="16" t="str">
        <f t="shared" si="18"/>
        <v>LCL_TO_MKT_CONV_RAT</v>
      </c>
      <c r="AI47" s="16" t="str">
        <f t="shared" si="10"/>
        <v>Currency conversion rate from local to market currency.  (From PDM)</v>
      </c>
    </row>
    <row r="48" spans="1:35">
      <c r="A48" t="s">
        <v>451</v>
      </c>
      <c r="B48" s="16" t="str">
        <f t="shared" si="11"/>
        <v>usd_to_lcl_conv_rat double</v>
      </c>
      <c r="C48" s="20">
        <f t="shared" si="12"/>
        <v>20</v>
      </c>
      <c r="D48" s="20">
        <f t="shared" si="13"/>
        <v>0</v>
      </c>
      <c r="F48" s="36" t="str">
        <f t="shared" si="14"/>
        <v>usd_to_lcl_conv_rat</v>
      </c>
      <c r="G48" s="36" t="str">
        <f t="shared" si="5"/>
        <v>double</v>
      </c>
      <c r="H48" s="29">
        <v>37</v>
      </c>
      <c r="I48" s="75"/>
      <c r="J48" s="128" t="str">
        <f t="shared" si="6"/>
        <v>Currency conversion rate from USD to local.  (From PDM)</v>
      </c>
      <c r="K48" s="78" t="s">
        <v>1700</v>
      </c>
      <c r="L48" s="78" t="s">
        <v>1700</v>
      </c>
      <c r="N48" s="117" t="s">
        <v>1603</v>
      </c>
      <c r="O48" s="98" t="s">
        <v>1700</v>
      </c>
      <c r="P48" s="98" t="s">
        <v>1700</v>
      </c>
      <c r="Q48" s="98" t="s">
        <v>1700</v>
      </c>
      <c r="R48" s="41"/>
      <c r="S48" s="41"/>
      <c r="T48" s="16" t="str">
        <f t="shared" si="15"/>
        <v>usd_to_lcl_conv_rat  double,</v>
      </c>
      <c r="U48" s="67" t="s">
        <v>995</v>
      </c>
      <c r="V48" s="68" t="str">
        <f t="shared" si="16"/>
        <v>usd_to_lcl_conv_rat,</v>
      </c>
      <c r="W48" t="s">
        <v>1070</v>
      </c>
      <c r="Y48" s="68" t="str">
        <f t="shared" si="17"/>
        <v>,a.usd_to_lcl_conv_rat</v>
      </c>
      <c r="AB48" t="s">
        <v>1603</v>
      </c>
      <c r="AE48" t="s">
        <v>2645</v>
      </c>
      <c r="AF48" s="59" t="s">
        <v>2595</v>
      </c>
      <c r="AG48" s="59" t="s">
        <v>2646</v>
      </c>
      <c r="AH48" s="16" t="str">
        <f t="shared" si="18"/>
        <v>USD_TO_LCL_CONV_RAT</v>
      </c>
      <c r="AI48" s="16" t="str">
        <f t="shared" si="10"/>
        <v>Currency conversion rate from USD to local.  (From PDM)</v>
      </c>
    </row>
    <row r="49" spans="1:35">
      <c r="A49" t="s">
        <v>452</v>
      </c>
      <c r="B49" s="16" t="str">
        <f t="shared" si="11"/>
        <v>usd_to_mkt_conv_rat double</v>
      </c>
      <c r="C49" s="20">
        <f t="shared" si="12"/>
        <v>20</v>
      </c>
      <c r="D49" s="20">
        <f t="shared" si="13"/>
        <v>0</v>
      </c>
      <c r="F49" s="36" t="str">
        <f t="shared" si="14"/>
        <v>usd_to_mkt_conv_rat</v>
      </c>
      <c r="G49" s="36" t="str">
        <f t="shared" si="5"/>
        <v>double</v>
      </c>
      <c r="H49" s="26">
        <v>38</v>
      </c>
      <c r="I49" s="75"/>
      <c r="J49" s="128" t="str">
        <f t="shared" si="6"/>
        <v>Currency conversion rate from USD to market currency.  (From PDM)</v>
      </c>
      <c r="K49" s="78" t="s">
        <v>1700</v>
      </c>
      <c r="L49" s="78" t="s">
        <v>1700</v>
      </c>
      <c r="N49" s="117" t="s">
        <v>1604</v>
      </c>
      <c r="O49" s="98" t="s">
        <v>1700</v>
      </c>
      <c r="P49" s="98" t="s">
        <v>1700</v>
      </c>
      <c r="Q49" s="98" t="s">
        <v>1700</v>
      </c>
      <c r="R49" s="41"/>
      <c r="S49" s="41"/>
      <c r="T49" s="16" t="str">
        <f t="shared" si="15"/>
        <v>usd_to_mkt_conv_rat  double,</v>
      </c>
      <c r="U49" s="67" t="s">
        <v>996</v>
      </c>
      <c r="V49" s="68" t="str">
        <f t="shared" si="16"/>
        <v>usd_to_mkt_conv_rat,</v>
      </c>
      <c r="W49" s="67" t="s">
        <v>1071</v>
      </c>
      <c r="X49" s="67"/>
      <c r="Y49" s="68" t="str">
        <f t="shared" si="17"/>
        <v>,a.usd_to_mkt_conv_rat</v>
      </c>
      <c r="AB49" t="s">
        <v>1604</v>
      </c>
      <c r="AE49" t="s">
        <v>2647</v>
      </c>
      <c r="AF49" s="59" t="s">
        <v>2595</v>
      </c>
      <c r="AG49" s="59" t="s">
        <v>2648</v>
      </c>
      <c r="AH49" s="16" t="str">
        <f t="shared" si="18"/>
        <v>USD_TO_MKT_CONV_RAT</v>
      </c>
      <c r="AI49" s="16" t="str">
        <f t="shared" si="10"/>
        <v>Currency conversion rate from USD to market currency.  (From PDM)</v>
      </c>
    </row>
    <row r="50" spans="1:35" ht="30">
      <c r="A50" t="s">
        <v>453</v>
      </c>
      <c r="B50" s="16" t="str">
        <f t="shared" si="11"/>
        <v>on_sale_flag string</v>
      </c>
      <c r="C50" s="20">
        <f t="shared" si="12"/>
        <v>13</v>
      </c>
      <c r="D50" s="20">
        <f t="shared" si="13"/>
        <v>0</v>
      </c>
      <c r="F50" s="36" t="str">
        <f t="shared" si="14"/>
        <v>on_sale_flag</v>
      </c>
      <c r="G50" s="36" t="str">
        <f t="shared" si="5"/>
        <v>string</v>
      </c>
      <c r="H50" s="29">
        <v>39</v>
      </c>
      <c r="I50" s="75"/>
      <c r="J50" s="128" t="str">
        <f t="shared" si="6"/>
        <v>Identifies if the transaction was a sale transaction (promotion).  (From PDM)</v>
      </c>
      <c r="K50" s="78" t="s">
        <v>119</v>
      </c>
      <c r="L50" s="78" t="s">
        <v>120</v>
      </c>
      <c r="N50" s="117" t="s">
        <v>1605</v>
      </c>
      <c r="O50" s="98" t="s">
        <v>119</v>
      </c>
      <c r="P50" s="98" t="s">
        <v>120</v>
      </c>
      <c r="Q50" s="98" t="s">
        <v>120</v>
      </c>
      <c r="R50" s="41"/>
      <c r="S50" s="41"/>
      <c r="T50" s="16" t="str">
        <f t="shared" si="15"/>
        <v>on_sale_flag  string,</v>
      </c>
      <c r="U50" s="67" t="s">
        <v>997</v>
      </c>
      <c r="V50" s="68" t="str">
        <f t="shared" si="16"/>
        <v>on_sale_flag,</v>
      </c>
      <c r="W50" s="67" t="s">
        <v>1072</v>
      </c>
      <c r="X50" s="67"/>
      <c r="Y50" s="68" t="str">
        <f t="shared" si="17"/>
        <v>,a.on_sale_flag</v>
      </c>
      <c r="AB50" t="s">
        <v>1605</v>
      </c>
      <c r="AE50" t="s">
        <v>2720</v>
      </c>
      <c r="AF50" s="59" t="s">
        <v>2576</v>
      </c>
      <c r="AG50" s="59" t="s">
        <v>2719</v>
      </c>
      <c r="AH50" s="16" t="str">
        <f t="shared" si="18"/>
        <v>TXN_ITM_DSCT_SEQ_NBR</v>
      </c>
      <c r="AI50" s="16" t="str">
        <f t="shared" si="10"/>
        <v>Identifies the discount sequence number  (From PDM)</v>
      </c>
    </row>
    <row r="51" spans="1:35">
      <c r="A51" t="s">
        <v>454</v>
      </c>
      <c r="B51" s="16" t="str">
        <f t="shared" si="11"/>
        <v>txn_itm_dsct_seq_nbr int</v>
      </c>
      <c r="C51" s="20">
        <f t="shared" si="12"/>
        <v>21</v>
      </c>
      <c r="D51" s="20">
        <f t="shared" si="13"/>
        <v>0</v>
      </c>
      <c r="F51" s="36" t="str">
        <f t="shared" si="14"/>
        <v>txn_itm_dsct_seq_nbr</v>
      </c>
      <c r="G51" s="36" t="str">
        <f t="shared" si="5"/>
        <v>int</v>
      </c>
      <c r="H51" s="26">
        <v>40</v>
      </c>
      <c r="I51" s="75"/>
      <c r="J51" s="128" t="str">
        <f t="shared" si="6"/>
        <v>Identifies the discount sequence number  (From PDM)</v>
      </c>
      <c r="K51" s="78" t="s">
        <v>1701</v>
      </c>
      <c r="L51" s="78" t="s">
        <v>1696</v>
      </c>
      <c r="N51" s="116" t="s">
        <v>1606</v>
      </c>
      <c r="O51" s="102" t="s">
        <v>141</v>
      </c>
      <c r="P51" s="102" t="s">
        <v>1701</v>
      </c>
      <c r="Q51" s="102" t="s">
        <v>141</v>
      </c>
      <c r="R51" s="41"/>
      <c r="S51" s="41"/>
      <c r="T51" s="16" t="str">
        <f t="shared" si="15"/>
        <v>txn_itm_dsct_seq_nbr  int,</v>
      </c>
      <c r="U51" s="67" t="s">
        <v>998</v>
      </c>
      <c r="V51" s="68" t="str">
        <f t="shared" si="16"/>
        <v>txn_itm_dsct_seq_nbr,</v>
      </c>
      <c r="W51" t="s">
        <v>1073</v>
      </c>
      <c r="Y51" s="68" t="str">
        <f t="shared" si="17"/>
        <v>,a.txn_itm_dsct_seq_nbr</v>
      </c>
      <c r="AB51" t="s">
        <v>1606</v>
      </c>
      <c r="AE51" t="s">
        <v>2718</v>
      </c>
      <c r="AF51" s="59" t="s">
        <v>2571</v>
      </c>
      <c r="AG51" s="59" t="s">
        <v>2717</v>
      </c>
      <c r="AH51" s="16" t="str">
        <f t="shared" si="18"/>
        <v>DSCT_ALW_CD</v>
      </c>
      <c r="AI51" s="16" t="str">
        <f t="shared" si="10"/>
        <v>Identifies the discount allowance  (From PDM)</v>
      </c>
    </row>
    <row r="52" spans="1:35">
      <c r="A52" t="s">
        <v>455</v>
      </c>
      <c r="B52" s="16" t="str">
        <f t="shared" si="11"/>
        <v>dsct_alw_cd string</v>
      </c>
      <c r="C52" s="20">
        <f t="shared" si="12"/>
        <v>12</v>
      </c>
      <c r="D52" s="20">
        <f t="shared" si="13"/>
        <v>0</v>
      </c>
      <c r="F52" s="36" t="str">
        <f t="shared" si="14"/>
        <v>dsct_alw_cd</v>
      </c>
      <c r="G52" s="36" t="str">
        <f t="shared" si="5"/>
        <v>string</v>
      </c>
      <c r="H52" s="29">
        <v>41</v>
      </c>
      <c r="I52" s="75"/>
      <c r="J52" s="128" t="str">
        <f t="shared" si="6"/>
        <v>Identifies the discount allowance  (From PDM)</v>
      </c>
      <c r="K52" s="78" t="s">
        <v>1702</v>
      </c>
      <c r="L52" s="78" t="s">
        <v>1696</v>
      </c>
      <c r="N52" s="125" t="s">
        <v>1607</v>
      </c>
      <c r="O52" s="124" t="s">
        <v>2549</v>
      </c>
      <c r="P52" s="124" t="s">
        <v>2550</v>
      </c>
      <c r="Q52" s="124" t="s">
        <v>2551</v>
      </c>
      <c r="R52" s="41"/>
      <c r="S52" s="41"/>
      <c r="T52" s="16" t="str">
        <f t="shared" si="15"/>
        <v>dsct_alw_cd  string,</v>
      </c>
      <c r="U52" s="67" t="s">
        <v>999</v>
      </c>
      <c r="V52" s="68" t="str">
        <f t="shared" si="16"/>
        <v>dsct_alw_cd,</v>
      </c>
      <c r="W52" t="s">
        <v>1074</v>
      </c>
      <c r="Y52" s="68" t="str">
        <f t="shared" si="17"/>
        <v>,a.dsct_alw_cd</v>
      </c>
      <c r="AB52" t="s">
        <v>1607</v>
      </c>
      <c r="AE52" t="s">
        <v>2716</v>
      </c>
      <c r="AF52" s="59" t="s">
        <v>2571</v>
      </c>
      <c r="AG52" s="59" t="s">
        <v>2715</v>
      </c>
      <c r="AH52" s="16" t="str">
        <f t="shared" si="18"/>
        <v>DSCT_ALW_CD_DESC</v>
      </c>
      <c r="AI52" s="16" t="str">
        <f t="shared" si="10"/>
        <v>Describes the discount allowances.  (From PDM)</v>
      </c>
    </row>
    <row r="53" spans="1:35">
      <c r="A53" t="s">
        <v>456</v>
      </c>
      <c r="B53" s="16" t="str">
        <f t="shared" si="11"/>
        <v>dsct_alw_cd_desc string</v>
      </c>
      <c r="C53" s="20">
        <f t="shared" si="12"/>
        <v>17</v>
      </c>
      <c r="D53" s="20">
        <f t="shared" si="13"/>
        <v>0</v>
      </c>
      <c r="F53" s="36" t="str">
        <f t="shared" si="14"/>
        <v>dsct_alw_cd_desc</v>
      </c>
      <c r="G53" s="36" t="str">
        <f t="shared" si="5"/>
        <v>string</v>
      </c>
      <c r="H53" s="26">
        <v>42</v>
      </c>
      <c r="I53" s="75"/>
      <c r="J53" s="128" t="str">
        <f t="shared" si="6"/>
        <v>Describes the discount allowances.  (From PDM)</v>
      </c>
      <c r="K53" s="78" t="s">
        <v>1703</v>
      </c>
      <c r="L53" s="78" t="s">
        <v>1696</v>
      </c>
      <c r="N53" s="125" t="s">
        <v>1608</v>
      </c>
      <c r="O53" s="124" t="s">
        <v>2552</v>
      </c>
      <c r="P53" s="124" t="s">
        <v>2553</v>
      </c>
      <c r="Q53" s="124" t="s">
        <v>2554</v>
      </c>
      <c r="R53" s="41"/>
      <c r="S53" s="41"/>
      <c r="T53" s="16" t="str">
        <f t="shared" si="15"/>
        <v>dsct_alw_cd_desc  string,</v>
      </c>
      <c r="U53" s="67" t="s">
        <v>1000</v>
      </c>
      <c r="V53" s="68" t="str">
        <f t="shared" si="16"/>
        <v>dsct_alw_cd_desc,</v>
      </c>
      <c r="W53" s="67" t="s">
        <v>1075</v>
      </c>
      <c r="X53" s="67"/>
      <c r="Y53" s="68" t="str">
        <f t="shared" si="17"/>
        <v>,a.dsct_alw_cd_desc</v>
      </c>
      <c r="AB53" t="s">
        <v>1608</v>
      </c>
      <c r="AE53" t="s">
        <v>2714</v>
      </c>
      <c r="AF53" s="59" t="s">
        <v>2571</v>
      </c>
      <c r="AG53" s="59" t="s">
        <v>2713</v>
      </c>
      <c r="AH53" s="16" t="str">
        <f t="shared" si="18"/>
        <v>DSCT_OPT_CD</v>
      </c>
      <c r="AI53" s="16" t="str">
        <f t="shared" si="10"/>
        <v>Identifies the discount type.  (From PDM)</v>
      </c>
    </row>
    <row r="54" spans="1:35">
      <c r="A54" t="s">
        <v>457</v>
      </c>
      <c r="B54" s="16" t="str">
        <f t="shared" si="11"/>
        <v>dsct_opt_cd string</v>
      </c>
      <c r="C54" s="20">
        <f t="shared" si="12"/>
        <v>12</v>
      </c>
      <c r="D54" s="20">
        <f t="shared" si="13"/>
        <v>0</v>
      </c>
      <c r="F54" s="36" t="str">
        <f t="shared" si="14"/>
        <v>dsct_opt_cd</v>
      </c>
      <c r="G54" s="36" t="str">
        <f t="shared" si="5"/>
        <v>string</v>
      </c>
      <c r="H54" s="29">
        <v>43</v>
      </c>
      <c r="I54" s="75"/>
      <c r="J54" s="128" t="str">
        <f t="shared" si="6"/>
        <v>Identifies the discount type.  (From PDM)</v>
      </c>
      <c r="K54" s="78" t="s">
        <v>1704</v>
      </c>
      <c r="L54" s="78" t="s">
        <v>1696</v>
      </c>
      <c r="N54" s="125" t="s">
        <v>1609</v>
      </c>
      <c r="O54" s="124" t="s">
        <v>2555</v>
      </c>
      <c r="P54" s="124" t="s">
        <v>2555</v>
      </c>
      <c r="Q54" s="124" t="s">
        <v>2555</v>
      </c>
      <c r="R54" s="41"/>
      <c r="S54" s="41"/>
      <c r="T54" s="16" t="str">
        <f t="shared" si="15"/>
        <v>dsct_opt_cd  string,</v>
      </c>
      <c r="U54" s="67" t="s">
        <v>1001</v>
      </c>
      <c r="V54" s="68" t="str">
        <f t="shared" si="16"/>
        <v>dsct_opt_cd,</v>
      </c>
      <c r="W54" s="67" t="s">
        <v>1076</v>
      </c>
      <c r="X54" s="67"/>
      <c r="Y54" s="68" t="str">
        <f t="shared" si="17"/>
        <v>,a.dsct_opt_cd</v>
      </c>
      <c r="AB54" t="s">
        <v>1609</v>
      </c>
      <c r="AE54" t="s">
        <v>2712</v>
      </c>
      <c r="AF54" s="59" t="s">
        <v>2571</v>
      </c>
      <c r="AG54" s="59" t="s">
        <v>2711</v>
      </c>
      <c r="AH54" s="16" t="str">
        <f t="shared" si="18"/>
        <v>DSCT_OPT_CD_DESC</v>
      </c>
      <c r="AI54" s="16" t="str">
        <f t="shared" si="10"/>
        <v>Describes the discount types  (From PDM)</v>
      </c>
    </row>
    <row r="55" spans="1:35">
      <c r="A55" t="s">
        <v>458</v>
      </c>
      <c r="B55" s="16" t="str">
        <f t="shared" si="11"/>
        <v>dsct_opt_cd_desc string</v>
      </c>
      <c r="C55" s="20">
        <f t="shared" si="12"/>
        <v>17</v>
      </c>
      <c r="D55" s="20">
        <f t="shared" si="13"/>
        <v>0</v>
      </c>
      <c r="F55" s="36" t="str">
        <f t="shared" si="14"/>
        <v>dsct_opt_cd_desc</v>
      </c>
      <c r="G55" s="36" t="str">
        <f t="shared" si="5"/>
        <v>string</v>
      </c>
      <c r="H55" s="26">
        <v>44</v>
      </c>
      <c r="I55" s="75"/>
      <c r="J55" s="128" t="str">
        <f t="shared" si="6"/>
        <v>Describes the discount types  (From PDM)</v>
      </c>
      <c r="K55" s="78" t="s">
        <v>1705</v>
      </c>
      <c r="L55" s="78" t="s">
        <v>1696</v>
      </c>
      <c r="N55" s="125" t="s">
        <v>1610</v>
      </c>
      <c r="O55" s="124" t="s">
        <v>2556</v>
      </c>
      <c r="P55" s="124" t="s">
        <v>2556</v>
      </c>
      <c r="Q55" s="124" t="s">
        <v>2556</v>
      </c>
      <c r="R55" s="41"/>
      <c r="S55" s="41"/>
      <c r="T55" s="16" t="str">
        <f t="shared" si="15"/>
        <v>dsct_opt_cd_desc  string,</v>
      </c>
      <c r="U55" s="67" t="s">
        <v>1002</v>
      </c>
      <c r="V55" s="68" t="str">
        <f t="shared" si="16"/>
        <v>dsct_opt_cd_desc,</v>
      </c>
      <c r="W55" t="s">
        <v>1077</v>
      </c>
      <c r="Y55" s="68" t="str">
        <f t="shared" si="17"/>
        <v>,a.dsct_opt_cd_desc</v>
      </c>
      <c r="AB55" t="s">
        <v>1610</v>
      </c>
      <c r="AE55" t="s">
        <v>2710</v>
      </c>
      <c r="AF55" s="59" t="s">
        <v>2595</v>
      </c>
      <c r="AG55" s="59" t="s">
        <v>2709</v>
      </c>
      <c r="AH55" s="16" t="str">
        <f t="shared" si="18"/>
        <v>DSCT_AMT</v>
      </c>
      <c r="AI55" s="16" t="str">
        <f t="shared" si="10"/>
        <v>Discount amount  (From PDM)</v>
      </c>
    </row>
    <row r="56" spans="1:35">
      <c r="A56" t="s">
        <v>459</v>
      </c>
      <c r="B56" s="16" t="str">
        <f t="shared" si="11"/>
        <v>dsct_amt double</v>
      </c>
      <c r="C56" s="20">
        <f t="shared" si="12"/>
        <v>9</v>
      </c>
      <c r="D56" s="20">
        <f t="shared" si="13"/>
        <v>0</v>
      </c>
      <c r="F56" s="36" t="str">
        <f t="shared" si="14"/>
        <v>dsct_amt</v>
      </c>
      <c r="G56" s="36" t="str">
        <f t="shared" si="5"/>
        <v>double</v>
      </c>
      <c r="H56" s="29">
        <v>45</v>
      </c>
      <c r="I56" s="75"/>
      <c r="J56" s="128" t="str">
        <f t="shared" si="6"/>
        <v>Discount amount  (From PDM)</v>
      </c>
      <c r="K56" s="78" t="s">
        <v>1698</v>
      </c>
      <c r="L56" s="78" t="s">
        <v>1696</v>
      </c>
      <c r="N56" s="125" t="s">
        <v>1611</v>
      </c>
      <c r="O56" s="124" t="s">
        <v>2557</v>
      </c>
      <c r="P56" s="124" t="s">
        <v>2558</v>
      </c>
      <c r="Q56" s="124" t="s">
        <v>2559</v>
      </c>
      <c r="R56" s="41"/>
      <c r="S56" s="41"/>
      <c r="T56" s="16" t="str">
        <f t="shared" si="15"/>
        <v>dsct_amt  double,</v>
      </c>
      <c r="U56" s="67" t="s">
        <v>1003</v>
      </c>
      <c r="V56" s="68" t="str">
        <f t="shared" si="16"/>
        <v>dsct_amt,</v>
      </c>
      <c r="W56" t="s">
        <v>1078</v>
      </c>
      <c r="Y56" s="68" t="str">
        <f t="shared" si="17"/>
        <v>,a.dsct_amt</v>
      </c>
      <c r="AB56" t="s">
        <v>1611</v>
      </c>
      <c r="AE56" t="s">
        <v>2708</v>
      </c>
      <c r="AF56" s="59" t="s">
        <v>2595</v>
      </c>
      <c r="AG56" s="59" t="s">
        <v>2707</v>
      </c>
      <c r="AH56" s="16" t="str">
        <f t="shared" si="18"/>
        <v>DSCT_PCT</v>
      </c>
      <c r="AI56" s="16" t="str">
        <f t="shared" si="10"/>
        <v>Discount percentage.  (From PDM)</v>
      </c>
    </row>
    <row r="57" spans="1:35">
      <c r="A57" t="s">
        <v>460</v>
      </c>
      <c r="B57" s="16" t="str">
        <f t="shared" si="11"/>
        <v>dsct_pct double</v>
      </c>
      <c r="C57" s="20">
        <f t="shared" si="12"/>
        <v>9</v>
      </c>
      <c r="D57" s="20">
        <f t="shared" si="13"/>
        <v>0</v>
      </c>
      <c r="F57" s="36" t="str">
        <f t="shared" si="14"/>
        <v>dsct_pct</v>
      </c>
      <c r="G57" s="36" t="str">
        <f t="shared" si="5"/>
        <v>double</v>
      </c>
      <c r="H57" s="26">
        <v>46</v>
      </c>
      <c r="I57" s="75"/>
      <c r="J57" s="128" t="str">
        <f t="shared" si="6"/>
        <v>Discount percentage.  (From PDM)</v>
      </c>
      <c r="K57" s="78">
        <v>0</v>
      </c>
      <c r="L57" s="78" t="s">
        <v>1696</v>
      </c>
      <c r="N57" s="125" t="s">
        <v>1612</v>
      </c>
      <c r="O57" s="124">
        <v>25</v>
      </c>
      <c r="P57" s="124">
        <v>20</v>
      </c>
      <c r="Q57" s="124">
        <v>15</v>
      </c>
      <c r="R57" s="41"/>
      <c r="S57" s="41"/>
      <c r="T57" s="16" t="str">
        <f t="shared" si="15"/>
        <v>dsct_pct  double,</v>
      </c>
      <c r="U57" s="67" t="s">
        <v>1004</v>
      </c>
      <c r="V57" s="68" t="str">
        <f t="shared" si="16"/>
        <v>dsct_pct,</v>
      </c>
      <c r="W57" s="67" t="s">
        <v>1079</v>
      </c>
      <c r="X57" s="67"/>
      <c r="Y57" s="68" t="str">
        <f t="shared" si="17"/>
        <v>,a.dsct_pct</v>
      </c>
      <c r="AB57" t="s">
        <v>1612</v>
      </c>
      <c r="AE57" t="s">
        <v>2706</v>
      </c>
      <c r="AF57" s="59" t="s">
        <v>2576</v>
      </c>
      <c r="AG57" s="59" t="s">
        <v>2705</v>
      </c>
      <c r="AH57" s="16" t="str">
        <f t="shared" si="18"/>
        <v>GRP_DSCT_NBR</v>
      </c>
      <c r="AI57" s="16" t="str">
        <f t="shared" si="10"/>
        <v>Group discount number  (From PDM)</v>
      </c>
    </row>
    <row r="58" spans="1:35">
      <c r="A58" t="s">
        <v>461</v>
      </c>
      <c r="B58" s="16" t="str">
        <f t="shared" si="11"/>
        <v>grp_dsct_nbr int</v>
      </c>
      <c r="C58" s="20">
        <f t="shared" si="12"/>
        <v>13</v>
      </c>
      <c r="D58" s="20">
        <f t="shared" si="13"/>
        <v>0</v>
      </c>
      <c r="F58" s="36" t="str">
        <f t="shared" si="14"/>
        <v>grp_dsct_nbr</v>
      </c>
      <c r="G58" s="36" t="str">
        <f t="shared" si="5"/>
        <v>int</v>
      </c>
      <c r="H58" s="29">
        <v>47</v>
      </c>
      <c r="I58" s="75"/>
      <c r="J58" s="128" t="str">
        <f t="shared" si="6"/>
        <v>Group discount number  (From PDM)</v>
      </c>
      <c r="K58" s="78">
        <v>12</v>
      </c>
      <c r="L58" s="78" t="s">
        <v>1696</v>
      </c>
      <c r="N58" s="117" t="s">
        <v>1613</v>
      </c>
      <c r="O58" s="98">
        <v>27</v>
      </c>
      <c r="P58" s="98">
        <v>24</v>
      </c>
      <c r="Q58" s="98">
        <v>23</v>
      </c>
      <c r="R58" s="41"/>
      <c r="S58" s="41"/>
      <c r="T58" s="16" t="str">
        <f t="shared" si="15"/>
        <v>grp_dsct_nbr  int,</v>
      </c>
      <c r="U58" s="67" t="s">
        <v>1005</v>
      </c>
      <c r="V58" s="68" t="str">
        <f t="shared" si="16"/>
        <v>grp_dsct_nbr,</v>
      </c>
      <c r="W58" s="67" t="s">
        <v>1080</v>
      </c>
      <c r="X58" s="67"/>
      <c r="Y58" s="68" t="str">
        <f t="shared" si="17"/>
        <v>,a.grp_dsct_nbr</v>
      </c>
      <c r="AB58" t="s">
        <v>1613</v>
      </c>
      <c r="AE58" t="s">
        <v>2704</v>
      </c>
      <c r="AF58" s="59" t="s">
        <v>2571</v>
      </c>
      <c r="AG58" s="59" t="s">
        <v>2703</v>
      </c>
      <c r="AH58" s="16" t="str">
        <f t="shared" si="18"/>
        <v>PMOTN_CRD_NBR</v>
      </c>
      <c r="AI58" s="16" t="str">
        <f t="shared" si="10"/>
        <v>Promotion Card  (From PDM)</v>
      </c>
    </row>
    <row r="59" spans="1:35">
      <c r="A59" t="s">
        <v>462</v>
      </c>
      <c r="B59" s="16" t="str">
        <f t="shared" si="11"/>
        <v>pmotn_crd_nbr string</v>
      </c>
      <c r="C59" s="20">
        <f t="shared" si="12"/>
        <v>14</v>
      </c>
      <c r="D59" s="20">
        <f t="shared" si="13"/>
        <v>0</v>
      </c>
      <c r="F59" s="36" t="str">
        <f t="shared" si="14"/>
        <v>pmotn_crd_nbr</v>
      </c>
      <c r="G59" s="36" t="str">
        <f t="shared" si="5"/>
        <v>string</v>
      </c>
      <c r="H59" s="26">
        <v>48</v>
      </c>
      <c r="I59" s="75"/>
      <c r="J59" s="128" t="str">
        <f t="shared" si="6"/>
        <v>Promotion Card  (From PDM)</v>
      </c>
      <c r="K59" s="78" t="s">
        <v>1696</v>
      </c>
      <c r="L59" s="78" t="s">
        <v>1696</v>
      </c>
      <c r="N59" s="117" t="s">
        <v>1614</v>
      </c>
      <c r="O59" s="98" t="s">
        <v>1696</v>
      </c>
      <c r="P59" s="98" t="s">
        <v>1696</v>
      </c>
      <c r="Q59" s="98" t="s">
        <v>1696</v>
      </c>
      <c r="R59" s="41"/>
      <c r="S59" s="41"/>
      <c r="T59" s="16" t="str">
        <f t="shared" si="15"/>
        <v>pmotn_crd_nbr  string,</v>
      </c>
      <c r="U59" s="67" t="s">
        <v>1006</v>
      </c>
      <c r="V59" s="68" t="str">
        <f t="shared" si="16"/>
        <v>pmotn_crd_nbr,</v>
      </c>
      <c r="W59" t="s">
        <v>1081</v>
      </c>
      <c r="Y59" s="68" t="str">
        <f t="shared" si="17"/>
        <v>,a.pmotn_crd_nbr</v>
      </c>
      <c r="AB59" t="s">
        <v>1614</v>
      </c>
      <c r="AE59" t="s">
        <v>2702</v>
      </c>
      <c r="AF59" s="59" t="s">
        <v>2667</v>
      </c>
      <c r="AG59" s="59" t="s">
        <v>2701</v>
      </c>
      <c r="AH59" s="16" t="str">
        <f t="shared" si="18"/>
        <v>PMOTN_ID</v>
      </c>
      <c r="AI59" s="16" t="str">
        <f t="shared" si="10"/>
        <v>Promotion Id.  (From PDM)</v>
      </c>
    </row>
    <row r="60" spans="1:35" ht="30">
      <c r="A60" t="s">
        <v>463</v>
      </c>
      <c r="B60" s="16" t="str">
        <f t="shared" si="11"/>
        <v>dsct_emp_nbr string</v>
      </c>
      <c r="C60" s="20">
        <f t="shared" si="12"/>
        <v>13</v>
      </c>
      <c r="D60" s="20">
        <f t="shared" si="13"/>
        <v>0</v>
      </c>
      <c r="F60" s="36" t="str">
        <f t="shared" si="14"/>
        <v>dsct_emp_nbr</v>
      </c>
      <c r="G60" s="36" t="str">
        <f t="shared" si="5"/>
        <v>string</v>
      </c>
      <c r="H60" s="29">
        <v>49</v>
      </c>
      <c r="I60" s="75"/>
      <c r="J60" s="128" t="str">
        <f t="shared" si="6"/>
        <v>Employee Number of the customer claiming employeediscount  (From PDM)</v>
      </c>
      <c r="K60" s="78" t="s">
        <v>1706</v>
      </c>
      <c r="L60" s="78" t="s">
        <v>1696</v>
      </c>
      <c r="N60" s="117" t="s">
        <v>1615</v>
      </c>
      <c r="O60" s="98" t="s">
        <v>1706</v>
      </c>
      <c r="P60" s="98" t="s">
        <v>1706</v>
      </c>
      <c r="Q60" s="98" t="s">
        <v>1706</v>
      </c>
      <c r="R60" s="41"/>
      <c r="S60" s="41"/>
      <c r="T60" s="16" t="str">
        <f t="shared" si="15"/>
        <v>dsct_emp_nbr  string,</v>
      </c>
      <c r="U60" s="67" t="s">
        <v>1007</v>
      </c>
      <c r="V60" s="68" t="str">
        <f t="shared" si="16"/>
        <v>dsct_emp_nbr,</v>
      </c>
      <c r="W60" t="s">
        <v>1082</v>
      </c>
      <c r="Y60" s="68" t="str">
        <f t="shared" si="17"/>
        <v>,a.dsct_emp_nbr</v>
      </c>
      <c r="AB60" t="s">
        <v>1615</v>
      </c>
      <c r="AE60" t="s">
        <v>2700</v>
      </c>
      <c r="AF60" s="59" t="s">
        <v>2571</v>
      </c>
      <c r="AG60" s="59" t="s">
        <v>2699</v>
      </c>
      <c r="AH60" s="16" t="str">
        <f t="shared" si="18"/>
        <v>PMOTN_TYP_CD</v>
      </c>
      <c r="AI60" s="16" t="str">
        <f t="shared" si="10"/>
        <v>Promotion Types. Valid values M - MPC, P - PPC.  (From PDM)</v>
      </c>
    </row>
    <row r="61" spans="1:35" ht="75">
      <c r="A61" t="s">
        <v>464</v>
      </c>
      <c r="B61" s="16" t="str">
        <f t="shared" si="11"/>
        <v>swip_mnl_cd string</v>
      </c>
      <c r="C61" s="20">
        <f t="shared" si="12"/>
        <v>12</v>
      </c>
      <c r="D61" s="20">
        <f t="shared" si="13"/>
        <v>0</v>
      </c>
      <c r="F61" s="36" t="str">
        <f t="shared" si="14"/>
        <v>swip_mnl_cd</v>
      </c>
      <c r="G61" s="36" t="str">
        <f t="shared" si="5"/>
        <v>string</v>
      </c>
      <c r="H61" s="26">
        <v>50</v>
      </c>
      <c r="I61" s="75"/>
      <c r="J61" s="128" t="str">
        <f t="shared" si="6"/>
        <v>An indicatory -- 'S' or 'M' -- indicating if the instrumentrepresenting whether the account instrument used totender payment -- e.g. a credit / debit / gift card or aphysical check -- was swiped" through a POS registerdevice or had its account number key-enteredmanually by the cashier. " (From PDM)</v>
      </c>
      <c r="K61" s="78" t="s">
        <v>1697</v>
      </c>
      <c r="L61" s="78" t="s">
        <v>1696</v>
      </c>
      <c r="N61" s="117" t="s">
        <v>1616</v>
      </c>
      <c r="O61" s="98" t="s">
        <v>1697</v>
      </c>
      <c r="P61" s="98" t="s">
        <v>1697</v>
      </c>
      <c r="Q61" s="98" t="s">
        <v>1697</v>
      </c>
      <c r="R61" s="41"/>
      <c r="S61" s="41"/>
      <c r="T61" s="16" t="str">
        <f t="shared" si="15"/>
        <v>swip_mnl_cd  string,</v>
      </c>
      <c r="U61" s="67" t="s">
        <v>1008</v>
      </c>
      <c r="V61" s="68" t="str">
        <f t="shared" si="16"/>
        <v>swip_mnl_cd,</v>
      </c>
      <c r="W61" s="67" t="s">
        <v>1083</v>
      </c>
      <c r="X61" s="67"/>
      <c r="Y61" s="68" t="str">
        <f t="shared" si="17"/>
        <v>,a.swip_mnl_cd</v>
      </c>
      <c r="AB61" t="s">
        <v>1616</v>
      </c>
      <c r="AE61" t="s">
        <v>2698</v>
      </c>
      <c r="AF61" s="59" t="s">
        <v>2571</v>
      </c>
      <c r="AG61" s="59" t="s">
        <v>2697</v>
      </c>
      <c r="AH61" s="16" t="str">
        <f t="shared" si="18"/>
        <v>DSCT_EMP_NBR</v>
      </c>
      <c r="AI61" s="16" t="str">
        <f t="shared" si="10"/>
        <v>Employee Number of the customer claiming employeediscount  (From PDM)</v>
      </c>
    </row>
    <row r="62" spans="1:35">
      <c r="A62" t="s">
        <v>465</v>
      </c>
      <c r="B62" s="16" t="str">
        <f t="shared" si="11"/>
        <v>mem_id string</v>
      </c>
      <c r="C62" s="20">
        <f t="shared" si="12"/>
        <v>7</v>
      </c>
      <c r="D62" s="20">
        <f t="shared" si="13"/>
        <v>0</v>
      </c>
      <c r="F62" s="36" t="str">
        <f t="shared" si="14"/>
        <v>mem_id</v>
      </c>
      <c r="G62" s="36" t="str">
        <f t="shared" si="5"/>
        <v>string</v>
      </c>
      <c r="H62" s="29">
        <v>51</v>
      </c>
      <c r="I62" s="75"/>
      <c r="J62" s="128" t="str">
        <f t="shared" si="6"/>
        <v xml:space="preserve"> (From PDM)</v>
      </c>
      <c r="K62" s="78" t="s">
        <v>112</v>
      </c>
      <c r="L62" s="78" t="s">
        <v>1696</v>
      </c>
      <c r="N62" s="117" t="s">
        <v>1617</v>
      </c>
      <c r="O62" s="98" t="s">
        <v>112</v>
      </c>
      <c r="P62" s="98" t="s">
        <v>112</v>
      </c>
      <c r="Q62" s="98" t="s">
        <v>112</v>
      </c>
      <c r="R62" s="41"/>
      <c r="S62" s="41"/>
      <c r="T62" s="16" t="str">
        <f t="shared" si="15"/>
        <v>mem_id  string,</v>
      </c>
      <c r="U62" s="67" t="s">
        <v>1009</v>
      </c>
      <c r="V62" s="68" t="str">
        <f t="shared" si="16"/>
        <v>mem_id,</v>
      </c>
      <c r="W62" s="67" t="s">
        <v>1084</v>
      </c>
      <c r="X62" s="67"/>
      <c r="Y62" s="68" t="str">
        <f t="shared" si="17"/>
        <v>,a.mem_id</v>
      </c>
      <c r="AB62" t="s">
        <v>1617</v>
      </c>
      <c r="AE62" t="s">
        <v>2696</v>
      </c>
      <c r="AF62" s="59" t="s">
        <v>2571</v>
      </c>
      <c r="AG62" s="59" t="s">
        <v>2695</v>
      </c>
      <c r="AH62" s="16" t="str">
        <f t="shared" si="18"/>
        <v>SWIP_MNL_CD</v>
      </c>
      <c r="AI62" s="16" t="str">
        <f t="shared" si="10"/>
        <v>An indicatory -- 'S' or 'M' -- indicating if the instrumentrepresenting whether the account instrument used totender payment -- e.g. a credit / debit / gift card or aphysical check -- was swiped" through a POS registerdevice or had its account number key-enteredmanually by the cashier. " (From PDM)</v>
      </c>
    </row>
    <row r="63" spans="1:35" ht="30">
      <c r="A63" t="s">
        <v>466</v>
      </c>
      <c r="B63" s="16" t="str">
        <f t="shared" si="11"/>
        <v>dsct_emp_prtc_typ_cd string</v>
      </c>
      <c r="C63" s="20">
        <f t="shared" si="12"/>
        <v>21</v>
      </c>
      <c r="D63" s="20">
        <f t="shared" si="13"/>
        <v>0</v>
      </c>
      <c r="F63" s="36" t="str">
        <f t="shared" si="14"/>
        <v>dsct_emp_prtc_typ_cd</v>
      </c>
      <c r="G63" s="36" t="str">
        <f t="shared" si="5"/>
        <v>string</v>
      </c>
      <c r="H63" s="26">
        <v>52</v>
      </c>
      <c r="I63" s="75"/>
      <c r="J63" s="128" t="str">
        <f t="shared" si="6"/>
        <v>A code to uniquely identify a type of empolyeediscount participation.  (From PDM)</v>
      </c>
      <c r="K63" s="78" t="s">
        <v>1697</v>
      </c>
      <c r="L63" s="78" t="s">
        <v>1696</v>
      </c>
      <c r="N63" s="117" t="s">
        <v>1618</v>
      </c>
      <c r="O63" s="98" t="s">
        <v>1697</v>
      </c>
      <c r="P63" s="98" t="s">
        <v>1697</v>
      </c>
      <c r="Q63" s="98" t="s">
        <v>1697</v>
      </c>
      <c r="R63" s="41"/>
      <c r="S63" s="41"/>
      <c r="T63" s="16" t="str">
        <f t="shared" si="15"/>
        <v>dsct_emp_prtc_typ_cd  string,</v>
      </c>
      <c r="U63" s="67" t="s">
        <v>1010</v>
      </c>
      <c r="V63" s="68" t="str">
        <f t="shared" si="16"/>
        <v>dsct_emp_prtc_typ_cd,</v>
      </c>
      <c r="W63" t="s">
        <v>1085</v>
      </c>
      <c r="Y63" s="68" t="str">
        <f t="shared" si="17"/>
        <v>,a.dsct_emp_prtc_typ_cd</v>
      </c>
      <c r="AB63" t="s">
        <v>1618</v>
      </c>
      <c r="AE63" t="s">
        <v>2694</v>
      </c>
      <c r="AF63" s="59" t="s">
        <v>2571</v>
      </c>
      <c r="AG63" s="59"/>
      <c r="AH63" s="16" t="str">
        <f t="shared" si="18"/>
        <v>MEM_ID</v>
      </c>
      <c r="AI63" s="16" t="str">
        <f t="shared" si="10"/>
        <v xml:space="preserve"> (From PDM)</v>
      </c>
    </row>
    <row r="64" spans="1:35">
      <c r="A64" t="s">
        <v>4</v>
      </c>
      <c r="B64" s="16" t="str">
        <f t="shared" si="11"/>
        <v>cust_hash_key string</v>
      </c>
      <c r="C64" s="20">
        <f t="shared" si="12"/>
        <v>14</v>
      </c>
      <c r="D64" s="20">
        <f t="shared" si="13"/>
        <v>0</v>
      </c>
      <c r="F64" s="44" t="str">
        <f t="shared" si="14"/>
        <v>cust_hash_key</v>
      </c>
      <c r="G64" s="44" t="str">
        <f t="shared" si="5"/>
        <v>string</v>
      </c>
      <c r="H64" s="74">
        <v>53</v>
      </c>
      <c r="I64" s="79"/>
      <c r="J64" s="129" t="str">
        <f t="shared" si="6"/>
        <v>Identifies the customer.  (From PDM)</v>
      </c>
      <c r="K64" s="80" t="s">
        <v>1707</v>
      </c>
      <c r="L64" s="80" t="s">
        <v>1696</v>
      </c>
      <c r="N64" s="116" t="s">
        <v>1619</v>
      </c>
      <c r="O64" s="102" t="s">
        <v>2560</v>
      </c>
      <c r="P64" s="102" t="s">
        <v>2560</v>
      </c>
      <c r="Q64" s="102" t="s">
        <v>2560</v>
      </c>
      <c r="R64" s="41"/>
      <c r="S64" s="41"/>
      <c r="T64" s="16" t="str">
        <f t="shared" si="15"/>
        <v>cust_hash_key  string,</v>
      </c>
      <c r="U64" s="67" t="s">
        <v>1011</v>
      </c>
      <c r="V64" s="68" t="str">
        <f t="shared" si="16"/>
        <v>cust_hash_key,</v>
      </c>
      <c r="W64" t="s">
        <v>1086</v>
      </c>
      <c r="Y64" s="68" t="str">
        <f t="shared" si="17"/>
        <v>,a.cust_hash_key</v>
      </c>
      <c r="AB64" t="s">
        <v>1619</v>
      </c>
      <c r="AE64" t="s">
        <v>2693</v>
      </c>
      <c r="AF64" s="59" t="s">
        <v>2571</v>
      </c>
      <c r="AG64" s="59" t="s">
        <v>2692</v>
      </c>
      <c r="AH64" s="16" t="str">
        <f t="shared" si="18"/>
        <v>DSCT_EMP_PRTC_TYP_CD</v>
      </c>
      <c r="AI64" s="16" t="str">
        <f t="shared" si="10"/>
        <v>A code to uniquely identify a type of empolyeediscount participation.  (From PDM)</v>
      </c>
    </row>
    <row r="65" spans="1:35">
      <c r="A65" t="s">
        <v>5</v>
      </c>
      <c r="B65" s="16" t="str">
        <f t="shared" si="11"/>
        <v>txn_id bigint</v>
      </c>
      <c r="C65" s="20">
        <f t="shared" si="12"/>
        <v>7</v>
      </c>
      <c r="D65" s="20">
        <f t="shared" si="13"/>
        <v>0</v>
      </c>
      <c r="F65" s="36" t="str">
        <f t="shared" si="14"/>
        <v>txn_id</v>
      </c>
      <c r="G65" s="36" t="str">
        <f t="shared" si="5"/>
        <v>bigint</v>
      </c>
      <c r="H65" s="26">
        <v>54</v>
      </c>
      <c r="I65" s="75"/>
      <c r="J65" s="128" t="str">
        <f t="shared" si="6"/>
        <v>Identifies a customer transaction in MDS.  (From PDM)</v>
      </c>
      <c r="K65" s="78">
        <v>2132888666</v>
      </c>
      <c r="L65" s="78" t="s">
        <v>1696</v>
      </c>
      <c r="N65" s="116" t="s">
        <v>1620</v>
      </c>
      <c r="O65" s="102">
        <v>2137468648</v>
      </c>
      <c r="P65" s="102">
        <v>2137468648</v>
      </c>
      <c r="Q65" s="102">
        <v>2137468648</v>
      </c>
      <c r="R65" s="41"/>
      <c r="S65" s="41"/>
      <c r="T65" s="16" t="str">
        <f t="shared" si="15"/>
        <v>txn_id  bigint,</v>
      </c>
      <c r="U65" s="67" t="s">
        <v>1012</v>
      </c>
      <c r="V65" s="68" t="str">
        <f t="shared" si="16"/>
        <v>txn_id,</v>
      </c>
      <c r="W65" s="67" t="s">
        <v>1087</v>
      </c>
      <c r="X65" s="67"/>
      <c r="Y65" s="68" t="str">
        <f t="shared" si="17"/>
        <v>,a.txn_id</v>
      </c>
      <c r="AB65" t="s">
        <v>1620</v>
      </c>
      <c r="AE65" t="s">
        <v>2691</v>
      </c>
      <c r="AF65" s="59" t="s">
        <v>2571</v>
      </c>
      <c r="AG65" s="59" t="s">
        <v>2690</v>
      </c>
      <c r="AH65" s="16" t="str">
        <f t="shared" si="18"/>
        <v>CUST_HASH_KEY</v>
      </c>
      <c r="AI65" s="16" t="str">
        <f t="shared" si="10"/>
        <v>Identifies the customer.  (From PDM)</v>
      </c>
    </row>
    <row r="66" spans="1:35" ht="30">
      <c r="A66" t="s">
        <v>6</v>
      </c>
      <c r="B66" s="16" t="str">
        <f t="shared" si="11"/>
        <v>ord_stat_cd string</v>
      </c>
      <c r="C66" s="20">
        <f t="shared" si="12"/>
        <v>12</v>
      </c>
      <c r="D66" s="20">
        <f t="shared" si="13"/>
        <v>0</v>
      </c>
      <c r="F66" s="45" t="str">
        <f t="shared" si="14"/>
        <v>ord_stat_cd</v>
      </c>
      <c r="G66" s="45" t="str">
        <f t="shared" si="5"/>
        <v>string</v>
      </c>
      <c r="H66" s="70">
        <v>55</v>
      </c>
      <c r="I66" s="73"/>
      <c r="J66" s="127" t="str">
        <f t="shared" si="6"/>
        <v>Denotes the type of order. Valid Values: R - Retail, D -Demand, O - Shipped.  (From PDM)</v>
      </c>
      <c r="K66" s="77" t="s">
        <v>114</v>
      </c>
      <c r="L66" s="77" t="s">
        <v>1696</v>
      </c>
      <c r="N66" s="117" t="s">
        <v>1621</v>
      </c>
      <c r="O66" s="98" t="s">
        <v>114</v>
      </c>
      <c r="P66" s="98" t="s">
        <v>114</v>
      </c>
      <c r="Q66" s="98" t="s">
        <v>114</v>
      </c>
      <c r="R66" s="41"/>
      <c r="S66" s="41"/>
      <c r="T66" s="16" t="str">
        <f t="shared" si="15"/>
        <v>ord_stat_cd  string,</v>
      </c>
      <c r="U66" s="67" t="s">
        <v>1013</v>
      </c>
      <c r="V66" s="68" t="str">
        <f t="shared" si="16"/>
        <v>ord_stat_cd,</v>
      </c>
      <c r="W66" s="67" t="s">
        <v>1088</v>
      </c>
      <c r="X66" s="67"/>
      <c r="Y66" s="68" t="str">
        <f t="shared" si="17"/>
        <v>,a.ord_stat_cd</v>
      </c>
      <c r="AB66" t="s">
        <v>1621</v>
      </c>
      <c r="AE66" t="s">
        <v>2689</v>
      </c>
      <c r="AF66" s="59" t="s">
        <v>2667</v>
      </c>
      <c r="AG66" s="59" t="s">
        <v>2688</v>
      </c>
      <c r="AH66" s="16" t="str">
        <f t="shared" si="18"/>
        <v>TXN_ID</v>
      </c>
      <c r="AI66" s="16" t="str">
        <f t="shared" si="10"/>
        <v>Identifies a customer transaction in MDS.  (From PDM)</v>
      </c>
    </row>
    <row r="67" spans="1:35">
      <c r="A67" t="s">
        <v>7</v>
      </c>
      <c r="B67" s="16" t="str">
        <f t="shared" si="11"/>
        <v>brd_ctry_key bigint</v>
      </c>
      <c r="C67" s="20">
        <f t="shared" si="12"/>
        <v>13</v>
      </c>
      <c r="D67" s="20">
        <f t="shared" si="13"/>
        <v>0</v>
      </c>
      <c r="F67" s="36" t="str">
        <f t="shared" si="14"/>
        <v>brd_ctry_key</v>
      </c>
      <c r="G67" s="36" t="str">
        <f t="shared" si="5"/>
        <v>bigint</v>
      </c>
      <c r="H67" s="26">
        <v>56</v>
      </c>
      <c r="I67" s="75"/>
      <c r="J67" s="128" t="str">
        <f t="shared" si="6"/>
        <v>Identifies the brand country as identified within MDS  (From PDM)</v>
      </c>
      <c r="K67" s="78">
        <v>16</v>
      </c>
      <c r="L67" s="78" t="s">
        <v>1696</v>
      </c>
      <c r="N67" s="117" t="s">
        <v>1622</v>
      </c>
      <c r="O67" s="98">
        <v>17</v>
      </c>
      <c r="P67" s="98">
        <v>17</v>
      </c>
      <c r="Q67" s="98">
        <v>17</v>
      </c>
      <c r="R67" s="41"/>
      <c r="S67" s="41"/>
      <c r="T67" s="16" t="str">
        <f t="shared" si="15"/>
        <v>brd_ctry_key  bigint,</v>
      </c>
      <c r="U67" s="67" t="s">
        <v>1014</v>
      </c>
      <c r="V67" s="68" t="str">
        <f t="shared" si="16"/>
        <v>brd_ctry_key,</v>
      </c>
      <c r="W67" t="s">
        <v>1089</v>
      </c>
      <c r="Y67" s="68" t="str">
        <f t="shared" si="17"/>
        <v>,a.brd_ctry_key</v>
      </c>
      <c r="AB67" t="s">
        <v>1622</v>
      </c>
      <c r="AE67" t="s">
        <v>2687</v>
      </c>
      <c r="AF67" s="59" t="s">
        <v>2571</v>
      </c>
      <c r="AG67" s="59" t="s">
        <v>2686</v>
      </c>
      <c r="AH67" s="16" t="str">
        <f t="shared" si="18"/>
        <v>ORD_STAT_CD</v>
      </c>
      <c r="AI67" s="16" t="str">
        <f t="shared" si="10"/>
        <v>Denotes the type of order. Valid Values: R - Retail, D -Demand, O - Shipped.  (From PDM)</v>
      </c>
    </row>
    <row r="68" spans="1:35">
      <c r="A68" t="s">
        <v>8</v>
      </c>
      <c r="B68" s="16" t="str">
        <f t="shared" si="11"/>
        <v>ord_nbr string</v>
      </c>
      <c r="C68" s="20">
        <f t="shared" si="12"/>
        <v>8</v>
      </c>
      <c r="D68" s="20">
        <f t="shared" si="13"/>
        <v>0</v>
      </c>
      <c r="F68" s="36" t="str">
        <f t="shared" si="14"/>
        <v>ord_nbr</v>
      </c>
      <c r="G68" s="36" t="str">
        <f t="shared" si="5"/>
        <v>string</v>
      </c>
      <c r="H68" s="29">
        <v>57</v>
      </c>
      <c r="I68" s="75"/>
      <c r="J68" s="128" t="str">
        <f t="shared" si="6"/>
        <v>Identifies the customer demand order.  (From PDM)</v>
      </c>
      <c r="K68" s="78" t="s">
        <v>1696</v>
      </c>
      <c r="L68" s="78" t="s">
        <v>1696</v>
      </c>
      <c r="N68" s="117" t="s">
        <v>1623</v>
      </c>
      <c r="O68" s="98" t="s">
        <v>1696</v>
      </c>
      <c r="P68" s="98" t="s">
        <v>1696</v>
      </c>
      <c r="Q68" s="98" t="s">
        <v>1696</v>
      </c>
      <c r="R68" s="41"/>
      <c r="S68" s="41"/>
      <c r="T68" s="16" t="str">
        <f t="shared" si="15"/>
        <v>ord_nbr  string,</v>
      </c>
      <c r="U68" s="67" t="s">
        <v>1015</v>
      </c>
      <c r="V68" s="68" t="str">
        <f t="shared" si="16"/>
        <v>ord_nbr,</v>
      </c>
      <c r="W68" t="s">
        <v>1090</v>
      </c>
      <c r="Y68" s="68" t="str">
        <f t="shared" si="17"/>
        <v>,a.ord_nbr</v>
      </c>
      <c r="AB68" t="s">
        <v>1623</v>
      </c>
      <c r="AE68" t="s">
        <v>2685</v>
      </c>
      <c r="AF68" s="59" t="s">
        <v>2667</v>
      </c>
      <c r="AG68" s="59" t="s">
        <v>2684</v>
      </c>
      <c r="AH68" s="16" t="str">
        <f t="shared" si="18"/>
        <v>BRD_CTRY_KEY</v>
      </c>
      <c r="AI68" s="16" t="str">
        <f t="shared" si="10"/>
        <v>Identifies the brand country as identified within MDS  (From PDM)</v>
      </c>
    </row>
    <row r="69" spans="1:35" ht="45">
      <c r="A69" t="s">
        <v>9</v>
      </c>
      <c r="B69" s="16" t="str">
        <f t="shared" si="11"/>
        <v>txn_dt_hash_key int</v>
      </c>
      <c r="C69" s="20">
        <f t="shared" si="12"/>
        <v>16</v>
      </c>
      <c r="D69" s="20">
        <f t="shared" si="13"/>
        <v>0</v>
      </c>
      <c r="F69" s="36" t="str">
        <f t="shared" si="14"/>
        <v>txn_dt_hash_key</v>
      </c>
      <c r="G69" s="36" t="str">
        <f t="shared" si="5"/>
        <v>int</v>
      </c>
      <c r="H69" s="26">
        <v>58</v>
      </c>
      <c r="I69" s="75"/>
      <c r="J69" s="128" t="str">
        <f t="shared" si="6"/>
        <v>Identifies the demand date in case of online demands and shipped transaction and sales/return transactiondate in case of retail sales transactions.  (From PDM)</v>
      </c>
      <c r="K69" s="78">
        <v>20170320</v>
      </c>
      <c r="L69" s="78" t="s">
        <v>1696</v>
      </c>
      <c r="N69" s="117" t="s">
        <v>1624</v>
      </c>
      <c r="O69" s="98">
        <v>20170320</v>
      </c>
      <c r="P69" s="98">
        <v>20170320</v>
      </c>
      <c r="Q69" s="98">
        <v>20170320</v>
      </c>
      <c r="R69" s="41"/>
      <c r="S69" s="41"/>
      <c r="T69" s="16" t="str">
        <f t="shared" si="15"/>
        <v>txn_dt_hash_key  int,</v>
      </c>
      <c r="U69" s="67" t="s">
        <v>1016</v>
      </c>
      <c r="V69" s="68" t="str">
        <f t="shared" si="16"/>
        <v>txn_dt_hash_key,</v>
      </c>
      <c r="W69" s="67" t="s">
        <v>1091</v>
      </c>
      <c r="X69" s="67"/>
      <c r="Y69" s="68" t="str">
        <f t="shared" si="17"/>
        <v>,a.txn_dt_hash_key</v>
      </c>
      <c r="AB69" t="s">
        <v>1624</v>
      </c>
      <c r="AE69" t="s">
        <v>2683</v>
      </c>
      <c r="AF69" s="59" t="s">
        <v>2571</v>
      </c>
      <c r="AG69" s="59" t="s">
        <v>2682</v>
      </c>
      <c r="AH69" s="16" t="str">
        <f t="shared" si="18"/>
        <v>ORD_NBR</v>
      </c>
      <c r="AI69" s="16" t="str">
        <f t="shared" si="10"/>
        <v>Identifies the customer demand order.  (From PDM)</v>
      </c>
    </row>
    <row r="70" spans="1:35" ht="30">
      <c r="A70" t="s">
        <v>467</v>
      </c>
      <c r="B70" s="16" t="str">
        <f t="shared" si="11"/>
        <v>xcotx_regr_nbr string</v>
      </c>
      <c r="C70" s="20">
        <f t="shared" si="12"/>
        <v>15</v>
      </c>
      <c r="D70" s="20">
        <f t="shared" si="13"/>
        <v>0</v>
      </c>
      <c r="F70" s="36" t="str">
        <f t="shared" si="14"/>
        <v>xcotx_regr_nbr</v>
      </c>
      <c r="G70" s="36" t="str">
        <f t="shared" si="5"/>
        <v>string</v>
      </c>
      <c r="H70" s="29">
        <v>59</v>
      </c>
      <c r="I70" s="75"/>
      <c r="J70" s="128" t="str">
        <f t="shared" si="6"/>
        <v>Identifies the register number as identified in MDS.(Should tie to CSTIW.REGR_NBR)  (From PDM)</v>
      </c>
      <c r="K70" s="78">
        <v>3</v>
      </c>
      <c r="L70" s="78" t="s">
        <v>1696</v>
      </c>
      <c r="N70" s="117" t="s">
        <v>1625</v>
      </c>
      <c r="O70" s="98">
        <v>8</v>
      </c>
      <c r="P70" s="98">
        <v>8</v>
      </c>
      <c r="Q70" s="98">
        <v>8</v>
      </c>
      <c r="R70" s="41"/>
      <c r="S70" s="41"/>
      <c r="T70" s="16" t="str">
        <f t="shared" si="15"/>
        <v>xcotx_regr_nbr  string,</v>
      </c>
      <c r="U70" s="67" t="s">
        <v>1017</v>
      </c>
      <c r="V70" s="68" t="str">
        <f t="shared" si="16"/>
        <v>xcotx_regr_nbr,</v>
      </c>
      <c r="W70" s="67" t="s">
        <v>1092</v>
      </c>
      <c r="X70" s="67"/>
      <c r="Y70" s="68" t="str">
        <f t="shared" si="17"/>
        <v>,a.xcotx_regr_nbr</v>
      </c>
      <c r="AB70" t="s">
        <v>1625</v>
      </c>
      <c r="AE70" t="s">
        <v>2681</v>
      </c>
      <c r="AF70" s="59" t="s">
        <v>2576</v>
      </c>
      <c r="AG70" s="59" t="s">
        <v>2680</v>
      </c>
      <c r="AH70" s="16" t="str">
        <f t="shared" si="18"/>
        <v>TXN_DT_HASH_KEY</v>
      </c>
      <c r="AI70" s="16" t="str">
        <f t="shared" si="10"/>
        <v>Identifies the demand date in case of online demands and shipped transaction and sales/return transactiondate in case of retail sales transactions.  (From PDM)</v>
      </c>
    </row>
    <row r="71" spans="1:35">
      <c r="A71" t="s">
        <v>11</v>
      </c>
      <c r="B71" s="16" t="str">
        <f t="shared" si="11"/>
        <v>txn_nbr bigint</v>
      </c>
      <c r="C71" s="20">
        <f t="shared" si="12"/>
        <v>8</v>
      </c>
      <c r="D71" s="20">
        <f t="shared" si="13"/>
        <v>0</v>
      </c>
      <c r="F71" s="45" t="str">
        <f t="shared" si="14"/>
        <v>txn_nbr</v>
      </c>
      <c r="G71" s="45" t="str">
        <f t="shared" si="5"/>
        <v>bigint</v>
      </c>
      <c r="H71" s="70">
        <v>60</v>
      </c>
      <c r="I71" s="73"/>
      <c r="J71" s="127" t="str">
        <f t="shared" si="6"/>
        <v>Identifies the retail sales transaction number.  (From PDM)</v>
      </c>
      <c r="K71" s="77">
        <v>1650</v>
      </c>
      <c r="L71" s="77" t="s">
        <v>1696</v>
      </c>
      <c r="N71" s="116" t="s">
        <v>1626</v>
      </c>
      <c r="O71" s="102">
        <v>2040</v>
      </c>
      <c r="P71" s="102">
        <v>2040</v>
      </c>
      <c r="Q71" s="102">
        <v>2040</v>
      </c>
      <c r="R71" s="41"/>
      <c r="S71" s="41"/>
      <c r="T71" s="16" t="str">
        <f t="shared" si="15"/>
        <v>txn_nbr  bigint,</v>
      </c>
      <c r="U71" s="67" t="s">
        <v>1018</v>
      </c>
      <c r="V71" s="68" t="str">
        <f t="shared" si="16"/>
        <v>txn_nbr,</v>
      </c>
      <c r="W71" t="s">
        <v>1093</v>
      </c>
      <c r="Y71" s="68" t="str">
        <f t="shared" si="17"/>
        <v>,a.txn_nbr</v>
      </c>
      <c r="AB71" t="s">
        <v>1626</v>
      </c>
      <c r="AE71" t="s">
        <v>2679</v>
      </c>
      <c r="AF71" s="59" t="s">
        <v>2667</v>
      </c>
      <c r="AG71" s="59" t="s">
        <v>2678</v>
      </c>
      <c r="AH71" s="16" t="str">
        <f t="shared" si="18"/>
        <v>TXN_NBR</v>
      </c>
      <c r="AI71" s="16" t="str">
        <f t="shared" si="10"/>
        <v>Identifies the retail sales transaction number.  (From PDM)</v>
      </c>
    </row>
    <row r="72" spans="1:35">
      <c r="A72" t="s">
        <v>12</v>
      </c>
      <c r="B72" s="16" t="str">
        <f t="shared" si="11"/>
        <v>txn_tm string</v>
      </c>
      <c r="C72" s="20">
        <f t="shared" si="12"/>
        <v>7</v>
      </c>
      <c r="D72" s="20">
        <f t="shared" si="13"/>
        <v>0</v>
      </c>
      <c r="F72" s="36" t="str">
        <f t="shared" si="14"/>
        <v>txn_tm</v>
      </c>
      <c r="G72" s="36" t="str">
        <f t="shared" si="5"/>
        <v>string</v>
      </c>
      <c r="H72" s="29">
        <v>61</v>
      </c>
      <c r="I72" s="75"/>
      <c r="J72" s="128" t="str">
        <f t="shared" si="6"/>
        <v>Identifies the time when the sales transaction took place.  (From PDM)</v>
      </c>
      <c r="K72" s="81">
        <v>42814</v>
      </c>
      <c r="L72" s="81" t="s">
        <v>1696</v>
      </c>
      <c r="N72" s="117" t="s">
        <v>1627</v>
      </c>
      <c r="O72" s="123">
        <v>42814</v>
      </c>
      <c r="P72" s="123">
        <v>42814</v>
      </c>
      <c r="Q72" s="123">
        <v>42814</v>
      </c>
      <c r="R72" s="122"/>
      <c r="S72" s="122"/>
      <c r="T72" s="16" t="str">
        <f t="shared" si="15"/>
        <v>txn_tm  string,</v>
      </c>
      <c r="U72" s="67" t="s">
        <v>1019</v>
      </c>
      <c r="V72" s="68" t="str">
        <f t="shared" si="16"/>
        <v>txn_tm,</v>
      </c>
      <c r="W72" t="s">
        <v>1094</v>
      </c>
      <c r="Y72" s="68" t="str">
        <f t="shared" si="17"/>
        <v>,a.txn_tm</v>
      </c>
      <c r="AB72" t="s">
        <v>1627</v>
      </c>
      <c r="AE72" t="s">
        <v>2677</v>
      </c>
      <c r="AF72" s="59" t="s">
        <v>2571</v>
      </c>
      <c r="AG72" s="59" t="s">
        <v>2676</v>
      </c>
      <c r="AH72" s="16" t="str">
        <f t="shared" si="18"/>
        <v>TXN_TM</v>
      </c>
      <c r="AI72" s="16" t="str">
        <f t="shared" si="10"/>
        <v>Identifies the time when the sales transaction took place.  (From PDM)</v>
      </c>
    </row>
    <row r="73" spans="1:35">
      <c r="A73" t="s">
        <v>13</v>
      </c>
      <c r="B73" s="16" t="str">
        <f t="shared" si="11"/>
        <v>str_loc_hash_key string</v>
      </c>
      <c r="C73" s="20">
        <f t="shared" si="12"/>
        <v>17</v>
      </c>
      <c r="D73" s="20">
        <f t="shared" si="13"/>
        <v>0</v>
      </c>
      <c r="F73" s="36" t="str">
        <f t="shared" si="14"/>
        <v>str_loc_hash_key</v>
      </c>
      <c r="G73" s="36" t="str">
        <f t="shared" si="5"/>
        <v>string</v>
      </c>
      <c r="H73" s="26">
        <v>62</v>
      </c>
      <c r="I73" s="75"/>
      <c r="J73" s="128" t="str">
        <f t="shared" si="6"/>
        <v>Identifies the retail store.  (From PDM)</v>
      </c>
      <c r="K73" s="78" t="s">
        <v>1688</v>
      </c>
      <c r="L73" s="78" t="s">
        <v>1696</v>
      </c>
      <c r="N73" s="116" t="s">
        <v>1628</v>
      </c>
      <c r="O73" s="102" t="s">
        <v>2544</v>
      </c>
      <c r="P73" s="102" t="s">
        <v>2544</v>
      </c>
      <c r="Q73" s="102" t="s">
        <v>2544</v>
      </c>
      <c r="R73" s="41"/>
      <c r="S73" s="41"/>
      <c r="T73" s="16" t="str">
        <f t="shared" si="15"/>
        <v>str_loc_hash_key  string,</v>
      </c>
      <c r="U73" s="67" t="s">
        <v>1020</v>
      </c>
      <c r="V73" s="68" t="str">
        <f t="shared" si="16"/>
        <v>str_loc_hash_key,</v>
      </c>
      <c r="W73" s="67" t="s">
        <v>1095</v>
      </c>
      <c r="X73" s="67"/>
      <c r="Y73" s="68" t="str">
        <f t="shared" si="17"/>
        <v>,a.str_loc_hash_key</v>
      </c>
      <c r="AB73" t="s">
        <v>1628</v>
      </c>
      <c r="AE73" t="s">
        <v>2675</v>
      </c>
      <c r="AF73" s="59" t="s">
        <v>2571</v>
      </c>
      <c r="AG73" s="59" t="s">
        <v>2674</v>
      </c>
      <c r="AH73" s="16" t="str">
        <f t="shared" si="18"/>
        <v>STR_LOC_HASH_KEY</v>
      </c>
      <c r="AI73" s="16" t="str">
        <f t="shared" si="10"/>
        <v>Identifies the retail store.  (From PDM)</v>
      </c>
    </row>
    <row r="74" spans="1:35" ht="30">
      <c r="A74" t="s">
        <v>14</v>
      </c>
      <c r="B74" s="16" t="str">
        <f t="shared" si="11"/>
        <v>brd_fst_prch_ind string</v>
      </c>
      <c r="C74" s="20">
        <f t="shared" si="12"/>
        <v>17</v>
      </c>
      <c r="D74" s="20">
        <f t="shared" si="13"/>
        <v>0</v>
      </c>
      <c r="F74" s="36" t="str">
        <f t="shared" si="14"/>
        <v>brd_fst_prch_ind</v>
      </c>
      <c r="G74" s="36" t="str">
        <f t="shared" si="5"/>
        <v>string</v>
      </c>
      <c r="H74" s="29">
        <v>63</v>
      </c>
      <c r="I74" s="75"/>
      <c r="J74" s="128" t="str">
        <f t="shared" si="6"/>
        <v>Indicates if the transaction is the first purchase madeby the customer for the brand  (From PDM)</v>
      </c>
      <c r="K74" s="78" t="s">
        <v>120</v>
      </c>
      <c r="L74" s="78" t="s">
        <v>1696</v>
      </c>
      <c r="N74" s="117" t="s">
        <v>1629</v>
      </c>
      <c r="O74" s="98" t="s">
        <v>120</v>
      </c>
      <c r="P74" s="98" t="s">
        <v>120</v>
      </c>
      <c r="Q74" s="98" t="s">
        <v>120</v>
      </c>
      <c r="R74" s="41"/>
      <c r="S74" s="41"/>
      <c r="T74" s="16" t="str">
        <f t="shared" si="15"/>
        <v>brd_fst_prch_ind  string,</v>
      </c>
      <c r="U74" s="67" t="s">
        <v>1021</v>
      </c>
      <c r="V74" s="68" t="str">
        <f t="shared" si="16"/>
        <v>brd_fst_prch_ind,</v>
      </c>
      <c r="W74" s="67" t="s">
        <v>1096</v>
      </c>
      <c r="X74" s="67"/>
      <c r="Y74" s="68" t="str">
        <f t="shared" si="17"/>
        <v>,a.brd_fst_prch_ind</v>
      </c>
      <c r="AB74" t="s">
        <v>1629</v>
      </c>
      <c r="AE74" t="s">
        <v>2673</v>
      </c>
      <c r="AF74" s="59" t="s">
        <v>2571</v>
      </c>
      <c r="AG74" s="59" t="s">
        <v>2672</v>
      </c>
      <c r="AH74" s="16" t="str">
        <f t="shared" si="18"/>
        <v>BRD_FST_PRCH_IND</v>
      </c>
      <c r="AI74" s="16" t="str">
        <f t="shared" si="10"/>
        <v>Indicates if the transaction is the first purchase madeby the customer for the brand  (From PDM)</v>
      </c>
    </row>
    <row r="75" spans="1:35" ht="30">
      <c r="A75" t="s">
        <v>15</v>
      </c>
      <c r="B75" s="16" t="str">
        <f t="shared" si="11"/>
        <v>chnl_fst_prch_ind string</v>
      </c>
      <c r="C75" s="20">
        <f t="shared" si="12"/>
        <v>18</v>
      </c>
      <c r="D75" s="20">
        <f t="shared" si="13"/>
        <v>0</v>
      </c>
      <c r="F75" s="36" t="str">
        <f t="shared" si="14"/>
        <v>chnl_fst_prch_ind</v>
      </c>
      <c r="G75" s="36" t="str">
        <f t="shared" si="5"/>
        <v>string</v>
      </c>
      <c r="H75" s="26">
        <v>64</v>
      </c>
      <c r="I75" s="75"/>
      <c r="J75" s="128" t="str">
        <f t="shared" si="6"/>
        <v>Indicates if the transaction is the first purchase madeby the customer for the channel.  (From PDM)</v>
      </c>
      <c r="K75" s="78" t="s">
        <v>120</v>
      </c>
      <c r="L75" s="78" t="s">
        <v>1696</v>
      </c>
      <c r="N75" s="117" t="s">
        <v>1630</v>
      </c>
      <c r="O75" s="98" t="s">
        <v>120</v>
      </c>
      <c r="P75" s="98" t="s">
        <v>120</v>
      </c>
      <c r="Q75" s="98" t="s">
        <v>120</v>
      </c>
      <c r="R75" s="41"/>
      <c r="S75" s="41"/>
      <c r="T75" s="16" t="str">
        <f t="shared" si="15"/>
        <v>chnl_fst_prch_ind  string,</v>
      </c>
      <c r="U75" s="67" t="s">
        <v>1022</v>
      </c>
      <c r="V75" s="68" t="str">
        <f t="shared" si="16"/>
        <v>chnl_fst_prch_ind,</v>
      </c>
      <c r="W75" t="s">
        <v>1097</v>
      </c>
      <c r="Y75" s="68" t="str">
        <f t="shared" si="17"/>
        <v>,a.chnl_fst_prch_ind</v>
      </c>
      <c r="AB75" t="s">
        <v>1630</v>
      </c>
      <c r="AE75" t="s">
        <v>2671</v>
      </c>
      <c r="AF75" s="59" t="s">
        <v>2571</v>
      </c>
      <c r="AG75" s="59" t="s">
        <v>2670</v>
      </c>
      <c r="AH75" s="16" t="str">
        <f t="shared" si="18"/>
        <v>CHNL_FST_PRCH_IND</v>
      </c>
      <c r="AI75" s="16" t="str">
        <f t="shared" si="10"/>
        <v>Indicates if the transaction is the first purchase madeby the customer for the channel.  (From PDM)</v>
      </c>
    </row>
    <row r="76" spans="1:35">
      <c r="A76" t="s">
        <v>16</v>
      </c>
      <c r="B76" s="16" t="str">
        <f t="shared" si="11"/>
        <v>ins_dt_hash_key int</v>
      </c>
      <c r="C76" s="20">
        <f t="shared" si="12"/>
        <v>16</v>
      </c>
      <c r="D76" s="20">
        <f t="shared" si="13"/>
        <v>0</v>
      </c>
      <c r="F76" s="36" t="str">
        <f t="shared" si="14"/>
        <v>ins_dt_hash_key</v>
      </c>
      <c r="G76" s="36" t="str">
        <f t="shared" si="5"/>
        <v>int</v>
      </c>
      <c r="H76" s="29">
        <v>65</v>
      </c>
      <c r="I76" s="75"/>
      <c r="J76" s="128" t="str">
        <f t="shared" si="6"/>
        <v xml:space="preserve"> (From PDM)</v>
      </c>
      <c r="K76" s="78">
        <v>20170321</v>
      </c>
      <c r="L76" s="78" t="s">
        <v>1696</v>
      </c>
      <c r="N76" s="117" t="s">
        <v>1631</v>
      </c>
      <c r="O76" s="98">
        <v>20170328</v>
      </c>
      <c r="P76" s="98">
        <v>20170328</v>
      </c>
      <c r="Q76" s="98">
        <v>20170328</v>
      </c>
      <c r="R76" s="41"/>
      <c r="S76" s="41"/>
      <c r="T76" s="16" t="str">
        <f t="shared" si="15"/>
        <v>ins_dt_hash_key  int,</v>
      </c>
      <c r="U76" s="67" t="s">
        <v>1023</v>
      </c>
      <c r="V76" s="68" t="str">
        <f t="shared" si="16"/>
        <v>ins_dt_hash_key,</v>
      </c>
      <c r="W76" t="s">
        <v>1098</v>
      </c>
      <c r="Y76" s="68" t="str">
        <f t="shared" si="17"/>
        <v>,a.ins_dt_hash_key</v>
      </c>
      <c r="AB76" t="s">
        <v>1631</v>
      </c>
      <c r="AE76" t="s">
        <v>2669</v>
      </c>
      <c r="AF76" s="59" t="s">
        <v>2576</v>
      </c>
      <c r="AG76" s="59"/>
      <c r="AH76" s="16" t="str">
        <f t="shared" ref="AH76:AH86" si="19">TRIM(AE76)</f>
        <v>INS_DT_HASH_KEY</v>
      </c>
      <c r="AI76" s="16" t="str">
        <f t="shared" si="10"/>
        <v xml:space="preserve"> (From PDM)</v>
      </c>
    </row>
    <row r="77" spans="1:35">
      <c r="A77" t="s">
        <v>17</v>
      </c>
      <c r="B77" s="16" t="str">
        <f t="shared" si="11"/>
        <v>flw_key bigint</v>
      </c>
      <c r="C77" s="20">
        <f t="shared" si="12"/>
        <v>8</v>
      </c>
      <c r="D77" s="20">
        <f t="shared" si="13"/>
        <v>0</v>
      </c>
      <c r="F77" s="36" t="str">
        <f t="shared" si="14"/>
        <v>flw_key</v>
      </c>
      <c r="G77" s="36" t="str">
        <f t="shared" ref="G77:G86" si="20">TRIM(RIGHT(A77,LEN(A77) - (C77)))</f>
        <v>bigint</v>
      </c>
      <c r="H77" s="26">
        <v>66</v>
      </c>
      <c r="I77" s="75"/>
      <c r="J77" s="128" t="str">
        <f t="shared" ref="J77:J86" si="21">IFERROR(VLOOKUP(F77,AH:AI,2,FALSE),0)</f>
        <v xml:space="preserve"> (From PDM)</v>
      </c>
      <c r="K77" s="78">
        <v>112889</v>
      </c>
      <c r="L77" s="78" t="s">
        <v>1696</v>
      </c>
      <c r="N77" s="117" t="s">
        <v>1632</v>
      </c>
      <c r="O77" s="98">
        <v>113573</v>
      </c>
      <c r="P77" s="98">
        <v>113573</v>
      </c>
      <c r="Q77" s="98">
        <v>113573</v>
      </c>
      <c r="R77" s="41"/>
      <c r="S77" s="41"/>
      <c r="T77" s="16" t="str">
        <f t="shared" si="15"/>
        <v>flw_key  bigint,</v>
      </c>
      <c r="U77" s="67" t="s">
        <v>1024</v>
      </c>
      <c r="V77" s="68" t="str">
        <f t="shared" si="16"/>
        <v>flw_key,</v>
      </c>
      <c r="W77" s="67" t="s">
        <v>1099</v>
      </c>
      <c r="X77" s="67"/>
      <c r="Y77" s="68" t="str">
        <f t="shared" si="17"/>
        <v>,a.flw_key</v>
      </c>
      <c r="AB77" t="s">
        <v>1632</v>
      </c>
      <c r="AE77" t="s">
        <v>2668</v>
      </c>
      <c r="AF77" s="59" t="s">
        <v>2667</v>
      </c>
      <c r="AG77" s="59"/>
      <c r="AH77" s="16" t="str">
        <f t="shared" si="19"/>
        <v>FLW_KEY</v>
      </c>
      <c r="AI77" s="16" t="str">
        <f t="shared" ref="AI77:AI86" si="22">AG77&amp;" (From PDM)"</f>
        <v xml:space="preserve"> (From PDM)</v>
      </c>
    </row>
    <row r="78" spans="1:35">
      <c r="A78" t="s">
        <v>18</v>
      </c>
      <c r="B78" s="16" t="str">
        <f t="shared" si="11"/>
        <v>shp_dt_hash_key int</v>
      </c>
      <c r="C78" s="20">
        <f t="shared" si="12"/>
        <v>16</v>
      </c>
      <c r="D78" s="20">
        <f t="shared" si="13"/>
        <v>0</v>
      </c>
      <c r="F78" s="36" t="str">
        <f t="shared" si="14"/>
        <v>shp_dt_hash_key</v>
      </c>
      <c r="G78" s="36" t="str">
        <f t="shared" si="20"/>
        <v>int</v>
      </c>
      <c r="H78" s="29">
        <v>67</v>
      </c>
      <c r="I78" s="75"/>
      <c r="J78" s="128" t="str">
        <f t="shared" si="21"/>
        <v>Identifies the online ship date or retail sales date.  (From PDM)</v>
      </c>
      <c r="K78" s="78">
        <v>20170320</v>
      </c>
      <c r="L78" s="78" t="s">
        <v>1696</v>
      </c>
      <c r="N78" s="117" t="s">
        <v>1633</v>
      </c>
      <c r="O78" s="98">
        <v>20170320</v>
      </c>
      <c r="P78" s="98">
        <v>20170320</v>
      </c>
      <c r="Q78" s="98">
        <v>20170320</v>
      </c>
      <c r="R78" s="41"/>
      <c r="S78" s="41"/>
      <c r="T78" s="16" t="str">
        <f t="shared" si="15"/>
        <v>shp_dt_hash_key  int,</v>
      </c>
      <c r="U78" s="67" t="s">
        <v>1025</v>
      </c>
      <c r="V78" s="68" t="str">
        <f t="shared" si="16"/>
        <v>shp_dt_hash_key,</v>
      </c>
      <c r="W78" s="67" t="s">
        <v>1100</v>
      </c>
      <c r="X78" s="67"/>
      <c r="Y78" s="68" t="str">
        <f t="shared" si="17"/>
        <v>,a.shp_dt_hash_key</v>
      </c>
      <c r="AB78" t="s">
        <v>1633</v>
      </c>
      <c r="AE78" t="s">
        <v>2666</v>
      </c>
      <c r="AF78" s="59" t="s">
        <v>2576</v>
      </c>
      <c r="AG78" s="59" t="s">
        <v>2665</v>
      </c>
      <c r="AH78" s="16" t="str">
        <f t="shared" si="19"/>
        <v>SHP_DT_HASH_KEY</v>
      </c>
      <c r="AI78" s="16" t="str">
        <f t="shared" si="22"/>
        <v>Identifies the online ship date or retail sales date.  (From PDM)</v>
      </c>
    </row>
    <row r="79" spans="1:35" ht="30">
      <c r="A79" t="s">
        <v>19</v>
      </c>
      <c r="B79" s="16" t="str">
        <f t="shared" si="11"/>
        <v>yr_mo_partn_id int</v>
      </c>
      <c r="C79" s="20">
        <f t="shared" si="12"/>
        <v>15</v>
      </c>
      <c r="D79" s="20">
        <f t="shared" si="13"/>
        <v>0</v>
      </c>
      <c r="F79" s="36" t="str">
        <f t="shared" si="14"/>
        <v>yr_mo_partn_id</v>
      </c>
      <c r="G79" s="36" t="str">
        <f t="shared" si="20"/>
        <v>int</v>
      </c>
      <c r="H79" s="26">
        <v>68</v>
      </c>
      <c r="I79" s="75"/>
      <c r="J79" s="128" t="str">
        <f t="shared" si="21"/>
        <v>Identifies the partition for performance purpose, basedon the transaction date.  (From PDM)</v>
      </c>
      <c r="K79" s="78">
        <v>201703</v>
      </c>
      <c r="L79" s="78" t="s">
        <v>1696</v>
      </c>
      <c r="N79" s="117" t="s">
        <v>1634</v>
      </c>
      <c r="O79" s="98">
        <v>201703</v>
      </c>
      <c r="P79" s="98">
        <v>201703</v>
      </c>
      <c r="Q79" s="98">
        <v>201703</v>
      </c>
      <c r="R79" s="41"/>
      <c r="S79" s="41"/>
      <c r="T79" s="16" t="str">
        <f t="shared" si="15"/>
        <v>yr_mo_partn_id  int,</v>
      </c>
      <c r="U79" s="67" t="s">
        <v>1026</v>
      </c>
      <c r="V79" s="68" t="str">
        <f t="shared" si="16"/>
        <v>yr_mo_partn_id,</v>
      </c>
      <c r="W79" t="s">
        <v>1101</v>
      </c>
      <c r="Y79" s="68" t="str">
        <f t="shared" si="17"/>
        <v>,a.yr_mo_partn_id</v>
      </c>
      <c r="AB79" t="s">
        <v>1634</v>
      </c>
      <c r="AE79" t="s">
        <v>2664</v>
      </c>
      <c r="AF79" s="59" t="s">
        <v>2576</v>
      </c>
      <c r="AG79" s="59" t="s">
        <v>2663</v>
      </c>
      <c r="AH79" s="16" t="str">
        <f t="shared" si="19"/>
        <v>YR_MO_PARTN_ID</v>
      </c>
      <c r="AI79" s="16" t="str">
        <f t="shared" si="22"/>
        <v>Identifies the partition for performance purpose, basedon the transaction date.  (From PDM)</v>
      </c>
    </row>
    <row r="80" spans="1:35">
      <c r="A80" t="s">
        <v>20</v>
      </c>
      <c r="B80" s="16" t="str">
        <f t="shared" si="11"/>
        <v>phsh_ind string</v>
      </c>
      <c r="C80" s="20">
        <f t="shared" si="12"/>
        <v>9</v>
      </c>
      <c r="D80" s="20">
        <f t="shared" si="13"/>
        <v>0</v>
      </c>
      <c r="F80" s="36" t="str">
        <f t="shared" si="14"/>
        <v>phsh_ind</v>
      </c>
      <c r="G80" s="36" t="str">
        <f t="shared" si="20"/>
        <v>string</v>
      </c>
      <c r="H80" s="29">
        <v>69</v>
      </c>
      <c r="I80" s="75"/>
      <c r="J80" s="128" t="str">
        <f t="shared" si="21"/>
        <v>Indicates if the transactions were phished.  (From PDM)</v>
      </c>
      <c r="K80" s="78" t="s">
        <v>120</v>
      </c>
      <c r="L80" s="78" t="s">
        <v>1696</v>
      </c>
      <c r="N80" s="117" t="s">
        <v>1635</v>
      </c>
      <c r="O80" s="98" t="s">
        <v>120</v>
      </c>
      <c r="P80" s="98" t="s">
        <v>120</v>
      </c>
      <c r="Q80" s="98" t="s">
        <v>120</v>
      </c>
      <c r="R80" s="41"/>
      <c r="S80" s="41"/>
      <c r="T80" s="16" t="str">
        <f t="shared" si="15"/>
        <v>phsh_ind  string,</v>
      </c>
      <c r="U80" s="67" t="s">
        <v>1027</v>
      </c>
      <c r="V80" s="68" t="str">
        <f t="shared" si="16"/>
        <v>phsh_ind,</v>
      </c>
      <c r="W80" t="s">
        <v>1102</v>
      </c>
      <c r="Y80" s="68" t="str">
        <f t="shared" si="17"/>
        <v>,a.phsh_ind</v>
      </c>
      <c r="AB80" t="s">
        <v>1635</v>
      </c>
      <c r="AE80" t="s">
        <v>2662</v>
      </c>
      <c r="AF80" s="59" t="s">
        <v>2571</v>
      </c>
      <c r="AG80" s="59" t="s">
        <v>2661</v>
      </c>
      <c r="AH80" s="16" t="str">
        <f t="shared" si="19"/>
        <v>PHSH_IND</v>
      </c>
      <c r="AI80" s="16" t="str">
        <f t="shared" si="22"/>
        <v>Indicates if the transactions were phished.  (From PDM)</v>
      </c>
    </row>
    <row r="81" spans="1:35" ht="30">
      <c r="A81" t="s">
        <v>468</v>
      </c>
      <c r="B81" s="16" t="str">
        <f t="shared" ref="B81:B86" si="23">TRIM(A81)</f>
        <v>opr_glbl_sty_clr_id bigint</v>
      </c>
      <c r="C81" s="20">
        <f t="shared" ref="C81:C86" si="24">SEARCH(" ",B81)</f>
        <v>20</v>
      </c>
      <c r="D81" s="20">
        <f t="shared" ref="D81:D86" si="25">IFERROR(SEARCH(" ",B81,C81+1),0)</f>
        <v>0</v>
      </c>
      <c r="F81" s="36" t="str">
        <f t="shared" ref="F81:F86" si="26">LEFT(B81,C81-1)</f>
        <v>opr_glbl_sty_clr_id</v>
      </c>
      <c r="G81" s="36" t="str">
        <f t="shared" si="20"/>
        <v>bigint</v>
      </c>
      <c r="H81" s="26">
        <v>70</v>
      </c>
      <c r="I81" s="75"/>
      <c r="J81" s="128" t="str">
        <f t="shared" si="21"/>
        <v>Identifies the global style color in case of merchandisetransaction.  (From PDM)</v>
      </c>
      <c r="K81" s="78" t="s">
        <v>1708</v>
      </c>
      <c r="L81" s="78" t="s">
        <v>1747</v>
      </c>
      <c r="N81" s="117" t="s">
        <v>1636</v>
      </c>
      <c r="O81" s="98" t="s">
        <v>2561</v>
      </c>
      <c r="P81" s="98" t="s">
        <v>2561</v>
      </c>
      <c r="Q81" s="98" t="s">
        <v>2561</v>
      </c>
      <c r="R81" s="41"/>
      <c r="S81" s="41"/>
      <c r="T81" s="16" t="str">
        <f t="shared" ref="T81:T85" si="27">F81&amp;"  "&amp;G81&amp;","</f>
        <v>opr_glbl_sty_clr_id  bigint,</v>
      </c>
      <c r="U81" s="67" t="s">
        <v>1028</v>
      </c>
      <c r="V81" s="68" t="str">
        <f t="shared" ref="V81:V85" si="28">F81&amp;","</f>
        <v>opr_glbl_sty_clr_id,</v>
      </c>
      <c r="W81" s="67" t="s">
        <v>1103</v>
      </c>
      <c r="X81" s="67"/>
      <c r="Y81" s="68" t="str">
        <f t="shared" ref="Y81:Y85" si="29">",a."&amp;F81</f>
        <v>,a.opr_glbl_sty_clr_id</v>
      </c>
      <c r="AB81" t="s">
        <v>1636</v>
      </c>
      <c r="AE81" t="s">
        <v>2660</v>
      </c>
      <c r="AF81" s="59" t="s">
        <v>2571</v>
      </c>
      <c r="AG81" s="59" t="s">
        <v>2659</v>
      </c>
      <c r="AH81" s="16" t="str">
        <f t="shared" si="19"/>
        <v>ON_SALE_FLAG</v>
      </c>
      <c r="AI81" s="16" t="str">
        <f t="shared" si="22"/>
        <v>Identifies if the transaction was a sale transaction (promotion).  (From PDM)</v>
      </c>
    </row>
    <row r="82" spans="1:35">
      <c r="A82" t="s">
        <v>469</v>
      </c>
      <c r="B82" s="16" t="str">
        <f t="shared" si="23"/>
        <v>opr_glbl_sku_id string</v>
      </c>
      <c r="C82" s="20">
        <f t="shared" si="24"/>
        <v>16</v>
      </c>
      <c r="D82" s="20">
        <f t="shared" si="25"/>
        <v>0</v>
      </c>
      <c r="F82" s="36" t="str">
        <f t="shared" si="26"/>
        <v>opr_glbl_sku_id</v>
      </c>
      <c r="G82" s="36" t="str">
        <f t="shared" si="20"/>
        <v>string</v>
      </c>
      <c r="H82" s="29">
        <v>71</v>
      </c>
      <c r="I82" s="75"/>
      <c r="J82" s="128" t="str">
        <f t="shared" si="21"/>
        <v>Identifies the global SKU in case of merchandisetransaction.  (From PDM)</v>
      </c>
      <c r="K82" s="78" t="s">
        <v>1709</v>
      </c>
      <c r="L82" s="78" t="s">
        <v>1748</v>
      </c>
      <c r="N82" s="117" t="s">
        <v>1637</v>
      </c>
      <c r="O82" s="98" t="s">
        <v>2562</v>
      </c>
      <c r="P82" s="98" t="s">
        <v>2562</v>
      </c>
      <c r="Q82" s="98" t="s">
        <v>2562</v>
      </c>
      <c r="R82" s="41"/>
      <c r="S82" s="41"/>
      <c r="T82" s="16" t="str">
        <f t="shared" si="27"/>
        <v>opr_glbl_sku_id  string,</v>
      </c>
      <c r="U82" s="67" t="s">
        <v>1029</v>
      </c>
      <c r="V82" s="68" t="str">
        <f t="shared" si="28"/>
        <v>opr_glbl_sku_id,</v>
      </c>
      <c r="W82" s="67" t="s">
        <v>1104</v>
      </c>
      <c r="X82" s="67"/>
      <c r="Y82" s="68" t="str">
        <f t="shared" si="29"/>
        <v>,a.opr_glbl_sku_id</v>
      </c>
      <c r="AB82" t="s">
        <v>1637</v>
      </c>
      <c r="AE82" t="s">
        <v>2658</v>
      </c>
      <c r="AF82" s="59" t="s">
        <v>2571</v>
      </c>
      <c r="AG82" s="59" t="s">
        <v>2657</v>
      </c>
      <c r="AH82" s="16" t="str">
        <f t="shared" si="19"/>
        <v>OPR_GLBL_SKU_ID</v>
      </c>
      <c r="AI82" s="16" t="str">
        <f t="shared" si="22"/>
        <v>Identifies the global SKU in case of merchandisetransaction.  (From PDM)</v>
      </c>
    </row>
    <row r="83" spans="1:35">
      <c r="A83" t="s">
        <v>470</v>
      </c>
      <c r="B83" s="16" t="str">
        <f t="shared" si="23"/>
        <v>sz_mdl_cd string</v>
      </c>
      <c r="C83" s="20">
        <f t="shared" si="24"/>
        <v>10</v>
      </c>
      <c r="D83" s="20">
        <f t="shared" si="25"/>
        <v>0</v>
      </c>
      <c r="F83" s="36" t="str">
        <f t="shared" si="26"/>
        <v>sz_mdl_cd</v>
      </c>
      <c r="G83" s="36" t="str">
        <f t="shared" si="20"/>
        <v>string</v>
      </c>
      <c r="H83" s="26">
        <v>72</v>
      </c>
      <c r="I83" s="75"/>
      <c r="J83" s="128" t="str">
        <f t="shared" si="21"/>
        <v>Identifies the size model of the global sku.  (From PDM)</v>
      </c>
      <c r="K83" s="78" t="s">
        <v>1710</v>
      </c>
      <c r="L83" s="78" t="s">
        <v>1740</v>
      </c>
      <c r="N83" s="117" t="s">
        <v>1638</v>
      </c>
      <c r="O83" s="98" t="s">
        <v>2563</v>
      </c>
      <c r="P83" s="98" t="s">
        <v>2563</v>
      </c>
      <c r="Q83" s="98" t="s">
        <v>2563</v>
      </c>
      <c r="R83" s="41"/>
      <c r="S83" s="41"/>
      <c r="T83" s="16" t="str">
        <f t="shared" si="27"/>
        <v>sz_mdl_cd  string,</v>
      </c>
      <c r="U83" s="67" t="s">
        <v>1030</v>
      </c>
      <c r="V83" s="68" t="str">
        <f t="shared" si="28"/>
        <v>sz_mdl_cd,</v>
      </c>
      <c r="W83" t="s">
        <v>1105</v>
      </c>
      <c r="Y83" s="68" t="str">
        <f t="shared" si="29"/>
        <v>,a.sz_mdl_cd</v>
      </c>
      <c r="AB83" t="s">
        <v>1638</v>
      </c>
      <c r="AE83" t="s">
        <v>2656</v>
      </c>
      <c r="AF83" s="59" t="s">
        <v>2571</v>
      </c>
      <c r="AG83" s="59" t="s">
        <v>2655</v>
      </c>
      <c r="AH83" s="16" t="str">
        <f t="shared" si="19"/>
        <v>OPR_GLBL_STY_CLR_ID</v>
      </c>
      <c r="AI83" s="16" t="str">
        <f t="shared" si="22"/>
        <v>Identifies the global style color in case of merchandisetransaction.  (From PDM)</v>
      </c>
    </row>
    <row r="84" spans="1:35">
      <c r="A84" t="s">
        <v>471</v>
      </c>
      <c r="B84" s="16" t="str">
        <f t="shared" si="23"/>
        <v>sz_cd string</v>
      </c>
      <c r="C84" s="20">
        <f t="shared" si="24"/>
        <v>6</v>
      </c>
      <c r="D84" s="20">
        <f t="shared" si="25"/>
        <v>0</v>
      </c>
      <c r="F84" s="36" t="str">
        <f t="shared" si="26"/>
        <v>sz_cd</v>
      </c>
      <c r="G84" s="36" t="str">
        <f t="shared" si="20"/>
        <v>string</v>
      </c>
      <c r="H84" s="29">
        <v>73</v>
      </c>
      <c r="I84" s="75"/>
      <c r="J84" s="128" t="str">
        <f t="shared" si="21"/>
        <v>Identifies the size of the global sku.  (From PDM)</v>
      </c>
      <c r="K84" s="78" t="s">
        <v>1711</v>
      </c>
      <c r="L84" s="78" t="s">
        <v>1749</v>
      </c>
      <c r="N84" s="117" t="s">
        <v>1639</v>
      </c>
      <c r="O84" s="98" t="s">
        <v>2564</v>
      </c>
      <c r="P84" s="98" t="s">
        <v>2564</v>
      </c>
      <c r="Q84" s="98" t="s">
        <v>2564</v>
      </c>
      <c r="R84" s="41"/>
      <c r="S84" s="41"/>
      <c r="T84" s="16" t="str">
        <f t="shared" si="27"/>
        <v>sz_cd  string,</v>
      </c>
      <c r="U84" s="67" t="s">
        <v>1031</v>
      </c>
      <c r="V84" s="68" t="str">
        <f t="shared" si="28"/>
        <v>sz_cd,</v>
      </c>
      <c r="W84" t="s">
        <v>1106</v>
      </c>
      <c r="Y84" s="68" t="str">
        <f t="shared" si="29"/>
        <v>,a.sz_cd</v>
      </c>
      <c r="AB84" t="s">
        <v>1639</v>
      </c>
      <c r="AE84" t="s">
        <v>2654</v>
      </c>
      <c r="AF84" s="59" t="s">
        <v>2571</v>
      </c>
      <c r="AG84" s="59" t="s">
        <v>2653</v>
      </c>
      <c r="AH84" s="16" t="str">
        <f t="shared" si="19"/>
        <v>SZ_MDL_CD</v>
      </c>
      <c r="AI84" s="16" t="str">
        <f t="shared" si="22"/>
        <v>Identifies the size model of the global sku.  (From PDM)</v>
      </c>
    </row>
    <row r="85" spans="1:35">
      <c r="A85" t="s">
        <v>472</v>
      </c>
      <c r="B85" s="16" t="str">
        <f t="shared" si="23"/>
        <v>pmotn_id bigint</v>
      </c>
      <c r="C85" s="20">
        <f t="shared" si="24"/>
        <v>9</v>
      </c>
      <c r="D85" s="20">
        <f t="shared" si="25"/>
        <v>0</v>
      </c>
      <c r="F85" s="36" t="str">
        <f t="shared" si="26"/>
        <v>pmotn_id</v>
      </c>
      <c r="G85" s="36" t="str">
        <f t="shared" si="20"/>
        <v>bigint</v>
      </c>
      <c r="H85" s="26">
        <v>74</v>
      </c>
      <c r="I85" s="75"/>
      <c r="J85" s="128" t="str">
        <f t="shared" si="21"/>
        <v>Promotion Id.  (From PDM)</v>
      </c>
      <c r="K85" s="78">
        <v>273895</v>
      </c>
      <c r="L85" s="78" t="s">
        <v>1696</v>
      </c>
      <c r="N85" s="117" t="s">
        <v>1640</v>
      </c>
      <c r="O85" s="98">
        <v>-3</v>
      </c>
      <c r="P85" s="98">
        <v>-3</v>
      </c>
      <c r="Q85" s="98">
        <v>-3</v>
      </c>
      <c r="R85" s="41"/>
      <c r="S85" s="41"/>
      <c r="T85" s="16" t="str">
        <f t="shared" si="27"/>
        <v>pmotn_id  bigint,</v>
      </c>
      <c r="U85" s="67" t="s">
        <v>1032</v>
      </c>
      <c r="V85" s="68" t="str">
        <f t="shared" si="28"/>
        <v>pmotn_id,</v>
      </c>
      <c r="W85" s="67" t="s">
        <v>1107</v>
      </c>
      <c r="X85" s="67"/>
      <c r="Y85" s="68" t="str">
        <f t="shared" si="29"/>
        <v>,a.pmotn_id</v>
      </c>
      <c r="AB85" t="s">
        <v>1640</v>
      </c>
      <c r="AE85" t="s">
        <v>2652</v>
      </c>
      <c r="AF85" s="59" t="s">
        <v>2571</v>
      </c>
      <c r="AG85" s="59" t="s">
        <v>2651</v>
      </c>
      <c r="AH85" s="16" t="str">
        <f t="shared" si="19"/>
        <v>SZ_CD</v>
      </c>
      <c r="AI85" s="16" t="str">
        <f t="shared" si="22"/>
        <v>Identifies the size of the global sku.  (From PDM)</v>
      </c>
    </row>
    <row r="86" spans="1:35">
      <c r="A86" t="s">
        <v>473</v>
      </c>
      <c r="B86" s="16" t="str">
        <f t="shared" si="23"/>
        <v>pmotn_typ_cd string</v>
      </c>
      <c r="C86" s="20">
        <f t="shared" si="24"/>
        <v>13</v>
      </c>
      <c r="D86" s="20">
        <f t="shared" si="25"/>
        <v>0</v>
      </c>
      <c r="F86" s="36" t="str">
        <f t="shared" si="26"/>
        <v>pmotn_typ_cd</v>
      </c>
      <c r="G86" s="36" t="str">
        <f t="shared" si="20"/>
        <v>string</v>
      </c>
      <c r="H86" s="29">
        <v>75</v>
      </c>
      <c r="I86" s="75"/>
      <c r="J86" s="128" t="str">
        <f t="shared" si="21"/>
        <v>Promotion Types. Valid values M - MPC, P - PPC.  (From PDM)</v>
      </c>
      <c r="K86" s="78" t="s">
        <v>1694</v>
      </c>
      <c r="L86" s="78" t="s">
        <v>1696</v>
      </c>
      <c r="N86" s="117" t="s">
        <v>1641</v>
      </c>
      <c r="O86" s="98" t="s">
        <v>1694</v>
      </c>
      <c r="P86" s="98" t="s">
        <v>1694</v>
      </c>
      <c r="Q86" s="98" t="s">
        <v>1694</v>
      </c>
      <c r="R86" s="41"/>
      <c r="S86" s="41"/>
      <c r="T86" s="16" t="str">
        <f t="shared" ref="T86" si="30">F86&amp;"  "&amp;G86&amp;","</f>
        <v>pmotn_typ_cd  string,</v>
      </c>
      <c r="U86" s="67" t="s">
        <v>1033</v>
      </c>
      <c r="V86" s="68" t="str">
        <f t="shared" ref="V86" si="31">F86&amp;","</f>
        <v>pmotn_typ_cd,</v>
      </c>
      <c r="W86" s="67" t="s">
        <v>1108</v>
      </c>
      <c r="X86" s="67"/>
      <c r="Y86" s="68" t="str">
        <f t="shared" ref="Y86" si="32">",a."&amp;F86</f>
        <v>,a.pmotn_typ_cd</v>
      </c>
      <c r="AB86" t="s">
        <v>1641</v>
      </c>
      <c r="AE86" t="s">
        <v>2650</v>
      </c>
      <c r="AF86" s="59" t="s">
        <v>2571</v>
      </c>
      <c r="AG86" s="59" t="s">
        <v>2649</v>
      </c>
      <c r="AH86" s="16" t="str">
        <f t="shared" si="19"/>
        <v>XCOTX_REGR_NBR</v>
      </c>
      <c r="AI86" s="16" t="str">
        <f t="shared" si="22"/>
        <v>Identifies the register number as identified in MDS.(Should tie to CSTIW.REGR_NBR)  (From PDM)</v>
      </c>
    </row>
    <row r="88" spans="1:35" ht="409.5">
      <c r="A88" s="63" t="s">
        <v>928</v>
      </c>
    </row>
    <row r="89" spans="1:35">
      <c r="A89" t="s">
        <v>474</v>
      </c>
    </row>
    <row r="90" spans="1:35">
      <c r="A90" t="s">
        <v>475</v>
      </c>
    </row>
    <row r="91" spans="1:35">
      <c r="A91" t="s">
        <v>476</v>
      </c>
    </row>
    <row r="92" spans="1:35">
      <c r="A92" t="s">
        <v>477</v>
      </c>
    </row>
    <row r="93" spans="1:35">
      <c r="A93" t="s">
        <v>478</v>
      </c>
    </row>
    <row r="94" spans="1:35">
      <c r="A94" t="s">
        <v>479</v>
      </c>
    </row>
    <row r="95" spans="1:35">
      <c r="A95" t="s">
        <v>480</v>
      </c>
    </row>
    <row r="96" spans="1:35">
      <c r="A96" t="s">
        <v>481</v>
      </c>
    </row>
    <row r="97" spans="1:1">
      <c r="A97" t="s">
        <v>482</v>
      </c>
    </row>
    <row r="98" spans="1:1">
      <c r="A98" t="s">
        <v>483</v>
      </c>
    </row>
    <row r="99" spans="1:1">
      <c r="A99" t="s">
        <v>484</v>
      </c>
    </row>
    <row r="100" spans="1:1">
      <c r="A100" t="s">
        <v>485</v>
      </c>
    </row>
    <row r="101" spans="1:1">
      <c r="A101" t="s">
        <v>486</v>
      </c>
    </row>
    <row r="102" spans="1:1">
      <c r="A102" t="s">
        <v>487</v>
      </c>
    </row>
    <row r="103" spans="1:1">
      <c r="A103" t="s">
        <v>488</v>
      </c>
    </row>
    <row r="104" spans="1:1">
      <c r="A104" t="s">
        <v>489</v>
      </c>
    </row>
    <row r="105" spans="1:1">
      <c r="A105" t="s">
        <v>490</v>
      </c>
    </row>
    <row r="106" spans="1:1">
      <c r="A106" t="s">
        <v>491</v>
      </c>
    </row>
    <row r="107" spans="1:1">
      <c r="A107" t="s">
        <v>492</v>
      </c>
    </row>
    <row r="108" spans="1:1">
      <c r="A108" t="s">
        <v>493</v>
      </c>
    </row>
    <row r="109" spans="1:1">
      <c r="A109" t="s">
        <v>494</v>
      </c>
    </row>
    <row r="110" spans="1:1">
      <c r="A110" t="s">
        <v>495</v>
      </c>
    </row>
    <row r="111" spans="1:1">
      <c r="A111" t="s">
        <v>496</v>
      </c>
    </row>
    <row r="112" spans="1:1">
      <c r="A112" t="s">
        <v>497</v>
      </c>
    </row>
    <row r="113" spans="1:1">
      <c r="A113" t="s">
        <v>498</v>
      </c>
    </row>
    <row r="114" spans="1:1">
      <c r="A114" t="s">
        <v>499</v>
      </c>
    </row>
    <row r="115" spans="1:1">
      <c r="A115" t="s">
        <v>500</v>
      </c>
    </row>
    <row r="116" spans="1:1">
      <c r="A116" t="s">
        <v>501</v>
      </c>
    </row>
    <row r="117" spans="1:1">
      <c r="A117" t="s">
        <v>502</v>
      </c>
    </row>
    <row r="118" spans="1:1">
      <c r="A118" t="s">
        <v>503</v>
      </c>
    </row>
    <row r="119" spans="1:1">
      <c r="A119" t="s">
        <v>504</v>
      </c>
    </row>
    <row r="120" spans="1:1">
      <c r="A120" t="s">
        <v>505</v>
      </c>
    </row>
    <row r="121" spans="1:1">
      <c r="A121" t="s">
        <v>506</v>
      </c>
    </row>
    <row r="122" spans="1:1">
      <c r="A122" t="s">
        <v>507</v>
      </c>
    </row>
    <row r="123" spans="1:1">
      <c r="A123" t="s">
        <v>508</v>
      </c>
    </row>
    <row r="124" spans="1:1">
      <c r="A124" t="s">
        <v>509</v>
      </c>
    </row>
    <row r="125" spans="1:1">
      <c r="A125" t="s">
        <v>510</v>
      </c>
    </row>
    <row r="126" spans="1:1">
      <c r="A126" t="s">
        <v>511</v>
      </c>
    </row>
    <row r="127" spans="1:1">
      <c r="A127" t="s">
        <v>512</v>
      </c>
    </row>
    <row r="128" spans="1:1">
      <c r="A128" t="s">
        <v>513</v>
      </c>
    </row>
    <row r="129" spans="1:1">
      <c r="A129" t="s">
        <v>514</v>
      </c>
    </row>
    <row r="130" spans="1:1">
      <c r="A130" t="s">
        <v>515</v>
      </c>
    </row>
    <row r="131" spans="1:1">
      <c r="A131" t="s">
        <v>516</v>
      </c>
    </row>
    <row r="132" spans="1:1">
      <c r="A132" t="s">
        <v>517</v>
      </c>
    </row>
    <row r="133" spans="1:1">
      <c r="A133" t="s">
        <v>518</v>
      </c>
    </row>
    <row r="134" spans="1:1">
      <c r="A134" t="s">
        <v>519</v>
      </c>
    </row>
    <row r="135" spans="1:1">
      <c r="A135" t="s">
        <v>520</v>
      </c>
    </row>
    <row r="136" spans="1:1">
      <c r="A136" t="s">
        <v>521</v>
      </c>
    </row>
    <row r="137" spans="1:1">
      <c r="A137" t="s">
        <v>522</v>
      </c>
    </row>
    <row r="138" spans="1:1">
      <c r="A138" t="s">
        <v>523</v>
      </c>
    </row>
    <row r="139" spans="1:1">
      <c r="A139" t="s">
        <v>524</v>
      </c>
    </row>
    <row r="140" spans="1:1">
      <c r="A140" t="s">
        <v>525</v>
      </c>
    </row>
    <row r="141" spans="1:1">
      <c r="A141" t="s">
        <v>526</v>
      </c>
    </row>
    <row r="142" spans="1:1">
      <c r="A142" t="s">
        <v>527</v>
      </c>
    </row>
    <row r="143" spans="1:1">
      <c r="A143" t="s">
        <v>528</v>
      </c>
    </row>
    <row r="144" spans="1:1">
      <c r="A144" t="s">
        <v>529</v>
      </c>
    </row>
    <row r="145" spans="1:1">
      <c r="A145" t="s">
        <v>530</v>
      </c>
    </row>
    <row r="146" spans="1:1">
      <c r="A146" t="s">
        <v>531</v>
      </c>
    </row>
    <row r="147" spans="1:1">
      <c r="A147" t="s">
        <v>532</v>
      </c>
    </row>
    <row r="148" spans="1:1">
      <c r="A148" t="s">
        <v>533</v>
      </c>
    </row>
    <row r="149" spans="1:1">
      <c r="A149" t="s">
        <v>534</v>
      </c>
    </row>
    <row r="150" spans="1:1">
      <c r="A150" t="s">
        <v>535</v>
      </c>
    </row>
    <row r="151" spans="1:1">
      <c r="A151" t="s">
        <v>536</v>
      </c>
    </row>
    <row r="152" spans="1:1">
      <c r="A152" t="s">
        <v>537</v>
      </c>
    </row>
    <row r="153" spans="1:1">
      <c r="A153" t="s">
        <v>538</v>
      </c>
    </row>
    <row r="154" spans="1:1">
      <c r="A154" t="s">
        <v>539</v>
      </c>
    </row>
    <row r="155" spans="1:1">
      <c r="A155" t="s">
        <v>540</v>
      </c>
    </row>
    <row r="156" spans="1:1">
      <c r="A156" t="s">
        <v>541</v>
      </c>
    </row>
    <row r="157" spans="1:1">
      <c r="A157" t="s">
        <v>542</v>
      </c>
    </row>
    <row r="158" spans="1:1">
      <c r="A158" t="s">
        <v>543</v>
      </c>
    </row>
    <row r="159" spans="1:1">
      <c r="A159" t="s">
        <v>544</v>
      </c>
    </row>
    <row r="160" spans="1:1">
      <c r="A160" t="s">
        <v>545</v>
      </c>
    </row>
    <row r="161" spans="1:1">
      <c r="A161" t="s">
        <v>546</v>
      </c>
    </row>
    <row r="162" spans="1:1">
      <c r="A162" t="s">
        <v>547</v>
      </c>
    </row>
    <row r="163" spans="1:1">
      <c r="A163" t="s">
        <v>548</v>
      </c>
    </row>
    <row r="164" spans="1:1">
      <c r="A164" t="s">
        <v>549</v>
      </c>
    </row>
    <row r="165" spans="1:1">
      <c r="A165" t="s">
        <v>550</v>
      </c>
    </row>
    <row r="166" spans="1:1">
      <c r="A166" t="s">
        <v>551</v>
      </c>
    </row>
    <row r="167" spans="1:1">
      <c r="A167" t="s">
        <v>552</v>
      </c>
    </row>
    <row r="168" spans="1:1">
      <c r="A168" t="s">
        <v>553</v>
      </c>
    </row>
    <row r="169" spans="1:1">
      <c r="A169" t="s">
        <v>554</v>
      </c>
    </row>
    <row r="170" spans="1:1">
      <c r="A170" t="s">
        <v>555</v>
      </c>
    </row>
    <row r="171" spans="1:1">
      <c r="A171" t="s">
        <v>556</v>
      </c>
    </row>
    <row r="172" spans="1:1">
      <c r="A172" t="s">
        <v>557</v>
      </c>
    </row>
    <row r="173" spans="1:1">
      <c r="A173" t="s">
        <v>558</v>
      </c>
    </row>
    <row r="174" spans="1:1">
      <c r="A174" t="s">
        <v>559</v>
      </c>
    </row>
    <row r="175" spans="1:1">
      <c r="A175" t="s">
        <v>560</v>
      </c>
    </row>
    <row r="176" spans="1:1">
      <c r="A176" t="s">
        <v>561</v>
      </c>
    </row>
    <row r="177" spans="1:1">
      <c r="A177" t="s">
        <v>562</v>
      </c>
    </row>
    <row r="178" spans="1:1">
      <c r="A178" t="s">
        <v>563</v>
      </c>
    </row>
    <row r="179" spans="1:1">
      <c r="A179" t="s">
        <v>564</v>
      </c>
    </row>
    <row r="180" spans="1:1">
      <c r="A180" t="s">
        <v>565</v>
      </c>
    </row>
    <row r="181" spans="1:1">
      <c r="A181" t="s">
        <v>566</v>
      </c>
    </row>
    <row r="182" spans="1:1">
      <c r="A182" t="s">
        <v>567</v>
      </c>
    </row>
    <row r="183" spans="1:1">
      <c r="A183" t="s">
        <v>568</v>
      </c>
    </row>
    <row r="184" spans="1:1">
      <c r="A184" t="s">
        <v>569</v>
      </c>
    </row>
    <row r="185" spans="1:1">
      <c r="A185" t="s">
        <v>570</v>
      </c>
    </row>
    <row r="186" spans="1:1">
      <c r="A186" t="s">
        <v>571</v>
      </c>
    </row>
    <row r="187" spans="1:1">
      <c r="A187" t="s">
        <v>572</v>
      </c>
    </row>
    <row r="188" spans="1:1">
      <c r="A188" t="s">
        <v>573</v>
      </c>
    </row>
    <row r="189" spans="1:1">
      <c r="A189" t="s">
        <v>574</v>
      </c>
    </row>
    <row r="190" spans="1:1">
      <c r="A190" t="s">
        <v>575</v>
      </c>
    </row>
    <row r="191" spans="1:1">
      <c r="A191" t="s">
        <v>576</v>
      </c>
    </row>
    <row r="192" spans="1:1">
      <c r="A192" t="s">
        <v>577</v>
      </c>
    </row>
    <row r="193" spans="1:1">
      <c r="A193" t="s">
        <v>578</v>
      </c>
    </row>
    <row r="194" spans="1:1">
      <c r="A194" t="s">
        <v>579</v>
      </c>
    </row>
    <row r="195" spans="1:1">
      <c r="A195" t="s">
        <v>580</v>
      </c>
    </row>
    <row r="196" spans="1:1">
      <c r="A196" t="s">
        <v>581</v>
      </c>
    </row>
    <row r="197" spans="1:1">
      <c r="A197" t="s">
        <v>582</v>
      </c>
    </row>
    <row r="198" spans="1:1">
      <c r="A198" t="s">
        <v>583</v>
      </c>
    </row>
    <row r="199" spans="1:1">
      <c r="A199" t="s">
        <v>584</v>
      </c>
    </row>
    <row r="200" spans="1:1">
      <c r="A200" t="s">
        <v>585</v>
      </c>
    </row>
    <row r="201" spans="1:1">
      <c r="A201" t="s">
        <v>586</v>
      </c>
    </row>
    <row r="202" spans="1:1">
      <c r="A202" t="s">
        <v>587</v>
      </c>
    </row>
    <row r="203" spans="1:1">
      <c r="A203" t="s">
        <v>588</v>
      </c>
    </row>
    <row r="204" spans="1:1">
      <c r="A204" t="s">
        <v>589</v>
      </c>
    </row>
    <row r="205" spans="1:1">
      <c r="A205" t="s">
        <v>590</v>
      </c>
    </row>
    <row r="206" spans="1:1">
      <c r="A206" t="s">
        <v>591</v>
      </c>
    </row>
    <row r="207" spans="1:1">
      <c r="A207" t="s">
        <v>592</v>
      </c>
    </row>
    <row r="208" spans="1:1">
      <c r="A208" t="s">
        <v>593</v>
      </c>
    </row>
    <row r="209" spans="1:1">
      <c r="A209" t="s">
        <v>594</v>
      </c>
    </row>
    <row r="210" spans="1:1">
      <c r="A210" t="s">
        <v>595</v>
      </c>
    </row>
    <row r="211" spans="1:1">
      <c r="A211" t="s">
        <v>596</v>
      </c>
    </row>
    <row r="212" spans="1:1">
      <c r="A212" t="s">
        <v>597</v>
      </c>
    </row>
    <row r="213" spans="1:1">
      <c r="A213" t="s">
        <v>598</v>
      </c>
    </row>
    <row r="214" spans="1:1">
      <c r="A214" t="s">
        <v>599</v>
      </c>
    </row>
    <row r="215" spans="1:1">
      <c r="A215" t="s">
        <v>600</v>
      </c>
    </row>
    <row r="216" spans="1:1">
      <c r="A216" t="s">
        <v>601</v>
      </c>
    </row>
    <row r="217" spans="1:1">
      <c r="A217" t="s">
        <v>602</v>
      </c>
    </row>
    <row r="218" spans="1:1">
      <c r="A218" t="s">
        <v>603</v>
      </c>
    </row>
    <row r="219" spans="1:1">
      <c r="A219" t="s">
        <v>604</v>
      </c>
    </row>
    <row r="220" spans="1:1">
      <c r="A220" t="s">
        <v>605</v>
      </c>
    </row>
    <row r="221" spans="1:1">
      <c r="A221" t="s">
        <v>606</v>
      </c>
    </row>
    <row r="222" spans="1:1">
      <c r="A222" t="s">
        <v>607</v>
      </c>
    </row>
    <row r="223" spans="1:1">
      <c r="A223" t="s">
        <v>608</v>
      </c>
    </row>
    <row r="224" spans="1:1">
      <c r="A224" t="s">
        <v>609</v>
      </c>
    </row>
    <row r="225" spans="1:1">
      <c r="A225" t="s">
        <v>610</v>
      </c>
    </row>
    <row r="226" spans="1:1">
      <c r="A226" t="s">
        <v>611</v>
      </c>
    </row>
    <row r="227" spans="1:1">
      <c r="A227" t="s">
        <v>612</v>
      </c>
    </row>
    <row r="228" spans="1:1">
      <c r="A228" t="s">
        <v>613</v>
      </c>
    </row>
    <row r="229" spans="1:1">
      <c r="A229" t="s">
        <v>614</v>
      </c>
    </row>
    <row r="230" spans="1:1">
      <c r="A230" t="s">
        <v>615</v>
      </c>
    </row>
    <row r="231" spans="1:1">
      <c r="A231" t="s">
        <v>616</v>
      </c>
    </row>
    <row r="232" spans="1:1">
      <c r="A232" t="s">
        <v>617</v>
      </c>
    </row>
    <row r="233" spans="1:1">
      <c r="A233" t="s">
        <v>618</v>
      </c>
    </row>
    <row r="234" spans="1:1">
      <c r="A234" t="s">
        <v>619</v>
      </c>
    </row>
    <row r="235" spans="1:1">
      <c r="A235" t="s">
        <v>620</v>
      </c>
    </row>
    <row r="236" spans="1:1">
      <c r="A236" t="s">
        <v>621</v>
      </c>
    </row>
    <row r="237" spans="1:1">
      <c r="A237" t="s">
        <v>622</v>
      </c>
    </row>
    <row r="238" spans="1:1">
      <c r="A238" t="s">
        <v>623</v>
      </c>
    </row>
    <row r="239" spans="1:1">
      <c r="A239" t="s">
        <v>624</v>
      </c>
    </row>
    <row r="240" spans="1:1">
      <c r="A240" t="s">
        <v>625</v>
      </c>
    </row>
    <row r="241" spans="1:1">
      <c r="A241" t="s">
        <v>626</v>
      </c>
    </row>
    <row r="242" spans="1:1">
      <c r="A242" t="s">
        <v>627</v>
      </c>
    </row>
    <row r="243" spans="1:1">
      <c r="A243" t="s">
        <v>628</v>
      </c>
    </row>
    <row r="244" spans="1:1">
      <c r="A244" t="s">
        <v>629</v>
      </c>
    </row>
    <row r="245" spans="1:1">
      <c r="A245" t="s">
        <v>630</v>
      </c>
    </row>
    <row r="246" spans="1:1">
      <c r="A246" t="s">
        <v>631</v>
      </c>
    </row>
    <row r="247" spans="1:1">
      <c r="A247" t="s">
        <v>632</v>
      </c>
    </row>
    <row r="248" spans="1:1">
      <c r="A248" t="s">
        <v>633</v>
      </c>
    </row>
    <row r="249" spans="1:1">
      <c r="A249" t="s">
        <v>634</v>
      </c>
    </row>
    <row r="250" spans="1:1">
      <c r="A250" t="s">
        <v>635</v>
      </c>
    </row>
    <row r="251" spans="1:1">
      <c r="A251" t="s">
        <v>636</v>
      </c>
    </row>
    <row r="252" spans="1:1">
      <c r="A252" t="s">
        <v>637</v>
      </c>
    </row>
    <row r="253" spans="1:1">
      <c r="A253" t="s">
        <v>638</v>
      </c>
    </row>
    <row r="254" spans="1:1">
      <c r="A254" t="s">
        <v>639</v>
      </c>
    </row>
    <row r="255" spans="1:1">
      <c r="A255" t="s">
        <v>640</v>
      </c>
    </row>
    <row r="256" spans="1:1">
      <c r="A256" t="s">
        <v>554</v>
      </c>
    </row>
    <row r="257" spans="1:1">
      <c r="A257" t="s">
        <v>641</v>
      </c>
    </row>
    <row r="258" spans="1:1">
      <c r="A258" t="s">
        <v>642</v>
      </c>
    </row>
    <row r="259" spans="1:1">
      <c r="A259" t="s">
        <v>643</v>
      </c>
    </row>
    <row r="260" spans="1:1">
      <c r="A260" t="s">
        <v>644</v>
      </c>
    </row>
    <row r="261" spans="1:1">
      <c r="A261" t="s">
        <v>645</v>
      </c>
    </row>
    <row r="262" spans="1:1">
      <c r="A262" t="s">
        <v>646</v>
      </c>
    </row>
    <row r="263" spans="1:1">
      <c r="A263" t="s">
        <v>647</v>
      </c>
    </row>
  </sheetData>
  <mergeCells count="5">
    <mergeCell ref="F1:I1"/>
    <mergeCell ref="G3:J3"/>
    <mergeCell ref="G4:J4"/>
    <mergeCell ref="G5:J5"/>
    <mergeCell ref="G6:J6"/>
  </mergeCells>
  <pageMargins left="0.2" right="0.2" top="0.25" bottom="0.25" header="0.3" footer="0.05"/>
  <pageSetup paperSize="17" scale="65"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Y323"/>
  <sheetViews>
    <sheetView zoomScale="80" zoomScaleNormal="80" workbookViewId="0">
      <pane xSplit="36690" ySplit="7605" topLeftCell="AR63"/>
      <selection activeCell="AU1" sqref="AU1:AY13"/>
      <selection pane="topRight" activeCell="AU9" sqref="AU9"/>
      <selection pane="bottomLeft" activeCell="J46" sqref="J46"/>
      <selection pane="bottomRight" activeCell="J1" sqref="J1:J1048576"/>
    </sheetView>
  </sheetViews>
  <sheetFormatPr defaultRowHeight="15"/>
  <cols>
    <col min="1" max="1" width="121" customWidth="1"/>
    <col min="6" max="6" width="29" customWidth="1"/>
    <col min="7" max="7" width="10.85546875" bestFit="1" customWidth="1"/>
    <col min="8" max="8" width="5.5703125" bestFit="1" customWidth="1"/>
    <col min="9" max="9" width="8" bestFit="1" customWidth="1"/>
    <col min="10" max="10" width="68" customWidth="1"/>
    <col min="11" max="11" width="37.140625" bestFit="1" customWidth="1"/>
    <col min="12" max="12" width="38" bestFit="1" customWidth="1"/>
    <col min="17" max="17" width="28.42578125" style="115" bestFit="1" customWidth="1"/>
    <col min="18" max="29" width="27" customWidth="1"/>
    <col min="35" max="36" width="39.140625" bestFit="1" customWidth="1"/>
    <col min="37" max="38" width="30.7109375" bestFit="1" customWidth="1"/>
    <col min="40" max="40" width="32.7109375" bestFit="1" customWidth="1"/>
    <col min="47" max="49" width="21" customWidth="1"/>
  </cols>
  <sheetData>
    <row r="1" spans="1:51" ht="18.75">
      <c r="F1" s="473" t="str">
        <f>UPPER(G5)</f>
        <v>COOCV_ONL_ORD_CUST_VIEW</v>
      </c>
      <c r="G1" s="473"/>
      <c r="H1" s="473"/>
      <c r="I1" s="473"/>
      <c r="L1" s="5"/>
      <c r="M1" s="5"/>
      <c r="N1" s="5"/>
      <c r="AI1" s="5"/>
      <c r="AJ1" s="5"/>
      <c r="AK1" s="5"/>
      <c r="AL1" s="5"/>
      <c r="AM1" s="5"/>
      <c r="AN1" s="5"/>
    </row>
    <row r="2" spans="1:51" ht="18.75">
      <c r="F2" s="6"/>
      <c r="I2" s="4"/>
      <c r="K2" s="7" t="s">
        <v>86</v>
      </c>
      <c r="M2" s="5"/>
      <c r="N2" s="5"/>
      <c r="AI2" s="5"/>
      <c r="AJ2" s="5"/>
      <c r="AK2" s="5"/>
      <c r="AL2" s="5"/>
      <c r="AM2" s="5"/>
      <c r="AN2" s="5"/>
    </row>
    <row r="3" spans="1:51">
      <c r="F3" s="3" t="s">
        <v>87</v>
      </c>
      <c r="G3" s="475" t="s">
        <v>106</v>
      </c>
      <c r="H3" s="475"/>
      <c r="I3" s="475"/>
      <c r="J3" s="475"/>
      <c r="K3" s="8"/>
      <c r="M3" s="5"/>
      <c r="N3" s="5"/>
      <c r="AI3" s="5"/>
      <c r="AJ3" s="5"/>
      <c r="AK3" s="5"/>
      <c r="AL3" s="5"/>
      <c r="AM3" s="5"/>
      <c r="AN3" s="5"/>
    </row>
    <row r="4" spans="1:51">
      <c r="F4" s="3" t="s">
        <v>88</v>
      </c>
      <c r="G4" s="474" t="str">
        <f>LEFT(G6,(FIND(".",G6)-1))</f>
        <v>DB_SLSCNSL_PRODREFRESH</v>
      </c>
      <c r="H4" s="474" t="e">
        <f>LEFT(H6,(FIND(".",H6)-1))</f>
        <v>#VALUE!</v>
      </c>
      <c r="I4" s="474" t="e">
        <f>LEFT(I6,(FIND(".",I6)-1))</f>
        <v>#VALUE!</v>
      </c>
      <c r="J4" s="474" t="e">
        <f>LEFT(J6,(FIND(".",J6)-1))</f>
        <v>#VALUE!</v>
      </c>
      <c r="L4" s="5"/>
      <c r="M4" s="5"/>
      <c r="N4" s="5"/>
      <c r="AI4" s="5"/>
      <c r="AJ4" s="5"/>
      <c r="AK4" s="5"/>
      <c r="AL4" s="5"/>
      <c r="AM4" s="5"/>
      <c r="AN4" s="5"/>
    </row>
    <row r="5" spans="1:51">
      <c r="B5" s="9"/>
      <c r="F5" s="3" t="s">
        <v>89</v>
      </c>
      <c r="G5" s="474" t="str">
        <f>RIGHT(G6,(LEN(G6)-(FIND(".",G6))))</f>
        <v>COOCV_ONL_ORD_CUST_VIEW</v>
      </c>
      <c r="H5" s="474" t="e">
        <f>RIGHT(H6,(LEN(H6)-(FIND(".",H6))))</f>
        <v>#VALUE!</v>
      </c>
      <c r="I5" s="474" t="e">
        <f>RIGHT(I6,(LEN(I6)-(FIND(".",I6))))</f>
        <v>#VALUE!</v>
      </c>
      <c r="J5" s="474" t="e">
        <f>RIGHT(J6,(LEN(J6)-(FIND(".",J6))))</f>
        <v>#VALUE!</v>
      </c>
      <c r="L5" s="5"/>
      <c r="M5" s="5"/>
      <c r="N5" s="5"/>
      <c r="AI5" s="5"/>
      <c r="AJ5" s="5"/>
      <c r="AK5" s="5"/>
      <c r="AL5" s="5"/>
      <c r="AM5" s="5"/>
      <c r="AN5" s="5"/>
    </row>
    <row r="6" spans="1:51">
      <c r="F6" s="3" t="s">
        <v>90</v>
      </c>
      <c r="G6" s="476" t="s">
        <v>955</v>
      </c>
      <c r="H6" s="476"/>
      <c r="I6" s="476"/>
      <c r="J6" s="476"/>
      <c r="L6" s="5"/>
      <c r="M6" s="5"/>
      <c r="N6" s="5"/>
      <c r="AI6" s="5"/>
      <c r="AJ6" s="5"/>
      <c r="AK6" s="5"/>
      <c r="AL6" s="5"/>
      <c r="AM6" s="5"/>
      <c r="AN6" s="5"/>
    </row>
    <row r="7" spans="1:51" ht="15.75" thickBot="1">
      <c r="F7" s="3" t="s">
        <v>91</v>
      </c>
      <c r="G7" s="10">
        <v>42865</v>
      </c>
      <c r="H7" s="11"/>
      <c r="I7" s="4"/>
      <c r="J7" s="12"/>
      <c r="L7" s="5"/>
      <c r="M7" s="5"/>
      <c r="N7" s="5"/>
      <c r="AI7" s="5"/>
      <c r="AJ7" s="5"/>
      <c r="AK7" s="5"/>
      <c r="AL7" s="5"/>
      <c r="AM7" s="5"/>
      <c r="AN7" s="5"/>
    </row>
    <row r="8" spans="1:51" ht="15.75" thickBot="1">
      <c r="A8" t="s">
        <v>143</v>
      </c>
      <c r="F8" s="3" t="s">
        <v>92</v>
      </c>
      <c r="G8" s="13"/>
      <c r="H8" s="14"/>
      <c r="I8" s="4"/>
      <c r="L8" s="5"/>
      <c r="M8" s="5"/>
      <c r="N8" s="5"/>
      <c r="AI8" s="5"/>
      <c r="AJ8" s="5"/>
      <c r="AK8" s="5"/>
      <c r="AL8" s="5"/>
      <c r="AM8" s="5"/>
      <c r="AN8" s="5"/>
    </row>
    <row r="9" spans="1:51">
      <c r="A9" s="3" t="s">
        <v>415</v>
      </c>
      <c r="F9" s="15" t="s">
        <v>93</v>
      </c>
      <c r="G9" s="16"/>
      <c r="H9" s="16"/>
      <c r="I9" s="4"/>
      <c r="L9" s="5"/>
      <c r="M9" s="5"/>
      <c r="N9" s="5"/>
      <c r="AI9" s="5"/>
      <c r="AJ9" s="5"/>
      <c r="AK9" s="5"/>
      <c r="AL9" s="5"/>
      <c r="AM9" s="5"/>
      <c r="AN9" s="5" t="s">
        <v>957</v>
      </c>
      <c r="AU9" s="15" t="s">
        <v>2823</v>
      </c>
    </row>
    <row r="10" spans="1:51">
      <c r="A10" t="s">
        <v>2</v>
      </c>
      <c r="B10" s="3"/>
      <c r="I10" s="4"/>
      <c r="L10" s="5"/>
      <c r="M10" s="5"/>
      <c r="N10" s="5"/>
      <c r="Q10" s="118" t="s">
        <v>2543</v>
      </c>
      <c r="AI10" s="5"/>
      <c r="AJ10" s="5"/>
      <c r="AK10" s="5"/>
      <c r="AL10" s="5"/>
      <c r="AM10" s="5"/>
      <c r="AN10" s="5"/>
      <c r="AU10" t="s">
        <v>2721</v>
      </c>
      <c r="AV10" t="s">
        <v>2566</v>
      </c>
    </row>
    <row r="11" spans="1:51" ht="30.75" thickBot="1">
      <c r="A11" t="s">
        <v>3</v>
      </c>
      <c r="B11" s="33" t="s">
        <v>94</v>
      </c>
      <c r="C11" s="34" t="s">
        <v>95</v>
      </c>
      <c r="D11" s="34" t="s">
        <v>96</v>
      </c>
      <c r="E11" s="34"/>
      <c r="F11" s="17" t="s">
        <v>97</v>
      </c>
      <c r="G11" s="17" t="s">
        <v>98</v>
      </c>
      <c r="H11" s="18" t="s">
        <v>99</v>
      </c>
      <c r="I11" s="19" t="s">
        <v>100</v>
      </c>
      <c r="J11" s="17" t="s">
        <v>101</v>
      </c>
      <c r="K11" s="18" t="s">
        <v>1712</v>
      </c>
      <c r="L11" s="18" t="s">
        <v>1712</v>
      </c>
      <c r="M11" s="18"/>
      <c r="N11" s="18"/>
      <c r="Q11" s="119" t="s">
        <v>2542</v>
      </c>
      <c r="R11" s="120">
        <v>1</v>
      </c>
      <c r="S11" s="120">
        <v>2</v>
      </c>
      <c r="T11" s="120">
        <v>3</v>
      </c>
      <c r="U11" s="120">
        <v>4</v>
      </c>
      <c r="V11" s="120">
        <v>5</v>
      </c>
      <c r="W11" s="120">
        <v>6</v>
      </c>
      <c r="X11" s="120">
        <v>7</v>
      </c>
      <c r="Y11" s="120">
        <v>8</v>
      </c>
      <c r="Z11" s="120">
        <v>9</v>
      </c>
      <c r="AA11" s="120">
        <v>10</v>
      </c>
      <c r="AB11" s="120">
        <v>11</v>
      </c>
      <c r="AC11" s="120">
        <v>12</v>
      </c>
      <c r="AI11" s="66" t="s">
        <v>958</v>
      </c>
      <c r="AJ11" s="66"/>
      <c r="AK11" s="66" t="s">
        <v>959</v>
      </c>
      <c r="AL11" s="66"/>
      <c r="AM11" s="66"/>
      <c r="AN11" s="66" t="s">
        <v>960</v>
      </c>
      <c r="AU11" t="s">
        <v>2567</v>
      </c>
      <c r="AV11" t="s">
        <v>2568</v>
      </c>
      <c r="AW11" t="s">
        <v>2569</v>
      </c>
    </row>
    <row r="12" spans="1:51">
      <c r="A12" t="s">
        <v>648</v>
      </c>
      <c r="B12" s="16" t="str">
        <f>TRIM(A12)</f>
        <v>ord_id string</v>
      </c>
      <c r="C12" s="20">
        <f>SEARCH(" ",B12)</f>
        <v>7</v>
      </c>
      <c r="D12" s="20">
        <f>IFERROR(SEARCH(" ",B12,C12+1),0)</f>
        <v>0</v>
      </c>
      <c r="E12" s="20"/>
      <c r="F12" s="84" t="str">
        <f>LEFT(B12,C12-1)</f>
        <v>ord_id</v>
      </c>
      <c r="G12" s="84" t="str">
        <f>TRIM(RIGHT(A12,LEN(A12) - (C12)))</f>
        <v>string</v>
      </c>
      <c r="H12" s="85">
        <v>1</v>
      </c>
      <c r="I12" s="86"/>
      <c r="J12" s="130" t="str">
        <f>IFERROR(VLOOKUP(F12,AX:AY,2,FALSE),0)</f>
        <v>Unique identifier of an order.  (From PDM)</v>
      </c>
      <c r="K12" s="96" t="s">
        <v>1713</v>
      </c>
      <c r="L12" s="96" t="s">
        <v>1714</v>
      </c>
      <c r="M12" s="82"/>
      <c r="N12" s="25"/>
      <c r="Q12" s="116" t="s">
        <v>1642</v>
      </c>
      <c r="R12" s="102" t="s">
        <v>2526</v>
      </c>
      <c r="S12" s="102" t="s">
        <v>2526</v>
      </c>
      <c r="T12" s="102" t="s">
        <v>2526</v>
      </c>
      <c r="U12" s="102" t="s">
        <v>2526</v>
      </c>
      <c r="V12" s="102" t="s">
        <v>2526</v>
      </c>
      <c r="W12" s="102" t="s">
        <v>2526</v>
      </c>
      <c r="X12" s="102" t="s">
        <v>2526</v>
      </c>
      <c r="Y12" s="102" t="s">
        <v>2526</v>
      </c>
      <c r="Z12" s="102" t="s">
        <v>2526</v>
      </c>
      <c r="AA12" s="102" t="s">
        <v>2526</v>
      </c>
      <c r="AB12" s="102" t="s">
        <v>2526</v>
      </c>
      <c r="AC12" s="102" t="s">
        <v>2526</v>
      </c>
      <c r="AI12" s="16" t="str">
        <f>F12&amp;"  "&amp;G12&amp;","</f>
        <v>ord_id  string,</v>
      </c>
      <c r="AJ12" s="67" t="s">
        <v>1109</v>
      </c>
      <c r="AK12" s="68" t="str">
        <f>F12&amp;","</f>
        <v>ord_id,</v>
      </c>
      <c r="AL12" s="67" t="s">
        <v>1157</v>
      </c>
      <c r="AM12" s="67"/>
      <c r="AN12" s="68" t="str">
        <f>",a."&amp;F12</f>
        <v>,a.ord_id</v>
      </c>
      <c r="AR12" t="s">
        <v>1642</v>
      </c>
      <c r="AU12" t="s">
        <v>2722</v>
      </c>
      <c r="AV12" t="s">
        <v>2571</v>
      </c>
      <c r="AW12" t="s">
        <v>2723</v>
      </c>
      <c r="AX12" s="16" t="str">
        <f>TRIM(AU12)</f>
        <v>ORD_ID</v>
      </c>
      <c r="AY12" s="16" t="str">
        <f>AW12&amp;" (From PDM)"</f>
        <v>Unique identifier of an order.  (From PDM)</v>
      </c>
    </row>
    <row r="13" spans="1:51">
      <c r="A13" t="s">
        <v>649</v>
      </c>
      <c r="B13" s="16" t="str">
        <f t="shared" ref="B13:B24" si="0">TRIM(A13)</f>
        <v>ord_ln_nbr string</v>
      </c>
      <c r="C13" s="20">
        <f t="shared" ref="C13:C24" si="1">SEARCH(" ",B13)</f>
        <v>11</v>
      </c>
      <c r="D13" s="20">
        <f t="shared" ref="D13:D24" si="2">IFERROR(SEARCH(" ",B13,C13+1),0)</f>
        <v>0</v>
      </c>
      <c r="E13" s="20"/>
      <c r="F13" s="87" t="str">
        <f t="shared" ref="F13:F24" si="3">LEFT(B13,C13-1)</f>
        <v>ord_ln_nbr</v>
      </c>
      <c r="G13" s="87" t="str">
        <f t="shared" ref="G13:G76" si="4">TRIM(RIGHT(A13,LEN(A13) - (C13)))</f>
        <v>string</v>
      </c>
      <c r="H13" s="88">
        <v>2</v>
      </c>
      <c r="I13" s="89"/>
      <c r="J13" s="128" t="str">
        <f t="shared" ref="J13:J76" si="5">IFERROR(VLOOKUP(F13,AX:AY,2,FALSE),0)</f>
        <v>Sequential nnumber associated to the line item of anorder.  (From PDM)</v>
      </c>
      <c r="K13" s="97">
        <v>1</v>
      </c>
      <c r="L13" s="97">
        <v>3</v>
      </c>
      <c r="M13" s="83"/>
      <c r="N13" s="35"/>
      <c r="Q13" s="116" t="s">
        <v>1643</v>
      </c>
      <c r="R13" s="97">
        <v>15</v>
      </c>
      <c r="S13" s="97">
        <v>15</v>
      </c>
      <c r="T13" s="97">
        <v>15</v>
      </c>
      <c r="U13" s="97">
        <v>15</v>
      </c>
      <c r="V13" s="97">
        <v>15</v>
      </c>
      <c r="W13" s="97">
        <v>15</v>
      </c>
      <c r="X13" s="97">
        <v>15</v>
      </c>
      <c r="Y13" s="97">
        <v>15</v>
      </c>
      <c r="Z13" s="97">
        <v>15</v>
      </c>
      <c r="AA13" s="97">
        <v>15</v>
      </c>
      <c r="AB13" s="97">
        <v>15</v>
      </c>
      <c r="AC13" s="97">
        <v>15</v>
      </c>
      <c r="AI13" s="16" t="str">
        <f t="shared" ref="AI13:AI15" si="6">F13&amp;"  "&amp;G13&amp;","</f>
        <v>ord_ln_nbr  string,</v>
      </c>
      <c r="AJ13" s="67" t="s">
        <v>1110</v>
      </c>
      <c r="AK13" s="68" t="str">
        <f t="shared" ref="AK13:AK15" si="7">F13&amp;","</f>
        <v>ord_ln_nbr,</v>
      </c>
      <c r="AL13" s="67" t="s">
        <v>1158</v>
      </c>
      <c r="AM13" s="67"/>
      <c r="AN13" s="68" t="str">
        <f t="shared" ref="AN13:AN15" si="8">",a."&amp;F13</f>
        <v>,a.ord_ln_nbr</v>
      </c>
      <c r="AR13" t="s">
        <v>1643</v>
      </c>
      <c r="AU13" t="s">
        <v>2724</v>
      </c>
      <c r="AV13" t="s">
        <v>2571</v>
      </c>
      <c r="AW13" t="s">
        <v>2725</v>
      </c>
      <c r="AX13" s="16" t="str">
        <f>TRIM(AU13)</f>
        <v>ORD_LN_NBR</v>
      </c>
      <c r="AY13" s="16" t="str">
        <f t="shared" ref="AY13:AY76" si="9">AW13&amp;" (From PDM)"</f>
        <v>Sequential nnumber associated to the line item of anorder.  (From PDM)</v>
      </c>
    </row>
    <row r="14" spans="1:51" ht="30">
      <c r="A14" t="s">
        <v>421</v>
      </c>
      <c r="B14" s="16" t="str">
        <f t="shared" si="0"/>
        <v>glbl_sku_hash_key string</v>
      </c>
      <c r="C14" s="20">
        <f t="shared" si="1"/>
        <v>18</v>
      </c>
      <c r="D14" s="20">
        <f t="shared" si="2"/>
        <v>0</v>
      </c>
      <c r="E14" s="20"/>
      <c r="F14" s="87" t="str">
        <f t="shared" si="3"/>
        <v>glbl_sku_hash_key</v>
      </c>
      <c r="G14" s="87" t="str">
        <f t="shared" si="4"/>
        <v>string</v>
      </c>
      <c r="H14" s="90">
        <v>3</v>
      </c>
      <c r="I14" s="31"/>
      <c r="J14" s="131" t="str">
        <f t="shared" si="5"/>
        <v>Brand SKU Hash Key generated for every distinctopr_gbl_sku_id, style version number andmerchandise indicator  (From PDM)</v>
      </c>
      <c r="K14" s="98" t="s">
        <v>1715</v>
      </c>
      <c r="L14" s="98" t="s">
        <v>1716</v>
      </c>
      <c r="M14" s="83"/>
      <c r="N14" s="35"/>
      <c r="Q14" s="117" t="s">
        <v>1573</v>
      </c>
      <c r="R14" s="98" t="s">
        <v>2527</v>
      </c>
      <c r="S14" s="98" t="s">
        <v>2527</v>
      </c>
      <c r="T14" s="98" t="s">
        <v>2527</v>
      </c>
      <c r="U14" s="98" t="s">
        <v>2527</v>
      </c>
      <c r="V14" s="98" t="s">
        <v>2527</v>
      </c>
      <c r="W14" s="98" t="s">
        <v>2527</v>
      </c>
      <c r="X14" s="98" t="s">
        <v>2527</v>
      </c>
      <c r="Y14" s="98" t="s">
        <v>2527</v>
      </c>
      <c r="Z14" s="98" t="s">
        <v>2527</v>
      </c>
      <c r="AA14" s="98" t="s">
        <v>2527</v>
      </c>
      <c r="AB14" s="98" t="s">
        <v>2527</v>
      </c>
      <c r="AC14" s="98" t="s">
        <v>2527</v>
      </c>
      <c r="AI14" s="16" t="str">
        <f t="shared" si="6"/>
        <v>glbl_sku_hash_key  string,</v>
      </c>
      <c r="AJ14" s="67" t="s">
        <v>967</v>
      </c>
      <c r="AK14" s="68" t="str">
        <f t="shared" si="7"/>
        <v>glbl_sku_hash_key,</v>
      </c>
      <c r="AL14" s="67" t="s">
        <v>1040</v>
      </c>
      <c r="AM14" s="67"/>
      <c r="AN14" s="68" t="str">
        <f t="shared" si="8"/>
        <v>,a.glbl_sku_hash_key</v>
      </c>
      <c r="AR14" t="s">
        <v>1573</v>
      </c>
      <c r="AU14" t="s">
        <v>2584</v>
      </c>
      <c r="AV14" t="s">
        <v>2571</v>
      </c>
      <c r="AW14" t="s">
        <v>2585</v>
      </c>
      <c r="AX14" s="16" t="str">
        <f t="shared" ref="AX14:AX77" si="10">TRIM(AU14)</f>
        <v>GLBL_SKU_HASH_KEY</v>
      </c>
      <c r="AY14" s="16" t="str">
        <f t="shared" si="9"/>
        <v>Brand SKU Hash Key generated for every distinctopr_gbl_sku_id, style version number andmerchandise indicator  (From PDM)</v>
      </c>
    </row>
    <row r="15" spans="1:51" ht="30">
      <c r="A15" t="s">
        <v>422</v>
      </c>
      <c r="B15" s="16" t="str">
        <f t="shared" si="0"/>
        <v>glbl_sty_clr_hash_key string</v>
      </c>
      <c r="C15" s="20">
        <f t="shared" si="1"/>
        <v>22</v>
      </c>
      <c r="D15" s="20">
        <f t="shared" si="2"/>
        <v>0</v>
      </c>
      <c r="F15" s="87" t="str">
        <f t="shared" si="3"/>
        <v>glbl_sty_clr_hash_key</v>
      </c>
      <c r="G15" s="87" t="str">
        <f t="shared" si="4"/>
        <v>string</v>
      </c>
      <c r="H15" s="88">
        <v>4</v>
      </c>
      <c r="I15" s="28"/>
      <c r="J15" s="128" t="str">
        <f t="shared" si="5"/>
        <v>The brand style color hash key will be generatedbased on the opr_glbl_sty_clr_id and style versionnumber  (From PDM)</v>
      </c>
      <c r="K15" s="98" t="s">
        <v>1717</v>
      </c>
      <c r="L15" s="98" t="s">
        <v>1718</v>
      </c>
      <c r="M15" s="4"/>
      <c r="Q15" s="117" t="s">
        <v>1574</v>
      </c>
      <c r="R15" s="98" t="s">
        <v>2528</v>
      </c>
      <c r="S15" s="98" t="s">
        <v>2528</v>
      </c>
      <c r="T15" s="98" t="s">
        <v>2528</v>
      </c>
      <c r="U15" s="98" t="s">
        <v>2528</v>
      </c>
      <c r="V15" s="98" t="s">
        <v>2528</v>
      </c>
      <c r="W15" s="98" t="s">
        <v>2528</v>
      </c>
      <c r="X15" s="98" t="s">
        <v>2528</v>
      </c>
      <c r="Y15" s="98" t="s">
        <v>2528</v>
      </c>
      <c r="Z15" s="98" t="s">
        <v>2528</v>
      </c>
      <c r="AA15" s="98" t="s">
        <v>2528</v>
      </c>
      <c r="AB15" s="98" t="s">
        <v>2528</v>
      </c>
      <c r="AC15" s="98" t="s">
        <v>2528</v>
      </c>
      <c r="AI15" s="16" t="str">
        <f t="shared" si="6"/>
        <v>glbl_sty_clr_hash_key  string,</v>
      </c>
      <c r="AJ15" s="67" t="s">
        <v>968</v>
      </c>
      <c r="AK15" s="68" t="str">
        <f t="shared" si="7"/>
        <v>glbl_sty_clr_hash_key,</v>
      </c>
      <c r="AL15" t="s">
        <v>1041</v>
      </c>
      <c r="AN15" s="68" t="str">
        <f t="shared" si="8"/>
        <v>,a.glbl_sty_clr_hash_key</v>
      </c>
      <c r="AR15" t="s">
        <v>1574</v>
      </c>
      <c r="AU15" t="s">
        <v>2586</v>
      </c>
      <c r="AV15" t="s">
        <v>2571</v>
      </c>
      <c r="AW15" t="s">
        <v>2726</v>
      </c>
      <c r="AX15" s="16" t="str">
        <f t="shared" si="10"/>
        <v>GLBL_STY_CLR_HASH_KEY</v>
      </c>
      <c r="AY15" s="16" t="str">
        <f t="shared" si="9"/>
        <v>The brand style color hash key will be generatedbased on the opr_glbl_sty_clr_id and style versionnumber  (From PDM)</v>
      </c>
    </row>
    <row r="16" spans="1:51" ht="30">
      <c r="A16" t="s">
        <v>650</v>
      </c>
      <c r="B16" s="16" t="str">
        <f t="shared" si="0"/>
        <v>brd_loc_hash_key string</v>
      </c>
      <c r="C16" s="20">
        <f t="shared" si="1"/>
        <v>17</v>
      </c>
      <c r="D16" s="20">
        <f t="shared" si="2"/>
        <v>0</v>
      </c>
      <c r="F16" s="87" t="str">
        <f t="shared" si="3"/>
        <v>brd_loc_hash_key</v>
      </c>
      <c r="G16" s="87" t="str">
        <f t="shared" si="4"/>
        <v>string</v>
      </c>
      <c r="H16" s="90">
        <v>5</v>
      </c>
      <c r="I16" s="28"/>
      <c r="J16" s="128" t="str">
        <f t="shared" si="5"/>
        <v>The unique identifier of the brand associated to theSKU on the line item.  (From PDM)</v>
      </c>
      <c r="K16" s="98" t="s">
        <v>1719</v>
      </c>
      <c r="L16" s="98" t="s">
        <v>1719</v>
      </c>
      <c r="M16" s="4"/>
      <c r="Q16" s="117" t="s">
        <v>1644</v>
      </c>
      <c r="R16" s="98" t="s">
        <v>2529</v>
      </c>
      <c r="S16" s="98" t="s">
        <v>2529</v>
      </c>
      <c r="T16" s="98" t="s">
        <v>2529</v>
      </c>
      <c r="U16" s="98" t="s">
        <v>2529</v>
      </c>
      <c r="V16" s="98" t="s">
        <v>2529</v>
      </c>
      <c r="W16" s="98" t="s">
        <v>2529</v>
      </c>
      <c r="X16" s="98" t="s">
        <v>2529</v>
      </c>
      <c r="Y16" s="98" t="s">
        <v>2529</v>
      </c>
      <c r="Z16" s="98" t="s">
        <v>2529</v>
      </c>
      <c r="AA16" s="98" t="s">
        <v>2529</v>
      </c>
      <c r="AB16" s="98" t="s">
        <v>2529</v>
      </c>
      <c r="AC16" s="98" t="s">
        <v>2529</v>
      </c>
      <c r="AI16" s="16" t="str">
        <f t="shared" ref="AI16:AI79" si="11">F16&amp;"  "&amp;G16&amp;","</f>
        <v>brd_loc_hash_key  string,</v>
      </c>
      <c r="AJ16" s="67" t="s">
        <v>1111</v>
      </c>
      <c r="AK16" s="68" t="str">
        <f t="shared" ref="AK16:AK79" si="12">F16&amp;","</f>
        <v>brd_loc_hash_key,</v>
      </c>
      <c r="AL16" s="67" t="s">
        <v>1159</v>
      </c>
      <c r="AM16" s="67"/>
      <c r="AN16" s="68" t="str">
        <f t="shared" ref="AN16:AN79" si="13">",a."&amp;F16</f>
        <v>,a.brd_loc_hash_key</v>
      </c>
      <c r="AR16" t="s">
        <v>1644</v>
      </c>
      <c r="AU16" t="s">
        <v>2727</v>
      </c>
      <c r="AV16" t="s">
        <v>2571</v>
      </c>
      <c r="AW16" t="s">
        <v>2728</v>
      </c>
      <c r="AX16" s="16" t="str">
        <f t="shared" si="10"/>
        <v>BRD_LOC_HASH_KEY</v>
      </c>
      <c r="AY16" s="16" t="str">
        <f t="shared" si="9"/>
        <v>The unique identifier of the brand associated to theSKU on the line item.  (From PDM)</v>
      </c>
    </row>
    <row r="17" spans="1:51" ht="30">
      <c r="A17" t="s">
        <v>651</v>
      </c>
      <c r="B17" s="16" t="str">
        <f t="shared" si="0"/>
        <v>web_site_loc_hash_key string</v>
      </c>
      <c r="C17" s="20">
        <f t="shared" si="1"/>
        <v>22</v>
      </c>
      <c r="D17" s="20">
        <f t="shared" si="2"/>
        <v>0</v>
      </c>
      <c r="F17" s="87" t="str">
        <f t="shared" si="3"/>
        <v>web_site_loc_hash_key</v>
      </c>
      <c r="G17" s="87" t="str">
        <f t="shared" si="4"/>
        <v>string</v>
      </c>
      <c r="H17" s="88">
        <v>6</v>
      </c>
      <c r="I17" s="28"/>
      <c r="J17" s="128" t="str">
        <f t="shared" si="5"/>
        <v>The unique identifier of the brand associated to theweb site through which the order was placed.  (From PDM)</v>
      </c>
      <c r="K17" s="98" t="s">
        <v>1719</v>
      </c>
      <c r="L17" s="98" t="s">
        <v>1719</v>
      </c>
      <c r="M17" s="4"/>
      <c r="Q17" s="117" t="s">
        <v>1645</v>
      </c>
      <c r="R17" s="98" t="s">
        <v>2529</v>
      </c>
      <c r="S17" s="98" t="s">
        <v>2529</v>
      </c>
      <c r="T17" s="98" t="s">
        <v>2529</v>
      </c>
      <c r="U17" s="98" t="s">
        <v>2529</v>
      </c>
      <c r="V17" s="98" t="s">
        <v>2529</v>
      </c>
      <c r="W17" s="98" t="s">
        <v>2529</v>
      </c>
      <c r="X17" s="98" t="s">
        <v>2529</v>
      </c>
      <c r="Y17" s="98" t="s">
        <v>2529</v>
      </c>
      <c r="Z17" s="98" t="s">
        <v>2529</v>
      </c>
      <c r="AA17" s="98" t="s">
        <v>2529</v>
      </c>
      <c r="AB17" s="98" t="s">
        <v>2529</v>
      </c>
      <c r="AC17" s="98" t="s">
        <v>2529</v>
      </c>
      <c r="AI17" s="16" t="str">
        <f t="shared" si="11"/>
        <v>web_site_loc_hash_key  string,</v>
      </c>
      <c r="AJ17" s="67" t="s">
        <v>1112</v>
      </c>
      <c r="AK17" s="68" t="str">
        <f t="shared" si="12"/>
        <v>web_site_loc_hash_key,</v>
      </c>
      <c r="AL17" t="s">
        <v>1160</v>
      </c>
      <c r="AN17" s="68" t="str">
        <f t="shared" si="13"/>
        <v>,a.web_site_loc_hash_key</v>
      </c>
      <c r="AR17" t="s">
        <v>1645</v>
      </c>
      <c r="AU17" t="s">
        <v>2729</v>
      </c>
      <c r="AV17" t="s">
        <v>2571</v>
      </c>
      <c r="AW17" t="s">
        <v>2730</v>
      </c>
      <c r="AX17" s="16" t="str">
        <f t="shared" si="10"/>
        <v>WEB_SITE_LOC_HASH_KEY</v>
      </c>
      <c r="AY17" s="16" t="str">
        <f t="shared" si="9"/>
        <v>The unique identifier of the brand associated to theweb site through which the order was placed.  (From PDM)</v>
      </c>
    </row>
    <row r="18" spans="1:51" ht="30">
      <c r="A18" t="s">
        <v>652</v>
      </c>
      <c r="B18" s="16" t="str">
        <f t="shared" si="0"/>
        <v>sku_brd_id int</v>
      </c>
      <c r="C18" s="20">
        <f t="shared" si="1"/>
        <v>11</v>
      </c>
      <c r="D18" s="20">
        <f t="shared" si="2"/>
        <v>0</v>
      </c>
      <c r="F18" s="87" t="str">
        <f t="shared" si="3"/>
        <v>sku_brd_id</v>
      </c>
      <c r="G18" s="87" t="str">
        <f t="shared" si="4"/>
        <v>int</v>
      </c>
      <c r="H18" s="90">
        <v>7</v>
      </c>
      <c r="I18" s="28"/>
      <c r="J18" s="128" t="str">
        <f t="shared" si="5"/>
        <v>The unique identifier of the brand associated to theSKU on the line item.  (From PDM)</v>
      </c>
      <c r="K18" s="97">
        <v>3</v>
      </c>
      <c r="L18" s="97">
        <v>3</v>
      </c>
      <c r="M18" s="4"/>
      <c r="Q18" s="116" t="s">
        <v>1646</v>
      </c>
      <c r="R18" s="97">
        <v>1</v>
      </c>
      <c r="S18" s="97">
        <v>1</v>
      </c>
      <c r="T18" s="97">
        <v>1</v>
      </c>
      <c r="U18" s="97">
        <v>1</v>
      </c>
      <c r="V18" s="97">
        <v>1</v>
      </c>
      <c r="W18" s="97">
        <v>1</v>
      </c>
      <c r="X18" s="97">
        <v>1</v>
      </c>
      <c r="Y18" s="97">
        <v>1</v>
      </c>
      <c r="Z18" s="97">
        <v>1</v>
      </c>
      <c r="AA18" s="97">
        <v>1</v>
      </c>
      <c r="AB18" s="97">
        <v>1</v>
      </c>
      <c r="AC18" s="97">
        <v>1</v>
      </c>
      <c r="AI18" s="16" t="str">
        <f t="shared" si="11"/>
        <v>sku_brd_id  int,</v>
      </c>
      <c r="AJ18" s="67" t="s">
        <v>1113</v>
      </c>
      <c r="AK18" s="68" t="str">
        <f t="shared" si="12"/>
        <v>sku_brd_id,</v>
      </c>
      <c r="AL18" s="67" t="s">
        <v>1161</v>
      </c>
      <c r="AM18" s="67"/>
      <c r="AN18" s="68" t="str">
        <f t="shared" si="13"/>
        <v>,a.sku_brd_id</v>
      </c>
      <c r="AR18" t="s">
        <v>1646</v>
      </c>
      <c r="AU18" t="s">
        <v>2731</v>
      </c>
      <c r="AV18" t="s">
        <v>2576</v>
      </c>
      <c r="AW18" t="s">
        <v>2728</v>
      </c>
      <c r="AX18" s="16" t="str">
        <f t="shared" si="10"/>
        <v>SKU_BRD_ID</v>
      </c>
      <c r="AY18" s="16" t="str">
        <f t="shared" si="9"/>
        <v>The unique identifier of the brand associated to theSKU on the line item.  (From PDM)</v>
      </c>
    </row>
    <row r="19" spans="1:51" ht="30">
      <c r="A19" t="s">
        <v>653</v>
      </c>
      <c r="B19" s="16" t="str">
        <f t="shared" si="0"/>
        <v>web_site_brd_id int</v>
      </c>
      <c r="C19" s="20">
        <f t="shared" si="1"/>
        <v>16</v>
      </c>
      <c r="D19" s="20">
        <f t="shared" si="2"/>
        <v>0</v>
      </c>
      <c r="F19" s="87" t="str">
        <f t="shared" si="3"/>
        <v>web_site_brd_id</v>
      </c>
      <c r="G19" s="87" t="str">
        <f t="shared" si="4"/>
        <v>int</v>
      </c>
      <c r="H19" s="88">
        <v>8</v>
      </c>
      <c r="I19" s="28"/>
      <c r="J19" s="128" t="str">
        <f t="shared" si="5"/>
        <v>The unique identifier of the brand associated to theweb site through which the order was placed.  (From PDM)</v>
      </c>
      <c r="K19" s="97">
        <v>3</v>
      </c>
      <c r="L19" s="97">
        <v>3</v>
      </c>
      <c r="M19" s="4"/>
      <c r="Q19" s="117" t="s">
        <v>1647</v>
      </c>
      <c r="R19" s="97">
        <v>1</v>
      </c>
      <c r="S19" s="97">
        <v>1</v>
      </c>
      <c r="T19" s="97">
        <v>1</v>
      </c>
      <c r="U19" s="97">
        <v>1</v>
      </c>
      <c r="V19" s="97">
        <v>1</v>
      </c>
      <c r="W19" s="97">
        <v>1</v>
      </c>
      <c r="X19" s="97">
        <v>1</v>
      </c>
      <c r="Y19" s="97">
        <v>1</v>
      </c>
      <c r="Z19" s="97">
        <v>1</v>
      </c>
      <c r="AA19" s="97">
        <v>1</v>
      </c>
      <c r="AB19" s="97">
        <v>1</v>
      </c>
      <c r="AC19" s="97">
        <v>1</v>
      </c>
      <c r="AI19" s="16" t="str">
        <f t="shared" si="11"/>
        <v>web_site_brd_id  int,</v>
      </c>
      <c r="AJ19" s="67" t="s">
        <v>1114</v>
      </c>
      <c r="AK19" s="68" t="str">
        <f t="shared" si="12"/>
        <v>web_site_brd_id,</v>
      </c>
      <c r="AL19" t="s">
        <v>1162</v>
      </c>
      <c r="AN19" s="68" t="str">
        <f t="shared" si="13"/>
        <v>,a.web_site_brd_id</v>
      </c>
      <c r="AR19" t="s">
        <v>1647</v>
      </c>
      <c r="AU19" t="s">
        <v>2732</v>
      </c>
      <c r="AV19" t="s">
        <v>2576</v>
      </c>
      <c r="AW19" t="s">
        <v>2730</v>
      </c>
      <c r="AX19" s="16" t="str">
        <f t="shared" si="10"/>
        <v>WEB_SITE_BRD_ID</v>
      </c>
      <c r="AY19" s="16" t="str">
        <f t="shared" si="9"/>
        <v>The unique identifier of the brand associated to theweb site through which the order was placed.  (From PDM)</v>
      </c>
    </row>
    <row r="20" spans="1:51" ht="30">
      <c r="A20" t="s">
        <v>654</v>
      </c>
      <c r="B20" s="16" t="str">
        <f t="shared" si="0"/>
        <v>mkt_id int</v>
      </c>
      <c r="C20" s="20">
        <f t="shared" si="1"/>
        <v>7</v>
      </c>
      <c r="D20" s="20">
        <f t="shared" si="2"/>
        <v>0</v>
      </c>
      <c r="F20" s="87" t="str">
        <f t="shared" si="3"/>
        <v>mkt_id</v>
      </c>
      <c r="G20" s="87" t="str">
        <f t="shared" si="4"/>
        <v>int</v>
      </c>
      <c r="H20" s="90">
        <v>9</v>
      </c>
      <c r="I20" s="28"/>
      <c r="J20" s="128" t="str">
        <f t="shared" si="5"/>
        <v>The unique identifier of the market of the SKU on theline item.  (From PDM)</v>
      </c>
      <c r="K20" s="97">
        <v>1</v>
      </c>
      <c r="L20" s="97">
        <v>1</v>
      </c>
      <c r="M20" s="4"/>
      <c r="Q20" s="117" t="s">
        <v>1648</v>
      </c>
      <c r="R20" s="97">
        <v>1</v>
      </c>
      <c r="S20" s="97">
        <v>1</v>
      </c>
      <c r="T20" s="97">
        <v>1</v>
      </c>
      <c r="U20" s="97">
        <v>1</v>
      </c>
      <c r="V20" s="97">
        <v>1</v>
      </c>
      <c r="W20" s="97">
        <v>1</v>
      </c>
      <c r="X20" s="97">
        <v>1</v>
      </c>
      <c r="Y20" s="97">
        <v>1</v>
      </c>
      <c r="Z20" s="97">
        <v>1</v>
      </c>
      <c r="AA20" s="97">
        <v>1</v>
      </c>
      <c r="AB20" s="97">
        <v>1</v>
      </c>
      <c r="AC20" s="97">
        <v>1</v>
      </c>
      <c r="AI20" s="16" t="str">
        <f t="shared" si="11"/>
        <v>mkt_id  int,</v>
      </c>
      <c r="AJ20" s="67" t="s">
        <v>1115</v>
      </c>
      <c r="AK20" s="68" t="str">
        <f t="shared" si="12"/>
        <v>mkt_id,</v>
      </c>
      <c r="AL20" s="67" t="s">
        <v>1163</v>
      </c>
      <c r="AM20" s="67"/>
      <c r="AN20" s="68" t="str">
        <f t="shared" si="13"/>
        <v>,a.mkt_id</v>
      </c>
      <c r="AR20" t="s">
        <v>1648</v>
      </c>
      <c r="AU20" t="s">
        <v>2733</v>
      </c>
      <c r="AV20" t="s">
        <v>2576</v>
      </c>
      <c r="AW20" t="s">
        <v>2734</v>
      </c>
      <c r="AX20" s="16" t="str">
        <f t="shared" si="10"/>
        <v>MKT_ID</v>
      </c>
      <c r="AY20" s="16" t="str">
        <f t="shared" si="9"/>
        <v>The unique identifier of the market of the SKU on theline item.  (From PDM)</v>
      </c>
    </row>
    <row r="21" spans="1:51" ht="30">
      <c r="A21" t="s">
        <v>442</v>
      </c>
      <c r="B21" s="16" t="str">
        <f t="shared" si="0"/>
        <v>chnl_id int</v>
      </c>
      <c r="C21" s="20">
        <f t="shared" si="1"/>
        <v>8</v>
      </c>
      <c r="D21" s="20">
        <f t="shared" si="2"/>
        <v>0</v>
      </c>
      <c r="F21" s="87" t="str">
        <f t="shared" si="3"/>
        <v>chnl_id</v>
      </c>
      <c r="G21" s="87" t="str">
        <f t="shared" si="4"/>
        <v>int</v>
      </c>
      <c r="H21" s="88">
        <v>10</v>
      </c>
      <c r="I21" s="28"/>
      <c r="J21" s="128" t="str">
        <f t="shared" si="5"/>
        <v>The unique identifier of the channel associated to theSKU on the line item.  (From PDM)</v>
      </c>
      <c r="K21" s="97">
        <v>2</v>
      </c>
      <c r="L21" s="97">
        <v>2</v>
      </c>
      <c r="M21" s="4"/>
      <c r="Q21" s="117" t="s">
        <v>1594</v>
      </c>
      <c r="R21" s="97">
        <v>2</v>
      </c>
      <c r="S21" s="97">
        <v>2</v>
      </c>
      <c r="T21" s="97">
        <v>2</v>
      </c>
      <c r="U21" s="97">
        <v>2</v>
      </c>
      <c r="V21" s="97">
        <v>2</v>
      </c>
      <c r="W21" s="97">
        <v>2</v>
      </c>
      <c r="X21" s="97">
        <v>2</v>
      </c>
      <c r="Y21" s="97">
        <v>2</v>
      </c>
      <c r="Z21" s="97">
        <v>2</v>
      </c>
      <c r="AA21" s="97">
        <v>2</v>
      </c>
      <c r="AB21" s="97">
        <v>2</v>
      </c>
      <c r="AC21" s="97">
        <v>2</v>
      </c>
      <c r="AI21" s="16" t="str">
        <f t="shared" si="11"/>
        <v>chnl_id  int,</v>
      </c>
      <c r="AJ21" s="67" t="s">
        <v>986</v>
      </c>
      <c r="AK21" s="68" t="str">
        <f t="shared" si="12"/>
        <v>chnl_id,</v>
      </c>
      <c r="AL21" t="s">
        <v>1061</v>
      </c>
      <c r="AN21" s="68" t="str">
        <f t="shared" si="13"/>
        <v>,a.chnl_id</v>
      </c>
      <c r="AR21" t="s">
        <v>1594</v>
      </c>
      <c r="AU21" t="s">
        <v>2627</v>
      </c>
      <c r="AV21" t="s">
        <v>2576</v>
      </c>
      <c r="AW21" t="s">
        <v>2735</v>
      </c>
      <c r="AX21" s="16" t="str">
        <f t="shared" si="10"/>
        <v>CHNL_ID</v>
      </c>
      <c r="AY21" s="16" t="str">
        <f t="shared" si="9"/>
        <v>The unique identifier of the channel associated to theSKU on the line item.  (From PDM)</v>
      </c>
    </row>
    <row r="22" spans="1:51">
      <c r="A22" t="s">
        <v>443</v>
      </c>
      <c r="B22" s="16" t="str">
        <f t="shared" si="0"/>
        <v>dd_chnl_id int</v>
      </c>
      <c r="C22" s="20">
        <f t="shared" si="1"/>
        <v>11</v>
      </c>
      <c r="D22" s="20">
        <f t="shared" si="2"/>
        <v>0</v>
      </c>
      <c r="F22" s="87" t="str">
        <f t="shared" si="3"/>
        <v>dd_chnl_id</v>
      </c>
      <c r="G22" s="87" t="str">
        <f t="shared" si="4"/>
        <v>int</v>
      </c>
      <c r="H22" s="90">
        <v>11</v>
      </c>
      <c r="I22" s="28"/>
      <c r="J22" s="128" t="str">
        <f t="shared" si="5"/>
        <v>Identifies the true channel.  (From PDM)</v>
      </c>
      <c r="K22" s="97">
        <v>2</v>
      </c>
      <c r="L22" s="97">
        <v>2</v>
      </c>
      <c r="M22" s="4"/>
      <c r="Q22" s="117" t="s">
        <v>1595</v>
      </c>
      <c r="R22" s="97">
        <v>2</v>
      </c>
      <c r="S22" s="97">
        <v>2</v>
      </c>
      <c r="T22" s="97">
        <v>2</v>
      </c>
      <c r="U22" s="97">
        <v>2</v>
      </c>
      <c r="V22" s="97">
        <v>2</v>
      </c>
      <c r="W22" s="97">
        <v>2</v>
      </c>
      <c r="X22" s="97">
        <v>2</v>
      </c>
      <c r="Y22" s="97">
        <v>2</v>
      </c>
      <c r="Z22" s="97">
        <v>2</v>
      </c>
      <c r="AA22" s="97">
        <v>2</v>
      </c>
      <c r="AB22" s="97">
        <v>2</v>
      </c>
      <c r="AC22" s="97">
        <v>2</v>
      </c>
      <c r="AI22" s="16" t="str">
        <f t="shared" si="11"/>
        <v>dd_chnl_id  int,</v>
      </c>
      <c r="AJ22" s="67" t="s">
        <v>987</v>
      </c>
      <c r="AK22" s="68" t="str">
        <f t="shared" si="12"/>
        <v>dd_chnl_id,</v>
      </c>
      <c r="AL22" s="67" t="s">
        <v>1062</v>
      </c>
      <c r="AM22" s="67"/>
      <c r="AN22" s="68" t="str">
        <f t="shared" si="13"/>
        <v>,a.dd_chnl_id</v>
      </c>
      <c r="AR22" t="s">
        <v>1595</v>
      </c>
      <c r="AU22" t="s">
        <v>2629</v>
      </c>
      <c r="AV22" t="s">
        <v>2576</v>
      </c>
      <c r="AW22" t="s">
        <v>2736</v>
      </c>
      <c r="AX22" s="16" t="str">
        <f t="shared" si="10"/>
        <v>DD_CHNL_ID</v>
      </c>
      <c r="AY22" s="16" t="str">
        <f t="shared" si="9"/>
        <v>Identifies the true channel.  (From PDM)</v>
      </c>
    </row>
    <row r="23" spans="1:51">
      <c r="A23" t="s">
        <v>655</v>
      </c>
      <c r="B23" s="16" t="str">
        <f t="shared" si="0"/>
        <v>txn_typ_cd string</v>
      </c>
      <c r="C23" s="20">
        <f t="shared" si="1"/>
        <v>11</v>
      </c>
      <c r="D23" s="20">
        <f t="shared" si="2"/>
        <v>0</v>
      </c>
      <c r="F23" s="91" t="str">
        <f t="shared" si="3"/>
        <v>txn_typ_cd</v>
      </c>
      <c r="G23" s="91" t="str">
        <f t="shared" si="4"/>
        <v>string</v>
      </c>
      <c r="H23" s="92">
        <v>12</v>
      </c>
      <c r="I23" s="72"/>
      <c r="J23" s="127" t="str">
        <f t="shared" si="5"/>
        <v>Identifies the state of the order and line item.  (From PDM)</v>
      </c>
      <c r="K23" s="99" t="s">
        <v>1720</v>
      </c>
      <c r="L23" s="99" t="s">
        <v>1721</v>
      </c>
      <c r="M23" s="4"/>
      <c r="Q23" s="116" t="s">
        <v>1649</v>
      </c>
      <c r="R23" s="97" t="s">
        <v>1720</v>
      </c>
      <c r="S23" s="97" t="s">
        <v>1720</v>
      </c>
      <c r="T23" s="97" t="s">
        <v>1720</v>
      </c>
      <c r="U23" s="97" t="s">
        <v>1720</v>
      </c>
      <c r="V23" s="97" t="s">
        <v>1720</v>
      </c>
      <c r="W23" s="97" t="s">
        <v>1721</v>
      </c>
      <c r="X23" s="97" t="s">
        <v>1721</v>
      </c>
      <c r="Y23" s="97" t="s">
        <v>1721</v>
      </c>
      <c r="Z23" s="97" t="s">
        <v>1721</v>
      </c>
      <c r="AA23" s="97" t="s">
        <v>1721</v>
      </c>
      <c r="AB23" s="97" t="s">
        <v>1721</v>
      </c>
      <c r="AC23" s="97" t="s">
        <v>1720</v>
      </c>
      <c r="AI23" s="16" t="str">
        <f t="shared" si="11"/>
        <v>txn_typ_cd  string,</v>
      </c>
      <c r="AJ23" s="67" t="s">
        <v>1116</v>
      </c>
      <c r="AK23" s="68" t="str">
        <f t="shared" si="12"/>
        <v>txn_typ_cd,</v>
      </c>
      <c r="AL23" t="s">
        <v>1164</v>
      </c>
      <c r="AN23" s="68" t="str">
        <f t="shared" si="13"/>
        <v>,a.txn_typ_cd</v>
      </c>
      <c r="AR23" t="s">
        <v>1649</v>
      </c>
      <c r="AU23" t="s">
        <v>2737</v>
      </c>
      <c r="AV23" t="s">
        <v>2571</v>
      </c>
      <c r="AW23" t="s">
        <v>2738</v>
      </c>
      <c r="AX23" s="16" t="str">
        <f t="shared" si="10"/>
        <v>TXN_TYP_CD</v>
      </c>
      <c r="AY23" s="16" t="str">
        <f t="shared" si="9"/>
        <v>Identifies the state of the order and line item.  (From PDM)</v>
      </c>
    </row>
    <row r="24" spans="1:51">
      <c r="A24" t="s">
        <v>656</v>
      </c>
      <c r="B24" s="16" t="str">
        <f t="shared" si="0"/>
        <v>ord_bo_xst_ind string</v>
      </c>
      <c r="C24" s="20">
        <f t="shared" si="1"/>
        <v>15</v>
      </c>
      <c r="D24" s="20">
        <f t="shared" si="2"/>
        <v>0</v>
      </c>
      <c r="F24" s="87" t="str">
        <f t="shared" si="3"/>
        <v>ord_bo_xst_ind</v>
      </c>
      <c r="G24" s="87" t="str">
        <f t="shared" si="4"/>
        <v>string</v>
      </c>
      <c r="H24" s="90">
        <v>13</v>
      </c>
      <c r="I24" s="28"/>
      <c r="J24" s="128" t="str">
        <f t="shared" si="5"/>
        <v>Shows if a backorder exists for any line on this order  (From PDM)</v>
      </c>
      <c r="K24" s="97" t="s">
        <v>1722</v>
      </c>
      <c r="L24" s="97" t="s">
        <v>1722</v>
      </c>
      <c r="M24" s="4"/>
      <c r="Q24" s="117" t="s">
        <v>1650</v>
      </c>
      <c r="R24" s="97" t="s">
        <v>2530</v>
      </c>
      <c r="S24" s="97" t="s">
        <v>2530</v>
      </c>
      <c r="T24" s="97" t="s">
        <v>2530</v>
      </c>
      <c r="U24" s="97" t="s">
        <v>2530</v>
      </c>
      <c r="V24" s="97" t="s">
        <v>2530</v>
      </c>
      <c r="W24" s="97" t="s">
        <v>2530</v>
      </c>
      <c r="X24" s="97" t="s">
        <v>2530</v>
      </c>
      <c r="Y24" s="97" t="s">
        <v>2530</v>
      </c>
      <c r="Z24" s="97" t="s">
        <v>2530</v>
      </c>
      <c r="AA24" s="97" t="s">
        <v>2530</v>
      </c>
      <c r="AB24" s="97" t="s">
        <v>2530</v>
      </c>
      <c r="AC24" s="97" t="s">
        <v>2530</v>
      </c>
      <c r="AI24" s="16" t="str">
        <f t="shared" si="11"/>
        <v>ord_bo_xst_ind  string,</v>
      </c>
      <c r="AJ24" s="67" t="s">
        <v>1117</v>
      </c>
      <c r="AK24" s="68" t="str">
        <f t="shared" si="12"/>
        <v>ord_bo_xst_ind,</v>
      </c>
      <c r="AL24" s="67" t="s">
        <v>1165</v>
      </c>
      <c r="AM24" s="67"/>
      <c r="AN24" s="68" t="str">
        <f t="shared" si="13"/>
        <v>,a.ord_bo_xst_ind</v>
      </c>
      <c r="AR24" t="s">
        <v>1650</v>
      </c>
      <c r="AU24" t="s">
        <v>2739</v>
      </c>
      <c r="AV24" t="s">
        <v>2571</v>
      </c>
      <c r="AW24" t="s">
        <v>2740</v>
      </c>
      <c r="AX24" s="16" t="str">
        <f t="shared" si="10"/>
        <v>ORD_BO_XST_IND</v>
      </c>
      <c r="AY24" s="16" t="str">
        <f t="shared" si="9"/>
        <v>Shows if a backorder exists for any line on this order  (From PDM)</v>
      </c>
    </row>
    <row r="25" spans="1:51" ht="30">
      <c r="A25" t="s">
        <v>440</v>
      </c>
      <c r="B25" s="16" t="str">
        <f t="shared" ref="B25:B86" si="14">TRIM(A25)</f>
        <v>prc_stat_cd string</v>
      </c>
      <c r="C25" s="20">
        <f t="shared" ref="C25:C86" si="15">SEARCH(" ",B25)</f>
        <v>12</v>
      </c>
      <c r="D25" s="20">
        <f t="shared" ref="D25:D86" si="16">IFERROR(SEARCH(" ",B25,C25+1),0)</f>
        <v>0</v>
      </c>
      <c r="F25" s="87" t="str">
        <f t="shared" ref="F25:F86" si="17">LEFT(B25,C25-1)</f>
        <v>prc_stat_cd</v>
      </c>
      <c r="G25" s="87" t="str">
        <f t="shared" si="4"/>
        <v>string</v>
      </c>
      <c r="H25" s="90">
        <v>14</v>
      </c>
      <c r="I25" s="28"/>
      <c r="J25" s="128" t="str">
        <f t="shared" si="5"/>
        <v>Price Status Code applied to the line item. Values are:4 Regular, 3 Promotion, 1 Markdown  (From PDM)</v>
      </c>
      <c r="K25" s="97">
        <v>4</v>
      </c>
      <c r="L25" s="97">
        <v>3</v>
      </c>
      <c r="M25" s="4"/>
      <c r="Q25" s="117" t="s">
        <v>1592</v>
      </c>
      <c r="R25" s="97">
        <v>4</v>
      </c>
      <c r="S25" s="97">
        <v>4</v>
      </c>
      <c r="T25" s="97">
        <v>4</v>
      </c>
      <c r="U25" s="97">
        <v>4</v>
      </c>
      <c r="V25" s="97">
        <v>4</v>
      </c>
      <c r="W25" s="97">
        <v>4</v>
      </c>
      <c r="X25" s="97">
        <v>4</v>
      </c>
      <c r="Y25" s="97">
        <v>4</v>
      </c>
      <c r="Z25" s="97">
        <v>4</v>
      </c>
      <c r="AA25" s="97">
        <v>4</v>
      </c>
      <c r="AB25" s="97">
        <v>4</v>
      </c>
      <c r="AC25" s="97">
        <v>4</v>
      </c>
      <c r="AI25" s="16" t="str">
        <f t="shared" si="11"/>
        <v>prc_stat_cd  string,</v>
      </c>
      <c r="AJ25" s="67" t="s">
        <v>984</v>
      </c>
      <c r="AK25" s="68" t="str">
        <f t="shared" si="12"/>
        <v>prc_stat_cd,</v>
      </c>
      <c r="AL25" t="s">
        <v>1059</v>
      </c>
      <c r="AN25" s="68" t="str">
        <f t="shared" si="13"/>
        <v>,a.prc_stat_cd</v>
      </c>
      <c r="AR25" t="s">
        <v>1592</v>
      </c>
      <c r="AU25" t="s">
        <v>2623</v>
      </c>
      <c r="AV25" t="s">
        <v>2571</v>
      </c>
      <c r="AW25" t="s">
        <v>2741</v>
      </c>
      <c r="AX25" s="16" t="str">
        <f t="shared" si="10"/>
        <v>PRC_STAT_CD</v>
      </c>
      <c r="AY25" s="16" t="str">
        <f t="shared" si="9"/>
        <v>Price Status Code applied to the line item. Values are:4 Regular, 3 Promotion, 1 Markdown  (From PDM)</v>
      </c>
    </row>
    <row r="26" spans="1:51">
      <c r="A26" t="s">
        <v>657</v>
      </c>
      <c r="B26" s="16" t="str">
        <f t="shared" si="14"/>
        <v>ord_ln_tot_rtl_sls_amt double</v>
      </c>
      <c r="C26" s="20">
        <f t="shared" si="15"/>
        <v>23</v>
      </c>
      <c r="D26" s="20">
        <f t="shared" si="16"/>
        <v>0</v>
      </c>
      <c r="F26" s="87" t="str">
        <f t="shared" si="17"/>
        <v>ord_ln_tot_rtl_sls_amt</v>
      </c>
      <c r="G26" s="87" t="str">
        <f t="shared" si="4"/>
        <v>double</v>
      </c>
      <c r="H26" s="88">
        <v>15</v>
      </c>
      <c r="I26" s="28"/>
      <c r="J26" s="128" t="str">
        <f t="shared" si="5"/>
        <v>Total Retail Sales Amount without any adjustments  (From PDM)</v>
      </c>
      <c r="K26" s="97">
        <v>16.940000000000001</v>
      </c>
      <c r="L26" s="97">
        <v>8</v>
      </c>
      <c r="M26" s="4"/>
      <c r="Q26" s="117" t="s">
        <v>1651</v>
      </c>
      <c r="R26" s="97">
        <v>19.95</v>
      </c>
      <c r="S26" s="97">
        <v>19.95</v>
      </c>
      <c r="T26" s="97">
        <v>19.95</v>
      </c>
      <c r="U26" s="97">
        <v>19.95</v>
      </c>
      <c r="V26" s="97">
        <v>19.95</v>
      </c>
      <c r="W26" s="97">
        <v>19.95</v>
      </c>
      <c r="X26" s="97">
        <v>19.95</v>
      </c>
      <c r="Y26" s="97">
        <v>19.95</v>
      </c>
      <c r="Z26" s="97">
        <v>19.95</v>
      </c>
      <c r="AA26" s="97">
        <v>19.95</v>
      </c>
      <c r="AB26" s="97">
        <v>19.95</v>
      </c>
      <c r="AC26" s="97">
        <v>19.95</v>
      </c>
      <c r="AI26" s="16" t="str">
        <f t="shared" si="11"/>
        <v>ord_ln_tot_rtl_sls_amt  double,</v>
      </c>
      <c r="AJ26" s="67" t="s">
        <v>1118</v>
      </c>
      <c r="AK26" s="68" t="str">
        <f t="shared" si="12"/>
        <v>ord_ln_tot_rtl_sls_amt,</v>
      </c>
      <c r="AL26" s="67" t="s">
        <v>1166</v>
      </c>
      <c r="AM26" s="67"/>
      <c r="AN26" s="68" t="str">
        <f t="shared" si="13"/>
        <v>,a.ord_ln_tot_rtl_sls_amt</v>
      </c>
      <c r="AR26" t="s">
        <v>1651</v>
      </c>
      <c r="AU26" t="s">
        <v>2742</v>
      </c>
      <c r="AV26" t="s">
        <v>2595</v>
      </c>
      <c r="AW26" t="s">
        <v>2743</v>
      </c>
      <c r="AX26" s="16" t="str">
        <f t="shared" si="10"/>
        <v>ORD_LN_TOT_RTL_SLS_AMT</v>
      </c>
      <c r="AY26" s="16" t="str">
        <f t="shared" si="9"/>
        <v>Total Retail Sales Amount without any adjustments  (From PDM)</v>
      </c>
    </row>
    <row r="27" spans="1:51" ht="45">
      <c r="A27" t="s">
        <v>658</v>
      </c>
      <c r="B27" s="16" t="str">
        <f t="shared" si="14"/>
        <v>adj_un_ln_rtl_amt double</v>
      </c>
      <c r="C27" s="20">
        <f t="shared" si="15"/>
        <v>18</v>
      </c>
      <c r="D27" s="20">
        <f t="shared" si="16"/>
        <v>0</v>
      </c>
      <c r="F27" s="87" t="str">
        <f t="shared" si="17"/>
        <v>adj_un_ln_rtl_amt</v>
      </c>
      <c r="G27" s="87" t="str">
        <f t="shared" si="4"/>
        <v>double</v>
      </c>
      <c r="H27" s="90">
        <v>16</v>
      </c>
      <c r="I27" s="28"/>
      <c r="J27" s="128" t="str">
        <f t="shared" si="5"/>
        <v>Unit retail amount on the order line at time of order derived from YFS ORDER LINE RETAIL PRICE Update as needed. since the price can change due toCSR intervention after order has been placed  (From PDM)</v>
      </c>
      <c r="K27" s="97">
        <v>16.940000000000001</v>
      </c>
      <c r="L27" s="97">
        <v>8</v>
      </c>
      <c r="M27" s="4"/>
      <c r="Q27" s="117" t="s">
        <v>1652</v>
      </c>
      <c r="R27" s="97">
        <v>19.95</v>
      </c>
      <c r="S27" s="97">
        <v>19.95</v>
      </c>
      <c r="T27" s="97">
        <v>19.95</v>
      </c>
      <c r="U27" s="97">
        <v>19.95</v>
      </c>
      <c r="V27" s="97">
        <v>19.95</v>
      </c>
      <c r="W27" s="97">
        <v>19.95</v>
      </c>
      <c r="X27" s="97">
        <v>19.95</v>
      </c>
      <c r="Y27" s="97">
        <v>19.95</v>
      </c>
      <c r="Z27" s="97">
        <v>19.95</v>
      </c>
      <c r="AA27" s="97">
        <v>19.95</v>
      </c>
      <c r="AB27" s="97">
        <v>19.95</v>
      </c>
      <c r="AC27" s="97">
        <v>19.95</v>
      </c>
      <c r="AI27" s="16" t="str">
        <f t="shared" si="11"/>
        <v>adj_un_ln_rtl_amt  double,</v>
      </c>
      <c r="AJ27" s="67" t="s">
        <v>1119</v>
      </c>
      <c r="AK27" s="68" t="str">
        <f t="shared" si="12"/>
        <v>adj_un_ln_rtl_amt,</v>
      </c>
      <c r="AL27" t="s">
        <v>1167</v>
      </c>
      <c r="AN27" s="68" t="str">
        <f t="shared" si="13"/>
        <v>,a.adj_un_ln_rtl_amt</v>
      </c>
      <c r="AR27" t="s">
        <v>1652</v>
      </c>
      <c r="AU27" t="s">
        <v>2744</v>
      </c>
      <c r="AV27" t="s">
        <v>2595</v>
      </c>
      <c r="AW27" t="s">
        <v>2745</v>
      </c>
      <c r="AX27" s="16" t="str">
        <f t="shared" si="10"/>
        <v>ADJ_UN_LN_RTL_AMT</v>
      </c>
      <c r="AY27" s="16" t="str">
        <f t="shared" si="9"/>
        <v>Unit retail amount on the order line at time of order derived from YFS ORDER LINE RETAIL PRICE Update as needed. since the price can change due toCSR intervention after order has been placed  (From PDM)</v>
      </c>
    </row>
    <row r="28" spans="1:51">
      <c r="A28" t="s">
        <v>446</v>
      </c>
      <c r="B28" s="16" t="str">
        <f t="shared" si="14"/>
        <v>ctry_cd string</v>
      </c>
      <c r="C28" s="20">
        <f t="shared" si="15"/>
        <v>8</v>
      </c>
      <c r="D28" s="20">
        <f t="shared" si="16"/>
        <v>0</v>
      </c>
      <c r="F28" s="87" t="str">
        <f t="shared" si="17"/>
        <v>ctry_cd</v>
      </c>
      <c r="G28" s="87" t="str">
        <f t="shared" si="4"/>
        <v>string</v>
      </c>
      <c r="H28" s="88">
        <v>17</v>
      </c>
      <c r="I28" s="28"/>
      <c r="J28" s="128" t="str">
        <f t="shared" si="5"/>
        <v>Identifies the country code.  (From PDM)</v>
      </c>
      <c r="K28" s="97" t="s">
        <v>125</v>
      </c>
      <c r="L28" s="97" t="s">
        <v>125</v>
      </c>
      <c r="M28" s="4"/>
      <c r="Q28" s="116" t="s">
        <v>1598</v>
      </c>
      <c r="R28" s="97" t="s">
        <v>125</v>
      </c>
      <c r="S28" s="97" t="s">
        <v>125</v>
      </c>
      <c r="T28" s="97" t="s">
        <v>125</v>
      </c>
      <c r="U28" s="97" t="s">
        <v>125</v>
      </c>
      <c r="V28" s="97" t="s">
        <v>125</v>
      </c>
      <c r="W28" s="97" t="s">
        <v>125</v>
      </c>
      <c r="X28" s="97" t="s">
        <v>125</v>
      </c>
      <c r="Y28" s="97" t="s">
        <v>125</v>
      </c>
      <c r="Z28" s="97" t="s">
        <v>125</v>
      </c>
      <c r="AA28" s="97" t="s">
        <v>125</v>
      </c>
      <c r="AB28" s="97" t="s">
        <v>125</v>
      </c>
      <c r="AC28" s="97" t="s">
        <v>125</v>
      </c>
      <c r="AI28" s="16" t="str">
        <f t="shared" si="11"/>
        <v>ctry_cd  string,</v>
      </c>
      <c r="AJ28" s="67" t="s">
        <v>990</v>
      </c>
      <c r="AK28" s="68" t="str">
        <f t="shared" si="12"/>
        <v>ctry_cd,</v>
      </c>
      <c r="AL28" s="67" t="s">
        <v>1065</v>
      </c>
      <c r="AM28" s="67"/>
      <c r="AN28" s="68" t="str">
        <f t="shared" si="13"/>
        <v>,a.ctry_cd</v>
      </c>
      <c r="AR28" t="s">
        <v>1598</v>
      </c>
      <c r="AU28" t="s">
        <v>2635</v>
      </c>
      <c r="AV28" t="s">
        <v>2571</v>
      </c>
      <c r="AW28" t="s">
        <v>2746</v>
      </c>
      <c r="AX28" s="16" t="str">
        <f t="shared" si="10"/>
        <v>CTRY_CD</v>
      </c>
      <c r="AY28" s="16" t="str">
        <f t="shared" si="9"/>
        <v>Identifies the country code.  (From PDM)</v>
      </c>
    </row>
    <row r="29" spans="1:51">
      <c r="A29" t="s">
        <v>659</v>
      </c>
      <c r="B29" s="16" t="str">
        <f t="shared" si="14"/>
        <v>ord_ln_xtd_cur_tck_prc_amt double</v>
      </c>
      <c r="C29" s="20">
        <f t="shared" si="15"/>
        <v>27</v>
      </c>
      <c r="D29" s="20">
        <f t="shared" si="16"/>
        <v>0</v>
      </c>
      <c r="F29" s="87" t="str">
        <f t="shared" si="17"/>
        <v>ord_ln_xtd_cur_tck_prc_amt</v>
      </c>
      <c r="G29" s="87" t="str">
        <f t="shared" si="4"/>
        <v>double</v>
      </c>
      <c r="H29" s="90">
        <v>18</v>
      </c>
      <c r="I29" s="28"/>
      <c r="J29" s="128" t="str">
        <f t="shared" si="5"/>
        <v>Extended current ticket price amount.  (From PDM)</v>
      </c>
      <c r="K29" s="97">
        <v>16.940000000000001</v>
      </c>
      <c r="L29" s="97">
        <v>8</v>
      </c>
      <c r="M29" s="4"/>
      <c r="Q29" s="117" t="s">
        <v>1653</v>
      </c>
      <c r="R29" s="97">
        <v>19.95</v>
      </c>
      <c r="S29" s="97">
        <v>19.95</v>
      </c>
      <c r="T29" s="97">
        <v>19.95</v>
      </c>
      <c r="U29" s="97">
        <v>19.95</v>
      </c>
      <c r="V29" s="97">
        <v>19.95</v>
      </c>
      <c r="W29" s="97">
        <v>19.95</v>
      </c>
      <c r="X29" s="97">
        <v>19.95</v>
      </c>
      <c r="Y29" s="97">
        <v>19.95</v>
      </c>
      <c r="Z29" s="97">
        <v>19.95</v>
      </c>
      <c r="AA29" s="97">
        <v>19.95</v>
      </c>
      <c r="AB29" s="97">
        <v>19.95</v>
      </c>
      <c r="AC29" s="97">
        <v>19.95</v>
      </c>
      <c r="AI29" s="16" t="str">
        <f t="shared" si="11"/>
        <v>ord_ln_xtd_cur_tck_prc_amt  double,</v>
      </c>
      <c r="AJ29" s="67" t="s">
        <v>1120</v>
      </c>
      <c r="AK29" s="68" t="str">
        <f t="shared" si="12"/>
        <v>ord_ln_xtd_cur_tck_prc_amt,</v>
      </c>
      <c r="AL29" t="s">
        <v>1168</v>
      </c>
      <c r="AN29" s="68" t="str">
        <f t="shared" si="13"/>
        <v>,a.ord_ln_xtd_cur_tck_prc_amt</v>
      </c>
      <c r="AR29" t="s">
        <v>1653</v>
      </c>
      <c r="AU29" t="s">
        <v>2747</v>
      </c>
      <c r="AV29" t="s">
        <v>2595</v>
      </c>
      <c r="AW29" t="s">
        <v>2748</v>
      </c>
      <c r="AX29" s="16" t="str">
        <f t="shared" si="10"/>
        <v>ORD_LN_XTD_CUR_TCK_PRC_AMT</v>
      </c>
      <c r="AY29" s="16" t="str">
        <f t="shared" si="9"/>
        <v>Extended current ticket price amount.  (From PDM)</v>
      </c>
    </row>
    <row r="30" spans="1:51">
      <c r="A30" t="s">
        <v>660</v>
      </c>
      <c r="B30" s="16" t="str">
        <f t="shared" si="14"/>
        <v>dnrm_cur_tck_prc_amt double</v>
      </c>
      <c r="C30" s="20">
        <f t="shared" si="15"/>
        <v>21</v>
      </c>
      <c r="D30" s="20">
        <f t="shared" si="16"/>
        <v>0</v>
      </c>
      <c r="F30" s="87" t="str">
        <f t="shared" si="17"/>
        <v>dnrm_cur_tck_prc_amt</v>
      </c>
      <c r="G30" s="87" t="str">
        <f t="shared" si="4"/>
        <v>double</v>
      </c>
      <c r="H30" s="88">
        <v>19</v>
      </c>
      <c r="I30" s="28"/>
      <c r="J30" s="128" t="str">
        <f t="shared" si="5"/>
        <v>Unit current ticket price amount.  (From PDM)</v>
      </c>
      <c r="K30" s="97">
        <v>16.940000000000001</v>
      </c>
      <c r="L30" s="97">
        <v>8</v>
      </c>
      <c r="M30" s="4"/>
      <c r="Q30" s="117" t="s">
        <v>1654</v>
      </c>
      <c r="R30" s="97">
        <v>19.95</v>
      </c>
      <c r="S30" s="97">
        <v>19.95</v>
      </c>
      <c r="T30" s="97">
        <v>19.95</v>
      </c>
      <c r="U30" s="97">
        <v>19.95</v>
      </c>
      <c r="V30" s="97">
        <v>19.95</v>
      </c>
      <c r="W30" s="97">
        <v>19.95</v>
      </c>
      <c r="X30" s="97">
        <v>19.95</v>
      </c>
      <c r="Y30" s="97">
        <v>19.95</v>
      </c>
      <c r="Z30" s="97">
        <v>19.95</v>
      </c>
      <c r="AA30" s="97">
        <v>19.95</v>
      </c>
      <c r="AB30" s="97">
        <v>19.95</v>
      </c>
      <c r="AC30" s="97">
        <v>19.95</v>
      </c>
      <c r="AI30" s="16" t="str">
        <f t="shared" si="11"/>
        <v>dnrm_cur_tck_prc_amt  double,</v>
      </c>
      <c r="AJ30" s="67" t="s">
        <v>1121</v>
      </c>
      <c r="AK30" s="68" t="str">
        <f t="shared" si="12"/>
        <v>dnrm_cur_tck_prc_amt,</v>
      </c>
      <c r="AL30" s="67" t="s">
        <v>1169</v>
      </c>
      <c r="AM30" s="67"/>
      <c r="AN30" s="68" t="str">
        <f t="shared" si="13"/>
        <v>,a.dnrm_cur_tck_prc_amt</v>
      </c>
      <c r="AR30" t="s">
        <v>1654</v>
      </c>
      <c r="AU30" t="s">
        <v>2749</v>
      </c>
      <c r="AV30" t="s">
        <v>2595</v>
      </c>
      <c r="AW30" t="s">
        <v>2750</v>
      </c>
      <c r="AX30" s="16" t="str">
        <f t="shared" si="10"/>
        <v>DNRM_CUR_TCK_PRC_AMT</v>
      </c>
      <c r="AY30" s="16" t="str">
        <f t="shared" si="9"/>
        <v>Unit current ticket price amount.  (From PDM)</v>
      </c>
    </row>
    <row r="31" spans="1:51">
      <c r="A31" t="s">
        <v>661</v>
      </c>
      <c r="B31" s="16" t="str">
        <f t="shared" si="14"/>
        <v>mcm_cst_amt double</v>
      </c>
      <c r="C31" s="20">
        <f t="shared" si="15"/>
        <v>12</v>
      </c>
      <c r="D31" s="20">
        <f t="shared" si="16"/>
        <v>0</v>
      </c>
      <c r="F31" s="87" t="str">
        <f t="shared" si="17"/>
        <v>mcm_cst_amt</v>
      </c>
      <c r="G31" s="87" t="str">
        <f t="shared" si="4"/>
        <v>double</v>
      </c>
      <c r="H31" s="90">
        <v>20</v>
      </c>
      <c r="I31" s="28"/>
      <c r="J31" s="128" t="str">
        <f t="shared" si="5"/>
        <v>Unit Cost amount as identified in MCM.  (From PDM)</v>
      </c>
      <c r="K31" s="97">
        <v>3.57</v>
      </c>
      <c r="L31" s="97">
        <v>4.95</v>
      </c>
      <c r="M31" s="4"/>
      <c r="Q31" s="117" t="s">
        <v>1655</v>
      </c>
      <c r="R31" s="97">
        <v>4.9800000000000004</v>
      </c>
      <c r="S31" s="97">
        <v>4.9800000000000004</v>
      </c>
      <c r="T31" s="97">
        <v>4.9800000000000004</v>
      </c>
      <c r="U31" s="97">
        <v>4.9800000000000004</v>
      </c>
      <c r="V31" s="97">
        <v>4.9800000000000004</v>
      </c>
      <c r="W31" s="97">
        <v>4.9800000000000004</v>
      </c>
      <c r="X31" s="97">
        <v>4.9800000000000004</v>
      </c>
      <c r="Y31" s="97">
        <v>4.9800000000000004</v>
      </c>
      <c r="Z31" s="97">
        <v>4.9800000000000004</v>
      </c>
      <c r="AA31" s="97">
        <v>4.9800000000000004</v>
      </c>
      <c r="AB31" s="97">
        <v>4.9800000000000004</v>
      </c>
      <c r="AC31" s="97">
        <v>4.9800000000000004</v>
      </c>
      <c r="AI31" s="16" t="str">
        <f t="shared" si="11"/>
        <v>mcm_cst_amt  double,</v>
      </c>
      <c r="AJ31" s="67" t="s">
        <v>1122</v>
      </c>
      <c r="AK31" s="68" t="str">
        <f t="shared" si="12"/>
        <v>mcm_cst_amt,</v>
      </c>
      <c r="AL31" t="s">
        <v>1170</v>
      </c>
      <c r="AN31" s="68" t="str">
        <f t="shared" si="13"/>
        <v>,a.mcm_cst_amt</v>
      </c>
      <c r="AR31" t="s">
        <v>1655</v>
      </c>
      <c r="AU31" t="s">
        <v>2751</v>
      </c>
      <c r="AV31" t="s">
        <v>2595</v>
      </c>
      <c r="AW31" t="s">
        <v>2752</v>
      </c>
      <c r="AX31" s="16" t="str">
        <f t="shared" si="10"/>
        <v>MCM_CST_AMT</v>
      </c>
      <c r="AY31" s="16" t="str">
        <f t="shared" si="9"/>
        <v>Unit Cost amount as identified in MCM.  (From PDM)</v>
      </c>
    </row>
    <row r="32" spans="1:51" ht="30">
      <c r="A32" t="s">
        <v>662</v>
      </c>
      <c r="B32" s="16" t="str">
        <f t="shared" si="14"/>
        <v>misc_crdt_amt double</v>
      </c>
      <c r="C32" s="20">
        <f t="shared" si="15"/>
        <v>14</v>
      </c>
      <c r="D32" s="20">
        <f t="shared" si="16"/>
        <v>0</v>
      </c>
      <c r="F32" s="87" t="str">
        <f t="shared" si="17"/>
        <v>misc_crdt_amt</v>
      </c>
      <c r="G32" s="87" t="str">
        <f t="shared" si="4"/>
        <v>double</v>
      </c>
      <c r="H32" s="88">
        <v>21</v>
      </c>
      <c r="I32" s="28"/>
      <c r="J32" s="128" t="str">
        <f t="shared" si="5"/>
        <v>The allocated portion of the amount reversed createdby a miscellaneous charge credit  (From PDM)</v>
      </c>
      <c r="K32" s="97">
        <v>0</v>
      </c>
      <c r="L32" s="97">
        <v>0</v>
      </c>
      <c r="M32" s="4"/>
      <c r="Q32" s="117" t="s">
        <v>1656</v>
      </c>
      <c r="R32" s="97">
        <v>0</v>
      </c>
      <c r="S32" s="97">
        <v>0</v>
      </c>
      <c r="T32" s="97">
        <v>0</v>
      </c>
      <c r="U32" s="97">
        <v>0</v>
      </c>
      <c r="V32" s="97">
        <v>0</v>
      </c>
      <c r="W32" s="97">
        <v>0</v>
      </c>
      <c r="X32" s="97">
        <v>0</v>
      </c>
      <c r="Y32" s="97">
        <v>0</v>
      </c>
      <c r="Z32" s="97">
        <v>0</v>
      </c>
      <c r="AA32" s="97">
        <v>0</v>
      </c>
      <c r="AB32" s="97">
        <v>0</v>
      </c>
      <c r="AC32" s="97">
        <v>0</v>
      </c>
      <c r="AI32" s="16" t="str">
        <f t="shared" si="11"/>
        <v>misc_crdt_amt  double,</v>
      </c>
      <c r="AJ32" s="67" t="s">
        <v>1123</v>
      </c>
      <c r="AK32" s="68" t="str">
        <f t="shared" si="12"/>
        <v>misc_crdt_amt,</v>
      </c>
      <c r="AL32" s="67" t="s">
        <v>1171</v>
      </c>
      <c r="AM32" s="67"/>
      <c r="AN32" s="68" t="str">
        <f t="shared" si="13"/>
        <v>,a.misc_crdt_amt</v>
      </c>
      <c r="AR32" t="s">
        <v>1656</v>
      </c>
      <c r="AU32" t="s">
        <v>2753</v>
      </c>
      <c r="AV32" t="s">
        <v>2595</v>
      </c>
      <c r="AW32" t="s">
        <v>2754</v>
      </c>
      <c r="AX32" s="16" t="str">
        <f t="shared" si="10"/>
        <v>MISC_CRDT_AMT</v>
      </c>
      <c r="AY32" s="16" t="str">
        <f t="shared" si="9"/>
        <v>The allocated portion of the amount reversed createdby a miscellaneous charge credit  (From PDM)</v>
      </c>
    </row>
    <row r="33" spans="1:51" ht="45">
      <c r="A33" t="s">
        <v>663</v>
      </c>
      <c r="B33" s="16" t="str">
        <f t="shared" si="14"/>
        <v>oms_ext_ln_rtl_amt double</v>
      </c>
      <c r="C33" s="20">
        <f t="shared" si="15"/>
        <v>19</v>
      </c>
      <c r="D33" s="20">
        <f t="shared" si="16"/>
        <v>0</v>
      </c>
      <c r="F33" s="87" t="str">
        <f t="shared" si="17"/>
        <v>oms_ext_ln_rtl_amt</v>
      </c>
      <c r="G33" s="87" t="str">
        <f t="shared" si="4"/>
        <v>double</v>
      </c>
      <c r="H33" s="90">
        <v>22</v>
      </c>
      <c r="I33" s="28"/>
      <c r="J33" s="128" t="str">
        <f t="shared" si="5"/>
        <v>Extended retail amount on the order line at time of order derived from YFS ORDER LINE RETAIL PRICE does not change, insert on order creation only  (From PDM)</v>
      </c>
      <c r="K33" s="97">
        <v>16.940000000000001</v>
      </c>
      <c r="L33" s="97">
        <v>8</v>
      </c>
      <c r="M33" s="4"/>
      <c r="Q33" s="117" t="s">
        <v>1657</v>
      </c>
      <c r="R33" s="97">
        <v>19.95</v>
      </c>
      <c r="S33" s="97">
        <v>19.95</v>
      </c>
      <c r="T33" s="97">
        <v>19.95</v>
      </c>
      <c r="U33" s="97">
        <v>19.95</v>
      </c>
      <c r="V33" s="97">
        <v>19.95</v>
      </c>
      <c r="W33" s="97">
        <v>19.95</v>
      </c>
      <c r="X33" s="97">
        <v>19.95</v>
      </c>
      <c r="Y33" s="97">
        <v>19.95</v>
      </c>
      <c r="Z33" s="97">
        <v>19.95</v>
      </c>
      <c r="AA33" s="97">
        <v>19.95</v>
      </c>
      <c r="AB33" s="97">
        <v>19.95</v>
      </c>
      <c r="AC33" s="97">
        <v>19.95</v>
      </c>
      <c r="AI33" s="16" t="str">
        <f t="shared" si="11"/>
        <v>oms_ext_ln_rtl_amt  double,</v>
      </c>
      <c r="AJ33" s="67" t="s">
        <v>1124</v>
      </c>
      <c r="AK33" s="68" t="str">
        <f t="shared" si="12"/>
        <v>oms_ext_ln_rtl_amt,</v>
      </c>
      <c r="AL33" t="s">
        <v>1172</v>
      </c>
      <c r="AN33" s="68" t="str">
        <f t="shared" si="13"/>
        <v>,a.oms_ext_ln_rtl_amt</v>
      </c>
      <c r="AR33" t="s">
        <v>1657</v>
      </c>
      <c r="AU33" t="s">
        <v>2755</v>
      </c>
      <c r="AV33" t="s">
        <v>2595</v>
      </c>
      <c r="AW33" t="s">
        <v>2756</v>
      </c>
      <c r="AX33" s="16" t="str">
        <f t="shared" si="10"/>
        <v>OMS_EXT_LN_RTL_AMT</v>
      </c>
      <c r="AY33" s="16" t="str">
        <f t="shared" si="9"/>
        <v>Extended retail amount on the order line at time of order derived from YFS ORDER LINE RETAIL PRICE does not change, insert on order creation only  (From PDM)</v>
      </c>
    </row>
    <row r="34" spans="1:51" ht="45">
      <c r="A34" t="s">
        <v>664</v>
      </c>
      <c r="B34" s="16" t="str">
        <f t="shared" si="14"/>
        <v>oms_un_ln_rtl_amt double</v>
      </c>
      <c r="C34" s="20">
        <f t="shared" si="15"/>
        <v>18</v>
      </c>
      <c r="D34" s="20">
        <f t="shared" si="16"/>
        <v>0</v>
      </c>
      <c r="F34" s="87" t="str">
        <f t="shared" si="17"/>
        <v>oms_un_ln_rtl_amt</v>
      </c>
      <c r="G34" s="87" t="str">
        <f t="shared" si="4"/>
        <v>double</v>
      </c>
      <c r="H34" s="90">
        <v>23</v>
      </c>
      <c r="I34" s="28"/>
      <c r="J34" s="128" t="str">
        <f t="shared" si="5"/>
        <v>Unit retail amount on the order line at time of order derived from YFS ORDER LINE RETAIL PRICE does not change, insert on order creation only  (From PDM)</v>
      </c>
      <c r="K34" s="97">
        <v>16.940000000000001</v>
      </c>
      <c r="L34" s="97">
        <v>8</v>
      </c>
      <c r="M34" s="4"/>
      <c r="Q34" s="117" t="s">
        <v>1658</v>
      </c>
      <c r="R34" s="97">
        <v>19.95</v>
      </c>
      <c r="S34" s="97">
        <v>19.95</v>
      </c>
      <c r="T34" s="97">
        <v>19.95</v>
      </c>
      <c r="U34" s="97">
        <v>19.95</v>
      </c>
      <c r="V34" s="97">
        <v>19.95</v>
      </c>
      <c r="W34" s="97">
        <v>19.95</v>
      </c>
      <c r="X34" s="97">
        <v>19.95</v>
      </c>
      <c r="Y34" s="97">
        <v>19.95</v>
      </c>
      <c r="Z34" s="97">
        <v>19.95</v>
      </c>
      <c r="AA34" s="97">
        <v>19.95</v>
      </c>
      <c r="AB34" s="97">
        <v>19.95</v>
      </c>
      <c r="AC34" s="97">
        <v>19.95</v>
      </c>
      <c r="AI34" s="16" t="str">
        <f t="shared" si="11"/>
        <v>oms_un_ln_rtl_amt  double,</v>
      </c>
      <c r="AJ34" s="67" t="s">
        <v>1125</v>
      </c>
      <c r="AK34" s="68" t="str">
        <f t="shared" si="12"/>
        <v>oms_un_ln_rtl_amt,</v>
      </c>
      <c r="AL34" s="67" t="s">
        <v>1173</v>
      </c>
      <c r="AM34" s="67"/>
      <c r="AN34" s="68" t="str">
        <f t="shared" si="13"/>
        <v>,a.oms_un_ln_rtl_amt</v>
      </c>
      <c r="AR34" t="s">
        <v>1658</v>
      </c>
      <c r="AU34" t="s">
        <v>2757</v>
      </c>
      <c r="AV34" t="s">
        <v>2595</v>
      </c>
      <c r="AW34" t="s">
        <v>2758</v>
      </c>
      <c r="AX34" s="16" t="str">
        <f t="shared" si="10"/>
        <v>OMS_UN_LN_RTL_AMT</v>
      </c>
      <c r="AY34" s="16" t="str">
        <f t="shared" si="9"/>
        <v>Unit retail amount on the order line at time of order derived from YFS ORDER LINE RETAIL PRICE does not change, insert on order creation only  (From PDM)</v>
      </c>
    </row>
    <row r="35" spans="1:51">
      <c r="A35" t="s">
        <v>665</v>
      </c>
      <c r="B35" s="16" t="str">
        <f t="shared" si="14"/>
        <v>ord_brd_dsct_amt double</v>
      </c>
      <c r="C35" s="20">
        <f t="shared" si="15"/>
        <v>17</v>
      </c>
      <c r="D35" s="20">
        <f t="shared" si="16"/>
        <v>0</v>
      </c>
      <c r="F35" s="87" t="str">
        <f t="shared" si="17"/>
        <v>ord_brd_dsct_amt</v>
      </c>
      <c r="G35" s="87" t="str">
        <f t="shared" si="4"/>
        <v>double</v>
      </c>
      <c r="H35" s="88">
        <v>24</v>
      </c>
      <c r="I35" s="28"/>
      <c r="J35" s="128" t="str">
        <f t="shared" si="5"/>
        <v>Brand Discount Amount  (From PDM)</v>
      </c>
      <c r="K35" s="97">
        <v>-5.08</v>
      </c>
      <c r="L35" s="97">
        <v>-2.4</v>
      </c>
      <c r="M35" s="4"/>
      <c r="Q35" s="117" t="s">
        <v>1659</v>
      </c>
      <c r="R35" s="97">
        <v>-5.98</v>
      </c>
      <c r="S35" s="97">
        <v>-5.98</v>
      </c>
      <c r="T35" s="97">
        <v>-5.98</v>
      </c>
      <c r="U35" s="97">
        <v>-5.98</v>
      </c>
      <c r="V35" s="97">
        <v>-5.98</v>
      </c>
      <c r="W35" s="97">
        <v>-5.98</v>
      </c>
      <c r="X35" s="97">
        <v>-5.98</v>
      </c>
      <c r="Y35" s="97">
        <v>-5.98</v>
      </c>
      <c r="Z35" s="97">
        <v>-5.98</v>
      </c>
      <c r="AA35" s="97">
        <v>-5.98</v>
      </c>
      <c r="AB35" s="97">
        <v>-5.98</v>
      </c>
      <c r="AC35" s="97">
        <v>-5.98</v>
      </c>
      <c r="AI35" s="16" t="str">
        <f t="shared" si="11"/>
        <v>ord_brd_dsct_amt  double,</v>
      </c>
      <c r="AJ35" s="67" t="s">
        <v>1126</v>
      </c>
      <c r="AK35" s="68" t="str">
        <f t="shared" si="12"/>
        <v>ord_brd_dsct_amt,</v>
      </c>
      <c r="AL35" t="s">
        <v>1174</v>
      </c>
      <c r="AN35" s="68" t="str">
        <f t="shared" si="13"/>
        <v>,a.ord_brd_dsct_amt</v>
      </c>
      <c r="AR35" t="s">
        <v>1659</v>
      </c>
      <c r="AU35" t="s">
        <v>2759</v>
      </c>
      <c r="AV35" t="s">
        <v>2595</v>
      </c>
      <c r="AW35" t="s">
        <v>2760</v>
      </c>
      <c r="AX35" s="16" t="str">
        <f t="shared" si="10"/>
        <v>ORD_BRD_DSCT_AMT</v>
      </c>
      <c r="AY35" s="16" t="str">
        <f t="shared" si="9"/>
        <v>Brand Discount Amount  (From PDM)</v>
      </c>
    </row>
    <row r="36" spans="1:51">
      <c r="A36" t="s">
        <v>666</v>
      </c>
      <c r="B36" s="16" t="str">
        <f t="shared" si="14"/>
        <v>ord_gftwrp_chrg_amt double</v>
      </c>
      <c r="C36" s="20">
        <f t="shared" si="15"/>
        <v>20</v>
      </c>
      <c r="D36" s="20">
        <f t="shared" si="16"/>
        <v>0</v>
      </c>
      <c r="F36" s="87" t="str">
        <f t="shared" si="17"/>
        <v>ord_gftwrp_chrg_amt</v>
      </c>
      <c r="G36" s="87" t="str">
        <f t="shared" si="4"/>
        <v>double</v>
      </c>
      <c r="H36" s="90">
        <v>25</v>
      </c>
      <c r="I36" s="28"/>
      <c r="J36" s="128" t="str">
        <f t="shared" si="5"/>
        <v>Giftwrap charge amount  (From PDM)</v>
      </c>
      <c r="K36" s="97">
        <v>0</v>
      </c>
      <c r="L36" s="97">
        <v>0</v>
      </c>
      <c r="M36" s="4"/>
      <c r="Q36" s="117" t="s">
        <v>1660</v>
      </c>
      <c r="R36" s="97">
        <v>0</v>
      </c>
      <c r="S36" s="97">
        <v>0</v>
      </c>
      <c r="T36" s="97">
        <v>0</v>
      </c>
      <c r="U36" s="97">
        <v>0</v>
      </c>
      <c r="V36" s="97">
        <v>0</v>
      </c>
      <c r="W36" s="97">
        <v>0</v>
      </c>
      <c r="X36" s="97">
        <v>0</v>
      </c>
      <c r="Y36" s="97">
        <v>0</v>
      </c>
      <c r="Z36" s="97">
        <v>0</v>
      </c>
      <c r="AA36" s="97">
        <v>0</v>
      </c>
      <c r="AB36" s="97">
        <v>0</v>
      </c>
      <c r="AC36" s="97">
        <v>0</v>
      </c>
      <c r="AI36" s="16" t="str">
        <f t="shared" si="11"/>
        <v>ord_gftwrp_chrg_amt  double,</v>
      </c>
      <c r="AJ36" s="67" t="s">
        <v>1127</v>
      </c>
      <c r="AK36" s="68" t="str">
        <f t="shared" si="12"/>
        <v>ord_gftwrp_chrg_amt,</v>
      </c>
      <c r="AL36" s="67" t="s">
        <v>1175</v>
      </c>
      <c r="AM36" s="67"/>
      <c r="AN36" s="68" t="str">
        <f t="shared" si="13"/>
        <v>,a.ord_gftwrp_chrg_amt</v>
      </c>
      <c r="AR36" t="s">
        <v>1660</v>
      </c>
      <c r="AU36" t="s">
        <v>2761</v>
      </c>
      <c r="AV36" t="s">
        <v>2595</v>
      </c>
      <c r="AW36" t="s">
        <v>2762</v>
      </c>
      <c r="AX36" s="16" t="str">
        <f t="shared" si="10"/>
        <v>ORD_GFTWRP_CHRG_AMT</v>
      </c>
      <c r="AY36" s="16" t="str">
        <f t="shared" si="9"/>
        <v>Giftwrap charge amount  (From PDM)</v>
      </c>
    </row>
    <row r="37" spans="1:51">
      <c r="A37" t="s">
        <v>667</v>
      </c>
      <c r="B37" s="16" t="str">
        <f t="shared" si="14"/>
        <v>ord_gftwrp_tax_amt double</v>
      </c>
      <c r="C37" s="20">
        <f t="shared" si="15"/>
        <v>19</v>
      </c>
      <c r="D37" s="20">
        <f t="shared" si="16"/>
        <v>0</v>
      </c>
      <c r="F37" s="87" t="str">
        <f t="shared" si="17"/>
        <v>ord_gftwrp_tax_amt</v>
      </c>
      <c r="G37" s="87" t="str">
        <f t="shared" si="4"/>
        <v>double</v>
      </c>
      <c r="H37" s="88">
        <v>26</v>
      </c>
      <c r="I37" s="28"/>
      <c r="J37" s="128" t="str">
        <f t="shared" si="5"/>
        <v>Giftwrap Tax amount  (From PDM)</v>
      </c>
      <c r="K37" s="97">
        <v>0</v>
      </c>
      <c r="L37" s="97">
        <v>0</v>
      </c>
      <c r="M37" s="4"/>
      <c r="Q37" s="117" t="s">
        <v>1661</v>
      </c>
      <c r="R37" s="97">
        <v>0</v>
      </c>
      <c r="S37" s="97">
        <v>0</v>
      </c>
      <c r="T37" s="97">
        <v>0</v>
      </c>
      <c r="U37" s="97">
        <v>0</v>
      </c>
      <c r="V37" s="97">
        <v>0</v>
      </c>
      <c r="W37" s="97">
        <v>0</v>
      </c>
      <c r="X37" s="97">
        <v>0</v>
      </c>
      <c r="Y37" s="97">
        <v>0</v>
      </c>
      <c r="Z37" s="97">
        <v>0</v>
      </c>
      <c r="AA37" s="97">
        <v>0</v>
      </c>
      <c r="AB37" s="97">
        <v>0</v>
      </c>
      <c r="AC37" s="97">
        <v>0</v>
      </c>
      <c r="AI37" s="16" t="str">
        <f t="shared" si="11"/>
        <v>ord_gftwrp_tax_amt  double,</v>
      </c>
      <c r="AJ37" s="67" t="s">
        <v>1128</v>
      </c>
      <c r="AK37" s="68" t="str">
        <f t="shared" si="12"/>
        <v>ord_gftwrp_tax_amt,</v>
      </c>
      <c r="AL37" t="s">
        <v>1176</v>
      </c>
      <c r="AN37" s="68" t="str">
        <f t="shared" si="13"/>
        <v>,a.ord_gftwrp_tax_amt</v>
      </c>
      <c r="AR37" t="s">
        <v>1661</v>
      </c>
      <c r="AU37" t="s">
        <v>2763</v>
      </c>
      <c r="AV37" t="s">
        <v>2595</v>
      </c>
      <c r="AW37" t="s">
        <v>2764</v>
      </c>
      <c r="AX37" s="16" t="str">
        <f t="shared" si="10"/>
        <v>ORD_GFTWRP_TAX_AMT</v>
      </c>
      <c r="AY37" s="16" t="str">
        <f t="shared" si="9"/>
        <v>Giftwrap Tax amount  (From PDM)</v>
      </c>
    </row>
    <row r="38" spans="1:51">
      <c r="A38" t="s">
        <v>668</v>
      </c>
      <c r="B38" s="16" t="str">
        <f t="shared" si="14"/>
        <v>ord_grs_shp_chrg_amt double</v>
      </c>
      <c r="C38" s="20">
        <f t="shared" si="15"/>
        <v>21</v>
      </c>
      <c r="D38" s="20">
        <f t="shared" si="16"/>
        <v>0</v>
      </c>
      <c r="F38" s="87" t="str">
        <f t="shared" si="17"/>
        <v>ord_grs_shp_chrg_amt</v>
      </c>
      <c r="G38" s="87" t="str">
        <f t="shared" si="4"/>
        <v>double</v>
      </c>
      <c r="H38" s="90">
        <v>27</v>
      </c>
      <c r="I38" s="28"/>
      <c r="J38" s="128" t="str">
        <f t="shared" si="5"/>
        <v>Gross Shipment Charges  (From PDM)</v>
      </c>
      <c r="K38" s="97">
        <v>0</v>
      </c>
      <c r="L38" s="97">
        <v>0</v>
      </c>
      <c r="M38" s="4"/>
      <c r="Q38" s="117" t="s">
        <v>1662</v>
      </c>
      <c r="R38" s="97">
        <v>0</v>
      </c>
      <c r="S38" s="97">
        <v>0</v>
      </c>
      <c r="T38" s="97">
        <v>0</v>
      </c>
      <c r="U38" s="97">
        <v>0</v>
      </c>
      <c r="V38" s="97">
        <v>0</v>
      </c>
      <c r="W38" s="97">
        <v>0</v>
      </c>
      <c r="X38" s="97">
        <v>0</v>
      </c>
      <c r="Y38" s="97">
        <v>0</v>
      </c>
      <c r="Z38" s="97">
        <v>0</v>
      </c>
      <c r="AA38" s="97">
        <v>0</v>
      </c>
      <c r="AB38" s="97">
        <v>0</v>
      </c>
      <c r="AC38" s="97">
        <v>0</v>
      </c>
      <c r="AI38" s="16" t="str">
        <f t="shared" si="11"/>
        <v>ord_grs_shp_chrg_amt  double,</v>
      </c>
      <c r="AJ38" s="67" t="s">
        <v>1129</v>
      </c>
      <c r="AK38" s="68" t="str">
        <f t="shared" si="12"/>
        <v>ord_grs_shp_chrg_amt,</v>
      </c>
      <c r="AL38" s="67" t="s">
        <v>1177</v>
      </c>
      <c r="AM38" s="67"/>
      <c r="AN38" s="68" t="str">
        <f t="shared" si="13"/>
        <v>,a.ord_grs_shp_chrg_amt</v>
      </c>
      <c r="AR38" t="s">
        <v>1662</v>
      </c>
      <c r="AU38" t="s">
        <v>2765</v>
      </c>
      <c r="AV38" t="s">
        <v>2595</v>
      </c>
      <c r="AW38" t="s">
        <v>2766</v>
      </c>
      <c r="AX38" s="16" t="str">
        <f t="shared" si="10"/>
        <v>ORD_GRS_SHP_CHRG_AMT</v>
      </c>
      <c r="AY38" s="16" t="str">
        <f t="shared" si="9"/>
        <v>Gross Shipment Charges  (From PDM)</v>
      </c>
    </row>
    <row r="39" spans="1:51">
      <c r="A39" t="s">
        <v>669</v>
      </c>
      <c r="B39" s="16" t="str">
        <f t="shared" si="14"/>
        <v>ord_hdr_dsct_amt double</v>
      </c>
      <c r="C39" s="20">
        <f t="shared" si="15"/>
        <v>17</v>
      </c>
      <c r="D39" s="20">
        <f t="shared" si="16"/>
        <v>0</v>
      </c>
      <c r="F39" s="87" t="str">
        <f t="shared" si="17"/>
        <v>ord_hdr_dsct_amt</v>
      </c>
      <c r="G39" s="87" t="str">
        <f t="shared" si="4"/>
        <v>double</v>
      </c>
      <c r="H39" s="88">
        <v>28</v>
      </c>
      <c r="I39" s="28"/>
      <c r="J39" s="128" t="str">
        <f t="shared" si="5"/>
        <v>Header Discount Amount  (From PDM)</v>
      </c>
      <c r="K39" s="97">
        <v>0</v>
      </c>
      <c r="L39" s="97">
        <v>0</v>
      </c>
      <c r="M39" s="4"/>
      <c r="Q39" s="117" t="s">
        <v>1663</v>
      </c>
      <c r="R39" s="97">
        <v>0</v>
      </c>
      <c r="S39" s="97">
        <v>0</v>
      </c>
      <c r="T39" s="97">
        <v>0</v>
      </c>
      <c r="U39" s="97">
        <v>0</v>
      </c>
      <c r="V39" s="97">
        <v>0</v>
      </c>
      <c r="W39" s="97">
        <v>0</v>
      </c>
      <c r="X39" s="97">
        <v>0</v>
      </c>
      <c r="Y39" s="97">
        <v>0</v>
      </c>
      <c r="Z39" s="97">
        <v>0</v>
      </c>
      <c r="AA39" s="97">
        <v>0</v>
      </c>
      <c r="AB39" s="97">
        <v>0</v>
      </c>
      <c r="AC39" s="97">
        <v>0</v>
      </c>
      <c r="AI39" s="16" t="str">
        <f t="shared" si="11"/>
        <v>ord_hdr_dsct_amt  double,</v>
      </c>
      <c r="AJ39" s="67" t="s">
        <v>1130</v>
      </c>
      <c r="AK39" s="68" t="str">
        <f t="shared" si="12"/>
        <v>ord_hdr_dsct_amt,</v>
      </c>
      <c r="AL39" t="s">
        <v>1178</v>
      </c>
      <c r="AN39" s="68" t="str">
        <f t="shared" si="13"/>
        <v>,a.ord_hdr_dsct_amt</v>
      </c>
      <c r="AR39" t="s">
        <v>1663</v>
      </c>
      <c r="AU39" t="s">
        <v>2767</v>
      </c>
      <c r="AV39" t="s">
        <v>2595</v>
      </c>
      <c r="AW39" t="s">
        <v>2768</v>
      </c>
      <c r="AX39" s="16" t="str">
        <f t="shared" si="10"/>
        <v>ORD_HDR_DSCT_AMT</v>
      </c>
      <c r="AY39" s="16" t="str">
        <f t="shared" si="9"/>
        <v>Header Discount Amount  (From PDM)</v>
      </c>
    </row>
    <row r="40" spans="1:51">
      <c r="A40" t="s">
        <v>670</v>
      </c>
      <c r="B40" s="16" t="str">
        <f t="shared" si="14"/>
        <v>ord_ln_dsct_amt double</v>
      </c>
      <c r="C40" s="20">
        <f t="shared" si="15"/>
        <v>16</v>
      </c>
      <c r="D40" s="20">
        <f t="shared" si="16"/>
        <v>0</v>
      </c>
      <c r="F40" s="87" t="str">
        <f t="shared" si="17"/>
        <v>ord_ln_dsct_amt</v>
      </c>
      <c r="G40" s="87" t="str">
        <f t="shared" si="4"/>
        <v>double</v>
      </c>
      <c r="H40" s="90">
        <v>29</v>
      </c>
      <c r="I40" s="28"/>
      <c r="J40" s="128" t="str">
        <f t="shared" si="5"/>
        <v>Line Discount Amount  (From PDM)</v>
      </c>
      <c r="K40" s="97">
        <v>0</v>
      </c>
      <c r="L40" s="97">
        <v>0</v>
      </c>
      <c r="M40" s="4"/>
      <c r="Q40" s="117" t="s">
        <v>1664</v>
      </c>
      <c r="R40" s="97">
        <v>0</v>
      </c>
      <c r="S40" s="97">
        <v>0</v>
      </c>
      <c r="T40" s="97">
        <v>0</v>
      </c>
      <c r="U40" s="97">
        <v>0</v>
      </c>
      <c r="V40" s="97">
        <v>0</v>
      </c>
      <c r="W40" s="97">
        <v>0</v>
      </c>
      <c r="X40" s="97">
        <v>0</v>
      </c>
      <c r="Y40" s="97">
        <v>0</v>
      </c>
      <c r="Z40" s="97">
        <v>0</v>
      </c>
      <c r="AA40" s="97">
        <v>0</v>
      </c>
      <c r="AB40" s="97">
        <v>0</v>
      </c>
      <c r="AC40" s="97">
        <v>0</v>
      </c>
      <c r="AI40" s="16" t="str">
        <f t="shared" si="11"/>
        <v>ord_ln_dsct_amt  double,</v>
      </c>
      <c r="AJ40" s="67" t="s">
        <v>1131</v>
      </c>
      <c r="AK40" s="68" t="str">
        <f t="shared" si="12"/>
        <v>ord_ln_dsct_amt,</v>
      </c>
      <c r="AL40" s="67" t="s">
        <v>1179</v>
      </c>
      <c r="AM40" s="67"/>
      <c r="AN40" s="68" t="str">
        <f t="shared" si="13"/>
        <v>,a.ord_ln_dsct_amt</v>
      </c>
      <c r="AR40" t="s">
        <v>1664</v>
      </c>
      <c r="AU40" t="s">
        <v>2769</v>
      </c>
      <c r="AV40" t="s">
        <v>2595</v>
      </c>
      <c r="AW40" t="s">
        <v>2770</v>
      </c>
      <c r="AX40" s="16" t="str">
        <f t="shared" si="10"/>
        <v>ORD_LN_DSCT_AMT</v>
      </c>
      <c r="AY40" s="16" t="str">
        <f t="shared" si="9"/>
        <v>Line Discount Amount  (From PDM)</v>
      </c>
    </row>
    <row r="41" spans="1:51">
      <c r="A41" t="s">
        <v>671</v>
      </c>
      <c r="B41" s="16" t="str">
        <f t="shared" si="14"/>
        <v>ord_ln_mup_dsct_amt double</v>
      </c>
      <c r="C41" s="20">
        <f t="shared" si="15"/>
        <v>20</v>
      </c>
      <c r="D41" s="20">
        <f t="shared" si="16"/>
        <v>0</v>
      </c>
      <c r="F41" s="87" t="str">
        <f t="shared" si="17"/>
        <v>ord_ln_mup_dsct_amt</v>
      </c>
      <c r="G41" s="87" t="str">
        <f t="shared" si="4"/>
        <v>double</v>
      </c>
      <c r="H41" s="88">
        <v>30</v>
      </c>
      <c r="I41" s="28"/>
      <c r="J41" s="128" t="str">
        <f t="shared" si="5"/>
        <v>Line MUP Discount Amount  (From PDM)</v>
      </c>
      <c r="K41" s="97">
        <v>0</v>
      </c>
      <c r="L41" s="97">
        <v>0</v>
      </c>
      <c r="M41" s="4"/>
      <c r="Q41" s="117" t="s">
        <v>1665</v>
      </c>
      <c r="R41" s="97">
        <v>-4.99</v>
      </c>
      <c r="S41" s="97">
        <v>-4.99</v>
      </c>
      <c r="T41" s="97">
        <v>-4.99</v>
      </c>
      <c r="U41" s="97">
        <v>-4.99</v>
      </c>
      <c r="V41" s="97">
        <v>-4.99</v>
      </c>
      <c r="W41" s="97">
        <v>-4.99</v>
      </c>
      <c r="X41" s="97">
        <v>-4.99</v>
      </c>
      <c r="Y41" s="97">
        <v>-4.99</v>
      </c>
      <c r="Z41" s="97">
        <v>-4.99</v>
      </c>
      <c r="AA41" s="97">
        <v>-4.99</v>
      </c>
      <c r="AB41" s="97">
        <v>-4.99</v>
      </c>
      <c r="AC41" s="97">
        <v>-4.99</v>
      </c>
      <c r="AI41" s="16" t="str">
        <f t="shared" si="11"/>
        <v>ord_ln_mup_dsct_amt  double,</v>
      </c>
      <c r="AJ41" s="67" t="s">
        <v>1132</v>
      </c>
      <c r="AK41" s="68" t="str">
        <f t="shared" si="12"/>
        <v>ord_ln_mup_dsct_amt,</v>
      </c>
      <c r="AL41" t="s">
        <v>1180</v>
      </c>
      <c r="AN41" s="68" t="str">
        <f t="shared" si="13"/>
        <v>,a.ord_ln_mup_dsct_amt</v>
      </c>
      <c r="AR41" t="s">
        <v>1665</v>
      </c>
      <c r="AU41" t="s">
        <v>2771</v>
      </c>
      <c r="AV41" t="s">
        <v>2595</v>
      </c>
      <c r="AW41" t="s">
        <v>2772</v>
      </c>
      <c r="AX41" s="16" t="str">
        <f t="shared" si="10"/>
        <v>ORD_LN_MUP_DSCT_AMT</v>
      </c>
      <c r="AY41" s="16" t="str">
        <f t="shared" si="9"/>
        <v>Line MUP Discount Amount  (From PDM)</v>
      </c>
    </row>
    <row r="42" spans="1:51">
      <c r="A42" t="s">
        <v>672</v>
      </c>
      <c r="B42" s="16" t="str">
        <f t="shared" si="14"/>
        <v>ord_ln_vat_amt double</v>
      </c>
      <c r="C42" s="20">
        <f t="shared" si="15"/>
        <v>15</v>
      </c>
      <c r="D42" s="20">
        <f t="shared" si="16"/>
        <v>0</v>
      </c>
      <c r="F42" s="87" t="str">
        <f t="shared" si="17"/>
        <v>ord_ln_vat_amt</v>
      </c>
      <c r="G42" s="87" t="str">
        <f t="shared" si="4"/>
        <v>double</v>
      </c>
      <c r="H42" s="90">
        <v>31</v>
      </c>
      <c r="I42" s="28"/>
      <c r="J42" s="128" t="str">
        <f t="shared" si="5"/>
        <v>Line VAT amount  (From PDM)</v>
      </c>
      <c r="K42" s="97">
        <v>0</v>
      </c>
      <c r="L42" s="97">
        <v>0</v>
      </c>
      <c r="M42" s="4"/>
      <c r="Q42" s="117" t="s">
        <v>1666</v>
      </c>
      <c r="R42" s="97">
        <v>0</v>
      </c>
      <c r="S42" s="97">
        <v>0</v>
      </c>
      <c r="T42" s="97">
        <v>0</v>
      </c>
      <c r="U42" s="97">
        <v>0</v>
      </c>
      <c r="V42" s="97">
        <v>0</v>
      </c>
      <c r="W42" s="97">
        <v>0</v>
      </c>
      <c r="X42" s="97">
        <v>0</v>
      </c>
      <c r="Y42" s="97">
        <v>0</v>
      </c>
      <c r="Z42" s="97">
        <v>0</v>
      </c>
      <c r="AA42" s="97">
        <v>0</v>
      </c>
      <c r="AB42" s="97">
        <v>0</v>
      </c>
      <c r="AC42" s="97">
        <v>0</v>
      </c>
      <c r="AI42" s="16" t="str">
        <f t="shared" si="11"/>
        <v>ord_ln_vat_amt  double,</v>
      </c>
      <c r="AJ42" s="67" t="s">
        <v>1133</v>
      </c>
      <c r="AK42" s="68" t="str">
        <f t="shared" si="12"/>
        <v>ord_ln_vat_amt,</v>
      </c>
      <c r="AL42" s="67" t="s">
        <v>1181</v>
      </c>
      <c r="AM42" s="67"/>
      <c r="AN42" s="68" t="str">
        <f t="shared" si="13"/>
        <v>,a.ord_ln_vat_amt</v>
      </c>
      <c r="AR42" t="s">
        <v>1666</v>
      </c>
      <c r="AU42" t="s">
        <v>2773</v>
      </c>
      <c r="AV42" t="s">
        <v>2595</v>
      </c>
      <c r="AW42" t="s">
        <v>2774</v>
      </c>
      <c r="AX42" s="16" t="str">
        <f t="shared" si="10"/>
        <v>ORD_LN_VAT_AMT</v>
      </c>
      <c r="AY42" s="16" t="str">
        <f t="shared" si="9"/>
        <v>Line VAT amount  (From PDM)</v>
      </c>
    </row>
    <row r="43" spans="1:51">
      <c r="A43" t="s">
        <v>673</v>
      </c>
      <c r="B43" s="16" t="str">
        <f t="shared" si="14"/>
        <v>ord_net_shp_chrg_amt double</v>
      </c>
      <c r="C43" s="20">
        <f t="shared" si="15"/>
        <v>21</v>
      </c>
      <c r="D43" s="20">
        <f t="shared" si="16"/>
        <v>0</v>
      </c>
      <c r="F43" s="87" t="str">
        <f t="shared" si="17"/>
        <v>ord_net_shp_chrg_amt</v>
      </c>
      <c r="G43" s="87" t="str">
        <f t="shared" si="4"/>
        <v>double</v>
      </c>
      <c r="H43" s="90">
        <v>32</v>
      </c>
      <c r="I43" s="28"/>
      <c r="J43" s="128" t="str">
        <f t="shared" si="5"/>
        <v>Net Shipment Charge Amount  (From PDM)</v>
      </c>
      <c r="K43" s="97">
        <v>0</v>
      </c>
      <c r="L43" s="97">
        <v>0</v>
      </c>
      <c r="M43" s="4"/>
      <c r="Q43" s="117" t="s">
        <v>1667</v>
      </c>
      <c r="R43" s="97">
        <v>0</v>
      </c>
      <c r="S43" s="97">
        <v>0</v>
      </c>
      <c r="T43" s="97">
        <v>0</v>
      </c>
      <c r="U43" s="97">
        <v>0</v>
      </c>
      <c r="V43" s="97">
        <v>0</v>
      </c>
      <c r="W43" s="97">
        <v>0</v>
      </c>
      <c r="X43" s="97">
        <v>0</v>
      </c>
      <c r="Y43" s="97">
        <v>0</v>
      </c>
      <c r="Z43" s="97">
        <v>0</v>
      </c>
      <c r="AA43" s="97">
        <v>0</v>
      </c>
      <c r="AB43" s="97">
        <v>0</v>
      </c>
      <c r="AC43" s="97">
        <v>0</v>
      </c>
      <c r="AI43" s="16" t="str">
        <f t="shared" si="11"/>
        <v>ord_net_shp_chrg_amt  double,</v>
      </c>
      <c r="AJ43" s="67" t="s">
        <v>1134</v>
      </c>
      <c r="AK43" s="68" t="str">
        <f t="shared" si="12"/>
        <v>ord_net_shp_chrg_amt,</v>
      </c>
      <c r="AL43" t="s">
        <v>1182</v>
      </c>
      <c r="AN43" s="68" t="str">
        <f t="shared" si="13"/>
        <v>,a.ord_net_shp_chrg_amt</v>
      </c>
      <c r="AR43" t="s">
        <v>1667</v>
      </c>
      <c r="AU43" t="s">
        <v>2775</v>
      </c>
      <c r="AV43" t="s">
        <v>2595</v>
      </c>
      <c r="AW43" t="s">
        <v>2776</v>
      </c>
      <c r="AX43" s="16" t="str">
        <f t="shared" si="10"/>
        <v>ORD_NET_SHP_CHRG_AMT</v>
      </c>
      <c r="AY43" s="16" t="str">
        <f t="shared" si="9"/>
        <v>Net Shipment Charge Amount  (From PDM)</v>
      </c>
    </row>
    <row r="44" spans="1:51">
      <c r="A44" t="s">
        <v>674</v>
      </c>
      <c r="B44" s="16" t="str">
        <f t="shared" si="14"/>
        <v>ord_shp_tax_amt double</v>
      </c>
      <c r="C44" s="20">
        <f t="shared" si="15"/>
        <v>16</v>
      </c>
      <c r="D44" s="20">
        <f t="shared" si="16"/>
        <v>0</v>
      </c>
      <c r="F44" s="87" t="str">
        <f t="shared" si="17"/>
        <v>ord_shp_tax_amt</v>
      </c>
      <c r="G44" s="87" t="str">
        <f t="shared" si="4"/>
        <v>double</v>
      </c>
      <c r="H44" s="88">
        <v>33</v>
      </c>
      <c r="I44" s="28"/>
      <c r="J44" s="128" t="str">
        <f t="shared" si="5"/>
        <v>Shipment Tax amount  (From PDM)</v>
      </c>
      <c r="K44" s="97">
        <v>0</v>
      </c>
      <c r="L44" s="97">
        <v>0</v>
      </c>
      <c r="M44" s="4"/>
      <c r="Q44" s="117" t="s">
        <v>1668</v>
      </c>
      <c r="R44" s="97">
        <v>0</v>
      </c>
      <c r="S44" s="97">
        <v>0</v>
      </c>
      <c r="T44" s="97">
        <v>0</v>
      </c>
      <c r="U44" s="97">
        <v>0</v>
      </c>
      <c r="V44" s="97">
        <v>0</v>
      </c>
      <c r="W44" s="97">
        <v>0</v>
      </c>
      <c r="X44" s="97">
        <v>0</v>
      </c>
      <c r="Y44" s="97">
        <v>0</v>
      </c>
      <c r="Z44" s="97">
        <v>0</v>
      </c>
      <c r="AA44" s="97">
        <v>0</v>
      </c>
      <c r="AB44" s="97">
        <v>0</v>
      </c>
      <c r="AC44" s="97">
        <v>0</v>
      </c>
      <c r="AI44" s="16" t="str">
        <f t="shared" si="11"/>
        <v>ord_shp_tax_amt  double,</v>
      </c>
      <c r="AJ44" s="67" t="s">
        <v>1135</v>
      </c>
      <c r="AK44" s="68" t="str">
        <f t="shared" si="12"/>
        <v>ord_shp_tax_amt,</v>
      </c>
      <c r="AL44" s="67" t="s">
        <v>1183</v>
      </c>
      <c r="AM44" s="67"/>
      <c r="AN44" s="68" t="str">
        <f t="shared" si="13"/>
        <v>,a.ord_shp_tax_amt</v>
      </c>
      <c r="AR44" t="s">
        <v>1668</v>
      </c>
      <c r="AU44" t="s">
        <v>2777</v>
      </c>
      <c r="AV44" t="s">
        <v>2595</v>
      </c>
      <c r="AW44" t="s">
        <v>2778</v>
      </c>
      <c r="AX44" s="16" t="str">
        <f t="shared" si="10"/>
        <v>ORD_SHP_TAX_AMT</v>
      </c>
      <c r="AY44" s="16" t="str">
        <f t="shared" si="9"/>
        <v>Shipment Tax amount  (From PDM)</v>
      </c>
    </row>
    <row r="45" spans="1:51">
      <c r="A45" t="s">
        <v>675</v>
      </c>
      <c r="B45" s="16" t="str">
        <f t="shared" si="14"/>
        <v>oth_hdr_chrg_amt double</v>
      </c>
      <c r="C45" s="20">
        <f t="shared" si="15"/>
        <v>17</v>
      </c>
      <c r="D45" s="20">
        <f t="shared" si="16"/>
        <v>0</v>
      </c>
      <c r="F45" s="87" t="str">
        <f t="shared" si="17"/>
        <v>oth_hdr_chrg_amt</v>
      </c>
      <c r="G45" s="87" t="str">
        <f t="shared" si="4"/>
        <v>double</v>
      </c>
      <c r="H45" s="90">
        <v>34</v>
      </c>
      <c r="I45" s="28"/>
      <c r="J45" s="128" t="str">
        <f t="shared" si="5"/>
        <v>Other Header Charges  (From PDM)</v>
      </c>
      <c r="K45" s="97">
        <v>0</v>
      </c>
      <c r="L45" s="97">
        <v>0</v>
      </c>
      <c r="M45" s="4"/>
      <c r="Q45" s="117" t="s">
        <v>1669</v>
      </c>
      <c r="R45" s="97">
        <v>0</v>
      </c>
      <c r="S45" s="97">
        <v>0</v>
      </c>
      <c r="T45" s="97">
        <v>0</v>
      </c>
      <c r="U45" s="97">
        <v>0</v>
      </c>
      <c r="V45" s="97">
        <v>0</v>
      </c>
      <c r="W45" s="97">
        <v>0</v>
      </c>
      <c r="X45" s="97">
        <v>0</v>
      </c>
      <c r="Y45" s="97">
        <v>0</v>
      </c>
      <c r="Z45" s="97">
        <v>0</v>
      </c>
      <c r="AA45" s="97">
        <v>0</v>
      </c>
      <c r="AB45" s="97">
        <v>0</v>
      </c>
      <c r="AC45" s="97">
        <v>0</v>
      </c>
      <c r="AI45" s="16" t="str">
        <f t="shared" si="11"/>
        <v>oth_hdr_chrg_amt  double,</v>
      </c>
      <c r="AJ45" s="67" t="s">
        <v>1136</v>
      </c>
      <c r="AK45" s="68" t="str">
        <f t="shared" si="12"/>
        <v>oth_hdr_chrg_amt,</v>
      </c>
      <c r="AL45" t="s">
        <v>1184</v>
      </c>
      <c r="AN45" s="68" t="str">
        <f t="shared" si="13"/>
        <v>,a.oth_hdr_chrg_amt</v>
      </c>
      <c r="AR45" t="s">
        <v>1669</v>
      </c>
      <c r="AU45" t="s">
        <v>2779</v>
      </c>
      <c r="AV45" t="s">
        <v>2595</v>
      </c>
      <c r="AW45" t="s">
        <v>2780</v>
      </c>
      <c r="AX45" s="16" t="str">
        <f t="shared" si="10"/>
        <v>OTH_HDR_CHRG_AMT</v>
      </c>
      <c r="AY45" s="16" t="str">
        <f t="shared" si="9"/>
        <v>Other Header Charges  (From PDM)</v>
      </c>
    </row>
    <row r="46" spans="1:51">
      <c r="A46" t="s">
        <v>676</v>
      </c>
      <c r="B46" s="16" t="str">
        <f t="shared" si="14"/>
        <v>oth_hdr_tax_amt double</v>
      </c>
      <c r="C46" s="20">
        <f t="shared" si="15"/>
        <v>16</v>
      </c>
      <c r="D46" s="20">
        <f t="shared" si="16"/>
        <v>0</v>
      </c>
      <c r="F46" s="87" t="str">
        <f t="shared" si="17"/>
        <v>oth_hdr_tax_amt</v>
      </c>
      <c r="G46" s="87" t="str">
        <f t="shared" si="4"/>
        <v>double</v>
      </c>
      <c r="H46" s="88">
        <v>35</v>
      </c>
      <c r="I46" s="28"/>
      <c r="J46" s="128" t="str">
        <f t="shared" si="5"/>
        <v>Header Tax amounts.  (From PDM)</v>
      </c>
      <c r="K46" s="97">
        <v>0</v>
      </c>
      <c r="L46" s="97">
        <v>0</v>
      </c>
      <c r="M46" s="4"/>
      <c r="Q46" s="117" t="s">
        <v>1670</v>
      </c>
      <c r="R46" s="97">
        <v>0</v>
      </c>
      <c r="S46" s="97">
        <v>0</v>
      </c>
      <c r="T46" s="97">
        <v>0</v>
      </c>
      <c r="U46" s="97">
        <v>0</v>
      </c>
      <c r="V46" s="97">
        <v>0</v>
      </c>
      <c r="W46" s="97">
        <v>0</v>
      </c>
      <c r="X46" s="97">
        <v>0</v>
      </c>
      <c r="Y46" s="97">
        <v>0</v>
      </c>
      <c r="Z46" s="97">
        <v>0</v>
      </c>
      <c r="AA46" s="97">
        <v>0</v>
      </c>
      <c r="AB46" s="97">
        <v>0</v>
      </c>
      <c r="AC46" s="97">
        <v>0</v>
      </c>
      <c r="AI46" s="16" t="str">
        <f t="shared" si="11"/>
        <v>oth_hdr_tax_amt  double,</v>
      </c>
      <c r="AJ46" s="67" t="s">
        <v>1137</v>
      </c>
      <c r="AK46" s="68" t="str">
        <f t="shared" si="12"/>
        <v>oth_hdr_tax_amt,</v>
      </c>
      <c r="AL46" s="67" t="s">
        <v>1185</v>
      </c>
      <c r="AM46" s="67"/>
      <c r="AN46" s="68" t="str">
        <f t="shared" si="13"/>
        <v>,a.oth_hdr_tax_amt</v>
      </c>
      <c r="AR46" t="s">
        <v>1670</v>
      </c>
      <c r="AU46" t="s">
        <v>2781</v>
      </c>
      <c r="AV46" t="s">
        <v>2595</v>
      </c>
      <c r="AW46" t="s">
        <v>2782</v>
      </c>
      <c r="AX46" s="16" t="str">
        <f t="shared" si="10"/>
        <v>OTH_HDR_TAX_AMT</v>
      </c>
      <c r="AY46" s="16" t="str">
        <f t="shared" si="9"/>
        <v>Header Tax amounts.  (From PDM)</v>
      </c>
    </row>
    <row r="47" spans="1:51">
      <c r="A47" t="s">
        <v>677</v>
      </c>
      <c r="B47" s="16" t="str">
        <f t="shared" si="14"/>
        <v>ord_plcc_dsct_amt double</v>
      </c>
      <c r="C47" s="20">
        <f t="shared" si="15"/>
        <v>18</v>
      </c>
      <c r="D47" s="20">
        <f t="shared" si="16"/>
        <v>0</v>
      </c>
      <c r="F47" s="87" t="str">
        <f t="shared" si="17"/>
        <v>ord_plcc_dsct_amt</v>
      </c>
      <c r="G47" s="87" t="str">
        <f t="shared" si="4"/>
        <v>double</v>
      </c>
      <c r="H47" s="90">
        <v>36</v>
      </c>
      <c r="I47" s="28"/>
      <c r="J47" s="128" t="str">
        <f t="shared" si="5"/>
        <v>PLCC Discount Amounts  (From PDM)</v>
      </c>
      <c r="K47" s="97">
        <v>-2.1</v>
      </c>
      <c r="L47" s="97">
        <v>0</v>
      </c>
      <c r="M47" s="4"/>
      <c r="Q47" s="117" t="s">
        <v>1671</v>
      </c>
      <c r="R47" s="97">
        <v>0</v>
      </c>
      <c r="S47" s="97">
        <v>0</v>
      </c>
      <c r="T47" s="97">
        <v>0</v>
      </c>
      <c r="U47" s="97">
        <v>0</v>
      </c>
      <c r="V47" s="97">
        <v>0</v>
      </c>
      <c r="W47" s="97">
        <v>0</v>
      </c>
      <c r="X47" s="97">
        <v>0</v>
      </c>
      <c r="Y47" s="97">
        <v>0</v>
      </c>
      <c r="Z47" s="97">
        <v>0</v>
      </c>
      <c r="AA47" s="97">
        <v>0</v>
      </c>
      <c r="AB47" s="97">
        <v>0</v>
      </c>
      <c r="AC47" s="97">
        <v>0</v>
      </c>
      <c r="AI47" s="16" t="str">
        <f t="shared" si="11"/>
        <v>ord_plcc_dsct_amt  double,</v>
      </c>
      <c r="AJ47" s="67" t="s">
        <v>1138</v>
      </c>
      <c r="AK47" s="68" t="str">
        <f t="shared" si="12"/>
        <v>ord_plcc_dsct_amt,</v>
      </c>
      <c r="AL47" t="s">
        <v>1186</v>
      </c>
      <c r="AN47" s="68" t="str">
        <f t="shared" si="13"/>
        <v>,a.ord_plcc_dsct_amt</v>
      </c>
      <c r="AR47" t="s">
        <v>1671</v>
      </c>
      <c r="AU47" t="s">
        <v>2783</v>
      </c>
      <c r="AV47" t="s">
        <v>2595</v>
      </c>
      <c r="AW47" t="s">
        <v>2784</v>
      </c>
      <c r="AX47" s="16" t="str">
        <f t="shared" si="10"/>
        <v>ORD_PLCC_DSCT_AMT</v>
      </c>
      <c r="AY47" s="16" t="str">
        <f t="shared" si="9"/>
        <v>PLCC Discount Amounts  (From PDM)</v>
      </c>
    </row>
    <row r="48" spans="1:51">
      <c r="A48" t="s">
        <v>678</v>
      </c>
      <c r="B48" s="16" t="str">
        <f t="shared" si="14"/>
        <v>shp_crdt_amt double</v>
      </c>
      <c r="C48" s="20">
        <f t="shared" si="15"/>
        <v>13</v>
      </c>
      <c r="D48" s="20">
        <f t="shared" si="16"/>
        <v>0</v>
      </c>
      <c r="F48" s="87" t="str">
        <f t="shared" si="17"/>
        <v>shp_crdt_amt</v>
      </c>
      <c r="G48" s="87" t="str">
        <f t="shared" si="4"/>
        <v>double</v>
      </c>
      <c r="H48" s="88">
        <v>37</v>
      </c>
      <c r="I48" s="28"/>
      <c r="J48" s="128" t="str">
        <f t="shared" si="5"/>
        <v>Shipment Credits.  (From PDM)</v>
      </c>
      <c r="K48" s="97">
        <v>0</v>
      </c>
      <c r="L48" s="97">
        <v>0</v>
      </c>
      <c r="M48" s="4"/>
      <c r="Q48" s="117" t="s">
        <v>1672</v>
      </c>
      <c r="R48" s="97">
        <v>0</v>
      </c>
      <c r="S48" s="97">
        <v>0</v>
      </c>
      <c r="T48" s="97">
        <v>0</v>
      </c>
      <c r="U48" s="97">
        <v>0</v>
      </c>
      <c r="V48" s="97">
        <v>0</v>
      </c>
      <c r="W48" s="97">
        <v>0</v>
      </c>
      <c r="X48" s="97">
        <v>0</v>
      </c>
      <c r="Y48" s="97">
        <v>0</v>
      </c>
      <c r="Z48" s="97">
        <v>0</v>
      </c>
      <c r="AA48" s="97">
        <v>0</v>
      </c>
      <c r="AB48" s="97">
        <v>0</v>
      </c>
      <c r="AC48" s="97">
        <v>0</v>
      </c>
      <c r="AI48" s="16" t="str">
        <f t="shared" si="11"/>
        <v>shp_crdt_amt  double,</v>
      </c>
      <c r="AJ48" s="67" t="s">
        <v>1139</v>
      </c>
      <c r="AK48" s="68" t="str">
        <f t="shared" si="12"/>
        <v>shp_crdt_amt,</v>
      </c>
      <c r="AL48" s="67" t="s">
        <v>1187</v>
      </c>
      <c r="AM48" s="67"/>
      <c r="AN48" s="68" t="str">
        <f t="shared" si="13"/>
        <v>,a.shp_crdt_amt</v>
      </c>
      <c r="AR48" t="s">
        <v>1672</v>
      </c>
      <c r="AU48" t="s">
        <v>2785</v>
      </c>
      <c r="AV48" t="s">
        <v>2595</v>
      </c>
      <c r="AW48" t="s">
        <v>2786</v>
      </c>
      <c r="AX48" s="16" t="str">
        <f t="shared" si="10"/>
        <v>SHP_CRDT_AMT</v>
      </c>
      <c r="AY48" s="16" t="str">
        <f t="shared" si="9"/>
        <v>Shipment Credits.  (From PDM)</v>
      </c>
    </row>
    <row r="49" spans="1:51">
      <c r="A49" t="s">
        <v>679</v>
      </c>
      <c r="B49" s="16" t="str">
        <f t="shared" si="14"/>
        <v>tax_amt double</v>
      </c>
      <c r="C49" s="20">
        <f t="shared" si="15"/>
        <v>8</v>
      </c>
      <c r="D49" s="20">
        <f t="shared" si="16"/>
        <v>0</v>
      </c>
      <c r="F49" s="87" t="str">
        <f t="shared" si="17"/>
        <v>tax_amt</v>
      </c>
      <c r="G49" s="87" t="str">
        <f t="shared" si="4"/>
        <v>double</v>
      </c>
      <c r="H49" s="90">
        <v>38</v>
      </c>
      <c r="I49" s="28"/>
      <c r="J49" s="128" t="str">
        <f t="shared" si="5"/>
        <v>Tax Amounts.  (From PDM)</v>
      </c>
      <c r="K49" s="97">
        <v>0.28000000000000003</v>
      </c>
      <c r="L49" s="97">
        <v>0.18</v>
      </c>
      <c r="M49" s="4"/>
      <c r="Q49" s="117" t="s">
        <v>1673</v>
      </c>
      <c r="R49" s="97">
        <v>0.72</v>
      </c>
      <c r="S49" s="97">
        <v>0.72</v>
      </c>
      <c r="T49" s="97">
        <v>0.72</v>
      </c>
      <c r="U49" s="97">
        <v>0.72</v>
      </c>
      <c r="V49" s="97">
        <v>0.72</v>
      </c>
      <c r="W49" s="97">
        <v>0.72</v>
      </c>
      <c r="X49" s="97">
        <v>0.72</v>
      </c>
      <c r="Y49" s="97">
        <v>0.72</v>
      </c>
      <c r="Z49" s="97">
        <v>0.72</v>
      </c>
      <c r="AA49" s="97">
        <v>0.72</v>
      </c>
      <c r="AB49" s="97">
        <v>0.72</v>
      </c>
      <c r="AC49" s="97">
        <v>0.72</v>
      </c>
      <c r="AI49" s="16" t="str">
        <f t="shared" si="11"/>
        <v>tax_amt  double,</v>
      </c>
      <c r="AJ49" s="67" t="s">
        <v>1140</v>
      </c>
      <c r="AK49" s="68" t="str">
        <f t="shared" si="12"/>
        <v>tax_amt,</v>
      </c>
      <c r="AL49" t="s">
        <v>1188</v>
      </c>
      <c r="AN49" s="68" t="str">
        <f t="shared" si="13"/>
        <v>,a.tax_amt</v>
      </c>
      <c r="AR49" t="s">
        <v>1673</v>
      </c>
      <c r="AU49" t="s">
        <v>2787</v>
      </c>
      <c r="AV49" t="s">
        <v>2595</v>
      </c>
      <c r="AW49" t="s">
        <v>2788</v>
      </c>
      <c r="AX49" s="16" t="str">
        <f t="shared" si="10"/>
        <v>TAX_AMT</v>
      </c>
      <c r="AY49" s="16" t="str">
        <f t="shared" si="9"/>
        <v>Tax Amounts.  (From PDM)</v>
      </c>
    </row>
    <row r="50" spans="1:51">
      <c r="A50" t="s">
        <v>680</v>
      </c>
      <c r="B50" s="16" t="str">
        <f t="shared" si="14"/>
        <v>ord_ln_un_qty int</v>
      </c>
      <c r="C50" s="20">
        <f t="shared" si="15"/>
        <v>14</v>
      </c>
      <c r="D50" s="20">
        <f t="shared" si="16"/>
        <v>0</v>
      </c>
      <c r="F50" s="87" t="str">
        <f t="shared" si="17"/>
        <v>ord_ln_un_qty</v>
      </c>
      <c r="G50" s="87" t="str">
        <f t="shared" si="4"/>
        <v>int</v>
      </c>
      <c r="H50" s="88">
        <v>39</v>
      </c>
      <c r="I50" s="28"/>
      <c r="J50" s="128" t="str">
        <f t="shared" si="5"/>
        <v>Order Line unit quantity.  (From PDM)</v>
      </c>
      <c r="K50" s="97">
        <v>1</v>
      </c>
      <c r="L50" s="97">
        <v>1</v>
      </c>
      <c r="M50" s="4"/>
      <c r="Q50" s="117" t="s">
        <v>1674</v>
      </c>
      <c r="R50" s="97">
        <v>1</v>
      </c>
      <c r="S50" s="97">
        <v>1</v>
      </c>
      <c r="T50" s="97">
        <v>1</v>
      </c>
      <c r="U50" s="97">
        <v>1</v>
      </c>
      <c r="V50" s="97">
        <v>1</v>
      </c>
      <c r="W50" s="97">
        <v>1</v>
      </c>
      <c r="X50" s="97">
        <v>1</v>
      </c>
      <c r="Y50" s="97">
        <v>1</v>
      </c>
      <c r="Z50" s="97">
        <v>1</v>
      </c>
      <c r="AA50" s="97">
        <v>1</v>
      </c>
      <c r="AB50" s="97">
        <v>1</v>
      </c>
      <c r="AC50" s="97">
        <v>1</v>
      </c>
      <c r="AI50" s="16" t="str">
        <f t="shared" si="11"/>
        <v>ord_ln_un_qty  int,</v>
      </c>
      <c r="AJ50" s="67" t="s">
        <v>1141</v>
      </c>
      <c r="AK50" s="68" t="str">
        <f t="shared" si="12"/>
        <v>ord_ln_un_qty,</v>
      </c>
      <c r="AL50" s="67" t="s">
        <v>1189</v>
      </c>
      <c r="AM50" s="67"/>
      <c r="AN50" s="68" t="str">
        <f t="shared" si="13"/>
        <v>,a.ord_ln_un_qty</v>
      </c>
      <c r="AR50" t="s">
        <v>1674</v>
      </c>
      <c r="AU50" t="s">
        <v>2789</v>
      </c>
      <c r="AV50" t="s">
        <v>2576</v>
      </c>
      <c r="AW50" t="s">
        <v>2790</v>
      </c>
      <c r="AX50" s="16" t="str">
        <f t="shared" si="10"/>
        <v>ORD_LN_UN_QTY</v>
      </c>
      <c r="AY50" s="16" t="str">
        <f t="shared" si="9"/>
        <v>Order Line unit quantity.  (From PDM)</v>
      </c>
    </row>
    <row r="51" spans="1:51">
      <c r="A51" t="s">
        <v>681</v>
      </c>
      <c r="B51" s="16" t="str">
        <f t="shared" si="14"/>
        <v>ord_ln_xtd_orig_rtl_prc_amt double</v>
      </c>
      <c r="C51" s="20">
        <f t="shared" si="15"/>
        <v>28</v>
      </c>
      <c r="D51" s="20">
        <f t="shared" si="16"/>
        <v>0</v>
      </c>
      <c r="F51" s="87" t="str">
        <f t="shared" si="17"/>
        <v>ord_ln_xtd_orig_rtl_prc_amt</v>
      </c>
      <c r="G51" s="87" t="str">
        <f t="shared" si="4"/>
        <v>double</v>
      </c>
      <c r="H51" s="90">
        <v>40</v>
      </c>
      <c r="I51" s="28"/>
      <c r="J51" s="128" t="str">
        <f t="shared" si="5"/>
        <v>Extended Original Retail Price amount.  (From PDM)</v>
      </c>
      <c r="K51" s="97">
        <v>19.940000000000001</v>
      </c>
      <c r="L51" s="97">
        <v>19.940000000000001</v>
      </c>
      <c r="M51" s="4"/>
      <c r="Q51" s="117" t="s">
        <v>1675</v>
      </c>
      <c r="R51" s="97">
        <v>22.95</v>
      </c>
      <c r="S51" s="97">
        <v>22.95</v>
      </c>
      <c r="T51" s="97">
        <v>22.95</v>
      </c>
      <c r="U51" s="97">
        <v>22.95</v>
      </c>
      <c r="V51" s="97">
        <v>22.95</v>
      </c>
      <c r="W51" s="97">
        <v>22.95</v>
      </c>
      <c r="X51" s="97">
        <v>22.95</v>
      </c>
      <c r="Y51" s="97">
        <v>22.95</v>
      </c>
      <c r="Z51" s="97">
        <v>22.95</v>
      </c>
      <c r="AA51" s="97">
        <v>22.95</v>
      </c>
      <c r="AB51" s="97">
        <v>22.95</v>
      </c>
      <c r="AC51" s="97">
        <v>22.95</v>
      </c>
      <c r="AI51" s="16" t="str">
        <f t="shared" si="11"/>
        <v>ord_ln_xtd_orig_rtl_prc_amt  double,</v>
      </c>
      <c r="AJ51" s="67" t="s">
        <v>1142</v>
      </c>
      <c r="AK51" s="68" t="str">
        <f t="shared" si="12"/>
        <v>ord_ln_xtd_orig_rtl_prc_amt,</v>
      </c>
      <c r="AL51" t="s">
        <v>1190</v>
      </c>
      <c r="AN51" s="68" t="str">
        <f t="shared" si="13"/>
        <v>,a.ord_ln_xtd_orig_rtl_prc_amt</v>
      </c>
      <c r="AR51" t="s">
        <v>1675</v>
      </c>
      <c r="AU51" t="s">
        <v>2791</v>
      </c>
      <c r="AV51" t="s">
        <v>2595</v>
      </c>
      <c r="AW51" t="s">
        <v>2792</v>
      </c>
      <c r="AX51" s="16" t="str">
        <f t="shared" si="10"/>
        <v>ORD_LN_XTD_ORIG_RTL_PRC_AMT</v>
      </c>
      <c r="AY51" s="16" t="str">
        <f t="shared" si="9"/>
        <v>Extended Original Retail Price amount.  (From PDM)</v>
      </c>
    </row>
    <row r="52" spans="1:51">
      <c r="A52" t="s">
        <v>682</v>
      </c>
      <c r="B52" s="16" t="str">
        <f t="shared" si="14"/>
        <v>dnrm_orig_rtl_prc_amt double</v>
      </c>
      <c r="C52" s="20">
        <f t="shared" si="15"/>
        <v>22</v>
      </c>
      <c r="D52" s="20">
        <f t="shared" si="16"/>
        <v>0</v>
      </c>
      <c r="F52" s="87" t="str">
        <f t="shared" si="17"/>
        <v>dnrm_orig_rtl_prc_amt</v>
      </c>
      <c r="G52" s="87" t="str">
        <f t="shared" si="4"/>
        <v>double</v>
      </c>
      <c r="H52" s="90">
        <v>41</v>
      </c>
      <c r="I52" s="28"/>
      <c r="J52" s="128" t="str">
        <f t="shared" si="5"/>
        <v>Unit Original Retail Price amount.  (From PDM)</v>
      </c>
      <c r="K52" s="97">
        <v>19.940000000000001</v>
      </c>
      <c r="L52" s="97">
        <v>19.940000000000001</v>
      </c>
      <c r="M52" s="4"/>
      <c r="Q52" s="117" t="s">
        <v>1676</v>
      </c>
      <c r="R52" s="97">
        <v>22.95</v>
      </c>
      <c r="S52" s="97">
        <v>22.95</v>
      </c>
      <c r="T52" s="97">
        <v>22.95</v>
      </c>
      <c r="U52" s="97">
        <v>22.95</v>
      </c>
      <c r="V52" s="97">
        <v>22.95</v>
      </c>
      <c r="W52" s="97">
        <v>22.95</v>
      </c>
      <c r="X52" s="97">
        <v>22.95</v>
      </c>
      <c r="Y52" s="97">
        <v>22.95</v>
      </c>
      <c r="Z52" s="97">
        <v>22.95</v>
      </c>
      <c r="AA52" s="97">
        <v>22.95</v>
      </c>
      <c r="AB52" s="97">
        <v>22.95</v>
      </c>
      <c r="AC52" s="97">
        <v>22.95</v>
      </c>
      <c r="AI52" s="16" t="str">
        <f t="shared" si="11"/>
        <v>dnrm_orig_rtl_prc_amt  double,</v>
      </c>
      <c r="AJ52" s="67" t="s">
        <v>1143</v>
      </c>
      <c r="AK52" s="68" t="str">
        <f t="shared" si="12"/>
        <v>dnrm_orig_rtl_prc_amt,</v>
      </c>
      <c r="AL52" s="67" t="s">
        <v>1191</v>
      </c>
      <c r="AM52" s="67"/>
      <c r="AN52" s="68" t="str">
        <f t="shared" si="13"/>
        <v>,a.dnrm_orig_rtl_prc_amt</v>
      </c>
      <c r="AR52" t="s">
        <v>1676</v>
      </c>
      <c r="AU52" t="s">
        <v>2793</v>
      </c>
      <c r="AV52" t="s">
        <v>2595</v>
      </c>
      <c r="AW52" t="s">
        <v>2794</v>
      </c>
      <c r="AX52" s="16" t="str">
        <f t="shared" si="10"/>
        <v>DNRM_ORIG_RTL_PRC_AMT</v>
      </c>
      <c r="AY52" s="16" t="str">
        <f t="shared" si="9"/>
        <v>Unit Original Retail Price amount.  (From PDM)</v>
      </c>
    </row>
    <row r="53" spans="1:51">
      <c r="A53" t="s">
        <v>683</v>
      </c>
      <c r="B53" s="16" t="str">
        <f t="shared" si="14"/>
        <v>ord_xtd_wac_cst_amt double</v>
      </c>
      <c r="C53" s="20">
        <f t="shared" si="15"/>
        <v>20</v>
      </c>
      <c r="D53" s="20">
        <f t="shared" si="16"/>
        <v>0</v>
      </c>
      <c r="F53" s="87" t="str">
        <f t="shared" si="17"/>
        <v>ord_xtd_wac_cst_amt</v>
      </c>
      <c r="G53" s="87" t="str">
        <f t="shared" si="4"/>
        <v>double</v>
      </c>
      <c r="H53" s="88">
        <v>42</v>
      </c>
      <c r="I53" s="28"/>
      <c r="J53" s="128" t="str">
        <f t="shared" si="5"/>
        <v>Extended Weight Average Cost amount.  (From PDM)</v>
      </c>
      <c r="K53" s="97">
        <v>3.57</v>
      </c>
      <c r="L53" s="97">
        <v>4.95</v>
      </c>
      <c r="M53" s="4"/>
      <c r="Q53" s="117" t="s">
        <v>1677</v>
      </c>
      <c r="R53" s="97">
        <v>4.9800000000000004</v>
      </c>
      <c r="S53" s="97">
        <v>4.9800000000000004</v>
      </c>
      <c r="T53" s="97">
        <v>4.9800000000000004</v>
      </c>
      <c r="U53" s="97">
        <v>4.9800000000000004</v>
      </c>
      <c r="V53" s="97">
        <v>4.9800000000000004</v>
      </c>
      <c r="W53" s="97">
        <v>4.9800000000000004</v>
      </c>
      <c r="X53" s="97">
        <v>4.9800000000000004</v>
      </c>
      <c r="Y53" s="97">
        <v>4.9800000000000004</v>
      </c>
      <c r="Z53" s="97">
        <v>4.9800000000000004</v>
      </c>
      <c r="AA53" s="97">
        <v>4.9800000000000004</v>
      </c>
      <c r="AB53" s="97">
        <v>4.9800000000000004</v>
      </c>
      <c r="AC53" s="97">
        <v>4.9800000000000004</v>
      </c>
      <c r="AI53" s="16" t="str">
        <f t="shared" si="11"/>
        <v>ord_xtd_wac_cst_amt  double,</v>
      </c>
      <c r="AJ53" s="67" t="s">
        <v>1144</v>
      </c>
      <c r="AK53" s="68" t="str">
        <f t="shared" si="12"/>
        <v>ord_xtd_wac_cst_amt,</v>
      </c>
      <c r="AL53" t="s">
        <v>1192</v>
      </c>
      <c r="AN53" s="68" t="str">
        <f t="shared" si="13"/>
        <v>,a.ord_xtd_wac_cst_amt</v>
      </c>
      <c r="AR53" t="s">
        <v>1677</v>
      </c>
      <c r="AU53" t="s">
        <v>2795</v>
      </c>
      <c r="AV53" t="s">
        <v>2595</v>
      </c>
      <c r="AW53" t="s">
        <v>2796</v>
      </c>
      <c r="AX53" s="16" t="str">
        <f t="shared" si="10"/>
        <v>ORD_XTD_WAC_CST_AMT</v>
      </c>
      <c r="AY53" s="16" t="str">
        <f t="shared" si="9"/>
        <v>Extended Weight Average Cost amount.  (From PDM)</v>
      </c>
    </row>
    <row r="54" spans="1:51">
      <c r="A54" t="s">
        <v>684</v>
      </c>
      <c r="B54" s="16" t="str">
        <f t="shared" si="14"/>
        <v>ord_ln_xtd_net_dsct_prc_amt double</v>
      </c>
      <c r="C54" s="20">
        <f t="shared" si="15"/>
        <v>28</v>
      </c>
      <c r="D54" s="20">
        <f t="shared" si="16"/>
        <v>0</v>
      </c>
      <c r="F54" s="87" t="str">
        <f t="shared" si="17"/>
        <v>ord_ln_xtd_net_dsct_prc_amt</v>
      </c>
      <c r="G54" s="87" t="str">
        <f t="shared" si="4"/>
        <v>double</v>
      </c>
      <c r="H54" s="90">
        <v>43</v>
      </c>
      <c r="I54" s="28"/>
      <c r="J54" s="128" t="str">
        <f t="shared" si="5"/>
        <v>Extended Retail Price after discounts.  (From PDM)</v>
      </c>
      <c r="K54" s="98" t="s">
        <v>1723</v>
      </c>
      <c r="L54" s="98" t="s">
        <v>1724</v>
      </c>
      <c r="M54" s="4"/>
      <c r="Q54" s="117" t="s">
        <v>1678</v>
      </c>
      <c r="R54" s="98" t="s">
        <v>2531</v>
      </c>
      <c r="S54" s="98" t="s">
        <v>2531</v>
      </c>
      <c r="T54" s="98" t="s">
        <v>2531</v>
      </c>
      <c r="U54" s="98" t="s">
        <v>2531</v>
      </c>
      <c r="V54" s="98" t="s">
        <v>2531</v>
      </c>
      <c r="W54" s="98" t="s">
        <v>2531</v>
      </c>
      <c r="X54" s="98" t="s">
        <v>2531</v>
      </c>
      <c r="Y54" s="98" t="s">
        <v>2531</v>
      </c>
      <c r="Z54" s="98" t="s">
        <v>2531</v>
      </c>
      <c r="AA54" s="98" t="s">
        <v>2531</v>
      </c>
      <c r="AB54" s="98" t="s">
        <v>2531</v>
      </c>
      <c r="AC54" s="98" t="s">
        <v>2531</v>
      </c>
      <c r="AI54" s="16" t="str">
        <f t="shared" si="11"/>
        <v>ord_ln_xtd_net_dsct_prc_amt  double,</v>
      </c>
      <c r="AJ54" s="67" t="s">
        <v>1145</v>
      </c>
      <c r="AK54" s="68" t="str">
        <f t="shared" si="12"/>
        <v>ord_ln_xtd_net_dsct_prc_amt,</v>
      </c>
      <c r="AL54" s="67" t="s">
        <v>1193</v>
      </c>
      <c r="AM54" s="67"/>
      <c r="AN54" s="68" t="str">
        <f t="shared" si="13"/>
        <v>,a.ord_ln_xtd_net_dsct_prc_amt</v>
      </c>
      <c r="AR54" t="s">
        <v>1678</v>
      </c>
      <c r="AU54" t="s">
        <v>2797</v>
      </c>
      <c r="AV54" t="s">
        <v>2595</v>
      </c>
      <c r="AW54" t="s">
        <v>2798</v>
      </c>
      <c r="AX54" s="16" t="str">
        <f t="shared" si="10"/>
        <v>ORD_LN_XTD_NET_DSCT_PRC_AMT</v>
      </c>
      <c r="AY54" s="16" t="str">
        <f t="shared" si="9"/>
        <v>Extended Retail Price after discounts.  (From PDM)</v>
      </c>
    </row>
    <row r="55" spans="1:51" ht="60">
      <c r="A55" t="s">
        <v>9</v>
      </c>
      <c r="B55" s="16" t="str">
        <f t="shared" si="14"/>
        <v>txn_dt_hash_key int</v>
      </c>
      <c r="C55" s="20">
        <f t="shared" si="15"/>
        <v>16</v>
      </c>
      <c r="D55" s="20">
        <f t="shared" si="16"/>
        <v>0</v>
      </c>
      <c r="F55" s="93" t="str">
        <f t="shared" si="17"/>
        <v>txn_dt_hash_key</v>
      </c>
      <c r="G55" s="87" t="str">
        <f t="shared" si="4"/>
        <v>int</v>
      </c>
      <c r="H55" s="88">
        <v>44</v>
      </c>
      <c r="I55" s="28"/>
      <c r="J55" s="135" t="s">
        <v>3066</v>
      </c>
      <c r="K55" s="101" t="s">
        <v>1725</v>
      </c>
      <c r="L55" s="101" t="s">
        <v>1725</v>
      </c>
      <c r="M55" s="4"/>
      <c r="Q55" s="116" t="s">
        <v>1624</v>
      </c>
      <c r="R55" s="98" t="s">
        <v>1725</v>
      </c>
      <c r="S55" s="98" t="s">
        <v>1725</v>
      </c>
      <c r="T55" s="98" t="s">
        <v>1725</v>
      </c>
      <c r="U55" s="98" t="s">
        <v>1725</v>
      </c>
      <c r="V55" s="98" t="s">
        <v>1725</v>
      </c>
      <c r="W55" s="98" t="s">
        <v>1725</v>
      </c>
      <c r="X55" s="98" t="s">
        <v>1725</v>
      </c>
      <c r="Y55" s="98" t="s">
        <v>1725</v>
      </c>
      <c r="Z55" s="98" t="s">
        <v>1725</v>
      </c>
      <c r="AA55" s="98" t="s">
        <v>1725</v>
      </c>
      <c r="AB55" s="98" t="s">
        <v>1725</v>
      </c>
      <c r="AC55" s="98" t="s">
        <v>1725</v>
      </c>
      <c r="AI55" s="16" t="str">
        <f t="shared" si="11"/>
        <v>txn_dt_hash_key  int,</v>
      </c>
      <c r="AJ55" s="67" t="s">
        <v>1016</v>
      </c>
      <c r="AK55" s="68" t="str">
        <f t="shared" si="12"/>
        <v>txn_dt_hash_key,</v>
      </c>
      <c r="AL55" t="s">
        <v>1091</v>
      </c>
      <c r="AN55" s="68" t="str">
        <f t="shared" si="13"/>
        <v>,a.txn_dt_hash_key</v>
      </c>
      <c r="AR55" t="s">
        <v>1624</v>
      </c>
      <c r="AU55" t="s">
        <v>2681</v>
      </c>
      <c r="AV55" t="s">
        <v>2576</v>
      </c>
      <c r="AW55" t="s">
        <v>2799</v>
      </c>
      <c r="AX55" s="16" t="str">
        <f t="shared" si="10"/>
        <v>TXN_DT_HASH_KEY</v>
      </c>
      <c r="AY55" s="16" t="str">
        <f t="shared" si="9"/>
        <v>Transaction Date  (From PDM)</v>
      </c>
    </row>
    <row r="56" spans="1:51" ht="30">
      <c r="A56" t="s">
        <v>453</v>
      </c>
      <c r="B56" s="16" t="str">
        <f t="shared" si="14"/>
        <v>on_sale_flag string</v>
      </c>
      <c r="C56" s="20">
        <f t="shared" si="15"/>
        <v>13</v>
      </c>
      <c r="D56" s="20">
        <f t="shared" si="16"/>
        <v>0</v>
      </c>
      <c r="F56" s="87" t="str">
        <f t="shared" si="17"/>
        <v>on_sale_flag</v>
      </c>
      <c r="G56" s="87" t="str">
        <f t="shared" si="4"/>
        <v>string</v>
      </c>
      <c r="H56" s="90">
        <v>45</v>
      </c>
      <c r="I56" s="28"/>
      <c r="J56" s="128" t="str">
        <f t="shared" si="5"/>
        <v>Identifies if the transaction was a sale transaction (promotion).  (From PDM)</v>
      </c>
      <c r="K56" s="97" t="s">
        <v>120</v>
      </c>
      <c r="L56" s="97" t="s">
        <v>119</v>
      </c>
      <c r="M56" s="4"/>
      <c r="Q56" s="117" t="s">
        <v>1605</v>
      </c>
      <c r="R56" s="97" t="s">
        <v>120</v>
      </c>
      <c r="S56" s="97" t="s">
        <v>120</v>
      </c>
      <c r="T56" s="97" t="s">
        <v>120</v>
      </c>
      <c r="U56" s="97" t="s">
        <v>120</v>
      </c>
      <c r="V56" s="97" t="s">
        <v>120</v>
      </c>
      <c r="W56" s="97" t="s">
        <v>120</v>
      </c>
      <c r="X56" s="97" t="s">
        <v>120</v>
      </c>
      <c r="Y56" s="97" t="s">
        <v>120</v>
      </c>
      <c r="Z56" s="97" t="s">
        <v>120</v>
      </c>
      <c r="AA56" s="97" t="s">
        <v>120</v>
      </c>
      <c r="AB56" s="97" t="s">
        <v>120</v>
      </c>
      <c r="AC56" s="97" t="s">
        <v>120</v>
      </c>
      <c r="AI56" s="16" t="str">
        <f t="shared" si="11"/>
        <v>on_sale_flag  string,</v>
      </c>
      <c r="AJ56" s="67" t="s">
        <v>997</v>
      </c>
      <c r="AK56" s="68" t="str">
        <f t="shared" si="12"/>
        <v>on_sale_flag,</v>
      </c>
      <c r="AL56" s="67" t="s">
        <v>1072</v>
      </c>
      <c r="AM56" s="67"/>
      <c r="AN56" s="68" t="str">
        <f t="shared" si="13"/>
        <v>,a.on_sale_flag</v>
      </c>
      <c r="AR56" t="s">
        <v>1605</v>
      </c>
      <c r="AU56" t="s">
        <v>2702</v>
      </c>
      <c r="AV56" t="s">
        <v>2667</v>
      </c>
      <c r="AW56" t="s">
        <v>2800</v>
      </c>
      <c r="AX56" s="16" t="str">
        <f t="shared" si="10"/>
        <v>PMOTN_ID</v>
      </c>
      <c r="AY56" s="16" t="str">
        <f t="shared" si="9"/>
        <v>Identifies the promotion applied.  (From PDM)</v>
      </c>
    </row>
    <row r="57" spans="1:51">
      <c r="A57" t="s">
        <v>685</v>
      </c>
      <c r="B57" s="16" t="str">
        <f t="shared" si="14"/>
        <v>un_dsct_amt double</v>
      </c>
      <c r="C57" s="20">
        <f t="shared" si="15"/>
        <v>12</v>
      </c>
      <c r="D57" s="20">
        <f t="shared" si="16"/>
        <v>0</v>
      </c>
      <c r="F57" s="87" t="str">
        <f t="shared" si="17"/>
        <v>un_dsct_amt</v>
      </c>
      <c r="G57" s="87" t="str">
        <f t="shared" si="4"/>
        <v>double</v>
      </c>
      <c r="H57" s="88">
        <v>46</v>
      </c>
      <c r="I57" s="28"/>
      <c r="J57" s="128" t="str">
        <f t="shared" si="5"/>
        <v>Discount Amounts.  (From PDM)</v>
      </c>
      <c r="K57" s="97">
        <v>-2.1</v>
      </c>
      <c r="L57" s="97">
        <v>0</v>
      </c>
      <c r="M57" s="4"/>
      <c r="Q57" s="117" t="s">
        <v>1679</v>
      </c>
      <c r="R57" s="97">
        <v>0</v>
      </c>
      <c r="S57" s="97">
        <v>-5.98</v>
      </c>
      <c r="T57" s="97">
        <v>-5.98</v>
      </c>
      <c r="U57" s="97">
        <v>-4.99</v>
      </c>
      <c r="V57" s="97">
        <v>-4.99</v>
      </c>
      <c r="W57" s="97">
        <v>0</v>
      </c>
      <c r="X57" s="97">
        <v>-4.99</v>
      </c>
      <c r="Y57" s="97">
        <v>0</v>
      </c>
      <c r="Z57" s="97">
        <v>-5.98</v>
      </c>
      <c r="AA57" s="97">
        <v>-5.98</v>
      </c>
      <c r="AB57" s="97">
        <v>-4.99</v>
      </c>
      <c r="AC57" s="97">
        <v>0</v>
      </c>
      <c r="AI57" s="16" t="str">
        <f t="shared" si="11"/>
        <v>un_dsct_amt  double,</v>
      </c>
      <c r="AJ57" s="67" t="s">
        <v>1146</v>
      </c>
      <c r="AK57" s="68" t="str">
        <f t="shared" si="12"/>
        <v>un_dsct_amt,</v>
      </c>
      <c r="AL57" t="s">
        <v>1194</v>
      </c>
      <c r="AN57" s="68" t="str">
        <f t="shared" si="13"/>
        <v>,a.un_dsct_amt</v>
      </c>
      <c r="AR57" t="s">
        <v>1679</v>
      </c>
      <c r="AU57" t="s">
        <v>2801</v>
      </c>
      <c r="AV57" t="s">
        <v>2667</v>
      </c>
      <c r="AW57" t="s">
        <v>2802</v>
      </c>
      <c r="AX57" s="16" t="str">
        <f t="shared" si="10"/>
        <v>AWRD_ID</v>
      </c>
      <c r="AY57" s="16" t="str">
        <f t="shared" si="9"/>
        <v>Identifies the awards applied.  (From PDM)</v>
      </c>
    </row>
    <row r="58" spans="1:51">
      <c r="A58" t="s">
        <v>686</v>
      </c>
      <c r="B58" s="16" t="str">
        <f t="shared" si="14"/>
        <v>extnd_mup_dsct_amt double</v>
      </c>
      <c r="C58" s="20">
        <f t="shared" si="15"/>
        <v>19</v>
      </c>
      <c r="D58" s="20">
        <f t="shared" si="16"/>
        <v>0</v>
      </c>
      <c r="F58" s="87" t="str">
        <f t="shared" si="17"/>
        <v>extnd_mup_dsct_amt</v>
      </c>
      <c r="G58" s="87" t="str">
        <f t="shared" si="4"/>
        <v>double</v>
      </c>
      <c r="H58" s="90">
        <v>47</v>
      </c>
      <c r="I58" s="28"/>
      <c r="J58" s="128" t="str">
        <f t="shared" si="5"/>
        <v>Extended MUP Discount amounts.  (From PDM)</v>
      </c>
      <c r="K58" s="97">
        <v>0</v>
      </c>
      <c r="L58" s="97">
        <v>0</v>
      </c>
      <c r="M58" s="4"/>
      <c r="Q58" s="117" t="s">
        <v>1680</v>
      </c>
      <c r="R58" s="97">
        <v>0</v>
      </c>
      <c r="S58" s="97">
        <v>0</v>
      </c>
      <c r="T58" s="97">
        <v>0</v>
      </c>
      <c r="U58" s="97">
        <v>-4.99</v>
      </c>
      <c r="V58" s="97">
        <v>-4.99</v>
      </c>
      <c r="W58" s="97">
        <v>0</v>
      </c>
      <c r="X58" s="97">
        <v>-4.99</v>
      </c>
      <c r="Y58" s="97">
        <v>0</v>
      </c>
      <c r="Z58" s="97">
        <v>0</v>
      </c>
      <c r="AA58" s="97">
        <v>0</v>
      </c>
      <c r="AB58" s="97">
        <v>-4.99</v>
      </c>
      <c r="AC58" s="97">
        <v>0</v>
      </c>
      <c r="AI58" s="16" t="str">
        <f t="shared" si="11"/>
        <v>extnd_mup_dsct_amt  double,</v>
      </c>
      <c r="AJ58" s="67" t="s">
        <v>1147</v>
      </c>
      <c r="AK58" s="68" t="str">
        <f t="shared" si="12"/>
        <v>extnd_mup_dsct_amt,</v>
      </c>
      <c r="AL58" s="67" t="s">
        <v>1195</v>
      </c>
      <c r="AM58" s="67"/>
      <c r="AN58" s="68" t="str">
        <f t="shared" si="13"/>
        <v>,a.extnd_mup_dsct_amt</v>
      </c>
      <c r="AR58" t="s">
        <v>1680</v>
      </c>
      <c r="AU58" t="s">
        <v>2803</v>
      </c>
      <c r="AV58" t="s">
        <v>2595</v>
      </c>
      <c r="AW58" t="s">
        <v>2804</v>
      </c>
      <c r="AX58" s="16" t="str">
        <f t="shared" si="10"/>
        <v>UN_DSCT_AMT</v>
      </c>
      <c r="AY58" s="16" t="str">
        <f t="shared" si="9"/>
        <v>Discount Amounts.  (From PDM)</v>
      </c>
    </row>
    <row r="59" spans="1:51">
      <c r="A59" t="s">
        <v>687</v>
      </c>
      <c r="B59" s="16" t="str">
        <f t="shared" si="14"/>
        <v>extnd_ln_dsct_amt double</v>
      </c>
      <c r="C59" s="20">
        <f t="shared" si="15"/>
        <v>18</v>
      </c>
      <c r="D59" s="20">
        <f t="shared" si="16"/>
        <v>0</v>
      </c>
      <c r="F59" s="87" t="str">
        <f t="shared" si="17"/>
        <v>extnd_ln_dsct_amt</v>
      </c>
      <c r="G59" s="87" t="str">
        <f t="shared" si="4"/>
        <v>double</v>
      </c>
      <c r="H59" s="88">
        <v>48</v>
      </c>
      <c r="I59" s="28"/>
      <c r="J59" s="128" t="str">
        <f t="shared" si="5"/>
        <v>Extended Line Discount amounts.  (From PDM)</v>
      </c>
      <c r="K59" s="97">
        <v>0</v>
      </c>
      <c r="L59" s="97">
        <v>0</v>
      </c>
      <c r="M59" s="4"/>
      <c r="Q59" s="117" t="s">
        <v>1681</v>
      </c>
      <c r="R59" s="97">
        <v>0</v>
      </c>
      <c r="S59" s="97">
        <v>0</v>
      </c>
      <c r="T59" s="97">
        <v>0</v>
      </c>
      <c r="U59" s="97">
        <v>0</v>
      </c>
      <c r="V59" s="97">
        <v>0</v>
      </c>
      <c r="W59" s="97">
        <v>0</v>
      </c>
      <c r="X59" s="97">
        <v>0</v>
      </c>
      <c r="Y59" s="97">
        <v>0</v>
      </c>
      <c r="Z59" s="97">
        <v>0</v>
      </c>
      <c r="AA59" s="97">
        <v>0</v>
      </c>
      <c r="AB59" s="97">
        <v>0</v>
      </c>
      <c r="AC59" s="97">
        <v>0</v>
      </c>
      <c r="AI59" s="16" t="str">
        <f t="shared" si="11"/>
        <v>extnd_ln_dsct_amt  double,</v>
      </c>
      <c r="AJ59" s="67" t="s">
        <v>1148</v>
      </c>
      <c r="AK59" s="68" t="str">
        <f t="shared" si="12"/>
        <v>extnd_ln_dsct_amt,</v>
      </c>
      <c r="AL59" t="s">
        <v>1196</v>
      </c>
      <c r="AN59" s="68" t="str">
        <f t="shared" si="13"/>
        <v>,a.extnd_ln_dsct_amt</v>
      </c>
      <c r="AR59" t="s">
        <v>1681</v>
      </c>
      <c r="AU59" t="s">
        <v>2805</v>
      </c>
      <c r="AV59" t="s">
        <v>2595</v>
      </c>
      <c r="AW59" t="s">
        <v>2806</v>
      </c>
      <c r="AX59" s="16" t="str">
        <f t="shared" si="10"/>
        <v>EXTND_MUP_DSCT_AMT</v>
      </c>
      <c r="AY59" s="16" t="str">
        <f t="shared" si="9"/>
        <v>Extended MUP Discount amounts.  (From PDM)</v>
      </c>
    </row>
    <row r="60" spans="1:51">
      <c r="A60" t="s">
        <v>688</v>
      </c>
      <c r="B60" s="16" t="str">
        <f t="shared" si="14"/>
        <v>extnd_ord_hdr_dsct_amt double</v>
      </c>
      <c r="C60" s="20">
        <f t="shared" si="15"/>
        <v>23</v>
      </c>
      <c r="D60" s="20">
        <f t="shared" si="16"/>
        <v>0</v>
      </c>
      <c r="F60" s="87" t="str">
        <f t="shared" si="17"/>
        <v>extnd_ord_hdr_dsct_amt</v>
      </c>
      <c r="G60" s="87" t="str">
        <f t="shared" si="4"/>
        <v>double</v>
      </c>
      <c r="H60" s="90">
        <v>49</v>
      </c>
      <c r="I60" s="28"/>
      <c r="J60" s="128" t="str">
        <f t="shared" si="5"/>
        <v>Extended Order Header Discount amounts.  (From PDM)</v>
      </c>
      <c r="K60" s="97">
        <v>0</v>
      </c>
      <c r="L60" s="97">
        <v>0</v>
      </c>
      <c r="M60" s="4"/>
      <c r="Q60" s="117" t="s">
        <v>1682</v>
      </c>
      <c r="R60" s="97">
        <v>0</v>
      </c>
      <c r="S60" s="97">
        <v>0</v>
      </c>
      <c r="T60" s="97">
        <v>0</v>
      </c>
      <c r="U60" s="97">
        <v>0</v>
      </c>
      <c r="V60" s="97">
        <v>0</v>
      </c>
      <c r="W60" s="97">
        <v>0</v>
      </c>
      <c r="X60" s="97">
        <v>0</v>
      </c>
      <c r="Y60" s="97">
        <v>0</v>
      </c>
      <c r="Z60" s="97">
        <v>0</v>
      </c>
      <c r="AA60" s="97">
        <v>0</v>
      </c>
      <c r="AB60" s="97">
        <v>0</v>
      </c>
      <c r="AC60" s="97">
        <v>0</v>
      </c>
      <c r="AI60" s="16" t="str">
        <f t="shared" si="11"/>
        <v>extnd_ord_hdr_dsct_amt  double,</v>
      </c>
      <c r="AJ60" s="67" t="s">
        <v>1149</v>
      </c>
      <c r="AK60" s="68" t="str">
        <f t="shared" si="12"/>
        <v>extnd_ord_hdr_dsct_amt,</v>
      </c>
      <c r="AL60" s="67" t="s">
        <v>1197</v>
      </c>
      <c r="AM60" s="67"/>
      <c r="AN60" s="68" t="str">
        <f t="shared" si="13"/>
        <v>,a.extnd_ord_hdr_dsct_amt</v>
      </c>
      <c r="AR60" t="s">
        <v>1682</v>
      </c>
      <c r="AU60" t="s">
        <v>2822</v>
      </c>
      <c r="AV60" t="s">
        <v>2595</v>
      </c>
      <c r="AW60" t="s">
        <v>2821</v>
      </c>
      <c r="AX60" s="16" t="str">
        <f t="shared" si="10"/>
        <v>EXTND_LN_DSCT_AMT</v>
      </c>
      <c r="AY60" s="16" t="str">
        <f t="shared" si="9"/>
        <v>Extended Line Discount amounts.  (From PDM)</v>
      </c>
    </row>
    <row r="61" spans="1:51">
      <c r="A61" t="s">
        <v>689</v>
      </c>
      <c r="B61" s="16" t="str">
        <f t="shared" si="14"/>
        <v>extnd_brd_dsct_amt double</v>
      </c>
      <c r="C61" s="20">
        <f t="shared" si="15"/>
        <v>19</v>
      </c>
      <c r="D61" s="20">
        <f t="shared" si="16"/>
        <v>0</v>
      </c>
      <c r="F61" s="87" t="str">
        <f t="shared" si="17"/>
        <v>extnd_brd_dsct_amt</v>
      </c>
      <c r="G61" s="87" t="str">
        <f t="shared" si="4"/>
        <v>double</v>
      </c>
      <c r="H61" s="90">
        <v>50</v>
      </c>
      <c r="I61" s="28"/>
      <c r="J61" s="128" t="str">
        <f t="shared" si="5"/>
        <v>Extended Brand Discount amounts.  (From PDM)</v>
      </c>
      <c r="K61" s="97">
        <v>0</v>
      </c>
      <c r="L61" s="97">
        <v>0</v>
      </c>
      <c r="M61" s="4"/>
      <c r="Q61" s="117" t="s">
        <v>1683</v>
      </c>
      <c r="R61" s="97">
        <v>0</v>
      </c>
      <c r="S61" s="97">
        <v>-5.98</v>
      </c>
      <c r="T61" s="97">
        <v>-5.98</v>
      </c>
      <c r="U61" s="97">
        <v>0</v>
      </c>
      <c r="V61" s="97">
        <v>0</v>
      </c>
      <c r="W61" s="97">
        <v>0</v>
      </c>
      <c r="X61" s="97">
        <v>0</v>
      </c>
      <c r="Y61" s="97">
        <v>0</v>
      </c>
      <c r="Z61" s="97">
        <v>-5.98</v>
      </c>
      <c r="AA61" s="97">
        <v>-5.98</v>
      </c>
      <c r="AB61" s="97">
        <v>0</v>
      </c>
      <c r="AC61" s="97">
        <v>0</v>
      </c>
      <c r="AI61" s="16" t="str">
        <f t="shared" si="11"/>
        <v>extnd_brd_dsct_amt  double,</v>
      </c>
      <c r="AJ61" s="67" t="s">
        <v>1150</v>
      </c>
      <c r="AK61" s="68" t="str">
        <f t="shared" si="12"/>
        <v>extnd_brd_dsct_amt,</v>
      </c>
      <c r="AL61" t="s">
        <v>1198</v>
      </c>
      <c r="AN61" s="68" t="str">
        <f t="shared" si="13"/>
        <v>,a.extnd_brd_dsct_amt</v>
      </c>
      <c r="AR61" t="s">
        <v>1683</v>
      </c>
      <c r="AU61" t="s">
        <v>2820</v>
      </c>
      <c r="AV61" t="s">
        <v>2595</v>
      </c>
      <c r="AW61" t="s">
        <v>2819</v>
      </c>
      <c r="AX61" s="16" t="str">
        <f t="shared" si="10"/>
        <v>EXTND_ORD_HDR_DSCT_AMT</v>
      </c>
      <c r="AY61" s="16" t="str">
        <f t="shared" si="9"/>
        <v>Extended Order Header Discount amounts.  (From PDM)</v>
      </c>
    </row>
    <row r="62" spans="1:51">
      <c r="A62" t="s">
        <v>690</v>
      </c>
      <c r="B62" s="16" t="str">
        <f t="shared" si="14"/>
        <v>extnd_plcc_dsct_amt double</v>
      </c>
      <c r="C62" s="20">
        <f t="shared" si="15"/>
        <v>20</v>
      </c>
      <c r="D62" s="20">
        <f t="shared" si="16"/>
        <v>0</v>
      </c>
      <c r="F62" s="87" t="str">
        <f t="shared" si="17"/>
        <v>extnd_plcc_dsct_amt</v>
      </c>
      <c r="G62" s="87" t="str">
        <f t="shared" si="4"/>
        <v>double</v>
      </c>
      <c r="H62" s="88">
        <v>51</v>
      </c>
      <c r="I62" s="28"/>
      <c r="J62" s="128" t="str">
        <f t="shared" si="5"/>
        <v>Extended PLCC Discount amounts.  (From PDM)</v>
      </c>
      <c r="K62" s="97">
        <v>-2.1</v>
      </c>
      <c r="L62" s="97">
        <v>0</v>
      </c>
      <c r="M62" s="4"/>
      <c r="Q62" s="117" t="s">
        <v>1684</v>
      </c>
      <c r="R62" s="97">
        <v>0</v>
      </c>
      <c r="S62" s="97">
        <v>0</v>
      </c>
      <c r="T62" s="97">
        <v>0</v>
      </c>
      <c r="U62" s="97">
        <v>0</v>
      </c>
      <c r="V62" s="97">
        <v>0</v>
      </c>
      <c r="W62" s="97">
        <v>0</v>
      </c>
      <c r="X62" s="97">
        <v>0</v>
      </c>
      <c r="Y62" s="97">
        <v>0</v>
      </c>
      <c r="Z62" s="97">
        <v>0</v>
      </c>
      <c r="AA62" s="97">
        <v>0</v>
      </c>
      <c r="AB62" s="97">
        <v>0</v>
      </c>
      <c r="AC62" s="97">
        <v>0</v>
      </c>
      <c r="AI62" s="16" t="str">
        <f t="shared" si="11"/>
        <v>extnd_plcc_dsct_amt  double,</v>
      </c>
      <c r="AJ62" s="67" t="s">
        <v>1151</v>
      </c>
      <c r="AK62" s="68" t="str">
        <f t="shared" si="12"/>
        <v>extnd_plcc_dsct_amt,</v>
      </c>
      <c r="AL62" s="67" t="s">
        <v>1199</v>
      </c>
      <c r="AM62" s="67"/>
      <c r="AN62" s="68" t="str">
        <f t="shared" si="13"/>
        <v>,a.extnd_plcc_dsct_amt</v>
      </c>
      <c r="AR62" t="s">
        <v>1684</v>
      </c>
      <c r="AU62" t="s">
        <v>2818</v>
      </c>
      <c r="AV62" t="s">
        <v>2595</v>
      </c>
      <c r="AW62" t="s">
        <v>2817</v>
      </c>
      <c r="AX62" s="16" t="str">
        <f t="shared" si="10"/>
        <v>EXTND_BRD_DSCT_AMT</v>
      </c>
      <c r="AY62" s="16" t="str">
        <f t="shared" si="9"/>
        <v>Extended Brand Discount amounts.  (From PDM)</v>
      </c>
    </row>
    <row r="63" spans="1:51">
      <c r="A63" t="s">
        <v>691</v>
      </c>
      <c r="B63" s="16" t="str">
        <f t="shared" si="14"/>
        <v>extnd_shp_chrg_dscnt_amt double</v>
      </c>
      <c r="C63" s="20">
        <f t="shared" si="15"/>
        <v>25</v>
      </c>
      <c r="D63" s="20">
        <f t="shared" si="16"/>
        <v>0</v>
      </c>
      <c r="F63" s="87" t="str">
        <f t="shared" si="17"/>
        <v>extnd_shp_chrg_dscnt_amt</v>
      </c>
      <c r="G63" s="87" t="str">
        <f t="shared" si="4"/>
        <v>double</v>
      </c>
      <c r="H63" s="90">
        <v>52</v>
      </c>
      <c r="I63" s="28"/>
      <c r="J63" s="128" t="str">
        <f t="shared" si="5"/>
        <v>Extended Shipment Charge Discount amounts.  (From PDM)</v>
      </c>
      <c r="K63" s="97">
        <v>0</v>
      </c>
      <c r="L63" s="97">
        <v>0</v>
      </c>
      <c r="M63" s="4"/>
      <c r="Q63" s="117" t="s">
        <v>1685</v>
      </c>
      <c r="R63" s="97">
        <v>0</v>
      </c>
      <c r="S63" s="97">
        <v>0</v>
      </c>
      <c r="T63" s="97">
        <v>0</v>
      </c>
      <c r="U63" s="97">
        <v>0</v>
      </c>
      <c r="V63" s="97">
        <v>0</v>
      </c>
      <c r="W63" s="97">
        <v>0</v>
      </c>
      <c r="X63" s="97">
        <v>0</v>
      </c>
      <c r="Y63" s="97">
        <v>0</v>
      </c>
      <c r="Z63" s="97">
        <v>0</v>
      </c>
      <c r="AA63" s="97">
        <v>0</v>
      </c>
      <c r="AB63" s="97">
        <v>0</v>
      </c>
      <c r="AC63" s="97">
        <v>0</v>
      </c>
      <c r="AI63" s="16" t="str">
        <f t="shared" si="11"/>
        <v>extnd_shp_chrg_dscnt_amt  double,</v>
      </c>
      <c r="AJ63" s="67" t="s">
        <v>1152</v>
      </c>
      <c r="AK63" s="68" t="str">
        <f t="shared" si="12"/>
        <v>extnd_shp_chrg_dscnt_amt,</v>
      </c>
      <c r="AL63" t="s">
        <v>1200</v>
      </c>
      <c r="AN63" s="68" t="str">
        <f t="shared" si="13"/>
        <v>,a.extnd_shp_chrg_dscnt_amt</v>
      </c>
      <c r="AR63" t="s">
        <v>1685</v>
      </c>
      <c r="AU63" t="s">
        <v>2816</v>
      </c>
      <c r="AV63" t="s">
        <v>2595</v>
      </c>
      <c r="AW63" t="s">
        <v>2815</v>
      </c>
      <c r="AX63" s="16" t="str">
        <f t="shared" si="10"/>
        <v>EXTND_PLCC_DSCT_AMT</v>
      </c>
      <c r="AY63" s="16" t="str">
        <f t="shared" si="9"/>
        <v>Extended PLCC Discount amounts.  (From PDM)</v>
      </c>
    </row>
    <row r="64" spans="1:51" ht="30">
      <c r="A64" t="s">
        <v>4</v>
      </c>
      <c r="B64" s="16" t="str">
        <f t="shared" si="14"/>
        <v>cust_hash_key string</v>
      </c>
      <c r="C64" s="20">
        <f t="shared" si="15"/>
        <v>14</v>
      </c>
      <c r="D64" s="20">
        <f t="shared" si="16"/>
        <v>0</v>
      </c>
      <c r="F64" s="93" t="str">
        <f t="shared" si="17"/>
        <v>cust_hash_key</v>
      </c>
      <c r="G64" s="93" t="str">
        <f t="shared" si="4"/>
        <v>string</v>
      </c>
      <c r="H64" s="94">
        <v>53</v>
      </c>
      <c r="I64" s="100"/>
      <c r="J64" s="129" t="str">
        <f t="shared" si="5"/>
        <v>Identifies the customer.  (From PDM)</v>
      </c>
      <c r="K64" s="101" t="s">
        <v>1726</v>
      </c>
      <c r="L64" s="101" t="s">
        <v>1727</v>
      </c>
      <c r="M64" s="4"/>
      <c r="Q64" s="116" t="s">
        <v>1619</v>
      </c>
      <c r="R64" s="98" t="s">
        <v>2532</v>
      </c>
      <c r="S64" s="98" t="s">
        <v>2532</v>
      </c>
      <c r="T64" s="98" t="s">
        <v>2532</v>
      </c>
      <c r="U64" s="98" t="s">
        <v>2532</v>
      </c>
      <c r="V64" s="98" t="s">
        <v>2532</v>
      </c>
      <c r="W64" s="98" t="s">
        <v>2532</v>
      </c>
      <c r="X64" s="98" t="s">
        <v>2532</v>
      </c>
      <c r="Y64" s="98" t="s">
        <v>2532</v>
      </c>
      <c r="Z64" s="98" t="s">
        <v>2532</v>
      </c>
      <c r="AA64" s="98" t="s">
        <v>2532</v>
      </c>
      <c r="AB64" s="98" t="s">
        <v>2532</v>
      </c>
      <c r="AC64" s="98" t="s">
        <v>2532</v>
      </c>
      <c r="AI64" s="16" t="str">
        <f t="shared" si="11"/>
        <v>cust_hash_key  string,</v>
      </c>
      <c r="AJ64" s="67" t="s">
        <v>1011</v>
      </c>
      <c r="AK64" s="68" t="str">
        <f t="shared" si="12"/>
        <v>cust_hash_key,</v>
      </c>
      <c r="AL64" s="67" t="s">
        <v>1086</v>
      </c>
      <c r="AM64" s="67"/>
      <c r="AN64" s="68" t="str">
        <f t="shared" si="13"/>
        <v>,a.cust_hash_key</v>
      </c>
      <c r="AR64" t="s">
        <v>1619</v>
      </c>
      <c r="AU64" t="s">
        <v>2814</v>
      </c>
      <c r="AV64" t="s">
        <v>2595</v>
      </c>
      <c r="AW64" t="s">
        <v>2813</v>
      </c>
      <c r="AX64" s="16" t="str">
        <f t="shared" si="10"/>
        <v>EXTND_SHP_CHRG_DSCNT_AMT</v>
      </c>
      <c r="AY64" s="16" t="str">
        <f t="shared" si="9"/>
        <v>Extended Shipment Charge Discount amounts.  (From PDM)</v>
      </c>
    </row>
    <row r="65" spans="1:51">
      <c r="A65" t="s">
        <v>5</v>
      </c>
      <c r="B65" s="16" t="str">
        <f t="shared" si="14"/>
        <v>txn_id bigint</v>
      </c>
      <c r="C65" s="20">
        <f t="shared" si="15"/>
        <v>7</v>
      </c>
      <c r="D65" s="20">
        <f t="shared" si="16"/>
        <v>0</v>
      </c>
      <c r="F65" s="91" t="str">
        <f t="shared" si="17"/>
        <v>txn_id</v>
      </c>
      <c r="G65" s="91" t="str">
        <f t="shared" si="4"/>
        <v>bigint</v>
      </c>
      <c r="H65" s="92">
        <v>54</v>
      </c>
      <c r="I65" s="72"/>
      <c r="J65" s="127" t="str">
        <f t="shared" si="5"/>
        <v>Identifies the unique transaction for a customer inMDS.  (From PDM)</v>
      </c>
      <c r="K65" s="102" t="s">
        <v>1728</v>
      </c>
      <c r="L65" s="102" t="s">
        <v>1729</v>
      </c>
      <c r="M65" s="4"/>
      <c r="Q65" s="116" t="s">
        <v>1620</v>
      </c>
      <c r="R65" s="102" t="s">
        <v>2533</v>
      </c>
      <c r="S65" s="102" t="s">
        <v>2533</v>
      </c>
      <c r="T65" s="102" t="s">
        <v>2533</v>
      </c>
      <c r="U65" s="102" t="s">
        <v>2533</v>
      </c>
      <c r="V65" s="102" t="s">
        <v>2533</v>
      </c>
      <c r="W65" s="102" t="s">
        <v>2534</v>
      </c>
      <c r="X65" s="102" t="s">
        <v>2535</v>
      </c>
      <c r="Y65" s="102" t="s">
        <v>2535</v>
      </c>
      <c r="Z65" s="102" t="s">
        <v>2534</v>
      </c>
      <c r="AA65" s="102" t="s">
        <v>2535</v>
      </c>
      <c r="AB65" s="102" t="s">
        <v>2534</v>
      </c>
      <c r="AC65" s="102" t="s">
        <v>2533</v>
      </c>
      <c r="AI65" s="16" t="str">
        <f t="shared" si="11"/>
        <v>txn_id  bigint,</v>
      </c>
      <c r="AJ65" s="67" t="s">
        <v>1012</v>
      </c>
      <c r="AK65" s="68" t="str">
        <f t="shared" si="12"/>
        <v>txn_id,</v>
      </c>
      <c r="AL65" t="s">
        <v>1087</v>
      </c>
      <c r="AN65" s="68" t="str">
        <f t="shared" si="13"/>
        <v>,a.txn_id</v>
      </c>
      <c r="AR65" t="s">
        <v>1620</v>
      </c>
      <c r="AU65" t="s">
        <v>2691</v>
      </c>
      <c r="AV65" t="s">
        <v>2571</v>
      </c>
      <c r="AW65" t="s">
        <v>2690</v>
      </c>
      <c r="AX65" s="16" t="str">
        <f t="shared" si="10"/>
        <v>CUST_HASH_KEY</v>
      </c>
      <c r="AY65" s="16" t="str">
        <f t="shared" si="9"/>
        <v>Identifies the customer.  (From PDM)</v>
      </c>
    </row>
    <row r="66" spans="1:51" ht="30">
      <c r="A66" t="s">
        <v>6</v>
      </c>
      <c r="B66" s="16" t="str">
        <f t="shared" si="14"/>
        <v>ord_stat_cd string</v>
      </c>
      <c r="C66" s="20">
        <f t="shared" si="15"/>
        <v>12</v>
      </c>
      <c r="D66" s="20">
        <f t="shared" si="16"/>
        <v>0</v>
      </c>
      <c r="F66" s="91" t="str">
        <f t="shared" si="17"/>
        <v>ord_stat_cd</v>
      </c>
      <c r="G66" s="91" t="str">
        <f t="shared" si="4"/>
        <v>string</v>
      </c>
      <c r="H66" s="92">
        <v>55</v>
      </c>
      <c r="I66" s="72"/>
      <c r="J66" s="127" t="str">
        <f t="shared" si="5"/>
        <v>Denotes the type of order. Valid Values: R - Retail, D -Demand, O - Shipped.  (From PDM)</v>
      </c>
      <c r="K66" s="99" t="s">
        <v>1704</v>
      </c>
      <c r="L66" s="99" t="s">
        <v>130</v>
      </c>
      <c r="M66" s="4"/>
      <c r="Q66" s="117" t="s">
        <v>1621</v>
      </c>
      <c r="R66" s="97" t="s">
        <v>1704</v>
      </c>
      <c r="S66" s="97" t="s">
        <v>1704</v>
      </c>
      <c r="T66" s="97" t="s">
        <v>1704</v>
      </c>
      <c r="U66" s="97" t="s">
        <v>1704</v>
      </c>
      <c r="V66" s="97" t="s">
        <v>1704</v>
      </c>
      <c r="W66" s="97" t="s">
        <v>130</v>
      </c>
      <c r="X66" s="97" t="s">
        <v>130</v>
      </c>
      <c r="Y66" s="97" t="s">
        <v>130</v>
      </c>
      <c r="Z66" s="97" t="s">
        <v>130</v>
      </c>
      <c r="AA66" s="97" t="s">
        <v>130</v>
      </c>
      <c r="AB66" s="97" t="s">
        <v>130</v>
      </c>
      <c r="AC66" s="97" t="s">
        <v>1704</v>
      </c>
      <c r="AI66" s="16" t="str">
        <f t="shared" si="11"/>
        <v>ord_stat_cd  string,</v>
      </c>
      <c r="AJ66" s="67" t="s">
        <v>1013</v>
      </c>
      <c r="AK66" s="68" t="str">
        <f t="shared" si="12"/>
        <v>ord_stat_cd,</v>
      </c>
      <c r="AL66" s="67" t="s">
        <v>1088</v>
      </c>
      <c r="AM66" s="67"/>
      <c r="AN66" s="68" t="str">
        <f t="shared" si="13"/>
        <v>,a.ord_stat_cd</v>
      </c>
      <c r="AR66" t="s">
        <v>1621</v>
      </c>
      <c r="AU66" t="s">
        <v>2689</v>
      </c>
      <c r="AV66" t="s">
        <v>2667</v>
      </c>
      <c r="AW66" t="s">
        <v>2812</v>
      </c>
      <c r="AX66" s="16" t="str">
        <f t="shared" si="10"/>
        <v>TXN_ID</v>
      </c>
      <c r="AY66" s="16" t="str">
        <f t="shared" si="9"/>
        <v>Identifies the unique transaction for a customer inMDS.  (From PDM)</v>
      </c>
    </row>
    <row r="67" spans="1:51">
      <c r="A67" t="s">
        <v>7</v>
      </c>
      <c r="B67" s="16" t="str">
        <f t="shared" si="14"/>
        <v>brd_ctry_key bigint</v>
      </c>
      <c r="C67" s="20">
        <f t="shared" si="15"/>
        <v>13</v>
      </c>
      <c r="D67" s="20">
        <f t="shared" si="16"/>
        <v>0</v>
      </c>
      <c r="F67" s="87" t="str">
        <f t="shared" si="17"/>
        <v>brd_ctry_key</v>
      </c>
      <c r="G67" s="87" t="str">
        <f t="shared" si="4"/>
        <v>bigint</v>
      </c>
      <c r="H67" s="90">
        <v>56</v>
      </c>
      <c r="I67" s="28"/>
      <c r="J67" s="128" t="str">
        <f t="shared" si="5"/>
        <v>Identifies the brand country as identified within MDS  (From PDM)</v>
      </c>
      <c r="K67" s="97">
        <v>3</v>
      </c>
      <c r="L67" s="97">
        <v>3</v>
      </c>
      <c r="M67" s="4"/>
      <c r="Q67" s="117" t="s">
        <v>1622</v>
      </c>
      <c r="R67" s="97">
        <v>2</v>
      </c>
      <c r="S67" s="97">
        <v>2</v>
      </c>
      <c r="T67" s="97">
        <v>2</v>
      </c>
      <c r="U67" s="97">
        <v>2</v>
      </c>
      <c r="V67" s="97">
        <v>2</v>
      </c>
      <c r="W67" s="97">
        <v>2</v>
      </c>
      <c r="X67" s="97">
        <v>2</v>
      </c>
      <c r="Y67" s="97">
        <v>2</v>
      </c>
      <c r="Z67" s="97">
        <v>2</v>
      </c>
      <c r="AA67" s="97">
        <v>2</v>
      </c>
      <c r="AB67" s="97">
        <v>2</v>
      </c>
      <c r="AC67" s="97">
        <v>2</v>
      </c>
      <c r="AI67" s="16" t="str">
        <f t="shared" si="11"/>
        <v>brd_ctry_key  bigint,</v>
      </c>
      <c r="AJ67" s="67" t="s">
        <v>1014</v>
      </c>
      <c r="AK67" s="68" t="str">
        <f t="shared" si="12"/>
        <v>brd_ctry_key,</v>
      </c>
      <c r="AL67" t="s">
        <v>1089</v>
      </c>
      <c r="AN67" s="68" t="str">
        <f t="shared" si="13"/>
        <v>,a.brd_ctry_key</v>
      </c>
      <c r="AR67" t="s">
        <v>1622</v>
      </c>
      <c r="AU67" t="s">
        <v>2687</v>
      </c>
      <c r="AV67" t="s">
        <v>2571</v>
      </c>
      <c r="AW67" t="s">
        <v>2686</v>
      </c>
      <c r="AX67" s="16" t="str">
        <f t="shared" si="10"/>
        <v>ORD_STAT_CD</v>
      </c>
      <c r="AY67" s="16" t="str">
        <f t="shared" si="9"/>
        <v>Denotes the type of order. Valid Values: R - Retail, D -Demand, O - Shipped.  (From PDM)</v>
      </c>
    </row>
    <row r="68" spans="1:51">
      <c r="A68" t="s">
        <v>8</v>
      </c>
      <c r="B68" s="16" t="str">
        <f t="shared" si="14"/>
        <v>ord_nbr string</v>
      </c>
      <c r="C68" s="20">
        <f t="shared" si="15"/>
        <v>8</v>
      </c>
      <c r="D68" s="20">
        <f t="shared" si="16"/>
        <v>0</v>
      </c>
      <c r="F68" s="93" t="str">
        <f t="shared" si="17"/>
        <v>ord_nbr</v>
      </c>
      <c r="G68" s="93" t="str">
        <f t="shared" si="4"/>
        <v>string</v>
      </c>
      <c r="H68" s="94">
        <v>57</v>
      </c>
      <c r="I68" s="100"/>
      <c r="J68" s="129" t="str">
        <f t="shared" si="5"/>
        <v>Identifies the customer demand order.  (From PDM)</v>
      </c>
      <c r="K68" s="101" t="s">
        <v>1713</v>
      </c>
      <c r="L68" s="101" t="s">
        <v>1714</v>
      </c>
      <c r="M68" s="4"/>
      <c r="Q68" s="116" t="s">
        <v>1623</v>
      </c>
      <c r="R68" s="102" t="s">
        <v>2526</v>
      </c>
      <c r="S68" s="102" t="s">
        <v>2526</v>
      </c>
      <c r="T68" s="102" t="s">
        <v>2526</v>
      </c>
      <c r="U68" s="102" t="s">
        <v>2526</v>
      </c>
      <c r="V68" s="102" t="s">
        <v>2526</v>
      </c>
      <c r="W68" s="102" t="s">
        <v>2526</v>
      </c>
      <c r="X68" s="102" t="s">
        <v>2526</v>
      </c>
      <c r="Y68" s="102" t="s">
        <v>2526</v>
      </c>
      <c r="Z68" s="102" t="s">
        <v>2526</v>
      </c>
      <c r="AA68" s="102" t="s">
        <v>2526</v>
      </c>
      <c r="AB68" s="102" t="s">
        <v>2526</v>
      </c>
      <c r="AC68" s="102" t="s">
        <v>2526</v>
      </c>
      <c r="AI68" s="16" t="str">
        <f t="shared" si="11"/>
        <v>ord_nbr  string,</v>
      </c>
      <c r="AJ68" s="67" t="s">
        <v>1015</v>
      </c>
      <c r="AK68" s="68" t="str">
        <f t="shared" si="12"/>
        <v>ord_nbr,</v>
      </c>
      <c r="AL68" s="67" t="s">
        <v>1090</v>
      </c>
      <c r="AM68" s="67"/>
      <c r="AN68" s="68" t="str">
        <f t="shared" si="13"/>
        <v>,a.ord_nbr</v>
      </c>
      <c r="AR68" t="s">
        <v>1623</v>
      </c>
      <c r="AU68" t="s">
        <v>2685</v>
      </c>
      <c r="AV68" t="s">
        <v>2667</v>
      </c>
      <c r="AW68" t="s">
        <v>2684</v>
      </c>
      <c r="AX68" s="16" t="str">
        <f t="shared" si="10"/>
        <v>BRD_CTRY_KEY</v>
      </c>
      <c r="AY68" s="16" t="str">
        <f t="shared" si="9"/>
        <v>Identifies the brand country as identified within MDS  (From PDM)</v>
      </c>
    </row>
    <row r="69" spans="1:51">
      <c r="A69" t="s">
        <v>692</v>
      </c>
      <c r="B69" s="16" t="str">
        <f t="shared" si="14"/>
        <v>xcotx_txn_dt_hash_key int</v>
      </c>
      <c r="C69" s="20">
        <f t="shared" si="15"/>
        <v>22</v>
      </c>
      <c r="D69" s="20">
        <f t="shared" si="16"/>
        <v>0</v>
      </c>
      <c r="F69" s="91" t="str">
        <f t="shared" si="17"/>
        <v>xcotx_txn_dt_hash_key</v>
      </c>
      <c r="G69" s="91" t="str">
        <f t="shared" si="4"/>
        <v>int</v>
      </c>
      <c r="H69" s="92">
        <v>58</v>
      </c>
      <c r="I69" s="72"/>
      <c r="J69" s="127">
        <f t="shared" si="5"/>
        <v>0</v>
      </c>
      <c r="K69" s="102" t="s">
        <v>1725</v>
      </c>
      <c r="L69" s="102" t="s">
        <v>1730</v>
      </c>
      <c r="M69" s="4"/>
      <c r="Q69" s="116" t="s">
        <v>1686</v>
      </c>
      <c r="R69" s="101" t="s">
        <v>1725</v>
      </c>
      <c r="S69" s="101" t="s">
        <v>1725</v>
      </c>
      <c r="T69" s="101" t="s">
        <v>1725</v>
      </c>
      <c r="U69" s="101" t="s">
        <v>1725</v>
      </c>
      <c r="V69" s="101" t="s">
        <v>1725</v>
      </c>
      <c r="W69" s="101" t="s">
        <v>1725</v>
      </c>
      <c r="X69" s="101" t="s">
        <v>1725</v>
      </c>
      <c r="Y69" s="101" t="s">
        <v>1725</v>
      </c>
      <c r="Z69" s="101" t="s">
        <v>1725</v>
      </c>
      <c r="AA69" s="101" t="s">
        <v>1725</v>
      </c>
      <c r="AB69" s="101" t="s">
        <v>1725</v>
      </c>
      <c r="AC69" s="101" t="s">
        <v>1725</v>
      </c>
      <c r="AI69" s="16" t="str">
        <f t="shared" si="11"/>
        <v>xcotx_txn_dt_hash_key  int,</v>
      </c>
      <c r="AJ69" s="67" t="s">
        <v>1153</v>
      </c>
      <c r="AK69" s="68" t="str">
        <f t="shared" si="12"/>
        <v>xcotx_txn_dt_hash_key,</v>
      </c>
      <c r="AL69" t="s">
        <v>1201</v>
      </c>
      <c r="AN69" s="68" t="str">
        <f t="shared" si="13"/>
        <v>,a.xcotx_txn_dt_hash_key</v>
      </c>
      <c r="AR69" t="s">
        <v>1686</v>
      </c>
      <c r="AU69" t="s">
        <v>2683</v>
      </c>
      <c r="AV69" t="s">
        <v>2571</v>
      </c>
      <c r="AW69" t="s">
        <v>2682</v>
      </c>
      <c r="AX69" s="16" t="str">
        <f t="shared" si="10"/>
        <v>ORD_NBR</v>
      </c>
      <c r="AY69" s="16" t="str">
        <f t="shared" si="9"/>
        <v>Identifies the customer demand order.  (From PDM)</v>
      </c>
    </row>
    <row r="70" spans="1:51" ht="30">
      <c r="A70" t="s">
        <v>10</v>
      </c>
      <c r="B70" s="16" t="str">
        <f t="shared" si="14"/>
        <v>regr_nbr string</v>
      </c>
      <c r="C70" s="20">
        <f t="shared" si="15"/>
        <v>9</v>
      </c>
      <c r="D70" s="20">
        <f t="shared" si="16"/>
        <v>0</v>
      </c>
      <c r="F70" s="87" t="str">
        <f t="shared" si="17"/>
        <v>regr_nbr</v>
      </c>
      <c r="G70" s="87" t="str">
        <f t="shared" si="4"/>
        <v>string</v>
      </c>
      <c r="H70" s="90">
        <v>59</v>
      </c>
      <c r="I70" s="28"/>
      <c r="J70" s="128" t="str">
        <f t="shared" si="5"/>
        <v>Identifies the register number as identified in MDS.Not applicable for online orders.  (From PDM)</v>
      </c>
      <c r="K70" s="97" t="s">
        <v>1696</v>
      </c>
      <c r="L70" s="97" t="s">
        <v>1696</v>
      </c>
      <c r="M70" s="4"/>
      <c r="Q70" s="117" t="s">
        <v>1568</v>
      </c>
      <c r="R70" s="97" t="s">
        <v>1696</v>
      </c>
      <c r="S70" s="97" t="s">
        <v>1696</v>
      </c>
      <c r="T70" s="97" t="s">
        <v>1696</v>
      </c>
      <c r="U70" s="97" t="s">
        <v>1696</v>
      </c>
      <c r="V70" s="97" t="s">
        <v>1696</v>
      </c>
      <c r="W70" s="97" t="s">
        <v>1696</v>
      </c>
      <c r="X70" s="97" t="s">
        <v>1696</v>
      </c>
      <c r="Y70" s="97" t="s">
        <v>1696</v>
      </c>
      <c r="Z70" s="97" t="s">
        <v>1696</v>
      </c>
      <c r="AA70" s="97" t="s">
        <v>1696</v>
      </c>
      <c r="AB70" s="97" t="s">
        <v>1696</v>
      </c>
      <c r="AC70" s="97" t="s">
        <v>1696</v>
      </c>
      <c r="AI70" s="16" t="str">
        <f t="shared" si="11"/>
        <v>regr_nbr  string,</v>
      </c>
      <c r="AJ70" s="67" t="s">
        <v>962</v>
      </c>
      <c r="AK70" s="68" t="str">
        <f t="shared" si="12"/>
        <v>regr_nbr,</v>
      </c>
      <c r="AL70" s="67" t="s">
        <v>1035</v>
      </c>
      <c r="AM70" s="67"/>
      <c r="AN70" s="68" t="str">
        <f t="shared" si="13"/>
        <v>,a.regr_nbr</v>
      </c>
      <c r="AR70" t="s">
        <v>1568</v>
      </c>
      <c r="AU70" t="s">
        <v>2573</v>
      </c>
      <c r="AV70" t="s">
        <v>2571</v>
      </c>
      <c r="AW70" t="s">
        <v>2811</v>
      </c>
      <c r="AX70" s="16" t="str">
        <f t="shared" si="10"/>
        <v>REGR_NBR</v>
      </c>
      <c r="AY70" s="16" t="str">
        <f t="shared" si="9"/>
        <v>Identifies the register number as identified in MDS.Not applicable for online orders.  (From PDM)</v>
      </c>
    </row>
    <row r="71" spans="1:51" ht="30">
      <c r="A71" t="s">
        <v>11</v>
      </c>
      <c r="B71" s="16" t="str">
        <f t="shared" si="14"/>
        <v>txn_nbr bigint</v>
      </c>
      <c r="C71" s="20">
        <f t="shared" si="15"/>
        <v>8</v>
      </c>
      <c r="D71" s="20">
        <f t="shared" si="16"/>
        <v>0</v>
      </c>
      <c r="F71" s="87" t="str">
        <f t="shared" si="17"/>
        <v>txn_nbr</v>
      </c>
      <c r="G71" s="87" t="str">
        <f t="shared" si="4"/>
        <v>bigint</v>
      </c>
      <c r="H71" s="88">
        <v>60</v>
      </c>
      <c r="I71" s="28"/>
      <c r="J71" s="128" t="str">
        <f t="shared" si="5"/>
        <v>Identifies the retail sales transaction number. Not applicable for online orders.  (From PDM)</v>
      </c>
      <c r="K71" s="97" t="s">
        <v>1696</v>
      </c>
      <c r="L71" s="97" t="s">
        <v>1696</v>
      </c>
      <c r="M71" s="4"/>
      <c r="Q71" s="117" t="s">
        <v>1626</v>
      </c>
      <c r="R71" s="97" t="s">
        <v>1696</v>
      </c>
      <c r="S71" s="97" t="s">
        <v>1696</v>
      </c>
      <c r="T71" s="97" t="s">
        <v>1696</v>
      </c>
      <c r="U71" s="97" t="s">
        <v>1696</v>
      </c>
      <c r="V71" s="97" t="s">
        <v>1696</v>
      </c>
      <c r="W71" s="97" t="s">
        <v>1696</v>
      </c>
      <c r="X71" s="97" t="s">
        <v>1696</v>
      </c>
      <c r="Y71" s="97" t="s">
        <v>1696</v>
      </c>
      <c r="Z71" s="97" t="s">
        <v>1696</v>
      </c>
      <c r="AA71" s="97" t="s">
        <v>1696</v>
      </c>
      <c r="AB71" s="97" t="s">
        <v>1696</v>
      </c>
      <c r="AC71" s="97" t="s">
        <v>1696</v>
      </c>
      <c r="AI71" s="16" t="str">
        <f t="shared" si="11"/>
        <v>txn_nbr  bigint,</v>
      </c>
      <c r="AJ71" s="67" t="s">
        <v>1018</v>
      </c>
      <c r="AK71" s="68" t="str">
        <f t="shared" si="12"/>
        <v>txn_nbr,</v>
      </c>
      <c r="AL71" t="s">
        <v>1093</v>
      </c>
      <c r="AN71" s="68" t="str">
        <f t="shared" si="13"/>
        <v>,a.txn_nbr</v>
      </c>
      <c r="AR71" t="s">
        <v>1626</v>
      </c>
      <c r="AU71" t="s">
        <v>2679</v>
      </c>
      <c r="AV71" t="s">
        <v>2667</v>
      </c>
      <c r="AW71" t="s">
        <v>2810</v>
      </c>
      <c r="AX71" s="16" t="str">
        <f t="shared" si="10"/>
        <v>TXN_NBR</v>
      </c>
      <c r="AY71" s="16" t="str">
        <f t="shared" si="9"/>
        <v>Identifies the retail sales transaction number. Not applicable for online orders.  (From PDM)</v>
      </c>
    </row>
    <row r="72" spans="1:51" ht="30">
      <c r="A72" t="s">
        <v>12</v>
      </c>
      <c r="B72" s="16" t="str">
        <f t="shared" si="14"/>
        <v>txn_tm string</v>
      </c>
      <c r="C72" s="20">
        <f t="shared" si="15"/>
        <v>7</v>
      </c>
      <c r="D72" s="20">
        <f t="shared" si="16"/>
        <v>0</v>
      </c>
      <c r="F72" s="95" t="str">
        <f t="shared" si="17"/>
        <v>txn_tm</v>
      </c>
      <c r="G72" s="87" t="str">
        <f t="shared" si="4"/>
        <v>string</v>
      </c>
      <c r="H72" s="88">
        <v>61</v>
      </c>
      <c r="I72" s="28"/>
      <c r="J72" s="128" t="str">
        <f t="shared" si="5"/>
        <v>Identifies the time when the sales transaction took place. Not applicable for online orders.  (From PDM)</v>
      </c>
      <c r="K72" s="97" t="s">
        <v>1696</v>
      </c>
      <c r="L72" s="97" t="s">
        <v>1731</v>
      </c>
      <c r="M72" s="4"/>
      <c r="Q72" s="121" t="s">
        <v>1627</v>
      </c>
      <c r="R72" s="102" t="s">
        <v>1696</v>
      </c>
      <c r="S72" s="102" t="s">
        <v>1696</v>
      </c>
      <c r="T72" s="102" t="s">
        <v>1696</v>
      </c>
      <c r="U72" s="102" t="s">
        <v>1696</v>
      </c>
      <c r="V72" s="102" t="s">
        <v>1696</v>
      </c>
      <c r="W72" s="102" t="s">
        <v>1731</v>
      </c>
      <c r="X72" s="102" t="s">
        <v>1731</v>
      </c>
      <c r="Y72" s="102" t="s">
        <v>1731</v>
      </c>
      <c r="Z72" s="102" t="s">
        <v>1731</v>
      </c>
      <c r="AA72" s="102" t="s">
        <v>1731</v>
      </c>
      <c r="AB72" s="102" t="s">
        <v>1731</v>
      </c>
      <c r="AC72" s="102" t="s">
        <v>1696</v>
      </c>
      <c r="AI72" s="16" t="str">
        <f t="shared" si="11"/>
        <v>txn_tm  string,</v>
      </c>
      <c r="AJ72" s="67" t="s">
        <v>1019</v>
      </c>
      <c r="AK72" s="68" t="str">
        <f t="shared" si="12"/>
        <v>txn_tm,</v>
      </c>
      <c r="AL72" s="67" t="s">
        <v>1094</v>
      </c>
      <c r="AM72" s="67"/>
      <c r="AN72" s="68" t="str">
        <f t="shared" si="13"/>
        <v>,a.txn_tm</v>
      </c>
      <c r="AR72" t="s">
        <v>1627</v>
      </c>
      <c r="AU72" t="s">
        <v>2677</v>
      </c>
      <c r="AV72" t="s">
        <v>2571</v>
      </c>
      <c r="AW72" t="s">
        <v>2809</v>
      </c>
      <c r="AX72" s="16" t="str">
        <f t="shared" si="10"/>
        <v>TXN_TM</v>
      </c>
      <c r="AY72" s="16" t="str">
        <f t="shared" si="9"/>
        <v>Identifies the time when the sales transaction took place. Not applicable for online orders.  (From PDM)</v>
      </c>
    </row>
    <row r="73" spans="1:51">
      <c r="A73" t="s">
        <v>13</v>
      </c>
      <c r="B73" s="16" t="str">
        <f t="shared" si="14"/>
        <v>str_loc_hash_key string</v>
      </c>
      <c r="C73" s="20">
        <f t="shared" si="15"/>
        <v>17</v>
      </c>
      <c r="D73" s="20">
        <f t="shared" si="16"/>
        <v>0</v>
      </c>
      <c r="F73" s="87" t="str">
        <f t="shared" si="17"/>
        <v>str_loc_hash_key</v>
      </c>
      <c r="G73" s="87" t="str">
        <f t="shared" si="4"/>
        <v>string</v>
      </c>
      <c r="H73" s="88">
        <v>62</v>
      </c>
      <c r="I73" s="28"/>
      <c r="J73" s="128" t="str">
        <f t="shared" si="5"/>
        <v>Identifies the retail store. Not applicable for onlineorders.  (From PDM)</v>
      </c>
      <c r="K73" s="97" t="s">
        <v>1696</v>
      </c>
      <c r="L73" s="97" t="s">
        <v>1696</v>
      </c>
      <c r="M73" s="4"/>
      <c r="Q73" s="117" t="s">
        <v>1628</v>
      </c>
      <c r="R73" s="97" t="s">
        <v>1696</v>
      </c>
      <c r="S73" s="97" t="s">
        <v>1696</v>
      </c>
      <c r="T73" s="97" t="s">
        <v>1696</v>
      </c>
      <c r="U73" s="97" t="s">
        <v>1696</v>
      </c>
      <c r="V73" s="97" t="s">
        <v>1696</v>
      </c>
      <c r="W73" s="97" t="s">
        <v>1696</v>
      </c>
      <c r="X73" s="97" t="s">
        <v>1696</v>
      </c>
      <c r="Y73" s="97" t="s">
        <v>1696</v>
      </c>
      <c r="Z73" s="97" t="s">
        <v>1696</v>
      </c>
      <c r="AA73" s="97" t="s">
        <v>1696</v>
      </c>
      <c r="AB73" s="97" t="s">
        <v>1696</v>
      </c>
      <c r="AC73" s="97" t="s">
        <v>1696</v>
      </c>
      <c r="AI73" s="16" t="str">
        <f t="shared" si="11"/>
        <v>str_loc_hash_key  string,</v>
      </c>
      <c r="AJ73" s="67" t="s">
        <v>1020</v>
      </c>
      <c r="AK73" s="68" t="str">
        <f t="shared" si="12"/>
        <v>str_loc_hash_key,</v>
      </c>
      <c r="AL73" t="s">
        <v>1095</v>
      </c>
      <c r="AN73" s="68" t="str">
        <f t="shared" si="13"/>
        <v>,a.str_loc_hash_key</v>
      </c>
      <c r="AR73" t="s">
        <v>1628</v>
      </c>
      <c r="AU73" t="s">
        <v>2675</v>
      </c>
      <c r="AV73" t="s">
        <v>2571</v>
      </c>
      <c r="AW73" t="s">
        <v>2808</v>
      </c>
      <c r="AX73" s="16" t="str">
        <f t="shared" si="10"/>
        <v>STR_LOC_HASH_KEY</v>
      </c>
      <c r="AY73" s="16" t="str">
        <f t="shared" si="9"/>
        <v>Identifies the retail store. Not applicable for onlineorders.  (From PDM)</v>
      </c>
    </row>
    <row r="74" spans="1:51" ht="30">
      <c r="A74" t="s">
        <v>14</v>
      </c>
      <c r="B74" s="16" t="str">
        <f t="shared" si="14"/>
        <v>brd_fst_prch_ind string</v>
      </c>
      <c r="C74" s="20">
        <f t="shared" si="15"/>
        <v>17</v>
      </c>
      <c r="D74" s="20">
        <f t="shared" si="16"/>
        <v>0</v>
      </c>
      <c r="F74" s="87" t="str">
        <f t="shared" si="17"/>
        <v>brd_fst_prch_ind</v>
      </c>
      <c r="G74" s="87" t="str">
        <f t="shared" si="4"/>
        <v>string</v>
      </c>
      <c r="H74" s="90">
        <v>63</v>
      </c>
      <c r="I74" s="28"/>
      <c r="J74" s="128" t="str">
        <f t="shared" si="5"/>
        <v>Indicates if the transaction is the first purchase madeby the customer for the brand  (From PDM)</v>
      </c>
      <c r="K74" s="97" t="s">
        <v>1696</v>
      </c>
      <c r="L74" s="97" t="s">
        <v>120</v>
      </c>
      <c r="M74" s="4"/>
      <c r="Q74" s="117" t="s">
        <v>1629</v>
      </c>
      <c r="R74" s="97" t="s">
        <v>1696</v>
      </c>
      <c r="S74" s="97" t="s">
        <v>1696</v>
      </c>
      <c r="T74" s="97" t="s">
        <v>1696</v>
      </c>
      <c r="U74" s="97" t="s">
        <v>1696</v>
      </c>
      <c r="V74" s="97" t="s">
        <v>1696</v>
      </c>
      <c r="W74" s="97" t="s">
        <v>120</v>
      </c>
      <c r="X74" s="97" t="s">
        <v>120</v>
      </c>
      <c r="Y74" s="97" t="s">
        <v>120</v>
      </c>
      <c r="Z74" s="97" t="s">
        <v>120</v>
      </c>
      <c r="AA74" s="97" t="s">
        <v>120</v>
      </c>
      <c r="AB74" s="97" t="s">
        <v>120</v>
      </c>
      <c r="AC74" s="97" t="s">
        <v>1696</v>
      </c>
      <c r="AI74" s="16" t="str">
        <f t="shared" si="11"/>
        <v>brd_fst_prch_ind  string,</v>
      </c>
      <c r="AJ74" s="67" t="s">
        <v>1021</v>
      </c>
      <c r="AK74" s="68" t="str">
        <f t="shared" si="12"/>
        <v>brd_fst_prch_ind,</v>
      </c>
      <c r="AL74" s="67" t="s">
        <v>1096</v>
      </c>
      <c r="AM74" s="67"/>
      <c r="AN74" s="68" t="str">
        <f t="shared" si="13"/>
        <v>,a.brd_fst_prch_ind</v>
      </c>
      <c r="AR74" t="s">
        <v>1629</v>
      </c>
      <c r="AU74" t="s">
        <v>2673</v>
      </c>
      <c r="AV74" t="s">
        <v>2571</v>
      </c>
      <c r="AW74" t="s">
        <v>2672</v>
      </c>
      <c r="AX74" s="16" t="str">
        <f t="shared" si="10"/>
        <v>BRD_FST_PRCH_IND</v>
      </c>
      <c r="AY74" s="16" t="str">
        <f t="shared" si="9"/>
        <v>Indicates if the transaction is the first purchase madeby the customer for the brand  (From PDM)</v>
      </c>
    </row>
    <row r="75" spans="1:51" ht="30">
      <c r="A75" t="s">
        <v>15</v>
      </c>
      <c r="B75" s="16" t="str">
        <f t="shared" si="14"/>
        <v>chnl_fst_prch_ind string</v>
      </c>
      <c r="C75" s="20">
        <f t="shared" si="15"/>
        <v>18</v>
      </c>
      <c r="D75" s="20">
        <f t="shared" si="16"/>
        <v>0</v>
      </c>
      <c r="F75" s="87" t="str">
        <f t="shared" si="17"/>
        <v>chnl_fst_prch_ind</v>
      </c>
      <c r="G75" s="87" t="str">
        <f t="shared" si="4"/>
        <v>string</v>
      </c>
      <c r="H75" s="88">
        <v>64</v>
      </c>
      <c r="I75" s="28"/>
      <c r="J75" s="128" t="str">
        <f t="shared" si="5"/>
        <v>Indicates if the transaction is the first purchase madeby the customer for the channel.  (From PDM)</v>
      </c>
      <c r="K75" s="97" t="s">
        <v>1696</v>
      </c>
      <c r="L75" s="97" t="s">
        <v>120</v>
      </c>
      <c r="M75" s="4"/>
      <c r="Q75" s="117" t="s">
        <v>1630</v>
      </c>
      <c r="R75" s="97" t="s">
        <v>1696</v>
      </c>
      <c r="S75" s="97" t="s">
        <v>1696</v>
      </c>
      <c r="T75" s="97" t="s">
        <v>1696</v>
      </c>
      <c r="U75" s="97" t="s">
        <v>1696</v>
      </c>
      <c r="V75" s="97" t="s">
        <v>1696</v>
      </c>
      <c r="W75" s="97" t="s">
        <v>120</v>
      </c>
      <c r="X75" s="97" t="s">
        <v>120</v>
      </c>
      <c r="Y75" s="97" t="s">
        <v>120</v>
      </c>
      <c r="Z75" s="97" t="s">
        <v>120</v>
      </c>
      <c r="AA75" s="97" t="s">
        <v>120</v>
      </c>
      <c r="AB75" s="97" t="s">
        <v>120</v>
      </c>
      <c r="AC75" s="97" t="s">
        <v>1696</v>
      </c>
      <c r="AI75" s="16" t="str">
        <f t="shared" si="11"/>
        <v>chnl_fst_prch_ind  string,</v>
      </c>
      <c r="AJ75" s="67" t="s">
        <v>1022</v>
      </c>
      <c r="AK75" s="68" t="str">
        <f t="shared" si="12"/>
        <v>chnl_fst_prch_ind,</v>
      </c>
      <c r="AL75" t="s">
        <v>1097</v>
      </c>
      <c r="AN75" s="68" t="str">
        <f t="shared" si="13"/>
        <v>,a.chnl_fst_prch_ind</v>
      </c>
      <c r="AR75" t="s">
        <v>1630</v>
      </c>
      <c r="AU75" t="s">
        <v>2671</v>
      </c>
      <c r="AV75" t="s">
        <v>2571</v>
      </c>
      <c r="AW75" t="s">
        <v>2670</v>
      </c>
      <c r="AX75" s="16" t="str">
        <f t="shared" si="10"/>
        <v>CHNL_FST_PRCH_IND</v>
      </c>
      <c r="AY75" s="16" t="str">
        <f t="shared" si="9"/>
        <v>Indicates if the transaction is the first purchase madeby the customer for the channel.  (From PDM)</v>
      </c>
    </row>
    <row r="76" spans="1:51">
      <c r="A76" t="s">
        <v>16</v>
      </c>
      <c r="B76" s="16" t="str">
        <f t="shared" si="14"/>
        <v>ins_dt_hash_key int</v>
      </c>
      <c r="C76" s="20">
        <f t="shared" si="15"/>
        <v>16</v>
      </c>
      <c r="D76" s="20">
        <f t="shared" si="16"/>
        <v>0</v>
      </c>
      <c r="F76" s="87" t="str">
        <f t="shared" si="17"/>
        <v>ins_dt_hash_key</v>
      </c>
      <c r="G76" s="87" t="str">
        <f t="shared" si="4"/>
        <v>int</v>
      </c>
      <c r="H76" s="90">
        <v>65</v>
      </c>
      <c r="I76" s="28"/>
      <c r="J76" s="128" t="str">
        <f t="shared" si="5"/>
        <v xml:space="preserve"> (From PDM)</v>
      </c>
      <c r="K76" s="98" t="s">
        <v>1732</v>
      </c>
      <c r="L76" s="98" t="s">
        <v>1732</v>
      </c>
      <c r="M76" s="4"/>
      <c r="Q76" s="117" t="s">
        <v>1631</v>
      </c>
      <c r="R76" s="98" t="s">
        <v>1732</v>
      </c>
      <c r="S76" s="98" t="s">
        <v>1732</v>
      </c>
      <c r="T76" s="98" t="s">
        <v>1732</v>
      </c>
      <c r="U76" s="98" t="s">
        <v>1732</v>
      </c>
      <c r="V76" s="98" t="s">
        <v>1732</v>
      </c>
      <c r="W76" s="98" t="s">
        <v>1732</v>
      </c>
      <c r="X76" s="98" t="s">
        <v>1732</v>
      </c>
      <c r="Y76" s="98" t="s">
        <v>1732</v>
      </c>
      <c r="Z76" s="98" t="s">
        <v>1732</v>
      </c>
      <c r="AA76" s="98" t="s">
        <v>1732</v>
      </c>
      <c r="AB76" s="98" t="s">
        <v>1732</v>
      </c>
      <c r="AC76" s="98" t="s">
        <v>1732</v>
      </c>
      <c r="AI76" s="16" t="str">
        <f t="shared" si="11"/>
        <v>ins_dt_hash_key  int,</v>
      </c>
      <c r="AJ76" s="67" t="s">
        <v>1023</v>
      </c>
      <c r="AK76" s="68" t="str">
        <f t="shared" si="12"/>
        <v>ins_dt_hash_key,</v>
      </c>
      <c r="AL76" s="67" t="s">
        <v>1098</v>
      </c>
      <c r="AM76" s="67"/>
      <c r="AN76" s="68" t="str">
        <f t="shared" si="13"/>
        <v>,a.ins_dt_hash_key</v>
      </c>
      <c r="AR76" t="s">
        <v>1631</v>
      </c>
      <c r="AU76" t="s">
        <v>2669</v>
      </c>
      <c r="AV76" t="s">
        <v>2576</v>
      </c>
      <c r="AX76" s="16" t="str">
        <f t="shared" si="10"/>
        <v>INS_DT_HASH_KEY</v>
      </c>
      <c r="AY76" s="16" t="str">
        <f t="shared" si="9"/>
        <v xml:space="preserve"> (From PDM)</v>
      </c>
    </row>
    <row r="77" spans="1:51">
      <c r="A77" t="s">
        <v>17</v>
      </c>
      <c r="B77" s="16" t="str">
        <f t="shared" si="14"/>
        <v>flw_key bigint</v>
      </c>
      <c r="C77" s="20">
        <f t="shared" si="15"/>
        <v>8</v>
      </c>
      <c r="D77" s="20">
        <f t="shared" si="16"/>
        <v>0</v>
      </c>
      <c r="F77" s="87" t="str">
        <f t="shared" si="17"/>
        <v>flw_key</v>
      </c>
      <c r="G77" s="87" t="str">
        <f t="shared" ref="G77:G86" si="18">TRIM(RIGHT(A77,LEN(A77) - (C77)))</f>
        <v>bigint</v>
      </c>
      <c r="H77" s="88">
        <v>66</v>
      </c>
      <c r="I77" s="28"/>
      <c r="J77" s="128" t="str">
        <f t="shared" ref="J77:J86" si="19">IFERROR(VLOOKUP(F77,AX:AY,2,FALSE),0)</f>
        <v xml:space="preserve"> (From PDM)</v>
      </c>
      <c r="K77" s="98" t="s">
        <v>110</v>
      </c>
      <c r="L77" s="98" t="s">
        <v>110</v>
      </c>
      <c r="M77" s="4"/>
      <c r="Q77" s="117" t="s">
        <v>1632</v>
      </c>
      <c r="R77" s="98" t="s">
        <v>110</v>
      </c>
      <c r="S77" s="98" t="s">
        <v>110</v>
      </c>
      <c r="T77" s="98" t="s">
        <v>110</v>
      </c>
      <c r="U77" s="98" t="s">
        <v>110</v>
      </c>
      <c r="V77" s="98" t="s">
        <v>110</v>
      </c>
      <c r="W77" s="98" t="s">
        <v>2536</v>
      </c>
      <c r="X77" s="98" t="s">
        <v>2536</v>
      </c>
      <c r="Y77" s="98" t="s">
        <v>2536</v>
      </c>
      <c r="Z77" s="98" t="s">
        <v>2536</v>
      </c>
      <c r="AA77" s="98" t="s">
        <v>2536</v>
      </c>
      <c r="AB77" s="98" t="s">
        <v>2536</v>
      </c>
      <c r="AC77" s="98" t="s">
        <v>110</v>
      </c>
      <c r="AI77" s="16" t="str">
        <f t="shared" si="11"/>
        <v>flw_key  bigint,</v>
      </c>
      <c r="AJ77" s="67" t="s">
        <v>1024</v>
      </c>
      <c r="AK77" s="68" t="str">
        <f t="shared" si="12"/>
        <v>flw_key,</v>
      </c>
      <c r="AL77" t="s">
        <v>1099</v>
      </c>
      <c r="AN77" s="68" t="str">
        <f t="shared" si="13"/>
        <v>,a.flw_key</v>
      </c>
      <c r="AR77" t="s">
        <v>1632</v>
      </c>
      <c r="AU77" t="s">
        <v>2668</v>
      </c>
      <c r="AV77" t="s">
        <v>2667</v>
      </c>
      <c r="AX77" s="16" t="str">
        <f t="shared" si="10"/>
        <v>FLW_KEY</v>
      </c>
      <c r="AY77" s="16" t="str">
        <f t="shared" ref="AY77:AY85" si="20">AW77&amp;" (From PDM)"</f>
        <v xml:space="preserve"> (From PDM)</v>
      </c>
    </row>
    <row r="78" spans="1:51">
      <c r="A78" t="s">
        <v>18</v>
      </c>
      <c r="B78" s="16" t="str">
        <f t="shared" si="14"/>
        <v>shp_dt_hash_key int</v>
      </c>
      <c r="C78" s="20">
        <f t="shared" si="15"/>
        <v>16</v>
      </c>
      <c r="D78" s="20">
        <f t="shared" si="16"/>
        <v>0</v>
      </c>
      <c r="F78" s="91" t="str">
        <f t="shared" si="17"/>
        <v>shp_dt_hash_key</v>
      </c>
      <c r="G78" s="87" t="str">
        <f t="shared" si="18"/>
        <v>int</v>
      </c>
      <c r="H78" s="90">
        <v>67</v>
      </c>
      <c r="I78" s="28"/>
      <c r="J78" s="128" t="str">
        <f t="shared" si="19"/>
        <v>Identifies the online ship date or retail sales date.  (From PDM)</v>
      </c>
      <c r="K78" s="98" t="s">
        <v>1696</v>
      </c>
      <c r="L78" s="98" t="s">
        <v>1725</v>
      </c>
      <c r="M78" s="4"/>
      <c r="Q78" s="116" t="s">
        <v>1633</v>
      </c>
      <c r="R78" s="102" t="s">
        <v>1696</v>
      </c>
      <c r="S78" s="102" t="s">
        <v>1696</v>
      </c>
      <c r="T78" s="102" t="s">
        <v>1696</v>
      </c>
      <c r="U78" s="102" t="s">
        <v>1696</v>
      </c>
      <c r="V78" s="102" t="s">
        <v>1696</v>
      </c>
      <c r="W78" s="102" t="s">
        <v>1725</v>
      </c>
      <c r="X78" s="102" t="s">
        <v>1725</v>
      </c>
      <c r="Y78" s="102" t="s">
        <v>1725</v>
      </c>
      <c r="Z78" s="102" t="s">
        <v>1725</v>
      </c>
      <c r="AA78" s="102" t="s">
        <v>1725</v>
      </c>
      <c r="AB78" s="102" t="s">
        <v>1725</v>
      </c>
      <c r="AC78" s="102" t="s">
        <v>1696</v>
      </c>
      <c r="AI78" s="16" t="str">
        <f t="shared" si="11"/>
        <v>shp_dt_hash_key  int,</v>
      </c>
      <c r="AJ78" s="67" t="s">
        <v>1025</v>
      </c>
      <c r="AK78" s="68" t="str">
        <f t="shared" si="12"/>
        <v>shp_dt_hash_key,</v>
      </c>
      <c r="AL78" s="67" t="s">
        <v>1100</v>
      </c>
      <c r="AM78" s="67"/>
      <c r="AN78" s="68" t="str">
        <f t="shared" si="13"/>
        <v>,a.shp_dt_hash_key</v>
      </c>
      <c r="AR78" t="s">
        <v>1633</v>
      </c>
      <c r="AU78" t="s">
        <v>2666</v>
      </c>
      <c r="AV78" t="s">
        <v>2576</v>
      </c>
      <c r="AW78" t="s">
        <v>2665</v>
      </c>
      <c r="AX78" s="16" t="str">
        <f t="shared" ref="AX78:AX85" si="21">TRIM(AU78)</f>
        <v>SHP_DT_HASH_KEY</v>
      </c>
      <c r="AY78" s="16" t="str">
        <f t="shared" si="20"/>
        <v>Identifies the online ship date or retail sales date.  (From PDM)</v>
      </c>
    </row>
    <row r="79" spans="1:51">
      <c r="A79" t="s">
        <v>19</v>
      </c>
      <c r="B79" s="16" t="str">
        <f t="shared" si="14"/>
        <v>yr_mo_partn_id int</v>
      </c>
      <c r="C79" s="20">
        <f t="shared" si="15"/>
        <v>15</v>
      </c>
      <c r="D79" s="20">
        <f t="shared" si="16"/>
        <v>0</v>
      </c>
      <c r="F79" s="87" t="str">
        <f t="shared" si="17"/>
        <v>yr_mo_partn_id</v>
      </c>
      <c r="G79" s="87" t="str">
        <f t="shared" si="18"/>
        <v>int</v>
      </c>
      <c r="H79" s="90">
        <v>68</v>
      </c>
      <c r="I79" s="28"/>
      <c r="J79" s="128" t="str">
        <f t="shared" si="19"/>
        <v xml:space="preserve"> (From PDM)</v>
      </c>
      <c r="K79" s="98" t="s">
        <v>1733</v>
      </c>
      <c r="L79" s="98" t="s">
        <v>1733</v>
      </c>
      <c r="M79" s="4"/>
      <c r="Q79" s="117" t="s">
        <v>1634</v>
      </c>
      <c r="R79" s="98" t="s">
        <v>1733</v>
      </c>
      <c r="S79" s="98" t="s">
        <v>1733</v>
      </c>
      <c r="T79" s="98" t="s">
        <v>1733</v>
      </c>
      <c r="U79" s="98" t="s">
        <v>1733</v>
      </c>
      <c r="V79" s="98" t="s">
        <v>1733</v>
      </c>
      <c r="W79" s="98" t="s">
        <v>1733</v>
      </c>
      <c r="X79" s="98" t="s">
        <v>1733</v>
      </c>
      <c r="Y79" s="98" t="s">
        <v>1733</v>
      </c>
      <c r="Z79" s="98" t="s">
        <v>1733</v>
      </c>
      <c r="AA79" s="98" t="s">
        <v>1733</v>
      </c>
      <c r="AB79" s="98" t="s">
        <v>1733</v>
      </c>
      <c r="AC79" s="98" t="s">
        <v>1733</v>
      </c>
      <c r="AI79" s="16" t="str">
        <f t="shared" si="11"/>
        <v>yr_mo_partn_id  int,</v>
      </c>
      <c r="AJ79" s="67" t="s">
        <v>1026</v>
      </c>
      <c r="AK79" s="68" t="str">
        <f t="shared" si="12"/>
        <v>yr_mo_partn_id,</v>
      </c>
      <c r="AL79" t="s">
        <v>1101</v>
      </c>
      <c r="AN79" s="68" t="str">
        <f t="shared" si="13"/>
        <v>,a.yr_mo_partn_id</v>
      </c>
      <c r="AR79" t="s">
        <v>1634</v>
      </c>
      <c r="AU79" t="s">
        <v>2664</v>
      </c>
      <c r="AV79" t="s">
        <v>2576</v>
      </c>
      <c r="AX79" s="16" t="str">
        <f t="shared" si="21"/>
        <v>YR_MO_PARTN_ID</v>
      </c>
      <c r="AY79" s="16" t="str">
        <f t="shared" si="20"/>
        <v xml:space="preserve"> (From PDM)</v>
      </c>
    </row>
    <row r="80" spans="1:51">
      <c r="A80" t="s">
        <v>20</v>
      </c>
      <c r="B80" s="16" t="str">
        <f t="shared" si="14"/>
        <v>phsh_ind string</v>
      </c>
      <c r="C80" s="20">
        <f t="shared" si="15"/>
        <v>9</v>
      </c>
      <c r="D80" s="20">
        <f t="shared" si="16"/>
        <v>0</v>
      </c>
      <c r="F80" s="87" t="str">
        <f t="shared" si="17"/>
        <v>phsh_ind</v>
      </c>
      <c r="G80" s="87" t="str">
        <f t="shared" si="18"/>
        <v>string</v>
      </c>
      <c r="H80" s="88">
        <v>69</v>
      </c>
      <c r="I80" s="28"/>
      <c r="J80" s="128" t="str">
        <f t="shared" si="19"/>
        <v>Indicates if the transactions were phished.  (From PDM)</v>
      </c>
      <c r="K80" s="97" t="s">
        <v>120</v>
      </c>
      <c r="L80" s="97" t="s">
        <v>120</v>
      </c>
      <c r="M80" s="4"/>
      <c r="Q80" s="117" t="s">
        <v>1635</v>
      </c>
      <c r="R80" s="97" t="s">
        <v>120</v>
      </c>
      <c r="S80" s="97" t="s">
        <v>120</v>
      </c>
      <c r="T80" s="97" t="s">
        <v>120</v>
      </c>
      <c r="U80" s="97" t="s">
        <v>120</v>
      </c>
      <c r="V80" s="97" t="s">
        <v>120</v>
      </c>
      <c r="W80" s="97" t="s">
        <v>120</v>
      </c>
      <c r="X80" s="97" t="s">
        <v>120</v>
      </c>
      <c r="Y80" s="97" t="s">
        <v>120</v>
      </c>
      <c r="Z80" s="97" t="s">
        <v>120</v>
      </c>
      <c r="AA80" s="97" t="s">
        <v>120</v>
      </c>
      <c r="AB80" s="97" t="s">
        <v>120</v>
      </c>
      <c r="AC80" s="97" t="s">
        <v>120</v>
      </c>
      <c r="AI80" s="16" t="str">
        <f t="shared" ref="AI80:AI86" si="22">F80&amp;"  "&amp;G80&amp;","</f>
        <v>phsh_ind  string,</v>
      </c>
      <c r="AJ80" s="67" t="s">
        <v>1027</v>
      </c>
      <c r="AK80" s="68" t="str">
        <f t="shared" ref="AK80:AK86" si="23">F80&amp;","</f>
        <v>phsh_ind,</v>
      </c>
      <c r="AL80" s="67" t="s">
        <v>1102</v>
      </c>
      <c r="AM80" s="67"/>
      <c r="AN80" s="68" t="str">
        <f t="shared" ref="AN80:AN86" si="24">",a."&amp;F80</f>
        <v>,a.phsh_ind</v>
      </c>
      <c r="AR80" t="s">
        <v>1635</v>
      </c>
      <c r="AU80" t="s">
        <v>2662</v>
      </c>
      <c r="AV80" t="s">
        <v>2571</v>
      </c>
      <c r="AW80" t="s">
        <v>2661</v>
      </c>
      <c r="AX80" s="16" t="str">
        <f t="shared" si="21"/>
        <v>PHSH_IND</v>
      </c>
      <c r="AY80" s="16" t="str">
        <f t="shared" si="20"/>
        <v>Indicates if the transactions were phished.  (From PDM)</v>
      </c>
    </row>
    <row r="81" spans="1:51">
      <c r="A81" t="s">
        <v>472</v>
      </c>
      <c r="B81" s="16" t="str">
        <f t="shared" si="14"/>
        <v>pmotn_id bigint</v>
      </c>
      <c r="C81" s="20">
        <f t="shared" si="15"/>
        <v>9</v>
      </c>
      <c r="D81" s="20">
        <f t="shared" si="16"/>
        <v>0</v>
      </c>
      <c r="F81" s="87" t="str">
        <f t="shared" si="17"/>
        <v>pmotn_id</v>
      </c>
      <c r="G81" s="87" t="str">
        <f t="shared" si="18"/>
        <v>bigint</v>
      </c>
      <c r="H81" s="90">
        <v>70</v>
      </c>
      <c r="I81" s="28"/>
      <c r="J81" s="128" t="str">
        <f t="shared" si="19"/>
        <v>Identifies the promotion applied.  (From PDM)</v>
      </c>
      <c r="K81" s="98" t="s">
        <v>1734</v>
      </c>
      <c r="L81" s="98" t="s">
        <v>1696</v>
      </c>
      <c r="M81" s="4"/>
      <c r="Q81" s="116" t="s">
        <v>1640</v>
      </c>
      <c r="R81" s="102" t="s">
        <v>1696</v>
      </c>
      <c r="S81" s="101" t="s">
        <v>2537</v>
      </c>
      <c r="T81" s="101" t="s">
        <v>2537</v>
      </c>
      <c r="U81" s="102" t="s">
        <v>1696</v>
      </c>
      <c r="V81" s="102" t="s">
        <v>1696</v>
      </c>
      <c r="W81" s="102" t="s">
        <v>1696</v>
      </c>
      <c r="X81" s="102" t="s">
        <v>1696</v>
      </c>
      <c r="Y81" s="102" t="s">
        <v>1696</v>
      </c>
      <c r="Z81" s="101" t="s">
        <v>2537</v>
      </c>
      <c r="AA81" s="101" t="s">
        <v>2537</v>
      </c>
      <c r="AB81" s="102" t="s">
        <v>1696</v>
      </c>
      <c r="AC81" s="102" t="s">
        <v>1696</v>
      </c>
      <c r="AI81" s="16" t="str">
        <f t="shared" si="22"/>
        <v>pmotn_id  bigint,</v>
      </c>
      <c r="AJ81" s="67" t="s">
        <v>1032</v>
      </c>
      <c r="AK81" s="68" t="str">
        <f t="shared" si="23"/>
        <v>pmotn_id,</v>
      </c>
      <c r="AL81" t="s">
        <v>1107</v>
      </c>
      <c r="AN81" s="68" t="str">
        <f t="shared" si="24"/>
        <v>,a.pmotn_id</v>
      </c>
      <c r="AR81" t="s">
        <v>1640</v>
      </c>
      <c r="AU81" t="s">
        <v>2660</v>
      </c>
      <c r="AV81" t="s">
        <v>2571</v>
      </c>
      <c r="AW81" t="s">
        <v>2659</v>
      </c>
      <c r="AX81" s="16" t="str">
        <f t="shared" si="21"/>
        <v>ON_SALE_FLAG</v>
      </c>
      <c r="AY81" s="16" t="str">
        <f t="shared" si="20"/>
        <v>Identifies if the transaction was a sale transaction (promotion).  (From PDM)</v>
      </c>
    </row>
    <row r="82" spans="1:51">
      <c r="A82" t="s">
        <v>693</v>
      </c>
      <c r="B82" s="16" t="str">
        <f t="shared" si="14"/>
        <v>awrd_id bigint</v>
      </c>
      <c r="C82" s="20">
        <f t="shared" si="15"/>
        <v>8</v>
      </c>
      <c r="D82" s="20">
        <f t="shared" si="16"/>
        <v>0</v>
      </c>
      <c r="F82" s="87" t="str">
        <f t="shared" si="17"/>
        <v>awrd_id</v>
      </c>
      <c r="G82" s="87" t="str">
        <f t="shared" si="18"/>
        <v>bigint</v>
      </c>
      <c r="H82" s="88">
        <v>71</v>
      </c>
      <c r="I82" s="28"/>
      <c r="J82" s="128" t="str">
        <f t="shared" si="19"/>
        <v>Identifies the awards applied.  (From PDM)</v>
      </c>
      <c r="K82" s="98" t="s">
        <v>1735</v>
      </c>
      <c r="L82" s="98" t="s">
        <v>1696</v>
      </c>
      <c r="M82" s="4"/>
      <c r="Q82" s="116" t="s">
        <v>1687</v>
      </c>
      <c r="R82" s="102" t="s">
        <v>1696</v>
      </c>
      <c r="S82" s="101" t="s">
        <v>2538</v>
      </c>
      <c r="T82" s="101" t="s">
        <v>2538</v>
      </c>
      <c r="U82" s="102" t="s">
        <v>1696</v>
      </c>
      <c r="V82" s="102" t="s">
        <v>1696</v>
      </c>
      <c r="W82" s="102" t="s">
        <v>1696</v>
      </c>
      <c r="X82" s="102" t="s">
        <v>1696</v>
      </c>
      <c r="Y82" s="102" t="s">
        <v>1696</v>
      </c>
      <c r="Z82" s="101" t="s">
        <v>2538</v>
      </c>
      <c r="AA82" s="101" t="s">
        <v>2538</v>
      </c>
      <c r="AB82" s="102" t="s">
        <v>1696</v>
      </c>
      <c r="AC82" s="102" t="s">
        <v>1696</v>
      </c>
      <c r="AI82" s="16" t="str">
        <f t="shared" si="22"/>
        <v>awrd_id  bigint,</v>
      </c>
      <c r="AJ82" s="67" t="s">
        <v>1154</v>
      </c>
      <c r="AK82" s="68" t="str">
        <f t="shared" si="23"/>
        <v>awrd_id,</v>
      </c>
      <c r="AL82" s="67" t="s">
        <v>1202</v>
      </c>
      <c r="AM82" s="67"/>
      <c r="AN82" s="68" t="str">
        <f t="shared" si="24"/>
        <v>,a.awrd_id</v>
      </c>
      <c r="AR82" t="s">
        <v>1687</v>
      </c>
      <c r="AU82" t="s">
        <v>2658</v>
      </c>
      <c r="AV82" t="s">
        <v>2571</v>
      </c>
      <c r="AW82" t="s">
        <v>2657</v>
      </c>
      <c r="AX82" s="16" t="str">
        <f t="shared" si="21"/>
        <v>OPR_GLBL_SKU_ID</v>
      </c>
      <c r="AY82" s="16" t="str">
        <f t="shared" si="20"/>
        <v>Identifies the global SKU in case of merchandisetransaction.  (From PDM)</v>
      </c>
    </row>
    <row r="83" spans="1:51" ht="30">
      <c r="A83" t="s">
        <v>468</v>
      </c>
      <c r="B83" s="16" t="str">
        <f t="shared" si="14"/>
        <v>opr_glbl_sty_clr_id bigint</v>
      </c>
      <c r="C83" s="20">
        <f t="shared" si="15"/>
        <v>20</v>
      </c>
      <c r="D83" s="20">
        <f t="shared" si="16"/>
        <v>0</v>
      </c>
      <c r="F83" s="87" t="str">
        <f t="shared" si="17"/>
        <v>opr_glbl_sty_clr_id</v>
      </c>
      <c r="G83" s="87" t="str">
        <f t="shared" si="18"/>
        <v>bigint</v>
      </c>
      <c r="H83" s="90">
        <v>72</v>
      </c>
      <c r="I83" s="28"/>
      <c r="J83" s="128" t="str">
        <f t="shared" si="19"/>
        <v>Identifies the global style color in case of merchandisetransaction.  (From PDM)</v>
      </c>
      <c r="K83" s="98" t="s">
        <v>1736</v>
      </c>
      <c r="L83" s="98" t="s">
        <v>1737</v>
      </c>
      <c r="M83" s="4"/>
      <c r="Q83" s="117" t="s">
        <v>1636</v>
      </c>
      <c r="R83" s="98" t="s">
        <v>2539</v>
      </c>
      <c r="S83" s="98" t="s">
        <v>2539</v>
      </c>
      <c r="T83" s="98" t="s">
        <v>2539</v>
      </c>
      <c r="U83" s="98" t="s">
        <v>2539</v>
      </c>
      <c r="V83" s="98" t="s">
        <v>2539</v>
      </c>
      <c r="W83" s="98" t="s">
        <v>2539</v>
      </c>
      <c r="X83" s="98" t="s">
        <v>2539</v>
      </c>
      <c r="Y83" s="98" t="s">
        <v>2539</v>
      </c>
      <c r="Z83" s="98" t="s">
        <v>2539</v>
      </c>
      <c r="AA83" s="98" t="s">
        <v>2539</v>
      </c>
      <c r="AB83" s="98" t="s">
        <v>2539</v>
      </c>
      <c r="AC83" s="98" t="s">
        <v>2539</v>
      </c>
      <c r="AI83" s="16" t="str">
        <f t="shared" si="22"/>
        <v>opr_glbl_sty_clr_id  bigint,</v>
      </c>
      <c r="AJ83" s="67" t="s">
        <v>1028</v>
      </c>
      <c r="AK83" s="68" t="str">
        <f t="shared" si="23"/>
        <v>opr_glbl_sty_clr_id,</v>
      </c>
      <c r="AL83" t="s">
        <v>1103</v>
      </c>
      <c r="AN83" s="68" t="str">
        <f t="shared" si="24"/>
        <v>,a.opr_glbl_sty_clr_id</v>
      </c>
      <c r="AR83" t="s">
        <v>1636</v>
      </c>
      <c r="AU83" t="s">
        <v>2656</v>
      </c>
      <c r="AV83" t="s">
        <v>2571</v>
      </c>
      <c r="AW83" t="s">
        <v>2655</v>
      </c>
      <c r="AX83" s="16" t="str">
        <f t="shared" si="21"/>
        <v>OPR_GLBL_STY_CLR_ID</v>
      </c>
      <c r="AY83" s="16" t="str">
        <f t="shared" si="20"/>
        <v>Identifies the global style color in case of merchandisetransaction.  (From PDM)</v>
      </c>
    </row>
    <row r="84" spans="1:51">
      <c r="A84" t="s">
        <v>469</v>
      </c>
      <c r="B84" s="16" t="str">
        <f t="shared" si="14"/>
        <v>opr_glbl_sku_id string</v>
      </c>
      <c r="C84" s="20">
        <f t="shared" si="15"/>
        <v>16</v>
      </c>
      <c r="D84" s="20">
        <f t="shared" si="16"/>
        <v>0</v>
      </c>
      <c r="F84" s="87" t="str">
        <f t="shared" si="17"/>
        <v>opr_glbl_sku_id</v>
      </c>
      <c r="G84" s="87" t="str">
        <f t="shared" si="18"/>
        <v>string</v>
      </c>
      <c r="H84" s="88">
        <v>73</v>
      </c>
      <c r="I84" s="28"/>
      <c r="J84" s="128" t="str">
        <f t="shared" si="19"/>
        <v>Identifies the global SKU in case of merchandisetransaction.  (From PDM)</v>
      </c>
      <c r="K84" s="98" t="s">
        <v>1738</v>
      </c>
      <c r="L84" s="98" t="s">
        <v>1739</v>
      </c>
      <c r="M84" s="4"/>
      <c r="Q84" s="117" t="s">
        <v>1637</v>
      </c>
      <c r="R84" s="98" t="s">
        <v>2540</v>
      </c>
      <c r="S84" s="98" t="s">
        <v>2540</v>
      </c>
      <c r="T84" s="98" t="s">
        <v>2540</v>
      </c>
      <c r="U84" s="98" t="s">
        <v>2540</v>
      </c>
      <c r="V84" s="98" t="s">
        <v>2540</v>
      </c>
      <c r="W84" s="98" t="s">
        <v>2540</v>
      </c>
      <c r="X84" s="98" t="s">
        <v>2540</v>
      </c>
      <c r="Y84" s="98" t="s">
        <v>2540</v>
      </c>
      <c r="Z84" s="98" t="s">
        <v>2540</v>
      </c>
      <c r="AA84" s="98" t="s">
        <v>2540</v>
      </c>
      <c r="AB84" s="98" t="s">
        <v>2540</v>
      </c>
      <c r="AC84" s="98" t="s">
        <v>2540</v>
      </c>
      <c r="AI84" s="16" t="str">
        <f t="shared" si="22"/>
        <v>opr_glbl_sku_id  string,</v>
      </c>
      <c r="AJ84" s="67" t="s">
        <v>1029</v>
      </c>
      <c r="AK84" s="68" t="str">
        <f t="shared" si="23"/>
        <v>opr_glbl_sku_id,</v>
      </c>
      <c r="AL84" s="67" t="s">
        <v>1104</v>
      </c>
      <c r="AM84" s="67"/>
      <c r="AN84" s="68" t="str">
        <f t="shared" si="24"/>
        <v>,a.opr_glbl_sku_id</v>
      </c>
      <c r="AR84" t="s">
        <v>1637</v>
      </c>
      <c r="AU84" t="s">
        <v>2654</v>
      </c>
      <c r="AV84" t="s">
        <v>2571</v>
      </c>
      <c r="AW84" t="s">
        <v>2653</v>
      </c>
      <c r="AX84" s="16" t="str">
        <f t="shared" si="21"/>
        <v>SZ_MDL_CD</v>
      </c>
      <c r="AY84" s="16" t="str">
        <f t="shared" si="20"/>
        <v>Identifies the size model of the global sku.  (From PDM)</v>
      </c>
    </row>
    <row r="85" spans="1:51">
      <c r="A85" t="s">
        <v>470</v>
      </c>
      <c r="B85" s="16" t="str">
        <f t="shared" si="14"/>
        <v>sz_mdl_cd string</v>
      </c>
      <c r="C85" s="20">
        <f t="shared" si="15"/>
        <v>10</v>
      </c>
      <c r="D85" s="20">
        <f t="shared" si="16"/>
        <v>0</v>
      </c>
      <c r="F85" s="87" t="str">
        <f t="shared" si="17"/>
        <v>sz_mdl_cd</v>
      </c>
      <c r="G85" s="87" t="str">
        <f t="shared" si="18"/>
        <v>string</v>
      </c>
      <c r="H85" s="90">
        <v>74</v>
      </c>
      <c r="I85" s="28"/>
      <c r="J85" s="128" t="str">
        <f t="shared" si="19"/>
        <v>Identifies the size model of the global sku.  (From PDM)</v>
      </c>
      <c r="K85" s="98" t="s">
        <v>1740</v>
      </c>
      <c r="L85" s="98" t="s">
        <v>1740</v>
      </c>
      <c r="M85" s="4"/>
      <c r="Q85" s="117" t="s">
        <v>1638</v>
      </c>
      <c r="R85" s="98" t="s">
        <v>1740</v>
      </c>
      <c r="S85" s="98" t="s">
        <v>1740</v>
      </c>
      <c r="T85" s="98" t="s">
        <v>1740</v>
      </c>
      <c r="U85" s="98" t="s">
        <v>1740</v>
      </c>
      <c r="V85" s="98" t="s">
        <v>1740</v>
      </c>
      <c r="W85" s="98" t="s">
        <v>1740</v>
      </c>
      <c r="X85" s="98" t="s">
        <v>1740</v>
      </c>
      <c r="Y85" s="98" t="s">
        <v>1740</v>
      </c>
      <c r="Z85" s="98" t="s">
        <v>1740</v>
      </c>
      <c r="AA85" s="98" t="s">
        <v>1740</v>
      </c>
      <c r="AB85" s="98" t="s">
        <v>1740</v>
      </c>
      <c r="AC85" s="98" t="s">
        <v>1740</v>
      </c>
      <c r="AI85" s="16" t="str">
        <f t="shared" si="22"/>
        <v>sz_mdl_cd  string,</v>
      </c>
      <c r="AJ85" s="67" t="s">
        <v>1030</v>
      </c>
      <c r="AK85" s="68" t="str">
        <f t="shared" si="23"/>
        <v>sz_mdl_cd,</v>
      </c>
      <c r="AL85" t="s">
        <v>1105</v>
      </c>
      <c r="AN85" s="68" t="str">
        <f t="shared" si="24"/>
        <v>,a.sz_mdl_cd</v>
      </c>
      <c r="AR85" t="s">
        <v>1638</v>
      </c>
      <c r="AU85" t="s">
        <v>2652</v>
      </c>
      <c r="AV85" t="s">
        <v>2571</v>
      </c>
      <c r="AW85" t="s">
        <v>2651</v>
      </c>
      <c r="AX85" s="16" t="str">
        <f t="shared" si="21"/>
        <v>SZ_CD</v>
      </c>
      <c r="AY85" s="16" t="str">
        <f t="shared" si="20"/>
        <v>Identifies the size of the global sku.  (From PDM)</v>
      </c>
    </row>
    <row r="86" spans="1:51">
      <c r="A86" t="s">
        <v>471</v>
      </c>
      <c r="B86" s="16" t="str">
        <f t="shared" si="14"/>
        <v>sz_cd string</v>
      </c>
      <c r="C86" s="20">
        <f t="shared" si="15"/>
        <v>6</v>
      </c>
      <c r="D86" s="20">
        <f t="shared" si="16"/>
        <v>0</v>
      </c>
      <c r="F86" s="87" t="str">
        <f t="shared" si="17"/>
        <v>sz_cd</v>
      </c>
      <c r="G86" s="87" t="str">
        <f t="shared" si="18"/>
        <v>string</v>
      </c>
      <c r="H86" s="88">
        <v>75</v>
      </c>
      <c r="I86" s="28"/>
      <c r="J86" s="128" t="str">
        <f t="shared" si="19"/>
        <v>Identifies the size of the global sku.  (From PDM)</v>
      </c>
      <c r="K86" s="98" t="s">
        <v>1741</v>
      </c>
      <c r="L86" s="98" t="s">
        <v>1742</v>
      </c>
      <c r="M86" s="4"/>
      <c r="Q86" s="117" t="s">
        <v>1639</v>
      </c>
      <c r="R86" s="98" t="s">
        <v>2541</v>
      </c>
      <c r="S86" s="98" t="s">
        <v>2541</v>
      </c>
      <c r="T86" s="98" t="s">
        <v>2541</v>
      </c>
      <c r="U86" s="98" t="s">
        <v>2541</v>
      </c>
      <c r="V86" s="98" t="s">
        <v>2541</v>
      </c>
      <c r="W86" s="98" t="s">
        <v>2541</v>
      </c>
      <c r="X86" s="98" t="s">
        <v>2541</v>
      </c>
      <c r="Y86" s="98" t="s">
        <v>2541</v>
      </c>
      <c r="Z86" s="98" t="s">
        <v>2541</v>
      </c>
      <c r="AA86" s="98" t="s">
        <v>2541</v>
      </c>
      <c r="AB86" s="98" t="s">
        <v>2541</v>
      </c>
      <c r="AC86" s="98" t="s">
        <v>2541</v>
      </c>
      <c r="AI86" s="16" t="str">
        <f t="shared" si="22"/>
        <v>sz_cd  string,</v>
      </c>
      <c r="AJ86" s="67" t="s">
        <v>1031</v>
      </c>
      <c r="AK86" s="68" t="str">
        <f t="shared" si="23"/>
        <v>sz_cd,</v>
      </c>
      <c r="AL86" s="67" t="s">
        <v>1106</v>
      </c>
      <c r="AM86" s="67"/>
      <c r="AN86" s="68" t="str">
        <f t="shared" si="24"/>
        <v>,a.sz_cd</v>
      </c>
      <c r="AR86" t="s">
        <v>1639</v>
      </c>
      <c r="AU86" t="s">
        <v>2807</v>
      </c>
      <c r="AV86" t="s">
        <v>2576</v>
      </c>
    </row>
    <row r="88" spans="1:51" ht="409.5">
      <c r="A88" s="63" t="s">
        <v>694</v>
      </c>
    </row>
    <row r="89" spans="1:51">
      <c r="A89" t="s">
        <v>695</v>
      </c>
    </row>
    <row r="90" spans="1:51">
      <c r="A90" t="s">
        <v>696</v>
      </c>
    </row>
    <row r="91" spans="1:51">
      <c r="A91" t="s">
        <v>697</v>
      </c>
    </row>
    <row r="92" spans="1:51">
      <c r="A92" t="s">
        <v>698</v>
      </c>
    </row>
    <row r="93" spans="1:51">
      <c r="A93" t="s">
        <v>699</v>
      </c>
    </row>
    <row r="94" spans="1:51">
      <c r="A94" t="s">
        <v>700</v>
      </c>
    </row>
    <row r="95" spans="1:51">
      <c r="A95" t="s">
        <v>701</v>
      </c>
    </row>
    <row r="96" spans="1:51">
      <c r="A96" t="s">
        <v>702</v>
      </c>
    </row>
    <row r="97" spans="1:1">
      <c r="A97" t="s">
        <v>703</v>
      </c>
    </row>
    <row r="98" spans="1:1">
      <c r="A98" t="s">
        <v>704</v>
      </c>
    </row>
    <row r="99" spans="1:1">
      <c r="A99" t="s">
        <v>705</v>
      </c>
    </row>
    <row r="100" spans="1:1">
      <c r="A100" t="s">
        <v>706</v>
      </c>
    </row>
    <row r="101" spans="1:1">
      <c r="A101" t="s">
        <v>707</v>
      </c>
    </row>
    <row r="102" spans="1:1">
      <c r="A102" t="s">
        <v>708</v>
      </c>
    </row>
    <row r="103" spans="1:1">
      <c r="A103" t="s">
        <v>709</v>
      </c>
    </row>
    <row r="104" spans="1:1">
      <c r="A104" t="s">
        <v>710</v>
      </c>
    </row>
    <row r="105" spans="1:1">
      <c r="A105" t="s">
        <v>711</v>
      </c>
    </row>
    <row r="106" spans="1:1">
      <c r="A106" t="s">
        <v>712</v>
      </c>
    </row>
    <row r="107" spans="1:1">
      <c r="A107" t="s">
        <v>713</v>
      </c>
    </row>
    <row r="108" spans="1:1">
      <c r="A108" t="s">
        <v>714</v>
      </c>
    </row>
    <row r="109" spans="1:1">
      <c r="A109" t="s">
        <v>715</v>
      </c>
    </row>
    <row r="110" spans="1:1">
      <c r="A110" t="s">
        <v>716</v>
      </c>
    </row>
    <row r="111" spans="1:1">
      <c r="A111" t="s">
        <v>717</v>
      </c>
    </row>
    <row r="112" spans="1:1">
      <c r="A112" t="s">
        <v>718</v>
      </c>
    </row>
    <row r="113" spans="1:1">
      <c r="A113" t="s">
        <v>719</v>
      </c>
    </row>
    <row r="114" spans="1:1">
      <c r="A114" t="s">
        <v>720</v>
      </c>
    </row>
    <row r="115" spans="1:1">
      <c r="A115" t="s">
        <v>721</v>
      </c>
    </row>
    <row r="116" spans="1:1">
      <c r="A116" t="s">
        <v>722</v>
      </c>
    </row>
    <row r="117" spans="1:1">
      <c r="A117" t="s">
        <v>723</v>
      </c>
    </row>
    <row r="118" spans="1:1">
      <c r="A118" t="s">
        <v>724</v>
      </c>
    </row>
    <row r="119" spans="1:1">
      <c r="A119" t="s">
        <v>725</v>
      </c>
    </row>
    <row r="120" spans="1:1">
      <c r="A120" t="s">
        <v>726</v>
      </c>
    </row>
    <row r="121" spans="1:1">
      <c r="A121" t="s">
        <v>727</v>
      </c>
    </row>
    <row r="122" spans="1:1">
      <c r="A122" t="s">
        <v>728</v>
      </c>
    </row>
    <row r="123" spans="1:1">
      <c r="A123" t="s">
        <v>729</v>
      </c>
    </row>
    <row r="124" spans="1:1">
      <c r="A124" t="s">
        <v>730</v>
      </c>
    </row>
    <row r="125" spans="1:1">
      <c r="A125" t="s">
        <v>731</v>
      </c>
    </row>
    <row r="126" spans="1:1">
      <c r="A126" t="s">
        <v>732</v>
      </c>
    </row>
    <row r="127" spans="1:1">
      <c r="A127" t="s">
        <v>733</v>
      </c>
    </row>
    <row r="128" spans="1:1">
      <c r="A128" t="s">
        <v>734</v>
      </c>
    </row>
    <row r="129" spans="1:1">
      <c r="A129" t="s">
        <v>735</v>
      </c>
    </row>
    <row r="130" spans="1:1">
      <c r="A130" t="s">
        <v>736</v>
      </c>
    </row>
    <row r="131" spans="1:1">
      <c r="A131" t="s">
        <v>737</v>
      </c>
    </row>
    <row r="132" spans="1:1">
      <c r="A132" t="s">
        <v>738</v>
      </c>
    </row>
    <row r="133" spans="1:1">
      <c r="A133" t="s">
        <v>739</v>
      </c>
    </row>
    <row r="134" spans="1:1">
      <c r="A134" t="s">
        <v>740</v>
      </c>
    </row>
    <row r="135" spans="1:1">
      <c r="A135" t="s">
        <v>741</v>
      </c>
    </row>
    <row r="136" spans="1:1">
      <c r="A136" t="s">
        <v>742</v>
      </c>
    </row>
    <row r="137" spans="1:1">
      <c r="A137" t="s">
        <v>743</v>
      </c>
    </row>
    <row r="138" spans="1:1">
      <c r="A138" t="s">
        <v>744</v>
      </c>
    </row>
    <row r="139" spans="1:1">
      <c r="A139" t="s">
        <v>745</v>
      </c>
    </row>
    <row r="140" spans="1:1">
      <c r="A140" t="s">
        <v>746</v>
      </c>
    </row>
    <row r="141" spans="1:1">
      <c r="A141" t="s">
        <v>747</v>
      </c>
    </row>
    <row r="142" spans="1:1">
      <c r="A142" t="s">
        <v>748</v>
      </c>
    </row>
    <row r="143" spans="1:1">
      <c r="A143" t="s">
        <v>749</v>
      </c>
    </row>
    <row r="144" spans="1:1">
      <c r="A144" t="s">
        <v>750</v>
      </c>
    </row>
    <row r="145" spans="1:1">
      <c r="A145" t="s">
        <v>751</v>
      </c>
    </row>
    <row r="146" spans="1:1">
      <c r="A146" t="s">
        <v>752</v>
      </c>
    </row>
    <row r="147" spans="1:1">
      <c r="A147" t="s">
        <v>753</v>
      </c>
    </row>
    <row r="148" spans="1:1">
      <c r="A148" t="s">
        <v>754</v>
      </c>
    </row>
    <row r="149" spans="1:1">
      <c r="A149" t="s">
        <v>755</v>
      </c>
    </row>
    <row r="150" spans="1:1">
      <c r="A150" t="s">
        <v>756</v>
      </c>
    </row>
    <row r="151" spans="1:1">
      <c r="A151" t="s">
        <v>757</v>
      </c>
    </row>
    <row r="152" spans="1:1">
      <c r="A152" t="s">
        <v>758</v>
      </c>
    </row>
    <row r="153" spans="1:1">
      <c r="A153" t="s">
        <v>759</v>
      </c>
    </row>
    <row r="154" spans="1:1">
      <c r="A154" t="s">
        <v>760</v>
      </c>
    </row>
    <row r="155" spans="1:1">
      <c r="A155" t="s">
        <v>761</v>
      </c>
    </row>
    <row r="156" spans="1:1">
      <c r="A156" t="s">
        <v>762</v>
      </c>
    </row>
    <row r="157" spans="1:1">
      <c r="A157" t="s">
        <v>763</v>
      </c>
    </row>
    <row r="158" spans="1:1">
      <c r="A158" t="s">
        <v>764</v>
      </c>
    </row>
    <row r="159" spans="1:1">
      <c r="A159" t="s">
        <v>765</v>
      </c>
    </row>
    <row r="160" spans="1:1">
      <c r="A160" t="s">
        <v>766</v>
      </c>
    </row>
    <row r="161" spans="1:1">
      <c r="A161" t="s">
        <v>767</v>
      </c>
    </row>
    <row r="162" spans="1:1">
      <c r="A162" t="s">
        <v>768</v>
      </c>
    </row>
    <row r="163" spans="1:1">
      <c r="A163" t="s">
        <v>769</v>
      </c>
    </row>
    <row r="164" spans="1:1">
      <c r="A164" t="s">
        <v>770</v>
      </c>
    </row>
    <row r="165" spans="1:1">
      <c r="A165" t="s">
        <v>771</v>
      </c>
    </row>
    <row r="166" spans="1:1">
      <c r="A166" t="s">
        <v>772</v>
      </c>
    </row>
    <row r="167" spans="1:1">
      <c r="A167" t="s">
        <v>773</v>
      </c>
    </row>
    <row r="168" spans="1:1">
      <c r="A168" t="s">
        <v>774</v>
      </c>
    </row>
    <row r="169" spans="1:1">
      <c r="A169" t="s">
        <v>775</v>
      </c>
    </row>
    <row r="170" spans="1:1">
      <c r="A170" t="s">
        <v>776</v>
      </c>
    </row>
    <row r="171" spans="1:1">
      <c r="A171" t="s">
        <v>777</v>
      </c>
    </row>
    <row r="172" spans="1:1">
      <c r="A172" t="s">
        <v>778</v>
      </c>
    </row>
    <row r="173" spans="1:1">
      <c r="A173" t="s">
        <v>779</v>
      </c>
    </row>
    <row r="174" spans="1:1">
      <c r="A174" t="s">
        <v>780</v>
      </c>
    </row>
    <row r="175" spans="1:1">
      <c r="A175" t="s">
        <v>781</v>
      </c>
    </row>
    <row r="176" spans="1:1">
      <c r="A176" t="s">
        <v>782</v>
      </c>
    </row>
    <row r="177" spans="1:1">
      <c r="A177" t="s">
        <v>783</v>
      </c>
    </row>
    <row r="178" spans="1:1">
      <c r="A178" t="s">
        <v>784</v>
      </c>
    </row>
    <row r="179" spans="1:1">
      <c r="A179" t="s">
        <v>785</v>
      </c>
    </row>
    <row r="180" spans="1:1">
      <c r="A180" t="s">
        <v>786</v>
      </c>
    </row>
    <row r="181" spans="1:1">
      <c r="A181" t="s">
        <v>787</v>
      </c>
    </row>
    <row r="182" spans="1:1">
      <c r="A182" t="s">
        <v>788</v>
      </c>
    </row>
    <row r="183" spans="1:1">
      <c r="A183" t="s">
        <v>789</v>
      </c>
    </row>
    <row r="184" spans="1:1">
      <c r="A184" t="s">
        <v>790</v>
      </c>
    </row>
    <row r="185" spans="1:1">
      <c r="A185" t="s">
        <v>791</v>
      </c>
    </row>
    <row r="186" spans="1:1">
      <c r="A186" t="s">
        <v>792</v>
      </c>
    </row>
    <row r="187" spans="1:1">
      <c r="A187" t="s">
        <v>793</v>
      </c>
    </row>
    <row r="188" spans="1:1">
      <c r="A188" t="s">
        <v>794</v>
      </c>
    </row>
    <row r="189" spans="1:1">
      <c r="A189" t="s">
        <v>795</v>
      </c>
    </row>
    <row r="190" spans="1:1">
      <c r="A190" t="s">
        <v>796</v>
      </c>
    </row>
    <row r="191" spans="1:1">
      <c r="A191" t="s">
        <v>797</v>
      </c>
    </row>
    <row r="192" spans="1:1">
      <c r="A192" t="s">
        <v>798</v>
      </c>
    </row>
    <row r="193" spans="1:1">
      <c r="A193" t="s">
        <v>799</v>
      </c>
    </row>
    <row r="194" spans="1:1">
      <c r="A194" t="s">
        <v>800</v>
      </c>
    </row>
    <row r="195" spans="1:1">
      <c r="A195" t="s">
        <v>801</v>
      </c>
    </row>
    <row r="196" spans="1:1">
      <c r="A196" t="s">
        <v>802</v>
      </c>
    </row>
    <row r="197" spans="1:1">
      <c r="A197" t="s">
        <v>803</v>
      </c>
    </row>
    <row r="198" spans="1:1">
      <c r="A198" t="s">
        <v>554</v>
      </c>
    </row>
    <row r="199" spans="1:1">
      <c r="A199" t="s">
        <v>804</v>
      </c>
    </row>
    <row r="200" spans="1:1">
      <c r="A200" t="s">
        <v>805</v>
      </c>
    </row>
    <row r="201" spans="1:1">
      <c r="A201" t="s">
        <v>806</v>
      </c>
    </row>
    <row r="202" spans="1:1">
      <c r="A202" t="s">
        <v>807</v>
      </c>
    </row>
    <row r="203" spans="1:1">
      <c r="A203" t="s">
        <v>808</v>
      </c>
    </row>
    <row r="204" spans="1:1">
      <c r="A204" t="s">
        <v>809</v>
      </c>
    </row>
    <row r="205" spans="1:1">
      <c r="A205" t="s">
        <v>810</v>
      </c>
    </row>
    <row r="206" spans="1:1">
      <c r="A206" t="s">
        <v>811</v>
      </c>
    </row>
    <row r="207" spans="1:1">
      <c r="A207" t="s">
        <v>812</v>
      </c>
    </row>
    <row r="208" spans="1:1">
      <c r="A208" t="s">
        <v>813</v>
      </c>
    </row>
    <row r="209" spans="1:1">
      <c r="A209" t="s">
        <v>814</v>
      </c>
    </row>
    <row r="210" spans="1:1">
      <c r="A210" t="s">
        <v>815</v>
      </c>
    </row>
    <row r="211" spans="1:1">
      <c r="A211" t="s">
        <v>816</v>
      </c>
    </row>
    <row r="212" spans="1:1">
      <c r="A212" t="s">
        <v>817</v>
      </c>
    </row>
    <row r="213" spans="1:1">
      <c r="A213" t="s">
        <v>818</v>
      </c>
    </row>
    <row r="214" spans="1:1">
      <c r="A214" t="s">
        <v>819</v>
      </c>
    </row>
    <row r="215" spans="1:1">
      <c r="A215" t="s">
        <v>820</v>
      </c>
    </row>
    <row r="216" spans="1:1">
      <c r="A216" t="s">
        <v>821</v>
      </c>
    </row>
    <row r="217" spans="1:1">
      <c r="A217" t="s">
        <v>822</v>
      </c>
    </row>
    <row r="218" spans="1:1">
      <c r="A218" t="s">
        <v>823</v>
      </c>
    </row>
    <row r="219" spans="1:1">
      <c r="A219" t="s">
        <v>824</v>
      </c>
    </row>
    <row r="220" spans="1:1">
      <c r="A220" t="s">
        <v>825</v>
      </c>
    </row>
    <row r="221" spans="1:1">
      <c r="A221" t="s">
        <v>826</v>
      </c>
    </row>
    <row r="222" spans="1:1">
      <c r="A222" t="s">
        <v>827</v>
      </c>
    </row>
    <row r="223" spans="1:1">
      <c r="A223" t="s">
        <v>828</v>
      </c>
    </row>
    <row r="224" spans="1:1">
      <c r="A224" t="s">
        <v>829</v>
      </c>
    </row>
    <row r="225" spans="1:1">
      <c r="A225" t="s">
        <v>830</v>
      </c>
    </row>
    <row r="226" spans="1:1">
      <c r="A226" t="s">
        <v>831</v>
      </c>
    </row>
    <row r="227" spans="1:1">
      <c r="A227" t="s">
        <v>832</v>
      </c>
    </row>
    <row r="228" spans="1:1">
      <c r="A228" t="s">
        <v>833</v>
      </c>
    </row>
    <row r="229" spans="1:1">
      <c r="A229" t="s">
        <v>834</v>
      </c>
    </row>
    <row r="230" spans="1:1">
      <c r="A230" t="s">
        <v>835</v>
      </c>
    </row>
    <row r="231" spans="1:1">
      <c r="A231" t="s">
        <v>836</v>
      </c>
    </row>
    <row r="232" spans="1:1">
      <c r="A232" t="s">
        <v>837</v>
      </c>
    </row>
    <row r="233" spans="1:1">
      <c r="A233" t="s">
        <v>838</v>
      </c>
    </row>
    <row r="234" spans="1:1">
      <c r="A234" t="s">
        <v>839</v>
      </c>
    </row>
    <row r="235" spans="1:1">
      <c r="A235" t="s">
        <v>840</v>
      </c>
    </row>
    <row r="236" spans="1:1">
      <c r="A236" t="s">
        <v>841</v>
      </c>
    </row>
    <row r="237" spans="1:1">
      <c r="A237" t="s">
        <v>842</v>
      </c>
    </row>
    <row r="238" spans="1:1">
      <c r="A238" t="s">
        <v>843</v>
      </c>
    </row>
    <row r="239" spans="1:1">
      <c r="A239" t="s">
        <v>844</v>
      </c>
    </row>
    <row r="240" spans="1:1">
      <c r="A240" t="s">
        <v>845</v>
      </c>
    </row>
    <row r="241" spans="1:1">
      <c r="A241" t="s">
        <v>846</v>
      </c>
    </row>
    <row r="242" spans="1:1">
      <c r="A242" t="s">
        <v>847</v>
      </c>
    </row>
    <row r="243" spans="1:1">
      <c r="A243" t="s">
        <v>848</v>
      </c>
    </row>
    <row r="244" spans="1:1">
      <c r="A244" t="s">
        <v>849</v>
      </c>
    </row>
    <row r="245" spans="1:1">
      <c r="A245" t="s">
        <v>850</v>
      </c>
    </row>
    <row r="246" spans="1:1">
      <c r="A246" t="s">
        <v>851</v>
      </c>
    </row>
    <row r="247" spans="1:1">
      <c r="A247" t="s">
        <v>852</v>
      </c>
    </row>
    <row r="248" spans="1:1">
      <c r="A248" t="s">
        <v>853</v>
      </c>
    </row>
    <row r="249" spans="1:1">
      <c r="A249" t="s">
        <v>854</v>
      </c>
    </row>
    <row r="250" spans="1:1">
      <c r="A250" t="s">
        <v>855</v>
      </c>
    </row>
    <row r="251" spans="1:1">
      <c r="A251" t="s">
        <v>856</v>
      </c>
    </row>
    <row r="252" spans="1:1">
      <c r="A252" t="s">
        <v>857</v>
      </c>
    </row>
    <row r="253" spans="1:1">
      <c r="A253" t="s">
        <v>858</v>
      </c>
    </row>
    <row r="254" spans="1:1">
      <c r="A254" t="s">
        <v>859</v>
      </c>
    </row>
    <row r="255" spans="1:1">
      <c r="A255" t="s">
        <v>860</v>
      </c>
    </row>
    <row r="256" spans="1:1">
      <c r="A256" t="s">
        <v>861</v>
      </c>
    </row>
    <row r="257" spans="1:1">
      <c r="A257" t="s">
        <v>862</v>
      </c>
    </row>
    <row r="258" spans="1:1">
      <c r="A258" t="s">
        <v>863</v>
      </c>
    </row>
    <row r="259" spans="1:1">
      <c r="A259" t="s">
        <v>864</v>
      </c>
    </row>
    <row r="260" spans="1:1">
      <c r="A260" t="s">
        <v>865</v>
      </c>
    </row>
    <row r="261" spans="1:1">
      <c r="A261" t="s">
        <v>866</v>
      </c>
    </row>
    <row r="262" spans="1:1">
      <c r="A262" t="s">
        <v>867</v>
      </c>
    </row>
    <row r="263" spans="1:1">
      <c r="A263" t="s">
        <v>868</v>
      </c>
    </row>
    <row r="264" spans="1:1">
      <c r="A264" t="s">
        <v>869</v>
      </c>
    </row>
    <row r="265" spans="1:1">
      <c r="A265" t="s">
        <v>870</v>
      </c>
    </row>
    <row r="266" spans="1:1">
      <c r="A266" t="s">
        <v>871</v>
      </c>
    </row>
    <row r="267" spans="1:1">
      <c r="A267" t="s">
        <v>872</v>
      </c>
    </row>
    <row r="268" spans="1:1">
      <c r="A268" t="s">
        <v>873</v>
      </c>
    </row>
    <row r="269" spans="1:1">
      <c r="A269" t="s">
        <v>874</v>
      </c>
    </row>
    <row r="270" spans="1:1">
      <c r="A270" t="s">
        <v>875</v>
      </c>
    </row>
    <row r="271" spans="1:1">
      <c r="A271" t="s">
        <v>876</v>
      </c>
    </row>
    <row r="272" spans="1:1">
      <c r="A272" t="s">
        <v>877</v>
      </c>
    </row>
    <row r="273" spans="1:1">
      <c r="A273" t="s">
        <v>878</v>
      </c>
    </row>
    <row r="274" spans="1:1">
      <c r="A274" t="s">
        <v>879</v>
      </c>
    </row>
    <row r="275" spans="1:1">
      <c r="A275" t="s">
        <v>880</v>
      </c>
    </row>
    <row r="276" spans="1:1">
      <c r="A276" t="s">
        <v>881</v>
      </c>
    </row>
    <row r="277" spans="1:1">
      <c r="A277" t="s">
        <v>882</v>
      </c>
    </row>
    <row r="278" spans="1:1">
      <c r="A278" t="s">
        <v>883</v>
      </c>
    </row>
    <row r="279" spans="1:1">
      <c r="A279" t="s">
        <v>884</v>
      </c>
    </row>
    <row r="280" spans="1:1">
      <c r="A280" t="s">
        <v>885</v>
      </c>
    </row>
    <row r="281" spans="1:1">
      <c r="A281" t="s">
        <v>886</v>
      </c>
    </row>
    <row r="282" spans="1:1">
      <c r="A282" t="s">
        <v>887</v>
      </c>
    </row>
    <row r="283" spans="1:1">
      <c r="A283" t="s">
        <v>888</v>
      </c>
    </row>
    <row r="284" spans="1:1">
      <c r="A284" t="s">
        <v>889</v>
      </c>
    </row>
    <row r="285" spans="1:1">
      <c r="A285" t="s">
        <v>890</v>
      </c>
    </row>
    <row r="286" spans="1:1">
      <c r="A286" t="s">
        <v>891</v>
      </c>
    </row>
    <row r="287" spans="1:1">
      <c r="A287" t="s">
        <v>892</v>
      </c>
    </row>
    <row r="288" spans="1:1">
      <c r="A288" t="s">
        <v>893</v>
      </c>
    </row>
    <row r="289" spans="1:1">
      <c r="A289" t="s">
        <v>894</v>
      </c>
    </row>
    <row r="290" spans="1:1">
      <c r="A290" t="s">
        <v>895</v>
      </c>
    </row>
    <row r="291" spans="1:1">
      <c r="A291" t="s">
        <v>896</v>
      </c>
    </row>
    <row r="292" spans="1:1">
      <c r="A292" t="s">
        <v>897</v>
      </c>
    </row>
    <row r="293" spans="1:1">
      <c r="A293" t="s">
        <v>898</v>
      </c>
    </row>
    <row r="294" spans="1:1">
      <c r="A294" t="s">
        <v>899</v>
      </c>
    </row>
    <row r="295" spans="1:1">
      <c r="A295" t="s">
        <v>900</v>
      </c>
    </row>
    <row r="296" spans="1:1">
      <c r="A296" t="s">
        <v>901</v>
      </c>
    </row>
    <row r="297" spans="1:1">
      <c r="A297" t="s">
        <v>902</v>
      </c>
    </row>
    <row r="298" spans="1:1">
      <c r="A298" t="s">
        <v>903</v>
      </c>
    </row>
    <row r="299" spans="1:1">
      <c r="A299" t="s">
        <v>904</v>
      </c>
    </row>
    <row r="300" spans="1:1">
      <c r="A300" t="s">
        <v>905</v>
      </c>
    </row>
    <row r="301" spans="1:1">
      <c r="A301" t="s">
        <v>906</v>
      </c>
    </row>
    <row r="302" spans="1:1">
      <c r="A302" t="s">
        <v>907</v>
      </c>
    </row>
    <row r="303" spans="1:1">
      <c r="A303" t="s">
        <v>908</v>
      </c>
    </row>
    <row r="304" spans="1:1">
      <c r="A304" t="s">
        <v>909</v>
      </c>
    </row>
    <row r="305" spans="1:1">
      <c r="A305" t="s">
        <v>910</v>
      </c>
    </row>
    <row r="306" spans="1:1">
      <c r="A306" t="s">
        <v>911</v>
      </c>
    </row>
    <row r="307" spans="1:1">
      <c r="A307" t="s">
        <v>912</v>
      </c>
    </row>
    <row r="308" spans="1:1">
      <c r="A308" t="s">
        <v>913</v>
      </c>
    </row>
    <row r="309" spans="1:1">
      <c r="A309" t="s">
        <v>914</v>
      </c>
    </row>
    <row r="310" spans="1:1">
      <c r="A310" t="s">
        <v>915</v>
      </c>
    </row>
    <row r="311" spans="1:1">
      <c r="A311" t="s">
        <v>916</v>
      </c>
    </row>
    <row r="312" spans="1:1">
      <c r="A312" t="s">
        <v>917</v>
      </c>
    </row>
    <row r="313" spans="1:1">
      <c r="A313" t="s">
        <v>918</v>
      </c>
    </row>
    <row r="314" spans="1:1">
      <c r="A314" t="s">
        <v>919</v>
      </c>
    </row>
    <row r="315" spans="1:1">
      <c r="A315" t="s">
        <v>554</v>
      </c>
    </row>
    <row r="316" spans="1:1">
      <c r="A316" t="s">
        <v>920</v>
      </c>
    </row>
    <row r="317" spans="1:1">
      <c r="A317" t="s">
        <v>921</v>
      </c>
    </row>
    <row r="318" spans="1:1">
      <c r="A318" t="s">
        <v>922</v>
      </c>
    </row>
    <row r="319" spans="1:1">
      <c r="A319" t="s">
        <v>923</v>
      </c>
    </row>
    <row r="320" spans="1:1">
      <c r="A320" t="s">
        <v>924</v>
      </c>
    </row>
    <row r="321" spans="1:1">
      <c r="A321" t="s">
        <v>925</v>
      </c>
    </row>
    <row r="322" spans="1:1">
      <c r="A322" t="s">
        <v>926</v>
      </c>
    </row>
    <row r="323" spans="1:1">
      <c r="A323" t="s">
        <v>927</v>
      </c>
    </row>
  </sheetData>
  <mergeCells count="5">
    <mergeCell ref="F1:I1"/>
    <mergeCell ref="G3:J3"/>
    <mergeCell ref="G4:J4"/>
    <mergeCell ref="G5:J5"/>
    <mergeCell ref="G6:J6"/>
  </mergeCells>
  <pageMargins left="0.2" right="0.2" top="0.25" bottom="0.25" header="0.3" footer="0.05"/>
  <pageSetup paperSize="17" scale="6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X133"/>
  <sheetViews>
    <sheetView topLeftCell="E1" zoomScale="80" zoomScaleNormal="80" workbookViewId="0">
      <pane xSplit="32145" ySplit="8505" topLeftCell="AA101"/>
      <selection activeCell="L3" sqref="L3:L5"/>
      <selection pane="topRight" activeCell="BM11" sqref="BM11:BM104"/>
      <selection pane="bottomLeft" activeCell="K103" sqref="K103"/>
      <selection pane="bottomRight" activeCell="AB70" sqref="AB70"/>
    </sheetView>
  </sheetViews>
  <sheetFormatPr defaultColWidth="8.85546875" defaultRowHeight="15"/>
  <cols>
    <col min="1" max="1" width="69.42578125" customWidth="1"/>
    <col min="2" max="2" width="31.85546875" customWidth="1"/>
    <col min="3" max="3" width="10" bestFit="1" customWidth="1"/>
    <col min="4" max="4" width="13.7109375" bestFit="1" customWidth="1"/>
    <col min="6" max="6" width="29.5703125" bestFit="1" customWidth="1"/>
    <col min="7" max="7" width="13.5703125" bestFit="1" customWidth="1"/>
    <col min="9" max="10" width="12" customWidth="1"/>
    <col min="11" max="11" width="86.42578125" customWidth="1"/>
    <col min="12" max="12" width="51.28515625" customWidth="1"/>
    <col min="13" max="13" width="29.28515625" customWidth="1"/>
    <col min="14" max="14" width="37.42578125" bestFit="1" customWidth="1"/>
    <col min="15" max="15" width="36.5703125" style="12" bestFit="1" customWidth="1"/>
    <col min="16" max="16" width="38.7109375" style="12" bestFit="1" customWidth="1"/>
    <col min="17" max="17" width="38.7109375" bestFit="1" customWidth="1"/>
    <col min="18" max="25" width="19.85546875" style="165" customWidth="1"/>
    <col min="26" max="26" width="8.85546875" style="195"/>
    <col min="27" max="27" width="19.85546875" style="165" customWidth="1"/>
    <col min="28" max="28" width="19.85546875" style="320" customWidth="1"/>
    <col min="29" max="29" width="19.85546875" style="165" customWidth="1"/>
    <col min="30" max="31" width="21" customWidth="1"/>
    <col min="32" max="32" width="51.42578125" customWidth="1"/>
    <col min="33" max="34" width="9.140625"/>
    <col min="35" max="36" width="19.85546875" style="165" customWidth="1"/>
    <col min="37" max="37" width="12" style="195" customWidth="1"/>
    <col min="38" max="38" width="67.7109375" style="195" customWidth="1"/>
    <col min="39" max="39" width="43" customWidth="1"/>
    <col min="40" max="40" width="12" customWidth="1"/>
    <col min="42" max="42" width="78.28515625" customWidth="1"/>
    <col min="43" max="43" width="47" customWidth="1"/>
    <col min="44" max="44" width="15.85546875" customWidth="1"/>
    <col min="45" max="45" width="10.28515625" customWidth="1"/>
    <col min="46" max="46" width="38" customWidth="1"/>
    <col min="47" max="47" width="29.28515625" customWidth="1"/>
    <col min="48" max="48" width="46" customWidth="1"/>
    <col min="49" max="49" width="23.140625" customWidth="1"/>
    <col min="50" max="51" width="16.140625" customWidth="1"/>
    <col min="52" max="52" width="14.140625" customWidth="1"/>
    <col min="53" max="53" width="14.28515625" customWidth="1"/>
    <col min="55" max="55" width="16.28515625" style="210" customWidth="1"/>
    <col min="56" max="56" width="33.85546875" customWidth="1"/>
    <col min="59" max="59" width="12.28515625" customWidth="1"/>
    <col min="60" max="60" width="74.140625" customWidth="1"/>
    <col min="61" max="61" width="28.85546875" customWidth="1"/>
    <col min="64" max="64" width="42" style="16" customWidth="1"/>
    <col min="65" max="65" width="31.85546875" customWidth="1"/>
    <col min="67" max="67" width="17.140625" customWidth="1"/>
    <col min="69" max="69" width="10.85546875" customWidth="1"/>
  </cols>
  <sheetData>
    <row r="1" spans="1:76" ht="19.5" thickBot="1">
      <c r="F1" s="473" t="str">
        <f>UPPER(G5)</f>
        <v>CSTIW_SLS_TXN_LN_ITM_FCT</v>
      </c>
      <c r="G1" s="473"/>
      <c r="H1" s="473"/>
      <c r="I1" s="473"/>
      <c r="J1" s="218"/>
      <c r="S1" s="5"/>
      <c r="T1" s="5"/>
      <c r="U1" s="5"/>
      <c r="V1" s="5"/>
      <c r="W1" s="5"/>
      <c r="X1" s="5"/>
    </row>
    <row r="2" spans="1:76" ht="18.75">
      <c r="F2" s="6"/>
      <c r="I2" s="4"/>
      <c r="J2" s="4"/>
      <c r="L2" s="287" t="s">
        <v>86</v>
      </c>
      <c r="S2" s="5"/>
      <c r="T2" s="5"/>
      <c r="U2" s="5"/>
      <c r="V2" s="5"/>
      <c r="W2" s="5"/>
      <c r="X2" s="5"/>
      <c r="AL2" s="211" t="s">
        <v>4419</v>
      </c>
      <c r="AM2" s="211" t="s">
        <v>4420</v>
      </c>
      <c r="AP2" s="211" t="s">
        <v>4421</v>
      </c>
      <c r="AQ2" s="211" t="s">
        <v>4422</v>
      </c>
      <c r="AT2" s="211" t="s">
        <v>4423</v>
      </c>
      <c r="AU2" s="211" t="s">
        <v>4424</v>
      </c>
      <c r="AW2" s="211" t="s">
        <v>4425</v>
      </c>
      <c r="AX2" s="211" t="s">
        <v>4426</v>
      </c>
      <c r="BA2" s="211" t="s">
        <v>4427</v>
      </c>
      <c r="BB2" s="211" t="s">
        <v>4428</v>
      </c>
      <c r="BD2" s="211" t="s">
        <v>4419</v>
      </c>
      <c r="BE2" s="211" t="s">
        <v>4420</v>
      </c>
      <c r="BH2" s="211" t="s">
        <v>4421</v>
      </c>
      <c r="BI2" s="211" t="s">
        <v>4422</v>
      </c>
      <c r="BL2" s="211" t="s">
        <v>4423</v>
      </c>
      <c r="BM2" s="211" t="s">
        <v>4424</v>
      </c>
      <c r="BO2" s="211" t="s">
        <v>4425</v>
      </c>
      <c r="BP2" s="211" t="s">
        <v>4426</v>
      </c>
      <c r="BS2" s="211" t="s">
        <v>4427</v>
      </c>
      <c r="BT2" s="211" t="s">
        <v>4428</v>
      </c>
      <c r="BX2" s="211" t="s">
        <v>4429</v>
      </c>
    </row>
    <row r="3" spans="1:76">
      <c r="F3" s="3" t="s">
        <v>87</v>
      </c>
      <c r="G3" s="475" t="s">
        <v>106</v>
      </c>
      <c r="H3" s="475"/>
      <c r="I3" s="475"/>
      <c r="J3" s="475"/>
      <c r="K3" s="475"/>
      <c r="L3" s="288" t="s">
        <v>107</v>
      </c>
      <c r="M3" s="220"/>
      <c r="S3" s="5"/>
      <c r="T3" s="5"/>
      <c r="U3" s="5"/>
      <c r="V3" s="5"/>
      <c r="W3" s="5"/>
      <c r="X3" s="5"/>
      <c r="BX3" s="16" t="str">
        <f>"hive -e 'set hive.cli.print.header=true; select * from "&amp;G6&amp;" limit 10000;'&gt;"&amp;$G$4&amp;"_"&amp;$G$6&amp;"_10k_sample.txt;"</f>
        <v>hive -e 'set hive.cli.print.header=true; select * from DB_SLSCNSL_PRODREFRESH.CSTIW_SLS_TXN_LN_ITM_FCT limit 10000;'&gt;DB_SLSCNSL_PRODREFRESH_DB_SLSCNSL_PRODREFRESH.CSTIW_SLS_TXN_LN_ITM_FCT_10k_sample.txt;</v>
      </c>
    </row>
    <row r="4" spans="1:76">
      <c r="F4" s="3" t="s">
        <v>88</v>
      </c>
      <c r="G4" s="474" t="str">
        <f>LEFT(G6,(FIND(".",G6)-1))</f>
        <v>DB_SLSCNSL_PRODREFRESH</v>
      </c>
      <c r="H4" s="474" t="e">
        <f>LEFT(H6,(FIND(".",H6)-1))</f>
        <v>#VALUE!</v>
      </c>
      <c r="I4" s="474" t="e">
        <f>LEFT(I6,(FIND(".",I6)-1))</f>
        <v>#VALUE!</v>
      </c>
      <c r="J4" s="474"/>
      <c r="K4" s="474" t="e">
        <f>LEFT(K6,(FIND(".",K6)-1))</f>
        <v>#VALUE!</v>
      </c>
      <c r="L4" s="289" t="s">
        <v>1571</v>
      </c>
      <c r="M4" s="219"/>
      <c r="S4" s="5"/>
      <c r="T4" s="5"/>
      <c r="U4" s="5"/>
      <c r="V4" s="5"/>
      <c r="W4" s="5"/>
      <c r="X4" s="5"/>
      <c r="AP4" s="15" t="s">
        <v>4049</v>
      </c>
      <c r="BH4" s="15" t="s">
        <v>4049</v>
      </c>
      <c r="BX4" t="s">
        <v>13147</v>
      </c>
    </row>
    <row r="5" spans="1:76" ht="15.75" thickBot="1">
      <c r="B5" s="9"/>
      <c r="F5" s="3" t="s">
        <v>89</v>
      </c>
      <c r="G5" s="474" t="str">
        <f>UPPER(RIGHT(G6,(LEN(G6)-(FIND(".",G6)))))</f>
        <v>CSTIW_SLS_TXN_LN_ITM_FCT</v>
      </c>
      <c r="H5" s="474" t="e">
        <f>RIGHT(H6,(LEN(H6)-(FIND(".",H6))))</f>
        <v>#VALUE!</v>
      </c>
      <c r="I5" s="474" t="e">
        <f>RIGHT(I6,(LEN(I6)-(FIND(".",I6))))</f>
        <v>#VALUE!</v>
      </c>
      <c r="J5" s="474"/>
      <c r="K5" s="474" t="e">
        <f>RIGHT(K6,(LEN(K6)-(FIND(".",K6))))</f>
        <v>#VALUE!</v>
      </c>
      <c r="L5" s="290" t="s">
        <v>12280</v>
      </c>
      <c r="M5" s="219"/>
      <c r="S5" s="5"/>
      <c r="T5" s="5"/>
      <c r="U5" s="5"/>
      <c r="V5" s="5"/>
      <c r="W5" s="5"/>
      <c r="X5" s="5"/>
      <c r="AP5" s="60" t="s">
        <v>10571</v>
      </c>
      <c r="BH5" s="60" t="s">
        <v>10572</v>
      </c>
      <c r="BX5" t="s">
        <v>13148</v>
      </c>
    </row>
    <row r="6" spans="1:76">
      <c r="F6" s="3" t="s">
        <v>90</v>
      </c>
      <c r="G6" s="476" t="s">
        <v>14486</v>
      </c>
      <c r="H6" s="476"/>
      <c r="I6" s="476"/>
      <c r="J6" s="476"/>
      <c r="K6" s="476"/>
      <c r="L6" s="316"/>
      <c r="M6" s="37"/>
      <c r="S6" s="5"/>
      <c r="T6" s="5"/>
      <c r="U6" s="5"/>
      <c r="V6" s="5"/>
      <c r="W6" s="5"/>
      <c r="X6" s="5"/>
      <c r="AL6" s="33" t="s">
        <v>4050</v>
      </c>
      <c r="AM6" s="199" t="s">
        <v>4051</v>
      </c>
      <c r="AP6" s="9" t="s">
        <v>4127</v>
      </c>
      <c r="AT6" s="203" t="s">
        <v>4201</v>
      </c>
      <c r="BA6" s="206" t="s">
        <v>4203</v>
      </c>
      <c r="BD6" s="33" t="s">
        <v>4052</v>
      </c>
      <c r="BH6" s="9" t="s">
        <v>4127</v>
      </c>
      <c r="BL6" s="203" t="s">
        <v>4201</v>
      </c>
    </row>
    <row r="7" spans="1:76" ht="15.75" thickBot="1">
      <c r="F7" s="3" t="s">
        <v>91</v>
      </c>
      <c r="G7" s="10">
        <v>42942</v>
      </c>
      <c r="H7" s="219"/>
      <c r="I7" s="4"/>
      <c r="J7" s="4"/>
      <c r="K7" s="12"/>
      <c r="L7" s="12"/>
      <c r="M7" s="12"/>
      <c r="S7" s="5"/>
      <c r="T7" s="5"/>
      <c r="U7" s="5"/>
      <c r="V7" s="5"/>
      <c r="W7" s="5"/>
      <c r="X7" s="5"/>
    </row>
    <row r="8" spans="1:76" ht="15.75" thickBot="1">
      <c r="A8" t="s">
        <v>3067</v>
      </c>
      <c r="F8" s="3" t="s">
        <v>92</v>
      </c>
      <c r="G8" s="13">
        <v>6571910627</v>
      </c>
      <c r="H8" s="14"/>
      <c r="I8" s="4"/>
      <c r="J8" s="4"/>
      <c r="S8" s="229" t="str">
        <f>"select count ("&amp;F$12&amp;") from "&amp;$G$6&amp;" ;"</f>
        <v>select count (STR_TM_GRP_CD) from DB_SLSCNSL_PRODREFRESH.CSTIW_SLS_TXN_LN_ITM_FCT ;</v>
      </c>
      <c r="T8" s="5"/>
      <c r="U8" s="5"/>
      <c r="V8" s="5"/>
      <c r="W8" s="5"/>
      <c r="X8" s="5"/>
      <c r="AW8" t="s">
        <v>12750</v>
      </c>
      <c r="BO8" t="s">
        <v>10573</v>
      </c>
    </row>
    <row r="9" spans="1:76">
      <c r="A9" s="3" t="s">
        <v>14485</v>
      </c>
      <c r="F9" s="15" t="s">
        <v>93</v>
      </c>
      <c r="G9" s="16"/>
      <c r="H9" s="16"/>
      <c r="I9" s="4"/>
      <c r="J9" s="4"/>
      <c r="S9" s="5"/>
      <c r="T9" s="5"/>
      <c r="U9" s="5"/>
      <c r="V9" s="5"/>
      <c r="W9" s="5"/>
      <c r="X9" s="5" t="s">
        <v>957</v>
      </c>
      <c r="AD9" s="15" t="s">
        <v>2823</v>
      </c>
    </row>
    <row r="10" spans="1:76" ht="15.75" thickBot="1">
      <c r="A10" t="s">
        <v>2</v>
      </c>
      <c r="B10" s="3"/>
      <c r="F10" s="138"/>
      <c r="I10" s="4"/>
      <c r="J10" s="4"/>
      <c r="O10" s="177"/>
      <c r="P10" s="177"/>
      <c r="S10" s="5"/>
      <c r="T10" s="5"/>
      <c r="U10" s="5"/>
      <c r="V10" s="5"/>
      <c r="W10" s="5"/>
      <c r="X10" s="5"/>
      <c r="AD10" t="s">
        <v>2721</v>
      </c>
      <c r="AE10" t="s">
        <v>2566</v>
      </c>
      <c r="AQ10" s="207" t="s">
        <v>4202</v>
      </c>
      <c r="AR10" s="15" t="s">
        <v>4126</v>
      </c>
      <c r="AU10" s="207" t="s">
        <v>4202</v>
      </c>
      <c r="AW10" s="204" t="s">
        <v>4200</v>
      </c>
      <c r="AX10" s="204" t="s">
        <v>4418</v>
      </c>
      <c r="AY10" s="204"/>
      <c r="AZ10" s="204"/>
      <c r="BI10" s="207" t="s">
        <v>4202</v>
      </c>
      <c r="BJ10" s="15" t="s">
        <v>4126</v>
      </c>
      <c r="BM10" s="207" t="s">
        <v>4202</v>
      </c>
      <c r="BO10" s="204" t="s">
        <v>4200</v>
      </c>
    </row>
    <row r="11" spans="1:76" ht="30.75" thickBot="1">
      <c r="A11" s="222" t="s">
        <v>3</v>
      </c>
      <c r="B11" s="33" t="s">
        <v>94</v>
      </c>
      <c r="C11" s="34" t="s">
        <v>95</v>
      </c>
      <c r="D11" s="34" t="s">
        <v>96</v>
      </c>
      <c r="E11" s="34"/>
      <c r="F11" s="17" t="s">
        <v>97</v>
      </c>
      <c r="G11" s="17" t="s">
        <v>98</v>
      </c>
      <c r="H11" s="19" t="s">
        <v>99</v>
      </c>
      <c r="I11" s="19" t="s">
        <v>100</v>
      </c>
      <c r="J11" s="19" t="s">
        <v>4488</v>
      </c>
      <c r="K11" s="17" t="s">
        <v>13132</v>
      </c>
      <c r="L11" s="17" t="s">
        <v>13139</v>
      </c>
      <c r="M11" s="17" t="s">
        <v>3435</v>
      </c>
      <c r="N11" s="173" t="s">
        <v>13298</v>
      </c>
      <c r="O11" s="173" t="s">
        <v>13300</v>
      </c>
      <c r="P11" s="173" t="s">
        <v>13299</v>
      </c>
      <c r="Q11" s="173" t="s">
        <v>13301</v>
      </c>
      <c r="S11" s="66" t="s">
        <v>958</v>
      </c>
      <c r="T11" s="66"/>
      <c r="U11" s="66" t="s">
        <v>959</v>
      </c>
      <c r="V11" s="66"/>
      <c r="W11" s="66"/>
      <c r="X11" s="66" t="s">
        <v>960</v>
      </c>
      <c r="Z11" s="322" t="s">
        <v>13136</v>
      </c>
      <c r="AB11" s="322" t="s">
        <v>13137</v>
      </c>
      <c r="AD11" t="s">
        <v>2567</v>
      </c>
      <c r="AE11" t="s">
        <v>2568</v>
      </c>
      <c r="AF11" t="s">
        <v>2569</v>
      </c>
      <c r="AK11" s="198" t="s">
        <v>4048</v>
      </c>
      <c r="AL11" s="201"/>
      <c r="AM11" s="32"/>
      <c r="AN11" s="32"/>
      <c r="AO11" s="32"/>
      <c r="AP11" s="202" t="str">
        <f>"from "&amp;$G$6</f>
        <v>from DB_SLSCNSL_PRODREFRESH.CSTIW_SLS_TXN_LN_ITM_FCT</v>
      </c>
      <c r="AQ11" s="205" t="s">
        <v>12467</v>
      </c>
      <c r="AR11" s="32"/>
      <c r="AS11" s="32"/>
      <c r="AT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db_custscience_interns.SUMMARY_of_DB_SLSCNSL_PRODREFRESH_CSTIW_SLS_TXN_LN_ITM_FCT_distinct_values_table_stats (col_id int, distinct_values bigint) Row format delimited Fields terminated by '\t' Lines terminated by '\n'  Stored as textfile ;</v>
      </c>
      <c r="AU11" s="205" t="s">
        <v>12656</v>
      </c>
      <c r="AW11" t="s">
        <v>2</v>
      </c>
      <c r="BH11" s="209" t="str">
        <f>"from "&amp;$G$6</f>
        <v>from DB_SLSCNSL_PRODREFRESH.CSTIW_SLS_TXN_LN_ITM_FCT</v>
      </c>
      <c r="BI11" s="32" t="s">
        <v>15249</v>
      </c>
      <c r="BL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db_custscience_interns.SUMMARY_of_DB_SLSCNSL_PRODREFRESH_CSTIW_SLS_TXN_LN_ITM_FCT_null_value_count_table_stats (col_id int, null_value_count bigint) Row format delimited Fields terminated by '\t' Lines terminated by '\n'  Stored as textfile ;</v>
      </c>
      <c r="BM11" s="32" t="s">
        <v>13038</v>
      </c>
      <c r="BO11" s="212" t="s">
        <v>2</v>
      </c>
    </row>
    <row r="12" spans="1:76" s="59" customFormat="1">
      <c r="A12" s="296" t="s">
        <v>12226</v>
      </c>
      <c r="B12" s="144" t="str">
        <f>TRIM(A12)</f>
        <v>str_tm_grp_cd int</v>
      </c>
      <c r="C12" s="145">
        <f>SEARCH(" ",B12)</f>
        <v>14</v>
      </c>
      <c r="D12" s="145">
        <f>IFERROR(SEARCH(" ",B12,C12+1),0)</f>
        <v>0</v>
      </c>
      <c r="E12" s="145"/>
      <c r="F12" s="62" t="str">
        <f t="shared" ref="F12:F26" si="0">UPPER(LEFT(B12,C12-1))</f>
        <v>STR_TM_GRP_CD</v>
      </c>
      <c r="G12" s="62" t="str">
        <f t="shared" ref="G12:G26" si="1">TRIM(RIGHT(A12,LEN(A12) - (C12+1)))</f>
        <v>int</v>
      </c>
      <c r="H12" s="107">
        <v>1</v>
      </c>
      <c r="I12" s="306">
        <f>VLOOKUP($H12,$AX:$AY,2,FALSE)</f>
        <v>5</v>
      </c>
      <c r="J12" s="213"/>
      <c r="K12" s="307" t="str">
        <f>IFERROR(VLOOKUP(F12,AG:AH,2,FALSE),0)</f>
        <v>Identifies the store time group to which the store belongs to.  (From PDM)</v>
      </c>
      <c r="L12" s="307"/>
      <c r="M12" s="166"/>
      <c r="N12" s="393">
        <v>3</v>
      </c>
      <c r="O12" s="393">
        <v>2</v>
      </c>
      <c r="P12" s="393" t="s">
        <v>3040</v>
      </c>
      <c r="Q12" s="393" t="s">
        <v>3040</v>
      </c>
      <c r="S12" s="144" t="str">
        <f>F12&amp;"  "&amp;G12&amp;","</f>
        <v>STR_TM_GRP_CD  int,</v>
      </c>
      <c r="T12" s="149" t="s">
        <v>13303</v>
      </c>
      <c r="U12" s="150" t="str">
        <f>F12&amp;","</f>
        <v>STR_TM_GRP_CD,</v>
      </c>
      <c r="V12" s="149"/>
      <c r="W12" s="149"/>
      <c r="X12" s="150" t="str">
        <f>",a."&amp;F12</f>
        <v>,a.STR_TM_GRP_CD</v>
      </c>
      <c r="Y12" s="297"/>
      <c r="Z12" s="299" t="str">
        <f t="shared" ref="Z12:Z43" si="2">"select count (distinct "&amp;F12&amp;") as "&amp;F12&amp;"_Count_Distinct "&amp;"FROM "&amp;$G$6&amp;" ;"</f>
        <v>select count (distinct STR_TM_GRP_CD) as STR_TM_GRP_CD_Count_Distinct FROM DB_SLSCNSL_PRODREFRESH.CSTIW_SLS_TXN_LN_ITM_FCT ;</v>
      </c>
      <c r="AA12" s="297"/>
      <c r="AB12" s="299" t="str">
        <f>"select distinct("&amp;F12&amp;") as "&amp;F12&amp;"_Count_Distinct "&amp;"FROM "&amp;$G$6&amp;" ;"</f>
        <v>select distinct(STR_TM_GRP_CD) as STR_TM_GRP_CD_Count_Distinct FROM DB_SLSCNSL_PRODREFRESH.CSTIW_SLS_TXN_LN_ITM_FCT ;</v>
      </c>
      <c r="AC12" s="297"/>
      <c r="AD12" s="59" t="s">
        <v>2567</v>
      </c>
      <c r="AE12" s="59" t="s">
        <v>2568</v>
      </c>
      <c r="AF12" s="59" t="s">
        <v>2569</v>
      </c>
      <c r="AG12" s="144" t="str">
        <f t="shared" ref="AG12:AG56" si="3">TRIM(AD12)</f>
        <v>Column</v>
      </c>
      <c r="AH12" s="144" t="str">
        <f t="shared" ref="AH12:AH56" si="4">AF12&amp;" (From PDM)"</f>
        <v>Comment  (From PDM)</v>
      </c>
      <c r="AI12" s="297"/>
      <c r="AJ12" s="297"/>
      <c r="AK12" s="298" t="str">
        <f>"col_"&amp;H12</f>
        <v>col_1</v>
      </c>
      <c r="AL12" s="299" t="str">
        <f>"create table db_custscience_interns."&amp;$AK12&amp;"_"&amp;$G$4&amp;"_"&amp;$G$5&amp;"_distinct_values_table_stats (col_id int, distinct_values bigint) Row format delimited Fields terminated by '\t' Lines terminated by '\n'  Stored as textfile ;"</f>
        <v>create table db_custscience_interns.col_1_DB_SLSCNSL_PRODREFRESH_CSTIW_SLS_TXN_LN_ITM_FCT_distinct_values_table_stats (col_id int, distinct_values bigint) Row format delimited Fields terminated by '\t' Lines terminated by '\n'  Stored as textfile ;</v>
      </c>
      <c r="AM12" s="59" t="s">
        <v>12281</v>
      </c>
      <c r="AP12" s="144" t="str">
        <f>"insert into table "&amp;"db_custscience_interns."&amp;$AK12&amp;"_"&amp;$G$4&amp;"_"&amp;$G$5&amp;"_distinct_values_table_stats select "&amp;"'"&amp;$H12&amp;"'"&amp;" as col_id, count (distinct "&amp;$F12&amp;") as distinct_values"</f>
        <v>insert into table db_custscience_interns.col_1_DB_SLSCNSL_PRODREFRESH_CSTIW_SLS_TXN_LN_ITM_FCT_distinct_values_table_stats select '1' as col_id, count (distinct STR_TM_GRP_CD) as distinct_values</v>
      </c>
      <c r="AQ12" s="59" t="s">
        <v>12374</v>
      </c>
      <c r="AT12" s="144" t="str">
        <f>"insert into table "&amp;"db_custscience_interns."&amp;"SUMMARY_of_"&amp;$G$4&amp;"_"&amp;$G$5&amp;"_distinct_values_table_stats select col_id, distinct_values from db_custscience_interns."&amp;$AK12&amp;"_"&amp;$G$4&amp;"_"&amp;$G$5&amp;"_distinct_values_table_stats"&amp;" ;"</f>
        <v>insert into table db_custscience_interns.SUMMARY_of_DB_SLSCNSL_PRODREFRESH_CSTIW_SLS_TXN_LN_ITM_FCT_distinct_values_table_stats select col_id, distinct_values from db_custscience_interns.col_1_DB_SLSCNSL_PRODREFRESH_CSTIW_SLS_TXN_LN_ITM_FCT_distinct_values_table_stats ;</v>
      </c>
      <c r="AU12" s="59" t="s">
        <v>12657</v>
      </c>
      <c r="AW12" s="300" t="s">
        <v>12751</v>
      </c>
      <c r="AX12" s="300">
        <v>1</v>
      </c>
      <c r="AY12" s="300">
        <v>5</v>
      </c>
      <c r="BA12" s="144" t="str">
        <f>"drop table db_custscience_interns."&amp;$AK12&amp;"_"&amp;$G$4&amp;"_"&amp;$G$5&amp;"_distinct_values_table_stats;"</f>
        <v>drop table db_custscience_interns.col_1_DB_SLSCNSL_PRODREFRESH_CSTIW_SLS_TXN_LN_ITM_FCT_distinct_values_table_stats;</v>
      </c>
      <c r="BB12" s="59" t="s">
        <v>12852</v>
      </c>
      <c r="BC12" s="301"/>
      <c r="BD12" s="144" t="str">
        <f>"create table db_custscience_interns."&amp;$AK12&amp;"_"&amp;$G$4&amp;"_"&amp;$G$5&amp;"_null_value_count_table_stats (col_id int, null_value_count bigint) Row format delimited Fields terminated by '\t' Lines terminated by '\n'  Stored as textfile ;"</f>
        <v>create table db_custscience_interns.col_1_DB_SLSCNSL_PRODREFRESH_CSTIW_SLS_TXN_LN_ITM_FCT_null_value_count_table_stats (col_id int, null_value_count bigint) Row format delimited Fields terminated by '\t' Lines terminated by '\n'  Stored as textfile ;</v>
      </c>
      <c r="BE12" s="59" t="s">
        <v>12945</v>
      </c>
      <c r="BH12" s="144" t="str">
        <f>"insert into table "&amp;"db_custscience_interns."&amp;$AK12&amp;"_"&amp;$G$4&amp;"_"&amp;$G$5&amp;"_null_value_count_table_stats select "&amp;"'"&amp;$H12&amp;"'"&amp;" as col_id, count (sell_loc_hash_key) as null_value_count where "&amp;$F12&amp;" IS NULL "</f>
        <v xml:space="preserve">insert into table db_custscience_interns.col_1_DB_SLSCNSL_PRODREFRESH_CSTIW_SLS_TXN_LN_ITM_FCT_null_value_count_table_stats select '1' as col_id, count (sell_loc_hash_key) as null_value_count where STR_TM_GRP_CD IS NULL </v>
      </c>
      <c r="BI12" s="59" t="s">
        <v>15250</v>
      </c>
      <c r="BL12" s="144" t="str">
        <f>"insert into table "&amp;"db_custscience_interns."&amp;"SUMMARY_of_"&amp;$G$4&amp;"_"&amp;$G$5&amp;"_null_value_count_table_stats select col_id, null_value_count from db_custscience_interns."&amp;$AK12&amp;"_"&amp;$G$4&amp;"_"&amp;$G$5&amp;"_null_value_count_table_stats"&amp;" ;"</f>
        <v>insert into table db_custscience_interns.SUMMARY_of_DB_SLSCNSL_PRODREFRESH_CSTIW_SLS_TXN_LN_ITM_FCT_null_value_count_table_stats select col_id, null_value_count from db_custscience_interns.col_1_DB_SLSCNSL_PRODREFRESH_CSTIW_SLS_TXN_LN_ITM_FCT_null_value_count_table_stats ;</v>
      </c>
      <c r="BM12" s="59" t="s">
        <v>13039</v>
      </c>
      <c r="BO12" s="300" t="s">
        <v>5214</v>
      </c>
      <c r="BP12" s="302">
        <v>1</v>
      </c>
      <c r="BQ12" s="302">
        <v>0</v>
      </c>
      <c r="BS12" s="144" t="str">
        <f>"drop table db_custscience_interns."&amp;$AK12&amp;"_"&amp;$G$4&amp;"_"&amp;$G$5&amp;"_null_value_count_table_stats ;"</f>
        <v>drop table db_custscience_interns.col_1_DB_SLSCNSL_PRODREFRESH_CSTIW_SLS_TXN_LN_ITM_FCT_null_value_count_table_stats ;</v>
      </c>
      <c r="BT12" s="59" t="s">
        <v>12468</v>
      </c>
    </row>
    <row r="13" spans="1:76" s="59" customFormat="1">
      <c r="A13" s="296" t="s">
        <v>416</v>
      </c>
      <c r="B13" s="144" t="str">
        <f t="shared" ref="B13:B26" si="5">TRIM(A13)</f>
        <v>sell_loc_hash_key string</v>
      </c>
      <c r="C13" s="145">
        <f t="shared" ref="C13:C26" si="6">SEARCH(" ",B13)</f>
        <v>18</v>
      </c>
      <c r="D13" s="145">
        <f t="shared" ref="D13:D26" si="7">IFERROR(SEARCH(" ",B13,C13+1),0)</f>
        <v>0</v>
      </c>
      <c r="E13" s="145"/>
      <c r="F13" s="44" t="str">
        <f t="shared" si="0"/>
        <v>SELL_LOC_HASH_KEY</v>
      </c>
      <c r="G13" s="36" t="str">
        <f t="shared" si="1"/>
        <v>string</v>
      </c>
      <c r="H13" s="29">
        <v>2</v>
      </c>
      <c r="I13" s="308">
        <f t="shared" ref="I13:I76" si="8">VLOOKUP($H13,$AX:$AY,2,FALSE)</f>
        <v>3905</v>
      </c>
      <c r="J13" s="215"/>
      <c r="K13" s="131" t="str">
        <f t="shared" ref="K13:K76" si="9">IFERROR(VLOOKUP(F13,AG:AH,2,FALSE),0)</f>
        <v>Hash key generated for a OPR_LOC_NBR and open date  (From PDM)</v>
      </c>
      <c r="L13" s="131"/>
      <c r="M13" s="167"/>
      <c r="N13" s="394" t="s">
        <v>12847</v>
      </c>
      <c r="O13" s="394" t="s">
        <v>12837</v>
      </c>
      <c r="P13" s="394" t="s">
        <v>13281</v>
      </c>
      <c r="Q13" s="394" t="s">
        <v>13281</v>
      </c>
      <c r="S13" s="144" t="str">
        <f t="shared" ref="S13:S76" si="10">F13&amp;"  "&amp;G13&amp;","</f>
        <v>SELL_LOC_HASH_KEY  string,</v>
      </c>
      <c r="T13" s="149" t="s">
        <v>13304</v>
      </c>
      <c r="U13" s="150" t="str">
        <f t="shared" ref="U13:U76" si="11">F13&amp;","</f>
        <v>SELL_LOC_HASH_KEY,</v>
      </c>
      <c r="V13" s="149"/>
      <c r="W13" s="149"/>
      <c r="X13" s="150" t="str">
        <f t="shared" ref="X13:X76" si="12">",a."&amp;F13</f>
        <v>,a.SELL_LOC_HASH_KEY</v>
      </c>
      <c r="Y13" s="297"/>
      <c r="Z13" s="299" t="str">
        <f t="shared" si="2"/>
        <v>select count (distinct SELL_LOC_HASH_KEY) as SELL_LOC_HASH_KEY_Count_Distinct FROM DB_SLSCNSL_PRODREFRESH.CSTIW_SLS_TXN_LN_ITM_FCT ;</v>
      </c>
      <c r="AA13" s="297"/>
      <c r="AB13" s="299" t="str">
        <f t="shared" ref="AB13:AB76" si="13">"select distinct("&amp;F13&amp;") as "&amp;F13&amp;"_Count_Distinct "&amp;"FROM "&amp;$G$6&amp;" ;"</f>
        <v>select distinct(SELL_LOC_HASH_KEY) as SELL_LOC_HASH_KEY_Count_Distinct FROM DB_SLSCNSL_PRODREFRESH.CSTIW_SLS_TXN_LN_ITM_FCT ;</v>
      </c>
      <c r="AC13" s="297"/>
      <c r="AD13" s="59" t="s">
        <v>12606</v>
      </c>
      <c r="AE13" s="59" t="s">
        <v>2842</v>
      </c>
      <c r="AF13" s="59" t="s">
        <v>12635</v>
      </c>
      <c r="AG13" s="144" t="str">
        <f t="shared" si="3"/>
        <v>STR_TM_GRP_CD</v>
      </c>
      <c r="AH13" s="144" t="str">
        <f t="shared" si="4"/>
        <v>Identifies the store time group to which the store belongs to.  (From PDM)</v>
      </c>
      <c r="AI13" s="297"/>
      <c r="AJ13" s="297"/>
      <c r="AK13" s="298" t="str">
        <f t="shared" ref="AK13:AK26" si="14">"col_"&amp;H13</f>
        <v>col_2</v>
      </c>
      <c r="AL13" s="299" t="str">
        <f t="shared" ref="AL13:AL76" si="15">"create table db_custscience_interns."&amp;$AK13&amp;"_"&amp;$G$4&amp;"_"&amp;$G$5&amp;"_distinct_values_table_stats (col_id int, distinct_values bigint) Row format delimited Fields terminated by '\t' Lines terminated by '\n'  Stored as textfile ;"</f>
        <v>create table db_custscience_interns.col_2_DB_SLSCNSL_PRODREFRESH_CSTIW_SLS_TXN_LN_ITM_FCT_distinct_values_table_stats (col_id int, distinct_values bigint) Row format delimited Fields terminated by '\t' Lines terminated by '\n'  Stored as textfile ;</v>
      </c>
      <c r="AM13" s="59" t="s">
        <v>12282</v>
      </c>
      <c r="AP13" s="144" t="str">
        <f t="shared" ref="AP13:AP76" si="16">"insert into table "&amp;"db_custscience_interns."&amp;$AK13&amp;"_"&amp;$G$4&amp;"_"&amp;$G$5&amp;"_distinct_values_table_stats select "&amp;"'"&amp;$H13&amp;"'"&amp;" as col_id, count (distinct "&amp;$F13&amp;") as distinct_values"</f>
        <v>insert into table db_custscience_interns.col_2_DB_SLSCNSL_PRODREFRESH_CSTIW_SLS_TXN_LN_ITM_FCT_distinct_values_table_stats select '2' as col_id, count (distinct SELL_LOC_HASH_KEY) as distinct_values</v>
      </c>
      <c r="AQ13" s="59" t="s">
        <v>12375</v>
      </c>
      <c r="AT13" s="144" t="str">
        <f t="shared" ref="AT13:AT76" si="17">"insert into table "&amp;"db_custscience_interns."&amp;"SUMMARY_of_"&amp;$G$4&amp;"_"&amp;$G$5&amp;"_distinct_values_table_stats select col_id, distinct_values from db_custscience_interns."&amp;$AK13&amp;"_"&amp;$G$4&amp;"_"&amp;$G$5&amp;"_distinct_values_table_stats"&amp;" ;"</f>
        <v>insert into table db_custscience_interns.SUMMARY_of_DB_SLSCNSL_PRODREFRESH_CSTIW_SLS_TXN_LN_ITM_FCT_distinct_values_table_stats select col_id, distinct_values from db_custscience_interns.col_2_DB_SLSCNSL_PRODREFRESH_CSTIW_SLS_TXN_LN_ITM_FCT_distinct_values_table_stats ;</v>
      </c>
      <c r="AU13" s="59" t="s">
        <v>12658</v>
      </c>
      <c r="AW13" s="300" t="s">
        <v>12752</v>
      </c>
      <c r="AX13" s="300">
        <v>2</v>
      </c>
      <c r="AY13" s="300">
        <v>3905</v>
      </c>
      <c r="BA13" s="144" t="str">
        <f t="shared" ref="BA13:BA76" si="18">"drop table db_custscience_interns."&amp;$AK13&amp;"_"&amp;$G$4&amp;"_"&amp;$G$5&amp;"_distinct_values_table_stats;"</f>
        <v>drop table db_custscience_interns.col_2_DB_SLSCNSL_PRODREFRESH_CSTIW_SLS_TXN_LN_ITM_FCT_distinct_values_table_stats;</v>
      </c>
      <c r="BB13" s="59" t="s">
        <v>12853</v>
      </c>
      <c r="BC13" s="301"/>
      <c r="BD13" s="144" t="str">
        <f t="shared" ref="BD13:BD76" si="19">"create table db_custscience_interns."&amp;$AK13&amp;"_"&amp;$G$4&amp;"_"&amp;$G$5&amp;"_null_value_count_table_stats (col_id int, null_value_count bigint) Row format delimited Fields terminated by '\t' Lines terminated by '\n'  Stored as textfile ;"</f>
        <v>create table db_custscience_interns.col_2_DB_SLSCNSL_PRODREFRESH_CSTIW_SLS_TXN_LN_ITM_FCT_null_value_count_table_stats (col_id int, null_value_count bigint) Row format delimited Fields terminated by '\t' Lines terminated by '\n'  Stored as textfile ;</v>
      </c>
      <c r="BE13" s="59" t="s">
        <v>12946</v>
      </c>
      <c r="BH13" s="144" t="str">
        <f t="shared" ref="BH13:BH76" si="20">"insert into table "&amp;"db_custscience_interns."&amp;$AK13&amp;"_"&amp;$G$4&amp;"_"&amp;$G$5&amp;"_null_value_count_table_stats select "&amp;"'"&amp;$H13&amp;"'"&amp;" as col_id, count (sell_loc_hash_key) as null_value_count where "&amp;$F13&amp;" IS NULL "</f>
        <v xml:space="preserve">insert into table db_custscience_interns.col_2_DB_SLSCNSL_PRODREFRESH_CSTIW_SLS_TXN_LN_ITM_FCT_null_value_count_table_stats select '2' as col_id, count (sell_loc_hash_key) as null_value_count where SELL_LOC_HASH_KEY IS NULL </v>
      </c>
      <c r="BI13" s="59" t="s">
        <v>15251</v>
      </c>
      <c r="BL13" s="144" t="str">
        <f t="shared" ref="BL13:BL76" si="21">"insert into table "&amp;"db_custscience_interns."&amp;"SUMMARY_of_"&amp;$G$4&amp;"_"&amp;$G$5&amp;"_null_value_count_table_stats select col_id, null_value_count from db_custscience_interns."&amp;$AK13&amp;"_"&amp;$G$4&amp;"_"&amp;$G$5&amp;"_null_value_count_table_stats"&amp;" ;"</f>
        <v>insert into table db_custscience_interns.SUMMARY_of_DB_SLSCNSL_PRODREFRESH_CSTIW_SLS_TXN_LN_ITM_FCT_null_value_count_table_stats select col_id, null_value_count from db_custscience_interns.col_2_DB_SLSCNSL_PRODREFRESH_CSTIW_SLS_TXN_LN_ITM_FCT_null_value_count_table_stats ;</v>
      </c>
      <c r="BM13" s="59" t="s">
        <v>13040</v>
      </c>
      <c r="BO13" s="300"/>
      <c r="BP13" s="302"/>
      <c r="BQ13" s="302"/>
      <c r="BS13" s="144" t="str">
        <f t="shared" ref="BS13:BS76" si="22">"drop table db_custscience_interns."&amp;$AK13&amp;"_"&amp;$G$4&amp;"_"&amp;$G$5&amp;"_null_value_count_table_stats ;"</f>
        <v>drop table db_custscience_interns.col_2_DB_SLSCNSL_PRODREFRESH_CSTIW_SLS_TXN_LN_ITM_FCT_null_value_count_table_stats ;</v>
      </c>
      <c r="BT13" s="59" t="s">
        <v>12469</v>
      </c>
    </row>
    <row r="14" spans="1:76" s="59" customFormat="1">
      <c r="A14" s="296" t="s">
        <v>10</v>
      </c>
      <c r="B14" s="144" t="str">
        <f t="shared" si="5"/>
        <v>regr_nbr string</v>
      </c>
      <c r="C14" s="145">
        <f t="shared" si="6"/>
        <v>9</v>
      </c>
      <c r="D14" s="145">
        <f t="shared" si="7"/>
        <v>0</v>
      </c>
      <c r="E14" s="145"/>
      <c r="F14" s="45" t="str">
        <f t="shared" si="0"/>
        <v>REGR_NBR</v>
      </c>
      <c r="G14" s="36" t="str">
        <f t="shared" si="1"/>
        <v>string</v>
      </c>
      <c r="H14" s="29">
        <v>3</v>
      </c>
      <c r="I14" s="308">
        <f t="shared" si="8"/>
        <v>251</v>
      </c>
      <c r="J14" s="215"/>
      <c r="K14" s="139" t="str">
        <f t="shared" si="9"/>
        <v>Identifies the register number  (From PDM)</v>
      </c>
      <c r="L14" s="139"/>
      <c r="M14" s="168"/>
      <c r="N14" s="395" t="s">
        <v>12848</v>
      </c>
      <c r="O14" s="395" t="s">
        <v>2545</v>
      </c>
      <c r="P14" s="395" t="s">
        <v>3371</v>
      </c>
      <c r="Q14" s="395" t="s">
        <v>3371</v>
      </c>
      <c r="S14" s="144" t="str">
        <f t="shared" si="10"/>
        <v>REGR_NBR  string,</v>
      </c>
      <c r="T14" s="149" t="s">
        <v>3270</v>
      </c>
      <c r="U14" s="150" t="str">
        <f t="shared" si="11"/>
        <v>REGR_NBR,</v>
      </c>
      <c r="V14" s="149"/>
      <c r="W14" s="149"/>
      <c r="X14" s="150" t="str">
        <f t="shared" si="12"/>
        <v>,a.REGR_NBR</v>
      </c>
      <c r="Y14" s="297"/>
      <c r="Z14" s="299" t="str">
        <f t="shared" si="2"/>
        <v>select count (distinct REGR_NBR) as REGR_NBR_Count_Distinct FROM DB_SLSCNSL_PRODREFRESH.CSTIW_SLS_TXN_LN_ITM_FCT ;</v>
      </c>
      <c r="AA14" s="297"/>
      <c r="AB14" s="299" t="str">
        <f t="shared" si="13"/>
        <v>select distinct(REGR_NBR) as REGR_NBR_Count_Distinct FROM DB_SLSCNSL_PRODREFRESH.CSTIW_SLS_TXN_LN_ITM_FCT ;</v>
      </c>
      <c r="AC14" s="297"/>
      <c r="AD14" s="59" t="s">
        <v>2570</v>
      </c>
      <c r="AE14" s="59" t="s">
        <v>2825</v>
      </c>
      <c r="AF14" s="59" t="s">
        <v>12654</v>
      </c>
      <c r="AG14" s="144" t="str">
        <f t="shared" si="3"/>
        <v>SELL_LOC_HASH_KEY</v>
      </c>
      <c r="AH14" s="144" t="str">
        <f t="shared" si="4"/>
        <v>Hash key generated for a OPR_LOC_NBR and open date  (From PDM)</v>
      </c>
      <c r="AI14" s="297"/>
      <c r="AJ14" s="297"/>
      <c r="AK14" s="298" t="str">
        <f t="shared" si="14"/>
        <v>col_3</v>
      </c>
      <c r="AL14" s="299" t="str">
        <f t="shared" si="15"/>
        <v>create table db_custscience_interns.col_3_DB_SLSCNSL_PRODREFRESH_CSTIW_SLS_TXN_LN_ITM_FCT_distinct_values_table_stats (col_id int, distinct_values bigint) Row format delimited Fields terminated by '\t' Lines terminated by '\n'  Stored as textfile ;</v>
      </c>
      <c r="AM14" s="59" t="s">
        <v>12283</v>
      </c>
      <c r="AP14" s="144" t="str">
        <f t="shared" si="16"/>
        <v>insert into table db_custscience_interns.col_3_DB_SLSCNSL_PRODREFRESH_CSTIW_SLS_TXN_LN_ITM_FCT_distinct_values_table_stats select '3' as col_id, count (distinct REGR_NBR) as distinct_values</v>
      </c>
      <c r="AQ14" s="59" t="s">
        <v>12376</v>
      </c>
      <c r="AT14" s="144" t="str">
        <f t="shared" si="17"/>
        <v>insert into table db_custscience_interns.SUMMARY_of_DB_SLSCNSL_PRODREFRESH_CSTIW_SLS_TXN_LN_ITM_FCT_distinct_values_table_stats select col_id, distinct_values from db_custscience_interns.col_3_DB_SLSCNSL_PRODREFRESH_CSTIW_SLS_TXN_LN_ITM_FCT_distinct_values_table_stats ;</v>
      </c>
      <c r="AU14" s="59" t="s">
        <v>12659</v>
      </c>
      <c r="AW14" s="300" t="s">
        <v>4167</v>
      </c>
      <c r="AX14" s="300">
        <v>11</v>
      </c>
      <c r="AY14" s="300">
        <v>2</v>
      </c>
      <c r="BA14" s="144" t="str">
        <f t="shared" si="18"/>
        <v>drop table db_custscience_interns.col_3_DB_SLSCNSL_PRODREFRESH_CSTIW_SLS_TXN_LN_ITM_FCT_distinct_values_table_stats;</v>
      </c>
      <c r="BB14" s="59" t="s">
        <v>12854</v>
      </c>
      <c r="BC14" s="301"/>
      <c r="BD14" s="144" t="str">
        <f t="shared" si="19"/>
        <v>create table db_custscience_interns.col_3_DB_SLSCNSL_PRODREFRESH_CSTIW_SLS_TXN_LN_ITM_FCT_null_value_count_table_stats (col_id int, null_value_count bigint) Row format delimited Fields terminated by '\t' Lines terminated by '\n'  Stored as textfile ;</v>
      </c>
      <c r="BE14" s="59" t="s">
        <v>12947</v>
      </c>
      <c r="BH14" s="144" t="str">
        <f t="shared" si="20"/>
        <v xml:space="preserve">insert into table db_custscience_interns.col_3_DB_SLSCNSL_PRODREFRESH_CSTIW_SLS_TXN_LN_ITM_FCT_null_value_count_table_stats select '3' as col_id, count (sell_loc_hash_key) as null_value_count where REGR_NBR IS NULL </v>
      </c>
      <c r="BI14" s="59" t="s">
        <v>15252</v>
      </c>
      <c r="BL14" s="144" t="str">
        <f t="shared" si="21"/>
        <v>insert into table db_custscience_interns.SUMMARY_of_DB_SLSCNSL_PRODREFRESH_CSTIW_SLS_TXN_LN_ITM_FCT_null_value_count_table_stats select col_id, null_value_count from db_custscience_interns.col_3_DB_SLSCNSL_PRODREFRESH_CSTIW_SLS_TXN_LN_ITM_FCT_null_value_count_table_stats ;</v>
      </c>
      <c r="BM14" s="59" t="s">
        <v>13041</v>
      </c>
      <c r="BO14" s="300"/>
      <c r="BP14" s="302"/>
      <c r="BQ14" s="302"/>
      <c r="BS14" s="144" t="str">
        <f t="shared" si="22"/>
        <v>drop table db_custscience_interns.col_3_DB_SLSCNSL_PRODREFRESH_CSTIW_SLS_TXN_LN_ITM_FCT_null_value_count_table_stats ;</v>
      </c>
      <c r="BT14" s="59" t="s">
        <v>12470</v>
      </c>
    </row>
    <row r="15" spans="1:76" s="59" customFormat="1">
      <c r="A15" s="296" t="s">
        <v>417</v>
      </c>
      <c r="B15" s="144" t="str">
        <f t="shared" si="5"/>
        <v>sls_txn_nbr int</v>
      </c>
      <c r="C15" s="145">
        <f t="shared" si="6"/>
        <v>12</v>
      </c>
      <c r="D15" s="145">
        <f t="shared" si="7"/>
        <v>0</v>
      </c>
      <c r="E15" s="145"/>
      <c r="F15" s="45" t="str">
        <f t="shared" si="0"/>
        <v>SLS_TXN_NBR</v>
      </c>
      <c r="G15" s="36" t="str">
        <f t="shared" si="1"/>
        <v>int</v>
      </c>
      <c r="H15" s="29">
        <v>4</v>
      </c>
      <c r="I15" s="308">
        <f t="shared" si="8"/>
        <v>86614741</v>
      </c>
      <c r="J15" s="215"/>
      <c r="K15" s="128" t="str">
        <f t="shared" si="9"/>
        <v>Identifies the sales transaction number.  (From PDM)</v>
      </c>
      <c r="L15" s="128"/>
      <c r="M15" s="342"/>
      <c r="N15" s="395" t="s">
        <v>12849</v>
      </c>
      <c r="O15" s="395" t="s">
        <v>12838</v>
      </c>
      <c r="P15" s="395" t="s">
        <v>13290</v>
      </c>
      <c r="Q15" s="395" t="s">
        <v>13282</v>
      </c>
      <c r="S15" s="144" t="str">
        <f t="shared" si="10"/>
        <v>SLS_TXN_NBR  int,</v>
      </c>
      <c r="T15" s="149" t="s">
        <v>13305</v>
      </c>
      <c r="U15" s="150" t="str">
        <f t="shared" si="11"/>
        <v>SLS_TXN_NBR,</v>
      </c>
      <c r="V15" s="149"/>
      <c r="W15" s="149"/>
      <c r="X15" s="150" t="str">
        <f t="shared" si="12"/>
        <v>,a.SLS_TXN_NBR</v>
      </c>
      <c r="Y15" s="297"/>
      <c r="Z15" s="299" t="str">
        <f t="shared" si="2"/>
        <v>select count (distinct SLS_TXN_NBR) as SLS_TXN_NBR_Count_Distinct FROM DB_SLSCNSL_PRODREFRESH.CSTIW_SLS_TXN_LN_ITM_FCT ;</v>
      </c>
      <c r="AA15" s="297"/>
      <c r="AB15" s="299" t="str">
        <f t="shared" si="13"/>
        <v>select distinct(SLS_TXN_NBR) as SLS_TXN_NBR_Count_Distinct FROM DB_SLSCNSL_PRODREFRESH.CSTIW_SLS_TXN_LN_ITM_FCT ;</v>
      </c>
      <c r="AC15" s="297"/>
      <c r="AD15" s="59" t="s">
        <v>2573</v>
      </c>
      <c r="AE15" s="59" t="s">
        <v>2825</v>
      </c>
      <c r="AF15" s="59" t="s">
        <v>2574</v>
      </c>
      <c r="AG15" s="144" t="str">
        <f t="shared" si="3"/>
        <v>REGR_NBR</v>
      </c>
      <c r="AH15" s="144" t="str">
        <f t="shared" si="4"/>
        <v>Identifies the register number  (From PDM)</v>
      </c>
      <c r="AI15" s="297"/>
      <c r="AJ15" s="297"/>
      <c r="AK15" s="298" t="str">
        <f t="shared" si="14"/>
        <v>col_4</v>
      </c>
      <c r="AL15" s="299" t="str">
        <f t="shared" si="15"/>
        <v>create table db_custscience_interns.col_4_DB_SLSCNSL_PRODREFRESH_CSTIW_SLS_TXN_LN_ITM_FCT_distinct_values_table_stats (col_id int, distinct_values bigint) Row format delimited Fields terminated by '\t' Lines terminated by '\n'  Stored as textfile ;</v>
      </c>
      <c r="AM15" s="59" t="s">
        <v>12284</v>
      </c>
      <c r="AP15" s="144" t="str">
        <f t="shared" si="16"/>
        <v>insert into table db_custscience_interns.col_4_DB_SLSCNSL_PRODREFRESH_CSTIW_SLS_TXN_LN_ITM_FCT_distinct_values_table_stats select '4' as col_id, count (distinct SLS_TXN_NBR) as distinct_values</v>
      </c>
      <c r="AQ15" s="59" t="s">
        <v>12377</v>
      </c>
      <c r="AT15" s="144" t="str">
        <f t="shared" si="17"/>
        <v>insert into table db_custscience_interns.SUMMARY_of_DB_SLSCNSL_PRODREFRESH_CSTIW_SLS_TXN_LN_ITM_FCT_distinct_values_table_stats select col_id, distinct_values from db_custscience_interns.col_4_DB_SLSCNSL_PRODREFRESH_CSTIW_SLS_TXN_LN_ITM_FCT_distinct_values_table_stats ;</v>
      </c>
      <c r="AU15" s="59" t="s">
        <v>12660</v>
      </c>
      <c r="AW15" s="300" t="s">
        <v>12753</v>
      </c>
      <c r="AX15" s="300">
        <v>12</v>
      </c>
      <c r="AY15" s="300">
        <v>2</v>
      </c>
      <c r="BA15" s="144" t="str">
        <f t="shared" si="18"/>
        <v>drop table db_custscience_interns.col_4_DB_SLSCNSL_PRODREFRESH_CSTIW_SLS_TXN_LN_ITM_FCT_distinct_values_table_stats;</v>
      </c>
      <c r="BB15" s="59" t="s">
        <v>12855</v>
      </c>
      <c r="BC15" s="301"/>
      <c r="BD15" s="144" t="str">
        <f t="shared" si="19"/>
        <v>create table db_custscience_interns.col_4_DB_SLSCNSL_PRODREFRESH_CSTIW_SLS_TXN_LN_ITM_FCT_null_value_count_table_stats (col_id int, null_value_count bigint) Row format delimited Fields terminated by '\t' Lines terminated by '\n'  Stored as textfile ;</v>
      </c>
      <c r="BE15" s="59" t="s">
        <v>12948</v>
      </c>
      <c r="BH15" s="144" t="str">
        <f t="shared" si="20"/>
        <v xml:space="preserve">insert into table db_custscience_interns.col_4_DB_SLSCNSL_PRODREFRESH_CSTIW_SLS_TXN_LN_ITM_FCT_null_value_count_table_stats select '4' as col_id, count (sell_loc_hash_key) as null_value_count where SLS_TXN_NBR IS NULL </v>
      </c>
      <c r="BI15" s="59" t="s">
        <v>15253</v>
      </c>
      <c r="BL15" s="144" t="str">
        <f t="shared" si="21"/>
        <v>insert into table db_custscience_interns.SUMMARY_of_DB_SLSCNSL_PRODREFRESH_CSTIW_SLS_TXN_LN_ITM_FCT_null_value_count_table_stats select col_id, null_value_count from db_custscience_interns.col_4_DB_SLSCNSL_PRODREFRESH_CSTIW_SLS_TXN_LN_ITM_FCT_null_value_count_table_stats ;</v>
      </c>
      <c r="BM15" s="59" t="s">
        <v>13042</v>
      </c>
      <c r="BO15" s="300"/>
      <c r="BP15" s="302"/>
      <c r="BQ15" s="302"/>
      <c r="BS15" s="144" t="str">
        <f t="shared" si="22"/>
        <v>drop table db_custscience_interns.col_4_DB_SLSCNSL_PRODREFRESH_CSTIW_SLS_TXN_LN_ITM_FCT_null_value_count_table_stats ;</v>
      </c>
      <c r="BT15" s="59" t="s">
        <v>12471</v>
      </c>
    </row>
    <row r="16" spans="1:76" s="59" customFormat="1">
      <c r="A16" s="296" t="s">
        <v>418</v>
      </c>
      <c r="B16" s="144" t="str">
        <f t="shared" si="5"/>
        <v>sls_txn_tm string</v>
      </c>
      <c r="C16" s="145">
        <f t="shared" si="6"/>
        <v>11</v>
      </c>
      <c r="D16" s="145">
        <f t="shared" si="7"/>
        <v>0</v>
      </c>
      <c r="E16" s="145"/>
      <c r="F16" s="36" t="str">
        <f t="shared" si="0"/>
        <v>SLS_TXN_TM</v>
      </c>
      <c r="G16" s="36" t="str">
        <f t="shared" si="1"/>
        <v>string</v>
      </c>
      <c r="H16" s="29">
        <v>5</v>
      </c>
      <c r="I16" s="308">
        <f t="shared" si="8"/>
        <v>86400</v>
      </c>
      <c r="J16" s="215"/>
      <c r="K16" s="128" t="str">
        <f t="shared" si="9"/>
        <v>Identifies the sales transaction time.  (From PDM)</v>
      </c>
      <c r="L16" s="128"/>
      <c r="M16" s="342"/>
      <c r="N16" s="396" t="s">
        <v>12850</v>
      </c>
      <c r="O16" s="396" t="s">
        <v>12839</v>
      </c>
      <c r="P16" s="396" t="s">
        <v>13291</v>
      </c>
      <c r="Q16" s="396" t="s">
        <v>13283</v>
      </c>
      <c r="S16" s="144" t="str">
        <f t="shared" si="10"/>
        <v>SLS_TXN_TM  string,</v>
      </c>
      <c r="T16" s="149" t="s">
        <v>13306</v>
      </c>
      <c r="U16" s="150" t="str">
        <f t="shared" si="11"/>
        <v>SLS_TXN_TM,</v>
      </c>
      <c r="V16" s="149"/>
      <c r="W16" s="149"/>
      <c r="X16" s="150" t="str">
        <f t="shared" si="12"/>
        <v>,a.SLS_TXN_TM</v>
      </c>
      <c r="Y16" s="297"/>
      <c r="Z16" s="299" t="str">
        <f t="shared" si="2"/>
        <v>select count (distinct SLS_TXN_TM) as SLS_TXN_TM_Count_Distinct FROM DB_SLSCNSL_PRODREFRESH.CSTIW_SLS_TXN_LN_ITM_FCT ;</v>
      </c>
      <c r="AA16" s="297"/>
      <c r="AB16" s="299" t="str">
        <f t="shared" si="13"/>
        <v>select distinct(SLS_TXN_TM) as SLS_TXN_TM_Count_Distinct FROM DB_SLSCNSL_PRODREFRESH.CSTIW_SLS_TXN_LN_ITM_FCT ;</v>
      </c>
      <c r="AC16" s="297"/>
      <c r="AD16" s="59" t="s">
        <v>2575</v>
      </c>
      <c r="AE16" s="59" t="s">
        <v>2842</v>
      </c>
      <c r="AF16" s="59" t="s">
        <v>12605</v>
      </c>
      <c r="AG16" s="144" t="str">
        <f t="shared" si="3"/>
        <v>SLS_TXN_NBR</v>
      </c>
      <c r="AH16" s="144" t="str">
        <f t="shared" si="4"/>
        <v>Identifies the sales transaction number.  (From PDM)</v>
      </c>
      <c r="AI16" s="297"/>
      <c r="AJ16" s="297"/>
      <c r="AK16" s="298" t="str">
        <f t="shared" si="14"/>
        <v>col_5</v>
      </c>
      <c r="AL16" s="299" t="str">
        <f t="shared" si="15"/>
        <v>create table db_custscience_interns.col_5_DB_SLSCNSL_PRODREFRESH_CSTIW_SLS_TXN_LN_ITM_FCT_distinct_values_table_stats (col_id int, distinct_values bigint) Row format delimited Fields terminated by '\t' Lines terminated by '\n'  Stored as textfile ;</v>
      </c>
      <c r="AM16" s="59" t="s">
        <v>12285</v>
      </c>
      <c r="AP16" s="144" t="str">
        <f t="shared" si="16"/>
        <v>insert into table db_custscience_interns.col_5_DB_SLSCNSL_PRODREFRESH_CSTIW_SLS_TXN_LN_ITM_FCT_distinct_values_table_stats select '5' as col_id, count (distinct SLS_TXN_TM) as distinct_values</v>
      </c>
      <c r="AQ16" s="59" t="s">
        <v>12378</v>
      </c>
      <c r="AT16" s="144" t="str">
        <f t="shared" si="17"/>
        <v>insert into table db_custscience_interns.SUMMARY_of_DB_SLSCNSL_PRODREFRESH_CSTIW_SLS_TXN_LN_ITM_FCT_distinct_values_table_stats select col_id, distinct_values from db_custscience_interns.col_5_DB_SLSCNSL_PRODREFRESH_CSTIW_SLS_TXN_LN_ITM_FCT_distinct_values_table_stats ;</v>
      </c>
      <c r="AU16" s="59" t="s">
        <v>12661</v>
      </c>
      <c r="AW16" s="300" t="s">
        <v>12754</v>
      </c>
      <c r="AX16" s="300">
        <v>13</v>
      </c>
      <c r="AY16" s="300">
        <v>148</v>
      </c>
      <c r="BA16" s="144" t="str">
        <f t="shared" si="18"/>
        <v>drop table db_custscience_interns.col_5_DB_SLSCNSL_PRODREFRESH_CSTIW_SLS_TXN_LN_ITM_FCT_distinct_values_table_stats;</v>
      </c>
      <c r="BB16" s="59" t="s">
        <v>12856</v>
      </c>
      <c r="BC16" s="301"/>
      <c r="BD16" s="144" t="str">
        <f t="shared" si="19"/>
        <v>create table db_custscience_interns.col_5_DB_SLSCNSL_PRODREFRESH_CSTIW_SLS_TXN_LN_ITM_FCT_null_value_count_table_stats (col_id int, null_value_count bigint) Row format delimited Fields terminated by '\t' Lines terminated by '\n'  Stored as textfile ;</v>
      </c>
      <c r="BE16" s="59" t="s">
        <v>12949</v>
      </c>
      <c r="BH16" s="144" t="str">
        <f t="shared" si="20"/>
        <v xml:space="preserve">insert into table db_custscience_interns.col_5_DB_SLSCNSL_PRODREFRESH_CSTIW_SLS_TXN_LN_ITM_FCT_null_value_count_table_stats select '5' as col_id, count (sell_loc_hash_key) as null_value_count where SLS_TXN_TM IS NULL </v>
      </c>
      <c r="BI16" s="59" t="s">
        <v>15254</v>
      </c>
      <c r="BL16" s="144" t="str">
        <f t="shared" si="21"/>
        <v>insert into table db_custscience_interns.SUMMARY_of_DB_SLSCNSL_PRODREFRESH_CSTIW_SLS_TXN_LN_ITM_FCT_null_value_count_table_stats select col_id, null_value_count from db_custscience_interns.col_5_DB_SLSCNSL_PRODREFRESH_CSTIW_SLS_TXN_LN_ITM_FCT_null_value_count_table_stats ;</v>
      </c>
      <c r="BM16" s="59" t="s">
        <v>13043</v>
      </c>
      <c r="BO16" s="300"/>
      <c r="BP16" s="302"/>
      <c r="BQ16" s="302"/>
      <c r="BS16" s="144" t="str">
        <f t="shared" si="22"/>
        <v>drop table db_custscience_interns.col_5_DB_SLSCNSL_PRODREFRESH_CSTIW_SLS_TXN_LN_ITM_FCT_null_value_count_table_stats ;</v>
      </c>
      <c r="BT16" s="59" t="s">
        <v>12472</v>
      </c>
    </row>
    <row r="17" spans="1:72" s="59" customFormat="1">
      <c r="A17" s="296" t="s">
        <v>420</v>
      </c>
      <c r="B17" s="144" t="str">
        <f t="shared" si="5"/>
        <v>txn_itm_seq_nbr int</v>
      </c>
      <c r="C17" s="145">
        <f t="shared" si="6"/>
        <v>16</v>
      </c>
      <c r="D17" s="145">
        <f t="shared" si="7"/>
        <v>0</v>
      </c>
      <c r="E17" s="145"/>
      <c r="F17" s="36" t="str">
        <f t="shared" si="0"/>
        <v>TXN_ITM_SEQ_NBR</v>
      </c>
      <c r="G17" s="36" t="str">
        <f t="shared" si="1"/>
        <v>int</v>
      </c>
      <c r="H17" s="29">
        <v>6</v>
      </c>
      <c r="I17" s="308">
        <f t="shared" si="8"/>
        <v>533</v>
      </c>
      <c r="J17" s="215"/>
      <c r="K17" s="128" t="str">
        <f t="shared" si="9"/>
        <v>Identifies the unique line item in a transaction  (From PDM)</v>
      </c>
      <c r="L17" s="128"/>
      <c r="M17" s="342"/>
      <c r="N17" s="396">
        <v>2</v>
      </c>
      <c r="O17" s="396">
        <v>1</v>
      </c>
      <c r="P17" s="396" t="s">
        <v>3406</v>
      </c>
      <c r="Q17" s="396" t="s">
        <v>3606</v>
      </c>
      <c r="S17" s="144" t="str">
        <f t="shared" si="10"/>
        <v>TXN_ITM_SEQ_NBR  int,</v>
      </c>
      <c r="T17" s="149" t="s">
        <v>13307</v>
      </c>
      <c r="U17" s="150" t="str">
        <f t="shared" si="11"/>
        <v>TXN_ITM_SEQ_NBR,</v>
      </c>
      <c r="V17" s="149"/>
      <c r="W17" s="149"/>
      <c r="X17" s="150" t="str">
        <f t="shared" si="12"/>
        <v>,a.TXN_ITM_SEQ_NBR</v>
      </c>
      <c r="Y17" s="297"/>
      <c r="Z17" s="299" t="str">
        <f t="shared" si="2"/>
        <v>select count (distinct TXN_ITM_SEQ_NBR) as TXN_ITM_SEQ_NBR_Count_Distinct FROM DB_SLSCNSL_PRODREFRESH.CSTIW_SLS_TXN_LN_ITM_FCT ;</v>
      </c>
      <c r="AA17" s="297"/>
      <c r="AB17" s="299" t="str">
        <f t="shared" si="13"/>
        <v>select distinct(TXN_ITM_SEQ_NBR) as TXN_ITM_SEQ_NBR_Count_Distinct FROM DB_SLSCNSL_PRODREFRESH.CSTIW_SLS_TXN_LN_ITM_FCT ;</v>
      </c>
      <c r="AC17" s="297"/>
      <c r="AD17" s="59" t="s">
        <v>2578</v>
      </c>
      <c r="AE17" s="59" t="s">
        <v>2825</v>
      </c>
      <c r="AF17" s="59" t="s">
        <v>2579</v>
      </c>
      <c r="AG17" s="144" t="str">
        <f t="shared" si="3"/>
        <v>SLS_TXN_TM</v>
      </c>
      <c r="AH17" s="144" t="str">
        <f t="shared" si="4"/>
        <v>Identifies the sales transaction time.  (From PDM)</v>
      </c>
      <c r="AI17" s="297"/>
      <c r="AJ17" s="297"/>
      <c r="AK17" s="298" t="str">
        <f t="shared" si="14"/>
        <v>col_6</v>
      </c>
      <c r="AL17" s="299" t="str">
        <f>"create table db_custscience_interns."&amp;$AK17&amp;"_"&amp;$G$4&amp;"_"&amp;$G$5&amp;"_distinct_values_table_stats (col_id int, distinct_values bigint) Row format delimited Fields terminated by '\t' Lines terminated by '\n'  Stored as textfile ;"</f>
        <v>create table db_custscience_interns.col_6_DB_SLSCNSL_PRODREFRESH_CSTIW_SLS_TXN_LN_ITM_FCT_distinct_values_table_stats (col_id int, distinct_values bigint) Row format delimited Fields terminated by '\t' Lines terminated by '\n'  Stored as textfile ;</v>
      </c>
      <c r="AM17" s="59" t="s">
        <v>12286</v>
      </c>
      <c r="AP17" s="144" t="str">
        <f t="shared" si="16"/>
        <v>insert into table db_custscience_interns.col_6_DB_SLSCNSL_PRODREFRESH_CSTIW_SLS_TXN_LN_ITM_FCT_distinct_values_table_stats select '6' as col_id, count (distinct TXN_ITM_SEQ_NBR) as distinct_values</v>
      </c>
      <c r="AQ17" s="59" t="s">
        <v>12379</v>
      </c>
      <c r="AT17" s="144" t="str">
        <f t="shared" si="17"/>
        <v>insert into table db_custscience_interns.SUMMARY_of_DB_SLSCNSL_PRODREFRESH_CSTIW_SLS_TXN_LN_ITM_FCT_distinct_values_table_stats select col_id, distinct_values from db_custscience_interns.col_6_DB_SLSCNSL_PRODREFRESH_CSTIW_SLS_TXN_LN_ITM_FCT_distinct_values_table_stats ;</v>
      </c>
      <c r="AU17" s="59" t="s">
        <v>12662</v>
      </c>
      <c r="AW17" s="300" t="s">
        <v>12755</v>
      </c>
      <c r="AX17" s="300">
        <v>14</v>
      </c>
      <c r="AY17" s="300">
        <v>176857</v>
      </c>
      <c r="BA17" s="144" t="str">
        <f t="shared" si="18"/>
        <v>drop table db_custscience_interns.col_6_DB_SLSCNSL_PRODREFRESH_CSTIW_SLS_TXN_LN_ITM_FCT_distinct_values_table_stats;</v>
      </c>
      <c r="BB17" s="59" t="s">
        <v>12857</v>
      </c>
      <c r="BC17" s="301"/>
      <c r="BD17" s="144" t="str">
        <f t="shared" si="19"/>
        <v>create table db_custscience_interns.col_6_DB_SLSCNSL_PRODREFRESH_CSTIW_SLS_TXN_LN_ITM_FCT_null_value_count_table_stats (col_id int, null_value_count bigint) Row format delimited Fields terminated by '\t' Lines terminated by '\n'  Stored as textfile ;</v>
      </c>
      <c r="BE17" s="59" t="s">
        <v>12950</v>
      </c>
      <c r="BH17" s="144" t="str">
        <f t="shared" si="20"/>
        <v xml:space="preserve">insert into table db_custscience_interns.col_6_DB_SLSCNSL_PRODREFRESH_CSTIW_SLS_TXN_LN_ITM_FCT_null_value_count_table_stats select '6' as col_id, count (sell_loc_hash_key) as null_value_count where TXN_ITM_SEQ_NBR IS NULL </v>
      </c>
      <c r="BI17" s="59" t="s">
        <v>15255</v>
      </c>
      <c r="BL17" s="144" t="str">
        <f t="shared" si="21"/>
        <v>insert into table db_custscience_interns.SUMMARY_of_DB_SLSCNSL_PRODREFRESH_CSTIW_SLS_TXN_LN_ITM_FCT_null_value_count_table_stats select col_id, null_value_count from db_custscience_interns.col_6_DB_SLSCNSL_PRODREFRESH_CSTIW_SLS_TXN_LN_ITM_FCT_null_value_count_table_stats ;</v>
      </c>
      <c r="BM17" s="59" t="s">
        <v>13044</v>
      </c>
      <c r="BO17" s="300"/>
      <c r="BP17" s="302"/>
      <c r="BQ17" s="302"/>
      <c r="BS17" s="144" t="str">
        <f t="shared" si="22"/>
        <v>drop table db_custscience_interns.col_6_DB_SLSCNSL_PRODREFRESH_CSTIW_SLS_TXN_LN_ITM_FCT_null_value_count_table_stats ;</v>
      </c>
      <c r="BT17" s="59" t="s">
        <v>12473</v>
      </c>
    </row>
    <row r="18" spans="1:72" s="59" customFormat="1" ht="30">
      <c r="A18" s="296" t="s">
        <v>421</v>
      </c>
      <c r="B18" s="144" t="str">
        <f t="shared" si="5"/>
        <v>glbl_sku_hash_key string</v>
      </c>
      <c r="C18" s="145">
        <f t="shared" si="6"/>
        <v>18</v>
      </c>
      <c r="D18" s="145">
        <f t="shared" si="7"/>
        <v>0</v>
      </c>
      <c r="E18" s="145"/>
      <c r="F18" s="45" t="str">
        <f t="shared" si="0"/>
        <v>GLBL_SKU_HASH_KEY</v>
      </c>
      <c r="G18" s="36" t="str">
        <f t="shared" si="1"/>
        <v>string</v>
      </c>
      <c r="H18" s="29">
        <v>7</v>
      </c>
      <c r="I18" s="308">
        <f t="shared" si="8"/>
        <v>4599539</v>
      </c>
      <c r="J18" s="215"/>
      <c r="K18" s="128" t="str">
        <f t="shared" si="9"/>
        <v>Brand SKU Hash Key generated for every distinctopr_gbl_sku_id, style version number and merchandise indicator  (From PDM)</v>
      </c>
      <c r="L18" s="128"/>
      <c r="M18" s="342"/>
      <c r="N18" s="395" t="s">
        <v>112</v>
      </c>
      <c r="O18" s="395" t="s">
        <v>112</v>
      </c>
      <c r="P18" s="395" t="s">
        <v>13292</v>
      </c>
      <c r="Q18" s="395" t="s">
        <v>13284</v>
      </c>
      <c r="S18" s="144" t="str">
        <f t="shared" si="10"/>
        <v>GLBL_SKU_HASH_KEY  string,</v>
      </c>
      <c r="T18" s="149" t="s">
        <v>13308</v>
      </c>
      <c r="U18" s="150" t="str">
        <f t="shared" si="11"/>
        <v>GLBL_SKU_HASH_KEY,</v>
      </c>
      <c r="V18" s="149"/>
      <c r="W18" s="149"/>
      <c r="X18" s="150" t="str">
        <f t="shared" si="12"/>
        <v>,a.GLBL_SKU_HASH_KEY</v>
      </c>
      <c r="Y18" s="297"/>
      <c r="Z18" s="299" t="str">
        <f t="shared" si="2"/>
        <v>select count (distinct GLBL_SKU_HASH_KEY) as GLBL_SKU_HASH_KEY_Count_Distinct FROM DB_SLSCNSL_PRODREFRESH.CSTIW_SLS_TXN_LN_ITM_FCT ;</v>
      </c>
      <c r="AA18" s="297"/>
      <c r="AB18" s="299" t="str">
        <f t="shared" si="13"/>
        <v>select distinct(GLBL_SKU_HASH_KEY) as GLBL_SKU_HASH_KEY_Count_Distinct FROM DB_SLSCNSL_PRODREFRESH.CSTIW_SLS_TXN_LN_ITM_FCT ;</v>
      </c>
      <c r="AC18" s="297"/>
      <c r="AD18" s="59" t="s">
        <v>2582</v>
      </c>
      <c r="AE18" s="59" t="s">
        <v>2842</v>
      </c>
      <c r="AF18" s="59" t="s">
        <v>2583</v>
      </c>
      <c r="AG18" s="144" t="str">
        <f t="shared" si="3"/>
        <v>TXN_ITM_SEQ_NBR</v>
      </c>
      <c r="AH18" s="144" t="str">
        <f t="shared" si="4"/>
        <v>Identifies the unique line item in a transaction  (From PDM)</v>
      </c>
      <c r="AI18" s="297"/>
      <c r="AJ18" s="297"/>
      <c r="AK18" s="298" t="str">
        <f t="shared" si="14"/>
        <v>col_7</v>
      </c>
      <c r="AL18" s="299" t="str">
        <f t="shared" si="15"/>
        <v>create table db_custscience_interns.col_7_DB_SLSCNSL_PRODREFRESH_CSTIW_SLS_TXN_LN_ITM_FCT_distinct_values_table_stats (col_id int, distinct_values bigint) Row format delimited Fields terminated by '\t' Lines terminated by '\n'  Stored as textfile ;</v>
      </c>
      <c r="AM18" s="59" t="s">
        <v>12287</v>
      </c>
      <c r="AP18" s="144" t="str">
        <f t="shared" si="16"/>
        <v>insert into table db_custscience_interns.col_7_DB_SLSCNSL_PRODREFRESH_CSTIW_SLS_TXN_LN_ITM_FCT_distinct_values_table_stats select '7' as col_id, count (distinct GLBL_SKU_HASH_KEY) as distinct_values</v>
      </c>
      <c r="AQ18" s="59" t="s">
        <v>12380</v>
      </c>
      <c r="AT18" s="144" t="str">
        <f t="shared" si="17"/>
        <v>insert into table db_custscience_interns.SUMMARY_of_DB_SLSCNSL_PRODREFRESH_CSTIW_SLS_TXN_LN_ITM_FCT_distinct_values_table_stats select col_id, distinct_values from db_custscience_interns.col_7_DB_SLSCNSL_PRODREFRESH_CSTIW_SLS_TXN_LN_ITM_FCT_distinct_values_table_stats ;</v>
      </c>
      <c r="AU18" s="59" t="s">
        <v>12663</v>
      </c>
      <c r="AW18" s="300" t="s">
        <v>12756</v>
      </c>
      <c r="AX18" s="300">
        <v>15</v>
      </c>
      <c r="AY18" s="300">
        <v>150449</v>
      </c>
      <c r="BA18" s="144" t="str">
        <f t="shared" si="18"/>
        <v>drop table db_custscience_interns.col_7_DB_SLSCNSL_PRODREFRESH_CSTIW_SLS_TXN_LN_ITM_FCT_distinct_values_table_stats;</v>
      </c>
      <c r="BB18" s="59" t="s">
        <v>12858</v>
      </c>
      <c r="BC18" s="301"/>
      <c r="BD18" s="144" t="str">
        <f t="shared" si="19"/>
        <v>create table db_custscience_interns.col_7_DB_SLSCNSL_PRODREFRESH_CSTIW_SLS_TXN_LN_ITM_FCT_null_value_count_table_stats (col_id int, null_value_count bigint) Row format delimited Fields terminated by '\t' Lines terminated by '\n'  Stored as textfile ;</v>
      </c>
      <c r="BE18" s="59" t="s">
        <v>12951</v>
      </c>
      <c r="BH18" s="144" t="str">
        <f t="shared" si="20"/>
        <v xml:space="preserve">insert into table db_custscience_interns.col_7_DB_SLSCNSL_PRODREFRESH_CSTIW_SLS_TXN_LN_ITM_FCT_null_value_count_table_stats select '7' as col_id, count (sell_loc_hash_key) as null_value_count where GLBL_SKU_HASH_KEY IS NULL </v>
      </c>
      <c r="BI18" s="59" t="s">
        <v>15256</v>
      </c>
      <c r="BL18" s="144" t="str">
        <f t="shared" si="21"/>
        <v>insert into table db_custscience_interns.SUMMARY_of_DB_SLSCNSL_PRODREFRESH_CSTIW_SLS_TXN_LN_ITM_FCT_null_value_count_table_stats select col_id, null_value_count from db_custscience_interns.col_7_DB_SLSCNSL_PRODREFRESH_CSTIW_SLS_TXN_LN_ITM_FCT_null_value_count_table_stats ;</v>
      </c>
      <c r="BM18" s="59" t="s">
        <v>13045</v>
      </c>
      <c r="BO18" s="300"/>
      <c r="BP18" s="302"/>
      <c r="BQ18" s="302"/>
      <c r="BS18" s="144" t="str">
        <f t="shared" si="22"/>
        <v>drop table db_custscience_interns.col_7_DB_SLSCNSL_PRODREFRESH_CSTIW_SLS_TXN_LN_ITM_FCT_null_value_count_table_stats ;</v>
      </c>
      <c r="BT18" s="59" t="s">
        <v>12474</v>
      </c>
    </row>
    <row r="19" spans="1:72" s="59" customFormat="1" ht="30">
      <c r="A19" s="296" t="s">
        <v>422</v>
      </c>
      <c r="B19" s="144" t="str">
        <f t="shared" si="5"/>
        <v>glbl_sty_clr_hash_key string</v>
      </c>
      <c r="C19" s="145">
        <f t="shared" si="6"/>
        <v>22</v>
      </c>
      <c r="D19" s="145">
        <f t="shared" si="7"/>
        <v>0</v>
      </c>
      <c r="E19" s="145"/>
      <c r="F19" s="44" t="str">
        <f t="shared" si="0"/>
        <v>GLBL_STY_CLR_HASH_KEY</v>
      </c>
      <c r="G19" s="36" t="str">
        <f t="shared" si="1"/>
        <v>string</v>
      </c>
      <c r="H19" s="29">
        <v>8</v>
      </c>
      <c r="I19" s="308">
        <f t="shared" si="8"/>
        <v>706436</v>
      </c>
      <c r="J19" s="215"/>
      <c r="K19" s="128" t="str">
        <f t="shared" si="9"/>
        <v>The brand style color hash key will be generated based on the opr_glbl_sty_clr_id and brd_sty_key  (From PDM)</v>
      </c>
      <c r="L19" s="128"/>
      <c r="M19" s="342"/>
      <c r="N19" s="394" t="s">
        <v>12851</v>
      </c>
      <c r="O19" s="394" t="s">
        <v>12840</v>
      </c>
      <c r="P19" s="394" t="s">
        <v>13293</v>
      </c>
      <c r="Q19" s="394" t="s">
        <v>13285</v>
      </c>
      <c r="S19" s="144" t="str">
        <f t="shared" si="10"/>
        <v>GLBL_STY_CLR_HASH_KEY  string,</v>
      </c>
      <c r="T19" s="149" t="s">
        <v>13309</v>
      </c>
      <c r="U19" s="150" t="str">
        <f t="shared" si="11"/>
        <v>GLBL_STY_CLR_HASH_KEY,</v>
      </c>
      <c r="V19" s="149"/>
      <c r="W19" s="149"/>
      <c r="X19" s="150" t="str">
        <f t="shared" si="12"/>
        <v>,a.GLBL_STY_CLR_HASH_KEY</v>
      </c>
      <c r="Y19" s="297"/>
      <c r="Z19" s="299" t="str">
        <f t="shared" si="2"/>
        <v>select count (distinct GLBL_STY_CLR_HASH_KEY) as GLBL_STY_CLR_HASH_KEY_Count_Distinct FROM DB_SLSCNSL_PRODREFRESH.CSTIW_SLS_TXN_LN_ITM_FCT ;</v>
      </c>
      <c r="AA19" s="297"/>
      <c r="AB19" s="299" t="str">
        <f t="shared" si="13"/>
        <v>select distinct(GLBL_STY_CLR_HASH_KEY) as GLBL_STY_CLR_HASH_KEY_Count_Distinct FROM DB_SLSCNSL_PRODREFRESH.CSTIW_SLS_TXN_LN_ITM_FCT ;</v>
      </c>
      <c r="AC19" s="297"/>
      <c r="AD19" s="59" t="s">
        <v>2584</v>
      </c>
      <c r="AE19" s="59" t="s">
        <v>2825</v>
      </c>
      <c r="AF19" s="59" t="s">
        <v>12636</v>
      </c>
      <c r="AG19" s="144" t="str">
        <f t="shared" si="3"/>
        <v>GLBL_SKU_HASH_KEY</v>
      </c>
      <c r="AH19" s="144" t="str">
        <f t="shared" si="4"/>
        <v>Brand SKU Hash Key generated for every distinctopr_gbl_sku_id, style version number and merchandise indicator  (From PDM)</v>
      </c>
      <c r="AI19" s="297"/>
      <c r="AJ19" s="297"/>
      <c r="AK19" s="298" t="str">
        <f t="shared" si="14"/>
        <v>col_8</v>
      </c>
      <c r="AL19" s="299" t="str">
        <f t="shared" si="15"/>
        <v>create table db_custscience_interns.col_8_DB_SLSCNSL_PRODREFRESH_CSTIW_SLS_TXN_LN_ITM_FCT_distinct_values_table_stats (col_id int, distinct_values bigint) Row format delimited Fields terminated by '\t' Lines terminated by '\n'  Stored as textfile ;</v>
      </c>
      <c r="AM19" s="59" t="s">
        <v>12288</v>
      </c>
      <c r="AP19" s="144" t="str">
        <f t="shared" si="16"/>
        <v>insert into table db_custscience_interns.col_8_DB_SLSCNSL_PRODREFRESH_CSTIW_SLS_TXN_LN_ITM_FCT_distinct_values_table_stats select '8' as col_id, count (distinct GLBL_STY_CLR_HASH_KEY) as distinct_values</v>
      </c>
      <c r="AQ19" s="59" t="s">
        <v>12381</v>
      </c>
      <c r="AT19" s="144" t="str">
        <f t="shared" si="17"/>
        <v>insert into table db_custscience_interns.SUMMARY_of_DB_SLSCNSL_PRODREFRESH_CSTIW_SLS_TXN_LN_ITM_FCT_distinct_values_table_stats select col_id, distinct_values from db_custscience_interns.col_8_DB_SLSCNSL_PRODREFRESH_CSTIW_SLS_TXN_LN_ITM_FCT_distinct_values_table_stats ;</v>
      </c>
      <c r="AU19" s="59" t="s">
        <v>12664</v>
      </c>
      <c r="AW19" s="300" t="s">
        <v>12757</v>
      </c>
      <c r="AX19" s="300">
        <v>16</v>
      </c>
      <c r="AY19" s="300">
        <v>43649</v>
      </c>
      <c r="BA19" s="144" t="str">
        <f t="shared" si="18"/>
        <v>drop table db_custscience_interns.col_8_DB_SLSCNSL_PRODREFRESH_CSTIW_SLS_TXN_LN_ITM_FCT_distinct_values_table_stats;</v>
      </c>
      <c r="BB19" s="59" t="s">
        <v>12859</v>
      </c>
      <c r="BC19" s="301"/>
      <c r="BD19" s="144" t="str">
        <f t="shared" si="19"/>
        <v>create table db_custscience_interns.col_8_DB_SLSCNSL_PRODREFRESH_CSTIW_SLS_TXN_LN_ITM_FCT_null_value_count_table_stats (col_id int, null_value_count bigint) Row format delimited Fields terminated by '\t' Lines terminated by '\n'  Stored as textfile ;</v>
      </c>
      <c r="BE19" s="59" t="s">
        <v>12952</v>
      </c>
      <c r="BH19" s="144" t="str">
        <f t="shared" si="20"/>
        <v xml:space="preserve">insert into table db_custscience_interns.col_8_DB_SLSCNSL_PRODREFRESH_CSTIW_SLS_TXN_LN_ITM_FCT_null_value_count_table_stats select '8' as col_id, count (sell_loc_hash_key) as null_value_count where GLBL_STY_CLR_HASH_KEY IS NULL </v>
      </c>
      <c r="BI19" s="59" t="s">
        <v>15257</v>
      </c>
      <c r="BL19" s="144" t="str">
        <f t="shared" si="21"/>
        <v>insert into table db_custscience_interns.SUMMARY_of_DB_SLSCNSL_PRODREFRESH_CSTIW_SLS_TXN_LN_ITM_FCT_null_value_count_table_stats select col_id, null_value_count from db_custscience_interns.col_8_DB_SLSCNSL_PRODREFRESH_CSTIW_SLS_TXN_LN_ITM_FCT_null_value_count_table_stats ;</v>
      </c>
      <c r="BM19" s="59" t="s">
        <v>13046</v>
      </c>
      <c r="BO19" s="300"/>
      <c r="BP19" s="302"/>
      <c r="BQ19" s="302"/>
      <c r="BS19" s="144" t="str">
        <f t="shared" si="22"/>
        <v>drop table db_custscience_interns.col_8_DB_SLSCNSL_PRODREFRESH_CSTIW_SLS_TXN_LN_ITM_FCT_null_value_count_table_stats ;</v>
      </c>
      <c r="BT19" s="59" t="s">
        <v>12475</v>
      </c>
    </row>
    <row r="20" spans="1:72" s="59" customFormat="1">
      <c r="A20" s="296" t="s">
        <v>12227</v>
      </c>
      <c r="B20" s="144" t="str">
        <f t="shared" si="5"/>
        <v>cr_loc_hash_key string</v>
      </c>
      <c r="C20" s="145">
        <f t="shared" si="6"/>
        <v>16</v>
      </c>
      <c r="D20" s="145">
        <f t="shared" si="7"/>
        <v>0</v>
      </c>
      <c r="E20" s="145"/>
      <c r="F20" s="36" t="str">
        <f t="shared" si="0"/>
        <v>CR_LOC_HASH_KEY</v>
      </c>
      <c r="G20" s="36" t="str">
        <f t="shared" si="1"/>
        <v>string</v>
      </c>
      <c r="H20" s="29">
        <v>9</v>
      </c>
      <c r="I20" s="308">
        <f t="shared" si="8"/>
        <v>4084</v>
      </c>
      <c r="J20" s="215"/>
      <c r="K20" s="128" t="str">
        <f t="shared" si="9"/>
        <v>Hash key generated for a OPR_LOC_NBR and open date  (From PDM)</v>
      </c>
      <c r="L20" s="128"/>
      <c r="M20" s="342"/>
      <c r="N20" s="396" t="s">
        <v>12847</v>
      </c>
      <c r="O20" s="396" t="s">
        <v>12837</v>
      </c>
      <c r="P20" s="396" t="s">
        <v>13294</v>
      </c>
      <c r="Q20" s="396" t="s">
        <v>13286</v>
      </c>
      <c r="S20" s="144" t="str">
        <f t="shared" si="10"/>
        <v>CR_LOC_HASH_KEY  string,</v>
      </c>
      <c r="T20" s="149" t="s">
        <v>13310</v>
      </c>
      <c r="U20" s="150" t="str">
        <f t="shared" si="11"/>
        <v>CR_LOC_HASH_KEY,</v>
      </c>
      <c r="V20" s="149"/>
      <c r="W20" s="149"/>
      <c r="X20" s="150" t="str">
        <f t="shared" si="12"/>
        <v>,a.CR_LOC_HASH_KEY</v>
      </c>
      <c r="Y20" s="297"/>
      <c r="Z20" s="299" t="str">
        <f t="shared" si="2"/>
        <v>select count (distinct CR_LOC_HASH_KEY) as CR_LOC_HASH_KEY_Count_Distinct FROM DB_SLSCNSL_PRODREFRESH.CSTIW_SLS_TXN_LN_ITM_FCT ;</v>
      </c>
      <c r="AA20" s="297"/>
      <c r="AB20" s="299" t="str">
        <f t="shared" si="13"/>
        <v>select distinct(CR_LOC_HASH_KEY) as CR_LOC_HASH_KEY_Count_Distinct FROM DB_SLSCNSL_PRODREFRESH.CSTIW_SLS_TXN_LN_ITM_FCT ;</v>
      </c>
      <c r="AC20" s="297"/>
      <c r="AD20" s="59" t="s">
        <v>2586</v>
      </c>
      <c r="AE20" s="59" t="s">
        <v>2825</v>
      </c>
      <c r="AF20" s="59" t="s">
        <v>12637</v>
      </c>
      <c r="AG20" s="144" t="str">
        <f t="shared" si="3"/>
        <v>GLBL_STY_CLR_HASH_KEY</v>
      </c>
      <c r="AH20" s="144" t="str">
        <f t="shared" si="4"/>
        <v>The brand style color hash key will be generated based on the opr_glbl_sty_clr_id and brd_sty_key  (From PDM)</v>
      </c>
      <c r="AI20" s="297"/>
      <c r="AJ20" s="297"/>
      <c r="AK20" s="298" t="str">
        <f t="shared" si="14"/>
        <v>col_9</v>
      </c>
      <c r="AL20" s="299" t="str">
        <f t="shared" si="15"/>
        <v>create table db_custscience_interns.col_9_DB_SLSCNSL_PRODREFRESH_CSTIW_SLS_TXN_LN_ITM_FCT_distinct_values_table_stats (col_id int, distinct_values bigint) Row format delimited Fields terminated by '\t' Lines terminated by '\n'  Stored as textfile ;</v>
      </c>
      <c r="AM20" s="59" t="s">
        <v>12289</v>
      </c>
      <c r="AP20" s="144" t="str">
        <f t="shared" si="16"/>
        <v>insert into table db_custscience_interns.col_9_DB_SLSCNSL_PRODREFRESH_CSTIW_SLS_TXN_LN_ITM_FCT_distinct_values_table_stats select '9' as col_id, count (distinct CR_LOC_HASH_KEY) as distinct_values</v>
      </c>
      <c r="AQ20" s="59" t="s">
        <v>12382</v>
      </c>
      <c r="AT20" s="144" t="str">
        <f t="shared" si="17"/>
        <v>insert into table db_custscience_interns.SUMMARY_of_DB_SLSCNSL_PRODREFRESH_CSTIW_SLS_TXN_LN_ITM_FCT_distinct_values_table_stats select col_id, distinct_values from db_custscience_interns.col_9_DB_SLSCNSL_PRODREFRESH_CSTIW_SLS_TXN_LN_ITM_FCT_distinct_values_table_stats ;</v>
      </c>
      <c r="AU20" s="59" t="s">
        <v>12665</v>
      </c>
      <c r="AW20" s="300" t="s">
        <v>12758</v>
      </c>
      <c r="AX20" s="300">
        <v>17</v>
      </c>
      <c r="AY20" s="300">
        <v>235148</v>
      </c>
      <c r="BA20" s="144" t="str">
        <f t="shared" si="18"/>
        <v>drop table db_custscience_interns.col_9_DB_SLSCNSL_PRODREFRESH_CSTIW_SLS_TXN_LN_ITM_FCT_distinct_values_table_stats;</v>
      </c>
      <c r="BB20" s="59" t="s">
        <v>12860</v>
      </c>
      <c r="BC20" s="301"/>
      <c r="BD20" s="144" t="str">
        <f t="shared" si="19"/>
        <v>create table db_custscience_interns.col_9_DB_SLSCNSL_PRODREFRESH_CSTIW_SLS_TXN_LN_ITM_FCT_null_value_count_table_stats (col_id int, null_value_count bigint) Row format delimited Fields terminated by '\t' Lines terminated by '\n'  Stored as textfile ;</v>
      </c>
      <c r="BE20" s="59" t="s">
        <v>12953</v>
      </c>
      <c r="BH20" s="144" t="str">
        <f t="shared" si="20"/>
        <v xml:space="preserve">insert into table db_custscience_interns.col_9_DB_SLSCNSL_PRODREFRESH_CSTIW_SLS_TXN_LN_ITM_FCT_null_value_count_table_stats select '9' as col_id, count (sell_loc_hash_key) as null_value_count where CR_LOC_HASH_KEY IS NULL </v>
      </c>
      <c r="BI20" s="59" t="s">
        <v>15258</v>
      </c>
      <c r="BL20" s="144" t="str">
        <f t="shared" si="21"/>
        <v>insert into table db_custscience_interns.SUMMARY_of_DB_SLSCNSL_PRODREFRESH_CSTIW_SLS_TXN_LN_ITM_FCT_null_value_count_table_stats select col_id, null_value_count from db_custscience_interns.col_9_DB_SLSCNSL_PRODREFRESH_CSTIW_SLS_TXN_LN_ITM_FCT_null_value_count_table_stats ;</v>
      </c>
      <c r="BM20" s="59" t="s">
        <v>13047</v>
      </c>
      <c r="BO20" s="300"/>
      <c r="BP20" s="302"/>
      <c r="BQ20" s="302"/>
      <c r="BS20" s="144" t="str">
        <f t="shared" si="22"/>
        <v>drop table db_custscience_interns.col_9_DB_SLSCNSL_PRODREFRESH_CSTIW_SLS_TXN_LN_ITM_FCT_null_value_count_table_stats ;</v>
      </c>
      <c r="BT20" s="59" t="s">
        <v>12476</v>
      </c>
    </row>
    <row r="21" spans="1:72" s="59" customFormat="1" ht="15.75" thickBot="1">
      <c r="A21" s="296" t="s">
        <v>423</v>
      </c>
      <c r="B21" s="144" t="str">
        <f t="shared" si="5"/>
        <v>sls_txn_itm_typ_cd string</v>
      </c>
      <c r="C21" s="145">
        <f t="shared" si="6"/>
        <v>19</v>
      </c>
      <c r="D21" s="145">
        <f t="shared" si="7"/>
        <v>0</v>
      </c>
      <c r="E21" s="145"/>
      <c r="F21" s="158" t="str">
        <f t="shared" si="0"/>
        <v>SLS_TXN_ITM_TYP_CD</v>
      </c>
      <c r="G21" s="158" t="str">
        <f t="shared" si="1"/>
        <v>string</v>
      </c>
      <c r="H21" s="162">
        <v>10</v>
      </c>
      <c r="I21" s="312">
        <f t="shared" si="8"/>
        <v>2</v>
      </c>
      <c r="J21" s="313"/>
      <c r="K21" s="163" t="str">
        <f t="shared" si="9"/>
        <v>Identifies the item sold was a merchandise or non-merchandise item.  (From PDM)</v>
      </c>
      <c r="L21" s="163"/>
      <c r="M21" s="379"/>
      <c r="N21" s="397" t="s">
        <v>1694</v>
      </c>
      <c r="O21" s="397" t="s">
        <v>1694</v>
      </c>
      <c r="P21" s="397" t="s">
        <v>1694</v>
      </c>
      <c r="Q21" s="397" t="s">
        <v>1694</v>
      </c>
      <c r="S21" s="144" t="str">
        <f t="shared" si="10"/>
        <v>SLS_TXN_ITM_TYP_CD  string,</v>
      </c>
      <c r="T21" s="149" t="s">
        <v>13311</v>
      </c>
      <c r="U21" s="150" t="str">
        <f t="shared" si="11"/>
        <v>SLS_TXN_ITM_TYP_CD,</v>
      </c>
      <c r="V21" s="149"/>
      <c r="W21" s="149"/>
      <c r="X21" s="150" t="str">
        <f t="shared" si="12"/>
        <v>,a.SLS_TXN_ITM_TYP_CD</v>
      </c>
      <c r="Y21" s="297"/>
      <c r="Z21" s="299" t="str">
        <f t="shared" si="2"/>
        <v>select count (distinct SLS_TXN_ITM_TYP_CD) as SLS_TXN_ITM_TYP_CD_Count_Distinct FROM DB_SLSCNSL_PRODREFRESH.CSTIW_SLS_TXN_LN_ITM_FCT ;</v>
      </c>
      <c r="AA21" s="297"/>
      <c r="AB21" s="299" t="str">
        <f t="shared" si="13"/>
        <v>select distinct(SLS_TXN_ITM_TYP_CD) as SLS_TXN_ITM_TYP_CD_Count_Distinct FROM DB_SLSCNSL_PRODREFRESH.CSTIW_SLS_TXN_LN_ITM_FCT ;</v>
      </c>
      <c r="AC21" s="297"/>
      <c r="AD21" s="59" t="s">
        <v>12604</v>
      </c>
      <c r="AE21" s="59" t="s">
        <v>2825</v>
      </c>
      <c r="AF21" s="59" t="s">
        <v>12654</v>
      </c>
      <c r="AG21" s="144" t="str">
        <f t="shared" si="3"/>
        <v>CR_LOC_HASH_KEY</v>
      </c>
      <c r="AH21" s="144" t="str">
        <f t="shared" si="4"/>
        <v>Hash key generated for a OPR_LOC_NBR and open date  (From PDM)</v>
      </c>
      <c r="AI21" s="297"/>
      <c r="AJ21" s="297"/>
      <c r="AK21" s="298" t="str">
        <f t="shared" si="14"/>
        <v>col_10</v>
      </c>
      <c r="AL21" s="299" t="str">
        <f t="shared" si="15"/>
        <v>create table db_custscience_interns.col_10_DB_SLSCNSL_PRODREFRESH_CSTIW_SLS_TXN_LN_ITM_FCT_distinct_values_table_stats (col_id int, distinct_values bigint) Row format delimited Fields terminated by '\t' Lines terminated by '\n'  Stored as textfile ;</v>
      </c>
      <c r="AM21" s="59" t="s">
        <v>12290</v>
      </c>
      <c r="AP21" s="144" t="str">
        <f t="shared" si="16"/>
        <v>insert into table db_custscience_interns.col_10_DB_SLSCNSL_PRODREFRESH_CSTIW_SLS_TXN_LN_ITM_FCT_distinct_values_table_stats select '10' as col_id, count (distinct SLS_TXN_ITM_TYP_CD) as distinct_values</v>
      </c>
      <c r="AQ21" s="59" t="s">
        <v>12383</v>
      </c>
      <c r="AT21" s="144" t="str">
        <f t="shared" si="17"/>
        <v>insert into table db_custscience_interns.SUMMARY_of_DB_SLSCNSL_PRODREFRESH_CSTIW_SLS_TXN_LN_ITM_FCT_distinct_values_table_stats select col_id, distinct_values from db_custscience_interns.col_10_DB_SLSCNSL_PRODREFRESH_CSTIW_SLS_TXN_LN_ITM_FCT_distinct_values_table_stats ;</v>
      </c>
      <c r="AU21" s="59" t="s">
        <v>12666</v>
      </c>
      <c r="AW21" s="300" t="s">
        <v>12759</v>
      </c>
      <c r="AX21" s="300">
        <v>18</v>
      </c>
      <c r="AY21" s="300">
        <v>5290</v>
      </c>
      <c r="BA21" s="144" t="str">
        <f t="shared" si="18"/>
        <v>drop table db_custscience_interns.col_10_DB_SLSCNSL_PRODREFRESH_CSTIW_SLS_TXN_LN_ITM_FCT_distinct_values_table_stats;</v>
      </c>
      <c r="BB21" s="59" t="s">
        <v>12861</v>
      </c>
      <c r="BC21" s="301"/>
      <c r="BD21" s="144" t="str">
        <f t="shared" si="19"/>
        <v>create table db_custscience_interns.col_10_DB_SLSCNSL_PRODREFRESH_CSTIW_SLS_TXN_LN_ITM_FCT_null_value_count_table_stats (col_id int, null_value_count bigint) Row format delimited Fields terminated by '\t' Lines terminated by '\n'  Stored as textfile ;</v>
      </c>
      <c r="BE21" s="59" t="s">
        <v>12954</v>
      </c>
      <c r="BH21" s="144" t="str">
        <f t="shared" si="20"/>
        <v xml:space="preserve">insert into table db_custscience_interns.col_10_DB_SLSCNSL_PRODREFRESH_CSTIW_SLS_TXN_LN_ITM_FCT_null_value_count_table_stats select '10' as col_id, count (sell_loc_hash_key) as null_value_count where SLS_TXN_ITM_TYP_CD IS NULL </v>
      </c>
      <c r="BI21" s="59" t="s">
        <v>15259</v>
      </c>
      <c r="BL21" s="144" t="str">
        <f t="shared" si="21"/>
        <v>insert into table db_custscience_interns.SUMMARY_of_DB_SLSCNSL_PRODREFRESH_CSTIW_SLS_TXN_LN_ITM_FCT_null_value_count_table_stats select col_id, null_value_count from db_custscience_interns.col_10_DB_SLSCNSL_PRODREFRESH_CSTIW_SLS_TXN_LN_ITM_FCT_null_value_count_table_stats ;</v>
      </c>
      <c r="BM21" s="59" t="s">
        <v>13048</v>
      </c>
      <c r="BO21" s="300"/>
      <c r="BP21" s="302"/>
      <c r="BQ21" s="302"/>
      <c r="BS21" s="144" t="str">
        <f t="shared" si="22"/>
        <v>drop table db_custscience_interns.col_10_DB_SLSCNSL_PRODREFRESH_CSTIW_SLS_TXN_LN_ITM_FCT_null_value_count_table_stats ;</v>
      </c>
      <c r="BT21" s="59" t="s">
        <v>12477</v>
      </c>
    </row>
    <row r="22" spans="1:72" s="59" customFormat="1">
      <c r="A22" s="296" t="s">
        <v>424</v>
      </c>
      <c r="B22" s="144" t="str">
        <f t="shared" si="5"/>
        <v>sls_txn_itm_typ_cd_desc string</v>
      </c>
      <c r="C22" s="145">
        <f t="shared" si="6"/>
        <v>24</v>
      </c>
      <c r="D22" s="145">
        <f t="shared" si="7"/>
        <v>0</v>
      </c>
      <c r="E22" s="145"/>
      <c r="F22" s="152" t="str">
        <f t="shared" si="0"/>
        <v>SLS_TXN_ITM_TYP_CD_DESC</v>
      </c>
      <c r="G22" s="152" t="str">
        <f t="shared" si="1"/>
        <v>tring</v>
      </c>
      <c r="H22" s="156">
        <v>11</v>
      </c>
      <c r="I22" s="310">
        <f t="shared" si="8"/>
        <v>2</v>
      </c>
      <c r="J22" s="311"/>
      <c r="K22" s="157" t="str">
        <f t="shared" si="9"/>
        <v xml:space="preserve"> (From PDM)</v>
      </c>
      <c r="L22" s="157"/>
      <c r="M22" s="375"/>
      <c r="N22" s="398" t="s">
        <v>1695</v>
      </c>
      <c r="O22" s="398" t="s">
        <v>1695</v>
      </c>
      <c r="P22" s="398" t="s">
        <v>1695</v>
      </c>
      <c r="Q22" s="398" t="s">
        <v>1695</v>
      </c>
      <c r="S22" s="144" t="str">
        <f t="shared" si="10"/>
        <v>SLS_TXN_ITM_TYP_CD_DESC  tring,</v>
      </c>
      <c r="T22" s="149" t="s">
        <v>13312</v>
      </c>
      <c r="U22" s="150" t="str">
        <f t="shared" si="11"/>
        <v>SLS_TXN_ITM_TYP_CD_DESC,</v>
      </c>
      <c r="V22" s="149"/>
      <c r="W22" s="149"/>
      <c r="X22" s="150" t="str">
        <f t="shared" si="12"/>
        <v>,a.SLS_TXN_ITM_TYP_CD_DESC</v>
      </c>
      <c r="Y22" s="297"/>
      <c r="Z22" s="299" t="str">
        <f t="shared" si="2"/>
        <v>select count (distinct SLS_TXN_ITM_TYP_CD_DESC) as SLS_TXN_ITM_TYP_CD_DESC_Count_Distinct FROM DB_SLSCNSL_PRODREFRESH.CSTIW_SLS_TXN_LN_ITM_FCT ;</v>
      </c>
      <c r="AA22" s="297"/>
      <c r="AB22" s="299" t="str">
        <f t="shared" si="13"/>
        <v>select distinct(SLS_TXN_ITM_TYP_CD_DESC) as SLS_TXN_ITM_TYP_CD_DESC_Count_Distinct FROM DB_SLSCNSL_PRODREFRESH.CSTIW_SLS_TXN_LN_ITM_FCT ;</v>
      </c>
      <c r="AC22" s="297"/>
      <c r="AD22" s="59" t="s">
        <v>12603</v>
      </c>
      <c r="AE22" s="59" t="s">
        <v>2825</v>
      </c>
      <c r="AF22" s="59" t="s">
        <v>12602</v>
      </c>
      <c r="AG22" s="144" t="str">
        <f t="shared" si="3"/>
        <v>OPR_STY_CLR_SZ_NBR</v>
      </c>
      <c r="AH22" s="144" t="str">
        <f t="shared" si="4"/>
        <v>Identifies the SKU number in case of merchandise sales.  (From PDM)</v>
      </c>
      <c r="AI22" s="297"/>
      <c r="AJ22" s="297"/>
      <c r="AK22" s="298" t="str">
        <f t="shared" si="14"/>
        <v>col_11</v>
      </c>
      <c r="AL22" s="299" t="str">
        <f t="shared" si="15"/>
        <v>create table db_custscience_interns.col_11_DB_SLSCNSL_PRODREFRESH_CSTIW_SLS_TXN_LN_ITM_FCT_distinct_values_table_stats (col_id int, distinct_values bigint) Row format delimited Fields terminated by '\t' Lines terminated by '\n'  Stored as textfile ;</v>
      </c>
      <c r="AM22" s="59" t="s">
        <v>12291</v>
      </c>
      <c r="AP22" s="144" t="str">
        <f t="shared" si="16"/>
        <v>insert into table db_custscience_interns.col_11_DB_SLSCNSL_PRODREFRESH_CSTIW_SLS_TXN_LN_ITM_FCT_distinct_values_table_stats select '11' as col_id, count (distinct SLS_TXN_ITM_TYP_CD_DESC) as distinct_values</v>
      </c>
      <c r="AQ22" s="59" t="s">
        <v>12384</v>
      </c>
      <c r="AT22" s="144" t="str">
        <f t="shared" si="17"/>
        <v>insert into table db_custscience_interns.SUMMARY_of_DB_SLSCNSL_PRODREFRESH_CSTIW_SLS_TXN_LN_ITM_FCT_distinct_values_table_stats select col_id, distinct_values from db_custscience_interns.col_11_DB_SLSCNSL_PRODREFRESH_CSTIW_SLS_TXN_LN_ITM_FCT_distinct_values_table_stats ;</v>
      </c>
      <c r="AU22" s="59" t="s">
        <v>12667</v>
      </c>
      <c r="AW22" s="300" t="s">
        <v>4175</v>
      </c>
      <c r="AX22" s="300">
        <v>19</v>
      </c>
      <c r="AY22" s="300">
        <v>2</v>
      </c>
      <c r="BA22" s="144" t="str">
        <f t="shared" si="18"/>
        <v>drop table db_custscience_interns.col_11_DB_SLSCNSL_PRODREFRESH_CSTIW_SLS_TXN_LN_ITM_FCT_distinct_values_table_stats;</v>
      </c>
      <c r="BB22" s="59" t="s">
        <v>12862</v>
      </c>
      <c r="BC22" s="301"/>
      <c r="BD22" s="144" t="str">
        <f t="shared" si="19"/>
        <v>create table db_custscience_interns.col_11_DB_SLSCNSL_PRODREFRESH_CSTIW_SLS_TXN_LN_ITM_FCT_null_value_count_table_stats (col_id int, null_value_count bigint) Row format delimited Fields terminated by '\t' Lines terminated by '\n'  Stored as textfile ;</v>
      </c>
      <c r="BE22" s="59" t="s">
        <v>12955</v>
      </c>
      <c r="BH22" s="144" t="str">
        <f t="shared" si="20"/>
        <v xml:space="preserve">insert into table db_custscience_interns.col_11_DB_SLSCNSL_PRODREFRESH_CSTIW_SLS_TXN_LN_ITM_FCT_null_value_count_table_stats select '11' as col_id, count (sell_loc_hash_key) as null_value_count where SLS_TXN_ITM_TYP_CD_DESC IS NULL </v>
      </c>
      <c r="BI22" s="59" t="s">
        <v>15260</v>
      </c>
      <c r="BL22" s="144" t="str">
        <f t="shared" si="21"/>
        <v>insert into table db_custscience_interns.SUMMARY_of_DB_SLSCNSL_PRODREFRESH_CSTIW_SLS_TXN_LN_ITM_FCT_null_value_count_table_stats select col_id, null_value_count from db_custscience_interns.col_11_DB_SLSCNSL_PRODREFRESH_CSTIW_SLS_TXN_LN_ITM_FCT_null_value_count_table_stats ;</v>
      </c>
      <c r="BM22" s="59" t="s">
        <v>13049</v>
      </c>
      <c r="BO22" s="300"/>
      <c r="BP22" s="302"/>
      <c r="BQ22" s="302"/>
      <c r="BS22" s="144" t="str">
        <f t="shared" si="22"/>
        <v>drop table db_custscience_interns.col_11_DB_SLSCNSL_PRODREFRESH_CSTIW_SLS_TXN_LN_ITM_FCT_null_value_count_table_stats ;</v>
      </c>
      <c r="BT22" s="59" t="s">
        <v>12478</v>
      </c>
    </row>
    <row r="23" spans="1:72" s="59" customFormat="1">
      <c r="A23" s="296" t="s">
        <v>12228</v>
      </c>
      <c r="B23" s="144" t="str">
        <f t="shared" si="5"/>
        <v>vd_ind string</v>
      </c>
      <c r="C23" s="145">
        <f t="shared" si="6"/>
        <v>7</v>
      </c>
      <c r="D23" s="145">
        <f t="shared" si="7"/>
        <v>0</v>
      </c>
      <c r="E23" s="145"/>
      <c r="F23" s="36" t="str">
        <f t="shared" si="0"/>
        <v>VD_IND</v>
      </c>
      <c r="G23" s="36" t="str">
        <f t="shared" si="1"/>
        <v>string</v>
      </c>
      <c r="H23" s="29">
        <v>12</v>
      </c>
      <c r="I23" s="308">
        <f t="shared" si="8"/>
        <v>2</v>
      </c>
      <c r="J23" s="215"/>
      <c r="K23" s="128" t="str">
        <f t="shared" si="9"/>
        <v>Indicates if the sales line item was voided or not.  (From PDM)</v>
      </c>
      <c r="L23" s="128"/>
      <c r="M23" s="342"/>
      <c r="N23" s="396" t="s">
        <v>120</v>
      </c>
      <c r="O23" s="396" t="s">
        <v>120</v>
      </c>
      <c r="P23" s="396" t="s">
        <v>120</v>
      </c>
      <c r="Q23" s="396" t="s">
        <v>120</v>
      </c>
      <c r="S23" s="144" t="str">
        <f t="shared" si="10"/>
        <v>VD_IND  string,</v>
      </c>
      <c r="T23" s="149" t="s">
        <v>13313</v>
      </c>
      <c r="U23" s="150" t="str">
        <f t="shared" si="11"/>
        <v>VD_IND,</v>
      </c>
      <c r="V23" s="149"/>
      <c r="W23" s="149"/>
      <c r="X23" s="150" t="str">
        <f t="shared" si="12"/>
        <v>,a.VD_IND</v>
      </c>
      <c r="Y23" s="297"/>
      <c r="Z23" s="299" t="str">
        <f t="shared" si="2"/>
        <v>select count (distinct VD_IND) as VD_IND_Count_Distinct FROM DB_SLSCNSL_PRODREFRESH.CSTIW_SLS_TXN_LN_ITM_FCT ;</v>
      </c>
      <c r="AA23" s="297"/>
      <c r="AB23" s="299" t="str">
        <f t="shared" si="13"/>
        <v>select distinct(VD_IND) as VD_IND_Count_Distinct FROM DB_SLSCNSL_PRODREFRESH.CSTIW_SLS_TXN_LN_ITM_FCT ;</v>
      </c>
      <c r="AC23" s="297"/>
      <c r="AD23" s="59" t="s">
        <v>2588</v>
      </c>
      <c r="AE23" s="59" t="s">
        <v>2825</v>
      </c>
      <c r="AF23" s="59" t="s">
        <v>12601</v>
      </c>
      <c r="AG23" s="144" t="str">
        <f t="shared" si="3"/>
        <v>SLS_TXN_ITM_TYP_CD</v>
      </c>
      <c r="AH23" s="144" t="str">
        <f t="shared" si="4"/>
        <v>Identifies the item sold was a merchandise or non-merchandise item.  (From PDM)</v>
      </c>
      <c r="AI23" s="297"/>
      <c r="AJ23" s="297"/>
      <c r="AK23" s="298" t="str">
        <f t="shared" si="14"/>
        <v>col_12</v>
      </c>
      <c r="AL23" s="299" t="str">
        <f t="shared" si="15"/>
        <v>create table db_custscience_interns.col_12_DB_SLSCNSL_PRODREFRESH_CSTIW_SLS_TXN_LN_ITM_FCT_distinct_values_table_stats (col_id int, distinct_values bigint) Row format delimited Fields terminated by '\t' Lines terminated by '\n'  Stored as textfile ;</v>
      </c>
      <c r="AM23" s="59" t="s">
        <v>12292</v>
      </c>
      <c r="AP23" s="144" t="str">
        <f t="shared" si="16"/>
        <v>insert into table db_custscience_interns.col_12_DB_SLSCNSL_PRODREFRESH_CSTIW_SLS_TXN_LN_ITM_FCT_distinct_values_table_stats select '12' as col_id, count (distinct VD_IND) as distinct_values</v>
      </c>
      <c r="AQ23" s="59" t="s">
        <v>12385</v>
      </c>
      <c r="AT23" s="144" t="str">
        <f t="shared" si="17"/>
        <v>insert into table db_custscience_interns.SUMMARY_of_DB_SLSCNSL_PRODREFRESH_CSTIW_SLS_TXN_LN_ITM_FCT_distinct_values_table_stats select col_id, distinct_values from db_custscience_interns.col_12_DB_SLSCNSL_PRODREFRESH_CSTIW_SLS_TXN_LN_ITM_FCT_distinct_values_table_stats ;</v>
      </c>
      <c r="AU23" s="59" t="s">
        <v>12668</v>
      </c>
      <c r="AW23" s="300" t="s">
        <v>12760</v>
      </c>
      <c r="AX23" s="300">
        <v>20</v>
      </c>
      <c r="AY23" s="300">
        <v>26652</v>
      </c>
      <c r="BA23" s="144" t="str">
        <f t="shared" si="18"/>
        <v>drop table db_custscience_interns.col_12_DB_SLSCNSL_PRODREFRESH_CSTIW_SLS_TXN_LN_ITM_FCT_distinct_values_table_stats;</v>
      </c>
      <c r="BB23" s="59" t="s">
        <v>12863</v>
      </c>
      <c r="BC23" s="301"/>
      <c r="BD23" s="144" t="str">
        <f t="shared" si="19"/>
        <v>create table db_custscience_interns.col_12_DB_SLSCNSL_PRODREFRESH_CSTIW_SLS_TXN_LN_ITM_FCT_null_value_count_table_stats (col_id int, null_value_count bigint) Row format delimited Fields terminated by '\t' Lines terminated by '\n'  Stored as textfile ;</v>
      </c>
      <c r="BE23" s="59" t="s">
        <v>12956</v>
      </c>
      <c r="BH23" s="144" t="str">
        <f t="shared" si="20"/>
        <v xml:space="preserve">insert into table db_custscience_interns.col_12_DB_SLSCNSL_PRODREFRESH_CSTIW_SLS_TXN_LN_ITM_FCT_null_value_count_table_stats select '12' as col_id, count (sell_loc_hash_key) as null_value_count where VD_IND IS NULL </v>
      </c>
      <c r="BI23" s="59" t="s">
        <v>15261</v>
      </c>
      <c r="BL23" s="144" t="str">
        <f t="shared" si="21"/>
        <v>insert into table db_custscience_interns.SUMMARY_of_DB_SLSCNSL_PRODREFRESH_CSTIW_SLS_TXN_LN_ITM_FCT_null_value_count_table_stats select col_id, null_value_count from db_custscience_interns.col_12_DB_SLSCNSL_PRODREFRESH_CSTIW_SLS_TXN_LN_ITM_FCT_null_value_count_table_stats ;</v>
      </c>
      <c r="BM23" s="59" t="s">
        <v>13050</v>
      </c>
      <c r="BO23" s="300"/>
      <c r="BP23" s="302"/>
      <c r="BQ23" s="302"/>
      <c r="BS23" s="144" t="str">
        <f t="shared" si="22"/>
        <v>drop table db_custscience_interns.col_12_DB_SLSCNSL_PRODREFRESH_CSTIW_SLS_TXN_LN_ITM_FCT_null_value_count_table_stats ;</v>
      </c>
      <c r="BT23" s="59" t="s">
        <v>12479</v>
      </c>
    </row>
    <row r="24" spans="1:72" s="59" customFormat="1">
      <c r="A24" s="296" t="s">
        <v>425</v>
      </c>
      <c r="B24" s="144" t="str">
        <f t="shared" si="5"/>
        <v>ln_tot_un_sls_qty int</v>
      </c>
      <c r="C24" s="145">
        <f t="shared" si="6"/>
        <v>18</v>
      </c>
      <c r="D24" s="145">
        <f t="shared" si="7"/>
        <v>0</v>
      </c>
      <c r="E24" s="145"/>
      <c r="F24" s="36" t="str">
        <f t="shared" si="0"/>
        <v>LN_TOT_UN_SLS_QTY</v>
      </c>
      <c r="G24" s="36" t="str">
        <f t="shared" si="1"/>
        <v>int</v>
      </c>
      <c r="H24" s="29">
        <v>13</v>
      </c>
      <c r="I24" s="308">
        <f t="shared" si="8"/>
        <v>148</v>
      </c>
      <c r="J24" s="215"/>
      <c r="K24" s="128" t="str">
        <f t="shared" si="9"/>
        <v>Identifies the total units of the SKU sold.  (From PDM)</v>
      </c>
      <c r="L24" s="128"/>
      <c r="M24" s="342"/>
      <c r="N24" s="396">
        <v>1</v>
      </c>
      <c r="O24" s="396">
        <v>1</v>
      </c>
      <c r="P24" s="396" t="s">
        <v>141</v>
      </c>
      <c r="Q24" s="396" t="s">
        <v>141</v>
      </c>
      <c r="S24" s="144" t="str">
        <f t="shared" si="10"/>
        <v>LN_TOT_UN_SLS_QTY  int,</v>
      </c>
      <c r="T24" s="149" t="s">
        <v>13314</v>
      </c>
      <c r="U24" s="150" t="str">
        <f t="shared" si="11"/>
        <v>LN_TOT_UN_SLS_QTY,</v>
      </c>
      <c r="V24" s="149"/>
      <c r="W24" s="149"/>
      <c r="X24" s="150" t="str">
        <f t="shared" si="12"/>
        <v>,a.LN_TOT_UN_SLS_QTY</v>
      </c>
      <c r="Y24" s="297"/>
      <c r="Z24" s="299" t="str">
        <f t="shared" si="2"/>
        <v>select count (distinct LN_TOT_UN_SLS_QTY) as LN_TOT_UN_SLS_QTY_Count_Distinct FROM DB_SLSCNSL_PRODREFRESH.CSTIW_SLS_TXN_LN_ITM_FCT ;</v>
      </c>
      <c r="AA24" s="297"/>
      <c r="AB24" s="299" t="str">
        <f t="shared" si="13"/>
        <v>select distinct(LN_TOT_UN_SLS_QTY) as LN_TOT_UN_SLS_QTY_Count_Distinct FROM DB_SLSCNSL_PRODREFRESH.CSTIW_SLS_TXN_LN_ITM_FCT ;</v>
      </c>
      <c r="AC24" s="297"/>
      <c r="AD24" s="59" t="s">
        <v>12600</v>
      </c>
      <c r="AE24" s="59" t="s">
        <v>2825</v>
      </c>
      <c r="AF24" s="59" t="s">
        <v>12599</v>
      </c>
      <c r="AG24" s="144" t="str">
        <f t="shared" si="3"/>
        <v>VD_IND</v>
      </c>
      <c r="AH24" s="144" t="str">
        <f t="shared" si="4"/>
        <v>Indicates if the sales line item was voided or not.  (From PDM)</v>
      </c>
      <c r="AI24" s="297"/>
      <c r="AJ24" s="297"/>
      <c r="AK24" s="298" t="str">
        <f t="shared" si="14"/>
        <v>col_13</v>
      </c>
      <c r="AL24" s="299" t="str">
        <f t="shared" si="15"/>
        <v>create table db_custscience_interns.col_13_DB_SLSCNSL_PRODREFRESH_CSTIW_SLS_TXN_LN_ITM_FCT_distinct_values_table_stats (col_id int, distinct_values bigint) Row format delimited Fields terminated by '\t' Lines terminated by '\n'  Stored as textfile ;</v>
      </c>
      <c r="AM24" s="59" t="s">
        <v>12293</v>
      </c>
      <c r="AP24" s="144" t="str">
        <f t="shared" si="16"/>
        <v>insert into table db_custscience_interns.col_13_DB_SLSCNSL_PRODREFRESH_CSTIW_SLS_TXN_LN_ITM_FCT_distinct_values_table_stats select '13' as col_id, count (distinct LN_TOT_UN_SLS_QTY) as distinct_values</v>
      </c>
      <c r="AQ24" s="59" t="s">
        <v>12386</v>
      </c>
      <c r="AT24" s="144" t="str">
        <f t="shared" si="17"/>
        <v>insert into table db_custscience_interns.SUMMARY_of_DB_SLSCNSL_PRODREFRESH_CSTIW_SLS_TXN_LN_ITM_FCT_distinct_values_table_stats select col_id, distinct_values from db_custscience_interns.col_13_DB_SLSCNSL_PRODREFRESH_CSTIW_SLS_TXN_LN_ITM_FCT_distinct_values_table_stats ;</v>
      </c>
      <c r="AU24" s="59" t="s">
        <v>12669</v>
      </c>
      <c r="AW24" s="300" t="s">
        <v>12761</v>
      </c>
      <c r="AX24" s="300">
        <v>3</v>
      </c>
      <c r="AY24" s="300">
        <v>251</v>
      </c>
      <c r="BA24" s="144" t="str">
        <f t="shared" si="18"/>
        <v>drop table db_custscience_interns.col_13_DB_SLSCNSL_PRODREFRESH_CSTIW_SLS_TXN_LN_ITM_FCT_distinct_values_table_stats;</v>
      </c>
      <c r="BB24" s="59" t="s">
        <v>12864</v>
      </c>
      <c r="BC24" s="301"/>
      <c r="BD24" s="144" t="str">
        <f t="shared" si="19"/>
        <v>create table db_custscience_interns.col_13_DB_SLSCNSL_PRODREFRESH_CSTIW_SLS_TXN_LN_ITM_FCT_null_value_count_table_stats (col_id int, null_value_count bigint) Row format delimited Fields terminated by '\t' Lines terminated by '\n'  Stored as textfile ;</v>
      </c>
      <c r="BE24" s="59" t="s">
        <v>12957</v>
      </c>
      <c r="BH24" s="144" t="str">
        <f t="shared" si="20"/>
        <v xml:space="preserve">insert into table db_custscience_interns.col_13_DB_SLSCNSL_PRODREFRESH_CSTIW_SLS_TXN_LN_ITM_FCT_null_value_count_table_stats select '13' as col_id, count (sell_loc_hash_key) as null_value_count where LN_TOT_UN_SLS_QTY IS NULL </v>
      </c>
      <c r="BI24" s="59" t="s">
        <v>15262</v>
      </c>
      <c r="BL24" s="144" t="str">
        <f t="shared" si="21"/>
        <v>insert into table db_custscience_interns.SUMMARY_of_DB_SLSCNSL_PRODREFRESH_CSTIW_SLS_TXN_LN_ITM_FCT_null_value_count_table_stats select col_id, null_value_count from db_custscience_interns.col_13_DB_SLSCNSL_PRODREFRESH_CSTIW_SLS_TXN_LN_ITM_FCT_null_value_count_table_stats ;</v>
      </c>
      <c r="BM24" s="59" t="s">
        <v>13051</v>
      </c>
      <c r="BO24" s="300"/>
      <c r="BP24" s="302"/>
      <c r="BQ24" s="302"/>
      <c r="BS24" s="144" t="str">
        <f t="shared" si="22"/>
        <v>drop table db_custscience_interns.col_13_DB_SLSCNSL_PRODREFRESH_CSTIW_SLS_TXN_LN_ITM_FCT_null_value_count_table_stats ;</v>
      </c>
      <c r="BT24" s="59" t="s">
        <v>12480</v>
      </c>
    </row>
    <row r="25" spans="1:72" s="59" customFormat="1">
      <c r="A25" s="296" t="s">
        <v>426</v>
      </c>
      <c r="B25" s="144" t="str">
        <f t="shared" si="5"/>
        <v>ln_tot_rtl_sls_amt double</v>
      </c>
      <c r="C25" s="145">
        <f t="shared" si="6"/>
        <v>19</v>
      </c>
      <c r="D25" s="145">
        <f t="shared" si="7"/>
        <v>0</v>
      </c>
      <c r="E25" s="145"/>
      <c r="F25" s="36" t="str">
        <f t="shared" si="0"/>
        <v>LN_TOT_RTL_SLS_AMT</v>
      </c>
      <c r="G25" s="36" t="str">
        <f t="shared" si="1"/>
        <v>double</v>
      </c>
      <c r="H25" s="29">
        <v>14</v>
      </c>
      <c r="I25" s="308">
        <f t="shared" si="8"/>
        <v>176857</v>
      </c>
      <c r="J25" s="215"/>
      <c r="K25" s="128" t="str">
        <f t="shared" si="9"/>
        <v>Identifies the total sales amount for the line item. This is without the discounts  (From PDM)</v>
      </c>
      <c r="L25" s="128"/>
      <c r="M25" s="342"/>
      <c r="N25" s="396">
        <v>8.9700000000000006</v>
      </c>
      <c r="O25" s="396">
        <v>-7.77</v>
      </c>
      <c r="P25" s="396">
        <v>9.94</v>
      </c>
      <c r="Q25" s="396">
        <v>-19.940000000000001</v>
      </c>
      <c r="S25" s="144" t="str">
        <f t="shared" si="10"/>
        <v>LN_TOT_RTL_SLS_AMT  double,</v>
      </c>
      <c r="T25" s="149" t="s">
        <v>13315</v>
      </c>
      <c r="U25" s="150" t="str">
        <f t="shared" si="11"/>
        <v>LN_TOT_RTL_SLS_AMT,</v>
      </c>
      <c r="V25" s="149"/>
      <c r="W25" s="149"/>
      <c r="X25" s="150" t="str">
        <f t="shared" si="12"/>
        <v>,a.LN_TOT_RTL_SLS_AMT</v>
      </c>
      <c r="Y25" s="297"/>
      <c r="Z25" s="299" t="str">
        <f t="shared" si="2"/>
        <v>select count (distinct LN_TOT_RTL_SLS_AMT) as LN_TOT_RTL_SLS_AMT_Count_Distinct FROM DB_SLSCNSL_PRODREFRESH.CSTIW_SLS_TXN_LN_ITM_FCT ;</v>
      </c>
      <c r="AA25" s="297"/>
      <c r="AB25" s="299" t="str">
        <f t="shared" si="13"/>
        <v>select distinct(LN_TOT_RTL_SLS_AMT) as LN_TOT_RTL_SLS_AMT_Count_Distinct FROM DB_SLSCNSL_PRODREFRESH.CSTIW_SLS_TXN_LN_ITM_FCT ;</v>
      </c>
      <c r="AC25" s="297"/>
      <c r="AD25" s="59" t="s">
        <v>2592</v>
      </c>
      <c r="AE25" s="59" t="s">
        <v>2842</v>
      </c>
      <c r="AF25" s="59" t="s">
        <v>12598</v>
      </c>
      <c r="AG25" s="144" t="str">
        <f t="shared" si="3"/>
        <v>LN_TOT_UN_SLS_QTY</v>
      </c>
      <c r="AH25" s="144" t="str">
        <f t="shared" si="4"/>
        <v>Identifies the total units of the SKU sold.  (From PDM)</v>
      </c>
      <c r="AI25" s="297"/>
      <c r="AJ25" s="297"/>
      <c r="AK25" s="298" t="str">
        <f t="shared" si="14"/>
        <v>col_14</v>
      </c>
      <c r="AL25" s="299" t="str">
        <f t="shared" si="15"/>
        <v>create table db_custscience_interns.col_14_DB_SLSCNSL_PRODREFRESH_CSTIW_SLS_TXN_LN_ITM_FCT_distinct_values_table_stats (col_id int, distinct_values bigint) Row format delimited Fields terminated by '\t' Lines terminated by '\n'  Stored as textfile ;</v>
      </c>
      <c r="AM25" s="59" t="s">
        <v>12294</v>
      </c>
      <c r="AP25" s="144" t="str">
        <f t="shared" si="16"/>
        <v>insert into table db_custscience_interns.col_14_DB_SLSCNSL_PRODREFRESH_CSTIW_SLS_TXN_LN_ITM_FCT_distinct_values_table_stats select '14' as col_id, count (distinct LN_TOT_RTL_SLS_AMT) as distinct_values</v>
      </c>
      <c r="AQ25" s="59" t="s">
        <v>12387</v>
      </c>
      <c r="AT25" s="144" t="str">
        <f t="shared" si="17"/>
        <v>insert into table db_custscience_interns.SUMMARY_of_DB_SLSCNSL_PRODREFRESH_CSTIW_SLS_TXN_LN_ITM_FCT_distinct_values_table_stats select col_id, distinct_values from db_custscience_interns.col_14_DB_SLSCNSL_PRODREFRESH_CSTIW_SLS_TXN_LN_ITM_FCT_distinct_values_table_stats ;</v>
      </c>
      <c r="AU25" s="59" t="s">
        <v>12670</v>
      </c>
      <c r="AW25" s="300" t="s">
        <v>4395</v>
      </c>
      <c r="AX25" s="300">
        <v>21</v>
      </c>
      <c r="AY25" s="300">
        <v>0</v>
      </c>
      <c r="BA25" s="144" t="str">
        <f t="shared" si="18"/>
        <v>drop table db_custscience_interns.col_14_DB_SLSCNSL_PRODREFRESH_CSTIW_SLS_TXN_LN_ITM_FCT_distinct_values_table_stats;</v>
      </c>
      <c r="BB25" s="59" t="s">
        <v>12865</v>
      </c>
      <c r="BC25" s="301"/>
      <c r="BD25" s="144" t="str">
        <f t="shared" si="19"/>
        <v>create table db_custscience_interns.col_14_DB_SLSCNSL_PRODREFRESH_CSTIW_SLS_TXN_LN_ITM_FCT_null_value_count_table_stats (col_id int, null_value_count bigint) Row format delimited Fields terminated by '\t' Lines terminated by '\n'  Stored as textfile ;</v>
      </c>
      <c r="BE25" s="59" t="s">
        <v>12958</v>
      </c>
      <c r="BH25" s="144" t="str">
        <f t="shared" si="20"/>
        <v xml:space="preserve">insert into table db_custscience_interns.col_14_DB_SLSCNSL_PRODREFRESH_CSTIW_SLS_TXN_LN_ITM_FCT_null_value_count_table_stats select '14' as col_id, count (sell_loc_hash_key) as null_value_count where LN_TOT_RTL_SLS_AMT IS NULL </v>
      </c>
      <c r="BI25" s="59" t="s">
        <v>15263</v>
      </c>
      <c r="BL25" s="144" t="str">
        <f t="shared" si="21"/>
        <v>insert into table db_custscience_interns.SUMMARY_of_DB_SLSCNSL_PRODREFRESH_CSTIW_SLS_TXN_LN_ITM_FCT_null_value_count_table_stats select col_id, null_value_count from db_custscience_interns.col_14_DB_SLSCNSL_PRODREFRESH_CSTIW_SLS_TXN_LN_ITM_FCT_null_value_count_table_stats ;</v>
      </c>
      <c r="BM25" s="59" t="s">
        <v>13052</v>
      </c>
      <c r="BO25" s="300"/>
      <c r="BP25" s="302"/>
      <c r="BQ25" s="302"/>
      <c r="BS25" s="144" t="str">
        <f t="shared" si="22"/>
        <v>drop table db_custscience_interns.col_14_DB_SLSCNSL_PRODREFRESH_CSTIW_SLS_TXN_LN_ITM_FCT_null_value_count_table_stats ;</v>
      </c>
      <c r="BT25" s="59" t="s">
        <v>12481</v>
      </c>
    </row>
    <row r="26" spans="1:72" s="59" customFormat="1">
      <c r="A26" s="296" t="s">
        <v>427</v>
      </c>
      <c r="B26" s="144" t="str">
        <f t="shared" si="5"/>
        <v>ln_net_dsct_un_prc_amt double</v>
      </c>
      <c r="C26" s="145">
        <f t="shared" si="6"/>
        <v>23</v>
      </c>
      <c r="D26" s="145">
        <f t="shared" si="7"/>
        <v>0</v>
      </c>
      <c r="E26" s="145"/>
      <c r="F26" s="36" t="str">
        <f t="shared" si="0"/>
        <v>LN_NET_DSCT_UN_PRC_AMT</v>
      </c>
      <c r="G26" s="36" t="str">
        <f t="shared" si="1"/>
        <v>double</v>
      </c>
      <c r="H26" s="29">
        <v>15</v>
      </c>
      <c r="I26" s="308">
        <f t="shared" si="8"/>
        <v>150449</v>
      </c>
      <c r="J26" s="215"/>
      <c r="K26" s="128" t="str">
        <f t="shared" si="9"/>
        <v>Indicates the actual selling price to the CUSTOMER for each unit of an item.  (From PDM)</v>
      </c>
      <c r="L26" s="128"/>
      <c r="M26" s="342"/>
      <c r="N26" s="396">
        <v>8.9700000000000006</v>
      </c>
      <c r="O26" s="396">
        <v>-7.77</v>
      </c>
      <c r="P26" s="396">
        <v>6.03</v>
      </c>
      <c r="Q26" s="396">
        <v>-11.42</v>
      </c>
      <c r="S26" s="144" t="str">
        <f t="shared" si="10"/>
        <v>LN_NET_DSCT_UN_PRC_AMT  double,</v>
      </c>
      <c r="T26" s="149" t="s">
        <v>13316</v>
      </c>
      <c r="U26" s="150" t="str">
        <f t="shared" si="11"/>
        <v>LN_NET_DSCT_UN_PRC_AMT,</v>
      </c>
      <c r="V26" s="149"/>
      <c r="W26" s="149"/>
      <c r="X26" s="150" t="str">
        <f t="shared" si="12"/>
        <v>,a.LN_NET_DSCT_UN_PRC_AMT</v>
      </c>
      <c r="Y26" s="297"/>
      <c r="Z26" s="299" t="str">
        <f t="shared" si="2"/>
        <v>select count (distinct LN_NET_DSCT_UN_PRC_AMT) as LN_NET_DSCT_UN_PRC_AMT_Count_Distinct FROM DB_SLSCNSL_PRODREFRESH.CSTIW_SLS_TXN_LN_ITM_FCT ;</v>
      </c>
      <c r="AA26" s="297"/>
      <c r="AB26" s="299" t="str">
        <f t="shared" si="13"/>
        <v>select distinct(LN_NET_DSCT_UN_PRC_AMT) as LN_NET_DSCT_UN_PRC_AMT_Count_Distinct FROM DB_SLSCNSL_PRODREFRESH.CSTIW_SLS_TXN_LN_ITM_FCT ;</v>
      </c>
      <c r="AC26" s="297"/>
      <c r="AD26" s="59" t="s">
        <v>2594</v>
      </c>
      <c r="AE26" s="59" t="s">
        <v>12561</v>
      </c>
      <c r="AF26" s="59" t="s">
        <v>12597</v>
      </c>
      <c r="AG26" s="144" t="str">
        <f t="shared" si="3"/>
        <v>LN_TOT_RTL_SLS_AMT</v>
      </c>
      <c r="AH26" s="144" t="str">
        <f t="shared" si="4"/>
        <v>Identifies the total sales amount for the line item. This is without the discounts  (From PDM)</v>
      </c>
      <c r="AI26" s="297"/>
      <c r="AJ26" s="297"/>
      <c r="AK26" s="298" t="str">
        <f t="shared" si="14"/>
        <v>col_15</v>
      </c>
      <c r="AL26" s="299" t="str">
        <f t="shared" si="15"/>
        <v>create table db_custscience_interns.col_15_DB_SLSCNSL_PRODREFRESH_CSTIW_SLS_TXN_LN_ITM_FCT_distinct_values_table_stats (col_id int, distinct_values bigint) Row format delimited Fields terminated by '\t' Lines terminated by '\n'  Stored as textfile ;</v>
      </c>
      <c r="AM26" s="59" t="s">
        <v>12295</v>
      </c>
      <c r="AP26" s="144" t="str">
        <f t="shared" si="16"/>
        <v>insert into table db_custscience_interns.col_15_DB_SLSCNSL_PRODREFRESH_CSTIW_SLS_TXN_LN_ITM_FCT_distinct_values_table_stats select '15' as col_id, count (distinct LN_NET_DSCT_UN_PRC_AMT) as distinct_values</v>
      </c>
      <c r="AQ26" s="59" t="s">
        <v>12388</v>
      </c>
      <c r="AT26" s="144" t="str">
        <f t="shared" si="17"/>
        <v>insert into table db_custscience_interns.SUMMARY_of_DB_SLSCNSL_PRODREFRESH_CSTIW_SLS_TXN_LN_ITM_FCT_distinct_values_table_stats select col_id, distinct_values from db_custscience_interns.col_15_DB_SLSCNSL_PRODREFRESH_CSTIW_SLS_TXN_LN_ITM_FCT_distinct_values_table_stats ;</v>
      </c>
      <c r="AU26" s="59" t="s">
        <v>12671</v>
      </c>
      <c r="AW26" s="300" t="s">
        <v>4396</v>
      </c>
      <c r="AX26" s="300">
        <v>22</v>
      </c>
      <c r="AY26" s="300">
        <v>0</v>
      </c>
      <c r="BA26" s="144" t="str">
        <f t="shared" si="18"/>
        <v>drop table db_custscience_interns.col_15_DB_SLSCNSL_PRODREFRESH_CSTIW_SLS_TXN_LN_ITM_FCT_distinct_values_table_stats;</v>
      </c>
      <c r="BB26" s="59" t="s">
        <v>12866</v>
      </c>
      <c r="BC26" s="301"/>
      <c r="BD26" s="144" t="str">
        <f t="shared" si="19"/>
        <v>create table db_custscience_interns.col_15_DB_SLSCNSL_PRODREFRESH_CSTIW_SLS_TXN_LN_ITM_FCT_null_value_count_table_stats (col_id int, null_value_count bigint) Row format delimited Fields terminated by '\t' Lines terminated by '\n'  Stored as textfile ;</v>
      </c>
      <c r="BE26" s="59" t="s">
        <v>12959</v>
      </c>
      <c r="BH26" s="144" t="str">
        <f t="shared" si="20"/>
        <v xml:space="preserve">insert into table db_custscience_interns.col_15_DB_SLSCNSL_PRODREFRESH_CSTIW_SLS_TXN_LN_ITM_FCT_null_value_count_table_stats select '15' as col_id, count (sell_loc_hash_key) as null_value_count where LN_NET_DSCT_UN_PRC_AMT IS NULL </v>
      </c>
      <c r="BI26" s="59" t="s">
        <v>15264</v>
      </c>
      <c r="BL26" s="144" t="str">
        <f t="shared" si="21"/>
        <v>insert into table db_custscience_interns.SUMMARY_of_DB_SLSCNSL_PRODREFRESH_CSTIW_SLS_TXN_LN_ITM_FCT_null_value_count_table_stats select col_id, null_value_count from db_custscience_interns.col_15_DB_SLSCNSL_PRODREFRESH_CSTIW_SLS_TXN_LN_ITM_FCT_null_value_count_table_stats ;</v>
      </c>
      <c r="BM26" s="59" t="s">
        <v>13053</v>
      </c>
      <c r="BO26" s="300"/>
      <c r="BP26" s="300"/>
      <c r="BQ26" s="300"/>
      <c r="BS26" s="144" t="str">
        <f t="shared" si="22"/>
        <v>drop table db_custscience_interns.col_15_DB_SLSCNSL_PRODREFRESH_CSTIW_SLS_TXN_LN_ITM_FCT_null_value_count_table_stats ;</v>
      </c>
      <c r="BT26" s="59" t="s">
        <v>12482</v>
      </c>
    </row>
    <row r="27" spans="1:72" s="59" customFormat="1">
      <c r="A27" s="59" t="s">
        <v>428</v>
      </c>
      <c r="B27" s="144" t="str">
        <f t="shared" ref="B27:B90" si="23">TRIM(A27)</f>
        <v>ln_cur_tck_prc_amt double</v>
      </c>
      <c r="C27" s="145">
        <f t="shared" ref="C27:C90" si="24">SEARCH(" ",B27)</f>
        <v>19</v>
      </c>
      <c r="D27" s="145">
        <f t="shared" ref="D27:D90" si="25">IFERROR(SEARCH(" ",B27,C27+1),0)</f>
        <v>0</v>
      </c>
      <c r="E27" s="145"/>
      <c r="F27" s="36" t="str">
        <f t="shared" ref="F27:F90" si="26">UPPER(LEFT(B27,C27-1))</f>
        <v>LN_CUR_TCK_PRC_AMT</v>
      </c>
      <c r="G27" s="36" t="str">
        <f t="shared" ref="G27:G90" si="27">TRIM(RIGHT(A27,LEN(A27) - (C27+1)))</f>
        <v>double</v>
      </c>
      <c r="H27" s="29">
        <v>16</v>
      </c>
      <c r="I27" s="308">
        <f t="shared" si="8"/>
        <v>43649</v>
      </c>
      <c r="J27" s="309"/>
      <c r="K27" s="128" t="str">
        <f t="shared" si="9"/>
        <v>This is the current retail of the SKU/Item on the sale day, which can be Reg/Mkd.  (From PDM)</v>
      </c>
      <c r="L27" s="128"/>
      <c r="M27" s="342"/>
      <c r="N27" s="396">
        <v>14.95</v>
      </c>
      <c r="O27" s="396">
        <v>12.95</v>
      </c>
      <c r="P27" s="396">
        <v>8.94</v>
      </c>
      <c r="Q27" s="396">
        <v>19.940000000000001</v>
      </c>
      <c r="S27" s="144" t="str">
        <f t="shared" si="10"/>
        <v>LN_CUR_TCK_PRC_AMT  double,</v>
      </c>
      <c r="T27" s="149" t="s">
        <v>13317</v>
      </c>
      <c r="U27" s="150" t="str">
        <f t="shared" si="11"/>
        <v>LN_CUR_TCK_PRC_AMT,</v>
      </c>
      <c r="V27" s="149"/>
      <c r="W27" s="149"/>
      <c r="X27" s="150" t="str">
        <f t="shared" si="12"/>
        <v>,a.LN_CUR_TCK_PRC_AMT</v>
      </c>
      <c r="Y27" s="303"/>
      <c r="Z27" s="299" t="str">
        <f t="shared" si="2"/>
        <v>select count (distinct LN_CUR_TCK_PRC_AMT) as LN_CUR_TCK_PRC_AMT_Count_Distinct FROM DB_SLSCNSL_PRODREFRESH.CSTIW_SLS_TXN_LN_ITM_FCT ;</v>
      </c>
      <c r="AA27" s="303"/>
      <c r="AB27" s="299" t="str">
        <f t="shared" si="13"/>
        <v>select distinct(LN_CUR_TCK_PRC_AMT) as LN_CUR_TCK_PRC_AMT_Count_Distinct FROM DB_SLSCNSL_PRODREFRESH.CSTIW_SLS_TXN_LN_ITM_FCT ;</v>
      </c>
      <c r="AC27" s="303"/>
      <c r="AD27" s="59" t="s">
        <v>12596</v>
      </c>
      <c r="AE27" s="59" t="s">
        <v>2825</v>
      </c>
      <c r="AF27" s="59" t="s">
        <v>12595</v>
      </c>
      <c r="AG27" s="144" t="str">
        <f t="shared" si="3"/>
        <v>TXBL_IND</v>
      </c>
      <c r="AH27" s="144" t="str">
        <f t="shared" si="4"/>
        <v>Indicates if the item was taxable or not.  (From PDM)</v>
      </c>
      <c r="AI27" s="303"/>
      <c r="AJ27" s="303"/>
      <c r="AK27" s="298" t="str">
        <f t="shared" ref="AK27:AK90" si="28">"col_"&amp;H27</f>
        <v>col_16</v>
      </c>
      <c r="AL27" s="299" t="str">
        <f t="shared" si="15"/>
        <v>create table db_custscience_interns.col_16_DB_SLSCNSL_PRODREFRESH_CSTIW_SLS_TXN_LN_ITM_FCT_distinct_values_table_stats (col_id int, distinct_values bigint) Row format delimited Fields terminated by '\t' Lines terminated by '\n'  Stored as textfile ;</v>
      </c>
      <c r="AM27" s="59" t="s">
        <v>12296</v>
      </c>
      <c r="AP27" s="144" t="str">
        <f t="shared" si="16"/>
        <v>insert into table db_custscience_interns.col_16_DB_SLSCNSL_PRODREFRESH_CSTIW_SLS_TXN_LN_ITM_FCT_distinct_values_table_stats select '16' as col_id, count (distinct LN_CUR_TCK_PRC_AMT) as distinct_values</v>
      </c>
      <c r="AQ27" s="59" t="s">
        <v>12389</v>
      </c>
      <c r="AT27" s="144" t="str">
        <f t="shared" si="17"/>
        <v>insert into table db_custscience_interns.SUMMARY_of_DB_SLSCNSL_PRODREFRESH_CSTIW_SLS_TXN_LN_ITM_FCT_distinct_values_table_stats select col_id, distinct_values from db_custscience_interns.col_16_DB_SLSCNSL_PRODREFRESH_CSTIW_SLS_TXN_LN_ITM_FCT_distinct_values_table_stats ;</v>
      </c>
      <c r="AU27" s="59" t="s">
        <v>12672</v>
      </c>
      <c r="AW27" s="300" t="s">
        <v>12762</v>
      </c>
      <c r="AX27" s="300">
        <v>23</v>
      </c>
      <c r="AY27" s="300">
        <v>0</v>
      </c>
      <c r="BA27" s="144" t="str">
        <f t="shared" si="18"/>
        <v>drop table db_custscience_interns.col_16_DB_SLSCNSL_PRODREFRESH_CSTIW_SLS_TXN_LN_ITM_FCT_distinct_values_table_stats;</v>
      </c>
      <c r="BB27" s="59" t="s">
        <v>12867</v>
      </c>
      <c r="BC27" s="301"/>
      <c r="BD27" s="144" t="str">
        <f t="shared" si="19"/>
        <v>create table db_custscience_interns.col_16_DB_SLSCNSL_PRODREFRESH_CSTIW_SLS_TXN_LN_ITM_FCT_null_value_count_table_stats (col_id int, null_value_count bigint) Row format delimited Fields terminated by '\t' Lines terminated by '\n'  Stored as textfile ;</v>
      </c>
      <c r="BE27" s="59" t="s">
        <v>12960</v>
      </c>
      <c r="BH27" s="144" t="str">
        <f t="shared" si="20"/>
        <v xml:space="preserve">insert into table db_custscience_interns.col_16_DB_SLSCNSL_PRODREFRESH_CSTIW_SLS_TXN_LN_ITM_FCT_null_value_count_table_stats select '16' as col_id, count (sell_loc_hash_key) as null_value_count where LN_CUR_TCK_PRC_AMT IS NULL </v>
      </c>
      <c r="BI27" s="59" t="s">
        <v>15265</v>
      </c>
      <c r="BL27" s="144" t="str">
        <f t="shared" si="21"/>
        <v>insert into table db_custscience_interns.SUMMARY_of_DB_SLSCNSL_PRODREFRESH_CSTIW_SLS_TXN_LN_ITM_FCT_null_value_count_table_stats select col_id, null_value_count from db_custscience_interns.col_16_DB_SLSCNSL_PRODREFRESH_CSTIW_SLS_TXN_LN_ITM_FCT_null_value_count_table_stats ;</v>
      </c>
      <c r="BM27" s="59" t="s">
        <v>13054</v>
      </c>
      <c r="BO27" s="300"/>
      <c r="BP27" s="300"/>
      <c r="BQ27" s="300"/>
      <c r="BS27" s="144" t="str">
        <f t="shared" si="22"/>
        <v>drop table db_custscience_interns.col_16_DB_SLSCNSL_PRODREFRESH_CSTIW_SLS_TXN_LN_ITM_FCT_null_value_count_table_stats ;</v>
      </c>
      <c r="BT27" s="59" t="s">
        <v>12483</v>
      </c>
    </row>
    <row r="28" spans="1:72" s="59" customFormat="1">
      <c r="A28" s="59" t="s">
        <v>429</v>
      </c>
      <c r="B28" s="144" t="str">
        <f t="shared" si="23"/>
        <v>ln_wac_cst_amt double</v>
      </c>
      <c r="C28" s="145">
        <f t="shared" si="24"/>
        <v>15</v>
      </c>
      <c r="D28" s="145">
        <f t="shared" si="25"/>
        <v>0</v>
      </c>
      <c r="E28" s="145"/>
      <c r="F28" s="36" t="str">
        <f t="shared" si="26"/>
        <v>LN_WAC_CST_AMT</v>
      </c>
      <c r="G28" s="36" t="str">
        <f t="shared" si="27"/>
        <v>double</v>
      </c>
      <c r="H28" s="29">
        <v>17</v>
      </c>
      <c r="I28" s="308">
        <f t="shared" si="8"/>
        <v>235148</v>
      </c>
      <c r="J28" s="75"/>
      <c r="K28" s="128" t="str">
        <f t="shared" si="9"/>
        <v>This is the weighted average cost for the item in the location.  (From PDM)</v>
      </c>
      <c r="L28" s="128"/>
      <c r="M28" s="342"/>
      <c r="N28" s="396">
        <v>5.38</v>
      </c>
      <c r="O28" s="396">
        <v>4.66</v>
      </c>
      <c r="P28" s="396">
        <v>2.11</v>
      </c>
      <c r="Q28" s="396">
        <v>4.5199999999999996</v>
      </c>
      <c r="S28" s="144" t="str">
        <f t="shared" si="10"/>
        <v>LN_WAC_CST_AMT  double,</v>
      </c>
      <c r="T28" s="149" t="s">
        <v>13318</v>
      </c>
      <c r="U28" s="150" t="str">
        <f t="shared" si="11"/>
        <v>LN_WAC_CST_AMT,</v>
      </c>
      <c r="V28" s="149"/>
      <c r="W28" s="149"/>
      <c r="X28" s="150" t="str">
        <f t="shared" si="12"/>
        <v>,a.LN_WAC_CST_AMT</v>
      </c>
      <c r="Z28" s="299" t="str">
        <f t="shared" si="2"/>
        <v>select count (distinct LN_WAC_CST_AMT) as LN_WAC_CST_AMT_Count_Distinct FROM DB_SLSCNSL_PRODREFRESH.CSTIW_SLS_TXN_LN_ITM_FCT ;</v>
      </c>
      <c r="AB28" s="299" t="str">
        <f t="shared" si="13"/>
        <v>select distinct(LN_WAC_CST_AMT) as LN_WAC_CST_AMT_Count_Distinct FROM DB_SLSCNSL_PRODREFRESH.CSTIW_SLS_TXN_LN_ITM_FCT ;</v>
      </c>
      <c r="AD28" s="59" t="s">
        <v>2605</v>
      </c>
      <c r="AE28" s="59" t="s">
        <v>12561</v>
      </c>
      <c r="AF28" s="59" t="s">
        <v>2606</v>
      </c>
      <c r="AG28" s="144" t="str">
        <f t="shared" si="3"/>
        <v>VAT_AMT</v>
      </c>
      <c r="AH28" s="144" t="str">
        <f t="shared" si="4"/>
        <v>This is the VAT amount  (From PDM)</v>
      </c>
      <c r="AK28" s="298" t="str">
        <f t="shared" si="28"/>
        <v>col_17</v>
      </c>
      <c r="AL28" s="299" t="str">
        <f t="shared" si="15"/>
        <v>create table db_custscience_interns.col_17_DB_SLSCNSL_PRODREFRESH_CSTIW_SLS_TXN_LN_ITM_FCT_distinct_values_table_stats (col_id int, distinct_values bigint) Row format delimited Fields terminated by '\t' Lines terminated by '\n'  Stored as textfile ;</v>
      </c>
      <c r="AM28" s="59" t="s">
        <v>12297</v>
      </c>
      <c r="AP28" s="144" t="str">
        <f t="shared" si="16"/>
        <v>insert into table db_custscience_interns.col_17_DB_SLSCNSL_PRODREFRESH_CSTIW_SLS_TXN_LN_ITM_FCT_distinct_values_table_stats select '17' as col_id, count (distinct LN_WAC_CST_AMT) as distinct_values</v>
      </c>
      <c r="AQ28" s="59" t="s">
        <v>12390</v>
      </c>
      <c r="AT28" s="144" t="str">
        <f t="shared" si="17"/>
        <v>insert into table db_custscience_interns.SUMMARY_of_DB_SLSCNSL_PRODREFRESH_CSTIW_SLS_TXN_LN_ITM_FCT_distinct_values_table_stats select col_id, distinct_values from db_custscience_interns.col_17_DB_SLSCNSL_PRODREFRESH_CSTIW_SLS_TXN_LN_ITM_FCT_distinct_values_table_stats ;</v>
      </c>
      <c r="AU28" s="59" t="s">
        <v>12673</v>
      </c>
      <c r="AW28" s="300" t="s">
        <v>12763</v>
      </c>
      <c r="AX28" s="300">
        <v>24</v>
      </c>
      <c r="AY28" s="300">
        <v>15</v>
      </c>
      <c r="BA28" s="144" t="str">
        <f t="shared" si="18"/>
        <v>drop table db_custscience_interns.col_17_DB_SLSCNSL_PRODREFRESH_CSTIW_SLS_TXN_LN_ITM_FCT_distinct_values_table_stats;</v>
      </c>
      <c r="BB28" s="59" t="s">
        <v>12868</v>
      </c>
      <c r="BC28" s="301"/>
      <c r="BD28" s="144" t="str">
        <f t="shared" si="19"/>
        <v>create table db_custscience_interns.col_17_DB_SLSCNSL_PRODREFRESH_CSTIW_SLS_TXN_LN_ITM_FCT_null_value_count_table_stats (col_id int, null_value_count bigint) Row format delimited Fields terminated by '\t' Lines terminated by '\n'  Stored as textfile ;</v>
      </c>
      <c r="BE28" s="59" t="s">
        <v>12961</v>
      </c>
      <c r="BH28" s="144" t="str">
        <f t="shared" si="20"/>
        <v xml:space="preserve">insert into table db_custscience_interns.col_17_DB_SLSCNSL_PRODREFRESH_CSTIW_SLS_TXN_LN_ITM_FCT_null_value_count_table_stats select '17' as col_id, count (sell_loc_hash_key) as null_value_count where LN_WAC_CST_AMT IS NULL </v>
      </c>
      <c r="BI28" s="59" t="s">
        <v>15266</v>
      </c>
      <c r="BL28" s="144" t="str">
        <f t="shared" si="21"/>
        <v>insert into table db_custscience_interns.SUMMARY_of_DB_SLSCNSL_PRODREFRESH_CSTIW_SLS_TXN_LN_ITM_FCT_null_value_count_table_stats select col_id, null_value_count from db_custscience_interns.col_17_DB_SLSCNSL_PRODREFRESH_CSTIW_SLS_TXN_LN_ITM_FCT_null_value_count_table_stats ;</v>
      </c>
      <c r="BM28" s="59" t="s">
        <v>13055</v>
      </c>
      <c r="BO28" s="300"/>
      <c r="BP28" s="300"/>
      <c r="BQ28" s="300"/>
      <c r="BS28" s="144" t="str">
        <f t="shared" si="22"/>
        <v>drop table db_custscience_interns.col_17_DB_SLSCNSL_PRODREFRESH_CSTIW_SLS_TXN_LN_ITM_FCT_null_value_count_table_stats ;</v>
      </c>
      <c r="BT28" s="59" t="s">
        <v>12484</v>
      </c>
    </row>
    <row r="29" spans="1:72" s="59" customFormat="1" ht="30">
      <c r="A29" s="59" t="s">
        <v>430</v>
      </c>
      <c r="B29" s="144" t="str">
        <f t="shared" si="23"/>
        <v>ln_orig_rtl_prc_amt double</v>
      </c>
      <c r="C29" s="145">
        <f t="shared" si="24"/>
        <v>20</v>
      </c>
      <c r="D29" s="145">
        <f t="shared" si="25"/>
        <v>0</v>
      </c>
      <c r="E29" s="145"/>
      <c r="F29" s="36" t="str">
        <f t="shared" si="26"/>
        <v>LN_ORIG_RTL_PRC_AMT</v>
      </c>
      <c r="G29" s="36" t="str">
        <f t="shared" si="27"/>
        <v>double</v>
      </c>
      <c r="H29" s="29">
        <v>18</v>
      </c>
      <c r="I29" s="308">
        <f t="shared" si="8"/>
        <v>5290</v>
      </c>
      <c r="J29" s="75"/>
      <c r="K29" s="128" t="str">
        <f t="shared" si="9"/>
        <v>This is the original retail price or the latest regular price for the Style Color of the SKU.  (From PDM)</v>
      </c>
      <c r="L29" s="128"/>
      <c r="M29" s="342"/>
      <c r="N29" s="396">
        <v>14.95</v>
      </c>
      <c r="O29" s="396">
        <v>12.95</v>
      </c>
      <c r="P29" s="396">
        <v>9.94</v>
      </c>
      <c r="Q29" s="396">
        <v>19.940000000000001</v>
      </c>
      <c r="S29" s="144" t="str">
        <f t="shared" si="10"/>
        <v>LN_ORIG_RTL_PRC_AMT  double,</v>
      </c>
      <c r="T29" s="149" t="s">
        <v>13319</v>
      </c>
      <c r="U29" s="150" t="str">
        <f t="shared" si="11"/>
        <v>LN_ORIG_RTL_PRC_AMT,</v>
      </c>
      <c r="V29" s="149"/>
      <c r="W29" s="149"/>
      <c r="X29" s="150" t="str">
        <f t="shared" si="12"/>
        <v>,a.LN_ORIG_RTL_PRC_AMT</v>
      </c>
      <c r="Y29" s="303"/>
      <c r="Z29" s="299" t="str">
        <f t="shared" si="2"/>
        <v>select count (distinct LN_ORIG_RTL_PRC_AMT) as LN_ORIG_RTL_PRC_AMT_Count_Distinct FROM DB_SLSCNSL_PRODREFRESH.CSTIW_SLS_TXN_LN_ITM_FCT ;</v>
      </c>
      <c r="AA29" s="303"/>
      <c r="AB29" s="299" t="str">
        <f t="shared" si="13"/>
        <v>select distinct(LN_ORIG_RTL_PRC_AMT) as LN_ORIG_RTL_PRC_AMT_Count_Distinct FROM DB_SLSCNSL_PRODREFRESH.CSTIW_SLS_TXN_LN_ITM_FCT ;</v>
      </c>
      <c r="AC29" s="303"/>
      <c r="AD29" s="59" t="s">
        <v>12594</v>
      </c>
      <c r="AE29" s="59" t="s">
        <v>2825</v>
      </c>
      <c r="AF29" s="59" t="s">
        <v>12593</v>
      </c>
      <c r="AG29" s="144" t="str">
        <f t="shared" si="3"/>
        <v>INDV_DSCT_IND</v>
      </c>
      <c r="AH29" s="144" t="str">
        <f t="shared" si="4"/>
        <v>Indicates if there was an individual discount applied.  (From PDM)</v>
      </c>
      <c r="AI29" s="303"/>
      <c r="AJ29" s="303"/>
      <c r="AK29" s="298" t="str">
        <f t="shared" si="28"/>
        <v>col_18</v>
      </c>
      <c r="AL29" s="299" t="str">
        <f t="shared" si="15"/>
        <v>create table db_custscience_interns.col_18_DB_SLSCNSL_PRODREFRESH_CSTIW_SLS_TXN_LN_ITM_FCT_distinct_values_table_stats (col_id int, distinct_values bigint) Row format delimited Fields terminated by '\t' Lines terminated by '\n'  Stored as textfile ;</v>
      </c>
      <c r="AM29" s="59" t="s">
        <v>12298</v>
      </c>
      <c r="AP29" s="144" t="str">
        <f t="shared" si="16"/>
        <v>insert into table db_custscience_interns.col_18_DB_SLSCNSL_PRODREFRESH_CSTIW_SLS_TXN_LN_ITM_FCT_distinct_values_table_stats select '18' as col_id, count (distinct LN_ORIG_RTL_PRC_AMT) as distinct_values</v>
      </c>
      <c r="AQ29" s="59" t="s">
        <v>12391</v>
      </c>
      <c r="AT29" s="144" t="str">
        <f t="shared" si="17"/>
        <v>insert into table db_custscience_interns.SUMMARY_of_DB_SLSCNSL_PRODREFRESH_CSTIW_SLS_TXN_LN_ITM_FCT_distinct_values_table_stats select col_id, distinct_values from db_custscience_interns.col_18_DB_SLSCNSL_PRODREFRESH_CSTIW_SLS_TXN_LN_ITM_FCT_distinct_values_table_stats ;</v>
      </c>
      <c r="AU29" s="59" t="s">
        <v>12674</v>
      </c>
      <c r="AW29" s="300" t="s">
        <v>12764</v>
      </c>
      <c r="AX29" s="300">
        <v>25</v>
      </c>
      <c r="AY29" s="300">
        <v>5</v>
      </c>
      <c r="BA29" s="144" t="str">
        <f t="shared" si="18"/>
        <v>drop table db_custscience_interns.col_18_DB_SLSCNSL_PRODREFRESH_CSTIW_SLS_TXN_LN_ITM_FCT_distinct_values_table_stats;</v>
      </c>
      <c r="BB29" s="59" t="s">
        <v>12869</v>
      </c>
      <c r="BC29" s="301"/>
      <c r="BD29" s="144" t="str">
        <f t="shared" si="19"/>
        <v>create table db_custscience_interns.col_18_DB_SLSCNSL_PRODREFRESH_CSTIW_SLS_TXN_LN_ITM_FCT_null_value_count_table_stats (col_id int, null_value_count bigint) Row format delimited Fields terminated by '\t' Lines terminated by '\n'  Stored as textfile ;</v>
      </c>
      <c r="BE29" s="59" t="s">
        <v>12962</v>
      </c>
      <c r="BH29" s="144" t="str">
        <f t="shared" si="20"/>
        <v xml:space="preserve">insert into table db_custscience_interns.col_18_DB_SLSCNSL_PRODREFRESH_CSTIW_SLS_TXN_LN_ITM_FCT_null_value_count_table_stats select '18' as col_id, count (sell_loc_hash_key) as null_value_count where LN_ORIG_RTL_PRC_AMT IS NULL </v>
      </c>
      <c r="BI29" s="59" t="s">
        <v>15267</v>
      </c>
      <c r="BL29" s="144" t="str">
        <f t="shared" si="21"/>
        <v>insert into table db_custscience_interns.SUMMARY_of_DB_SLSCNSL_PRODREFRESH_CSTIW_SLS_TXN_LN_ITM_FCT_null_value_count_table_stats select col_id, null_value_count from db_custscience_interns.col_18_DB_SLSCNSL_PRODREFRESH_CSTIW_SLS_TXN_LN_ITM_FCT_null_value_count_table_stats ;</v>
      </c>
      <c r="BM29" s="59" t="s">
        <v>13056</v>
      </c>
      <c r="BO29" s="300"/>
      <c r="BP29" s="300"/>
      <c r="BQ29" s="300"/>
      <c r="BS29" s="144" t="str">
        <f t="shared" si="22"/>
        <v>drop table db_custscience_interns.col_18_DB_SLSCNSL_PRODREFRESH_CSTIW_SLS_TXN_LN_ITM_FCT_null_value_count_table_stats ;</v>
      </c>
      <c r="BT29" s="59" t="s">
        <v>12485</v>
      </c>
    </row>
    <row r="30" spans="1:72" s="59" customFormat="1">
      <c r="A30" s="59" t="s">
        <v>12229</v>
      </c>
      <c r="B30" s="144" t="str">
        <f t="shared" si="23"/>
        <v>txbl_ind string</v>
      </c>
      <c r="C30" s="145">
        <f t="shared" si="24"/>
        <v>9</v>
      </c>
      <c r="D30" s="145">
        <f t="shared" si="25"/>
        <v>0</v>
      </c>
      <c r="E30" s="145"/>
      <c r="F30" s="36" t="str">
        <f t="shared" si="26"/>
        <v>TXBL_IND</v>
      </c>
      <c r="G30" s="36" t="str">
        <f t="shared" si="27"/>
        <v>string</v>
      </c>
      <c r="H30" s="29">
        <v>19</v>
      </c>
      <c r="I30" s="308">
        <f t="shared" si="8"/>
        <v>2</v>
      </c>
      <c r="J30" s="75"/>
      <c r="K30" s="128" t="str">
        <f t="shared" si="9"/>
        <v>Indicates if the item was taxable or not.  (From PDM)</v>
      </c>
      <c r="L30" s="128"/>
      <c r="M30" s="342"/>
      <c r="N30" s="396" t="s">
        <v>119</v>
      </c>
      <c r="O30" s="396" t="s">
        <v>119</v>
      </c>
      <c r="P30" s="396" t="s">
        <v>119</v>
      </c>
      <c r="Q30" s="396" t="s">
        <v>119</v>
      </c>
      <c r="S30" s="144" t="str">
        <f t="shared" si="10"/>
        <v>TXBL_IND  string,</v>
      </c>
      <c r="T30" s="149" t="s">
        <v>13320</v>
      </c>
      <c r="U30" s="150" t="str">
        <f t="shared" si="11"/>
        <v>TXBL_IND,</v>
      </c>
      <c r="V30" s="149"/>
      <c r="W30" s="149"/>
      <c r="X30" s="150" t="str">
        <f t="shared" si="12"/>
        <v>,a.TXBL_IND</v>
      </c>
      <c r="Y30" s="303"/>
      <c r="Z30" s="299" t="str">
        <f t="shared" si="2"/>
        <v>select count (distinct TXBL_IND) as TXBL_IND_Count_Distinct FROM DB_SLSCNSL_PRODREFRESH.CSTIW_SLS_TXN_LN_ITM_FCT ;</v>
      </c>
      <c r="AA30" s="303"/>
      <c r="AB30" s="299" t="str">
        <f t="shared" si="13"/>
        <v>select distinct(TXBL_IND) as TXBL_IND_Count_Distinct FROM DB_SLSCNSL_PRODREFRESH.CSTIW_SLS_TXN_LN_ITM_FCT ;</v>
      </c>
      <c r="AC30" s="303"/>
      <c r="AD30" s="59" t="s">
        <v>12592</v>
      </c>
      <c r="AE30" s="59" t="s">
        <v>2825</v>
      </c>
      <c r="AF30" s="59" t="s">
        <v>12638</v>
      </c>
      <c r="AG30" s="144" t="str">
        <f t="shared" si="3"/>
        <v>GRP_DSCT_IND</v>
      </c>
      <c r="AH30" s="144" t="str">
        <f t="shared" si="4"/>
        <v>Indicates if there was a group discount applied.  (From PDM)</v>
      </c>
      <c r="AI30" s="303"/>
      <c r="AJ30" s="303"/>
      <c r="AK30" s="298" t="str">
        <f t="shared" si="28"/>
        <v>col_19</v>
      </c>
      <c r="AL30" s="299" t="str">
        <f t="shared" si="15"/>
        <v>create table db_custscience_interns.col_19_DB_SLSCNSL_PRODREFRESH_CSTIW_SLS_TXN_LN_ITM_FCT_distinct_values_table_stats (col_id int, distinct_values bigint) Row format delimited Fields terminated by '\t' Lines terminated by '\n'  Stored as textfile ;</v>
      </c>
      <c r="AM30" s="59" t="s">
        <v>12299</v>
      </c>
      <c r="AP30" s="144" t="str">
        <f t="shared" si="16"/>
        <v>insert into table db_custscience_interns.col_19_DB_SLSCNSL_PRODREFRESH_CSTIW_SLS_TXN_LN_ITM_FCT_distinct_values_table_stats select '19' as col_id, count (distinct TXBL_IND) as distinct_values</v>
      </c>
      <c r="AQ30" s="59" t="s">
        <v>12392</v>
      </c>
      <c r="AT30" s="144" t="str">
        <f t="shared" si="17"/>
        <v>insert into table db_custscience_interns.SUMMARY_of_DB_SLSCNSL_PRODREFRESH_CSTIW_SLS_TXN_LN_ITM_FCT_distinct_values_table_stats select col_id, distinct_values from db_custscience_interns.col_19_DB_SLSCNSL_PRODREFRESH_CSTIW_SLS_TXN_LN_ITM_FCT_distinct_values_table_stats ;</v>
      </c>
      <c r="AU30" s="59" t="s">
        <v>12675</v>
      </c>
      <c r="AW30" s="300" t="s">
        <v>4400</v>
      </c>
      <c r="AX30" s="300">
        <v>26</v>
      </c>
      <c r="AY30" s="300">
        <v>0</v>
      </c>
      <c r="BA30" s="144" t="str">
        <f t="shared" si="18"/>
        <v>drop table db_custscience_interns.col_19_DB_SLSCNSL_PRODREFRESH_CSTIW_SLS_TXN_LN_ITM_FCT_distinct_values_table_stats;</v>
      </c>
      <c r="BB30" s="59" t="s">
        <v>12870</v>
      </c>
      <c r="BC30" s="301"/>
      <c r="BD30" s="144" t="str">
        <f t="shared" si="19"/>
        <v>create table db_custscience_interns.col_19_DB_SLSCNSL_PRODREFRESH_CSTIW_SLS_TXN_LN_ITM_FCT_null_value_count_table_stats (col_id int, null_value_count bigint) Row format delimited Fields terminated by '\t' Lines terminated by '\n'  Stored as textfile ;</v>
      </c>
      <c r="BE30" s="59" t="s">
        <v>12963</v>
      </c>
      <c r="BH30" s="144" t="str">
        <f t="shared" si="20"/>
        <v xml:space="preserve">insert into table db_custscience_interns.col_19_DB_SLSCNSL_PRODREFRESH_CSTIW_SLS_TXN_LN_ITM_FCT_null_value_count_table_stats select '19' as col_id, count (sell_loc_hash_key) as null_value_count where TXBL_IND IS NULL </v>
      </c>
      <c r="BI30" s="59" t="s">
        <v>15268</v>
      </c>
      <c r="BL30" s="144" t="str">
        <f t="shared" si="21"/>
        <v>insert into table db_custscience_interns.SUMMARY_of_DB_SLSCNSL_PRODREFRESH_CSTIW_SLS_TXN_LN_ITM_FCT_null_value_count_table_stats select col_id, null_value_count from db_custscience_interns.col_19_DB_SLSCNSL_PRODREFRESH_CSTIW_SLS_TXN_LN_ITM_FCT_null_value_count_table_stats ;</v>
      </c>
      <c r="BM30" s="59" t="s">
        <v>13057</v>
      </c>
      <c r="BO30" s="300"/>
      <c r="BP30" s="300"/>
      <c r="BQ30" s="300"/>
      <c r="BS30" s="144" t="str">
        <f t="shared" si="22"/>
        <v>drop table db_custscience_interns.col_19_DB_SLSCNSL_PRODREFRESH_CSTIW_SLS_TXN_LN_ITM_FCT_null_value_count_table_stats ;</v>
      </c>
      <c r="BT30" s="59" t="s">
        <v>12486</v>
      </c>
    </row>
    <row r="31" spans="1:72" s="59" customFormat="1" ht="15.75" thickBot="1">
      <c r="A31" s="59" t="s">
        <v>431</v>
      </c>
      <c r="B31" s="144" t="str">
        <f t="shared" si="23"/>
        <v>vat_amt double</v>
      </c>
      <c r="C31" s="145">
        <f t="shared" si="24"/>
        <v>8</v>
      </c>
      <c r="D31" s="145">
        <f t="shared" si="25"/>
        <v>0</v>
      </c>
      <c r="E31" s="145"/>
      <c r="F31" s="158" t="str">
        <f t="shared" si="26"/>
        <v>VAT_AMT</v>
      </c>
      <c r="G31" s="158" t="str">
        <f t="shared" si="27"/>
        <v>double</v>
      </c>
      <c r="H31" s="162">
        <v>20</v>
      </c>
      <c r="I31" s="312">
        <f t="shared" si="8"/>
        <v>26652</v>
      </c>
      <c r="J31" s="160"/>
      <c r="K31" s="163" t="str">
        <f t="shared" si="9"/>
        <v>This is the VAT amount  (From PDM)</v>
      </c>
      <c r="L31" s="163"/>
      <c r="M31" s="379"/>
      <c r="N31" s="397">
        <v>0</v>
      </c>
      <c r="O31" s="397">
        <v>0</v>
      </c>
      <c r="P31" s="397">
        <v>0</v>
      </c>
      <c r="Q31" s="397">
        <v>0</v>
      </c>
      <c r="S31" s="144" t="str">
        <f t="shared" si="10"/>
        <v>VAT_AMT  double,</v>
      </c>
      <c r="T31" s="149" t="s">
        <v>13321</v>
      </c>
      <c r="U31" s="150" t="str">
        <f t="shared" si="11"/>
        <v>VAT_AMT,</v>
      </c>
      <c r="V31" s="149"/>
      <c r="W31" s="149"/>
      <c r="X31" s="150" t="str">
        <f t="shared" si="12"/>
        <v>,a.VAT_AMT</v>
      </c>
      <c r="Y31" s="303"/>
      <c r="Z31" s="299" t="str">
        <f t="shared" si="2"/>
        <v>select count (distinct VAT_AMT) as VAT_AMT_Count_Distinct FROM DB_SLSCNSL_PRODREFRESH.CSTIW_SLS_TXN_LN_ITM_FCT ;</v>
      </c>
      <c r="AA31" s="303"/>
      <c r="AB31" s="299" t="str">
        <f t="shared" si="13"/>
        <v>select distinct(VAT_AMT) as VAT_AMT_Count_Distinct FROM DB_SLSCNSL_PRODREFRESH.CSTIW_SLS_TXN_LN_ITM_FCT ;</v>
      </c>
      <c r="AC31" s="303"/>
      <c r="AD31" s="59" t="s">
        <v>2706</v>
      </c>
      <c r="AE31" s="59" t="s">
        <v>2842</v>
      </c>
      <c r="AF31" s="59" t="s">
        <v>12591</v>
      </c>
      <c r="AG31" s="144" t="str">
        <f t="shared" si="3"/>
        <v>GRP_DSCT_NBR</v>
      </c>
      <c r="AH31" s="144" t="str">
        <f t="shared" si="4"/>
        <v>Identifies the group discount applied  (From PDM)</v>
      </c>
      <c r="AI31" s="303"/>
      <c r="AJ31" s="303"/>
      <c r="AK31" s="298" t="str">
        <f t="shared" si="28"/>
        <v>col_20</v>
      </c>
      <c r="AL31" s="299" t="str">
        <f t="shared" si="15"/>
        <v>create table db_custscience_interns.col_20_DB_SLSCNSL_PRODREFRESH_CSTIW_SLS_TXN_LN_ITM_FCT_distinct_values_table_stats (col_id int, distinct_values bigint) Row format delimited Fields terminated by '\t' Lines terminated by '\n'  Stored as textfile ;</v>
      </c>
      <c r="AM31" s="59" t="s">
        <v>12300</v>
      </c>
      <c r="AP31" s="144" t="str">
        <f t="shared" si="16"/>
        <v>insert into table db_custscience_interns.col_20_DB_SLSCNSL_PRODREFRESH_CSTIW_SLS_TXN_LN_ITM_FCT_distinct_values_table_stats select '20' as col_id, count (distinct VAT_AMT) as distinct_values</v>
      </c>
      <c r="AQ31" s="59" t="s">
        <v>12393</v>
      </c>
      <c r="AT31" s="144" t="str">
        <f t="shared" si="17"/>
        <v>insert into table db_custscience_interns.SUMMARY_of_DB_SLSCNSL_PRODREFRESH_CSTIW_SLS_TXN_LN_ITM_FCT_distinct_values_table_stats select col_id, distinct_values from db_custscience_interns.col_20_DB_SLSCNSL_PRODREFRESH_CSTIW_SLS_TXN_LN_ITM_FCT_distinct_values_table_stats ;</v>
      </c>
      <c r="AU31" s="59" t="s">
        <v>12676</v>
      </c>
      <c r="AW31" s="300" t="s">
        <v>4401</v>
      </c>
      <c r="AX31" s="300">
        <v>27</v>
      </c>
      <c r="AY31" s="300">
        <v>0</v>
      </c>
      <c r="BA31" s="144" t="str">
        <f t="shared" si="18"/>
        <v>drop table db_custscience_interns.col_20_DB_SLSCNSL_PRODREFRESH_CSTIW_SLS_TXN_LN_ITM_FCT_distinct_values_table_stats;</v>
      </c>
      <c r="BB31" s="59" t="s">
        <v>12871</v>
      </c>
      <c r="BC31" s="301"/>
      <c r="BD31" s="144" t="str">
        <f t="shared" si="19"/>
        <v>create table db_custscience_interns.col_20_DB_SLSCNSL_PRODREFRESH_CSTIW_SLS_TXN_LN_ITM_FCT_null_value_count_table_stats (col_id int, null_value_count bigint) Row format delimited Fields terminated by '\t' Lines terminated by '\n'  Stored as textfile ;</v>
      </c>
      <c r="BE31" s="59" t="s">
        <v>12964</v>
      </c>
      <c r="BH31" s="144" t="str">
        <f t="shared" si="20"/>
        <v xml:space="preserve">insert into table db_custscience_interns.col_20_DB_SLSCNSL_PRODREFRESH_CSTIW_SLS_TXN_LN_ITM_FCT_null_value_count_table_stats select '20' as col_id, count (sell_loc_hash_key) as null_value_count where VAT_AMT IS NULL </v>
      </c>
      <c r="BI31" s="59" t="s">
        <v>15269</v>
      </c>
      <c r="BL31" s="144" t="str">
        <f t="shared" si="21"/>
        <v>insert into table db_custscience_interns.SUMMARY_of_DB_SLSCNSL_PRODREFRESH_CSTIW_SLS_TXN_LN_ITM_FCT_null_value_count_table_stats select col_id, null_value_count from db_custscience_interns.col_20_DB_SLSCNSL_PRODREFRESH_CSTIW_SLS_TXN_LN_ITM_FCT_null_value_count_table_stats ;</v>
      </c>
      <c r="BM31" s="59" t="s">
        <v>13058</v>
      </c>
      <c r="BO31" s="300"/>
      <c r="BP31" s="300"/>
      <c r="BQ31" s="300"/>
      <c r="BS31" s="144" t="str">
        <f t="shared" si="22"/>
        <v>drop table db_custscience_interns.col_20_DB_SLSCNSL_PRODREFRESH_CSTIW_SLS_TXN_LN_ITM_FCT_null_value_count_table_stats ;</v>
      </c>
      <c r="BT31" s="59" t="s">
        <v>12487</v>
      </c>
    </row>
    <row r="32" spans="1:72" s="59" customFormat="1">
      <c r="A32" s="59" t="s">
        <v>12230</v>
      </c>
      <c r="B32" s="144" t="str">
        <f t="shared" si="23"/>
        <v>indv_dsct_ind string</v>
      </c>
      <c r="C32" s="145">
        <f t="shared" si="24"/>
        <v>14</v>
      </c>
      <c r="D32" s="145">
        <f t="shared" si="25"/>
        <v>0</v>
      </c>
      <c r="E32" s="145"/>
      <c r="F32" s="152" t="str">
        <f t="shared" si="26"/>
        <v>INDV_DSCT_IND</v>
      </c>
      <c r="G32" s="152" t="str">
        <f t="shared" si="27"/>
        <v>string</v>
      </c>
      <c r="H32" s="156">
        <v>21</v>
      </c>
      <c r="I32" s="310">
        <f t="shared" si="8"/>
        <v>0</v>
      </c>
      <c r="J32" s="154"/>
      <c r="K32" s="157" t="str">
        <f t="shared" si="9"/>
        <v>Indicates if there was an individual discount applied.  (From PDM)</v>
      </c>
      <c r="L32" s="157"/>
      <c r="M32" s="375"/>
      <c r="N32" s="398" t="s">
        <v>112</v>
      </c>
      <c r="O32" s="398" t="s">
        <v>112</v>
      </c>
      <c r="P32" s="398" t="s">
        <v>112</v>
      </c>
      <c r="Q32" s="398" t="s">
        <v>112</v>
      </c>
      <c r="S32" s="144" t="str">
        <f t="shared" si="10"/>
        <v>INDV_DSCT_IND  string,</v>
      </c>
      <c r="T32" s="149" t="s">
        <v>13322</v>
      </c>
      <c r="U32" s="150" t="str">
        <f t="shared" si="11"/>
        <v>INDV_DSCT_IND,</v>
      </c>
      <c r="V32" s="149"/>
      <c r="W32" s="149"/>
      <c r="X32" s="150" t="str">
        <f t="shared" si="12"/>
        <v>,a.INDV_DSCT_IND</v>
      </c>
      <c r="Y32" s="303"/>
      <c r="Z32" s="299" t="str">
        <f t="shared" si="2"/>
        <v>select count (distinct INDV_DSCT_IND) as INDV_DSCT_IND_Count_Distinct FROM DB_SLSCNSL_PRODREFRESH.CSTIW_SLS_TXN_LN_ITM_FCT ;</v>
      </c>
      <c r="AA32" s="303"/>
      <c r="AB32" s="299" t="str">
        <f t="shared" si="13"/>
        <v>select distinct(INDV_DSCT_IND) as INDV_DSCT_IND_Count_Distinct FROM DB_SLSCNSL_PRODREFRESH.CSTIW_SLS_TXN_LN_ITM_FCT ;</v>
      </c>
      <c r="AC32" s="303"/>
      <c r="AD32" s="59" t="s">
        <v>12590</v>
      </c>
      <c r="AE32" s="59" t="s">
        <v>2825</v>
      </c>
      <c r="AF32" s="59" t="s">
        <v>12589</v>
      </c>
      <c r="AG32" s="144" t="str">
        <f t="shared" si="3"/>
        <v>SELL_DIV_ID</v>
      </c>
      <c r="AH32" s="144" t="str">
        <f t="shared" si="4"/>
        <v>Identifies the selling division of the store  (From PDM)</v>
      </c>
      <c r="AI32" s="303"/>
      <c r="AJ32" s="303"/>
      <c r="AK32" s="298" t="str">
        <f t="shared" si="28"/>
        <v>col_21</v>
      </c>
      <c r="AL32" s="299" t="str">
        <f t="shared" si="15"/>
        <v>create table db_custscience_interns.col_21_DB_SLSCNSL_PRODREFRESH_CSTIW_SLS_TXN_LN_ITM_FCT_distinct_values_table_stats (col_id int, distinct_values bigint) Row format delimited Fields terminated by '\t' Lines terminated by '\n'  Stored as textfile ;</v>
      </c>
      <c r="AM32" s="59" t="s">
        <v>12301</v>
      </c>
      <c r="AP32" s="144" t="str">
        <f t="shared" si="16"/>
        <v>insert into table db_custscience_interns.col_21_DB_SLSCNSL_PRODREFRESH_CSTIW_SLS_TXN_LN_ITM_FCT_distinct_values_table_stats select '21' as col_id, count (distinct INDV_DSCT_IND) as distinct_values</v>
      </c>
      <c r="AQ32" s="59" t="s">
        <v>12394</v>
      </c>
      <c r="AT32" s="144" t="str">
        <f t="shared" si="17"/>
        <v>insert into table db_custscience_interns.SUMMARY_of_DB_SLSCNSL_PRODREFRESH_CSTIW_SLS_TXN_LN_ITM_FCT_distinct_values_table_stats select col_id, distinct_values from db_custscience_interns.col_21_DB_SLSCNSL_PRODREFRESH_CSTIW_SLS_TXN_LN_ITM_FCT_distinct_values_table_stats ;</v>
      </c>
      <c r="AU32" s="59" t="s">
        <v>12677</v>
      </c>
      <c r="AW32" s="300" t="s">
        <v>4402</v>
      </c>
      <c r="AX32" s="300">
        <v>28</v>
      </c>
      <c r="AY32" s="300">
        <v>0</v>
      </c>
      <c r="BA32" s="144" t="str">
        <f t="shared" si="18"/>
        <v>drop table db_custscience_interns.col_21_DB_SLSCNSL_PRODREFRESH_CSTIW_SLS_TXN_LN_ITM_FCT_distinct_values_table_stats;</v>
      </c>
      <c r="BB32" s="59" t="s">
        <v>12872</v>
      </c>
      <c r="BC32" s="301"/>
      <c r="BD32" s="144" t="str">
        <f t="shared" si="19"/>
        <v>create table db_custscience_interns.col_21_DB_SLSCNSL_PRODREFRESH_CSTIW_SLS_TXN_LN_ITM_FCT_null_value_count_table_stats (col_id int, null_value_count bigint) Row format delimited Fields terminated by '\t' Lines terminated by '\n'  Stored as textfile ;</v>
      </c>
      <c r="BE32" s="59" t="s">
        <v>12965</v>
      </c>
      <c r="BH32" s="144" t="str">
        <f t="shared" si="20"/>
        <v xml:space="preserve">insert into table db_custscience_interns.col_21_DB_SLSCNSL_PRODREFRESH_CSTIW_SLS_TXN_LN_ITM_FCT_null_value_count_table_stats select '21' as col_id, count (sell_loc_hash_key) as null_value_count where INDV_DSCT_IND IS NULL </v>
      </c>
      <c r="BI32" s="59" t="s">
        <v>15270</v>
      </c>
      <c r="BL32" s="144" t="str">
        <f t="shared" si="21"/>
        <v>insert into table db_custscience_interns.SUMMARY_of_DB_SLSCNSL_PRODREFRESH_CSTIW_SLS_TXN_LN_ITM_FCT_null_value_count_table_stats select col_id, null_value_count from db_custscience_interns.col_21_DB_SLSCNSL_PRODREFRESH_CSTIW_SLS_TXN_LN_ITM_FCT_null_value_count_table_stats ;</v>
      </c>
      <c r="BM32" s="59" t="s">
        <v>13059</v>
      </c>
      <c r="BO32" s="300"/>
      <c r="BP32" s="300"/>
      <c r="BQ32" s="300"/>
      <c r="BS32" s="144" t="str">
        <f t="shared" si="22"/>
        <v>drop table db_custscience_interns.col_21_DB_SLSCNSL_PRODREFRESH_CSTIW_SLS_TXN_LN_ITM_FCT_null_value_count_table_stats ;</v>
      </c>
      <c r="BT32" s="59" t="s">
        <v>12488</v>
      </c>
    </row>
    <row r="33" spans="1:72" s="59" customFormat="1">
      <c r="A33" s="59" t="s">
        <v>12231</v>
      </c>
      <c r="B33" s="144" t="str">
        <f t="shared" si="23"/>
        <v>grp_dsct_ind string</v>
      </c>
      <c r="C33" s="145">
        <f t="shared" si="24"/>
        <v>13</v>
      </c>
      <c r="D33" s="145">
        <f t="shared" si="25"/>
        <v>0</v>
      </c>
      <c r="E33" s="145"/>
      <c r="F33" s="36" t="str">
        <f t="shared" si="26"/>
        <v>GRP_DSCT_IND</v>
      </c>
      <c r="G33" s="36" t="str">
        <f t="shared" si="27"/>
        <v>string</v>
      </c>
      <c r="H33" s="29">
        <v>22</v>
      </c>
      <c r="I33" s="308">
        <f t="shared" si="8"/>
        <v>0</v>
      </c>
      <c r="J33" s="75"/>
      <c r="K33" s="128" t="str">
        <f t="shared" si="9"/>
        <v>Indicates if there was a group discount applied.  (From PDM)</v>
      </c>
      <c r="L33" s="128"/>
      <c r="M33" s="342"/>
      <c r="N33" s="396" t="s">
        <v>112</v>
      </c>
      <c r="O33" s="396" t="s">
        <v>112</v>
      </c>
      <c r="P33" s="396" t="s">
        <v>112</v>
      </c>
      <c r="Q33" s="396" t="s">
        <v>112</v>
      </c>
      <c r="S33" s="144" t="str">
        <f t="shared" si="10"/>
        <v>GRP_DSCT_IND  string,</v>
      </c>
      <c r="T33" s="149" t="s">
        <v>13323</v>
      </c>
      <c r="U33" s="150" t="str">
        <f t="shared" si="11"/>
        <v>GRP_DSCT_IND,</v>
      </c>
      <c r="V33" s="149"/>
      <c r="W33" s="149"/>
      <c r="X33" s="150" t="str">
        <f t="shared" si="12"/>
        <v>,a.GRP_DSCT_IND</v>
      </c>
      <c r="Y33" s="303"/>
      <c r="Z33" s="299" t="str">
        <f t="shared" si="2"/>
        <v>select count (distinct GRP_DSCT_IND) as GRP_DSCT_IND_Count_Distinct FROM DB_SLSCNSL_PRODREFRESH.CSTIW_SLS_TXN_LN_ITM_FCT ;</v>
      </c>
      <c r="AA33" s="303"/>
      <c r="AB33" s="299" t="str">
        <f t="shared" si="13"/>
        <v>select distinct(GRP_DSCT_IND) as GRP_DSCT_IND_Count_Distinct FROM DB_SLSCNSL_PRODREFRESH.CSTIW_SLS_TXN_LN_ITM_FCT ;</v>
      </c>
      <c r="AC33" s="303"/>
      <c r="AD33" s="59" t="s">
        <v>12588</v>
      </c>
      <c r="AE33" s="59" t="s">
        <v>2825</v>
      </c>
      <c r="AF33" s="59" t="s">
        <v>12639</v>
      </c>
      <c r="AG33" s="144" t="str">
        <f t="shared" si="3"/>
        <v>PRC_OVRD_IND</v>
      </c>
      <c r="AH33" s="144" t="str">
        <f t="shared" si="4"/>
        <v>Indicates if there was a price override done for the line item.  (From PDM)</v>
      </c>
      <c r="AI33" s="303"/>
      <c r="AJ33" s="303"/>
      <c r="AK33" s="298" t="str">
        <f t="shared" si="28"/>
        <v>col_22</v>
      </c>
      <c r="AL33" s="299" t="str">
        <f t="shared" si="15"/>
        <v>create table db_custscience_interns.col_22_DB_SLSCNSL_PRODREFRESH_CSTIW_SLS_TXN_LN_ITM_FCT_distinct_values_table_stats (col_id int, distinct_values bigint) Row format delimited Fields terminated by '\t' Lines terminated by '\n'  Stored as textfile ;</v>
      </c>
      <c r="AM33" s="59" t="s">
        <v>12302</v>
      </c>
      <c r="AP33" s="144" t="str">
        <f t="shared" si="16"/>
        <v>insert into table db_custscience_interns.col_22_DB_SLSCNSL_PRODREFRESH_CSTIW_SLS_TXN_LN_ITM_FCT_distinct_values_table_stats select '22' as col_id, count (distinct GRP_DSCT_IND) as distinct_values</v>
      </c>
      <c r="AQ33" s="59" t="s">
        <v>12395</v>
      </c>
      <c r="AT33" s="144" t="str">
        <f t="shared" si="17"/>
        <v>insert into table db_custscience_interns.SUMMARY_of_DB_SLSCNSL_PRODREFRESH_CSTIW_SLS_TXN_LN_ITM_FCT_distinct_values_table_stats select col_id, distinct_values from db_custscience_interns.col_22_DB_SLSCNSL_PRODREFRESH_CSTIW_SLS_TXN_LN_ITM_FCT_distinct_values_table_stats ;</v>
      </c>
      <c r="AU33" s="59" t="s">
        <v>12678</v>
      </c>
      <c r="AW33" s="300" t="s">
        <v>12765</v>
      </c>
      <c r="AX33" s="300">
        <v>29</v>
      </c>
      <c r="AY33" s="300">
        <v>3045609</v>
      </c>
      <c r="BA33" s="144" t="str">
        <f t="shared" si="18"/>
        <v>drop table db_custscience_interns.col_22_DB_SLSCNSL_PRODREFRESH_CSTIW_SLS_TXN_LN_ITM_FCT_distinct_values_table_stats;</v>
      </c>
      <c r="BB33" s="59" t="s">
        <v>12873</v>
      </c>
      <c r="BC33" s="301"/>
      <c r="BD33" s="144" t="str">
        <f t="shared" si="19"/>
        <v>create table db_custscience_interns.col_22_DB_SLSCNSL_PRODREFRESH_CSTIW_SLS_TXN_LN_ITM_FCT_null_value_count_table_stats (col_id int, null_value_count bigint) Row format delimited Fields terminated by '\t' Lines terminated by '\n'  Stored as textfile ;</v>
      </c>
      <c r="BE33" s="59" t="s">
        <v>12966</v>
      </c>
      <c r="BH33" s="144" t="str">
        <f t="shared" si="20"/>
        <v xml:space="preserve">insert into table db_custscience_interns.col_22_DB_SLSCNSL_PRODREFRESH_CSTIW_SLS_TXN_LN_ITM_FCT_null_value_count_table_stats select '22' as col_id, count (sell_loc_hash_key) as null_value_count where GRP_DSCT_IND IS NULL </v>
      </c>
      <c r="BI33" s="59" t="s">
        <v>15271</v>
      </c>
      <c r="BL33" s="144" t="str">
        <f t="shared" si="21"/>
        <v>insert into table db_custscience_interns.SUMMARY_of_DB_SLSCNSL_PRODREFRESH_CSTIW_SLS_TXN_LN_ITM_FCT_null_value_count_table_stats select col_id, null_value_count from db_custscience_interns.col_22_DB_SLSCNSL_PRODREFRESH_CSTIW_SLS_TXN_LN_ITM_FCT_null_value_count_table_stats ;</v>
      </c>
      <c r="BM33" s="59" t="s">
        <v>13060</v>
      </c>
      <c r="BO33" s="300"/>
      <c r="BP33" s="300"/>
      <c r="BQ33" s="300"/>
      <c r="BS33" s="144" t="str">
        <f t="shared" si="22"/>
        <v>drop table db_custscience_interns.col_22_DB_SLSCNSL_PRODREFRESH_CSTIW_SLS_TXN_LN_ITM_FCT_null_value_count_table_stats ;</v>
      </c>
      <c r="BT33" s="59" t="s">
        <v>12489</v>
      </c>
    </row>
    <row r="34" spans="1:72" s="59" customFormat="1">
      <c r="A34" s="59" t="s">
        <v>461</v>
      </c>
      <c r="B34" s="144" t="str">
        <f t="shared" si="23"/>
        <v>grp_dsct_nbr int</v>
      </c>
      <c r="C34" s="145">
        <f t="shared" si="24"/>
        <v>13</v>
      </c>
      <c r="D34" s="145">
        <f t="shared" si="25"/>
        <v>0</v>
      </c>
      <c r="E34" s="145"/>
      <c r="F34" s="36" t="str">
        <f t="shared" si="26"/>
        <v>GRP_DSCT_NBR</v>
      </c>
      <c r="G34" s="36" t="str">
        <f t="shared" si="27"/>
        <v>int</v>
      </c>
      <c r="H34" s="29">
        <v>23</v>
      </c>
      <c r="I34" s="308">
        <f t="shared" si="8"/>
        <v>0</v>
      </c>
      <c r="J34" s="75"/>
      <c r="K34" s="128" t="str">
        <f t="shared" si="9"/>
        <v>Identifies the group discount applied  (From PDM)</v>
      </c>
      <c r="L34" s="128"/>
      <c r="M34" s="342"/>
      <c r="N34" s="396" t="s">
        <v>112</v>
      </c>
      <c r="O34" s="396" t="s">
        <v>112</v>
      </c>
      <c r="P34" s="396" t="s">
        <v>112</v>
      </c>
      <c r="Q34" s="396" t="s">
        <v>112</v>
      </c>
      <c r="S34" s="144" t="str">
        <f t="shared" si="10"/>
        <v>GRP_DSCT_NBR  int,</v>
      </c>
      <c r="T34" s="149" t="s">
        <v>13324</v>
      </c>
      <c r="U34" s="150" t="str">
        <f t="shared" si="11"/>
        <v>GRP_DSCT_NBR,</v>
      </c>
      <c r="V34" s="149"/>
      <c r="W34" s="149"/>
      <c r="X34" s="150" t="str">
        <f t="shared" si="12"/>
        <v>,a.GRP_DSCT_NBR</v>
      </c>
      <c r="Y34" s="303"/>
      <c r="Z34" s="299" t="str">
        <f t="shared" si="2"/>
        <v>select count (distinct GRP_DSCT_NBR) as GRP_DSCT_NBR_Count_Distinct FROM DB_SLSCNSL_PRODREFRESH.CSTIW_SLS_TXN_LN_ITM_FCT ;</v>
      </c>
      <c r="AA34" s="303"/>
      <c r="AB34" s="299" t="str">
        <f t="shared" si="13"/>
        <v>select distinct(GRP_DSCT_NBR) as GRP_DSCT_NBR_Count_Distinct FROM DB_SLSCNSL_PRODREFRESH.CSTIW_SLS_TXN_LN_ITM_FCT ;</v>
      </c>
      <c r="AC34" s="303"/>
      <c r="AD34" s="59" t="s">
        <v>12587</v>
      </c>
      <c r="AE34" s="59" t="s">
        <v>2825</v>
      </c>
      <c r="AF34" s="59" t="s">
        <v>12640</v>
      </c>
      <c r="AG34" s="144" t="str">
        <f t="shared" si="3"/>
        <v>LST_UPDT_TMST</v>
      </c>
      <c r="AH34" s="144" t="str">
        <f t="shared" si="4"/>
        <v>Identifies the last update timestamp, when the record was updated.  (From PDM)</v>
      </c>
      <c r="AI34" s="303"/>
      <c r="AJ34" s="303"/>
      <c r="AK34" s="298" t="str">
        <f t="shared" si="28"/>
        <v>col_23</v>
      </c>
      <c r="AL34" s="299" t="str">
        <f t="shared" si="15"/>
        <v>create table db_custscience_interns.col_23_DB_SLSCNSL_PRODREFRESH_CSTIW_SLS_TXN_LN_ITM_FCT_distinct_values_table_stats (col_id int, distinct_values bigint) Row format delimited Fields terminated by '\t' Lines terminated by '\n'  Stored as textfile ;</v>
      </c>
      <c r="AM34" s="59" t="s">
        <v>12303</v>
      </c>
      <c r="AP34" s="144" t="str">
        <f t="shared" si="16"/>
        <v>insert into table db_custscience_interns.col_23_DB_SLSCNSL_PRODREFRESH_CSTIW_SLS_TXN_LN_ITM_FCT_distinct_values_table_stats select '23' as col_id, count (distinct GRP_DSCT_NBR) as distinct_values</v>
      </c>
      <c r="AQ34" s="59" t="s">
        <v>12396</v>
      </c>
      <c r="AT34" s="144" t="str">
        <f t="shared" si="17"/>
        <v>insert into table db_custscience_interns.SUMMARY_of_DB_SLSCNSL_PRODREFRESH_CSTIW_SLS_TXN_LN_ITM_FCT_distinct_values_table_stats select col_id, distinct_values from db_custscience_interns.col_23_DB_SLSCNSL_PRODREFRESH_CSTIW_SLS_TXN_LN_ITM_FCT_distinct_values_table_stats ;</v>
      </c>
      <c r="AU34" s="59" t="s">
        <v>12679</v>
      </c>
      <c r="AW34" s="300" t="s">
        <v>12766</v>
      </c>
      <c r="AX34" s="300">
        <v>30</v>
      </c>
      <c r="AY34" s="300">
        <v>265557</v>
      </c>
      <c r="BA34" s="144" t="str">
        <f t="shared" si="18"/>
        <v>drop table db_custscience_interns.col_23_DB_SLSCNSL_PRODREFRESH_CSTIW_SLS_TXN_LN_ITM_FCT_distinct_values_table_stats;</v>
      </c>
      <c r="BB34" s="59" t="s">
        <v>12874</v>
      </c>
      <c r="BC34" s="301"/>
      <c r="BD34" s="144" t="str">
        <f t="shared" si="19"/>
        <v>create table db_custscience_interns.col_23_DB_SLSCNSL_PRODREFRESH_CSTIW_SLS_TXN_LN_ITM_FCT_null_value_count_table_stats (col_id int, null_value_count bigint) Row format delimited Fields terminated by '\t' Lines terminated by '\n'  Stored as textfile ;</v>
      </c>
      <c r="BE34" s="59" t="s">
        <v>12967</v>
      </c>
      <c r="BH34" s="144" t="str">
        <f t="shared" si="20"/>
        <v xml:space="preserve">insert into table db_custscience_interns.col_23_DB_SLSCNSL_PRODREFRESH_CSTIW_SLS_TXN_LN_ITM_FCT_null_value_count_table_stats select '23' as col_id, count (sell_loc_hash_key) as null_value_count where GRP_DSCT_NBR IS NULL </v>
      </c>
      <c r="BI34" s="59" t="s">
        <v>15272</v>
      </c>
      <c r="BL34" s="144" t="str">
        <f t="shared" si="21"/>
        <v>insert into table db_custscience_interns.SUMMARY_of_DB_SLSCNSL_PRODREFRESH_CSTIW_SLS_TXN_LN_ITM_FCT_null_value_count_table_stats select col_id, null_value_count from db_custscience_interns.col_23_DB_SLSCNSL_PRODREFRESH_CSTIW_SLS_TXN_LN_ITM_FCT_null_value_count_table_stats ;</v>
      </c>
      <c r="BM34" s="59" t="s">
        <v>13061</v>
      </c>
      <c r="BO34" s="300"/>
      <c r="BP34" s="300"/>
      <c r="BQ34" s="300"/>
      <c r="BS34" s="144" t="str">
        <f t="shared" si="22"/>
        <v>drop table db_custscience_interns.col_23_DB_SLSCNSL_PRODREFRESH_CSTIW_SLS_TXN_LN_ITM_FCT_null_value_count_table_stats ;</v>
      </c>
      <c r="BT34" s="59" t="s">
        <v>12490</v>
      </c>
    </row>
    <row r="35" spans="1:72" s="59" customFormat="1">
      <c r="A35" s="59" t="s">
        <v>12232</v>
      </c>
      <c r="B35" s="144" t="str">
        <f t="shared" si="23"/>
        <v>sell_div_id string</v>
      </c>
      <c r="C35" s="145">
        <f t="shared" si="24"/>
        <v>12</v>
      </c>
      <c r="D35" s="145">
        <f t="shared" si="25"/>
        <v>0</v>
      </c>
      <c r="E35" s="145"/>
      <c r="F35" s="36" t="str">
        <f t="shared" si="26"/>
        <v>SELL_DIV_ID</v>
      </c>
      <c r="G35" s="36" t="str">
        <f t="shared" si="27"/>
        <v>string</v>
      </c>
      <c r="H35" s="29">
        <v>24</v>
      </c>
      <c r="I35" s="308">
        <f t="shared" si="8"/>
        <v>15</v>
      </c>
      <c r="J35" s="75"/>
      <c r="K35" s="128" t="str">
        <f t="shared" si="9"/>
        <v>Identifies the selling division of the store  (From PDM)</v>
      </c>
      <c r="L35" s="128"/>
      <c r="M35" s="342"/>
      <c r="N35" s="396" t="s">
        <v>12841</v>
      </c>
      <c r="O35" s="396" t="s">
        <v>12841</v>
      </c>
      <c r="P35" s="396" t="s">
        <v>13287</v>
      </c>
      <c r="Q35" s="396" t="s">
        <v>13287</v>
      </c>
      <c r="S35" s="144" t="str">
        <f t="shared" si="10"/>
        <v>SELL_DIV_ID  string,</v>
      </c>
      <c r="T35" s="149" t="s">
        <v>13325</v>
      </c>
      <c r="U35" s="150" t="str">
        <f t="shared" si="11"/>
        <v>SELL_DIV_ID,</v>
      </c>
      <c r="V35" s="149"/>
      <c r="W35" s="149"/>
      <c r="X35" s="150" t="str">
        <f t="shared" si="12"/>
        <v>,a.SELL_DIV_ID</v>
      </c>
      <c r="Y35" s="303"/>
      <c r="Z35" s="299" t="str">
        <f t="shared" si="2"/>
        <v>select count (distinct SELL_DIV_ID) as SELL_DIV_ID_Count_Distinct FROM DB_SLSCNSL_PRODREFRESH.CSTIW_SLS_TXN_LN_ITM_FCT ;</v>
      </c>
      <c r="AA35" s="303"/>
      <c r="AB35" s="299" t="str">
        <f t="shared" si="13"/>
        <v>select distinct(SELL_DIV_ID) as SELL_DIV_ID_Count_Distinct FROM DB_SLSCNSL_PRODREFRESH.CSTIW_SLS_TXN_LN_ITM_FCT ;</v>
      </c>
      <c r="AC35" s="303"/>
      <c r="AD35" s="59" t="s">
        <v>12586</v>
      </c>
      <c r="AE35" s="59" t="s">
        <v>2825</v>
      </c>
      <c r="AF35" s="59" t="s">
        <v>12585</v>
      </c>
      <c r="AG35" s="144" t="str">
        <f t="shared" si="3"/>
        <v>SLS_TAX_ST_CD</v>
      </c>
      <c r="AH35" s="144" t="str">
        <f t="shared" si="4"/>
        <v>Identifies the sales tax state code.  (From PDM)</v>
      </c>
      <c r="AI35" s="303"/>
      <c r="AJ35" s="303"/>
      <c r="AK35" s="298" t="str">
        <f t="shared" si="28"/>
        <v>col_24</v>
      </c>
      <c r="AL35" s="299" t="str">
        <f t="shared" si="15"/>
        <v>create table db_custscience_interns.col_24_DB_SLSCNSL_PRODREFRESH_CSTIW_SLS_TXN_LN_ITM_FCT_distinct_values_table_stats (col_id int, distinct_values bigint) Row format delimited Fields terminated by '\t' Lines terminated by '\n'  Stored as textfile ;</v>
      </c>
      <c r="AM35" s="59" t="s">
        <v>12304</v>
      </c>
      <c r="AP35" s="144" t="str">
        <f t="shared" si="16"/>
        <v>insert into table db_custscience_interns.col_24_DB_SLSCNSL_PRODREFRESH_CSTIW_SLS_TXN_LN_ITM_FCT_distinct_values_table_stats select '24' as col_id, count (distinct SELL_DIV_ID) as distinct_values</v>
      </c>
      <c r="AQ35" s="59" t="s">
        <v>12397</v>
      </c>
      <c r="AT35" s="144" t="str">
        <f t="shared" si="17"/>
        <v>insert into table db_custscience_interns.SUMMARY_of_DB_SLSCNSL_PRODREFRESH_CSTIW_SLS_TXN_LN_ITM_FCT_distinct_values_table_stats select col_id, distinct_values from db_custscience_interns.col_24_DB_SLSCNSL_PRODREFRESH_CSTIW_SLS_TXN_LN_ITM_FCT_distinct_values_table_stats ;</v>
      </c>
      <c r="AU35" s="59" t="s">
        <v>12680</v>
      </c>
      <c r="AW35" s="300" t="s">
        <v>12767</v>
      </c>
      <c r="AX35" s="300">
        <v>4</v>
      </c>
      <c r="AY35" s="300">
        <v>86614741</v>
      </c>
      <c r="BA35" s="144" t="str">
        <f t="shared" si="18"/>
        <v>drop table db_custscience_interns.col_24_DB_SLSCNSL_PRODREFRESH_CSTIW_SLS_TXN_LN_ITM_FCT_distinct_values_table_stats;</v>
      </c>
      <c r="BB35" s="59" t="s">
        <v>12875</v>
      </c>
      <c r="BC35" s="301"/>
      <c r="BD35" s="144" t="str">
        <f t="shared" si="19"/>
        <v>create table db_custscience_interns.col_24_DB_SLSCNSL_PRODREFRESH_CSTIW_SLS_TXN_LN_ITM_FCT_null_value_count_table_stats (col_id int, null_value_count bigint) Row format delimited Fields terminated by '\t' Lines terminated by '\n'  Stored as textfile ;</v>
      </c>
      <c r="BE35" s="59" t="s">
        <v>12968</v>
      </c>
      <c r="BH35" s="144" t="str">
        <f t="shared" si="20"/>
        <v xml:space="preserve">insert into table db_custscience_interns.col_24_DB_SLSCNSL_PRODREFRESH_CSTIW_SLS_TXN_LN_ITM_FCT_null_value_count_table_stats select '24' as col_id, count (sell_loc_hash_key) as null_value_count where SELL_DIV_ID IS NULL </v>
      </c>
      <c r="BI35" s="59" t="s">
        <v>15273</v>
      </c>
      <c r="BL35" s="144" t="str">
        <f t="shared" si="21"/>
        <v>insert into table db_custscience_interns.SUMMARY_of_DB_SLSCNSL_PRODREFRESH_CSTIW_SLS_TXN_LN_ITM_FCT_null_value_count_table_stats select col_id, null_value_count from db_custscience_interns.col_24_DB_SLSCNSL_PRODREFRESH_CSTIW_SLS_TXN_LN_ITM_FCT_null_value_count_table_stats ;</v>
      </c>
      <c r="BM35" s="59" t="s">
        <v>13062</v>
      </c>
      <c r="BO35" s="300"/>
      <c r="BP35" s="300"/>
      <c r="BQ35" s="300"/>
      <c r="BS35" s="144" t="str">
        <f t="shared" si="22"/>
        <v>drop table db_custscience_interns.col_24_DB_SLSCNSL_PRODREFRESH_CSTIW_SLS_TXN_LN_ITM_FCT_null_value_count_table_stats ;</v>
      </c>
      <c r="BT35" s="59" t="s">
        <v>12491</v>
      </c>
    </row>
    <row r="36" spans="1:72" s="59" customFormat="1">
      <c r="A36" s="59" t="s">
        <v>12233</v>
      </c>
      <c r="B36" s="144" t="str">
        <f t="shared" si="23"/>
        <v>prc_ovrd_ind string</v>
      </c>
      <c r="C36" s="145">
        <f t="shared" si="24"/>
        <v>13</v>
      </c>
      <c r="D36" s="145">
        <f t="shared" si="25"/>
        <v>0</v>
      </c>
      <c r="E36" s="145"/>
      <c r="F36" s="36" t="str">
        <f t="shared" si="26"/>
        <v>PRC_OVRD_IND</v>
      </c>
      <c r="G36" s="36" t="str">
        <f t="shared" si="27"/>
        <v>string</v>
      </c>
      <c r="H36" s="29">
        <v>25</v>
      </c>
      <c r="I36" s="308">
        <f t="shared" si="8"/>
        <v>5</v>
      </c>
      <c r="J36" s="75"/>
      <c r="K36" s="128" t="str">
        <f t="shared" si="9"/>
        <v>Indicates if there was a price override done for the line item.  (From PDM)</v>
      </c>
      <c r="L36" s="128"/>
      <c r="M36" s="342"/>
      <c r="N36" s="396" t="s">
        <v>1697</v>
      </c>
      <c r="O36" s="396" t="s">
        <v>1697</v>
      </c>
      <c r="P36" s="396" t="s">
        <v>1697</v>
      </c>
      <c r="Q36" s="396" t="s">
        <v>1697</v>
      </c>
      <c r="S36" s="144" t="str">
        <f t="shared" si="10"/>
        <v>PRC_OVRD_IND  string,</v>
      </c>
      <c r="T36" s="149" t="s">
        <v>13326</v>
      </c>
      <c r="U36" s="150" t="str">
        <f t="shared" si="11"/>
        <v>PRC_OVRD_IND,</v>
      </c>
      <c r="V36" s="149"/>
      <c r="W36" s="149"/>
      <c r="X36" s="150" t="str">
        <f t="shared" si="12"/>
        <v>,a.PRC_OVRD_IND</v>
      </c>
      <c r="Y36" s="303"/>
      <c r="Z36" s="299" t="str">
        <f t="shared" si="2"/>
        <v>select count (distinct PRC_OVRD_IND) as PRC_OVRD_IND_Count_Distinct FROM DB_SLSCNSL_PRODREFRESH.CSTIW_SLS_TXN_LN_ITM_FCT ;</v>
      </c>
      <c r="AA36" s="303"/>
      <c r="AB36" s="299" t="str">
        <f t="shared" si="13"/>
        <v>select distinct(PRC_OVRD_IND) as PRC_OVRD_IND_Count_Distinct FROM DB_SLSCNSL_PRODREFRESH.CSTIW_SLS_TXN_LN_ITM_FCT ;</v>
      </c>
      <c r="AC36" s="303"/>
      <c r="AD36" s="59" t="s">
        <v>12584</v>
      </c>
      <c r="AE36" s="59" t="s">
        <v>2825</v>
      </c>
      <c r="AF36" s="59" t="s">
        <v>12583</v>
      </c>
      <c r="AG36" s="144" t="str">
        <f t="shared" si="3"/>
        <v>CHRG_SND_IND</v>
      </c>
      <c r="AH36" s="144" t="str">
        <f t="shared" si="4"/>
        <v>Indicates if the chrg_snd_ind was set.  (From PDM)</v>
      </c>
      <c r="AI36" s="303"/>
      <c r="AJ36" s="303"/>
      <c r="AK36" s="298" t="str">
        <f t="shared" si="28"/>
        <v>col_25</v>
      </c>
      <c r="AL36" s="299" t="str">
        <f t="shared" si="15"/>
        <v>create table db_custscience_interns.col_25_DB_SLSCNSL_PRODREFRESH_CSTIW_SLS_TXN_LN_ITM_FCT_distinct_values_table_stats (col_id int, distinct_values bigint) Row format delimited Fields terminated by '\t' Lines terminated by '\n'  Stored as textfile ;</v>
      </c>
      <c r="AM36" s="59" t="s">
        <v>12305</v>
      </c>
      <c r="AP36" s="144" t="str">
        <f t="shared" si="16"/>
        <v>insert into table db_custscience_interns.col_25_DB_SLSCNSL_PRODREFRESH_CSTIW_SLS_TXN_LN_ITM_FCT_distinct_values_table_stats select '25' as col_id, count (distinct PRC_OVRD_IND) as distinct_values</v>
      </c>
      <c r="AQ36" s="59" t="s">
        <v>12398</v>
      </c>
      <c r="AT36" s="144" t="str">
        <f t="shared" si="17"/>
        <v>insert into table db_custscience_interns.SUMMARY_of_DB_SLSCNSL_PRODREFRESH_CSTIW_SLS_TXN_LN_ITM_FCT_distinct_values_table_stats select col_id, distinct_values from db_custscience_interns.col_25_DB_SLSCNSL_PRODREFRESH_CSTIW_SLS_TXN_LN_ITM_FCT_distinct_values_table_stats ;</v>
      </c>
      <c r="AU36" s="59" t="s">
        <v>12681</v>
      </c>
      <c r="AW36" s="300" t="s">
        <v>12768</v>
      </c>
      <c r="AX36" s="300">
        <v>31</v>
      </c>
      <c r="AY36" s="300">
        <v>17494</v>
      </c>
      <c r="BA36" s="144" t="str">
        <f t="shared" si="18"/>
        <v>drop table db_custscience_interns.col_25_DB_SLSCNSL_PRODREFRESH_CSTIW_SLS_TXN_LN_ITM_FCT_distinct_values_table_stats;</v>
      </c>
      <c r="BB36" s="59" t="s">
        <v>12876</v>
      </c>
      <c r="BC36" s="301"/>
      <c r="BD36" s="144" t="str">
        <f t="shared" si="19"/>
        <v>create table db_custscience_interns.col_25_DB_SLSCNSL_PRODREFRESH_CSTIW_SLS_TXN_LN_ITM_FCT_null_value_count_table_stats (col_id int, null_value_count bigint) Row format delimited Fields terminated by '\t' Lines terminated by '\n'  Stored as textfile ;</v>
      </c>
      <c r="BE36" s="59" t="s">
        <v>12969</v>
      </c>
      <c r="BH36" s="144" t="str">
        <f t="shared" si="20"/>
        <v xml:space="preserve">insert into table db_custscience_interns.col_25_DB_SLSCNSL_PRODREFRESH_CSTIW_SLS_TXN_LN_ITM_FCT_null_value_count_table_stats select '25' as col_id, count (sell_loc_hash_key) as null_value_count where PRC_OVRD_IND IS NULL </v>
      </c>
      <c r="BI36" s="59" t="s">
        <v>15274</v>
      </c>
      <c r="BL36" s="144" t="str">
        <f t="shared" si="21"/>
        <v>insert into table db_custscience_interns.SUMMARY_of_DB_SLSCNSL_PRODREFRESH_CSTIW_SLS_TXN_LN_ITM_FCT_null_value_count_table_stats select col_id, null_value_count from db_custscience_interns.col_25_DB_SLSCNSL_PRODREFRESH_CSTIW_SLS_TXN_LN_ITM_FCT_null_value_count_table_stats ;</v>
      </c>
      <c r="BM36" s="59" t="s">
        <v>13063</v>
      </c>
      <c r="BO36" s="300"/>
      <c r="BP36" s="300"/>
      <c r="BQ36" s="300"/>
      <c r="BS36" s="144" t="str">
        <f t="shared" si="22"/>
        <v>drop table db_custscience_interns.col_25_DB_SLSCNSL_PRODREFRESH_CSTIW_SLS_TXN_LN_ITM_FCT_null_value_count_table_stats ;</v>
      </c>
      <c r="BT36" s="59" t="s">
        <v>12492</v>
      </c>
    </row>
    <row r="37" spans="1:72" s="59" customFormat="1">
      <c r="A37" s="59" t="s">
        <v>12234</v>
      </c>
      <c r="B37" s="144" t="str">
        <f t="shared" si="23"/>
        <v>lst_updt_tmst string</v>
      </c>
      <c r="C37" s="145">
        <f t="shared" si="24"/>
        <v>14</v>
      </c>
      <c r="D37" s="145">
        <f t="shared" si="25"/>
        <v>0</v>
      </c>
      <c r="E37" s="145"/>
      <c r="F37" s="36" t="str">
        <f t="shared" si="26"/>
        <v>LST_UPDT_TMST</v>
      </c>
      <c r="G37" s="36" t="str">
        <f t="shared" si="27"/>
        <v>string</v>
      </c>
      <c r="H37" s="29">
        <v>26</v>
      </c>
      <c r="I37" s="308">
        <f t="shared" si="8"/>
        <v>0</v>
      </c>
      <c r="J37" s="75"/>
      <c r="K37" s="128" t="str">
        <f t="shared" si="9"/>
        <v>Identifies the last update timestamp, when the record was updated.  (From PDM)</v>
      </c>
      <c r="L37" s="128"/>
      <c r="M37" s="342"/>
      <c r="N37" s="396" t="s">
        <v>112</v>
      </c>
      <c r="O37" s="396" t="s">
        <v>112</v>
      </c>
      <c r="P37" s="396" t="s">
        <v>112</v>
      </c>
      <c r="Q37" s="396" t="s">
        <v>112</v>
      </c>
      <c r="S37" s="144" t="str">
        <f t="shared" si="10"/>
        <v>LST_UPDT_TMST  string,</v>
      </c>
      <c r="T37" s="149" t="s">
        <v>13327</v>
      </c>
      <c r="U37" s="150" t="str">
        <f t="shared" si="11"/>
        <v>LST_UPDT_TMST,</v>
      </c>
      <c r="V37" s="149"/>
      <c r="W37" s="149"/>
      <c r="X37" s="150" t="str">
        <f t="shared" si="12"/>
        <v>,a.LST_UPDT_TMST</v>
      </c>
      <c r="Y37" s="303"/>
      <c r="Z37" s="299" t="str">
        <f t="shared" si="2"/>
        <v>select count (distinct LST_UPDT_TMST) as LST_UPDT_TMST_Count_Distinct FROM DB_SLSCNSL_PRODREFRESH.CSTIW_SLS_TXN_LN_ITM_FCT ;</v>
      </c>
      <c r="AA37" s="303"/>
      <c r="AB37" s="299" t="str">
        <f t="shared" si="13"/>
        <v>select distinct(LST_UPDT_TMST) as LST_UPDT_TMST_Count_Distinct FROM DB_SLSCNSL_PRODREFRESH.CSTIW_SLS_TXN_LN_ITM_FCT ;</v>
      </c>
      <c r="AC37" s="303"/>
      <c r="AD37" s="59" t="s">
        <v>2694</v>
      </c>
      <c r="AE37" s="59" t="s">
        <v>2825</v>
      </c>
      <c r="AF37" s="59" t="s">
        <v>12582</v>
      </c>
      <c r="AG37" s="144" t="str">
        <f t="shared" si="3"/>
        <v>MEM_ID</v>
      </c>
      <c r="AH37" s="144" t="str">
        <f t="shared" si="4"/>
        <v>Identifies the member.  (From PDM)</v>
      </c>
      <c r="AI37" s="303"/>
      <c r="AJ37" s="303"/>
      <c r="AK37" s="298" t="str">
        <f t="shared" si="28"/>
        <v>col_26</v>
      </c>
      <c r="AL37" s="299" t="str">
        <f t="shared" si="15"/>
        <v>create table db_custscience_interns.col_26_DB_SLSCNSL_PRODREFRESH_CSTIW_SLS_TXN_LN_ITM_FCT_distinct_values_table_stats (col_id int, distinct_values bigint) Row format delimited Fields terminated by '\t' Lines terminated by '\n'  Stored as textfile ;</v>
      </c>
      <c r="AM37" s="59" t="s">
        <v>12306</v>
      </c>
      <c r="AP37" s="144" t="str">
        <f t="shared" si="16"/>
        <v>insert into table db_custscience_interns.col_26_DB_SLSCNSL_PRODREFRESH_CSTIW_SLS_TXN_LN_ITM_FCT_distinct_values_table_stats select '26' as col_id, count (distinct LST_UPDT_TMST) as distinct_values</v>
      </c>
      <c r="AQ37" s="59" t="s">
        <v>12399</v>
      </c>
      <c r="AT37" s="144" t="str">
        <f t="shared" si="17"/>
        <v>insert into table db_custscience_interns.SUMMARY_of_DB_SLSCNSL_PRODREFRESH_CSTIW_SLS_TXN_LN_ITM_FCT_distinct_values_table_stats select col_id, distinct_values from db_custscience_interns.col_26_DB_SLSCNSL_PRODREFRESH_CSTIW_SLS_TXN_LN_ITM_FCT_distinct_values_table_stats ;</v>
      </c>
      <c r="AU37" s="59" t="s">
        <v>12682</v>
      </c>
      <c r="AW37" s="300" t="s">
        <v>12769</v>
      </c>
      <c r="AX37" s="300">
        <v>32</v>
      </c>
      <c r="AY37" s="300">
        <v>3177</v>
      </c>
      <c r="BA37" s="144" t="str">
        <f t="shared" si="18"/>
        <v>drop table db_custscience_interns.col_26_DB_SLSCNSL_PRODREFRESH_CSTIW_SLS_TXN_LN_ITM_FCT_distinct_values_table_stats;</v>
      </c>
      <c r="BB37" s="59" t="s">
        <v>12877</v>
      </c>
      <c r="BC37" s="301"/>
      <c r="BD37" s="144" t="str">
        <f t="shared" si="19"/>
        <v>create table db_custscience_interns.col_26_DB_SLSCNSL_PRODREFRESH_CSTIW_SLS_TXN_LN_ITM_FCT_null_value_count_table_stats (col_id int, null_value_count bigint) Row format delimited Fields terminated by '\t' Lines terminated by '\n'  Stored as textfile ;</v>
      </c>
      <c r="BE37" s="59" t="s">
        <v>12970</v>
      </c>
      <c r="BH37" s="144" t="str">
        <f t="shared" si="20"/>
        <v xml:space="preserve">insert into table db_custscience_interns.col_26_DB_SLSCNSL_PRODREFRESH_CSTIW_SLS_TXN_LN_ITM_FCT_null_value_count_table_stats select '26' as col_id, count (sell_loc_hash_key) as null_value_count where LST_UPDT_TMST IS NULL </v>
      </c>
      <c r="BI37" s="59" t="s">
        <v>15275</v>
      </c>
      <c r="BL37" s="144" t="str">
        <f t="shared" si="21"/>
        <v>insert into table db_custscience_interns.SUMMARY_of_DB_SLSCNSL_PRODREFRESH_CSTIW_SLS_TXN_LN_ITM_FCT_null_value_count_table_stats select col_id, null_value_count from db_custscience_interns.col_26_DB_SLSCNSL_PRODREFRESH_CSTIW_SLS_TXN_LN_ITM_FCT_null_value_count_table_stats ;</v>
      </c>
      <c r="BM37" s="59" t="s">
        <v>13064</v>
      </c>
      <c r="BO37" s="300"/>
      <c r="BP37" s="300"/>
      <c r="BQ37" s="300"/>
      <c r="BS37" s="144" t="str">
        <f t="shared" si="22"/>
        <v>drop table db_custscience_interns.col_26_DB_SLSCNSL_PRODREFRESH_CSTIW_SLS_TXN_LN_ITM_FCT_null_value_count_table_stats ;</v>
      </c>
      <c r="BT37" s="59" t="s">
        <v>12493</v>
      </c>
    </row>
    <row r="38" spans="1:72" s="59" customFormat="1">
      <c r="A38" s="59" t="s">
        <v>12235</v>
      </c>
      <c r="B38" s="144" t="str">
        <f t="shared" si="23"/>
        <v>sls_tax_st_cd string</v>
      </c>
      <c r="C38" s="145">
        <f t="shared" si="24"/>
        <v>14</v>
      </c>
      <c r="D38" s="145">
        <f t="shared" si="25"/>
        <v>0</v>
      </c>
      <c r="E38" s="145"/>
      <c r="F38" s="36" t="str">
        <f t="shared" si="26"/>
        <v>SLS_TAX_ST_CD</v>
      </c>
      <c r="G38" s="36" t="str">
        <f t="shared" si="27"/>
        <v>string</v>
      </c>
      <c r="H38" s="29">
        <v>27</v>
      </c>
      <c r="I38" s="308">
        <f t="shared" si="8"/>
        <v>0</v>
      </c>
      <c r="J38" s="75"/>
      <c r="K38" s="128" t="str">
        <f t="shared" si="9"/>
        <v>Identifies the sales tax state code.  (From PDM)</v>
      </c>
      <c r="L38" s="128"/>
      <c r="M38" s="342"/>
      <c r="N38" s="396" t="s">
        <v>112</v>
      </c>
      <c r="O38" s="396" t="s">
        <v>112</v>
      </c>
      <c r="P38" s="396" t="s">
        <v>112</v>
      </c>
      <c r="Q38" s="396" t="s">
        <v>112</v>
      </c>
      <c r="S38" s="144" t="str">
        <f t="shared" si="10"/>
        <v>SLS_TAX_ST_CD  string,</v>
      </c>
      <c r="T38" s="149" t="s">
        <v>13328</v>
      </c>
      <c r="U38" s="150" t="str">
        <f t="shared" si="11"/>
        <v>SLS_TAX_ST_CD,</v>
      </c>
      <c r="V38" s="149"/>
      <c r="W38" s="149"/>
      <c r="X38" s="150" t="str">
        <f t="shared" si="12"/>
        <v>,a.SLS_TAX_ST_CD</v>
      </c>
      <c r="Y38" s="303"/>
      <c r="Z38" s="299" t="str">
        <f t="shared" si="2"/>
        <v>select count (distinct SLS_TAX_ST_CD) as SLS_TAX_ST_CD_Count_Distinct FROM DB_SLSCNSL_PRODREFRESH.CSTIW_SLS_TXN_LN_ITM_FCT ;</v>
      </c>
      <c r="AA38" s="303"/>
      <c r="AB38" s="299" t="str">
        <f t="shared" si="13"/>
        <v>select distinct(SLS_TAX_ST_CD) as SLS_TAX_ST_CD_Count_Distinct FROM DB_SLSCNSL_PRODREFRESH.CSTIW_SLS_TXN_LN_ITM_FCT ;</v>
      </c>
      <c r="AC38" s="303"/>
      <c r="AD38" s="59" t="s">
        <v>12581</v>
      </c>
      <c r="AE38" s="59" t="s">
        <v>2825</v>
      </c>
      <c r="AF38" s="59" t="s">
        <v>12580</v>
      </c>
      <c r="AG38" s="144" t="str">
        <f t="shared" si="3"/>
        <v>SLS_PRSN_NBR</v>
      </c>
      <c r="AH38" s="144" t="str">
        <f t="shared" si="4"/>
        <v>Identifies the sales person number.  (From PDM)</v>
      </c>
      <c r="AI38" s="303"/>
      <c r="AJ38" s="303"/>
      <c r="AK38" s="298" t="str">
        <f t="shared" si="28"/>
        <v>col_27</v>
      </c>
      <c r="AL38" s="299" t="str">
        <f t="shared" si="15"/>
        <v>create table db_custscience_interns.col_27_DB_SLSCNSL_PRODREFRESH_CSTIW_SLS_TXN_LN_ITM_FCT_distinct_values_table_stats (col_id int, distinct_values bigint) Row format delimited Fields terminated by '\t' Lines terminated by '\n'  Stored as textfile ;</v>
      </c>
      <c r="AM38" s="59" t="s">
        <v>12307</v>
      </c>
      <c r="AP38" s="144" t="str">
        <f t="shared" si="16"/>
        <v>insert into table db_custscience_interns.col_27_DB_SLSCNSL_PRODREFRESH_CSTIW_SLS_TXN_LN_ITM_FCT_distinct_values_table_stats select '27' as col_id, count (distinct SLS_TAX_ST_CD) as distinct_values</v>
      </c>
      <c r="AQ38" s="59" t="s">
        <v>12400</v>
      </c>
      <c r="AT38" s="144" t="str">
        <f t="shared" si="17"/>
        <v>insert into table db_custscience_interns.SUMMARY_of_DB_SLSCNSL_PRODREFRESH_CSTIW_SLS_TXN_LN_ITM_FCT_distinct_values_table_stats select col_id, distinct_values from db_custscience_interns.col_27_DB_SLSCNSL_PRODREFRESH_CSTIW_SLS_TXN_LN_ITM_FCT_distinct_values_table_stats ;</v>
      </c>
      <c r="AU38" s="59" t="s">
        <v>12683</v>
      </c>
      <c r="AW38" s="300" t="s">
        <v>12770</v>
      </c>
      <c r="AX38" s="300">
        <v>33</v>
      </c>
      <c r="AY38" s="300">
        <v>6972</v>
      </c>
      <c r="BA38" s="144" t="str">
        <f t="shared" si="18"/>
        <v>drop table db_custscience_interns.col_27_DB_SLSCNSL_PRODREFRESH_CSTIW_SLS_TXN_LN_ITM_FCT_distinct_values_table_stats;</v>
      </c>
      <c r="BB38" s="59" t="s">
        <v>12878</v>
      </c>
      <c r="BC38" s="301"/>
      <c r="BD38" s="144" t="str">
        <f t="shared" si="19"/>
        <v>create table db_custscience_interns.col_27_DB_SLSCNSL_PRODREFRESH_CSTIW_SLS_TXN_LN_ITM_FCT_null_value_count_table_stats (col_id int, null_value_count bigint) Row format delimited Fields terminated by '\t' Lines terminated by '\n'  Stored as textfile ;</v>
      </c>
      <c r="BE38" s="59" t="s">
        <v>12971</v>
      </c>
      <c r="BH38" s="144" t="str">
        <f t="shared" si="20"/>
        <v xml:space="preserve">insert into table db_custscience_interns.col_27_DB_SLSCNSL_PRODREFRESH_CSTIW_SLS_TXN_LN_ITM_FCT_null_value_count_table_stats select '27' as col_id, count (sell_loc_hash_key) as null_value_count where SLS_TAX_ST_CD IS NULL </v>
      </c>
      <c r="BI38" s="59" t="s">
        <v>15276</v>
      </c>
      <c r="BL38" s="144" t="str">
        <f t="shared" si="21"/>
        <v>insert into table db_custscience_interns.SUMMARY_of_DB_SLSCNSL_PRODREFRESH_CSTIW_SLS_TXN_LN_ITM_FCT_null_value_count_table_stats select col_id, null_value_count from db_custscience_interns.col_27_DB_SLSCNSL_PRODREFRESH_CSTIW_SLS_TXN_LN_ITM_FCT_null_value_count_table_stats ;</v>
      </c>
      <c r="BM38" s="59" t="s">
        <v>13065</v>
      </c>
      <c r="BO38" s="300"/>
      <c r="BP38" s="300"/>
      <c r="BQ38" s="300"/>
      <c r="BS38" s="144" t="str">
        <f t="shared" si="22"/>
        <v>drop table db_custscience_interns.col_27_DB_SLSCNSL_PRODREFRESH_CSTIW_SLS_TXN_LN_ITM_FCT_null_value_count_table_stats ;</v>
      </c>
      <c r="BT38" s="59" t="s">
        <v>12494</v>
      </c>
    </row>
    <row r="39" spans="1:72" s="59" customFormat="1">
      <c r="A39" s="59" t="s">
        <v>12236</v>
      </c>
      <c r="B39" s="144" t="str">
        <f t="shared" si="23"/>
        <v>chrg_snd_ind string</v>
      </c>
      <c r="C39" s="145">
        <f t="shared" si="24"/>
        <v>13</v>
      </c>
      <c r="D39" s="145">
        <f t="shared" si="25"/>
        <v>0</v>
      </c>
      <c r="E39" s="145"/>
      <c r="F39" s="36" t="str">
        <f t="shared" si="26"/>
        <v>CHRG_SND_IND</v>
      </c>
      <c r="G39" s="36" t="str">
        <f t="shared" si="27"/>
        <v>string</v>
      </c>
      <c r="H39" s="29">
        <v>28</v>
      </c>
      <c r="I39" s="308">
        <f t="shared" si="8"/>
        <v>0</v>
      </c>
      <c r="J39" s="75"/>
      <c r="K39" s="128" t="str">
        <f t="shared" si="9"/>
        <v>Indicates if the chrg_snd_ind was set.  (From PDM)</v>
      </c>
      <c r="L39" s="128"/>
      <c r="M39" s="342"/>
      <c r="N39" s="396" t="s">
        <v>112</v>
      </c>
      <c r="O39" s="396" t="s">
        <v>112</v>
      </c>
      <c r="P39" s="396" t="s">
        <v>112</v>
      </c>
      <c r="Q39" s="396" t="s">
        <v>112</v>
      </c>
      <c r="S39" s="144" t="str">
        <f t="shared" si="10"/>
        <v>CHRG_SND_IND  string,</v>
      </c>
      <c r="T39" s="149" t="s">
        <v>13329</v>
      </c>
      <c r="U39" s="150" t="str">
        <f t="shared" si="11"/>
        <v>CHRG_SND_IND,</v>
      </c>
      <c r="V39" s="149"/>
      <c r="W39" s="149"/>
      <c r="X39" s="150" t="str">
        <f t="shared" si="12"/>
        <v>,a.CHRG_SND_IND</v>
      </c>
      <c r="Y39" s="303"/>
      <c r="Z39" s="299" t="str">
        <f t="shared" si="2"/>
        <v>select count (distinct CHRG_SND_IND) as CHRG_SND_IND_Count_Distinct FROM DB_SLSCNSL_PRODREFRESH.CSTIW_SLS_TXN_LN_ITM_FCT ;</v>
      </c>
      <c r="AA39" s="303"/>
      <c r="AB39" s="299" t="str">
        <f t="shared" si="13"/>
        <v>select distinct(CHRG_SND_IND) as CHRG_SND_IND_Count_Distinct FROM DB_SLSCNSL_PRODREFRESH.CSTIW_SLS_TXN_LN_ITM_FCT ;</v>
      </c>
      <c r="AC39" s="303"/>
      <c r="AD39" s="59" t="s">
        <v>12579</v>
      </c>
      <c r="AE39" s="59" t="s">
        <v>12561</v>
      </c>
      <c r="AF39" s="59" t="s">
        <v>12575</v>
      </c>
      <c r="AG39" s="144" t="str">
        <f t="shared" si="3"/>
        <v>SLS_ITM_TAX_1_AMT</v>
      </c>
      <c r="AH39" s="144" t="str">
        <f t="shared" si="4"/>
        <v>This is the item sales tax.  (From PDM)</v>
      </c>
      <c r="AI39" s="303"/>
      <c r="AJ39" s="303"/>
      <c r="AK39" s="298" t="str">
        <f t="shared" si="28"/>
        <v>col_28</v>
      </c>
      <c r="AL39" s="299" t="str">
        <f t="shared" si="15"/>
        <v>create table db_custscience_interns.col_28_DB_SLSCNSL_PRODREFRESH_CSTIW_SLS_TXN_LN_ITM_FCT_distinct_values_table_stats (col_id int, distinct_values bigint) Row format delimited Fields terminated by '\t' Lines terminated by '\n'  Stored as textfile ;</v>
      </c>
      <c r="AM39" s="59" t="s">
        <v>12308</v>
      </c>
      <c r="AP39" s="144" t="str">
        <f t="shared" si="16"/>
        <v>insert into table db_custscience_interns.col_28_DB_SLSCNSL_PRODREFRESH_CSTIW_SLS_TXN_LN_ITM_FCT_distinct_values_table_stats select '28' as col_id, count (distinct CHRG_SND_IND) as distinct_values</v>
      </c>
      <c r="AQ39" s="59" t="s">
        <v>12401</v>
      </c>
      <c r="AT39" s="144" t="str">
        <f t="shared" si="17"/>
        <v>insert into table db_custscience_interns.SUMMARY_of_DB_SLSCNSL_PRODREFRESH_CSTIW_SLS_TXN_LN_ITM_FCT_distinct_values_table_stats select col_id, distinct_values from db_custscience_interns.col_28_DB_SLSCNSL_PRODREFRESH_CSTIW_SLS_TXN_LN_ITM_FCT_distinct_values_table_stats ;</v>
      </c>
      <c r="AU39" s="59" t="s">
        <v>12684</v>
      </c>
      <c r="AW39" s="300" t="s">
        <v>12771</v>
      </c>
      <c r="AX39" s="300">
        <v>34</v>
      </c>
      <c r="AY39" s="300">
        <v>5051</v>
      </c>
      <c r="BA39" s="144" t="str">
        <f t="shared" si="18"/>
        <v>drop table db_custscience_interns.col_28_DB_SLSCNSL_PRODREFRESH_CSTIW_SLS_TXN_LN_ITM_FCT_distinct_values_table_stats;</v>
      </c>
      <c r="BB39" s="59" t="s">
        <v>12879</v>
      </c>
      <c r="BC39" s="301"/>
      <c r="BD39" s="144" t="str">
        <f t="shared" si="19"/>
        <v>create table db_custscience_interns.col_28_DB_SLSCNSL_PRODREFRESH_CSTIW_SLS_TXN_LN_ITM_FCT_null_value_count_table_stats (col_id int, null_value_count bigint) Row format delimited Fields terminated by '\t' Lines terminated by '\n'  Stored as textfile ;</v>
      </c>
      <c r="BE39" s="59" t="s">
        <v>12972</v>
      </c>
      <c r="BH39" s="144" t="str">
        <f t="shared" si="20"/>
        <v xml:space="preserve">insert into table db_custscience_interns.col_28_DB_SLSCNSL_PRODREFRESH_CSTIW_SLS_TXN_LN_ITM_FCT_null_value_count_table_stats select '28' as col_id, count (sell_loc_hash_key) as null_value_count where CHRG_SND_IND IS NULL </v>
      </c>
      <c r="BI39" s="59" t="s">
        <v>15277</v>
      </c>
      <c r="BL39" s="144" t="str">
        <f t="shared" si="21"/>
        <v>insert into table db_custscience_interns.SUMMARY_of_DB_SLSCNSL_PRODREFRESH_CSTIW_SLS_TXN_LN_ITM_FCT_null_value_count_table_stats select col_id, null_value_count from db_custscience_interns.col_28_DB_SLSCNSL_PRODREFRESH_CSTIW_SLS_TXN_LN_ITM_FCT_null_value_count_table_stats ;</v>
      </c>
      <c r="BM39" s="59" t="s">
        <v>13066</v>
      </c>
      <c r="BO39" s="300"/>
      <c r="BP39" s="300"/>
      <c r="BQ39" s="300"/>
      <c r="BS39" s="144" t="str">
        <f t="shared" si="22"/>
        <v>drop table db_custscience_interns.col_28_DB_SLSCNSL_PRODREFRESH_CSTIW_SLS_TXN_LN_ITM_FCT_null_value_count_table_stats ;</v>
      </c>
      <c r="BT39" s="59" t="s">
        <v>12495</v>
      </c>
    </row>
    <row r="40" spans="1:72" s="59" customFormat="1">
      <c r="A40" s="59" t="s">
        <v>465</v>
      </c>
      <c r="B40" s="144" t="str">
        <f t="shared" si="23"/>
        <v>mem_id string</v>
      </c>
      <c r="C40" s="145">
        <f t="shared" si="24"/>
        <v>7</v>
      </c>
      <c r="D40" s="145">
        <f t="shared" si="25"/>
        <v>0</v>
      </c>
      <c r="E40" s="145"/>
      <c r="F40" s="36" t="str">
        <f t="shared" si="26"/>
        <v>MEM_ID</v>
      </c>
      <c r="G40" s="36" t="str">
        <f t="shared" si="27"/>
        <v>string</v>
      </c>
      <c r="H40" s="29">
        <v>29</v>
      </c>
      <c r="I40" s="308">
        <f t="shared" si="8"/>
        <v>3045609</v>
      </c>
      <c r="J40" s="75"/>
      <c r="K40" s="128" t="str">
        <f t="shared" si="9"/>
        <v>Identifies the member.  (From PDM)</v>
      </c>
      <c r="L40" s="128"/>
      <c r="M40" s="342"/>
      <c r="N40" s="396" t="s">
        <v>112</v>
      </c>
      <c r="O40" s="396" t="s">
        <v>112</v>
      </c>
      <c r="P40" s="396" t="s">
        <v>112</v>
      </c>
      <c r="Q40" s="396" t="s">
        <v>112</v>
      </c>
      <c r="S40" s="144" t="str">
        <f t="shared" si="10"/>
        <v>MEM_ID  string,</v>
      </c>
      <c r="T40" s="149" t="s">
        <v>13330</v>
      </c>
      <c r="U40" s="150" t="str">
        <f t="shared" si="11"/>
        <v>MEM_ID,</v>
      </c>
      <c r="V40" s="149"/>
      <c r="W40" s="149"/>
      <c r="X40" s="150" t="str">
        <f t="shared" si="12"/>
        <v>,a.MEM_ID</v>
      </c>
      <c r="Y40" s="303"/>
      <c r="Z40" s="299" t="str">
        <f t="shared" si="2"/>
        <v>select count (distinct MEM_ID) as MEM_ID_Count_Distinct FROM DB_SLSCNSL_PRODREFRESH.CSTIW_SLS_TXN_LN_ITM_FCT ;</v>
      </c>
      <c r="AA40" s="303"/>
      <c r="AB40" s="299" t="str">
        <f t="shared" si="13"/>
        <v>select distinct(MEM_ID) as MEM_ID_Count_Distinct FROM DB_SLSCNSL_PRODREFRESH.CSTIW_SLS_TXN_LN_ITM_FCT ;</v>
      </c>
      <c r="AC40" s="303"/>
      <c r="AD40" s="59" t="s">
        <v>12578</v>
      </c>
      <c r="AE40" s="59" t="s">
        <v>12561</v>
      </c>
      <c r="AF40" s="59" t="s">
        <v>12575</v>
      </c>
      <c r="AG40" s="144" t="str">
        <f t="shared" si="3"/>
        <v>SLS_ITM_TAX_2_AMT</v>
      </c>
      <c r="AH40" s="144" t="str">
        <f t="shared" si="4"/>
        <v>This is the item sales tax.  (From PDM)</v>
      </c>
      <c r="AI40" s="303"/>
      <c r="AJ40" s="303"/>
      <c r="AK40" s="298" t="str">
        <f t="shared" si="28"/>
        <v>col_29</v>
      </c>
      <c r="AL40" s="299" t="str">
        <f t="shared" si="15"/>
        <v>create table db_custscience_interns.col_29_DB_SLSCNSL_PRODREFRESH_CSTIW_SLS_TXN_LN_ITM_FCT_distinct_values_table_stats (col_id int, distinct_values bigint) Row format delimited Fields terminated by '\t' Lines terminated by '\n'  Stored as textfile ;</v>
      </c>
      <c r="AM40" s="59" t="s">
        <v>12309</v>
      </c>
      <c r="AP40" s="144" t="str">
        <f t="shared" si="16"/>
        <v>insert into table db_custscience_interns.col_29_DB_SLSCNSL_PRODREFRESH_CSTIW_SLS_TXN_LN_ITM_FCT_distinct_values_table_stats select '29' as col_id, count (distinct MEM_ID) as distinct_values</v>
      </c>
      <c r="AQ40" s="59" t="s">
        <v>12402</v>
      </c>
      <c r="AT40" s="144" t="str">
        <f t="shared" si="17"/>
        <v>insert into table db_custscience_interns.SUMMARY_of_DB_SLSCNSL_PRODREFRESH_CSTIW_SLS_TXN_LN_ITM_FCT_distinct_values_table_stats select col_id, distinct_values from db_custscience_interns.col_29_DB_SLSCNSL_PRODREFRESH_CSTIW_SLS_TXN_LN_ITM_FCT_distinct_values_table_stats ;</v>
      </c>
      <c r="AU40" s="59" t="s">
        <v>12685</v>
      </c>
      <c r="AW40" s="300" t="s">
        <v>12772</v>
      </c>
      <c r="AX40" s="300">
        <v>35</v>
      </c>
      <c r="AY40" s="300">
        <v>28878</v>
      </c>
      <c r="BA40" s="144" t="str">
        <f t="shared" si="18"/>
        <v>drop table db_custscience_interns.col_29_DB_SLSCNSL_PRODREFRESH_CSTIW_SLS_TXN_LN_ITM_FCT_distinct_values_table_stats;</v>
      </c>
      <c r="BB40" s="59" t="s">
        <v>12880</v>
      </c>
      <c r="BC40" s="301"/>
      <c r="BD40" s="144" t="str">
        <f t="shared" si="19"/>
        <v>create table db_custscience_interns.col_29_DB_SLSCNSL_PRODREFRESH_CSTIW_SLS_TXN_LN_ITM_FCT_null_value_count_table_stats (col_id int, null_value_count bigint) Row format delimited Fields terminated by '\t' Lines terminated by '\n'  Stored as textfile ;</v>
      </c>
      <c r="BE40" s="59" t="s">
        <v>12973</v>
      </c>
      <c r="BH40" s="144" t="str">
        <f t="shared" si="20"/>
        <v xml:space="preserve">insert into table db_custscience_interns.col_29_DB_SLSCNSL_PRODREFRESH_CSTIW_SLS_TXN_LN_ITM_FCT_null_value_count_table_stats select '29' as col_id, count (sell_loc_hash_key) as null_value_count where MEM_ID IS NULL </v>
      </c>
      <c r="BI40" s="59" t="s">
        <v>15278</v>
      </c>
      <c r="BL40" s="144" t="str">
        <f t="shared" si="21"/>
        <v>insert into table db_custscience_interns.SUMMARY_of_DB_SLSCNSL_PRODREFRESH_CSTIW_SLS_TXN_LN_ITM_FCT_null_value_count_table_stats select col_id, null_value_count from db_custscience_interns.col_29_DB_SLSCNSL_PRODREFRESH_CSTIW_SLS_TXN_LN_ITM_FCT_null_value_count_table_stats ;</v>
      </c>
      <c r="BM40" s="59" t="s">
        <v>13067</v>
      </c>
      <c r="BO40" s="300"/>
      <c r="BP40" s="300"/>
      <c r="BQ40" s="300"/>
      <c r="BS40" s="144" t="str">
        <f t="shared" si="22"/>
        <v>drop table db_custscience_interns.col_29_DB_SLSCNSL_PRODREFRESH_CSTIW_SLS_TXN_LN_ITM_FCT_null_value_count_table_stats ;</v>
      </c>
      <c r="BT40" s="59" t="s">
        <v>12496</v>
      </c>
    </row>
    <row r="41" spans="1:72" s="59" customFormat="1" ht="15.75" thickBot="1">
      <c r="A41" s="59" t="s">
        <v>12237</v>
      </c>
      <c r="B41" s="144" t="str">
        <f t="shared" si="23"/>
        <v>sls_prsn_nbr string</v>
      </c>
      <c r="C41" s="145">
        <f t="shared" si="24"/>
        <v>13</v>
      </c>
      <c r="D41" s="145">
        <f t="shared" si="25"/>
        <v>0</v>
      </c>
      <c r="E41" s="145"/>
      <c r="F41" s="158" t="str">
        <f t="shared" si="26"/>
        <v>SLS_PRSN_NBR</v>
      </c>
      <c r="G41" s="158" t="str">
        <f t="shared" si="27"/>
        <v>string</v>
      </c>
      <c r="H41" s="162">
        <v>30</v>
      </c>
      <c r="I41" s="312">
        <f t="shared" si="8"/>
        <v>265557</v>
      </c>
      <c r="J41" s="160"/>
      <c r="K41" s="163" t="str">
        <f t="shared" si="9"/>
        <v>Identifies the sales person number.  (From PDM)</v>
      </c>
      <c r="L41" s="163"/>
      <c r="M41" s="379"/>
      <c r="N41" s="397" t="s">
        <v>112</v>
      </c>
      <c r="O41" s="397" t="s">
        <v>112</v>
      </c>
      <c r="P41" s="397" t="s">
        <v>112</v>
      </c>
      <c r="Q41" s="397" t="s">
        <v>112</v>
      </c>
      <c r="S41" s="144" t="str">
        <f t="shared" si="10"/>
        <v>SLS_PRSN_NBR  string,</v>
      </c>
      <c r="T41" s="149" t="s">
        <v>13331</v>
      </c>
      <c r="U41" s="150" t="str">
        <f t="shared" si="11"/>
        <v>SLS_PRSN_NBR,</v>
      </c>
      <c r="V41" s="149"/>
      <c r="W41" s="149"/>
      <c r="X41" s="150" t="str">
        <f t="shared" si="12"/>
        <v>,a.SLS_PRSN_NBR</v>
      </c>
      <c r="Y41" s="303"/>
      <c r="Z41" s="299" t="str">
        <f t="shared" si="2"/>
        <v>select count (distinct SLS_PRSN_NBR) as SLS_PRSN_NBR_Count_Distinct FROM DB_SLSCNSL_PRODREFRESH.CSTIW_SLS_TXN_LN_ITM_FCT ;</v>
      </c>
      <c r="AA41" s="303"/>
      <c r="AB41" s="299" t="str">
        <f t="shared" si="13"/>
        <v>select distinct(SLS_PRSN_NBR) as SLS_PRSN_NBR_Count_Distinct FROM DB_SLSCNSL_PRODREFRESH.CSTIW_SLS_TXN_LN_ITM_FCT ;</v>
      </c>
      <c r="AC41" s="303"/>
      <c r="AD41" s="59" t="s">
        <v>12577</v>
      </c>
      <c r="AE41" s="59" t="s">
        <v>12561</v>
      </c>
      <c r="AF41" s="59" t="s">
        <v>12575</v>
      </c>
      <c r="AG41" s="144" t="str">
        <f t="shared" si="3"/>
        <v>SLS_ITM_TAX_3_AMT</v>
      </c>
      <c r="AH41" s="144" t="str">
        <f t="shared" si="4"/>
        <v>This is the item sales tax.  (From PDM)</v>
      </c>
      <c r="AI41" s="303"/>
      <c r="AJ41" s="303"/>
      <c r="AK41" s="298" t="str">
        <f t="shared" si="28"/>
        <v>col_30</v>
      </c>
      <c r="AL41" s="299" t="str">
        <f t="shared" si="15"/>
        <v>create table db_custscience_interns.col_30_DB_SLSCNSL_PRODREFRESH_CSTIW_SLS_TXN_LN_ITM_FCT_distinct_values_table_stats (col_id int, distinct_values bigint) Row format delimited Fields terminated by '\t' Lines terminated by '\n'  Stored as textfile ;</v>
      </c>
      <c r="AM41" s="59" t="s">
        <v>12310</v>
      </c>
      <c r="AP41" s="144" t="str">
        <f t="shared" si="16"/>
        <v>insert into table db_custscience_interns.col_30_DB_SLSCNSL_PRODREFRESH_CSTIW_SLS_TXN_LN_ITM_FCT_distinct_values_table_stats select '30' as col_id, count (distinct SLS_PRSN_NBR) as distinct_values</v>
      </c>
      <c r="AQ41" s="59" t="s">
        <v>12403</v>
      </c>
      <c r="AT41" s="144" t="str">
        <f t="shared" si="17"/>
        <v>insert into table db_custscience_interns.SUMMARY_of_DB_SLSCNSL_PRODREFRESH_CSTIW_SLS_TXN_LN_ITM_FCT_distinct_values_table_stats select col_id, distinct_values from db_custscience_interns.col_30_DB_SLSCNSL_PRODREFRESH_CSTIW_SLS_TXN_LN_ITM_FCT_distinct_values_table_stats ;</v>
      </c>
      <c r="AU41" s="59" t="s">
        <v>12686</v>
      </c>
      <c r="AW41" s="300" t="s">
        <v>12773</v>
      </c>
      <c r="AX41" s="300">
        <v>36</v>
      </c>
      <c r="AY41" s="300">
        <v>1</v>
      </c>
      <c r="BA41" s="144" t="str">
        <f t="shared" si="18"/>
        <v>drop table db_custscience_interns.col_30_DB_SLSCNSL_PRODREFRESH_CSTIW_SLS_TXN_LN_ITM_FCT_distinct_values_table_stats;</v>
      </c>
      <c r="BB41" s="59" t="s">
        <v>12881</v>
      </c>
      <c r="BC41" s="301"/>
      <c r="BD41" s="144" t="str">
        <f t="shared" si="19"/>
        <v>create table db_custscience_interns.col_30_DB_SLSCNSL_PRODREFRESH_CSTIW_SLS_TXN_LN_ITM_FCT_null_value_count_table_stats (col_id int, null_value_count bigint) Row format delimited Fields terminated by '\t' Lines terminated by '\n'  Stored as textfile ;</v>
      </c>
      <c r="BE41" s="59" t="s">
        <v>12974</v>
      </c>
      <c r="BH41" s="144" t="str">
        <f t="shared" si="20"/>
        <v xml:space="preserve">insert into table db_custscience_interns.col_30_DB_SLSCNSL_PRODREFRESH_CSTIW_SLS_TXN_LN_ITM_FCT_null_value_count_table_stats select '30' as col_id, count (sell_loc_hash_key) as null_value_count where SLS_PRSN_NBR IS NULL </v>
      </c>
      <c r="BI41" s="59" t="s">
        <v>15279</v>
      </c>
      <c r="BL41" s="144" t="str">
        <f t="shared" si="21"/>
        <v>insert into table db_custscience_interns.SUMMARY_of_DB_SLSCNSL_PRODREFRESH_CSTIW_SLS_TXN_LN_ITM_FCT_null_value_count_table_stats select col_id, null_value_count from db_custscience_interns.col_30_DB_SLSCNSL_PRODREFRESH_CSTIW_SLS_TXN_LN_ITM_FCT_null_value_count_table_stats ;</v>
      </c>
      <c r="BM41" s="59" t="s">
        <v>13068</v>
      </c>
      <c r="BO41" s="300"/>
      <c r="BP41" s="300"/>
      <c r="BQ41" s="300"/>
      <c r="BS41" s="144" t="str">
        <f t="shared" si="22"/>
        <v>drop table db_custscience_interns.col_30_DB_SLSCNSL_PRODREFRESH_CSTIW_SLS_TXN_LN_ITM_FCT_null_value_count_table_stats ;</v>
      </c>
      <c r="BT41" s="59" t="s">
        <v>12497</v>
      </c>
    </row>
    <row r="42" spans="1:72" s="59" customFormat="1">
      <c r="A42" s="59" t="s">
        <v>12238</v>
      </c>
      <c r="B42" s="144" t="str">
        <f t="shared" si="23"/>
        <v>sls_itm_tax_1_amt double</v>
      </c>
      <c r="C42" s="145">
        <f t="shared" si="24"/>
        <v>18</v>
      </c>
      <c r="D42" s="145">
        <f t="shared" si="25"/>
        <v>0</v>
      </c>
      <c r="E42" s="145"/>
      <c r="F42" s="152" t="str">
        <f t="shared" si="26"/>
        <v>SLS_ITM_TAX_1_AMT</v>
      </c>
      <c r="G42" s="152" t="str">
        <f t="shared" si="27"/>
        <v>double</v>
      </c>
      <c r="H42" s="156">
        <v>31</v>
      </c>
      <c r="I42" s="310">
        <f t="shared" si="8"/>
        <v>17494</v>
      </c>
      <c r="J42" s="154"/>
      <c r="K42" s="157" t="str">
        <f t="shared" si="9"/>
        <v>This is the item sales tax.  (From PDM)</v>
      </c>
      <c r="L42" s="157"/>
      <c r="M42" s="375"/>
      <c r="N42" s="398">
        <v>0</v>
      </c>
      <c r="O42" s="398">
        <v>0</v>
      </c>
      <c r="P42" s="398">
        <v>0.33</v>
      </c>
      <c r="Q42" s="398">
        <v>-0.72</v>
      </c>
      <c r="S42" s="144" t="str">
        <f t="shared" si="10"/>
        <v>SLS_ITM_TAX_1_AMT  double,</v>
      </c>
      <c r="T42" s="149" t="s">
        <v>13332</v>
      </c>
      <c r="U42" s="150" t="str">
        <f t="shared" si="11"/>
        <v>SLS_ITM_TAX_1_AMT,</v>
      </c>
      <c r="V42" s="149"/>
      <c r="W42" s="149"/>
      <c r="X42" s="150" t="str">
        <f t="shared" si="12"/>
        <v>,a.SLS_ITM_TAX_1_AMT</v>
      </c>
      <c r="Y42" s="303"/>
      <c r="Z42" s="299" t="str">
        <f t="shared" si="2"/>
        <v>select count (distinct SLS_ITM_TAX_1_AMT) as SLS_ITM_TAX_1_AMT_Count_Distinct FROM DB_SLSCNSL_PRODREFRESH.CSTIW_SLS_TXN_LN_ITM_FCT ;</v>
      </c>
      <c r="AA42" s="303"/>
      <c r="AB42" s="299" t="str">
        <f t="shared" si="13"/>
        <v>select distinct(SLS_ITM_TAX_1_AMT) as SLS_ITM_TAX_1_AMT_Count_Distinct FROM DB_SLSCNSL_PRODREFRESH.CSTIW_SLS_TXN_LN_ITM_FCT ;</v>
      </c>
      <c r="AC42" s="303"/>
      <c r="AD42" s="59" t="s">
        <v>12576</v>
      </c>
      <c r="AE42" s="59" t="s">
        <v>12561</v>
      </c>
      <c r="AF42" s="59" t="s">
        <v>12575</v>
      </c>
      <c r="AG42" s="144" t="str">
        <f t="shared" si="3"/>
        <v>SLS_ITM_TAX_4_AMT</v>
      </c>
      <c r="AH42" s="144" t="str">
        <f t="shared" si="4"/>
        <v>This is the item sales tax.  (From PDM)</v>
      </c>
      <c r="AI42" s="303"/>
      <c r="AJ42" s="303"/>
      <c r="AK42" s="298" t="str">
        <f t="shared" si="28"/>
        <v>col_31</v>
      </c>
      <c r="AL42" s="299" t="str">
        <f t="shared" si="15"/>
        <v>create table db_custscience_interns.col_31_DB_SLSCNSL_PRODREFRESH_CSTIW_SLS_TXN_LN_ITM_FCT_distinct_values_table_stats (col_id int, distinct_values bigint) Row format delimited Fields terminated by '\t' Lines terminated by '\n'  Stored as textfile ;</v>
      </c>
      <c r="AM42" s="59" t="s">
        <v>12311</v>
      </c>
      <c r="AP42" s="144" t="str">
        <f t="shared" si="16"/>
        <v>insert into table db_custscience_interns.col_31_DB_SLSCNSL_PRODREFRESH_CSTIW_SLS_TXN_LN_ITM_FCT_distinct_values_table_stats select '31' as col_id, count (distinct SLS_ITM_TAX_1_AMT) as distinct_values</v>
      </c>
      <c r="AQ42" s="59" t="s">
        <v>12404</v>
      </c>
      <c r="AT42" s="144" t="str">
        <f t="shared" si="17"/>
        <v>insert into table db_custscience_interns.SUMMARY_of_DB_SLSCNSL_PRODREFRESH_CSTIW_SLS_TXN_LN_ITM_FCT_distinct_values_table_stats select col_id, distinct_values from db_custscience_interns.col_31_DB_SLSCNSL_PRODREFRESH_CSTIW_SLS_TXN_LN_ITM_FCT_distinct_values_table_stats ;</v>
      </c>
      <c r="AU42" s="59" t="s">
        <v>12687</v>
      </c>
      <c r="AW42" s="300" t="s">
        <v>12774</v>
      </c>
      <c r="AX42" s="300">
        <v>37</v>
      </c>
      <c r="AY42" s="300">
        <v>1</v>
      </c>
      <c r="BA42" s="144" t="str">
        <f t="shared" si="18"/>
        <v>drop table db_custscience_interns.col_31_DB_SLSCNSL_PRODREFRESH_CSTIW_SLS_TXN_LN_ITM_FCT_distinct_values_table_stats;</v>
      </c>
      <c r="BB42" s="59" t="s">
        <v>12882</v>
      </c>
      <c r="BC42" s="301"/>
      <c r="BD42" s="144" t="str">
        <f t="shared" si="19"/>
        <v>create table db_custscience_interns.col_31_DB_SLSCNSL_PRODREFRESH_CSTIW_SLS_TXN_LN_ITM_FCT_null_value_count_table_stats (col_id int, null_value_count bigint) Row format delimited Fields terminated by '\t' Lines terminated by '\n'  Stored as textfile ;</v>
      </c>
      <c r="BE42" s="59" t="s">
        <v>12975</v>
      </c>
      <c r="BH42" s="144" t="str">
        <f t="shared" si="20"/>
        <v xml:space="preserve">insert into table db_custscience_interns.col_31_DB_SLSCNSL_PRODREFRESH_CSTIW_SLS_TXN_LN_ITM_FCT_null_value_count_table_stats select '31' as col_id, count (sell_loc_hash_key) as null_value_count where SLS_ITM_TAX_1_AMT IS NULL </v>
      </c>
      <c r="BI42" s="59" t="s">
        <v>15280</v>
      </c>
      <c r="BL42" s="144" t="str">
        <f t="shared" si="21"/>
        <v>insert into table db_custscience_interns.SUMMARY_of_DB_SLSCNSL_PRODREFRESH_CSTIW_SLS_TXN_LN_ITM_FCT_null_value_count_table_stats select col_id, null_value_count from db_custscience_interns.col_31_DB_SLSCNSL_PRODREFRESH_CSTIW_SLS_TXN_LN_ITM_FCT_null_value_count_table_stats ;</v>
      </c>
      <c r="BM42" s="59" t="s">
        <v>13069</v>
      </c>
      <c r="BO42" s="300"/>
      <c r="BP42" s="300"/>
      <c r="BQ42" s="300"/>
      <c r="BS42" s="144" t="str">
        <f t="shared" si="22"/>
        <v>drop table db_custscience_interns.col_31_DB_SLSCNSL_PRODREFRESH_CSTIW_SLS_TXN_LN_ITM_FCT_null_value_count_table_stats ;</v>
      </c>
      <c r="BT42" s="59" t="s">
        <v>12498</v>
      </c>
    </row>
    <row r="43" spans="1:72" s="59" customFormat="1">
      <c r="A43" s="59" t="s">
        <v>12239</v>
      </c>
      <c r="B43" s="144" t="str">
        <f t="shared" si="23"/>
        <v>sls_itm_tax_2_amt double</v>
      </c>
      <c r="C43" s="145">
        <f t="shared" si="24"/>
        <v>18</v>
      </c>
      <c r="D43" s="145">
        <f t="shared" si="25"/>
        <v>0</v>
      </c>
      <c r="E43" s="145"/>
      <c r="F43" s="36" t="str">
        <f t="shared" si="26"/>
        <v>SLS_ITM_TAX_2_AMT</v>
      </c>
      <c r="G43" s="36" t="str">
        <f t="shared" si="27"/>
        <v>double</v>
      </c>
      <c r="H43" s="29">
        <v>32</v>
      </c>
      <c r="I43" s="308">
        <f t="shared" si="8"/>
        <v>3177</v>
      </c>
      <c r="J43" s="75"/>
      <c r="K43" s="128" t="str">
        <f t="shared" si="9"/>
        <v>This is the item sales tax.  (From PDM)</v>
      </c>
      <c r="L43" s="128"/>
      <c r="M43" s="342"/>
      <c r="N43" s="396">
        <v>0</v>
      </c>
      <c r="O43" s="396">
        <v>0</v>
      </c>
      <c r="P43" s="396">
        <v>0</v>
      </c>
      <c r="Q43" s="396">
        <v>0</v>
      </c>
      <c r="S43" s="144" t="str">
        <f t="shared" si="10"/>
        <v>SLS_ITM_TAX_2_AMT  double,</v>
      </c>
      <c r="T43" s="149" t="s">
        <v>13333</v>
      </c>
      <c r="U43" s="150" t="str">
        <f t="shared" si="11"/>
        <v>SLS_ITM_TAX_2_AMT,</v>
      </c>
      <c r="V43" s="149"/>
      <c r="W43" s="149"/>
      <c r="X43" s="150" t="str">
        <f t="shared" si="12"/>
        <v>,a.SLS_ITM_TAX_2_AMT</v>
      </c>
      <c r="Y43" s="303"/>
      <c r="Z43" s="299" t="str">
        <f t="shared" si="2"/>
        <v>select count (distinct SLS_ITM_TAX_2_AMT) as SLS_ITM_TAX_2_AMT_Count_Distinct FROM DB_SLSCNSL_PRODREFRESH.CSTIW_SLS_TXN_LN_ITM_FCT ;</v>
      </c>
      <c r="AA43" s="303"/>
      <c r="AB43" s="299" t="str">
        <f t="shared" si="13"/>
        <v>select distinct(SLS_ITM_TAX_2_AMT) as SLS_ITM_TAX_2_AMT_Count_Distinct FROM DB_SLSCNSL_PRODREFRESH.CSTIW_SLS_TXN_LN_ITM_FCT ;</v>
      </c>
      <c r="AC43" s="303"/>
      <c r="AD43" s="59" t="s">
        <v>12574</v>
      </c>
      <c r="AE43" s="59" t="s">
        <v>2825</v>
      </c>
      <c r="AF43" s="59" t="s">
        <v>12570</v>
      </c>
      <c r="AG43" s="144" t="str">
        <f t="shared" si="3"/>
        <v>SLS_ITM_TAX_1_CD</v>
      </c>
      <c r="AH43" s="144" t="str">
        <f t="shared" si="4"/>
        <v>Identifies the sales item tax code.  (From PDM)</v>
      </c>
      <c r="AI43" s="303"/>
      <c r="AJ43" s="303"/>
      <c r="AK43" s="298" t="str">
        <f t="shared" si="28"/>
        <v>col_32</v>
      </c>
      <c r="AL43" s="299" t="str">
        <f t="shared" si="15"/>
        <v>create table db_custscience_interns.col_32_DB_SLSCNSL_PRODREFRESH_CSTIW_SLS_TXN_LN_ITM_FCT_distinct_values_table_stats (col_id int, distinct_values bigint) Row format delimited Fields terminated by '\t' Lines terminated by '\n'  Stored as textfile ;</v>
      </c>
      <c r="AM43" s="59" t="s">
        <v>12312</v>
      </c>
      <c r="AP43" s="144" t="str">
        <f t="shared" si="16"/>
        <v>insert into table db_custscience_interns.col_32_DB_SLSCNSL_PRODREFRESH_CSTIW_SLS_TXN_LN_ITM_FCT_distinct_values_table_stats select '32' as col_id, count (distinct SLS_ITM_TAX_2_AMT) as distinct_values</v>
      </c>
      <c r="AQ43" s="59" t="s">
        <v>12405</v>
      </c>
      <c r="AT43" s="144" t="str">
        <f t="shared" si="17"/>
        <v>insert into table db_custscience_interns.SUMMARY_of_DB_SLSCNSL_PRODREFRESH_CSTIW_SLS_TXN_LN_ITM_FCT_distinct_values_table_stats select col_id, distinct_values from db_custscience_interns.col_32_DB_SLSCNSL_PRODREFRESH_CSTIW_SLS_TXN_LN_ITM_FCT_distinct_values_table_stats ;</v>
      </c>
      <c r="AU43" s="59" t="s">
        <v>12688</v>
      </c>
      <c r="AW43" s="300" t="s">
        <v>12775</v>
      </c>
      <c r="AX43" s="300">
        <v>38</v>
      </c>
      <c r="AY43" s="300">
        <v>1</v>
      </c>
      <c r="BA43" s="144" t="str">
        <f t="shared" si="18"/>
        <v>drop table db_custscience_interns.col_32_DB_SLSCNSL_PRODREFRESH_CSTIW_SLS_TXN_LN_ITM_FCT_distinct_values_table_stats;</v>
      </c>
      <c r="BB43" s="59" t="s">
        <v>12883</v>
      </c>
      <c r="BC43" s="301"/>
      <c r="BD43" s="144" t="str">
        <f t="shared" si="19"/>
        <v>create table db_custscience_interns.col_32_DB_SLSCNSL_PRODREFRESH_CSTIW_SLS_TXN_LN_ITM_FCT_null_value_count_table_stats (col_id int, null_value_count bigint) Row format delimited Fields terminated by '\t' Lines terminated by '\n'  Stored as textfile ;</v>
      </c>
      <c r="BE43" s="59" t="s">
        <v>12976</v>
      </c>
      <c r="BH43" s="144" t="str">
        <f t="shared" si="20"/>
        <v xml:space="preserve">insert into table db_custscience_interns.col_32_DB_SLSCNSL_PRODREFRESH_CSTIW_SLS_TXN_LN_ITM_FCT_null_value_count_table_stats select '32' as col_id, count (sell_loc_hash_key) as null_value_count where SLS_ITM_TAX_2_AMT IS NULL </v>
      </c>
      <c r="BI43" s="59" t="s">
        <v>15281</v>
      </c>
      <c r="BL43" s="144" t="str">
        <f t="shared" si="21"/>
        <v>insert into table db_custscience_interns.SUMMARY_of_DB_SLSCNSL_PRODREFRESH_CSTIW_SLS_TXN_LN_ITM_FCT_null_value_count_table_stats select col_id, null_value_count from db_custscience_interns.col_32_DB_SLSCNSL_PRODREFRESH_CSTIW_SLS_TXN_LN_ITM_FCT_null_value_count_table_stats ;</v>
      </c>
      <c r="BM43" s="59" t="s">
        <v>13070</v>
      </c>
      <c r="BO43" s="300"/>
      <c r="BP43" s="300"/>
      <c r="BQ43" s="300"/>
      <c r="BS43" s="144" t="str">
        <f t="shared" si="22"/>
        <v>drop table db_custscience_interns.col_32_DB_SLSCNSL_PRODREFRESH_CSTIW_SLS_TXN_LN_ITM_FCT_null_value_count_table_stats ;</v>
      </c>
      <c r="BT43" s="59" t="s">
        <v>12499</v>
      </c>
    </row>
    <row r="44" spans="1:72" s="59" customFormat="1">
      <c r="A44" s="59" t="s">
        <v>12240</v>
      </c>
      <c r="B44" s="144" t="str">
        <f t="shared" si="23"/>
        <v>sls_itm_tax_3_amt double</v>
      </c>
      <c r="C44" s="145">
        <f t="shared" si="24"/>
        <v>18</v>
      </c>
      <c r="D44" s="145">
        <f t="shared" si="25"/>
        <v>0</v>
      </c>
      <c r="E44" s="145"/>
      <c r="F44" s="36" t="str">
        <f t="shared" si="26"/>
        <v>SLS_ITM_TAX_3_AMT</v>
      </c>
      <c r="G44" s="36" t="str">
        <f t="shared" si="27"/>
        <v>double</v>
      </c>
      <c r="H44" s="29">
        <v>33</v>
      </c>
      <c r="I44" s="308">
        <f t="shared" si="8"/>
        <v>6972</v>
      </c>
      <c r="J44" s="75"/>
      <c r="K44" s="128" t="str">
        <f t="shared" si="9"/>
        <v>This is the item sales tax.  (From PDM)</v>
      </c>
      <c r="L44" s="128"/>
      <c r="M44" s="342"/>
      <c r="N44" s="396">
        <v>0</v>
      </c>
      <c r="O44" s="396">
        <v>0</v>
      </c>
      <c r="P44" s="396">
        <v>0</v>
      </c>
      <c r="Q44" s="396">
        <v>0</v>
      </c>
      <c r="S44" s="144" t="str">
        <f t="shared" si="10"/>
        <v>SLS_ITM_TAX_3_AMT  double,</v>
      </c>
      <c r="T44" s="149" t="s">
        <v>13334</v>
      </c>
      <c r="U44" s="150" t="str">
        <f t="shared" si="11"/>
        <v>SLS_ITM_TAX_3_AMT,</v>
      </c>
      <c r="V44" s="149"/>
      <c r="W44" s="149"/>
      <c r="X44" s="150" t="str">
        <f t="shared" si="12"/>
        <v>,a.SLS_ITM_TAX_3_AMT</v>
      </c>
      <c r="Y44" s="303"/>
      <c r="Z44" s="299" t="str">
        <f t="shared" ref="Z44:Z75" si="29">"select count (distinct "&amp;F44&amp;") as "&amp;F44&amp;"_Count_Distinct "&amp;"FROM "&amp;$G$6&amp;" ;"</f>
        <v>select count (distinct SLS_ITM_TAX_3_AMT) as SLS_ITM_TAX_3_AMT_Count_Distinct FROM DB_SLSCNSL_PRODREFRESH.CSTIW_SLS_TXN_LN_ITM_FCT ;</v>
      </c>
      <c r="AA44" s="303"/>
      <c r="AB44" s="299" t="str">
        <f t="shared" si="13"/>
        <v>select distinct(SLS_ITM_TAX_3_AMT) as SLS_ITM_TAX_3_AMT_Count_Distinct FROM DB_SLSCNSL_PRODREFRESH.CSTIW_SLS_TXN_LN_ITM_FCT ;</v>
      </c>
      <c r="AC44" s="303"/>
      <c r="AD44" s="59" t="s">
        <v>12573</v>
      </c>
      <c r="AE44" s="59" t="s">
        <v>2825</v>
      </c>
      <c r="AF44" s="59" t="s">
        <v>12570</v>
      </c>
      <c r="AG44" s="144" t="str">
        <f t="shared" si="3"/>
        <v>SLS_ITM_TAX_2_CD</v>
      </c>
      <c r="AH44" s="144" t="str">
        <f t="shared" si="4"/>
        <v>Identifies the sales item tax code.  (From PDM)</v>
      </c>
      <c r="AI44" s="303"/>
      <c r="AJ44" s="303"/>
      <c r="AK44" s="298" t="str">
        <f t="shared" si="28"/>
        <v>col_33</v>
      </c>
      <c r="AL44" s="299" t="str">
        <f t="shared" si="15"/>
        <v>create table db_custscience_interns.col_33_DB_SLSCNSL_PRODREFRESH_CSTIW_SLS_TXN_LN_ITM_FCT_distinct_values_table_stats (col_id int, distinct_values bigint) Row format delimited Fields terminated by '\t' Lines terminated by '\n'  Stored as textfile ;</v>
      </c>
      <c r="AM44" s="59" t="s">
        <v>12313</v>
      </c>
      <c r="AP44" s="144" t="str">
        <f t="shared" si="16"/>
        <v>insert into table db_custscience_interns.col_33_DB_SLSCNSL_PRODREFRESH_CSTIW_SLS_TXN_LN_ITM_FCT_distinct_values_table_stats select '33' as col_id, count (distinct SLS_ITM_TAX_3_AMT) as distinct_values</v>
      </c>
      <c r="AQ44" s="59" t="s">
        <v>12406</v>
      </c>
      <c r="AT44" s="144" t="str">
        <f t="shared" si="17"/>
        <v>insert into table db_custscience_interns.SUMMARY_of_DB_SLSCNSL_PRODREFRESH_CSTIW_SLS_TXN_LN_ITM_FCT_distinct_values_table_stats select col_id, distinct_values from db_custscience_interns.col_33_DB_SLSCNSL_PRODREFRESH_CSTIW_SLS_TXN_LN_ITM_FCT_distinct_values_table_stats ;</v>
      </c>
      <c r="AU44" s="59" t="s">
        <v>12689</v>
      </c>
      <c r="AW44" s="300" t="s">
        <v>12776</v>
      </c>
      <c r="AX44" s="300">
        <v>39</v>
      </c>
      <c r="AY44" s="300">
        <v>1</v>
      </c>
      <c r="BA44" s="144" t="str">
        <f t="shared" si="18"/>
        <v>drop table db_custscience_interns.col_33_DB_SLSCNSL_PRODREFRESH_CSTIW_SLS_TXN_LN_ITM_FCT_distinct_values_table_stats;</v>
      </c>
      <c r="BB44" s="59" t="s">
        <v>12884</v>
      </c>
      <c r="BC44" s="301"/>
      <c r="BD44" s="144" t="str">
        <f t="shared" si="19"/>
        <v>create table db_custscience_interns.col_33_DB_SLSCNSL_PRODREFRESH_CSTIW_SLS_TXN_LN_ITM_FCT_null_value_count_table_stats (col_id int, null_value_count bigint) Row format delimited Fields terminated by '\t' Lines terminated by '\n'  Stored as textfile ;</v>
      </c>
      <c r="BE44" s="59" t="s">
        <v>12977</v>
      </c>
      <c r="BH44" s="144" t="str">
        <f t="shared" si="20"/>
        <v xml:space="preserve">insert into table db_custscience_interns.col_33_DB_SLSCNSL_PRODREFRESH_CSTIW_SLS_TXN_LN_ITM_FCT_null_value_count_table_stats select '33' as col_id, count (sell_loc_hash_key) as null_value_count where SLS_ITM_TAX_3_AMT IS NULL </v>
      </c>
      <c r="BI44" s="59" t="s">
        <v>15282</v>
      </c>
      <c r="BL44" s="144" t="str">
        <f t="shared" si="21"/>
        <v>insert into table db_custscience_interns.SUMMARY_of_DB_SLSCNSL_PRODREFRESH_CSTIW_SLS_TXN_LN_ITM_FCT_null_value_count_table_stats select col_id, null_value_count from db_custscience_interns.col_33_DB_SLSCNSL_PRODREFRESH_CSTIW_SLS_TXN_LN_ITM_FCT_null_value_count_table_stats ;</v>
      </c>
      <c r="BM44" s="59" t="s">
        <v>13071</v>
      </c>
      <c r="BO44" s="300"/>
      <c r="BP44" s="300"/>
      <c r="BQ44" s="300"/>
      <c r="BS44" s="144" t="str">
        <f t="shared" si="22"/>
        <v>drop table db_custscience_interns.col_33_DB_SLSCNSL_PRODREFRESH_CSTIW_SLS_TXN_LN_ITM_FCT_null_value_count_table_stats ;</v>
      </c>
      <c r="BT44" s="59" t="s">
        <v>12500</v>
      </c>
    </row>
    <row r="45" spans="1:72" s="59" customFormat="1">
      <c r="A45" s="59" t="s">
        <v>12241</v>
      </c>
      <c r="B45" s="144" t="str">
        <f t="shared" si="23"/>
        <v>sls_itm_tax_4_amt double</v>
      </c>
      <c r="C45" s="145">
        <f t="shared" si="24"/>
        <v>18</v>
      </c>
      <c r="D45" s="145">
        <f t="shared" si="25"/>
        <v>0</v>
      </c>
      <c r="E45" s="145"/>
      <c r="F45" s="36" t="str">
        <f t="shared" si="26"/>
        <v>SLS_ITM_TAX_4_AMT</v>
      </c>
      <c r="G45" s="36" t="str">
        <f t="shared" si="27"/>
        <v>double</v>
      </c>
      <c r="H45" s="29">
        <v>34</v>
      </c>
      <c r="I45" s="308">
        <f t="shared" si="8"/>
        <v>5051</v>
      </c>
      <c r="J45" s="75"/>
      <c r="K45" s="128" t="str">
        <f t="shared" si="9"/>
        <v>This is the item sales tax.  (From PDM)</v>
      </c>
      <c r="L45" s="128"/>
      <c r="M45" s="342"/>
      <c r="N45" s="396">
        <v>0</v>
      </c>
      <c r="O45" s="396">
        <v>0</v>
      </c>
      <c r="P45" s="396">
        <v>0</v>
      </c>
      <c r="Q45" s="396">
        <v>0</v>
      </c>
      <c r="S45" s="144" t="str">
        <f t="shared" si="10"/>
        <v>SLS_ITM_TAX_4_AMT  double,</v>
      </c>
      <c r="T45" s="149" t="s">
        <v>13335</v>
      </c>
      <c r="U45" s="150" t="str">
        <f t="shared" si="11"/>
        <v>SLS_ITM_TAX_4_AMT,</v>
      </c>
      <c r="V45" s="149"/>
      <c r="W45" s="149"/>
      <c r="X45" s="150" t="str">
        <f t="shared" si="12"/>
        <v>,a.SLS_ITM_TAX_4_AMT</v>
      </c>
      <c r="Y45" s="303"/>
      <c r="Z45" s="299" t="str">
        <f t="shared" si="29"/>
        <v>select count (distinct SLS_ITM_TAX_4_AMT) as SLS_ITM_TAX_4_AMT_Count_Distinct FROM DB_SLSCNSL_PRODREFRESH.CSTIW_SLS_TXN_LN_ITM_FCT ;</v>
      </c>
      <c r="AA45" s="303"/>
      <c r="AB45" s="299" t="str">
        <f t="shared" si="13"/>
        <v>select distinct(SLS_ITM_TAX_4_AMT) as SLS_ITM_TAX_4_AMT_Count_Distinct FROM DB_SLSCNSL_PRODREFRESH.CSTIW_SLS_TXN_LN_ITM_FCT ;</v>
      </c>
      <c r="AC45" s="303"/>
      <c r="AD45" s="59" t="s">
        <v>12572</v>
      </c>
      <c r="AE45" s="59" t="s">
        <v>2825</v>
      </c>
      <c r="AF45" s="59" t="s">
        <v>12570</v>
      </c>
      <c r="AG45" s="144" t="str">
        <f t="shared" si="3"/>
        <v>SLS_ITM_TAX_3_CD</v>
      </c>
      <c r="AH45" s="144" t="str">
        <f t="shared" si="4"/>
        <v>Identifies the sales item tax code.  (From PDM)</v>
      </c>
      <c r="AI45" s="303"/>
      <c r="AJ45" s="303"/>
      <c r="AK45" s="298" t="str">
        <f t="shared" si="28"/>
        <v>col_34</v>
      </c>
      <c r="AL45" s="299" t="str">
        <f t="shared" si="15"/>
        <v>create table db_custscience_interns.col_34_DB_SLSCNSL_PRODREFRESH_CSTIW_SLS_TXN_LN_ITM_FCT_distinct_values_table_stats (col_id int, distinct_values bigint) Row format delimited Fields terminated by '\t' Lines terminated by '\n'  Stored as textfile ;</v>
      </c>
      <c r="AM45" s="59" t="s">
        <v>12314</v>
      </c>
      <c r="AP45" s="144" t="str">
        <f t="shared" si="16"/>
        <v>insert into table db_custscience_interns.col_34_DB_SLSCNSL_PRODREFRESH_CSTIW_SLS_TXN_LN_ITM_FCT_distinct_values_table_stats select '34' as col_id, count (distinct SLS_ITM_TAX_4_AMT) as distinct_values</v>
      </c>
      <c r="AQ45" s="59" t="s">
        <v>12407</v>
      </c>
      <c r="AT45" s="144" t="str">
        <f t="shared" si="17"/>
        <v>insert into table db_custscience_interns.SUMMARY_of_DB_SLSCNSL_PRODREFRESH_CSTIW_SLS_TXN_LN_ITM_FCT_distinct_values_table_stats select col_id, distinct_values from db_custscience_interns.col_34_DB_SLSCNSL_PRODREFRESH_CSTIW_SLS_TXN_LN_ITM_FCT_distinct_values_table_stats ;</v>
      </c>
      <c r="AU45" s="59" t="s">
        <v>12690</v>
      </c>
      <c r="AW45" s="300" t="s">
        <v>12777</v>
      </c>
      <c r="AX45" s="300">
        <v>40</v>
      </c>
      <c r="AY45" s="300">
        <v>1</v>
      </c>
      <c r="BA45" s="144" t="str">
        <f t="shared" si="18"/>
        <v>drop table db_custscience_interns.col_34_DB_SLSCNSL_PRODREFRESH_CSTIW_SLS_TXN_LN_ITM_FCT_distinct_values_table_stats;</v>
      </c>
      <c r="BB45" s="59" t="s">
        <v>12885</v>
      </c>
      <c r="BC45" s="301"/>
      <c r="BD45" s="144" t="str">
        <f t="shared" si="19"/>
        <v>create table db_custscience_interns.col_34_DB_SLSCNSL_PRODREFRESH_CSTIW_SLS_TXN_LN_ITM_FCT_null_value_count_table_stats (col_id int, null_value_count bigint) Row format delimited Fields terminated by '\t' Lines terminated by '\n'  Stored as textfile ;</v>
      </c>
      <c r="BE45" s="59" t="s">
        <v>12978</v>
      </c>
      <c r="BH45" s="144" t="str">
        <f t="shared" si="20"/>
        <v xml:space="preserve">insert into table db_custscience_interns.col_34_DB_SLSCNSL_PRODREFRESH_CSTIW_SLS_TXN_LN_ITM_FCT_null_value_count_table_stats select '34' as col_id, count (sell_loc_hash_key) as null_value_count where SLS_ITM_TAX_4_AMT IS NULL </v>
      </c>
      <c r="BI45" s="59" t="s">
        <v>15283</v>
      </c>
      <c r="BL45" s="144" t="str">
        <f t="shared" si="21"/>
        <v>insert into table db_custscience_interns.SUMMARY_of_DB_SLSCNSL_PRODREFRESH_CSTIW_SLS_TXN_LN_ITM_FCT_null_value_count_table_stats select col_id, null_value_count from db_custscience_interns.col_34_DB_SLSCNSL_PRODREFRESH_CSTIW_SLS_TXN_LN_ITM_FCT_null_value_count_table_stats ;</v>
      </c>
      <c r="BM45" s="59" t="s">
        <v>13072</v>
      </c>
      <c r="BO45" s="300"/>
      <c r="BP45" s="300"/>
      <c r="BQ45" s="300"/>
      <c r="BS45" s="144" t="str">
        <f t="shared" si="22"/>
        <v>drop table db_custscience_interns.col_34_DB_SLSCNSL_PRODREFRESH_CSTIW_SLS_TXN_LN_ITM_FCT_null_value_count_table_stats ;</v>
      </c>
      <c r="BT45" s="59" t="s">
        <v>12501</v>
      </c>
    </row>
    <row r="46" spans="1:72" s="59" customFormat="1">
      <c r="A46" s="59" t="s">
        <v>12242</v>
      </c>
      <c r="B46" s="144" t="str">
        <f t="shared" si="23"/>
        <v>sls_itm_tax_5_amt double</v>
      </c>
      <c r="C46" s="145">
        <f t="shared" si="24"/>
        <v>18</v>
      </c>
      <c r="D46" s="145">
        <f t="shared" si="25"/>
        <v>0</v>
      </c>
      <c r="E46" s="145"/>
      <c r="F46" s="36" t="str">
        <f t="shared" si="26"/>
        <v>SLS_ITM_TAX_5_AMT</v>
      </c>
      <c r="G46" s="36" t="str">
        <f t="shared" si="27"/>
        <v>double</v>
      </c>
      <c r="H46" s="29">
        <v>35</v>
      </c>
      <c r="I46" s="308">
        <f t="shared" si="8"/>
        <v>28878</v>
      </c>
      <c r="J46" s="75"/>
      <c r="K46" s="128">
        <f t="shared" si="9"/>
        <v>0</v>
      </c>
      <c r="L46" s="128"/>
      <c r="M46" s="342"/>
      <c r="N46" s="396">
        <v>0</v>
      </c>
      <c r="O46" s="396">
        <v>0</v>
      </c>
      <c r="P46" s="396">
        <v>0</v>
      </c>
      <c r="Q46" s="396">
        <v>0</v>
      </c>
      <c r="S46" s="144" t="str">
        <f t="shared" si="10"/>
        <v>SLS_ITM_TAX_5_AMT  double,</v>
      </c>
      <c r="T46" s="149" t="s">
        <v>13336</v>
      </c>
      <c r="U46" s="150" t="str">
        <f t="shared" si="11"/>
        <v>SLS_ITM_TAX_5_AMT,</v>
      </c>
      <c r="V46" s="149"/>
      <c r="W46" s="149"/>
      <c r="X46" s="150" t="str">
        <f t="shared" si="12"/>
        <v>,a.SLS_ITM_TAX_5_AMT</v>
      </c>
      <c r="Y46" s="303"/>
      <c r="Z46" s="299" t="str">
        <f t="shared" si="29"/>
        <v>select count (distinct SLS_ITM_TAX_5_AMT) as SLS_ITM_TAX_5_AMT_Count_Distinct FROM DB_SLSCNSL_PRODREFRESH.CSTIW_SLS_TXN_LN_ITM_FCT ;</v>
      </c>
      <c r="AA46" s="303"/>
      <c r="AB46" s="299" t="str">
        <f t="shared" si="13"/>
        <v>select distinct(SLS_ITM_TAX_5_AMT) as SLS_ITM_TAX_5_AMT_Count_Distinct FROM DB_SLSCNSL_PRODREFRESH.CSTIW_SLS_TXN_LN_ITM_FCT ;</v>
      </c>
      <c r="AC46" s="303"/>
      <c r="AD46" s="59" t="s">
        <v>12571</v>
      </c>
      <c r="AE46" s="59" t="s">
        <v>2825</v>
      </c>
      <c r="AF46" s="59" t="s">
        <v>12570</v>
      </c>
      <c r="AG46" s="144" t="str">
        <f t="shared" si="3"/>
        <v>SLS_ITM_TAX_4_CD</v>
      </c>
      <c r="AH46" s="144" t="str">
        <f t="shared" si="4"/>
        <v>Identifies the sales item tax code.  (From PDM)</v>
      </c>
      <c r="AI46" s="303"/>
      <c r="AJ46" s="303"/>
      <c r="AK46" s="298" t="str">
        <f t="shared" si="28"/>
        <v>col_35</v>
      </c>
      <c r="AL46" s="299" t="str">
        <f t="shared" si="15"/>
        <v>create table db_custscience_interns.col_35_DB_SLSCNSL_PRODREFRESH_CSTIW_SLS_TXN_LN_ITM_FCT_distinct_values_table_stats (col_id int, distinct_values bigint) Row format delimited Fields terminated by '\t' Lines terminated by '\n'  Stored as textfile ;</v>
      </c>
      <c r="AM46" s="59" t="s">
        <v>12315</v>
      </c>
      <c r="AP46" s="144" t="str">
        <f t="shared" si="16"/>
        <v>insert into table db_custscience_interns.col_35_DB_SLSCNSL_PRODREFRESH_CSTIW_SLS_TXN_LN_ITM_FCT_distinct_values_table_stats select '35' as col_id, count (distinct SLS_ITM_TAX_5_AMT) as distinct_values</v>
      </c>
      <c r="AQ46" s="59" t="s">
        <v>12408</v>
      </c>
      <c r="AT46" s="144" t="str">
        <f t="shared" si="17"/>
        <v>insert into table db_custscience_interns.SUMMARY_of_DB_SLSCNSL_PRODREFRESH_CSTIW_SLS_TXN_LN_ITM_FCT_distinct_values_table_stats select col_id, distinct_values from db_custscience_interns.col_35_DB_SLSCNSL_PRODREFRESH_CSTIW_SLS_TXN_LN_ITM_FCT_distinct_values_table_stats ;</v>
      </c>
      <c r="AU46" s="59" t="s">
        <v>12691</v>
      </c>
      <c r="AW46" s="300" t="s">
        <v>12778</v>
      </c>
      <c r="AX46" s="300">
        <v>5</v>
      </c>
      <c r="AY46" s="300">
        <v>86400</v>
      </c>
      <c r="BA46" s="144" t="str">
        <f t="shared" si="18"/>
        <v>drop table db_custscience_interns.col_35_DB_SLSCNSL_PRODREFRESH_CSTIW_SLS_TXN_LN_ITM_FCT_distinct_values_table_stats;</v>
      </c>
      <c r="BB46" s="59" t="s">
        <v>12886</v>
      </c>
      <c r="BC46" s="301"/>
      <c r="BD46" s="144" t="str">
        <f t="shared" si="19"/>
        <v>create table db_custscience_interns.col_35_DB_SLSCNSL_PRODREFRESH_CSTIW_SLS_TXN_LN_ITM_FCT_null_value_count_table_stats (col_id int, null_value_count bigint) Row format delimited Fields terminated by '\t' Lines terminated by '\n'  Stored as textfile ;</v>
      </c>
      <c r="BE46" s="59" t="s">
        <v>12979</v>
      </c>
      <c r="BH46" s="144" t="str">
        <f t="shared" si="20"/>
        <v xml:space="preserve">insert into table db_custscience_interns.col_35_DB_SLSCNSL_PRODREFRESH_CSTIW_SLS_TXN_LN_ITM_FCT_null_value_count_table_stats select '35' as col_id, count (sell_loc_hash_key) as null_value_count where SLS_ITM_TAX_5_AMT IS NULL </v>
      </c>
      <c r="BI46" s="59" t="s">
        <v>15284</v>
      </c>
      <c r="BL46" s="144" t="str">
        <f t="shared" si="21"/>
        <v>insert into table db_custscience_interns.SUMMARY_of_DB_SLSCNSL_PRODREFRESH_CSTIW_SLS_TXN_LN_ITM_FCT_null_value_count_table_stats select col_id, null_value_count from db_custscience_interns.col_35_DB_SLSCNSL_PRODREFRESH_CSTIW_SLS_TXN_LN_ITM_FCT_null_value_count_table_stats ;</v>
      </c>
      <c r="BM46" s="59" t="s">
        <v>13073</v>
      </c>
      <c r="BO46" s="300"/>
      <c r="BP46" s="300"/>
      <c r="BQ46" s="300"/>
      <c r="BS46" s="144" t="str">
        <f t="shared" si="22"/>
        <v>drop table db_custscience_interns.col_35_DB_SLSCNSL_PRODREFRESH_CSTIW_SLS_TXN_LN_ITM_FCT_null_value_count_table_stats ;</v>
      </c>
      <c r="BT46" s="59" t="s">
        <v>12502</v>
      </c>
    </row>
    <row r="47" spans="1:72" s="59" customFormat="1">
      <c r="A47" s="59" t="s">
        <v>12243</v>
      </c>
      <c r="B47" s="144" t="str">
        <f t="shared" si="23"/>
        <v>sls_itm_tax_1_cd string</v>
      </c>
      <c r="C47" s="145">
        <f t="shared" si="24"/>
        <v>17</v>
      </c>
      <c r="D47" s="145">
        <f t="shared" si="25"/>
        <v>0</v>
      </c>
      <c r="E47" s="145"/>
      <c r="F47" s="36" t="str">
        <f t="shared" si="26"/>
        <v>SLS_ITM_TAX_1_CD</v>
      </c>
      <c r="G47" s="36" t="str">
        <f t="shared" si="27"/>
        <v>string</v>
      </c>
      <c r="H47" s="29">
        <v>36</v>
      </c>
      <c r="I47" s="308">
        <f t="shared" si="8"/>
        <v>1</v>
      </c>
      <c r="J47" s="75"/>
      <c r="K47" s="128" t="str">
        <f t="shared" si="9"/>
        <v>Identifies the sales item tax code.  (From PDM)</v>
      </c>
      <c r="L47" s="128"/>
      <c r="M47" s="342"/>
      <c r="N47" s="396" t="s">
        <v>112</v>
      </c>
      <c r="O47" s="396" t="s">
        <v>112</v>
      </c>
      <c r="P47" s="396" t="s">
        <v>13288</v>
      </c>
      <c r="Q47" s="396" t="s">
        <v>13288</v>
      </c>
      <c r="S47" s="144" t="str">
        <f t="shared" si="10"/>
        <v>SLS_ITM_TAX_1_CD  string,</v>
      </c>
      <c r="T47" s="149" t="s">
        <v>13337</v>
      </c>
      <c r="U47" s="150" t="str">
        <f t="shared" si="11"/>
        <v>SLS_ITM_TAX_1_CD,</v>
      </c>
      <c r="V47" s="149"/>
      <c r="W47" s="149"/>
      <c r="X47" s="150" t="str">
        <f t="shared" si="12"/>
        <v>,a.SLS_ITM_TAX_1_CD</v>
      </c>
      <c r="Y47" s="303"/>
      <c r="Z47" s="299" t="str">
        <f t="shared" si="29"/>
        <v>select count (distinct SLS_ITM_TAX_1_CD) as SLS_ITM_TAX_1_CD_Count_Distinct FROM DB_SLSCNSL_PRODREFRESH.CSTIW_SLS_TXN_LN_ITM_FCT ;</v>
      </c>
      <c r="AA47" s="303"/>
      <c r="AB47" s="299" t="str">
        <f t="shared" si="13"/>
        <v>select distinct(SLS_ITM_TAX_1_CD) as SLS_ITM_TAX_1_CD_Count_Distinct FROM DB_SLSCNSL_PRODREFRESH.CSTIW_SLS_TXN_LN_ITM_FCT ;</v>
      </c>
      <c r="AC47" s="303"/>
      <c r="AD47" s="59" t="s">
        <v>12569</v>
      </c>
      <c r="AE47" s="59" t="s">
        <v>2825</v>
      </c>
      <c r="AF47" s="59" t="s">
        <v>12654</v>
      </c>
      <c r="AG47" s="144" t="str">
        <f t="shared" si="3"/>
        <v>ORIG_SELL_LOC_HASH_KEY</v>
      </c>
      <c r="AH47" s="144" t="str">
        <f t="shared" si="4"/>
        <v>Hash key generated for a OPR_LOC_NBR and open date  (From PDM)</v>
      </c>
      <c r="AI47" s="303"/>
      <c r="AJ47" s="303"/>
      <c r="AK47" s="298" t="str">
        <f t="shared" si="28"/>
        <v>col_36</v>
      </c>
      <c r="AL47" s="299" t="str">
        <f t="shared" si="15"/>
        <v>create table db_custscience_interns.col_36_DB_SLSCNSL_PRODREFRESH_CSTIW_SLS_TXN_LN_ITM_FCT_distinct_values_table_stats (col_id int, distinct_values bigint) Row format delimited Fields terminated by '\t' Lines terminated by '\n'  Stored as textfile ;</v>
      </c>
      <c r="AM47" s="59" t="s">
        <v>12316</v>
      </c>
      <c r="AP47" s="144" t="str">
        <f t="shared" si="16"/>
        <v>insert into table db_custscience_interns.col_36_DB_SLSCNSL_PRODREFRESH_CSTIW_SLS_TXN_LN_ITM_FCT_distinct_values_table_stats select '36' as col_id, count (distinct SLS_ITM_TAX_1_CD) as distinct_values</v>
      </c>
      <c r="AQ47" s="59" t="s">
        <v>12409</v>
      </c>
      <c r="AT47" s="144" t="str">
        <f t="shared" si="17"/>
        <v>insert into table db_custscience_interns.SUMMARY_of_DB_SLSCNSL_PRODREFRESH_CSTIW_SLS_TXN_LN_ITM_FCT_distinct_values_table_stats select col_id, distinct_values from db_custscience_interns.col_36_DB_SLSCNSL_PRODREFRESH_CSTIW_SLS_TXN_LN_ITM_FCT_distinct_values_table_stats ;</v>
      </c>
      <c r="AU47" s="59" t="s">
        <v>12692</v>
      </c>
      <c r="AW47" s="300" t="s">
        <v>12779</v>
      </c>
      <c r="AX47" s="300">
        <v>41</v>
      </c>
      <c r="AY47" s="300">
        <v>4498</v>
      </c>
      <c r="BA47" s="144" t="str">
        <f t="shared" si="18"/>
        <v>drop table db_custscience_interns.col_36_DB_SLSCNSL_PRODREFRESH_CSTIW_SLS_TXN_LN_ITM_FCT_distinct_values_table_stats;</v>
      </c>
      <c r="BB47" s="59" t="s">
        <v>12887</v>
      </c>
      <c r="BC47" s="301"/>
      <c r="BD47" s="144" t="str">
        <f t="shared" si="19"/>
        <v>create table db_custscience_interns.col_36_DB_SLSCNSL_PRODREFRESH_CSTIW_SLS_TXN_LN_ITM_FCT_null_value_count_table_stats (col_id int, null_value_count bigint) Row format delimited Fields terminated by '\t' Lines terminated by '\n'  Stored as textfile ;</v>
      </c>
      <c r="BE47" s="59" t="s">
        <v>12980</v>
      </c>
      <c r="BH47" s="144" t="str">
        <f t="shared" si="20"/>
        <v xml:space="preserve">insert into table db_custscience_interns.col_36_DB_SLSCNSL_PRODREFRESH_CSTIW_SLS_TXN_LN_ITM_FCT_null_value_count_table_stats select '36' as col_id, count (sell_loc_hash_key) as null_value_count where SLS_ITM_TAX_1_CD IS NULL </v>
      </c>
      <c r="BI47" s="59" t="s">
        <v>15285</v>
      </c>
      <c r="BL47" s="144" t="str">
        <f t="shared" si="21"/>
        <v>insert into table db_custscience_interns.SUMMARY_of_DB_SLSCNSL_PRODREFRESH_CSTIW_SLS_TXN_LN_ITM_FCT_null_value_count_table_stats select col_id, null_value_count from db_custscience_interns.col_36_DB_SLSCNSL_PRODREFRESH_CSTIW_SLS_TXN_LN_ITM_FCT_null_value_count_table_stats ;</v>
      </c>
      <c r="BM47" s="59" t="s">
        <v>13074</v>
      </c>
      <c r="BO47" s="300"/>
      <c r="BP47" s="300"/>
      <c r="BQ47" s="300"/>
      <c r="BS47" s="144" t="str">
        <f t="shared" si="22"/>
        <v>drop table db_custscience_interns.col_36_DB_SLSCNSL_PRODREFRESH_CSTIW_SLS_TXN_LN_ITM_FCT_null_value_count_table_stats ;</v>
      </c>
      <c r="BT47" s="59" t="s">
        <v>12503</v>
      </c>
    </row>
    <row r="48" spans="1:72" s="59" customFormat="1">
      <c r="A48" s="59" t="s">
        <v>12244</v>
      </c>
      <c r="B48" s="144" t="str">
        <f t="shared" si="23"/>
        <v>sls_itm_tax_2_cd string</v>
      </c>
      <c r="C48" s="145">
        <f t="shared" si="24"/>
        <v>17</v>
      </c>
      <c r="D48" s="145">
        <f t="shared" si="25"/>
        <v>0</v>
      </c>
      <c r="E48" s="145"/>
      <c r="F48" s="36" t="str">
        <f t="shared" si="26"/>
        <v>SLS_ITM_TAX_2_CD</v>
      </c>
      <c r="G48" s="36" t="str">
        <f t="shared" si="27"/>
        <v>string</v>
      </c>
      <c r="H48" s="29">
        <v>37</v>
      </c>
      <c r="I48" s="308">
        <f t="shared" si="8"/>
        <v>1</v>
      </c>
      <c r="J48" s="75"/>
      <c r="K48" s="128" t="str">
        <f t="shared" si="9"/>
        <v>Identifies the sales item tax code.  (From PDM)</v>
      </c>
      <c r="L48" s="128"/>
      <c r="M48" s="342"/>
      <c r="N48" s="396" t="s">
        <v>112</v>
      </c>
      <c r="O48" s="396" t="s">
        <v>112</v>
      </c>
      <c r="P48" s="396" t="s">
        <v>112</v>
      </c>
      <c r="Q48" s="396" t="s">
        <v>112</v>
      </c>
      <c r="S48" s="144" t="str">
        <f t="shared" si="10"/>
        <v>SLS_ITM_TAX_2_CD  string,</v>
      </c>
      <c r="T48" s="149" t="s">
        <v>13338</v>
      </c>
      <c r="U48" s="150" t="str">
        <f t="shared" si="11"/>
        <v>SLS_ITM_TAX_2_CD,</v>
      </c>
      <c r="V48" s="149"/>
      <c r="W48" s="149"/>
      <c r="X48" s="150" t="str">
        <f t="shared" si="12"/>
        <v>,a.SLS_ITM_TAX_2_CD</v>
      </c>
      <c r="Y48" s="303"/>
      <c r="Z48" s="299" t="str">
        <f t="shared" si="29"/>
        <v>select count (distinct SLS_ITM_TAX_2_CD) as SLS_ITM_TAX_2_CD_Count_Distinct FROM DB_SLSCNSL_PRODREFRESH.CSTIW_SLS_TXN_LN_ITM_FCT ;</v>
      </c>
      <c r="AA48" s="303"/>
      <c r="AB48" s="299" t="str">
        <f t="shared" si="13"/>
        <v>select distinct(SLS_ITM_TAX_2_CD) as SLS_ITM_TAX_2_CD_Count_Distinct FROM DB_SLSCNSL_PRODREFRESH.CSTIW_SLS_TXN_LN_ITM_FCT ;</v>
      </c>
      <c r="AC48" s="303"/>
      <c r="AD48" s="59" t="s">
        <v>2607</v>
      </c>
      <c r="AE48" s="59" t="s">
        <v>2825</v>
      </c>
      <c r="AF48" s="59" t="s">
        <v>2608</v>
      </c>
      <c r="AG48" s="144" t="str">
        <f t="shared" si="3"/>
        <v>NMDSE_ITM_SCATG_CD</v>
      </c>
      <c r="AH48" s="144" t="str">
        <f t="shared" si="4"/>
        <v>Identifies if the non-merchandise sub-category.  (From PDM)</v>
      </c>
      <c r="AI48" s="303"/>
      <c r="AJ48" s="303"/>
      <c r="AK48" s="298" t="str">
        <f t="shared" si="28"/>
        <v>col_37</v>
      </c>
      <c r="AL48" s="299" t="str">
        <f t="shared" si="15"/>
        <v>create table db_custscience_interns.col_37_DB_SLSCNSL_PRODREFRESH_CSTIW_SLS_TXN_LN_ITM_FCT_distinct_values_table_stats (col_id int, distinct_values bigint) Row format delimited Fields terminated by '\t' Lines terminated by '\n'  Stored as textfile ;</v>
      </c>
      <c r="AM48" s="59" t="s">
        <v>12317</v>
      </c>
      <c r="AP48" s="144" t="str">
        <f t="shared" si="16"/>
        <v>insert into table db_custscience_interns.col_37_DB_SLSCNSL_PRODREFRESH_CSTIW_SLS_TXN_LN_ITM_FCT_distinct_values_table_stats select '37' as col_id, count (distinct SLS_ITM_TAX_2_CD) as distinct_values</v>
      </c>
      <c r="AQ48" s="59" t="s">
        <v>12410</v>
      </c>
      <c r="AT48" s="144" t="str">
        <f t="shared" si="17"/>
        <v>insert into table db_custscience_interns.SUMMARY_of_DB_SLSCNSL_PRODREFRESH_CSTIW_SLS_TXN_LN_ITM_FCT_distinct_values_table_stats select col_id, distinct_values from db_custscience_interns.col_37_DB_SLSCNSL_PRODREFRESH_CSTIW_SLS_TXN_LN_ITM_FCT_distinct_values_table_stats ;</v>
      </c>
      <c r="AU48" s="59" t="s">
        <v>12693</v>
      </c>
      <c r="AW48" s="300" t="s">
        <v>12780</v>
      </c>
      <c r="AX48" s="300">
        <v>42</v>
      </c>
      <c r="AY48" s="300">
        <v>1638</v>
      </c>
      <c r="BA48" s="144" t="str">
        <f t="shared" si="18"/>
        <v>drop table db_custscience_interns.col_37_DB_SLSCNSL_PRODREFRESH_CSTIW_SLS_TXN_LN_ITM_FCT_distinct_values_table_stats;</v>
      </c>
      <c r="BB48" s="59" t="s">
        <v>12888</v>
      </c>
      <c r="BC48" s="301"/>
      <c r="BD48" s="144" t="str">
        <f t="shared" si="19"/>
        <v>create table db_custscience_interns.col_37_DB_SLSCNSL_PRODREFRESH_CSTIW_SLS_TXN_LN_ITM_FCT_null_value_count_table_stats (col_id int, null_value_count bigint) Row format delimited Fields terminated by '\t' Lines terminated by '\n'  Stored as textfile ;</v>
      </c>
      <c r="BE48" s="59" t="s">
        <v>12981</v>
      </c>
      <c r="BH48" s="144" t="str">
        <f t="shared" si="20"/>
        <v xml:space="preserve">insert into table db_custscience_interns.col_37_DB_SLSCNSL_PRODREFRESH_CSTIW_SLS_TXN_LN_ITM_FCT_null_value_count_table_stats select '37' as col_id, count (sell_loc_hash_key) as null_value_count where SLS_ITM_TAX_2_CD IS NULL </v>
      </c>
      <c r="BI48" s="59" t="s">
        <v>15286</v>
      </c>
      <c r="BL48" s="144" t="str">
        <f t="shared" si="21"/>
        <v>insert into table db_custscience_interns.SUMMARY_of_DB_SLSCNSL_PRODREFRESH_CSTIW_SLS_TXN_LN_ITM_FCT_null_value_count_table_stats select col_id, null_value_count from db_custscience_interns.col_37_DB_SLSCNSL_PRODREFRESH_CSTIW_SLS_TXN_LN_ITM_FCT_null_value_count_table_stats ;</v>
      </c>
      <c r="BM48" s="59" t="s">
        <v>13075</v>
      </c>
      <c r="BO48" s="300"/>
      <c r="BP48" s="300"/>
      <c r="BQ48" s="300"/>
      <c r="BS48" s="144" t="str">
        <f t="shared" si="22"/>
        <v>drop table db_custscience_interns.col_37_DB_SLSCNSL_PRODREFRESH_CSTIW_SLS_TXN_LN_ITM_FCT_null_value_count_table_stats ;</v>
      </c>
      <c r="BT48" s="59" t="s">
        <v>12504</v>
      </c>
    </row>
    <row r="49" spans="1:72" s="59" customFormat="1">
      <c r="A49" s="59" t="s">
        <v>12245</v>
      </c>
      <c r="B49" s="144" t="str">
        <f t="shared" si="23"/>
        <v>sls_itm_tax_3_cd string</v>
      </c>
      <c r="C49" s="145">
        <f t="shared" si="24"/>
        <v>17</v>
      </c>
      <c r="D49" s="145">
        <f t="shared" si="25"/>
        <v>0</v>
      </c>
      <c r="E49" s="145"/>
      <c r="F49" s="36" t="str">
        <f t="shared" si="26"/>
        <v>SLS_ITM_TAX_3_CD</v>
      </c>
      <c r="G49" s="36" t="str">
        <f t="shared" si="27"/>
        <v>string</v>
      </c>
      <c r="H49" s="29">
        <v>38</v>
      </c>
      <c r="I49" s="308">
        <f t="shared" si="8"/>
        <v>1</v>
      </c>
      <c r="J49" s="75"/>
      <c r="K49" s="128" t="str">
        <f t="shared" si="9"/>
        <v>Identifies the sales item tax code.  (From PDM)</v>
      </c>
      <c r="L49" s="128"/>
      <c r="M49" s="342"/>
      <c r="N49" s="396" t="s">
        <v>112</v>
      </c>
      <c r="O49" s="396" t="s">
        <v>112</v>
      </c>
      <c r="P49" s="396" t="s">
        <v>112</v>
      </c>
      <c r="Q49" s="396" t="s">
        <v>112</v>
      </c>
      <c r="S49" s="144" t="str">
        <f t="shared" si="10"/>
        <v>SLS_ITM_TAX_3_CD  string,</v>
      </c>
      <c r="T49" s="149" t="s">
        <v>13339</v>
      </c>
      <c r="U49" s="150" t="str">
        <f t="shared" si="11"/>
        <v>SLS_ITM_TAX_3_CD,</v>
      </c>
      <c r="V49" s="149"/>
      <c r="W49" s="149"/>
      <c r="X49" s="150" t="str">
        <f t="shared" si="12"/>
        <v>,a.SLS_ITM_TAX_3_CD</v>
      </c>
      <c r="Y49" s="303"/>
      <c r="Z49" s="299" t="str">
        <f t="shared" si="29"/>
        <v>select count (distinct SLS_ITM_TAX_3_CD) as SLS_ITM_TAX_3_CD_Count_Distinct FROM DB_SLSCNSL_PRODREFRESH.CSTIW_SLS_TXN_LN_ITM_FCT ;</v>
      </c>
      <c r="AA49" s="303"/>
      <c r="AB49" s="299" t="str">
        <f t="shared" si="13"/>
        <v>select distinct(SLS_ITM_TAX_3_CD) as SLS_ITM_TAX_3_CD_Count_Distinct FROM DB_SLSCNSL_PRODREFRESH.CSTIW_SLS_TXN_LN_ITM_FCT ;</v>
      </c>
      <c r="AC49" s="303"/>
      <c r="AD49" s="59" t="s">
        <v>12568</v>
      </c>
      <c r="AE49" s="59" t="s">
        <v>12561</v>
      </c>
      <c r="AF49" s="59" t="s">
        <v>12641</v>
      </c>
      <c r="AG49" s="144" t="str">
        <f t="shared" si="3"/>
        <v>CSGN_CST_AMT</v>
      </c>
      <c r="AH49" s="144" t="str">
        <f t="shared" si="4"/>
        <v>This is the consignment cost, if the sale occurred for a consignment item  (From PDM)</v>
      </c>
      <c r="AI49" s="303"/>
      <c r="AJ49" s="303"/>
      <c r="AK49" s="298" t="str">
        <f t="shared" si="28"/>
        <v>col_38</v>
      </c>
      <c r="AL49" s="299" t="str">
        <f t="shared" si="15"/>
        <v>create table db_custscience_interns.col_38_DB_SLSCNSL_PRODREFRESH_CSTIW_SLS_TXN_LN_ITM_FCT_distinct_values_table_stats (col_id int, distinct_values bigint) Row format delimited Fields terminated by '\t' Lines terminated by '\n'  Stored as textfile ;</v>
      </c>
      <c r="AM49" s="59" t="s">
        <v>12318</v>
      </c>
      <c r="AP49" s="144" t="str">
        <f t="shared" si="16"/>
        <v>insert into table db_custscience_interns.col_38_DB_SLSCNSL_PRODREFRESH_CSTIW_SLS_TXN_LN_ITM_FCT_distinct_values_table_stats select '38' as col_id, count (distinct SLS_ITM_TAX_3_CD) as distinct_values</v>
      </c>
      <c r="AQ49" s="59" t="s">
        <v>12411</v>
      </c>
      <c r="AT49" s="144" t="str">
        <f t="shared" si="17"/>
        <v>insert into table db_custscience_interns.SUMMARY_of_DB_SLSCNSL_PRODREFRESH_CSTIW_SLS_TXN_LN_ITM_FCT_distinct_values_table_stats select col_id, distinct_values from db_custscience_interns.col_38_DB_SLSCNSL_PRODREFRESH_CSTIW_SLS_TXN_LN_ITM_FCT_distinct_values_table_stats ;</v>
      </c>
      <c r="AU49" s="59" t="s">
        <v>12694</v>
      </c>
      <c r="AW49" s="300" t="s">
        <v>12781</v>
      </c>
      <c r="AX49" s="300">
        <v>43</v>
      </c>
      <c r="AY49" s="300">
        <v>6</v>
      </c>
      <c r="BA49" s="144" t="str">
        <f t="shared" si="18"/>
        <v>drop table db_custscience_interns.col_38_DB_SLSCNSL_PRODREFRESH_CSTIW_SLS_TXN_LN_ITM_FCT_distinct_values_table_stats;</v>
      </c>
      <c r="BB49" s="59" t="s">
        <v>12889</v>
      </c>
      <c r="BC49" s="301"/>
      <c r="BD49" s="144" t="str">
        <f t="shared" si="19"/>
        <v>create table db_custscience_interns.col_38_DB_SLSCNSL_PRODREFRESH_CSTIW_SLS_TXN_LN_ITM_FCT_null_value_count_table_stats (col_id int, null_value_count bigint) Row format delimited Fields terminated by '\t' Lines terminated by '\n'  Stored as textfile ;</v>
      </c>
      <c r="BE49" s="59" t="s">
        <v>12982</v>
      </c>
      <c r="BH49" s="144" t="str">
        <f t="shared" si="20"/>
        <v xml:space="preserve">insert into table db_custscience_interns.col_38_DB_SLSCNSL_PRODREFRESH_CSTIW_SLS_TXN_LN_ITM_FCT_null_value_count_table_stats select '38' as col_id, count (sell_loc_hash_key) as null_value_count where SLS_ITM_TAX_3_CD IS NULL </v>
      </c>
      <c r="BI49" s="59" t="s">
        <v>15287</v>
      </c>
      <c r="BL49" s="144" t="str">
        <f t="shared" si="21"/>
        <v>insert into table db_custscience_interns.SUMMARY_of_DB_SLSCNSL_PRODREFRESH_CSTIW_SLS_TXN_LN_ITM_FCT_null_value_count_table_stats select col_id, null_value_count from db_custscience_interns.col_38_DB_SLSCNSL_PRODREFRESH_CSTIW_SLS_TXN_LN_ITM_FCT_null_value_count_table_stats ;</v>
      </c>
      <c r="BM49" s="59" t="s">
        <v>13076</v>
      </c>
      <c r="BO49" s="300"/>
      <c r="BP49" s="300"/>
      <c r="BQ49" s="300"/>
      <c r="BS49" s="144" t="str">
        <f t="shared" si="22"/>
        <v>drop table db_custscience_interns.col_38_DB_SLSCNSL_PRODREFRESH_CSTIW_SLS_TXN_LN_ITM_FCT_null_value_count_table_stats ;</v>
      </c>
      <c r="BT49" s="59" t="s">
        <v>12505</v>
      </c>
    </row>
    <row r="50" spans="1:72" s="59" customFormat="1">
      <c r="A50" s="59" t="s">
        <v>12246</v>
      </c>
      <c r="B50" s="144" t="str">
        <f t="shared" si="23"/>
        <v>sls_itm_tax_4_cd string</v>
      </c>
      <c r="C50" s="145">
        <f t="shared" si="24"/>
        <v>17</v>
      </c>
      <c r="D50" s="145">
        <f t="shared" si="25"/>
        <v>0</v>
      </c>
      <c r="E50" s="145"/>
      <c r="F50" s="36" t="str">
        <f t="shared" si="26"/>
        <v>SLS_ITM_TAX_4_CD</v>
      </c>
      <c r="G50" s="36" t="str">
        <f t="shared" si="27"/>
        <v>string</v>
      </c>
      <c r="H50" s="29">
        <v>39</v>
      </c>
      <c r="I50" s="308">
        <f t="shared" si="8"/>
        <v>1</v>
      </c>
      <c r="J50" s="75"/>
      <c r="K50" s="128" t="str">
        <f t="shared" si="9"/>
        <v>Identifies the sales item tax code.  (From PDM)</v>
      </c>
      <c r="L50" s="128"/>
      <c r="M50" s="342"/>
      <c r="N50" s="396" t="s">
        <v>112</v>
      </c>
      <c r="O50" s="396" t="s">
        <v>112</v>
      </c>
      <c r="P50" s="396" t="s">
        <v>112</v>
      </c>
      <c r="Q50" s="396" t="s">
        <v>112</v>
      </c>
      <c r="S50" s="144" t="str">
        <f t="shared" si="10"/>
        <v>SLS_ITM_TAX_4_CD  string,</v>
      </c>
      <c r="T50" s="149" t="s">
        <v>13340</v>
      </c>
      <c r="U50" s="150" t="str">
        <f t="shared" si="11"/>
        <v>SLS_ITM_TAX_4_CD,</v>
      </c>
      <c r="V50" s="149"/>
      <c r="W50" s="149"/>
      <c r="X50" s="150" t="str">
        <f t="shared" si="12"/>
        <v>,a.SLS_ITM_TAX_4_CD</v>
      </c>
      <c r="Y50" s="303"/>
      <c r="Z50" s="299" t="str">
        <f t="shared" si="29"/>
        <v>select count (distinct SLS_ITM_TAX_4_CD) as SLS_ITM_TAX_4_CD_Count_Distinct FROM DB_SLSCNSL_PRODREFRESH.CSTIW_SLS_TXN_LN_ITM_FCT ;</v>
      </c>
      <c r="AA50" s="303"/>
      <c r="AB50" s="299" t="str">
        <f t="shared" si="13"/>
        <v>select distinct(SLS_ITM_TAX_4_CD) as SLS_ITM_TAX_4_CD_Count_Distinct FROM DB_SLSCNSL_PRODREFRESH.CSTIW_SLS_TXN_LN_ITM_FCT ;</v>
      </c>
      <c r="AC50" s="303"/>
      <c r="AD50" s="59" t="s">
        <v>12567</v>
      </c>
      <c r="AE50" s="59" t="s">
        <v>2825</v>
      </c>
      <c r="AF50" s="59" t="s">
        <v>12566</v>
      </c>
      <c r="AG50" s="144" t="str">
        <f t="shared" si="3"/>
        <v>RTN_RSN_DESC</v>
      </c>
      <c r="AH50" s="144" t="str">
        <f t="shared" si="4"/>
        <v>Describes the return reason.  (From PDM)</v>
      </c>
      <c r="AI50" s="303"/>
      <c r="AJ50" s="303"/>
      <c r="AK50" s="298" t="str">
        <f t="shared" si="28"/>
        <v>col_39</v>
      </c>
      <c r="AL50" s="299" t="str">
        <f t="shared" si="15"/>
        <v>create table db_custscience_interns.col_39_DB_SLSCNSL_PRODREFRESH_CSTIW_SLS_TXN_LN_ITM_FCT_distinct_values_table_stats (col_id int, distinct_values bigint) Row format delimited Fields terminated by '\t' Lines terminated by '\n'  Stored as textfile ;</v>
      </c>
      <c r="AM50" s="59" t="s">
        <v>12319</v>
      </c>
      <c r="AP50" s="144" t="str">
        <f t="shared" si="16"/>
        <v>insert into table db_custscience_interns.col_39_DB_SLSCNSL_PRODREFRESH_CSTIW_SLS_TXN_LN_ITM_FCT_distinct_values_table_stats select '39' as col_id, count (distinct SLS_ITM_TAX_4_CD) as distinct_values</v>
      </c>
      <c r="AQ50" s="59" t="s">
        <v>12412</v>
      </c>
      <c r="AT50" s="144" t="str">
        <f t="shared" si="17"/>
        <v>insert into table db_custscience_interns.SUMMARY_of_DB_SLSCNSL_PRODREFRESH_CSTIW_SLS_TXN_LN_ITM_FCT_distinct_values_table_stats select col_id, distinct_values from db_custscience_interns.col_39_DB_SLSCNSL_PRODREFRESH_CSTIW_SLS_TXN_LN_ITM_FCT_distinct_values_table_stats ;</v>
      </c>
      <c r="AU50" s="59" t="s">
        <v>12695</v>
      </c>
      <c r="AW50" s="300" t="s">
        <v>12782</v>
      </c>
      <c r="AX50" s="300">
        <v>44</v>
      </c>
      <c r="AY50" s="300">
        <v>0</v>
      </c>
      <c r="BA50" s="144" t="str">
        <f t="shared" si="18"/>
        <v>drop table db_custscience_interns.col_39_DB_SLSCNSL_PRODREFRESH_CSTIW_SLS_TXN_LN_ITM_FCT_distinct_values_table_stats;</v>
      </c>
      <c r="BB50" s="59" t="s">
        <v>12890</v>
      </c>
      <c r="BC50" s="301"/>
      <c r="BD50" s="144" t="str">
        <f t="shared" si="19"/>
        <v>create table db_custscience_interns.col_39_DB_SLSCNSL_PRODREFRESH_CSTIW_SLS_TXN_LN_ITM_FCT_null_value_count_table_stats (col_id int, null_value_count bigint) Row format delimited Fields terminated by '\t' Lines terminated by '\n'  Stored as textfile ;</v>
      </c>
      <c r="BE50" s="59" t="s">
        <v>12983</v>
      </c>
      <c r="BH50" s="144" t="str">
        <f t="shared" si="20"/>
        <v xml:space="preserve">insert into table db_custscience_interns.col_39_DB_SLSCNSL_PRODREFRESH_CSTIW_SLS_TXN_LN_ITM_FCT_null_value_count_table_stats select '39' as col_id, count (sell_loc_hash_key) as null_value_count where SLS_ITM_TAX_4_CD IS NULL </v>
      </c>
      <c r="BI50" s="59" t="s">
        <v>15288</v>
      </c>
      <c r="BL50" s="144" t="str">
        <f t="shared" si="21"/>
        <v>insert into table db_custscience_interns.SUMMARY_of_DB_SLSCNSL_PRODREFRESH_CSTIW_SLS_TXN_LN_ITM_FCT_null_value_count_table_stats select col_id, null_value_count from db_custscience_interns.col_39_DB_SLSCNSL_PRODREFRESH_CSTIW_SLS_TXN_LN_ITM_FCT_null_value_count_table_stats ;</v>
      </c>
      <c r="BM50" s="59" t="s">
        <v>13077</v>
      </c>
      <c r="BO50" s="300"/>
      <c r="BP50" s="300"/>
      <c r="BQ50" s="300"/>
      <c r="BS50" s="144" t="str">
        <f t="shared" si="22"/>
        <v>drop table db_custscience_interns.col_39_DB_SLSCNSL_PRODREFRESH_CSTIW_SLS_TXN_LN_ITM_FCT_null_value_count_table_stats ;</v>
      </c>
      <c r="BT50" s="59" t="s">
        <v>12506</v>
      </c>
    </row>
    <row r="51" spans="1:72" s="59" customFormat="1" ht="15.75" thickBot="1">
      <c r="A51" s="59" t="s">
        <v>12247</v>
      </c>
      <c r="B51" s="144" t="str">
        <f t="shared" si="23"/>
        <v>sls_itm_tax_5_cd string</v>
      </c>
      <c r="C51" s="145">
        <f t="shared" si="24"/>
        <v>17</v>
      </c>
      <c r="D51" s="145">
        <f t="shared" si="25"/>
        <v>0</v>
      </c>
      <c r="E51" s="145"/>
      <c r="F51" s="158" t="str">
        <f t="shared" si="26"/>
        <v>SLS_ITM_TAX_5_CD</v>
      </c>
      <c r="G51" s="158" t="str">
        <f t="shared" si="27"/>
        <v>string</v>
      </c>
      <c r="H51" s="162">
        <v>40</v>
      </c>
      <c r="I51" s="312">
        <f t="shared" si="8"/>
        <v>1</v>
      </c>
      <c r="J51" s="160"/>
      <c r="K51" s="163">
        <f t="shared" si="9"/>
        <v>0</v>
      </c>
      <c r="L51" s="163"/>
      <c r="M51" s="379"/>
      <c r="N51" s="397" t="s">
        <v>112</v>
      </c>
      <c r="O51" s="397" t="s">
        <v>112</v>
      </c>
      <c r="P51" s="397" t="s">
        <v>112</v>
      </c>
      <c r="Q51" s="397" t="s">
        <v>112</v>
      </c>
      <c r="S51" s="144" t="str">
        <f t="shared" si="10"/>
        <v>SLS_ITM_TAX_5_CD  string,</v>
      </c>
      <c r="T51" s="149" t="s">
        <v>13341</v>
      </c>
      <c r="U51" s="150" t="str">
        <f t="shared" si="11"/>
        <v>SLS_ITM_TAX_5_CD,</v>
      </c>
      <c r="V51" s="149"/>
      <c r="W51" s="149"/>
      <c r="X51" s="150" t="str">
        <f t="shared" si="12"/>
        <v>,a.SLS_ITM_TAX_5_CD</v>
      </c>
      <c r="Y51" s="303"/>
      <c r="Z51" s="299" t="str">
        <f t="shared" si="29"/>
        <v>select count (distinct SLS_ITM_TAX_5_CD) as SLS_ITM_TAX_5_CD_Count_Distinct FROM DB_SLSCNSL_PRODREFRESH.CSTIW_SLS_TXN_LN_ITM_FCT ;</v>
      </c>
      <c r="AA51" s="303"/>
      <c r="AB51" s="299" t="str">
        <f t="shared" si="13"/>
        <v>select distinct(SLS_ITM_TAX_5_CD) as SLS_ITM_TAX_5_CD_Count_Distinct FROM DB_SLSCNSL_PRODREFRESH.CSTIW_SLS_TXN_LN_ITM_FCT ;</v>
      </c>
      <c r="AC51" s="303"/>
      <c r="AD51" s="59" t="s">
        <v>12565</v>
      </c>
      <c r="AE51" s="59" t="s">
        <v>2825</v>
      </c>
      <c r="AF51" s="59" t="s">
        <v>12642</v>
      </c>
      <c r="AG51" s="144" t="str">
        <f t="shared" si="3"/>
        <v>RTN_RSN_CD</v>
      </c>
      <c r="AH51" s="144" t="str">
        <f t="shared" si="4"/>
        <v>Unique identifier for the RETURN REASON. Reasons why a purchased Item is returned. Example: Damaged, incorrect item, does not meet agreed quality, etc.  (From PDM)</v>
      </c>
      <c r="AI51" s="303"/>
      <c r="AJ51" s="303"/>
      <c r="AK51" s="298" t="str">
        <f t="shared" si="28"/>
        <v>col_40</v>
      </c>
      <c r="AL51" s="299" t="str">
        <f t="shared" si="15"/>
        <v>create table db_custscience_interns.col_40_DB_SLSCNSL_PRODREFRESH_CSTIW_SLS_TXN_LN_ITM_FCT_distinct_values_table_stats (col_id int, distinct_values bigint) Row format delimited Fields terminated by '\t' Lines terminated by '\n'  Stored as textfile ;</v>
      </c>
      <c r="AM51" s="59" t="s">
        <v>12320</v>
      </c>
      <c r="AP51" s="144" t="str">
        <f t="shared" si="16"/>
        <v>insert into table db_custscience_interns.col_40_DB_SLSCNSL_PRODREFRESH_CSTIW_SLS_TXN_LN_ITM_FCT_distinct_values_table_stats select '40' as col_id, count (distinct SLS_ITM_TAX_5_CD) as distinct_values</v>
      </c>
      <c r="AQ51" s="59" t="s">
        <v>12413</v>
      </c>
      <c r="AT51" s="144" t="str">
        <f t="shared" si="17"/>
        <v>insert into table db_custscience_interns.SUMMARY_of_DB_SLSCNSL_PRODREFRESH_CSTIW_SLS_TXN_LN_ITM_FCT_distinct_values_table_stats select col_id, distinct_values from db_custscience_interns.col_40_DB_SLSCNSL_PRODREFRESH_CSTIW_SLS_TXN_LN_ITM_FCT_distinct_values_table_stats ;</v>
      </c>
      <c r="AU51" s="59" t="s">
        <v>12696</v>
      </c>
      <c r="AW51" s="300" t="s">
        <v>12783</v>
      </c>
      <c r="AX51" s="300">
        <v>45</v>
      </c>
      <c r="AY51" s="300">
        <v>2253</v>
      </c>
      <c r="BA51" s="144" t="str">
        <f t="shared" si="18"/>
        <v>drop table db_custscience_interns.col_40_DB_SLSCNSL_PRODREFRESH_CSTIW_SLS_TXN_LN_ITM_FCT_distinct_values_table_stats;</v>
      </c>
      <c r="BB51" s="59" t="s">
        <v>12891</v>
      </c>
      <c r="BC51" s="301"/>
      <c r="BD51" s="144" t="str">
        <f t="shared" si="19"/>
        <v>create table db_custscience_interns.col_40_DB_SLSCNSL_PRODREFRESH_CSTIW_SLS_TXN_LN_ITM_FCT_null_value_count_table_stats (col_id int, null_value_count bigint) Row format delimited Fields terminated by '\t' Lines terminated by '\n'  Stored as textfile ;</v>
      </c>
      <c r="BE51" s="59" t="s">
        <v>12984</v>
      </c>
      <c r="BH51" s="144" t="str">
        <f t="shared" si="20"/>
        <v xml:space="preserve">insert into table db_custscience_interns.col_40_DB_SLSCNSL_PRODREFRESH_CSTIW_SLS_TXN_LN_ITM_FCT_null_value_count_table_stats select '40' as col_id, count (sell_loc_hash_key) as null_value_count where SLS_ITM_TAX_5_CD IS NULL </v>
      </c>
      <c r="BI51" s="59" t="s">
        <v>15289</v>
      </c>
      <c r="BL51" s="144" t="str">
        <f t="shared" si="21"/>
        <v>insert into table db_custscience_interns.SUMMARY_of_DB_SLSCNSL_PRODREFRESH_CSTIW_SLS_TXN_LN_ITM_FCT_null_value_count_table_stats select col_id, null_value_count from db_custscience_interns.col_40_DB_SLSCNSL_PRODREFRESH_CSTIW_SLS_TXN_LN_ITM_FCT_null_value_count_table_stats ;</v>
      </c>
      <c r="BM51" s="59" t="s">
        <v>13078</v>
      </c>
      <c r="BO51" s="300"/>
      <c r="BP51" s="300"/>
      <c r="BQ51" s="300"/>
      <c r="BS51" s="144" t="str">
        <f t="shared" si="22"/>
        <v>drop table db_custscience_interns.col_40_DB_SLSCNSL_PRODREFRESH_CSTIW_SLS_TXN_LN_ITM_FCT_null_value_count_table_stats ;</v>
      </c>
      <c r="BT51" s="59" t="s">
        <v>12507</v>
      </c>
    </row>
    <row r="52" spans="1:72" s="59" customFormat="1">
      <c r="A52" s="59" t="s">
        <v>12248</v>
      </c>
      <c r="B52" s="144" t="str">
        <f t="shared" si="23"/>
        <v>orig_sell_loc_hash_key string</v>
      </c>
      <c r="C52" s="145">
        <f t="shared" si="24"/>
        <v>23</v>
      </c>
      <c r="D52" s="145">
        <f t="shared" si="25"/>
        <v>0</v>
      </c>
      <c r="E52" s="145"/>
      <c r="F52" s="319" t="str">
        <f t="shared" si="26"/>
        <v>ORIG_SELL_LOC_HASH_KEY</v>
      </c>
      <c r="G52" s="152" t="str">
        <f t="shared" si="27"/>
        <v>string</v>
      </c>
      <c r="H52" s="156">
        <v>41</v>
      </c>
      <c r="I52" s="310">
        <f t="shared" si="8"/>
        <v>4498</v>
      </c>
      <c r="J52" s="154"/>
      <c r="K52" s="157" t="str">
        <f t="shared" si="9"/>
        <v>Hash key generated for a OPR_LOC_NBR and open date  (From PDM)</v>
      </c>
      <c r="L52" s="157"/>
      <c r="M52" s="375"/>
      <c r="N52" s="399" t="s">
        <v>12847</v>
      </c>
      <c r="O52" s="399" t="s">
        <v>12837</v>
      </c>
      <c r="P52" s="399" t="s">
        <v>13294</v>
      </c>
      <c r="Q52" s="399" t="s">
        <v>112</v>
      </c>
      <c r="S52" s="144" t="str">
        <f t="shared" si="10"/>
        <v>ORIG_SELL_LOC_HASH_KEY  string,</v>
      </c>
      <c r="T52" s="149" t="s">
        <v>13342</v>
      </c>
      <c r="U52" s="150" t="str">
        <f t="shared" si="11"/>
        <v>ORIG_SELL_LOC_HASH_KEY,</v>
      </c>
      <c r="V52" s="149"/>
      <c r="W52" s="149"/>
      <c r="X52" s="150" t="str">
        <f t="shared" si="12"/>
        <v>,a.ORIG_SELL_LOC_HASH_KEY</v>
      </c>
      <c r="Y52" s="303"/>
      <c r="Z52" s="299" t="str">
        <f t="shared" si="29"/>
        <v>select count (distinct ORIG_SELL_LOC_HASH_KEY) as ORIG_SELL_LOC_HASH_KEY_Count_Distinct FROM DB_SLSCNSL_PRODREFRESH.CSTIW_SLS_TXN_LN_ITM_FCT ;</v>
      </c>
      <c r="AA52" s="303"/>
      <c r="AB52" s="299" t="str">
        <f t="shared" si="13"/>
        <v>select distinct(ORIG_SELL_LOC_HASH_KEY) as ORIG_SELL_LOC_HASH_KEY_Count_Distinct FROM DB_SLSCNSL_PRODREFRESH.CSTIW_SLS_TXN_LN_ITM_FCT ;</v>
      </c>
      <c r="AC52" s="303"/>
      <c r="AD52" s="59" t="s">
        <v>12564</v>
      </c>
      <c r="AE52" s="59" t="s">
        <v>12561</v>
      </c>
      <c r="AG52" s="144" t="str">
        <f t="shared" si="3"/>
        <v>DNRM_WAC_CST_LCL_AMT</v>
      </c>
      <c r="AH52" s="144" t="str">
        <f t="shared" si="4"/>
        <v xml:space="preserve"> (From PDM)</v>
      </c>
      <c r="AI52" s="303"/>
      <c r="AJ52" s="303"/>
      <c r="AK52" s="298" t="str">
        <f t="shared" si="28"/>
        <v>col_41</v>
      </c>
      <c r="AL52" s="299" t="str">
        <f t="shared" si="15"/>
        <v>create table db_custscience_interns.col_41_DB_SLSCNSL_PRODREFRESH_CSTIW_SLS_TXN_LN_ITM_FCT_distinct_values_table_stats (col_id int, distinct_values bigint) Row format delimited Fields terminated by '\t' Lines terminated by '\n'  Stored as textfile ;</v>
      </c>
      <c r="AM52" s="59" t="s">
        <v>12321</v>
      </c>
      <c r="AP52" s="144" t="str">
        <f t="shared" si="16"/>
        <v>insert into table db_custscience_interns.col_41_DB_SLSCNSL_PRODREFRESH_CSTIW_SLS_TXN_LN_ITM_FCT_distinct_values_table_stats select '41' as col_id, count (distinct ORIG_SELL_LOC_HASH_KEY) as distinct_values</v>
      </c>
      <c r="AQ52" s="59" t="s">
        <v>12414</v>
      </c>
      <c r="AT52" s="144" t="str">
        <f t="shared" si="17"/>
        <v>insert into table db_custscience_interns.SUMMARY_of_DB_SLSCNSL_PRODREFRESH_CSTIW_SLS_TXN_LN_ITM_FCT_distinct_values_table_stats select col_id, distinct_values from db_custscience_interns.col_41_DB_SLSCNSL_PRODREFRESH_CSTIW_SLS_TXN_LN_ITM_FCT_distinct_values_table_stats ;</v>
      </c>
      <c r="AU52" s="59" t="s">
        <v>12697</v>
      </c>
      <c r="AW52" s="300" t="s">
        <v>12784</v>
      </c>
      <c r="AX52" s="300">
        <v>46</v>
      </c>
      <c r="AY52" s="300">
        <v>9</v>
      </c>
      <c r="BA52" s="144" t="str">
        <f t="shared" si="18"/>
        <v>drop table db_custscience_interns.col_41_DB_SLSCNSL_PRODREFRESH_CSTIW_SLS_TXN_LN_ITM_FCT_distinct_values_table_stats;</v>
      </c>
      <c r="BB52" s="59" t="s">
        <v>12892</v>
      </c>
      <c r="BC52" s="301"/>
      <c r="BD52" s="144" t="str">
        <f t="shared" si="19"/>
        <v>create table db_custscience_interns.col_41_DB_SLSCNSL_PRODREFRESH_CSTIW_SLS_TXN_LN_ITM_FCT_null_value_count_table_stats (col_id int, null_value_count bigint) Row format delimited Fields terminated by '\t' Lines terminated by '\n'  Stored as textfile ;</v>
      </c>
      <c r="BE52" s="59" t="s">
        <v>12985</v>
      </c>
      <c r="BH52" s="144" t="str">
        <f t="shared" si="20"/>
        <v xml:space="preserve">insert into table db_custscience_interns.col_41_DB_SLSCNSL_PRODREFRESH_CSTIW_SLS_TXN_LN_ITM_FCT_null_value_count_table_stats select '41' as col_id, count (sell_loc_hash_key) as null_value_count where ORIG_SELL_LOC_HASH_KEY IS NULL </v>
      </c>
      <c r="BI52" s="59" t="s">
        <v>15290</v>
      </c>
      <c r="BL52" s="144" t="str">
        <f t="shared" si="21"/>
        <v>insert into table db_custscience_interns.SUMMARY_of_DB_SLSCNSL_PRODREFRESH_CSTIW_SLS_TXN_LN_ITM_FCT_null_value_count_table_stats select col_id, null_value_count from db_custscience_interns.col_41_DB_SLSCNSL_PRODREFRESH_CSTIW_SLS_TXN_LN_ITM_FCT_null_value_count_table_stats ;</v>
      </c>
      <c r="BM52" s="59" t="s">
        <v>13079</v>
      </c>
      <c r="BO52" s="300"/>
      <c r="BP52" s="300"/>
      <c r="BQ52" s="300"/>
      <c r="BS52" s="144" t="str">
        <f t="shared" si="22"/>
        <v>drop table db_custscience_interns.col_41_DB_SLSCNSL_PRODREFRESH_CSTIW_SLS_TXN_LN_ITM_FCT_null_value_count_table_stats ;</v>
      </c>
      <c r="BT52" s="59" t="s">
        <v>12508</v>
      </c>
    </row>
    <row r="53" spans="1:72" s="59" customFormat="1">
      <c r="A53" s="59" t="s">
        <v>12249</v>
      </c>
      <c r="B53" s="144" t="str">
        <f t="shared" si="23"/>
        <v>proc_dt_hash_key int</v>
      </c>
      <c r="C53" s="145">
        <f t="shared" si="24"/>
        <v>17</v>
      </c>
      <c r="D53" s="145">
        <f t="shared" si="25"/>
        <v>0</v>
      </c>
      <c r="E53" s="145"/>
      <c r="F53" s="36" t="str">
        <f t="shared" si="26"/>
        <v>PROC_DT_HASH_KEY</v>
      </c>
      <c r="G53" s="36" t="str">
        <f t="shared" si="27"/>
        <v>int</v>
      </c>
      <c r="H53" s="29">
        <v>42</v>
      </c>
      <c r="I53" s="308">
        <f t="shared" si="8"/>
        <v>1638</v>
      </c>
      <c r="J53" s="75"/>
      <c r="K53" s="128">
        <f t="shared" si="9"/>
        <v>0</v>
      </c>
      <c r="L53" s="128"/>
      <c r="M53" s="342"/>
      <c r="N53" s="396" t="s">
        <v>12842</v>
      </c>
      <c r="O53" s="396" t="s">
        <v>12842</v>
      </c>
      <c r="P53" s="396" t="s">
        <v>12842</v>
      </c>
      <c r="Q53" s="396" t="s">
        <v>12842</v>
      </c>
      <c r="S53" s="144" t="str">
        <f t="shared" si="10"/>
        <v>PROC_DT_HASH_KEY  int,</v>
      </c>
      <c r="T53" s="149" t="s">
        <v>13343</v>
      </c>
      <c r="U53" s="150" t="str">
        <f t="shared" si="11"/>
        <v>PROC_DT_HASH_KEY,</v>
      </c>
      <c r="V53" s="149"/>
      <c r="W53" s="149"/>
      <c r="X53" s="150" t="str">
        <f t="shared" si="12"/>
        <v>,a.PROC_DT_HASH_KEY</v>
      </c>
      <c r="Y53" s="303"/>
      <c r="Z53" s="299" t="str">
        <f t="shared" si="29"/>
        <v>select count (distinct PROC_DT_HASH_KEY) as PROC_DT_HASH_KEY_Count_Distinct FROM DB_SLSCNSL_PRODREFRESH.CSTIW_SLS_TXN_LN_ITM_FCT ;</v>
      </c>
      <c r="AA53" s="303"/>
      <c r="AB53" s="299" t="str">
        <f t="shared" si="13"/>
        <v>select distinct(PROC_DT_HASH_KEY) as PROC_DT_HASH_KEY_Count_Distinct FROM DB_SLSCNSL_PRODREFRESH.CSTIW_SLS_TXN_LN_ITM_FCT ;</v>
      </c>
      <c r="AC53" s="303"/>
      <c r="AD53" s="59" t="s">
        <v>2590</v>
      </c>
      <c r="AE53" s="59" t="s">
        <v>2825</v>
      </c>
      <c r="AG53" s="144" t="str">
        <f t="shared" si="3"/>
        <v>SLS_TXN_ITM_TYP_CD_DESC</v>
      </c>
      <c r="AH53" s="144" t="str">
        <f t="shared" si="4"/>
        <v xml:space="preserve"> (From PDM)</v>
      </c>
      <c r="AI53" s="303"/>
      <c r="AJ53" s="303"/>
      <c r="AK53" s="298" t="str">
        <f t="shared" si="28"/>
        <v>col_42</v>
      </c>
      <c r="AL53" s="299" t="str">
        <f t="shared" si="15"/>
        <v>create table db_custscience_interns.col_42_DB_SLSCNSL_PRODREFRESH_CSTIW_SLS_TXN_LN_ITM_FCT_distinct_values_table_stats (col_id int, distinct_values bigint) Row format delimited Fields terminated by '\t' Lines terminated by '\n'  Stored as textfile ;</v>
      </c>
      <c r="AM53" s="59" t="s">
        <v>12322</v>
      </c>
      <c r="AP53" s="144" t="str">
        <f t="shared" si="16"/>
        <v>insert into table db_custscience_interns.col_42_DB_SLSCNSL_PRODREFRESH_CSTIW_SLS_TXN_LN_ITM_FCT_distinct_values_table_stats select '42' as col_id, count (distinct PROC_DT_HASH_KEY) as distinct_values</v>
      </c>
      <c r="AQ53" s="59" t="s">
        <v>12415</v>
      </c>
      <c r="AT53" s="144" t="str">
        <f t="shared" si="17"/>
        <v>insert into table db_custscience_interns.SUMMARY_of_DB_SLSCNSL_PRODREFRESH_CSTIW_SLS_TXN_LN_ITM_FCT_distinct_values_table_stats select col_id, distinct_values from db_custscience_interns.col_42_DB_SLSCNSL_PRODREFRESH_CSTIW_SLS_TXN_LN_ITM_FCT_distinct_values_table_stats ;</v>
      </c>
      <c r="AU53" s="59" t="s">
        <v>12698</v>
      </c>
      <c r="AW53" s="300" t="s">
        <v>12785</v>
      </c>
      <c r="AX53" s="300">
        <v>47</v>
      </c>
      <c r="AY53" s="300">
        <v>0</v>
      </c>
      <c r="BA53" s="144" t="str">
        <f t="shared" si="18"/>
        <v>drop table db_custscience_interns.col_42_DB_SLSCNSL_PRODREFRESH_CSTIW_SLS_TXN_LN_ITM_FCT_distinct_values_table_stats;</v>
      </c>
      <c r="BB53" s="59" t="s">
        <v>12893</v>
      </c>
      <c r="BC53" s="301"/>
      <c r="BD53" s="144" t="str">
        <f t="shared" si="19"/>
        <v>create table db_custscience_interns.col_42_DB_SLSCNSL_PRODREFRESH_CSTIW_SLS_TXN_LN_ITM_FCT_null_value_count_table_stats (col_id int, null_value_count bigint) Row format delimited Fields terminated by '\t' Lines terminated by '\n'  Stored as textfile ;</v>
      </c>
      <c r="BE53" s="59" t="s">
        <v>12986</v>
      </c>
      <c r="BH53" s="144" t="str">
        <f t="shared" si="20"/>
        <v xml:space="preserve">insert into table db_custscience_interns.col_42_DB_SLSCNSL_PRODREFRESH_CSTIW_SLS_TXN_LN_ITM_FCT_null_value_count_table_stats select '42' as col_id, count (sell_loc_hash_key) as null_value_count where PROC_DT_HASH_KEY IS NULL </v>
      </c>
      <c r="BI53" s="59" t="s">
        <v>15291</v>
      </c>
      <c r="BL53" s="144" t="str">
        <f t="shared" si="21"/>
        <v>insert into table db_custscience_interns.SUMMARY_of_DB_SLSCNSL_PRODREFRESH_CSTIW_SLS_TXN_LN_ITM_FCT_null_value_count_table_stats select col_id, null_value_count from db_custscience_interns.col_42_DB_SLSCNSL_PRODREFRESH_CSTIW_SLS_TXN_LN_ITM_FCT_null_value_count_table_stats ;</v>
      </c>
      <c r="BM53" s="59" t="s">
        <v>13080</v>
      </c>
      <c r="BO53" s="300"/>
      <c r="BP53" s="300"/>
      <c r="BQ53" s="300"/>
      <c r="BS53" s="144" t="str">
        <f t="shared" si="22"/>
        <v>drop table db_custscience_interns.col_42_DB_SLSCNSL_PRODREFRESH_CSTIW_SLS_TXN_LN_ITM_FCT_null_value_count_table_stats ;</v>
      </c>
      <c r="BT53" s="59" t="s">
        <v>12509</v>
      </c>
    </row>
    <row r="54" spans="1:72" s="59" customFormat="1">
      <c r="A54" s="59" t="s">
        <v>432</v>
      </c>
      <c r="B54" s="144" t="str">
        <f t="shared" si="23"/>
        <v>nmdse_itm_scatg_cd string</v>
      </c>
      <c r="C54" s="145">
        <f t="shared" si="24"/>
        <v>19</v>
      </c>
      <c r="D54" s="145">
        <f t="shared" si="25"/>
        <v>0</v>
      </c>
      <c r="E54" s="145"/>
      <c r="F54" s="36" t="str">
        <f t="shared" si="26"/>
        <v>NMDSE_ITM_SCATG_CD</v>
      </c>
      <c r="G54" s="36" t="str">
        <f t="shared" si="27"/>
        <v>string</v>
      </c>
      <c r="H54" s="29">
        <v>43</v>
      </c>
      <c r="I54" s="308">
        <f t="shared" si="8"/>
        <v>6</v>
      </c>
      <c r="J54" s="75"/>
      <c r="K54" s="128" t="str">
        <f t="shared" si="9"/>
        <v>Identifies if the non-merchandise sub-category.  (From PDM)</v>
      </c>
      <c r="L54" s="128"/>
      <c r="M54" s="342"/>
      <c r="N54" s="396" t="s">
        <v>112</v>
      </c>
      <c r="O54" s="396" t="s">
        <v>112</v>
      </c>
      <c r="P54" s="396" t="s">
        <v>112</v>
      </c>
      <c r="Q54" s="396" t="s">
        <v>112</v>
      </c>
      <c r="S54" s="144" t="str">
        <f t="shared" si="10"/>
        <v>NMDSE_ITM_SCATG_CD  string,</v>
      </c>
      <c r="T54" s="149" t="s">
        <v>13344</v>
      </c>
      <c r="U54" s="150" t="str">
        <f t="shared" si="11"/>
        <v>NMDSE_ITM_SCATG_CD,</v>
      </c>
      <c r="V54" s="149"/>
      <c r="W54" s="149"/>
      <c r="X54" s="150" t="str">
        <f t="shared" si="12"/>
        <v>,a.NMDSE_ITM_SCATG_CD</v>
      </c>
      <c r="Y54" s="303"/>
      <c r="Z54" s="299" t="str">
        <f t="shared" si="29"/>
        <v>select count (distinct NMDSE_ITM_SCATG_CD) as NMDSE_ITM_SCATG_CD_Count_Distinct FROM DB_SLSCNSL_PRODREFRESH.CSTIW_SLS_TXN_LN_ITM_FCT ;</v>
      </c>
      <c r="AA54" s="303"/>
      <c r="AB54" s="299" t="str">
        <f t="shared" si="13"/>
        <v>select distinct(NMDSE_ITM_SCATG_CD) as NMDSE_ITM_SCATG_CD_Count_Distinct FROM DB_SLSCNSL_PRODREFRESH.CSTIW_SLS_TXN_LN_ITM_FCT ;</v>
      </c>
      <c r="AC54" s="303"/>
      <c r="AD54" s="59" t="s">
        <v>2611</v>
      </c>
      <c r="AE54" s="59" t="s">
        <v>2825</v>
      </c>
      <c r="AF54" s="59" t="s">
        <v>12563</v>
      </c>
      <c r="AG54" s="144" t="str">
        <f t="shared" si="3"/>
        <v>NMDSE_ITM_TYP_CD</v>
      </c>
      <c r="AH54" s="144" t="str">
        <f t="shared" si="4"/>
        <v>Valid code values are GCL AE N From FFRED TRTXI_RTL_TXM_ITEM  (From PDM)</v>
      </c>
      <c r="AI54" s="303"/>
      <c r="AJ54" s="303"/>
      <c r="AK54" s="298" t="str">
        <f t="shared" si="28"/>
        <v>col_43</v>
      </c>
      <c r="AL54" s="299" t="str">
        <f t="shared" si="15"/>
        <v>create table db_custscience_interns.col_43_DB_SLSCNSL_PRODREFRESH_CSTIW_SLS_TXN_LN_ITM_FCT_distinct_values_table_stats (col_id int, distinct_values bigint) Row format delimited Fields terminated by '\t' Lines terminated by '\n'  Stored as textfile ;</v>
      </c>
      <c r="AM54" s="59" t="s">
        <v>12323</v>
      </c>
      <c r="AP54" s="144" t="str">
        <f t="shared" si="16"/>
        <v>insert into table db_custscience_interns.col_43_DB_SLSCNSL_PRODREFRESH_CSTIW_SLS_TXN_LN_ITM_FCT_distinct_values_table_stats select '43' as col_id, count (distinct NMDSE_ITM_SCATG_CD) as distinct_values</v>
      </c>
      <c r="AQ54" s="59" t="s">
        <v>12416</v>
      </c>
      <c r="AT54" s="144" t="str">
        <f t="shared" si="17"/>
        <v>insert into table db_custscience_interns.SUMMARY_of_DB_SLSCNSL_PRODREFRESH_CSTIW_SLS_TXN_LN_ITM_FCT_distinct_values_table_stats select col_id, distinct_values from db_custscience_interns.col_43_DB_SLSCNSL_PRODREFRESH_CSTIW_SLS_TXN_LN_ITM_FCT_distinct_values_table_stats ;</v>
      </c>
      <c r="AU54" s="59" t="s">
        <v>12699</v>
      </c>
      <c r="AW54" s="300" t="s">
        <v>12786</v>
      </c>
      <c r="AX54" s="300">
        <v>48</v>
      </c>
      <c r="AY54" s="300">
        <v>235148</v>
      </c>
      <c r="BA54" s="144" t="str">
        <f t="shared" si="18"/>
        <v>drop table db_custscience_interns.col_43_DB_SLSCNSL_PRODREFRESH_CSTIW_SLS_TXN_LN_ITM_FCT_distinct_values_table_stats;</v>
      </c>
      <c r="BB54" s="59" t="s">
        <v>12894</v>
      </c>
      <c r="BC54" s="301"/>
      <c r="BD54" s="144" t="str">
        <f t="shared" si="19"/>
        <v>create table db_custscience_interns.col_43_DB_SLSCNSL_PRODREFRESH_CSTIW_SLS_TXN_LN_ITM_FCT_null_value_count_table_stats (col_id int, null_value_count bigint) Row format delimited Fields terminated by '\t' Lines terminated by '\n'  Stored as textfile ;</v>
      </c>
      <c r="BE54" s="59" t="s">
        <v>12987</v>
      </c>
      <c r="BH54" s="144" t="str">
        <f t="shared" si="20"/>
        <v xml:space="preserve">insert into table db_custscience_interns.col_43_DB_SLSCNSL_PRODREFRESH_CSTIW_SLS_TXN_LN_ITM_FCT_null_value_count_table_stats select '43' as col_id, count (sell_loc_hash_key) as null_value_count where NMDSE_ITM_SCATG_CD IS NULL </v>
      </c>
      <c r="BI54" s="59" t="s">
        <v>15292</v>
      </c>
      <c r="BL54" s="144" t="str">
        <f t="shared" si="21"/>
        <v>insert into table db_custscience_interns.SUMMARY_of_DB_SLSCNSL_PRODREFRESH_CSTIW_SLS_TXN_LN_ITM_FCT_null_value_count_table_stats select col_id, null_value_count from db_custscience_interns.col_43_DB_SLSCNSL_PRODREFRESH_CSTIW_SLS_TXN_LN_ITM_FCT_null_value_count_table_stats ;</v>
      </c>
      <c r="BM54" s="59" t="s">
        <v>13081</v>
      </c>
      <c r="BO54" s="300"/>
      <c r="BP54" s="300"/>
      <c r="BQ54" s="300"/>
      <c r="BS54" s="144" t="str">
        <f t="shared" si="22"/>
        <v>drop table db_custscience_interns.col_43_DB_SLSCNSL_PRODREFRESH_CSTIW_SLS_TXN_LN_ITM_FCT_null_value_count_table_stats ;</v>
      </c>
      <c r="BT54" s="59" t="s">
        <v>12510</v>
      </c>
    </row>
    <row r="55" spans="1:72" s="59" customFormat="1">
      <c r="A55" s="59" t="s">
        <v>433</v>
      </c>
      <c r="B55" s="144" t="str">
        <f t="shared" si="23"/>
        <v>nmdse_itm_scatg_cd_desc string</v>
      </c>
      <c r="C55" s="145">
        <f t="shared" si="24"/>
        <v>24</v>
      </c>
      <c r="D55" s="145">
        <f t="shared" si="25"/>
        <v>0</v>
      </c>
      <c r="E55" s="145"/>
      <c r="F55" s="36" t="str">
        <f t="shared" si="26"/>
        <v>NMDSE_ITM_SCATG_CD_DESC</v>
      </c>
      <c r="G55" s="36" t="str">
        <f t="shared" si="27"/>
        <v>tring</v>
      </c>
      <c r="H55" s="29">
        <v>44</v>
      </c>
      <c r="I55" s="308">
        <f t="shared" si="8"/>
        <v>0</v>
      </c>
      <c r="J55" s="75"/>
      <c r="K55" s="128" t="str">
        <f t="shared" si="9"/>
        <v xml:space="preserve"> (From PDM)</v>
      </c>
      <c r="L55" s="128"/>
      <c r="M55" s="342"/>
      <c r="N55" s="396" t="s">
        <v>112</v>
      </c>
      <c r="O55" s="396" t="s">
        <v>112</v>
      </c>
      <c r="P55" s="396" t="s">
        <v>112</v>
      </c>
      <c r="Q55" s="396" t="s">
        <v>112</v>
      </c>
      <c r="S55" s="144" t="str">
        <f t="shared" si="10"/>
        <v>NMDSE_ITM_SCATG_CD_DESC  tring,</v>
      </c>
      <c r="T55" s="149" t="s">
        <v>13345</v>
      </c>
      <c r="U55" s="150" t="str">
        <f t="shared" si="11"/>
        <v>NMDSE_ITM_SCATG_CD_DESC,</v>
      </c>
      <c r="V55" s="149"/>
      <c r="W55" s="149"/>
      <c r="X55" s="150" t="str">
        <f t="shared" si="12"/>
        <v>,a.NMDSE_ITM_SCATG_CD_DESC</v>
      </c>
      <c r="Y55" s="303"/>
      <c r="Z55" s="299" t="str">
        <f t="shared" si="29"/>
        <v>select count (distinct NMDSE_ITM_SCATG_CD_DESC) as NMDSE_ITM_SCATG_CD_DESC_Count_Distinct FROM DB_SLSCNSL_PRODREFRESH.CSTIW_SLS_TXN_LN_ITM_FCT ;</v>
      </c>
      <c r="AA55" s="303"/>
      <c r="AB55" s="299" t="str">
        <f t="shared" si="13"/>
        <v>select distinct(NMDSE_ITM_SCATG_CD_DESC) as NMDSE_ITM_SCATG_CD_DESC_Count_Distinct FROM DB_SLSCNSL_PRODREFRESH.CSTIW_SLS_TXN_LN_ITM_FCT ;</v>
      </c>
      <c r="AC55" s="303"/>
      <c r="AD55" s="59" t="s">
        <v>2615</v>
      </c>
      <c r="AE55" s="59" t="s">
        <v>2825</v>
      </c>
      <c r="AF55" s="59" t="s">
        <v>12562</v>
      </c>
      <c r="AG55" s="144" t="str">
        <f t="shared" si="3"/>
        <v>NMDSE_TYP_CD</v>
      </c>
      <c r="AH55" s="144" t="str">
        <f t="shared" si="4"/>
        <v>Valid Code values are In common lookup  (From PDM)</v>
      </c>
      <c r="AI55" s="303"/>
      <c r="AJ55" s="303"/>
      <c r="AK55" s="298" t="str">
        <f t="shared" si="28"/>
        <v>col_44</v>
      </c>
      <c r="AL55" s="299" t="str">
        <f t="shared" si="15"/>
        <v>create table db_custscience_interns.col_44_DB_SLSCNSL_PRODREFRESH_CSTIW_SLS_TXN_LN_ITM_FCT_distinct_values_table_stats (col_id int, distinct_values bigint) Row format delimited Fields terminated by '\t' Lines terminated by '\n'  Stored as textfile ;</v>
      </c>
      <c r="AM55" s="59" t="s">
        <v>12324</v>
      </c>
      <c r="AP55" s="144" t="str">
        <f t="shared" si="16"/>
        <v>insert into table db_custscience_interns.col_44_DB_SLSCNSL_PRODREFRESH_CSTIW_SLS_TXN_LN_ITM_FCT_distinct_values_table_stats select '44' as col_id, count (distinct NMDSE_ITM_SCATG_CD_DESC) as distinct_values</v>
      </c>
      <c r="AQ55" s="59" t="s">
        <v>12417</v>
      </c>
      <c r="AT55" s="144" t="str">
        <f t="shared" si="17"/>
        <v>insert into table db_custscience_interns.SUMMARY_of_DB_SLSCNSL_PRODREFRESH_CSTIW_SLS_TXN_LN_ITM_FCT_distinct_values_table_stats select col_id, distinct_values from db_custscience_interns.col_44_DB_SLSCNSL_PRODREFRESH_CSTIW_SLS_TXN_LN_ITM_FCT_distinct_values_table_stats ;</v>
      </c>
      <c r="AU55" s="59" t="s">
        <v>12700</v>
      </c>
      <c r="AW55" s="300" t="s">
        <v>12787</v>
      </c>
      <c r="AX55" s="300">
        <v>49</v>
      </c>
      <c r="AY55" s="300">
        <v>8</v>
      </c>
      <c r="BA55" s="144" t="str">
        <f t="shared" si="18"/>
        <v>drop table db_custscience_interns.col_44_DB_SLSCNSL_PRODREFRESH_CSTIW_SLS_TXN_LN_ITM_FCT_distinct_values_table_stats;</v>
      </c>
      <c r="BB55" s="59" t="s">
        <v>12895</v>
      </c>
      <c r="BC55" s="301"/>
      <c r="BD55" s="144" t="str">
        <f t="shared" si="19"/>
        <v>create table db_custscience_interns.col_44_DB_SLSCNSL_PRODREFRESH_CSTIW_SLS_TXN_LN_ITM_FCT_null_value_count_table_stats (col_id int, null_value_count bigint) Row format delimited Fields terminated by '\t' Lines terminated by '\n'  Stored as textfile ;</v>
      </c>
      <c r="BE55" s="59" t="s">
        <v>12988</v>
      </c>
      <c r="BH55" s="144" t="str">
        <f t="shared" si="20"/>
        <v xml:space="preserve">insert into table db_custscience_interns.col_44_DB_SLSCNSL_PRODREFRESH_CSTIW_SLS_TXN_LN_ITM_FCT_null_value_count_table_stats select '44' as col_id, count (sell_loc_hash_key) as null_value_count where NMDSE_ITM_SCATG_CD_DESC IS NULL </v>
      </c>
      <c r="BI55" s="59" t="s">
        <v>15293</v>
      </c>
      <c r="BL55" s="144" t="str">
        <f t="shared" si="21"/>
        <v>insert into table db_custscience_interns.SUMMARY_of_DB_SLSCNSL_PRODREFRESH_CSTIW_SLS_TXN_LN_ITM_FCT_null_value_count_table_stats select col_id, null_value_count from db_custscience_interns.col_44_DB_SLSCNSL_PRODREFRESH_CSTIW_SLS_TXN_LN_ITM_FCT_null_value_count_table_stats ;</v>
      </c>
      <c r="BM55" s="59" t="s">
        <v>13082</v>
      </c>
      <c r="BO55" s="300"/>
      <c r="BP55" s="300"/>
      <c r="BQ55" s="300"/>
      <c r="BS55" s="144" t="str">
        <f t="shared" si="22"/>
        <v>drop table db_custscience_interns.col_44_DB_SLSCNSL_PRODREFRESH_CSTIW_SLS_TXN_LN_ITM_FCT_null_value_count_table_stats ;</v>
      </c>
      <c r="BT55" s="59" t="s">
        <v>12511</v>
      </c>
    </row>
    <row r="56" spans="1:72" s="59" customFormat="1">
      <c r="A56" s="59" t="s">
        <v>12250</v>
      </c>
      <c r="B56" s="144" t="str">
        <f t="shared" si="23"/>
        <v>csgn_cst_amt double</v>
      </c>
      <c r="C56" s="145">
        <f t="shared" si="24"/>
        <v>13</v>
      </c>
      <c r="D56" s="145">
        <f t="shared" si="25"/>
        <v>0</v>
      </c>
      <c r="E56" s="145"/>
      <c r="F56" s="36" t="str">
        <f t="shared" si="26"/>
        <v>CSGN_CST_AMT</v>
      </c>
      <c r="G56" s="36" t="str">
        <f t="shared" si="27"/>
        <v>double</v>
      </c>
      <c r="H56" s="29">
        <v>45</v>
      </c>
      <c r="I56" s="308">
        <f t="shared" si="8"/>
        <v>2253</v>
      </c>
      <c r="J56" s="75"/>
      <c r="K56" s="128" t="str">
        <f t="shared" si="9"/>
        <v>This is the consignment cost, if the sale occurred for a consignment item  (From PDM)</v>
      </c>
      <c r="L56" s="128"/>
      <c r="M56" s="342"/>
      <c r="N56" s="396">
        <v>5.38</v>
      </c>
      <c r="O56" s="396">
        <v>4.66</v>
      </c>
      <c r="P56" s="396" t="s">
        <v>112</v>
      </c>
      <c r="Q56" s="396" t="s">
        <v>112</v>
      </c>
      <c r="S56" s="144" t="str">
        <f t="shared" si="10"/>
        <v>CSGN_CST_AMT  double,</v>
      </c>
      <c r="T56" s="149" t="s">
        <v>13346</v>
      </c>
      <c r="U56" s="150" t="str">
        <f t="shared" si="11"/>
        <v>CSGN_CST_AMT,</v>
      </c>
      <c r="V56" s="149"/>
      <c r="W56" s="149"/>
      <c r="X56" s="150" t="str">
        <f t="shared" si="12"/>
        <v>,a.CSGN_CST_AMT</v>
      </c>
      <c r="Y56" s="303"/>
      <c r="Z56" s="299" t="str">
        <f t="shared" si="29"/>
        <v>select count (distinct CSGN_CST_AMT) as CSGN_CST_AMT_Count_Distinct FROM DB_SLSCNSL_PRODREFRESH.CSTIW_SLS_TXN_LN_ITM_FCT ;</v>
      </c>
      <c r="AA56" s="303"/>
      <c r="AB56" s="299" t="str">
        <f t="shared" si="13"/>
        <v>select distinct(CSGN_CST_AMT) as CSGN_CST_AMT_Count_Distinct FROM DB_SLSCNSL_PRODREFRESH.CSTIW_SLS_TXN_LN_ITM_FCT ;</v>
      </c>
      <c r="AC56" s="303"/>
      <c r="AD56" s="59" t="s">
        <v>2597</v>
      </c>
      <c r="AE56" s="59" t="s">
        <v>12561</v>
      </c>
      <c r="AF56" s="59" t="s">
        <v>12643</v>
      </c>
      <c r="AG56" s="144" t="str">
        <f t="shared" si="3"/>
        <v>LN_NET_DSCT_UN_PRC_AMT</v>
      </c>
      <c r="AH56" s="144" t="str">
        <f t="shared" si="4"/>
        <v>Indicates the actual selling price to the CUSTOMER for each unit of an item.  (From PDM)</v>
      </c>
      <c r="AI56" s="303"/>
      <c r="AJ56" s="303"/>
      <c r="AK56" s="298" t="str">
        <f t="shared" si="28"/>
        <v>col_45</v>
      </c>
      <c r="AL56" s="299" t="str">
        <f t="shared" si="15"/>
        <v>create table db_custscience_interns.col_45_DB_SLSCNSL_PRODREFRESH_CSTIW_SLS_TXN_LN_ITM_FCT_distinct_values_table_stats (col_id int, distinct_values bigint) Row format delimited Fields terminated by '\t' Lines terminated by '\n'  Stored as textfile ;</v>
      </c>
      <c r="AM56" s="59" t="s">
        <v>12325</v>
      </c>
      <c r="AP56" s="144" t="str">
        <f t="shared" si="16"/>
        <v>insert into table db_custscience_interns.col_45_DB_SLSCNSL_PRODREFRESH_CSTIW_SLS_TXN_LN_ITM_FCT_distinct_values_table_stats select '45' as col_id, count (distinct CSGN_CST_AMT) as distinct_values</v>
      </c>
      <c r="AQ56" s="59" t="s">
        <v>12418</v>
      </c>
      <c r="AT56" s="144" t="str">
        <f t="shared" si="17"/>
        <v>insert into table db_custscience_interns.SUMMARY_of_DB_SLSCNSL_PRODREFRESH_CSTIW_SLS_TXN_LN_ITM_FCT_distinct_values_table_stats select col_id, distinct_values from db_custscience_interns.col_45_DB_SLSCNSL_PRODREFRESH_CSTIW_SLS_TXN_LN_ITM_FCT_distinct_values_table_stats ;</v>
      </c>
      <c r="AU56" s="59" t="s">
        <v>12701</v>
      </c>
      <c r="AW56" s="300" t="s">
        <v>12788</v>
      </c>
      <c r="AX56" s="300">
        <v>50</v>
      </c>
      <c r="AY56" s="300">
        <v>8</v>
      </c>
      <c r="BA56" s="144" t="str">
        <f t="shared" si="18"/>
        <v>drop table db_custscience_interns.col_45_DB_SLSCNSL_PRODREFRESH_CSTIW_SLS_TXN_LN_ITM_FCT_distinct_values_table_stats;</v>
      </c>
      <c r="BB56" s="59" t="s">
        <v>12896</v>
      </c>
      <c r="BC56" s="301"/>
      <c r="BD56" s="144" t="str">
        <f t="shared" si="19"/>
        <v>create table db_custscience_interns.col_45_DB_SLSCNSL_PRODREFRESH_CSTIW_SLS_TXN_LN_ITM_FCT_null_value_count_table_stats (col_id int, null_value_count bigint) Row format delimited Fields terminated by '\t' Lines terminated by '\n'  Stored as textfile ;</v>
      </c>
      <c r="BE56" s="59" t="s">
        <v>12989</v>
      </c>
      <c r="BH56" s="144" t="str">
        <f t="shared" si="20"/>
        <v xml:space="preserve">insert into table db_custscience_interns.col_45_DB_SLSCNSL_PRODREFRESH_CSTIW_SLS_TXN_LN_ITM_FCT_null_value_count_table_stats select '45' as col_id, count (sell_loc_hash_key) as null_value_count where CSGN_CST_AMT IS NULL </v>
      </c>
      <c r="BI56" s="59" t="s">
        <v>15294</v>
      </c>
      <c r="BL56" s="144" t="str">
        <f t="shared" si="21"/>
        <v>insert into table db_custscience_interns.SUMMARY_of_DB_SLSCNSL_PRODREFRESH_CSTIW_SLS_TXN_LN_ITM_FCT_null_value_count_table_stats select col_id, null_value_count from db_custscience_interns.col_45_DB_SLSCNSL_PRODREFRESH_CSTIW_SLS_TXN_LN_ITM_FCT_null_value_count_table_stats ;</v>
      </c>
      <c r="BM56" s="59" t="s">
        <v>13083</v>
      </c>
      <c r="BO56" s="300"/>
      <c r="BP56" s="300"/>
      <c r="BQ56" s="300"/>
      <c r="BS56" s="144" t="str">
        <f t="shared" si="22"/>
        <v>drop table db_custscience_interns.col_45_DB_SLSCNSL_PRODREFRESH_CSTIW_SLS_TXN_LN_ITM_FCT_null_value_count_table_stats ;</v>
      </c>
      <c r="BT56" s="59" t="s">
        <v>12512</v>
      </c>
    </row>
    <row r="57" spans="1:72" s="59" customFormat="1" ht="30">
      <c r="A57" s="59" t="s">
        <v>12251</v>
      </c>
      <c r="B57" s="144" t="str">
        <f t="shared" si="23"/>
        <v>rtn_rsn_cd string</v>
      </c>
      <c r="C57" s="145">
        <f t="shared" si="24"/>
        <v>11</v>
      </c>
      <c r="D57" s="145">
        <f t="shared" si="25"/>
        <v>0</v>
      </c>
      <c r="E57" s="145"/>
      <c r="F57" s="36" t="str">
        <f t="shared" si="26"/>
        <v>RTN_RSN_CD</v>
      </c>
      <c r="G57" s="36" t="str">
        <f t="shared" si="27"/>
        <v>string</v>
      </c>
      <c r="H57" s="29">
        <v>46</v>
      </c>
      <c r="I57" s="308">
        <f t="shared" si="8"/>
        <v>9</v>
      </c>
      <c r="J57" s="75"/>
      <c r="K57" s="128" t="str">
        <f t="shared" si="9"/>
        <v>Unique identifier for the RETURN REASON. Reasons why a purchased Item is returned. Example: Damaged, incorrect item, does not meet agreed quality, etc.  (From PDM)</v>
      </c>
      <c r="L57" s="128"/>
      <c r="M57" s="342"/>
      <c r="N57" s="396" t="s">
        <v>1697</v>
      </c>
      <c r="O57" s="396">
        <v>12471</v>
      </c>
      <c r="P57" s="396" t="s">
        <v>1697</v>
      </c>
      <c r="Q57" s="396">
        <v>12473</v>
      </c>
      <c r="S57" s="144" t="str">
        <f t="shared" si="10"/>
        <v>RTN_RSN_CD  string,</v>
      </c>
      <c r="T57" s="149" t="s">
        <v>13347</v>
      </c>
      <c r="U57" s="150" t="str">
        <f t="shared" si="11"/>
        <v>RTN_RSN_CD,</v>
      </c>
      <c r="V57" s="149"/>
      <c r="W57" s="149"/>
      <c r="X57" s="150" t="str">
        <f t="shared" si="12"/>
        <v>,a.RTN_RSN_CD</v>
      </c>
      <c r="Y57" s="303"/>
      <c r="Z57" s="299" t="str">
        <f t="shared" si="29"/>
        <v>select count (distinct RTN_RSN_CD) as RTN_RSN_CD_Count_Distinct FROM DB_SLSCNSL_PRODREFRESH.CSTIW_SLS_TXN_LN_ITM_FCT ;</v>
      </c>
      <c r="AA57" s="303"/>
      <c r="AB57" s="299" t="str">
        <f t="shared" si="13"/>
        <v>select distinct(RTN_RSN_CD) as RTN_RSN_CD_Count_Distinct FROM DB_SLSCNSL_PRODREFRESH.CSTIW_SLS_TXN_LN_ITM_FCT ;</v>
      </c>
      <c r="AC57" s="303"/>
      <c r="AD57" s="59" t="s">
        <v>2599</v>
      </c>
      <c r="AE57" s="59" t="s">
        <v>12561</v>
      </c>
      <c r="AF57" s="59" t="s">
        <v>12644</v>
      </c>
      <c r="AG57" s="144" t="str">
        <f t="shared" ref="AG57:AG77" si="30">TRIM(AD57)</f>
        <v>LN_CUR_TCK_PRC_AMT</v>
      </c>
      <c r="AH57" s="144" t="str">
        <f t="shared" ref="AH57:AH76" si="31">AF57&amp;" (From PDM)"</f>
        <v>This is the current retail of the SKU/Item on the sale day, which can be Reg/Mkd.  (From PDM)</v>
      </c>
      <c r="AI57" s="303"/>
      <c r="AJ57" s="303"/>
      <c r="AK57" s="298" t="str">
        <f t="shared" si="28"/>
        <v>col_46</v>
      </c>
      <c r="AL57" s="299" t="str">
        <f t="shared" si="15"/>
        <v>create table db_custscience_interns.col_46_DB_SLSCNSL_PRODREFRESH_CSTIW_SLS_TXN_LN_ITM_FCT_distinct_values_table_stats (col_id int, distinct_values bigint) Row format delimited Fields terminated by '\t' Lines terminated by '\n'  Stored as textfile ;</v>
      </c>
      <c r="AM57" s="59" t="s">
        <v>12326</v>
      </c>
      <c r="AP57" s="144" t="str">
        <f t="shared" si="16"/>
        <v>insert into table db_custscience_interns.col_46_DB_SLSCNSL_PRODREFRESH_CSTIW_SLS_TXN_LN_ITM_FCT_distinct_values_table_stats select '46' as col_id, count (distinct RTN_RSN_CD) as distinct_values</v>
      </c>
      <c r="AQ57" s="59" t="s">
        <v>12419</v>
      </c>
      <c r="AT57" s="144" t="str">
        <f t="shared" si="17"/>
        <v>insert into table db_custscience_interns.SUMMARY_of_DB_SLSCNSL_PRODREFRESH_CSTIW_SLS_TXN_LN_ITM_FCT_distinct_values_table_stats select col_id, distinct_values from db_custscience_interns.col_46_DB_SLSCNSL_PRODREFRESH_CSTIW_SLS_TXN_LN_ITM_FCT_distinct_values_table_stats ;</v>
      </c>
      <c r="AU57" s="59" t="s">
        <v>12702</v>
      </c>
      <c r="AW57" s="300" t="s">
        <v>12789</v>
      </c>
      <c r="AX57" s="300">
        <v>6</v>
      </c>
      <c r="AY57" s="300">
        <v>533</v>
      </c>
      <c r="BA57" s="144" t="str">
        <f t="shared" si="18"/>
        <v>drop table db_custscience_interns.col_46_DB_SLSCNSL_PRODREFRESH_CSTIW_SLS_TXN_LN_ITM_FCT_distinct_values_table_stats;</v>
      </c>
      <c r="BB57" s="59" t="s">
        <v>12897</v>
      </c>
      <c r="BC57" s="301"/>
      <c r="BD57" s="144" t="str">
        <f t="shared" si="19"/>
        <v>create table db_custscience_interns.col_46_DB_SLSCNSL_PRODREFRESH_CSTIW_SLS_TXN_LN_ITM_FCT_null_value_count_table_stats (col_id int, null_value_count bigint) Row format delimited Fields terminated by '\t' Lines terminated by '\n'  Stored as textfile ;</v>
      </c>
      <c r="BE57" s="59" t="s">
        <v>12990</v>
      </c>
      <c r="BH57" s="144" t="str">
        <f t="shared" si="20"/>
        <v xml:space="preserve">insert into table db_custscience_interns.col_46_DB_SLSCNSL_PRODREFRESH_CSTIW_SLS_TXN_LN_ITM_FCT_null_value_count_table_stats select '46' as col_id, count (sell_loc_hash_key) as null_value_count where RTN_RSN_CD IS NULL </v>
      </c>
      <c r="BI57" s="59" t="s">
        <v>15295</v>
      </c>
      <c r="BL57" s="144" t="str">
        <f t="shared" si="21"/>
        <v>insert into table db_custscience_interns.SUMMARY_of_DB_SLSCNSL_PRODREFRESH_CSTIW_SLS_TXN_LN_ITM_FCT_null_value_count_table_stats select col_id, null_value_count from db_custscience_interns.col_46_DB_SLSCNSL_PRODREFRESH_CSTIW_SLS_TXN_LN_ITM_FCT_null_value_count_table_stats ;</v>
      </c>
      <c r="BM57" s="59" t="s">
        <v>13084</v>
      </c>
      <c r="BO57" s="300"/>
      <c r="BP57" s="300"/>
      <c r="BQ57" s="300"/>
      <c r="BS57" s="144" t="str">
        <f t="shared" si="22"/>
        <v>drop table db_custscience_interns.col_46_DB_SLSCNSL_PRODREFRESH_CSTIW_SLS_TXN_LN_ITM_FCT_null_value_count_table_stats ;</v>
      </c>
      <c r="BT57" s="59" t="s">
        <v>12513</v>
      </c>
    </row>
    <row r="58" spans="1:72" s="59" customFormat="1">
      <c r="A58" s="59" t="s">
        <v>12252</v>
      </c>
      <c r="B58" s="144" t="str">
        <f t="shared" si="23"/>
        <v>rtn_rsn_desc string</v>
      </c>
      <c r="C58" s="145">
        <f t="shared" si="24"/>
        <v>13</v>
      </c>
      <c r="D58" s="145">
        <f t="shared" si="25"/>
        <v>0</v>
      </c>
      <c r="E58" s="145"/>
      <c r="F58" s="36" t="str">
        <f t="shared" si="26"/>
        <v>RTN_RSN_DESC</v>
      </c>
      <c r="G58" s="36" t="str">
        <f t="shared" si="27"/>
        <v>string</v>
      </c>
      <c r="H58" s="29">
        <v>47</v>
      </c>
      <c r="I58" s="308">
        <f t="shared" si="8"/>
        <v>0</v>
      </c>
      <c r="J58" s="75"/>
      <c r="K58" s="128" t="str">
        <f t="shared" si="9"/>
        <v>Describes the return reason.  (From PDM)</v>
      </c>
      <c r="L58" s="128"/>
      <c r="M58" s="342"/>
      <c r="N58" s="396" t="s">
        <v>112</v>
      </c>
      <c r="O58" s="396" t="s">
        <v>112</v>
      </c>
      <c r="P58" s="396" t="s">
        <v>112</v>
      </c>
      <c r="Q58" s="396" t="s">
        <v>112</v>
      </c>
      <c r="S58" s="144" t="str">
        <f t="shared" si="10"/>
        <v>RTN_RSN_DESC  string,</v>
      </c>
      <c r="T58" s="149" t="s">
        <v>13348</v>
      </c>
      <c r="U58" s="150" t="str">
        <f t="shared" si="11"/>
        <v>RTN_RSN_DESC,</v>
      </c>
      <c r="V58" s="149"/>
      <c r="W58" s="149"/>
      <c r="X58" s="150" t="str">
        <f t="shared" si="12"/>
        <v>,a.RTN_RSN_DESC</v>
      </c>
      <c r="Y58" s="303"/>
      <c r="Z58" s="299" t="str">
        <f t="shared" si="29"/>
        <v>select count (distinct RTN_RSN_DESC) as RTN_RSN_DESC_Count_Distinct FROM DB_SLSCNSL_PRODREFRESH.CSTIW_SLS_TXN_LN_ITM_FCT ;</v>
      </c>
      <c r="AA58" s="303"/>
      <c r="AB58" s="299" t="str">
        <f t="shared" si="13"/>
        <v>select distinct(RTN_RSN_DESC) as RTN_RSN_DESC_Count_Distinct FROM DB_SLSCNSL_PRODREFRESH.CSTIW_SLS_TXN_LN_ITM_FCT ;</v>
      </c>
      <c r="AC58" s="303"/>
      <c r="AD58" s="59" t="s">
        <v>2601</v>
      </c>
      <c r="AE58" s="59" t="s">
        <v>12561</v>
      </c>
      <c r="AF58" s="59" t="s">
        <v>12645</v>
      </c>
      <c r="AG58" s="144" t="str">
        <f t="shared" si="30"/>
        <v>LN_WAC_CST_AMT</v>
      </c>
      <c r="AH58" s="144" t="str">
        <f t="shared" si="31"/>
        <v>This is the weighted average cost for the item in the location.  (From PDM)</v>
      </c>
      <c r="AI58" s="303"/>
      <c r="AJ58" s="303"/>
      <c r="AK58" s="298" t="str">
        <f t="shared" si="28"/>
        <v>col_47</v>
      </c>
      <c r="AL58" s="299" t="str">
        <f t="shared" si="15"/>
        <v>create table db_custscience_interns.col_47_DB_SLSCNSL_PRODREFRESH_CSTIW_SLS_TXN_LN_ITM_FCT_distinct_values_table_stats (col_id int, distinct_values bigint) Row format delimited Fields terminated by '\t' Lines terminated by '\n'  Stored as textfile ;</v>
      </c>
      <c r="AM58" s="59" t="s">
        <v>12327</v>
      </c>
      <c r="AP58" s="144" t="str">
        <f t="shared" si="16"/>
        <v>insert into table db_custscience_interns.col_47_DB_SLSCNSL_PRODREFRESH_CSTIW_SLS_TXN_LN_ITM_FCT_distinct_values_table_stats select '47' as col_id, count (distinct RTN_RSN_DESC) as distinct_values</v>
      </c>
      <c r="AQ58" s="59" t="s">
        <v>12420</v>
      </c>
      <c r="AT58" s="144" t="str">
        <f t="shared" si="17"/>
        <v>insert into table db_custscience_interns.SUMMARY_of_DB_SLSCNSL_PRODREFRESH_CSTIW_SLS_TXN_LN_ITM_FCT_distinct_values_table_stats select col_id, distinct_values from db_custscience_interns.col_47_DB_SLSCNSL_PRODREFRESH_CSTIW_SLS_TXN_LN_ITM_FCT_distinct_values_table_stats ;</v>
      </c>
      <c r="AU58" s="59" t="s">
        <v>12703</v>
      </c>
      <c r="AW58" s="300" t="s">
        <v>12790</v>
      </c>
      <c r="AX58" s="300">
        <v>51</v>
      </c>
      <c r="AY58" s="300">
        <v>120</v>
      </c>
      <c r="BA58" s="144" t="str">
        <f t="shared" si="18"/>
        <v>drop table db_custscience_interns.col_47_DB_SLSCNSL_PRODREFRESH_CSTIW_SLS_TXN_LN_ITM_FCT_distinct_values_table_stats;</v>
      </c>
      <c r="BB58" s="59" t="s">
        <v>12898</v>
      </c>
      <c r="BC58" s="301"/>
      <c r="BD58" s="144" t="str">
        <f t="shared" si="19"/>
        <v>create table db_custscience_interns.col_47_DB_SLSCNSL_PRODREFRESH_CSTIW_SLS_TXN_LN_ITM_FCT_null_value_count_table_stats (col_id int, null_value_count bigint) Row format delimited Fields terminated by '\t' Lines terminated by '\n'  Stored as textfile ;</v>
      </c>
      <c r="BE58" s="59" t="s">
        <v>12991</v>
      </c>
      <c r="BH58" s="144" t="str">
        <f t="shared" si="20"/>
        <v xml:space="preserve">insert into table db_custscience_interns.col_47_DB_SLSCNSL_PRODREFRESH_CSTIW_SLS_TXN_LN_ITM_FCT_null_value_count_table_stats select '47' as col_id, count (sell_loc_hash_key) as null_value_count where RTN_RSN_DESC IS NULL </v>
      </c>
      <c r="BI58" s="59" t="s">
        <v>15296</v>
      </c>
      <c r="BL58" s="144" t="str">
        <f t="shared" si="21"/>
        <v>insert into table db_custscience_interns.SUMMARY_of_DB_SLSCNSL_PRODREFRESH_CSTIW_SLS_TXN_LN_ITM_FCT_null_value_count_table_stats select col_id, null_value_count from db_custscience_interns.col_47_DB_SLSCNSL_PRODREFRESH_CSTIW_SLS_TXN_LN_ITM_FCT_null_value_count_table_stats ;</v>
      </c>
      <c r="BM58" s="59" t="s">
        <v>13085</v>
      </c>
      <c r="BO58" s="300"/>
      <c r="BP58" s="300"/>
      <c r="BQ58" s="300"/>
      <c r="BS58" s="144" t="str">
        <f t="shared" si="22"/>
        <v>drop table db_custscience_interns.col_47_DB_SLSCNSL_PRODREFRESH_CSTIW_SLS_TXN_LN_ITM_FCT_null_value_count_table_stats ;</v>
      </c>
      <c r="BT58" s="59" t="s">
        <v>12514</v>
      </c>
    </row>
    <row r="59" spans="1:72" s="59" customFormat="1">
      <c r="A59" s="59" t="s">
        <v>12253</v>
      </c>
      <c r="B59" s="144" t="str">
        <f t="shared" si="23"/>
        <v>dnrm_wac_cst_lcl_amt double</v>
      </c>
      <c r="C59" s="145">
        <f t="shared" si="24"/>
        <v>21</v>
      </c>
      <c r="D59" s="145">
        <f t="shared" si="25"/>
        <v>0</v>
      </c>
      <c r="E59" s="145"/>
      <c r="F59" s="36" t="str">
        <f t="shared" si="26"/>
        <v>DNRM_WAC_CST_LCL_AMT</v>
      </c>
      <c r="G59" s="36" t="str">
        <f t="shared" si="27"/>
        <v>double</v>
      </c>
      <c r="H59" s="29">
        <v>48</v>
      </c>
      <c r="I59" s="308">
        <f t="shared" si="8"/>
        <v>235148</v>
      </c>
      <c r="J59" s="75"/>
      <c r="K59" s="128" t="str">
        <f t="shared" si="9"/>
        <v xml:space="preserve"> (From PDM)</v>
      </c>
      <c r="L59" s="128"/>
      <c r="M59" s="342"/>
      <c r="N59" s="396">
        <v>5.38</v>
      </c>
      <c r="O59" s="396">
        <v>4.66</v>
      </c>
      <c r="P59" s="396">
        <v>2.11</v>
      </c>
      <c r="Q59" s="396">
        <v>4.5199999999999996</v>
      </c>
      <c r="S59" s="144" t="str">
        <f t="shared" si="10"/>
        <v>DNRM_WAC_CST_LCL_AMT  double,</v>
      </c>
      <c r="T59" s="149" t="s">
        <v>13349</v>
      </c>
      <c r="U59" s="150" t="str">
        <f t="shared" si="11"/>
        <v>DNRM_WAC_CST_LCL_AMT,</v>
      </c>
      <c r="V59" s="149"/>
      <c r="W59" s="149"/>
      <c r="X59" s="150" t="str">
        <f t="shared" si="12"/>
        <v>,a.DNRM_WAC_CST_LCL_AMT</v>
      </c>
      <c r="Y59" s="303"/>
      <c r="Z59" s="299" t="str">
        <f t="shared" si="29"/>
        <v>select count (distinct DNRM_WAC_CST_LCL_AMT) as DNRM_WAC_CST_LCL_AMT_Count_Distinct FROM DB_SLSCNSL_PRODREFRESH.CSTIW_SLS_TXN_LN_ITM_FCT ;</v>
      </c>
      <c r="AA59" s="303"/>
      <c r="AB59" s="299" t="str">
        <f t="shared" si="13"/>
        <v>select distinct(DNRM_WAC_CST_LCL_AMT) as DNRM_WAC_CST_LCL_AMT_Count_Distinct FROM DB_SLSCNSL_PRODREFRESH.CSTIW_SLS_TXN_LN_ITM_FCT ;</v>
      </c>
      <c r="AC59" s="303"/>
      <c r="AD59" s="59" t="s">
        <v>2613</v>
      </c>
      <c r="AE59" s="59" t="s">
        <v>2825</v>
      </c>
      <c r="AG59" s="144" t="str">
        <f t="shared" si="30"/>
        <v>NMDSE_ITM_TYP_CD_DESC</v>
      </c>
      <c r="AH59" s="144" t="str">
        <f t="shared" si="31"/>
        <v xml:space="preserve"> (From PDM)</v>
      </c>
      <c r="AI59" s="303"/>
      <c r="AJ59" s="303"/>
      <c r="AK59" s="298" t="str">
        <f t="shared" si="28"/>
        <v>col_48</v>
      </c>
      <c r="AL59" s="299" t="str">
        <f t="shared" si="15"/>
        <v>create table db_custscience_interns.col_48_DB_SLSCNSL_PRODREFRESH_CSTIW_SLS_TXN_LN_ITM_FCT_distinct_values_table_stats (col_id int, distinct_values bigint) Row format delimited Fields terminated by '\t' Lines terminated by '\n'  Stored as textfile ;</v>
      </c>
      <c r="AM59" s="59" t="s">
        <v>12328</v>
      </c>
      <c r="AP59" s="144" t="str">
        <f t="shared" si="16"/>
        <v>insert into table db_custscience_interns.col_48_DB_SLSCNSL_PRODREFRESH_CSTIW_SLS_TXN_LN_ITM_FCT_distinct_values_table_stats select '48' as col_id, count (distinct DNRM_WAC_CST_LCL_AMT) as distinct_values</v>
      </c>
      <c r="AQ59" s="59" t="s">
        <v>12421</v>
      </c>
      <c r="AT59" s="144" t="str">
        <f t="shared" si="17"/>
        <v>insert into table db_custscience_interns.SUMMARY_of_DB_SLSCNSL_PRODREFRESH_CSTIW_SLS_TXN_LN_ITM_FCT_distinct_values_table_stats select col_id, distinct_values from db_custscience_interns.col_48_DB_SLSCNSL_PRODREFRESH_CSTIW_SLS_TXN_LN_ITM_FCT_distinct_values_table_stats ;</v>
      </c>
      <c r="AU59" s="59" t="s">
        <v>12704</v>
      </c>
      <c r="AW59" s="300" t="s">
        <v>12791</v>
      </c>
      <c r="AX59" s="300">
        <v>52</v>
      </c>
      <c r="AY59" s="300">
        <v>52</v>
      </c>
      <c r="BA59" s="144" t="str">
        <f t="shared" si="18"/>
        <v>drop table db_custscience_interns.col_48_DB_SLSCNSL_PRODREFRESH_CSTIW_SLS_TXN_LN_ITM_FCT_distinct_values_table_stats;</v>
      </c>
      <c r="BB59" s="59" t="s">
        <v>12899</v>
      </c>
      <c r="BC59" s="301"/>
      <c r="BD59" s="144" t="str">
        <f t="shared" si="19"/>
        <v>create table db_custscience_interns.col_48_DB_SLSCNSL_PRODREFRESH_CSTIW_SLS_TXN_LN_ITM_FCT_null_value_count_table_stats (col_id int, null_value_count bigint) Row format delimited Fields terminated by '\t' Lines terminated by '\n'  Stored as textfile ;</v>
      </c>
      <c r="BE59" s="59" t="s">
        <v>12992</v>
      </c>
      <c r="BH59" s="144" t="str">
        <f t="shared" si="20"/>
        <v xml:space="preserve">insert into table db_custscience_interns.col_48_DB_SLSCNSL_PRODREFRESH_CSTIW_SLS_TXN_LN_ITM_FCT_null_value_count_table_stats select '48' as col_id, count (sell_loc_hash_key) as null_value_count where DNRM_WAC_CST_LCL_AMT IS NULL </v>
      </c>
      <c r="BI59" s="59" t="s">
        <v>15297</v>
      </c>
      <c r="BL59" s="144" t="str">
        <f t="shared" si="21"/>
        <v>insert into table db_custscience_interns.SUMMARY_of_DB_SLSCNSL_PRODREFRESH_CSTIW_SLS_TXN_LN_ITM_FCT_null_value_count_table_stats select col_id, null_value_count from db_custscience_interns.col_48_DB_SLSCNSL_PRODREFRESH_CSTIW_SLS_TXN_LN_ITM_FCT_null_value_count_table_stats ;</v>
      </c>
      <c r="BM59" s="59" t="s">
        <v>13086</v>
      </c>
      <c r="BO59" s="300"/>
      <c r="BP59" s="300"/>
      <c r="BQ59" s="300"/>
      <c r="BS59" s="144" t="str">
        <f t="shared" si="22"/>
        <v>drop table db_custscience_interns.col_48_DB_SLSCNSL_PRODREFRESH_CSTIW_SLS_TXN_LN_ITM_FCT_null_value_count_table_stats ;</v>
      </c>
      <c r="BT59" s="59" t="s">
        <v>12515</v>
      </c>
    </row>
    <row r="60" spans="1:72" s="59" customFormat="1">
      <c r="A60" s="59" t="s">
        <v>434</v>
      </c>
      <c r="B60" s="144" t="str">
        <f t="shared" si="23"/>
        <v>nmdse_itm_typ_cd string</v>
      </c>
      <c r="C60" s="145">
        <f t="shared" si="24"/>
        <v>17</v>
      </c>
      <c r="D60" s="145">
        <f t="shared" si="25"/>
        <v>0</v>
      </c>
      <c r="E60" s="145"/>
      <c r="F60" s="36" t="str">
        <f t="shared" si="26"/>
        <v>NMDSE_ITM_TYP_CD</v>
      </c>
      <c r="G60" s="36" t="str">
        <f t="shared" si="27"/>
        <v>string</v>
      </c>
      <c r="H60" s="29">
        <v>49</v>
      </c>
      <c r="I60" s="308">
        <f t="shared" si="8"/>
        <v>8</v>
      </c>
      <c r="J60" s="75"/>
      <c r="K60" s="128" t="str">
        <f t="shared" si="9"/>
        <v>Valid code values are GCL AE N From FFRED TRTXI_RTL_TXM_ITEM  (From PDM)</v>
      </c>
      <c r="L60" s="128"/>
      <c r="M60" s="342"/>
      <c r="N60" s="396" t="s">
        <v>1697</v>
      </c>
      <c r="O60" s="396" t="s">
        <v>1697</v>
      </c>
      <c r="P60" s="396" t="s">
        <v>1697</v>
      </c>
      <c r="Q60" s="396" t="s">
        <v>1697</v>
      </c>
      <c r="S60" s="144" t="str">
        <f t="shared" si="10"/>
        <v>NMDSE_ITM_TYP_CD  string,</v>
      </c>
      <c r="T60" s="149" t="s">
        <v>13350</v>
      </c>
      <c r="U60" s="150" t="str">
        <f t="shared" si="11"/>
        <v>NMDSE_ITM_TYP_CD,</v>
      </c>
      <c r="V60" s="149"/>
      <c r="W60" s="149"/>
      <c r="X60" s="150" t="str">
        <f t="shared" si="12"/>
        <v>,a.NMDSE_ITM_TYP_CD</v>
      </c>
      <c r="Y60" s="303"/>
      <c r="Z60" s="299" t="str">
        <f t="shared" si="29"/>
        <v>select count (distinct NMDSE_ITM_TYP_CD) as NMDSE_ITM_TYP_CD_Count_Distinct FROM DB_SLSCNSL_PRODREFRESH.CSTIW_SLS_TXN_LN_ITM_FCT ;</v>
      </c>
      <c r="AA60" s="303"/>
      <c r="AB60" s="299" t="str">
        <f t="shared" si="13"/>
        <v>select distinct(NMDSE_ITM_TYP_CD) as NMDSE_ITM_TYP_CD_Count_Distinct FROM DB_SLSCNSL_PRODREFRESH.CSTIW_SLS_TXN_LN_ITM_FCT ;</v>
      </c>
      <c r="AC60" s="303"/>
      <c r="AD60" s="59" t="s">
        <v>2617</v>
      </c>
      <c r="AE60" s="59" t="s">
        <v>2825</v>
      </c>
      <c r="AG60" s="144" t="str">
        <f t="shared" si="30"/>
        <v>NMDSE_TYP_CD_DESC</v>
      </c>
      <c r="AH60" s="144" t="str">
        <f t="shared" si="31"/>
        <v xml:space="preserve"> (From PDM)</v>
      </c>
      <c r="AI60" s="303"/>
      <c r="AJ60" s="303"/>
      <c r="AK60" s="298" t="str">
        <f t="shared" si="28"/>
        <v>col_49</v>
      </c>
      <c r="AL60" s="299" t="str">
        <f t="shared" si="15"/>
        <v>create table db_custscience_interns.col_49_DB_SLSCNSL_PRODREFRESH_CSTIW_SLS_TXN_LN_ITM_FCT_distinct_values_table_stats (col_id int, distinct_values bigint) Row format delimited Fields terminated by '\t' Lines terminated by '\n'  Stored as textfile ;</v>
      </c>
      <c r="AM60" s="59" t="s">
        <v>12329</v>
      </c>
      <c r="AP60" s="144" t="str">
        <f t="shared" si="16"/>
        <v>insert into table db_custscience_interns.col_49_DB_SLSCNSL_PRODREFRESH_CSTIW_SLS_TXN_LN_ITM_FCT_distinct_values_table_stats select '49' as col_id, count (distinct NMDSE_ITM_TYP_CD) as distinct_values</v>
      </c>
      <c r="AQ60" s="59" t="s">
        <v>12422</v>
      </c>
      <c r="AT60" s="144" t="str">
        <f t="shared" si="17"/>
        <v>insert into table db_custscience_interns.SUMMARY_of_DB_SLSCNSL_PRODREFRESH_CSTIW_SLS_TXN_LN_ITM_FCT_distinct_values_table_stats select col_id, distinct_values from db_custscience_interns.col_49_DB_SLSCNSL_PRODREFRESH_CSTIW_SLS_TXN_LN_ITM_FCT_distinct_values_table_stats ;</v>
      </c>
      <c r="AU60" s="59" t="s">
        <v>12705</v>
      </c>
      <c r="AW60" s="300" t="s">
        <v>12792</v>
      </c>
      <c r="AX60" s="300">
        <v>53</v>
      </c>
      <c r="AY60" s="300">
        <v>3</v>
      </c>
      <c r="BA60" s="144" t="str">
        <f t="shared" si="18"/>
        <v>drop table db_custscience_interns.col_49_DB_SLSCNSL_PRODREFRESH_CSTIW_SLS_TXN_LN_ITM_FCT_distinct_values_table_stats;</v>
      </c>
      <c r="BB60" s="59" t="s">
        <v>12900</v>
      </c>
      <c r="BC60" s="301"/>
      <c r="BD60" s="144" t="str">
        <f t="shared" si="19"/>
        <v>create table db_custscience_interns.col_49_DB_SLSCNSL_PRODREFRESH_CSTIW_SLS_TXN_LN_ITM_FCT_null_value_count_table_stats (col_id int, null_value_count bigint) Row format delimited Fields terminated by '\t' Lines terminated by '\n'  Stored as textfile ;</v>
      </c>
      <c r="BE60" s="59" t="s">
        <v>12993</v>
      </c>
      <c r="BH60" s="144" t="str">
        <f t="shared" si="20"/>
        <v xml:space="preserve">insert into table db_custscience_interns.col_49_DB_SLSCNSL_PRODREFRESH_CSTIW_SLS_TXN_LN_ITM_FCT_null_value_count_table_stats select '49' as col_id, count (sell_loc_hash_key) as null_value_count where NMDSE_ITM_TYP_CD IS NULL </v>
      </c>
      <c r="BI60" s="59" t="s">
        <v>15298</v>
      </c>
      <c r="BL60" s="144" t="str">
        <f t="shared" si="21"/>
        <v>insert into table db_custscience_interns.SUMMARY_of_DB_SLSCNSL_PRODREFRESH_CSTIW_SLS_TXN_LN_ITM_FCT_null_value_count_table_stats select col_id, null_value_count from db_custscience_interns.col_49_DB_SLSCNSL_PRODREFRESH_CSTIW_SLS_TXN_LN_ITM_FCT_null_value_count_table_stats ;</v>
      </c>
      <c r="BM60" s="59" t="s">
        <v>13087</v>
      </c>
      <c r="BO60" s="300"/>
      <c r="BP60" s="300"/>
      <c r="BQ60" s="300"/>
      <c r="BS60" s="144" t="str">
        <f t="shared" si="22"/>
        <v>drop table db_custscience_interns.col_49_DB_SLSCNSL_PRODREFRESH_CSTIW_SLS_TXN_LN_ITM_FCT_null_value_count_table_stats ;</v>
      </c>
      <c r="BT60" s="59" t="s">
        <v>12516</v>
      </c>
    </row>
    <row r="61" spans="1:72" s="59" customFormat="1" ht="15.75" thickBot="1">
      <c r="A61" s="59" t="s">
        <v>435</v>
      </c>
      <c r="B61" s="144" t="str">
        <f t="shared" si="23"/>
        <v>nmdse_itm_typ_cd_desc string</v>
      </c>
      <c r="C61" s="145">
        <f t="shared" si="24"/>
        <v>22</v>
      </c>
      <c r="D61" s="145">
        <f t="shared" si="25"/>
        <v>0</v>
      </c>
      <c r="E61" s="145"/>
      <c r="F61" s="158" t="str">
        <f t="shared" si="26"/>
        <v>NMDSE_ITM_TYP_CD_DESC</v>
      </c>
      <c r="G61" s="158" t="str">
        <f t="shared" si="27"/>
        <v>string</v>
      </c>
      <c r="H61" s="162">
        <v>50</v>
      </c>
      <c r="I61" s="312">
        <f t="shared" si="8"/>
        <v>8</v>
      </c>
      <c r="J61" s="160"/>
      <c r="K61" s="163" t="str">
        <f t="shared" si="9"/>
        <v xml:space="preserve"> (From PDM)</v>
      </c>
      <c r="L61" s="163"/>
      <c r="M61" s="379"/>
      <c r="N61" s="397" t="s">
        <v>1697</v>
      </c>
      <c r="O61" s="397" t="s">
        <v>1697</v>
      </c>
      <c r="P61" s="397" t="s">
        <v>1697</v>
      </c>
      <c r="Q61" s="397" t="s">
        <v>1697</v>
      </c>
      <c r="S61" s="144" t="str">
        <f t="shared" si="10"/>
        <v>NMDSE_ITM_TYP_CD_DESC  string,</v>
      </c>
      <c r="T61" s="149" t="s">
        <v>13351</v>
      </c>
      <c r="U61" s="150" t="str">
        <f t="shared" si="11"/>
        <v>NMDSE_ITM_TYP_CD_DESC,</v>
      </c>
      <c r="V61" s="149"/>
      <c r="W61" s="149"/>
      <c r="X61" s="150" t="str">
        <f t="shared" si="12"/>
        <v>,a.NMDSE_ITM_TYP_CD_DESC</v>
      </c>
      <c r="Y61" s="303"/>
      <c r="Z61" s="299" t="str">
        <f t="shared" si="29"/>
        <v>select count (distinct NMDSE_ITM_TYP_CD_DESC) as NMDSE_ITM_TYP_CD_DESC_Count_Distinct FROM DB_SLSCNSL_PRODREFRESH.CSTIW_SLS_TXN_LN_ITM_FCT ;</v>
      </c>
      <c r="AA61" s="303"/>
      <c r="AB61" s="299" t="str">
        <f t="shared" si="13"/>
        <v>select distinct(NMDSE_ITM_TYP_CD_DESC) as NMDSE_ITM_TYP_CD_DESC_Count_Distinct FROM DB_SLSCNSL_PRODREFRESH.CSTIW_SLS_TXN_LN_ITM_FCT ;</v>
      </c>
      <c r="AC61" s="303"/>
      <c r="AD61" s="59" t="s">
        <v>12607</v>
      </c>
      <c r="AE61" s="59" t="s">
        <v>2825</v>
      </c>
      <c r="AF61" s="59" t="s">
        <v>12646</v>
      </c>
      <c r="AG61" s="144" t="str">
        <f t="shared" si="30"/>
        <v>GCRD_TXN_TYP_CD</v>
      </c>
      <c r="AH61" s="144" t="str">
        <f t="shared" si="31"/>
        <v>A code for one of the types of actions that may be applied to a gift card as part of a SALESTRANSACTION -- original sale (S) or reload (R).  (From PDM)</v>
      </c>
      <c r="AI61" s="303"/>
      <c r="AJ61" s="303"/>
      <c r="AK61" s="298" t="str">
        <f t="shared" si="28"/>
        <v>col_50</v>
      </c>
      <c r="AL61" s="299" t="str">
        <f t="shared" si="15"/>
        <v>create table db_custscience_interns.col_50_DB_SLSCNSL_PRODREFRESH_CSTIW_SLS_TXN_LN_ITM_FCT_distinct_values_table_stats (col_id int, distinct_values bigint) Row format delimited Fields terminated by '\t' Lines terminated by '\n'  Stored as textfile ;</v>
      </c>
      <c r="AM61" s="59" t="s">
        <v>12330</v>
      </c>
      <c r="AP61" s="144" t="str">
        <f t="shared" si="16"/>
        <v>insert into table db_custscience_interns.col_50_DB_SLSCNSL_PRODREFRESH_CSTIW_SLS_TXN_LN_ITM_FCT_distinct_values_table_stats select '50' as col_id, count (distinct NMDSE_ITM_TYP_CD_DESC) as distinct_values</v>
      </c>
      <c r="AQ61" s="59" t="s">
        <v>12423</v>
      </c>
      <c r="AT61" s="144" t="str">
        <f t="shared" si="17"/>
        <v>insert into table db_custscience_interns.SUMMARY_of_DB_SLSCNSL_PRODREFRESH_CSTIW_SLS_TXN_LN_ITM_FCT_distinct_values_table_stats select col_id, distinct_values from db_custscience_interns.col_50_DB_SLSCNSL_PRODREFRESH_CSTIW_SLS_TXN_LN_ITM_FCT_distinct_values_table_stats ;</v>
      </c>
      <c r="AU61" s="59" t="s">
        <v>12706</v>
      </c>
      <c r="AW61" s="300" t="s">
        <v>12793</v>
      </c>
      <c r="AX61" s="300">
        <v>54</v>
      </c>
      <c r="AY61" s="300">
        <v>2</v>
      </c>
      <c r="BA61" s="144" t="str">
        <f t="shared" si="18"/>
        <v>drop table db_custscience_interns.col_50_DB_SLSCNSL_PRODREFRESH_CSTIW_SLS_TXN_LN_ITM_FCT_distinct_values_table_stats;</v>
      </c>
      <c r="BB61" s="59" t="s">
        <v>12901</v>
      </c>
      <c r="BC61" s="301"/>
      <c r="BD61" s="144" t="str">
        <f t="shared" si="19"/>
        <v>create table db_custscience_interns.col_50_DB_SLSCNSL_PRODREFRESH_CSTIW_SLS_TXN_LN_ITM_FCT_null_value_count_table_stats (col_id int, null_value_count bigint) Row format delimited Fields terminated by '\t' Lines terminated by '\n'  Stored as textfile ;</v>
      </c>
      <c r="BE61" s="59" t="s">
        <v>12994</v>
      </c>
      <c r="BH61" s="144" t="str">
        <f t="shared" si="20"/>
        <v xml:space="preserve">insert into table db_custscience_interns.col_50_DB_SLSCNSL_PRODREFRESH_CSTIW_SLS_TXN_LN_ITM_FCT_null_value_count_table_stats select '50' as col_id, count (sell_loc_hash_key) as null_value_count where NMDSE_ITM_TYP_CD_DESC IS NULL </v>
      </c>
      <c r="BI61" s="59" t="s">
        <v>15299</v>
      </c>
      <c r="BL61" s="144" t="str">
        <f t="shared" si="21"/>
        <v>insert into table db_custscience_interns.SUMMARY_of_DB_SLSCNSL_PRODREFRESH_CSTIW_SLS_TXN_LN_ITM_FCT_null_value_count_table_stats select col_id, null_value_count from db_custscience_interns.col_50_DB_SLSCNSL_PRODREFRESH_CSTIW_SLS_TXN_LN_ITM_FCT_null_value_count_table_stats ;</v>
      </c>
      <c r="BM61" s="59" t="s">
        <v>13088</v>
      </c>
      <c r="BO61" s="300"/>
      <c r="BP61" s="300"/>
      <c r="BQ61" s="300"/>
      <c r="BS61" s="144" t="str">
        <f t="shared" si="22"/>
        <v>drop table db_custscience_interns.col_50_DB_SLSCNSL_PRODREFRESH_CSTIW_SLS_TXN_LN_ITM_FCT_null_value_count_table_stats ;</v>
      </c>
      <c r="BT61" s="59" t="s">
        <v>12517</v>
      </c>
    </row>
    <row r="62" spans="1:72" s="59" customFormat="1">
      <c r="A62" s="59" t="s">
        <v>436</v>
      </c>
      <c r="B62" s="144" t="str">
        <f t="shared" si="23"/>
        <v>nmdse_typ_cd string</v>
      </c>
      <c r="C62" s="145">
        <f t="shared" si="24"/>
        <v>13</v>
      </c>
      <c r="D62" s="145">
        <f t="shared" si="25"/>
        <v>0</v>
      </c>
      <c r="E62" s="145"/>
      <c r="F62" s="152" t="str">
        <f t="shared" si="26"/>
        <v>NMDSE_TYP_CD</v>
      </c>
      <c r="G62" s="152" t="str">
        <f t="shared" si="27"/>
        <v>string</v>
      </c>
      <c r="H62" s="156">
        <v>51</v>
      </c>
      <c r="I62" s="310">
        <f t="shared" si="8"/>
        <v>120</v>
      </c>
      <c r="J62" s="154"/>
      <c r="K62" s="157" t="str">
        <f t="shared" si="9"/>
        <v>Valid Code values are In common lookup  (From PDM)</v>
      </c>
      <c r="L62" s="157"/>
      <c r="M62" s="375"/>
      <c r="N62" s="398" t="s">
        <v>1697</v>
      </c>
      <c r="O62" s="398" t="s">
        <v>1697</v>
      </c>
      <c r="P62" s="398" t="s">
        <v>1697</v>
      </c>
      <c r="Q62" s="398" t="s">
        <v>1697</v>
      </c>
      <c r="S62" s="144" t="str">
        <f t="shared" si="10"/>
        <v>NMDSE_TYP_CD  string,</v>
      </c>
      <c r="T62" s="149" t="s">
        <v>13352</v>
      </c>
      <c r="U62" s="150" t="str">
        <f t="shared" si="11"/>
        <v>NMDSE_TYP_CD,</v>
      </c>
      <c r="V62" s="149"/>
      <c r="W62" s="149"/>
      <c r="X62" s="150" t="str">
        <f t="shared" si="12"/>
        <v>,a.NMDSE_TYP_CD</v>
      </c>
      <c r="Y62" s="303"/>
      <c r="Z62" s="299" t="str">
        <f t="shared" si="29"/>
        <v>select count (distinct NMDSE_TYP_CD) as NMDSE_TYP_CD_Count_Distinct FROM DB_SLSCNSL_PRODREFRESH.CSTIW_SLS_TXN_LN_ITM_FCT ;</v>
      </c>
      <c r="AA62" s="303"/>
      <c r="AB62" s="299" t="str">
        <f t="shared" si="13"/>
        <v>select distinct(NMDSE_TYP_CD) as NMDSE_TYP_CD_Count_Distinct FROM DB_SLSCNSL_PRODREFRESH.CSTIW_SLS_TXN_LN_ITM_FCT ;</v>
      </c>
      <c r="AC62" s="303"/>
      <c r="AD62" s="59" t="s">
        <v>2603</v>
      </c>
      <c r="AE62" s="59" t="s">
        <v>12561</v>
      </c>
      <c r="AF62" s="59" t="s">
        <v>12647</v>
      </c>
      <c r="AG62" s="144" t="str">
        <f t="shared" si="30"/>
        <v>LN_ORIG_RTL_PRC_AMT</v>
      </c>
      <c r="AH62" s="144" t="str">
        <f t="shared" si="31"/>
        <v>This is the original retail price or the latest regular price for the Style Color of the SKU.  (From PDM)</v>
      </c>
      <c r="AI62" s="303"/>
      <c r="AJ62" s="303"/>
      <c r="AK62" s="298" t="str">
        <f t="shared" si="28"/>
        <v>col_51</v>
      </c>
      <c r="AL62" s="299" t="str">
        <f t="shared" si="15"/>
        <v>create table db_custscience_interns.col_51_DB_SLSCNSL_PRODREFRESH_CSTIW_SLS_TXN_LN_ITM_FCT_distinct_values_table_stats (col_id int, distinct_values bigint) Row format delimited Fields terminated by '\t' Lines terminated by '\n'  Stored as textfile ;</v>
      </c>
      <c r="AM62" s="59" t="s">
        <v>12331</v>
      </c>
      <c r="AP62" s="144" t="str">
        <f t="shared" si="16"/>
        <v>insert into table db_custscience_interns.col_51_DB_SLSCNSL_PRODREFRESH_CSTIW_SLS_TXN_LN_ITM_FCT_distinct_values_table_stats select '51' as col_id, count (distinct NMDSE_TYP_CD) as distinct_values</v>
      </c>
      <c r="AQ62" s="59" t="s">
        <v>12424</v>
      </c>
      <c r="AT62" s="144" t="str">
        <f t="shared" si="17"/>
        <v>insert into table db_custscience_interns.SUMMARY_of_DB_SLSCNSL_PRODREFRESH_CSTIW_SLS_TXN_LN_ITM_FCT_distinct_values_table_stats select col_id, distinct_values from db_custscience_interns.col_51_DB_SLSCNSL_PRODREFRESH_CSTIW_SLS_TXN_LN_ITM_FCT_distinct_values_table_stats ;</v>
      </c>
      <c r="AU62" s="59" t="s">
        <v>12707</v>
      </c>
      <c r="AW62" s="300" t="s">
        <v>12794</v>
      </c>
      <c r="AX62" s="300">
        <v>55</v>
      </c>
      <c r="AY62" s="300">
        <v>5</v>
      </c>
      <c r="BA62" s="144" t="str">
        <f t="shared" si="18"/>
        <v>drop table db_custscience_interns.col_51_DB_SLSCNSL_PRODREFRESH_CSTIW_SLS_TXN_LN_ITM_FCT_distinct_values_table_stats;</v>
      </c>
      <c r="BB62" s="59" t="s">
        <v>12902</v>
      </c>
      <c r="BC62" s="301"/>
      <c r="BD62" s="144" t="str">
        <f t="shared" si="19"/>
        <v>create table db_custscience_interns.col_51_DB_SLSCNSL_PRODREFRESH_CSTIW_SLS_TXN_LN_ITM_FCT_null_value_count_table_stats (col_id int, null_value_count bigint) Row format delimited Fields terminated by '\t' Lines terminated by '\n'  Stored as textfile ;</v>
      </c>
      <c r="BE62" s="59" t="s">
        <v>12995</v>
      </c>
      <c r="BH62" s="144" t="str">
        <f t="shared" si="20"/>
        <v xml:space="preserve">insert into table db_custscience_interns.col_51_DB_SLSCNSL_PRODREFRESH_CSTIW_SLS_TXN_LN_ITM_FCT_null_value_count_table_stats select '51' as col_id, count (sell_loc_hash_key) as null_value_count where NMDSE_TYP_CD IS NULL </v>
      </c>
      <c r="BI62" s="59" t="s">
        <v>15300</v>
      </c>
      <c r="BL62" s="144" t="str">
        <f t="shared" si="21"/>
        <v>insert into table db_custscience_interns.SUMMARY_of_DB_SLSCNSL_PRODREFRESH_CSTIW_SLS_TXN_LN_ITM_FCT_null_value_count_table_stats select col_id, null_value_count from db_custscience_interns.col_51_DB_SLSCNSL_PRODREFRESH_CSTIW_SLS_TXN_LN_ITM_FCT_null_value_count_table_stats ;</v>
      </c>
      <c r="BM62" s="59" t="s">
        <v>13089</v>
      </c>
      <c r="BO62" s="300"/>
      <c r="BP62" s="300"/>
      <c r="BQ62" s="300"/>
      <c r="BS62" s="144" t="str">
        <f t="shared" si="22"/>
        <v>drop table db_custscience_interns.col_51_DB_SLSCNSL_PRODREFRESH_CSTIW_SLS_TXN_LN_ITM_FCT_null_value_count_table_stats ;</v>
      </c>
      <c r="BT62" s="59" t="s">
        <v>12518</v>
      </c>
    </row>
    <row r="63" spans="1:72" s="59" customFormat="1">
      <c r="A63" s="59" t="s">
        <v>437</v>
      </c>
      <c r="B63" s="144" t="str">
        <f t="shared" si="23"/>
        <v>nmdse_typ_cd_desc string</v>
      </c>
      <c r="C63" s="145">
        <f t="shared" si="24"/>
        <v>18</v>
      </c>
      <c r="D63" s="145">
        <f t="shared" si="25"/>
        <v>0</v>
      </c>
      <c r="E63" s="145"/>
      <c r="F63" s="36" t="str">
        <f t="shared" si="26"/>
        <v>NMDSE_TYP_CD_DESC</v>
      </c>
      <c r="G63" s="36" t="str">
        <f t="shared" si="27"/>
        <v>string</v>
      </c>
      <c r="H63" s="29">
        <v>52</v>
      </c>
      <c r="I63" s="308">
        <f t="shared" si="8"/>
        <v>52</v>
      </c>
      <c r="J63" s="75"/>
      <c r="K63" s="128" t="str">
        <f t="shared" si="9"/>
        <v xml:space="preserve"> (From PDM)</v>
      </c>
      <c r="L63" s="128"/>
      <c r="M63" s="342"/>
      <c r="N63" s="396" t="s">
        <v>1697</v>
      </c>
      <c r="O63" s="396" t="s">
        <v>1697</v>
      </c>
      <c r="P63" s="396" t="s">
        <v>1697</v>
      </c>
      <c r="Q63" s="396" t="s">
        <v>1697</v>
      </c>
      <c r="S63" s="144" t="str">
        <f t="shared" si="10"/>
        <v>NMDSE_TYP_CD_DESC  string,</v>
      </c>
      <c r="T63" s="149" t="s">
        <v>13353</v>
      </c>
      <c r="U63" s="150" t="str">
        <f t="shared" si="11"/>
        <v>NMDSE_TYP_CD_DESC,</v>
      </c>
      <c r="V63" s="149"/>
      <c r="W63" s="149"/>
      <c r="X63" s="150" t="str">
        <f t="shared" si="12"/>
        <v>,a.NMDSE_TYP_CD_DESC</v>
      </c>
      <c r="Y63" s="303"/>
      <c r="Z63" s="299" t="str">
        <f t="shared" si="29"/>
        <v>select count (distinct NMDSE_TYP_CD_DESC) as NMDSE_TYP_CD_DESC_Count_Distinct FROM DB_SLSCNSL_PRODREFRESH.CSTIW_SLS_TXN_LN_ITM_FCT ;</v>
      </c>
      <c r="AA63" s="303"/>
      <c r="AB63" s="299" t="str">
        <f t="shared" si="13"/>
        <v>select distinct(NMDSE_TYP_CD_DESC) as NMDSE_TYP_CD_DESC_Count_Distinct FROM DB_SLSCNSL_PRODREFRESH.CSTIW_SLS_TXN_LN_ITM_FCT ;</v>
      </c>
      <c r="AC63" s="303"/>
      <c r="AD63" s="59" t="s">
        <v>2621</v>
      </c>
      <c r="AE63" s="59" t="s">
        <v>2825</v>
      </c>
      <c r="AF63" s="59" t="s">
        <v>12648</v>
      </c>
      <c r="AG63" s="144" t="str">
        <f t="shared" si="30"/>
        <v>SLS_RTN_IND</v>
      </c>
      <c r="AH63" s="144" t="str">
        <f t="shared" si="31"/>
        <v>A indicator to tell whether the transaction line is detailing the purchase of an item or the return of an item.  (From PDM)</v>
      </c>
      <c r="AI63" s="303"/>
      <c r="AJ63" s="303"/>
      <c r="AK63" s="298" t="str">
        <f t="shared" si="28"/>
        <v>col_52</v>
      </c>
      <c r="AL63" s="299" t="str">
        <f t="shared" si="15"/>
        <v>create table db_custscience_interns.col_52_DB_SLSCNSL_PRODREFRESH_CSTIW_SLS_TXN_LN_ITM_FCT_distinct_values_table_stats (col_id int, distinct_values bigint) Row format delimited Fields terminated by '\t' Lines terminated by '\n'  Stored as textfile ;</v>
      </c>
      <c r="AM63" s="59" t="s">
        <v>12332</v>
      </c>
      <c r="AP63" s="144" t="str">
        <f t="shared" si="16"/>
        <v>insert into table db_custscience_interns.col_52_DB_SLSCNSL_PRODREFRESH_CSTIW_SLS_TXN_LN_ITM_FCT_distinct_values_table_stats select '52' as col_id, count (distinct NMDSE_TYP_CD_DESC) as distinct_values</v>
      </c>
      <c r="AQ63" s="59" t="s">
        <v>12425</v>
      </c>
      <c r="AT63" s="144" t="str">
        <f t="shared" si="17"/>
        <v>insert into table db_custscience_interns.SUMMARY_of_DB_SLSCNSL_PRODREFRESH_CSTIW_SLS_TXN_LN_ITM_FCT_distinct_values_table_stats select col_id, distinct_values from db_custscience_interns.col_52_DB_SLSCNSL_PRODREFRESH_CSTIW_SLS_TXN_LN_ITM_FCT_distinct_values_table_stats ;</v>
      </c>
      <c r="AU63" s="59" t="s">
        <v>12708</v>
      </c>
      <c r="AW63" s="300" t="s">
        <v>12795</v>
      </c>
      <c r="AX63" s="300">
        <v>56</v>
      </c>
      <c r="AY63" s="300">
        <v>7</v>
      </c>
      <c r="BA63" s="144" t="str">
        <f t="shared" si="18"/>
        <v>drop table db_custscience_interns.col_52_DB_SLSCNSL_PRODREFRESH_CSTIW_SLS_TXN_LN_ITM_FCT_distinct_values_table_stats;</v>
      </c>
      <c r="BB63" s="59" t="s">
        <v>12903</v>
      </c>
      <c r="BC63" s="301"/>
      <c r="BD63" s="144" t="str">
        <f t="shared" si="19"/>
        <v>create table db_custscience_interns.col_52_DB_SLSCNSL_PRODREFRESH_CSTIW_SLS_TXN_LN_ITM_FCT_null_value_count_table_stats (col_id int, null_value_count bigint) Row format delimited Fields terminated by '\t' Lines terminated by '\n'  Stored as textfile ;</v>
      </c>
      <c r="BE63" s="59" t="s">
        <v>12996</v>
      </c>
      <c r="BH63" s="144" t="str">
        <f t="shared" si="20"/>
        <v xml:space="preserve">insert into table db_custscience_interns.col_52_DB_SLSCNSL_PRODREFRESH_CSTIW_SLS_TXN_LN_ITM_FCT_null_value_count_table_stats select '52' as col_id, count (sell_loc_hash_key) as null_value_count where NMDSE_TYP_CD_DESC IS NULL </v>
      </c>
      <c r="BI63" s="59" t="s">
        <v>15301</v>
      </c>
      <c r="BL63" s="144" t="str">
        <f t="shared" si="21"/>
        <v>insert into table db_custscience_interns.SUMMARY_of_DB_SLSCNSL_PRODREFRESH_CSTIW_SLS_TXN_LN_ITM_FCT_null_value_count_table_stats select col_id, null_value_count from db_custscience_interns.col_52_DB_SLSCNSL_PRODREFRESH_CSTIW_SLS_TXN_LN_ITM_FCT_null_value_count_table_stats ;</v>
      </c>
      <c r="BM63" s="59" t="s">
        <v>13090</v>
      </c>
      <c r="BO63" s="300"/>
      <c r="BP63" s="300"/>
      <c r="BQ63" s="300"/>
      <c r="BS63" s="144" t="str">
        <f t="shared" si="22"/>
        <v>drop table db_custscience_interns.col_52_DB_SLSCNSL_PRODREFRESH_CSTIW_SLS_TXN_LN_ITM_FCT_null_value_count_table_stats ;</v>
      </c>
      <c r="BT63" s="59" t="s">
        <v>12519</v>
      </c>
    </row>
    <row r="64" spans="1:72" s="59" customFormat="1" ht="30">
      <c r="A64" s="59" t="s">
        <v>12254</v>
      </c>
      <c r="B64" s="144" t="str">
        <f t="shared" si="23"/>
        <v>gcrd_txn_typ_cd string</v>
      </c>
      <c r="C64" s="145">
        <f t="shared" si="24"/>
        <v>16</v>
      </c>
      <c r="D64" s="145">
        <f t="shared" si="25"/>
        <v>0</v>
      </c>
      <c r="E64" s="145"/>
      <c r="F64" s="45" t="str">
        <f t="shared" si="26"/>
        <v>GCRD_TXN_TYP_CD</v>
      </c>
      <c r="G64" s="36" t="str">
        <f t="shared" si="27"/>
        <v>string</v>
      </c>
      <c r="H64" s="29">
        <v>53</v>
      </c>
      <c r="I64" s="308">
        <f t="shared" si="8"/>
        <v>3</v>
      </c>
      <c r="J64" s="75"/>
      <c r="K64" s="128" t="str">
        <f t="shared" si="9"/>
        <v>A code for one of the types of actions that may be applied to a gift card as part of a SALESTRANSACTION -- original sale (S) or reload (R).  (From PDM)</v>
      </c>
      <c r="L64" s="128"/>
      <c r="M64" s="342"/>
      <c r="N64" s="396" t="s">
        <v>1697</v>
      </c>
      <c r="O64" s="396" t="s">
        <v>1697</v>
      </c>
      <c r="P64" s="396" t="s">
        <v>1697</v>
      </c>
      <c r="Q64" s="396" t="s">
        <v>1697</v>
      </c>
      <c r="S64" s="144" t="str">
        <f t="shared" si="10"/>
        <v>GCRD_TXN_TYP_CD  string,</v>
      </c>
      <c r="T64" s="149" t="s">
        <v>13354</v>
      </c>
      <c r="U64" s="150" t="str">
        <f t="shared" si="11"/>
        <v>GCRD_TXN_TYP_CD,</v>
      </c>
      <c r="V64" s="149"/>
      <c r="W64" s="149"/>
      <c r="X64" s="150" t="str">
        <f t="shared" si="12"/>
        <v>,a.GCRD_TXN_TYP_CD</v>
      </c>
      <c r="Y64" s="303"/>
      <c r="Z64" s="299" t="str">
        <f t="shared" si="29"/>
        <v>select count (distinct GCRD_TXN_TYP_CD) as GCRD_TXN_TYP_CD_Count_Distinct FROM DB_SLSCNSL_PRODREFRESH.CSTIW_SLS_TXN_LN_ITM_FCT ;</v>
      </c>
      <c r="AA64" s="303"/>
      <c r="AB64" s="299" t="str">
        <f t="shared" si="13"/>
        <v>select distinct(GCRD_TXN_TYP_CD) as GCRD_TXN_TYP_CD_Count_Distinct FROM DB_SLSCNSL_PRODREFRESH.CSTIW_SLS_TXN_LN_ITM_FCT ;</v>
      </c>
      <c r="AC64" s="303"/>
      <c r="AD64" s="59" t="s">
        <v>12608</v>
      </c>
      <c r="AE64" s="59" t="s">
        <v>2825</v>
      </c>
      <c r="AF64" s="59" t="s">
        <v>12649</v>
      </c>
      <c r="AG64" s="144" t="str">
        <f t="shared" si="30"/>
        <v>PRC_OVRD_ROLE_CD</v>
      </c>
      <c r="AH64" s="144" t="str">
        <f t="shared" si="31"/>
        <v>A flag indicating whether or not the price on this transaction line differs from the price that would normally be charged as a result of the price being manually overridden with an alternative price. We found out merchandise item and non-merchandise item have different set of values. Non-Merchandise: M (manager override), S – sales associate override, blank Merchandise: Y (has override)and blank M, S represents the role of the person who overrides the price at the sales transaction line item level. Valid values are: M, S, Y ( has price override – but unknown party role) and “-“ (for blank, null) (From PDM)</v>
      </c>
      <c r="AI64" s="303"/>
      <c r="AJ64" s="303"/>
      <c r="AK64" s="298" t="str">
        <f t="shared" si="28"/>
        <v>col_53</v>
      </c>
      <c r="AL64" s="299" t="str">
        <f t="shared" si="15"/>
        <v>create table db_custscience_interns.col_53_DB_SLSCNSL_PRODREFRESH_CSTIW_SLS_TXN_LN_ITM_FCT_distinct_values_table_stats (col_id int, distinct_values bigint) Row format delimited Fields terminated by '\t' Lines terminated by '\n'  Stored as textfile ;</v>
      </c>
      <c r="AM64" s="59" t="s">
        <v>12333</v>
      </c>
      <c r="AP64" s="144" t="str">
        <f t="shared" si="16"/>
        <v>insert into table db_custscience_interns.col_53_DB_SLSCNSL_PRODREFRESH_CSTIW_SLS_TXN_LN_ITM_FCT_distinct_values_table_stats select '53' as col_id, count (distinct GCRD_TXN_TYP_CD) as distinct_values</v>
      </c>
      <c r="AQ64" s="59" t="s">
        <v>12426</v>
      </c>
      <c r="AT64" s="144" t="str">
        <f t="shared" si="17"/>
        <v>insert into table db_custscience_interns.SUMMARY_of_DB_SLSCNSL_PRODREFRESH_CSTIW_SLS_TXN_LN_ITM_FCT_distinct_values_table_stats select col_id, distinct_values from db_custscience_interns.col_53_DB_SLSCNSL_PRODREFRESH_CSTIW_SLS_TXN_LN_ITM_FCT_distinct_values_table_stats ;</v>
      </c>
      <c r="AU64" s="59" t="s">
        <v>12709</v>
      </c>
      <c r="AW64" s="300" t="s">
        <v>12796</v>
      </c>
      <c r="AX64" s="300">
        <v>57</v>
      </c>
      <c r="AY64" s="300">
        <v>2</v>
      </c>
      <c r="BA64" s="144" t="str">
        <f t="shared" si="18"/>
        <v>drop table db_custscience_interns.col_53_DB_SLSCNSL_PRODREFRESH_CSTIW_SLS_TXN_LN_ITM_FCT_distinct_values_table_stats;</v>
      </c>
      <c r="BB64" s="59" t="s">
        <v>12904</v>
      </c>
      <c r="BC64" s="301"/>
      <c r="BD64" s="144" t="str">
        <f t="shared" si="19"/>
        <v>create table db_custscience_interns.col_53_DB_SLSCNSL_PRODREFRESH_CSTIW_SLS_TXN_LN_ITM_FCT_null_value_count_table_stats (col_id int, null_value_count bigint) Row format delimited Fields terminated by '\t' Lines terminated by '\n'  Stored as textfile ;</v>
      </c>
      <c r="BE64" s="59" t="s">
        <v>12997</v>
      </c>
      <c r="BH64" s="144" t="str">
        <f t="shared" si="20"/>
        <v xml:space="preserve">insert into table db_custscience_interns.col_53_DB_SLSCNSL_PRODREFRESH_CSTIW_SLS_TXN_LN_ITM_FCT_null_value_count_table_stats select '53' as col_id, count (sell_loc_hash_key) as null_value_count where GCRD_TXN_TYP_CD IS NULL </v>
      </c>
      <c r="BI64" s="59" t="s">
        <v>15302</v>
      </c>
      <c r="BL64" s="144" t="str">
        <f t="shared" si="21"/>
        <v>insert into table db_custscience_interns.SUMMARY_of_DB_SLSCNSL_PRODREFRESH_CSTIW_SLS_TXN_LN_ITM_FCT_null_value_count_table_stats select col_id, null_value_count from db_custscience_interns.col_53_DB_SLSCNSL_PRODREFRESH_CSTIW_SLS_TXN_LN_ITM_FCT_null_value_count_table_stats ;</v>
      </c>
      <c r="BM64" s="59" t="s">
        <v>13091</v>
      </c>
      <c r="BO64" s="300"/>
      <c r="BP64" s="300"/>
      <c r="BQ64" s="300"/>
      <c r="BS64" s="144" t="str">
        <f t="shared" si="22"/>
        <v>drop table db_custscience_interns.col_53_DB_SLSCNSL_PRODREFRESH_CSTIW_SLS_TXN_LN_ITM_FCT_null_value_count_table_stats ;</v>
      </c>
      <c r="BT64" s="59" t="s">
        <v>12520</v>
      </c>
    </row>
    <row r="65" spans="1:72" s="59" customFormat="1" ht="30">
      <c r="A65" s="59" t="s">
        <v>439</v>
      </c>
      <c r="B65" s="144" t="str">
        <f t="shared" si="23"/>
        <v>sls_rtn_ind string</v>
      </c>
      <c r="C65" s="145">
        <f t="shared" si="24"/>
        <v>12</v>
      </c>
      <c r="D65" s="145">
        <f t="shared" si="25"/>
        <v>0</v>
      </c>
      <c r="E65" s="145"/>
      <c r="F65" s="44" t="str">
        <f t="shared" si="26"/>
        <v>SLS_RTN_IND</v>
      </c>
      <c r="G65" s="36" t="str">
        <f t="shared" si="27"/>
        <v>string</v>
      </c>
      <c r="H65" s="29">
        <v>54</v>
      </c>
      <c r="I65" s="308">
        <f t="shared" si="8"/>
        <v>2</v>
      </c>
      <c r="J65" s="75"/>
      <c r="K65" s="128" t="str">
        <f t="shared" si="9"/>
        <v>A indicator to tell whether the transaction line is detailing the purchase of an item or the return of an item.  (From PDM)</v>
      </c>
      <c r="L65" s="128"/>
      <c r="M65" s="342"/>
      <c r="N65" s="394" t="s">
        <v>120</v>
      </c>
      <c r="O65" s="394" t="s">
        <v>119</v>
      </c>
      <c r="P65" s="394" t="s">
        <v>120</v>
      </c>
      <c r="Q65" s="394" t="s">
        <v>119</v>
      </c>
      <c r="S65" s="144" t="str">
        <f t="shared" si="10"/>
        <v>SLS_RTN_IND  string,</v>
      </c>
      <c r="T65" s="149" t="s">
        <v>13355</v>
      </c>
      <c r="U65" s="150" t="str">
        <f t="shared" si="11"/>
        <v>SLS_RTN_IND,</v>
      </c>
      <c r="V65" s="149"/>
      <c r="W65" s="149"/>
      <c r="X65" s="150" t="str">
        <f t="shared" si="12"/>
        <v>,a.SLS_RTN_IND</v>
      </c>
      <c r="Y65" s="303"/>
      <c r="Z65" s="299" t="str">
        <f t="shared" si="29"/>
        <v>select count (distinct SLS_RTN_IND) as SLS_RTN_IND_Count_Distinct FROM DB_SLSCNSL_PRODREFRESH.CSTIW_SLS_TXN_LN_ITM_FCT ;</v>
      </c>
      <c r="AA65" s="303"/>
      <c r="AB65" s="299" t="str">
        <f t="shared" si="13"/>
        <v>select distinct(SLS_RTN_IND) as SLS_RTN_IND_Count_Distinct FROM DB_SLSCNSL_PRODREFRESH.CSTIW_SLS_TXN_LN_ITM_FCT ;</v>
      </c>
      <c r="AC65" s="303"/>
      <c r="AD65" s="59" t="s">
        <v>2625</v>
      </c>
      <c r="AE65" s="59" t="s">
        <v>2842</v>
      </c>
      <c r="AF65" s="300" t="s">
        <v>13135</v>
      </c>
      <c r="AG65" s="144" t="str">
        <f t="shared" si="30"/>
        <v>BRD_ID</v>
      </c>
      <c r="AH65" s="144" t="str">
        <f t="shared" si="31"/>
        <v>Brand ID (From PDM)</v>
      </c>
      <c r="AI65" s="303"/>
      <c r="AJ65" s="303"/>
      <c r="AK65" s="298" t="str">
        <f t="shared" si="28"/>
        <v>col_54</v>
      </c>
      <c r="AL65" s="299" t="str">
        <f t="shared" si="15"/>
        <v>create table db_custscience_interns.col_54_DB_SLSCNSL_PRODREFRESH_CSTIW_SLS_TXN_LN_ITM_FCT_distinct_values_table_stats (col_id int, distinct_values bigint) Row format delimited Fields terminated by '\t' Lines terminated by '\n'  Stored as textfile ;</v>
      </c>
      <c r="AM65" s="59" t="s">
        <v>12334</v>
      </c>
      <c r="AP65" s="144" t="str">
        <f t="shared" si="16"/>
        <v>insert into table db_custscience_interns.col_54_DB_SLSCNSL_PRODREFRESH_CSTIW_SLS_TXN_LN_ITM_FCT_distinct_values_table_stats select '54' as col_id, count (distinct SLS_RTN_IND) as distinct_values</v>
      </c>
      <c r="AQ65" s="59" t="s">
        <v>12427</v>
      </c>
      <c r="AT65" s="144" t="str">
        <f t="shared" si="17"/>
        <v>insert into table db_custscience_interns.SUMMARY_of_DB_SLSCNSL_PRODREFRESH_CSTIW_SLS_TXN_LN_ITM_FCT_distinct_values_table_stats select col_id, distinct_values from db_custscience_interns.col_54_DB_SLSCNSL_PRODREFRESH_CSTIW_SLS_TXN_LN_ITM_FCT_distinct_values_table_stats ;</v>
      </c>
      <c r="AU65" s="59" t="s">
        <v>12710</v>
      </c>
      <c r="AW65" s="300" t="s">
        <v>12797</v>
      </c>
      <c r="AX65" s="300">
        <v>58</v>
      </c>
      <c r="AY65" s="300">
        <v>2</v>
      </c>
      <c r="BA65" s="144" t="str">
        <f t="shared" si="18"/>
        <v>drop table db_custscience_interns.col_54_DB_SLSCNSL_PRODREFRESH_CSTIW_SLS_TXN_LN_ITM_FCT_distinct_values_table_stats;</v>
      </c>
      <c r="BB65" s="59" t="s">
        <v>12905</v>
      </c>
      <c r="BC65" s="301"/>
      <c r="BD65" s="144" t="str">
        <f t="shared" si="19"/>
        <v>create table db_custscience_interns.col_54_DB_SLSCNSL_PRODREFRESH_CSTIW_SLS_TXN_LN_ITM_FCT_null_value_count_table_stats (col_id int, null_value_count bigint) Row format delimited Fields terminated by '\t' Lines terminated by '\n'  Stored as textfile ;</v>
      </c>
      <c r="BE65" s="59" t="s">
        <v>12998</v>
      </c>
      <c r="BH65" s="144" t="str">
        <f t="shared" si="20"/>
        <v xml:space="preserve">insert into table db_custscience_interns.col_54_DB_SLSCNSL_PRODREFRESH_CSTIW_SLS_TXN_LN_ITM_FCT_null_value_count_table_stats select '54' as col_id, count (sell_loc_hash_key) as null_value_count where SLS_RTN_IND IS NULL </v>
      </c>
      <c r="BI65" s="59" t="s">
        <v>15303</v>
      </c>
      <c r="BL65" s="144" t="str">
        <f t="shared" si="21"/>
        <v>insert into table db_custscience_interns.SUMMARY_of_DB_SLSCNSL_PRODREFRESH_CSTIW_SLS_TXN_LN_ITM_FCT_null_value_count_table_stats select col_id, null_value_count from db_custscience_interns.col_54_DB_SLSCNSL_PRODREFRESH_CSTIW_SLS_TXN_LN_ITM_FCT_null_value_count_table_stats ;</v>
      </c>
      <c r="BM65" s="59" t="s">
        <v>13092</v>
      </c>
      <c r="BO65" s="300"/>
      <c r="BP65" s="300"/>
      <c r="BQ65" s="300"/>
      <c r="BS65" s="144" t="str">
        <f t="shared" si="22"/>
        <v>drop table db_custscience_interns.col_54_DB_SLSCNSL_PRODREFRESH_CSTIW_SLS_TXN_LN_ITM_FCT_null_value_count_table_stats ;</v>
      </c>
      <c r="BT65" s="59" t="s">
        <v>12521</v>
      </c>
    </row>
    <row r="66" spans="1:72" s="59" customFormat="1" ht="123.75" customHeight="1">
      <c r="A66" s="59" t="s">
        <v>12255</v>
      </c>
      <c r="B66" s="144" t="str">
        <f t="shared" si="23"/>
        <v>prc_ovrd_role_cd string</v>
      </c>
      <c r="C66" s="145">
        <f t="shared" si="24"/>
        <v>17</v>
      </c>
      <c r="D66" s="145">
        <f t="shared" si="25"/>
        <v>0</v>
      </c>
      <c r="E66" s="145"/>
      <c r="F66" s="36" t="str">
        <f t="shared" si="26"/>
        <v>PRC_OVRD_ROLE_CD</v>
      </c>
      <c r="G66" s="36" t="str">
        <f t="shared" si="27"/>
        <v>string</v>
      </c>
      <c r="H66" s="29">
        <v>55</v>
      </c>
      <c r="I66" s="308">
        <f t="shared" si="8"/>
        <v>5</v>
      </c>
      <c r="J66" s="75"/>
      <c r="K66" s="128" t="str">
        <f t="shared" si="9"/>
        <v>A flag indicating whether or not the price on this transaction line differs from the price that would normally be charged as a result of the price being manually overridden with an alternative price. We found out merchandise item and non-merchandise item have different set of values. Non-Merchandise: M (manager override), S – sales associate override, blank Merchandise: Y (has override)and blank M, S represents the role of the person who overrides the price at the sales transaction line item level. Valid values are: M, S, Y ( has price override – but unknown party role) and “-“ (for blank, null) (From PDM)</v>
      </c>
      <c r="L66" s="128"/>
      <c r="M66" s="342"/>
      <c r="N66" s="396" t="s">
        <v>1697</v>
      </c>
      <c r="O66" s="396" t="s">
        <v>1697</v>
      </c>
      <c r="P66" s="396" t="s">
        <v>1697</v>
      </c>
      <c r="Q66" s="396" t="s">
        <v>1697</v>
      </c>
      <c r="S66" s="144" t="str">
        <f t="shared" si="10"/>
        <v>PRC_OVRD_ROLE_CD  string,</v>
      </c>
      <c r="T66" s="149" t="s">
        <v>13356</v>
      </c>
      <c r="U66" s="150" t="str">
        <f t="shared" si="11"/>
        <v>PRC_OVRD_ROLE_CD,</v>
      </c>
      <c r="V66" s="149"/>
      <c r="W66" s="149"/>
      <c r="X66" s="150" t="str">
        <f t="shared" si="12"/>
        <v>,a.PRC_OVRD_ROLE_CD</v>
      </c>
      <c r="Y66" s="303"/>
      <c r="Z66" s="299" t="str">
        <f t="shared" si="29"/>
        <v>select count (distinct PRC_OVRD_ROLE_CD) as PRC_OVRD_ROLE_CD_Count_Distinct FROM DB_SLSCNSL_PRODREFRESH.CSTIW_SLS_TXN_LN_ITM_FCT ;</v>
      </c>
      <c r="AA66" s="303"/>
      <c r="AB66" s="299" t="str">
        <f t="shared" si="13"/>
        <v>select distinct(PRC_OVRD_ROLE_CD) as PRC_OVRD_ROLE_CD_Count_Distinct FROM DB_SLSCNSL_PRODREFRESH.CSTIW_SLS_TXN_LN_ITM_FCT ;</v>
      </c>
      <c r="AC66" s="303"/>
      <c r="AD66" s="59" t="s">
        <v>2627</v>
      </c>
      <c r="AE66" s="59" t="s">
        <v>2842</v>
      </c>
      <c r="AF66" s="300" t="s">
        <v>13134</v>
      </c>
      <c r="AG66" s="144" t="str">
        <f t="shared" si="30"/>
        <v>CHNL_ID</v>
      </c>
      <c r="AH66" s="144" t="str">
        <f t="shared" si="31"/>
        <v>Channel ID (From PDM)</v>
      </c>
      <c r="AI66" s="303"/>
      <c r="AJ66" s="303"/>
      <c r="AK66" s="298" t="str">
        <f t="shared" si="28"/>
        <v>col_55</v>
      </c>
      <c r="AL66" s="299" t="str">
        <f t="shared" si="15"/>
        <v>create table db_custscience_interns.col_55_DB_SLSCNSL_PRODREFRESH_CSTIW_SLS_TXN_LN_ITM_FCT_distinct_values_table_stats (col_id int, distinct_values bigint) Row format delimited Fields terminated by '\t' Lines terminated by '\n'  Stored as textfile ;</v>
      </c>
      <c r="AM66" s="59" t="s">
        <v>12335</v>
      </c>
      <c r="AP66" s="144" t="str">
        <f t="shared" si="16"/>
        <v>insert into table db_custscience_interns.col_55_DB_SLSCNSL_PRODREFRESH_CSTIW_SLS_TXN_LN_ITM_FCT_distinct_values_table_stats select '55' as col_id, count (distinct PRC_OVRD_ROLE_CD) as distinct_values</v>
      </c>
      <c r="AQ66" s="59" t="s">
        <v>12428</v>
      </c>
      <c r="AT66" s="144" t="str">
        <f t="shared" si="17"/>
        <v>insert into table db_custscience_interns.SUMMARY_of_DB_SLSCNSL_PRODREFRESH_CSTIW_SLS_TXN_LN_ITM_FCT_distinct_values_table_stats select col_id, distinct_values from db_custscience_interns.col_55_DB_SLSCNSL_PRODREFRESH_CSTIW_SLS_TXN_LN_ITM_FCT_distinct_values_table_stats ;</v>
      </c>
      <c r="AU66" s="59" t="s">
        <v>12711</v>
      </c>
      <c r="AW66" s="300" t="s">
        <v>12798</v>
      </c>
      <c r="AX66" s="300">
        <v>59</v>
      </c>
      <c r="AY66" s="300">
        <v>11</v>
      </c>
      <c r="BA66" s="144" t="str">
        <f t="shared" si="18"/>
        <v>drop table db_custscience_interns.col_55_DB_SLSCNSL_PRODREFRESH_CSTIW_SLS_TXN_LN_ITM_FCT_distinct_values_table_stats;</v>
      </c>
      <c r="BB66" s="59" t="s">
        <v>12906</v>
      </c>
      <c r="BC66" s="301"/>
      <c r="BD66" s="144" t="str">
        <f t="shared" si="19"/>
        <v>create table db_custscience_interns.col_55_DB_SLSCNSL_PRODREFRESH_CSTIW_SLS_TXN_LN_ITM_FCT_null_value_count_table_stats (col_id int, null_value_count bigint) Row format delimited Fields terminated by '\t' Lines terminated by '\n'  Stored as textfile ;</v>
      </c>
      <c r="BE66" s="59" t="s">
        <v>12999</v>
      </c>
      <c r="BH66" s="144" t="str">
        <f t="shared" si="20"/>
        <v xml:space="preserve">insert into table db_custscience_interns.col_55_DB_SLSCNSL_PRODREFRESH_CSTIW_SLS_TXN_LN_ITM_FCT_null_value_count_table_stats select '55' as col_id, count (sell_loc_hash_key) as null_value_count where PRC_OVRD_ROLE_CD IS NULL </v>
      </c>
      <c r="BI66" s="59" t="s">
        <v>15304</v>
      </c>
      <c r="BL66" s="144" t="str">
        <f t="shared" si="21"/>
        <v>insert into table db_custscience_interns.SUMMARY_of_DB_SLSCNSL_PRODREFRESH_CSTIW_SLS_TXN_LN_ITM_FCT_null_value_count_table_stats select col_id, null_value_count from db_custscience_interns.col_55_DB_SLSCNSL_PRODREFRESH_CSTIW_SLS_TXN_LN_ITM_FCT_null_value_count_table_stats ;</v>
      </c>
      <c r="BM66" s="59" t="s">
        <v>13093</v>
      </c>
      <c r="BO66" s="300"/>
      <c r="BP66" s="300"/>
      <c r="BQ66" s="300"/>
      <c r="BS66" s="144" t="str">
        <f t="shared" si="22"/>
        <v>drop table db_custscience_interns.col_55_DB_SLSCNSL_PRODREFRESH_CSTIW_SLS_TXN_LN_ITM_FCT_null_value_count_table_stats ;</v>
      </c>
      <c r="BT66" s="59" t="s">
        <v>12522</v>
      </c>
    </row>
    <row r="67" spans="1:72" s="59" customFormat="1" ht="115.5" customHeight="1">
      <c r="A67" s="59" t="s">
        <v>441</v>
      </c>
      <c r="B67" s="144" t="str">
        <f t="shared" si="23"/>
        <v>brd_id int</v>
      </c>
      <c r="C67" s="145">
        <f t="shared" si="24"/>
        <v>7</v>
      </c>
      <c r="D67" s="145">
        <f t="shared" si="25"/>
        <v>0</v>
      </c>
      <c r="E67" s="145"/>
      <c r="F67" s="44" t="str">
        <f t="shared" si="26"/>
        <v>BRD_ID</v>
      </c>
      <c r="G67" s="36" t="str">
        <f t="shared" si="27"/>
        <v>int</v>
      </c>
      <c r="H67" s="29">
        <v>56</v>
      </c>
      <c r="I67" s="308">
        <f t="shared" si="8"/>
        <v>7</v>
      </c>
      <c r="J67" s="75"/>
      <c r="K67" s="128" t="str">
        <f t="shared" si="9"/>
        <v>Brand ID (From PDM)</v>
      </c>
      <c r="L67" s="140" t="s">
        <v>14857</v>
      </c>
      <c r="M67" s="352" t="s">
        <v>13138</v>
      </c>
      <c r="N67" s="394">
        <v>3</v>
      </c>
      <c r="O67" s="394">
        <v>3</v>
      </c>
      <c r="P67" s="394">
        <v>3</v>
      </c>
      <c r="Q67" s="394">
        <v>3</v>
      </c>
      <c r="S67" s="144" t="str">
        <f t="shared" si="10"/>
        <v>BRD_ID  int,</v>
      </c>
      <c r="T67" s="149" t="s">
        <v>13357</v>
      </c>
      <c r="U67" s="150" t="str">
        <f t="shared" si="11"/>
        <v>BRD_ID,</v>
      </c>
      <c r="V67" s="149"/>
      <c r="W67" s="149"/>
      <c r="X67" s="150" t="str">
        <f t="shared" si="12"/>
        <v>,a.BRD_ID</v>
      </c>
      <c r="Y67" s="303"/>
      <c r="Z67" s="299" t="str">
        <f t="shared" si="29"/>
        <v>select count (distinct BRD_ID) as BRD_ID_Count_Distinct FROM DB_SLSCNSL_PRODREFRESH.CSTIW_SLS_TXN_LN_ITM_FCT ;</v>
      </c>
      <c r="AA67" s="303"/>
      <c r="AB67" s="299" t="str">
        <f t="shared" si="13"/>
        <v>select distinct(BRD_ID) as BRD_ID_Count_Distinct FROM DB_SLSCNSL_PRODREFRESH.CSTIW_SLS_TXN_LN_ITM_FCT ;</v>
      </c>
      <c r="AC67" s="303"/>
      <c r="AD67" s="59" t="s">
        <v>2635</v>
      </c>
      <c r="AE67" s="59" t="s">
        <v>2825</v>
      </c>
      <c r="AF67" s="59" t="s">
        <v>2636</v>
      </c>
      <c r="AG67" s="144" t="str">
        <f t="shared" si="30"/>
        <v>CTRY_CD</v>
      </c>
      <c r="AH67" s="144" t="str">
        <f t="shared" si="31"/>
        <v>Identifies the country of the location  (From PDM)</v>
      </c>
      <c r="AI67" s="303"/>
      <c r="AJ67" s="303"/>
      <c r="AK67" s="298" t="str">
        <f t="shared" si="28"/>
        <v>col_56</v>
      </c>
      <c r="AL67" s="299" t="str">
        <f t="shared" si="15"/>
        <v>create table db_custscience_interns.col_56_DB_SLSCNSL_PRODREFRESH_CSTIW_SLS_TXN_LN_ITM_FCT_distinct_values_table_stats (col_id int, distinct_values bigint) Row format delimited Fields terminated by '\t' Lines terminated by '\n'  Stored as textfile ;</v>
      </c>
      <c r="AM67" s="59" t="s">
        <v>12336</v>
      </c>
      <c r="AP67" s="144" t="str">
        <f t="shared" si="16"/>
        <v>insert into table db_custscience_interns.col_56_DB_SLSCNSL_PRODREFRESH_CSTIW_SLS_TXN_LN_ITM_FCT_distinct_values_table_stats select '56' as col_id, count (distinct BRD_ID) as distinct_values</v>
      </c>
      <c r="AQ67" s="59" t="s">
        <v>12429</v>
      </c>
      <c r="AT67" s="144" t="str">
        <f t="shared" si="17"/>
        <v>insert into table db_custscience_interns.SUMMARY_of_DB_SLSCNSL_PRODREFRESH_CSTIW_SLS_TXN_LN_ITM_FCT_distinct_values_table_stats select col_id, distinct_values from db_custscience_interns.col_56_DB_SLSCNSL_PRODREFRESH_CSTIW_SLS_TXN_LN_ITM_FCT_distinct_values_table_stats ;</v>
      </c>
      <c r="AU67" s="59" t="s">
        <v>12712</v>
      </c>
      <c r="AW67" s="300" t="s">
        <v>12799</v>
      </c>
      <c r="AX67" s="300">
        <v>60</v>
      </c>
      <c r="AY67" s="300">
        <v>9</v>
      </c>
      <c r="BA67" s="144" t="str">
        <f t="shared" si="18"/>
        <v>drop table db_custscience_interns.col_56_DB_SLSCNSL_PRODREFRESH_CSTIW_SLS_TXN_LN_ITM_FCT_distinct_values_table_stats;</v>
      </c>
      <c r="BB67" s="59" t="s">
        <v>12907</v>
      </c>
      <c r="BC67" s="301"/>
      <c r="BD67" s="144" t="str">
        <f t="shared" si="19"/>
        <v>create table db_custscience_interns.col_56_DB_SLSCNSL_PRODREFRESH_CSTIW_SLS_TXN_LN_ITM_FCT_null_value_count_table_stats (col_id int, null_value_count bigint) Row format delimited Fields terminated by '\t' Lines terminated by '\n'  Stored as textfile ;</v>
      </c>
      <c r="BE67" s="59" t="s">
        <v>13000</v>
      </c>
      <c r="BH67" s="144" t="str">
        <f t="shared" si="20"/>
        <v xml:space="preserve">insert into table db_custscience_interns.col_56_DB_SLSCNSL_PRODREFRESH_CSTIW_SLS_TXN_LN_ITM_FCT_null_value_count_table_stats select '56' as col_id, count (sell_loc_hash_key) as null_value_count where BRD_ID IS NULL </v>
      </c>
      <c r="BI67" s="59" t="s">
        <v>15305</v>
      </c>
      <c r="BL67" s="144" t="str">
        <f t="shared" si="21"/>
        <v>insert into table db_custscience_interns.SUMMARY_of_DB_SLSCNSL_PRODREFRESH_CSTIW_SLS_TXN_LN_ITM_FCT_null_value_count_table_stats select col_id, null_value_count from db_custscience_interns.col_56_DB_SLSCNSL_PRODREFRESH_CSTIW_SLS_TXN_LN_ITM_FCT_null_value_count_table_stats ;</v>
      </c>
      <c r="BM67" s="59" t="s">
        <v>13094</v>
      </c>
      <c r="BO67" s="300"/>
      <c r="BP67" s="300"/>
      <c r="BQ67" s="300"/>
      <c r="BS67" s="144" t="str">
        <f t="shared" si="22"/>
        <v>drop table db_custscience_interns.col_56_DB_SLSCNSL_PRODREFRESH_CSTIW_SLS_TXN_LN_ITM_FCT_null_value_count_table_stats ;</v>
      </c>
      <c r="BT67" s="59" t="s">
        <v>12523</v>
      </c>
    </row>
    <row r="68" spans="1:72" s="59" customFormat="1" ht="30">
      <c r="A68" s="59" t="s">
        <v>442</v>
      </c>
      <c r="B68" s="144" t="str">
        <f t="shared" si="23"/>
        <v>chnl_id int</v>
      </c>
      <c r="C68" s="145">
        <f t="shared" si="24"/>
        <v>8</v>
      </c>
      <c r="D68" s="145">
        <f t="shared" si="25"/>
        <v>0</v>
      </c>
      <c r="E68" s="145"/>
      <c r="F68" s="44" t="str">
        <f t="shared" si="26"/>
        <v>CHNL_ID</v>
      </c>
      <c r="G68" s="36" t="str">
        <f t="shared" si="27"/>
        <v>int</v>
      </c>
      <c r="H68" s="29">
        <v>57</v>
      </c>
      <c r="I68" s="308">
        <f t="shared" si="8"/>
        <v>2</v>
      </c>
      <c r="J68" s="75"/>
      <c r="K68" s="128" t="str">
        <f t="shared" si="9"/>
        <v>Channel ID (From PDM)</v>
      </c>
      <c r="L68" s="140" t="s">
        <v>14858</v>
      </c>
      <c r="M68" s="342" t="s">
        <v>13133</v>
      </c>
      <c r="N68" s="394">
        <v>1</v>
      </c>
      <c r="O68" s="394">
        <v>1</v>
      </c>
      <c r="P68" s="394">
        <v>2</v>
      </c>
      <c r="Q68" s="394">
        <v>2</v>
      </c>
      <c r="S68" s="144" t="str">
        <f t="shared" si="10"/>
        <v>CHNL_ID  int,</v>
      </c>
      <c r="T68" s="149" t="s">
        <v>13358</v>
      </c>
      <c r="U68" s="150" t="str">
        <f t="shared" si="11"/>
        <v>CHNL_ID,</v>
      </c>
      <c r="V68" s="149"/>
      <c r="W68" s="149"/>
      <c r="X68" s="150" t="str">
        <f t="shared" si="12"/>
        <v>,a.CHNL_ID</v>
      </c>
      <c r="Y68" s="303"/>
      <c r="Z68" s="299" t="str">
        <f t="shared" si="29"/>
        <v>select count (distinct CHNL_ID) as CHNL_ID_Count_Distinct FROM DB_SLSCNSL_PRODREFRESH.CSTIW_SLS_TXN_LN_ITM_FCT ;</v>
      </c>
      <c r="AA68" s="303"/>
      <c r="AB68" s="299" t="str">
        <f t="shared" si="13"/>
        <v>select distinct(CHNL_ID) as CHNL_ID_Count_Distinct FROM DB_SLSCNSL_PRODREFRESH.CSTIW_SLS_TXN_LN_ITM_FCT ;</v>
      </c>
      <c r="AC68" s="303"/>
      <c r="AD68" s="59" t="s">
        <v>12609</v>
      </c>
      <c r="AE68" s="59" t="s">
        <v>2825</v>
      </c>
      <c r="AG68" s="144" t="str">
        <f t="shared" si="30"/>
        <v>GCRD_NBR</v>
      </c>
      <c r="AH68" s="144" t="str">
        <f t="shared" si="31"/>
        <v xml:space="preserve"> (From PDM)</v>
      </c>
      <c r="AI68" s="303"/>
      <c r="AJ68" s="303"/>
      <c r="AK68" s="298" t="str">
        <f t="shared" si="28"/>
        <v>col_57</v>
      </c>
      <c r="AL68" s="299" t="str">
        <f t="shared" si="15"/>
        <v>create table db_custscience_interns.col_57_DB_SLSCNSL_PRODREFRESH_CSTIW_SLS_TXN_LN_ITM_FCT_distinct_values_table_stats (col_id int, distinct_values bigint) Row format delimited Fields terminated by '\t' Lines terminated by '\n'  Stored as textfile ;</v>
      </c>
      <c r="AM68" s="59" t="s">
        <v>12337</v>
      </c>
      <c r="AP68" s="144" t="str">
        <f t="shared" si="16"/>
        <v>insert into table db_custscience_interns.col_57_DB_SLSCNSL_PRODREFRESH_CSTIW_SLS_TXN_LN_ITM_FCT_distinct_values_table_stats select '57' as col_id, count (distinct CHNL_ID) as distinct_values</v>
      </c>
      <c r="AQ68" s="59" t="s">
        <v>12430</v>
      </c>
      <c r="AT68" s="144" t="str">
        <f t="shared" si="17"/>
        <v>insert into table db_custscience_interns.SUMMARY_of_DB_SLSCNSL_PRODREFRESH_CSTIW_SLS_TXN_LN_ITM_FCT_distinct_values_table_stats select col_id, distinct_values from db_custscience_interns.col_57_DB_SLSCNSL_PRODREFRESH_CSTIW_SLS_TXN_LN_ITM_FCT_distinct_values_table_stats ;</v>
      </c>
      <c r="AU68" s="59" t="s">
        <v>12713</v>
      </c>
      <c r="AW68" s="300" t="s">
        <v>12800</v>
      </c>
      <c r="AX68" s="300">
        <v>7</v>
      </c>
      <c r="AY68" s="300">
        <v>4599539</v>
      </c>
      <c r="BA68" s="144" t="str">
        <f t="shared" si="18"/>
        <v>drop table db_custscience_interns.col_57_DB_SLSCNSL_PRODREFRESH_CSTIW_SLS_TXN_LN_ITM_FCT_distinct_values_table_stats;</v>
      </c>
      <c r="BB68" s="59" t="s">
        <v>12908</v>
      </c>
      <c r="BC68" s="301"/>
      <c r="BD68" s="144" t="str">
        <f t="shared" si="19"/>
        <v>create table db_custscience_interns.col_57_DB_SLSCNSL_PRODREFRESH_CSTIW_SLS_TXN_LN_ITM_FCT_null_value_count_table_stats (col_id int, null_value_count bigint) Row format delimited Fields terminated by '\t' Lines terminated by '\n'  Stored as textfile ;</v>
      </c>
      <c r="BE68" s="59" t="s">
        <v>13001</v>
      </c>
      <c r="BH68" s="144" t="str">
        <f t="shared" si="20"/>
        <v xml:space="preserve">insert into table db_custscience_interns.col_57_DB_SLSCNSL_PRODREFRESH_CSTIW_SLS_TXN_LN_ITM_FCT_null_value_count_table_stats select '57' as col_id, count (sell_loc_hash_key) as null_value_count where CHNL_ID IS NULL </v>
      </c>
      <c r="BI68" s="59" t="s">
        <v>15306</v>
      </c>
      <c r="BL68" s="144" t="str">
        <f t="shared" si="21"/>
        <v>insert into table db_custscience_interns.SUMMARY_of_DB_SLSCNSL_PRODREFRESH_CSTIW_SLS_TXN_LN_ITM_FCT_null_value_count_table_stats select col_id, null_value_count from db_custscience_interns.col_57_DB_SLSCNSL_PRODREFRESH_CSTIW_SLS_TXN_LN_ITM_FCT_null_value_count_table_stats ;</v>
      </c>
      <c r="BM68" s="59" t="s">
        <v>13095</v>
      </c>
      <c r="BO68" s="300"/>
      <c r="BP68" s="300"/>
      <c r="BQ68" s="300"/>
      <c r="BS68" s="144" t="str">
        <f t="shared" si="22"/>
        <v>drop table db_custscience_interns.col_57_DB_SLSCNSL_PRODREFRESH_CSTIW_SLS_TXN_LN_ITM_FCT_null_value_count_table_stats ;</v>
      </c>
      <c r="BT68" s="59" t="s">
        <v>12524</v>
      </c>
    </row>
    <row r="69" spans="1:72" s="59" customFormat="1">
      <c r="A69" s="59" t="s">
        <v>443</v>
      </c>
      <c r="B69" s="144" t="str">
        <f t="shared" si="23"/>
        <v>dd_chnl_id int</v>
      </c>
      <c r="C69" s="145">
        <f t="shared" si="24"/>
        <v>11</v>
      </c>
      <c r="D69" s="145">
        <f t="shared" si="25"/>
        <v>0</v>
      </c>
      <c r="E69" s="145"/>
      <c r="F69" s="44" t="str">
        <f t="shared" si="26"/>
        <v>DD_CHNL_ID</v>
      </c>
      <c r="G69" s="36" t="str">
        <f t="shared" si="27"/>
        <v>int</v>
      </c>
      <c r="H69" s="29">
        <v>58</v>
      </c>
      <c r="I69" s="308">
        <f t="shared" si="8"/>
        <v>2</v>
      </c>
      <c r="J69" s="75"/>
      <c r="K69" s="128" t="str">
        <f t="shared" si="9"/>
        <v>Demand Channel ID (From PDM)</v>
      </c>
      <c r="L69" s="128"/>
      <c r="M69" s="342" t="s">
        <v>13133</v>
      </c>
      <c r="N69" s="394">
        <v>1</v>
      </c>
      <c r="O69" s="394">
        <v>1</v>
      </c>
      <c r="P69" s="394">
        <v>2</v>
      </c>
      <c r="Q69" s="394">
        <v>2</v>
      </c>
      <c r="S69" s="144" t="str">
        <f t="shared" si="10"/>
        <v>DD_CHNL_ID  int,</v>
      </c>
      <c r="T69" s="149" t="s">
        <v>13359</v>
      </c>
      <c r="U69" s="150" t="str">
        <f t="shared" si="11"/>
        <v>DD_CHNL_ID,</v>
      </c>
      <c r="V69" s="149"/>
      <c r="W69" s="149"/>
      <c r="X69" s="150" t="str">
        <f t="shared" si="12"/>
        <v>,a.DD_CHNL_ID</v>
      </c>
      <c r="Y69" s="303"/>
      <c r="Z69" s="299" t="str">
        <f t="shared" si="29"/>
        <v>select count (distinct DD_CHNL_ID) as DD_CHNL_ID_Count_Distinct FROM DB_SLSCNSL_PRODREFRESH.CSTIW_SLS_TXN_LN_ITM_FCT ;</v>
      </c>
      <c r="AA69" s="303"/>
      <c r="AB69" s="299" t="str">
        <f t="shared" si="13"/>
        <v>select distinct(DD_CHNL_ID) as DD_CHNL_ID_Count_Distinct FROM DB_SLSCNSL_PRODREFRESH.CSTIW_SLS_TXN_LN_ITM_FCT ;</v>
      </c>
      <c r="AC69" s="303"/>
      <c r="AD69" s="59" t="s">
        <v>12610</v>
      </c>
      <c r="AE69" s="59" t="s">
        <v>2825</v>
      </c>
      <c r="AG69" s="144" t="str">
        <f t="shared" si="30"/>
        <v>GC_NBR</v>
      </c>
      <c r="AH69" s="144" t="str">
        <f t="shared" si="31"/>
        <v xml:space="preserve"> (From PDM)</v>
      </c>
      <c r="AI69" s="303"/>
      <c r="AJ69" s="303"/>
      <c r="AK69" s="298" t="str">
        <f t="shared" si="28"/>
        <v>col_58</v>
      </c>
      <c r="AL69" s="299" t="str">
        <f t="shared" si="15"/>
        <v>create table db_custscience_interns.col_58_DB_SLSCNSL_PRODREFRESH_CSTIW_SLS_TXN_LN_ITM_FCT_distinct_values_table_stats (col_id int, distinct_values bigint) Row format delimited Fields terminated by '\t' Lines terminated by '\n'  Stored as textfile ;</v>
      </c>
      <c r="AM69" s="59" t="s">
        <v>12338</v>
      </c>
      <c r="AP69" s="144" t="str">
        <f t="shared" si="16"/>
        <v>insert into table db_custscience_interns.col_58_DB_SLSCNSL_PRODREFRESH_CSTIW_SLS_TXN_LN_ITM_FCT_distinct_values_table_stats select '58' as col_id, count (distinct DD_CHNL_ID) as distinct_values</v>
      </c>
      <c r="AQ69" s="59" t="s">
        <v>12431</v>
      </c>
      <c r="AT69" s="144" t="str">
        <f t="shared" si="17"/>
        <v>insert into table db_custscience_interns.SUMMARY_of_DB_SLSCNSL_PRODREFRESH_CSTIW_SLS_TXN_LN_ITM_FCT_distinct_values_table_stats select col_id, distinct_values from db_custscience_interns.col_58_DB_SLSCNSL_PRODREFRESH_CSTIW_SLS_TXN_LN_ITM_FCT_distinct_values_table_stats ;</v>
      </c>
      <c r="AU69" s="59" t="s">
        <v>12714</v>
      </c>
      <c r="AW69" s="300" t="s">
        <v>12801</v>
      </c>
      <c r="AX69" s="300">
        <v>61</v>
      </c>
      <c r="AY69" s="300">
        <v>5</v>
      </c>
      <c r="BA69" s="144" t="str">
        <f t="shared" si="18"/>
        <v>drop table db_custscience_interns.col_58_DB_SLSCNSL_PRODREFRESH_CSTIW_SLS_TXN_LN_ITM_FCT_distinct_values_table_stats;</v>
      </c>
      <c r="BB69" s="59" t="s">
        <v>12909</v>
      </c>
      <c r="BC69" s="301"/>
      <c r="BD69" s="144" t="str">
        <f t="shared" si="19"/>
        <v>create table db_custscience_interns.col_58_DB_SLSCNSL_PRODREFRESH_CSTIW_SLS_TXN_LN_ITM_FCT_null_value_count_table_stats (col_id int, null_value_count bigint) Row format delimited Fields terminated by '\t' Lines terminated by '\n'  Stored as textfile ;</v>
      </c>
      <c r="BE69" s="59" t="s">
        <v>13002</v>
      </c>
      <c r="BH69" s="144" t="str">
        <f t="shared" si="20"/>
        <v xml:space="preserve">insert into table db_custscience_interns.col_58_DB_SLSCNSL_PRODREFRESH_CSTIW_SLS_TXN_LN_ITM_FCT_null_value_count_table_stats select '58' as col_id, count (sell_loc_hash_key) as null_value_count where DD_CHNL_ID IS NULL </v>
      </c>
      <c r="BI69" s="59" t="s">
        <v>15307</v>
      </c>
      <c r="BL69" s="144" t="str">
        <f t="shared" si="21"/>
        <v>insert into table db_custscience_interns.SUMMARY_of_DB_SLSCNSL_PRODREFRESH_CSTIW_SLS_TXN_LN_ITM_FCT_null_value_count_table_stats select col_id, null_value_count from db_custscience_interns.col_58_DB_SLSCNSL_PRODREFRESH_CSTIW_SLS_TXN_LN_ITM_FCT_null_value_count_table_stats ;</v>
      </c>
      <c r="BM69" s="59" t="s">
        <v>13096</v>
      </c>
      <c r="BO69" s="300"/>
      <c r="BP69" s="300"/>
      <c r="BQ69" s="300"/>
      <c r="BS69" s="144" t="str">
        <f t="shared" si="22"/>
        <v>drop table db_custscience_interns.col_58_DB_SLSCNSL_PRODREFRESH_CSTIW_SLS_TXN_LN_ITM_FCT_null_value_count_table_stats ;</v>
      </c>
      <c r="BT69" s="59" t="s">
        <v>12525</v>
      </c>
    </row>
    <row r="70" spans="1:72" s="59" customFormat="1" ht="45">
      <c r="A70" s="59" t="s">
        <v>446</v>
      </c>
      <c r="B70" s="144" t="str">
        <f t="shared" si="23"/>
        <v>ctry_cd string</v>
      </c>
      <c r="C70" s="145">
        <f t="shared" si="24"/>
        <v>8</v>
      </c>
      <c r="D70" s="145">
        <f t="shared" si="25"/>
        <v>0</v>
      </c>
      <c r="E70" s="145"/>
      <c r="F70" s="44" t="str">
        <f t="shared" si="26"/>
        <v>CTRY_CD</v>
      </c>
      <c r="G70" s="36" t="str">
        <f t="shared" si="27"/>
        <v>string</v>
      </c>
      <c r="H70" s="29">
        <v>59</v>
      </c>
      <c r="I70" s="308">
        <f t="shared" si="8"/>
        <v>11</v>
      </c>
      <c r="J70" s="75"/>
      <c r="K70" s="128" t="str">
        <f t="shared" si="9"/>
        <v>Identifies the country of the location  (From PDM)</v>
      </c>
      <c r="L70" s="128"/>
      <c r="M70" s="352" t="s">
        <v>16593</v>
      </c>
      <c r="N70" s="394" t="s">
        <v>125</v>
      </c>
      <c r="O70" s="394" t="s">
        <v>125</v>
      </c>
      <c r="P70" s="394" t="s">
        <v>125</v>
      </c>
      <c r="Q70" s="394" t="s">
        <v>125</v>
      </c>
      <c r="S70" s="144" t="str">
        <f t="shared" si="10"/>
        <v>CTRY_CD  string,</v>
      </c>
      <c r="T70" s="149" t="s">
        <v>13360</v>
      </c>
      <c r="U70" s="150" t="str">
        <f t="shared" si="11"/>
        <v>CTRY_CD,</v>
      </c>
      <c r="V70" s="149"/>
      <c r="W70" s="149"/>
      <c r="X70" s="150" t="str">
        <f t="shared" si="12"/>
        <v>,a.CTRY_CD</v>
      </c>
      <c r="Y70" s="303"/>
      <c r="Z70" s="299" t="str">
        <f t="shared" si="29"/>
        <v>select count (distinct CTRY_CD) as CTRY_CD_Count_Distinct FROM DB_SLSCNSL_PRODREFRESH.CSTIW_SLS_TXN_LN_ITM_FCT ;</v>
      </c>
      <c r="AA70" s="303"/>
      <c r="AB70" s="299" t="str">
        <f t="shared" si="13"/>
        <v>select distinct(CTRY_CD) as CTRY_CD_Count_Distinct FROM DB_SLSCNSL_PRODREFRESH.CSTIW_SLS_TXN_LN_ITM_FCT ;</v>
      </c>
      <c r="AC70" s="303"/>
      <c r="AD70" s="59" t="s">
        <v>2704</v>
      </c>
      <c r="AE70" s="59" t="s">
        <v>2825</v>
      </c>
      <c r="AG70" s="144" t="str">
        <f t="shared" si="30"/>
        <v>PMOTN_CRD_NBR</v>
      </c>
      <c r="AH70" s="144" t="str">
        <f t="shared" si="31"/>
        <v xml:space="preserve"> (From PDM)</v>
      </c>
      <c r="AI70" s="303"/>
      <c r="AJ70" s="303"/>
      <c r="AK70" s="298" t="str">
        <f t="shared" si="28"/>
        <v>col_59</v>
      </c>
      <c r="AL70" s="299" t="str">
        <f t="shared" si="15"/>
        <v>create table db_custscience_interns.col_59_DB_SLSCNSL_PRODREFRESH_CSTIW_SLS_TXN_LN_ITM_FCT_distinct_values_table_stats (col_id int, distinct_values bigint) Row format delimited Fields terminated by '\t' Lines terminated by '\n'  Stored as textfile ;</v>
      </c>
      <c r="AM70" s="59" t="s">
        <v>12339</v>
      </c>
      <c r="AP70" s="144" t="str">
        <f t="shared" si="16"/>
        <v>insert into table db_custscience_interns.col_59_DB_SLSCNSL_PRODREFRESH_CSTIW_SLS_TXN_LN_ITM_FCT_distinct_values_table_stats select '59' as col_id, count (distinct CTRY_CD) as distinct_values</v>
      </c>
      <c r="AQ70" s="59" t="s">
        <v>12432</v>
      </c>
      <c r="AT70" s="144" t="str">
        <f t="shared" si="17"/>
        <v>insert into table db_custscience_interns.SUMMARY_of_DB_SLSCNSL_PRODREFRESH_CSTIW_SLS_TXN_LN_ITM_FCT_distinct_values_table_stats select col_id, distinct_values from db_custscience_interns.col_59_DB_SLSCNSL_PRODREFRESH_CSTIW_SLS_TXN_LN_ITM_FCT_distinct_values_table_stats ;</v>
      </c>
      <c r="AU70" s="59" t="s">
        <v>12715</v>
      </c>
      <c r="AW70" s="300" t="s">
        <v>12802</v>
      </c>
      <c r="AX70" s="300">
        <v>62</v>
      </c>
      <c r="AY70" s="300">
        <v>0</v>
      </c>
      <c r="BA70" s="144" t="str">
        <f t="shared" si="18"/>
        <v>drop table db_custscience_interns.col_59_DB_SLSCNSL_PRODREFRESH_CSTIW_SLS_TXN_LN_ITM_FCT_distinct_values_table_stats;</v>
      </c>
      <c r="BB70" s="59" t="s">
        <v>12910</v>
      </c>
      <c r="BC70" s="301"/>
      <c r="BD70" s="144" t="str">
        <f t="shared" si="19"/>
        <v>create table db_custscience_interns.col_59_DB_SLSCNSL_PRODREFRESH_CSTIW_SLS_TXN_LN_ITM_FCT_null_value_count_table_stats (col_id int, null_value_count bigint) Row format delimited Fields terminated by '\t' Lines terminated by '\n'  Stored as textfile ;</v>
      </c>
      <c r="BE70" s="59" t="s">
        <v>13003</v>
      </c>
      <c r="BH70" s="144" t="str">
        <f t="shared" si="20"/>
        <v xml:space="preserve">insert into table db_custscience_interns.col_59_DB_SLSCNSL_PRODREFRESH_CSTIW_SLS_TXN_LN_ITM_FCT_null_value_count_table_stats select '59' as col_id, count (sell_loc_hash_key) as null_value_count where CTRY_CD IS NULL </v>
      </c>
      <c r="BI70" s="59" t="s">
        <v>15308</v>
      </c>
      <c r="BL70" s="144" t="str">
        <f t="shared" si="21"/>
        <v>insert into table db_custscience_interns.SUMMARY_of_DB_SLSCNSL_PRODREFRESH_CSTIW_SLS_TXN_LN_ITM_FCT_null_value_count_table_stats select col_id, null_value_count from db_custscience_interns.col_59_DB_SLSCNSL_PRODREFRESH_CSTIW_SLS_TXN_LN_ITM_FCT_null_value_count_table_stats ;</v>
      </c>
      <c r="BM70" s="59" t="s">
        <v>13097</v>
      </c>
      <c r="BO70" s="300"/>
      <c r="BP70" s="300"/>
      <c r="BQ70" s="300"/>
      <c r="BS70" s="144" t="str">
        <f t="shared" si="22"/>
        <v>drop table db_custscience_interns.col_59_DB_SLSCNSL_PRODREFRESH_CSTIW_SLS_TXN_LN_ITM_FCT_null_value_count_table_stats ;</v>
      </c>
      <c r="BT70" s="59" t="s">
        <v>12526</v>
      </c>
    </row>
    <row r="71" spans="1:72" s="59" customFormat="1" ht="15.75" thickBot="1">
      <c r="A71" s="59" t="s">
        <v>447</v>
      </c>
      <c r="B71" s="144" t="str">
        <f t="shared" si="23"/>
        <v>lcl_cncy_cd string</v>
      </c>
      <c r="C71" s="145">
        <f t="shared" si="24"/>
        <v>12</v>
      </c>
      <c r="D71" s="145">
        <f t="shared" si="25"/>
        <v>0</v>
      </c>
      <c r="E71" s="145"/>
      <c r="F71" s="158" t="str">
        <f t="shared" si="26"/>
        <v>LCL_CNCY_CD</v>
      </c>
      <c r="G71" s="158" t="str">
        <f t="shared" si="27"/>
        <v>string</v>
      </c>
      <c r="H71" s="162">
        <v>60</v>
      </c>
      <c r="I71" s="312">
        <f t="shared" si="8"/>
        <v>9</v>
      </c>
      <c r="J71" s="160"/>
      <c r="K71" s="163">
        <f t="shared" si="9"/>
        <v>0</v>
      </c>
      <c r="L71" s="163"/>
      <c r="M71" s="379"/>
      <c r="N71" s="397" t="s">
        <v>1699</v>
      </c>
      <c r="O71" s="397" t="s">
        <v>1699</v>
      </c>
      <c r="P71" s="397" t="s">
        <v>1699</v>
      </c>
      <c r="Q71" s="397" t="s">
        <v>1699</v>
      </c>
      <c r="S71" s="144" t="str">
        <f t="shared" si="10"/>
        <v>LCL_CNCY_CD  string,</v>
      </c>
      <c r="T71" s="149" t="s">
        <v>13361</v>
      </c>
      <c r="U71" s="150" t="str">
        <f t="shared" si="11"/>
        <v>LCL_CNCY_CD,</v>
      </c>
      <c r="V71" s="149"/>
      <c r="W71" s="149"/>
      <c r="X71" s="150" t="str">
        <f t="shared" si="12"/>
        <v>,a.LCL_CNCY_CD</v>
      </c>
      <c r="Y71" s="303"/>
      <c r="Z71" s="299" t="str">
        <f t="shared" si="29"/>
        <v>select count (distinct LCL_CNCY_CD) as LCL_CNCY_CD_Count_Distinct FROM DB_SLSCNSL_PRODREFRESH.CSTIW_SLS_TXN_LN_ITM_FCT ;</v>
      </c>
      <c r="AA71" s="303"/>
      <c r="AB71" s="299" t="str">
        <f t="shared" si="13"/>
        <v>select distinct(LCL_CNCY_CD) as LCL_CNCY_CD_Count_Distinct FROM DB_SLSCNSL_PRODREFRESH.CSTIW_SLS_TXN_LN_ITM_FCT ;</v>
      </c>
      <c r="AC71" s="303"/>
      <c r="AD71" s="59" t="s">
        <v>2623</v>
      </c>
      <c r="AE71" s="59" t="s">
        <v>2825</v>
      </c>
      <c r="AF71" s="59" t="s">
        <v>12650</v>
      </c>
      <c r="AG71" s="144" t="str">
        <f t="shared" si="30"/>
        <v>PRC_STAT_CD</v>
      </c>
      <c r="AH71" s="144" t="str">
        <f t="shared" si="31"/>
        <v>Price status indicator valid values are (0, 4, 7). 4 and 7are a straight move from the source data (transformed to conformed BCR price status values). 0 is derived from a lookup to the price history table from Wave 1B(TLIPW) (From PDM)</v>
      </c>
      <c r="AI71" s="303"/>
      <c r="AJ71" s="303"/>
      <c r="AK71" s="298" t="str">
        <f t="shared" si="28"/>
        <v>col_60</v>
      </c>
      <c r="AL71" s="299" t="str">
        <f t="shared" si="15"/>
        <v>create table db_custscience_interns.col_60_DB_SLSCNSL_PRODREFRESH_CSTIW_SLS_TXN_LN_ITM_FCT_distinct_values_table_stats (col_id int, distinct_values bigint) Row format delimited Fields terminated by '\t' Lines terminated by '\n'  Stored as textfile ;</v>
      </c>
      <c r="AM71" s="59" t="s">
        <v>12340</v>
      </c>
      <c r="AP71" s="144" t="str">
        <f t="shared" si="16"/>
        <v>insert into table db_custscience_interns.col_60_DB_SLSCNSL_PRODREFRESH_CSTIW_SLS_TXN_LN_ITM_FCT_distinct_values_table_stats select '60' as col_id, count (distinct LCL_CNCY_CD) as distinct_values</v>
      </c>
      <c r="AQ71" s="59" t="s">
        <v>12433</v>
      </c>
      <c r="AT71" s="144" t="str">
        <f t="shared" si="17"/>
        <v>insert into table db_custscience_interns.SUMMARY_of_DB_SLSCNSL_PRODREFRESH_CSTIW_SLS_TXN_LN_ITM_FCT_distinct_values_table_stats select col_id, distinct_values from db_custscience_interns.col_60_DB_SLSCNSL_PRODREFRESH_CSTIW_SLS_TXN_LN_ITM_FCT_distinct_values_table_stats ;</v>
      </c>
      <c r="AU71" s="59" t="s">
        <v>12716</v>
      </c>
      <c r="AW71" s="300" t="s">
        <v>12803</v>
      </c>
      <c r="AX71" s="300">
        <v>63</v>
      </c>
      <c r="AY71" s="300">
        <v>0</v>
      </c>
      <c r="BA71" s="144" t="str">
        <f t="shared" si="18"/>
        <v>drop table db_custscience_interns.col_60_DB_SLSCNSL_PRODREFRESH_CSTIW_SLS_TXN_LN_ITM_FCT_distinct_values_table_stats;</v>
      </c>
      <c r="BB71" s="59" t="s">
        <v>12911</v>
      </c>
      <c r="BC71" s="301"/>
      <c r="BD71" s="144" t="str">
        <f t="shared" si="19"/>
        <v>create table db_custscience_interns.col_60_DB_SLSCNSL_PRODREFRESH_CSTIW_SLS_TXN_LN_ITM_FCT_null_value_count_table_stats (col_id int, null_value_count bigint) Row format delimited Fields terminated by '\t' Lines terminated by '\n'  Stored as textfile ;</v>
      </c>
      <c r="BE71" s="59" t="s">
        <v>13004</v>
      </c>
      <c r="BH71" s="144" t="str">
        <f t="shared" si="20"/>
        <v xml:space="preserve">insert into table db_custscience_interns.col_60_DB_SLSCNSL_PRODREFRESH_CSTIW_SLS_TXN_LN_ITM_FCT_null_value_count_table_stats select '60' as col_id, count (sell_loc_hash_key) as null_value_count where LCL_CNCY_CD IS NULL </v>
      </c>
      <c r="BI71" s="59" t="s">
        <v>15309</v>
      </c>
      <c r="BL71" s="144" t="str">
        <f t="shared" si="21"/>
        <v>insert into table db_custscience_interns.SUMMARY_of_DB_SLSCNSL_PRODREFRESH_CSTIW_SLS_TXN_LN_ITM_FCT_null_value_count_table_stats select col_id, null_value_count from db_custscience_interns.col_60_DB_SLSCNSL_PRODREFRESH_CSTIW_SLS_TXN_LN_ITM_FCT_null_value_count_table_stats ;</v>
      </c>
      <c r="BM71" s="59" t="s">
        <v>13098</v>
      </c>
      <c r="BO71" s="300"/>
      <c r="BP71" s="300"/>
      <c r="BQ71" s="300"/>
      <c r="BS71" s="144" t="str">
        <f t="shared" si="22"/>
        <v>drop table db_custscience_interns.col_60_DB_SLSCNSL_PRODREFRESH_CSTIW_SLS_TXN_LN_ITM_FCT_null_value_count_table_stats ;</v>
      </c>
      <c r="BT71" s="59" t="s">
        <v>12527</v>
      </c>
    </row>
    <row r="72" spans="1:72" s="59" customFormat="1">
      <c r="A72" s="59" t="s">
        <v>448</v>
      </c>
      <c r="B72" s="144" t="str">
        <f t="shared" si="23"/>
        <v>mkt_cncy_cd string</v>
      </c>
      <c r="C72" s="145">
        <f t="shared" si="24"/>
        <v>12</v>
      </c>
      <c r="D72" s="145">
        <f t="shared" si="25"/>
        <v>0</v>
      </c>
      <c r="E72" s="145"/>
      <c r="F72" s="152" t="str">
        <f t="shared" si="26"/>
        <v>MKT_CNCY_CD</v>
      </c>
      <c r="G72" s="152" t="str">
        <f t="shared" si="27"/>
        <v>string</v>
      </c>
      <c r="H72" s="156">
        <v>61</v>
      </c>
      <c r="I72" s="310">
        <f t="shared" si="8"/>
        <v>5</v>
      </c>
      <c r="J72" s="154"/>
      <c r="K72" s="157">
        <f t="shared" si="9"/>
        <v>0</v>
      </c>
      <c r="L72" s="157"/>
      <c r="M72" s="375"/>
      <c r="N72" s="398" t="s">
        <v>1699</v>
      </c>
      <c r="O72" s="398" t="s">
        <v>1699</v>
      </c>
      <c r="P72" s="398" t="s">
        <v>1699</v>
      </c>
      <c r="Q72" s="398" t="s">
        <v>1699</v>
      </c>
      <c r="S72" s="144" t="str">
        <f t="shared" si="10"/>
        <v>MKT_CNCY_CD  string,</v>
      </c>
      <c r="T72" s="149" t="s">
        <v>13362</v>
      </c>
      <c r="U72" s="150" t="str">
        <f t="shared" si="11"/>
        <v>MKT_CNCY_CD,</v>
      </c>
      <c r="V72" s="149"/>
      <c r="W72" s="149"/>
      <c r="X72" s="150" t="str">
        <f t="shared" si="12"/>
        <v>,a.MKT_CNCY_CD</v>
      </c>
      <c r="Y72" s="303"/>
      <c r="Z72" s="299" t="str">
        <f t="shared" si="29"/>
        <v>select count (distinct MKT_CNCY_CD) as MKT_CNCY_CD_Count_Distinct FROM DB_SLSCNSL_PRODREFRESH.CSTIW_SLS_TXN_LN_ITM_FCT ;</v>
      </c>
      <c r="AA72" s="303"/>
      <c r="AB72" s="299" t="str">
        <f t="shared" si="13"/>
        <v>select distinct(MKT_CNCY_CD) as MKT_CNCY_CD_Count_Distinct FROM DB_SLSCNSL_PRODREFRESH.CSTIW_SLS_TXN_LN_ITM_FCT ;</v>
      </c>
      <c r="AC72" s="303"/>
      <c r="AD72" s="59" t="s">
        <v>12611</v>
      </c>
      <c r="AE72" s="59" t="s">
        <v>2825</v>
      </c>
      <c r="AF72" s="59" t="s">
        <v>12612</v>
      </c>
      <c r="AG72" s="144" t="str">
        <f t="shared" si="30"/>
        <v>CCR_IND</v>
      </c>
      <c r="AH72" s="144" t="str">
        <f t="shared" si="31"/>
        <v>This indicates if the return sales transaction is a cross-channel or not.  (From PDM)</v>
      </c>
      <c r="AI72" s="303"/>
      <c r="AJ72" s="303"/>
      <c r="AK72" s="298" t="str">
        <f t="shared" si="28"/>
        <v>col_61</v>
      </c>
      <c r="AL72" s="299" t="str">
        <f t="shared" si="15"/>
        <v>create table db_custscience_interns.col_61_DB_SLSCNSL_PRODREFRESH_CSTIW_SLS_TXN_LN_ITM_FCT_distinct_values_table_stats (col_id int, distinct_values bigint) Row format delimited Fields terminated by '\t' Lines terminated by '\n'  Stored as textfile ;</v>
      </c>
      <c r="AM72" s="59" t="s">
        <v>12341</v>
      </c>
      <c r="AP72" s="144" t="str">
        <f t="shared" si="16"/>
        <v>insert into table db_custscience_interns.col_61_DB_SLSCNSL_PRODREFRESH_CSTIW_SLS_TXN_LN_ITM_FCT_distinct_values_table_stats select '61' as col_id, count (distinct MKT_CNCY_CD) as distinct_values</v>
      </c>
      <c r="AQ72" s="59" t="s">
        <v>12434</v>
      </c>
      <c r="AT72" s="144" t="str">
        <f t="shared" si="17"/>
        <v>insert into table db_custscience_interns.SUMMARY_of_DB_SLSCNSL_PRODREFRESH_CSTIW_SLS_TXN_LN_ITM_FCT_distinct_values_table_stats select col_id, distinct_values from db_custscience_interns.col_61_DB_SLSCNSL_PRODREFRESH_CSTIW_SLS_TXN_LN_ITM_FCT_distinct_values_table_stats ;</v>
      </c>
      <c r="AU72" s="59" t="s">
        <v>12717</v>
      </c>
      <c r="AW72" s="300" t="s">
        <v>12804</v>
      </c>
      <c r="AX72" s="300">
        <v>64</v>
      </c>
      <c r="AY72" s="300">
        <v>0</v>
      </c>
      <c r="BA72" s="144" t="str">
        <f t="shared" si="18"/>
        <v>drop table db_custscience_interns.col_61_DB_SLSCNSL_PRODREFRESH_CSTIW_SLS_TXN_LN_ITM_FCT_distinct_values_table_stats;</v>
      </c>
      <c r="BB72" s="59" t="s">
        <v>12912</v>
      </c>
      <c r="BC72" s="301"/>
      <c r="BD72" s="144" t="str">
        <f t="shared" si="19"/>
        <v>create table db_custscience_interns.col_61_DB_SLSCNSL_PRODREFRESH_CSTIW_SLS_TXN_LN_ITM_FCT_null_value_count_table_stats (col_id int, null_value_count bigint) Row format delimited Fields terminated by '\t' Lines terminated by '\n'  Stored as textfile ;</v>
      </c>
      <c r="BE72" s="59" t="s">
        <v>13005</v>
      </c>
      <c r="BH72" s="144" t="str">
        <f t="shared" si="20"/>
        <v xml:space="preserve">insert into table db_custscience_interns.col_61_DB_SLSCNSL_PRODREFRESH_CSTIW_SLS_TXN_LN_ITM_FCT_null_value_count_table_stats select '61' as col_id, count (sell_loc_hash_key) as null_value_count where MKT_CNCY_CD IS NULL </v>
      </c>
      <c r="BI72" s="59" t="s">
        <v>15310</v>
      </c>
      <c r="BL72" s="144" t="str">
        <f t="shared" si="21"/>
        <v>insert into table db_custscience_interns.SUMMARY_of_DB_SLSCNSL_PRODREFRESH_CSTIW_SLS_TXN_LN_ITM_FCT_null_value_count_table_stats select col_id, null_value_count from db_custscience_interns.col_61_DB_SLSCNSL_PRODREFRESH_CSTIW_SLS_TXN_LN_ITM_FCT_null_value_count_table_stats ;</v>
      </c>
      <c r="BM72" s="59" t="s">
        <v>13099</v>
      </c>
      <c r="BO72" s="300"/>
      <c r="BP72" s="300"/>
      <c r="BQ72" s="300"/>
      <c r="BS72" s="144" t="str">
        <f t="shared" si="22"/>
        <v>drop table db_custscience_interns.col_61_DB_SLSCNSL_PRODREFRESH_CSTIW_SLS_TXN_LN_ITM_FCT_null_value_count_table_stats ;</v>
      </c>
      <c r="BT72" s="59" t="s">
        <v>12528</v>
      </c>
    </row>
    <row r="73" spans="1:72" s="59" customFormat="1">
      <c r="A73" s="59" t="s">
        <v>12256</v>
      </c>
      <c r="B73" s="144" t="str">
        <f t="shared" si="23"/>
        <v>gcrd_nbr string</v>
      </c>
      <c r="C73" s="145">
        <f t="shared" si="24"/>
        <v>9</v>
      </c>
      <c r="D73" s="145">
        <f t="shared" si="25"/>
        <v>0</v>
      </c>
      <c r="E73" s="145"/>
      <c r="F73" s="36" t="str">
        <f t="shared" si="26"/>
        <v>GCRD_NBR</v>
      </c>
      <c r="G73" s="36" t="str">
        <f t="shared" si="27"/>
        <v>string</v>
      </c>
      <c r="H73" s="29">
        <v>62</v>
      </c>
      <c r="I73" s="308">
        <f t="shared" si="8"/>
        <v>0</v>
      </c>
      <c r="J73" s="75"/>
      <c r="K73" s="128" t="str">
        <f t="shared" si="9"/>
        <v xml:space="preserve"> (From PDM)</v>
      </c>
      <c r="L73" s="128"/>
      <c r="M73" s="342"/>
      <c r="N73" s="396" t="s">
        <v>112</v>
      </c>
      <c r="O73" s="396" t="s">
        <v>112</v>
      </c>
      <c r="P73" s="396" t="s">
        <v>112</v>
      </c>
      <c r="Q73" s="396" t="s">
        <v>112</v>
      </c>
      <c r="S73" s="144" t="str">
        <f t="shared" si="10"/>
        <v>GCRD_NBR  string,</v>
      </c>
      <c r="T73" s="149" t="s">
        <v>13363</v>
      </c>
      <c r="U73" s="150" t="str">
        <f t="shared" si="11"/>
        <v>GCRD_NBR,</v>
      </c>
      <c r="V73" s="149"/>
      <c r="W73" s="149"/>
      <c r="X73" s="150" t="str">
        <f t="shared" si="12"/>
        <v>,a.GCRD_NBR</v>
      </c>
      <c r="Y73" s="303"/>
      <c r="Z73" s="299" t="str">
        <f t="shared" si="29"/>
        <v>select count (distinct GCRD_NBR) as GCRD_NBR_Count_Distinct FROM DB_SLSCNSL_PRODREFRESH.CSTIW_SLS_TXN_LN_ITM_FCT ;</v>
      </c>
      <c r="AA73" s="303"/>
      <c r="AB73" s="299" t="str">
        <f t="shared" si="13"/>
        <v>select distinct(GCRD_NBR) as GCRD_NBR_Count_Distinct FROM DB_SLSCNSL_PRODREFRESH.CSTIW_SLS_TXN_LN_ITM_FCT ;</v>
      </c>
      <c r="AC73" s="303"/>
      <c r="AD73" s="59" t="s">
        <v>2609</v>
      </c>
      <c r="AE73" s="59" t="s">
        <v>2825</v>
      </c>
      <c r="AG73" s="144" t="str">
        <f t="shared" si="30"/>
        <v>NMDSE_ITM_SCATG_CD_DESC</v>
      </c>
      <c r="AH73" s="144" t="str">
        <f t="shared" si="31"/>
        <v xml:space="preserve"> (From PDM)</v>
      </c>
      <c r="AI73" s="303"/>
      <c r="AJ73" s="303"/>
      <c r="AK73" s="298" t="str">
        <f t="shared" si="28"/>
        <v>col_62</v>
      </c>
      <c r="AL73" s="299" t="str">
        <f t="shared" si="15"/>
        <v>create table db_custscience_interns.col_62_DB_SLSCNSL_PRODREFRESH_CSTIW_SLS_TXN_LN_ITM_FCT_distinct_values_table_stats (col_id int, distinct_values bigint) Row format delimited Fields terminated by '\t' Lines terminated by '\n'  Stored as textfile ;</v>
      </c>
      <c r="AM73" s="59" t="s">
        <v>12342</v>
      </c>
      <c r="AP73" s="144" t="str">
        <f t="shared" si="16"/>
        <v>insert into table db_custscience_interns.col_62_DB_SLSCNSL_PRODREFRESH_CSTIW_SLS_TXN_LN_ITM_FCT_distinct_values_table_stats select '62' as col_id, count (distinct GCRD_NBR) as distinct_values</v>
      </c>
      <c r="AQ73" s="59" t="s">
        <v>12435</v>
      </c>
      <c r="AT73" s="144" t="str">
        <f t="shared" si="17"/>
        <v>insert into table db_custscience_interns.SUMMARY_of_DB_SLSCNSL_PRODREFRESH_CSTIW_SLS_TXN_LN_ITM_FCT_distinct_values_table_stats select col_id, distinct_values from db_custscience_interns.col_62_DB_SLSCNSL_PRODREFRESH_CSTIW_SLS_TXN_LN_ITM_FCT_distinct_values_table_stats ;</v>
      </c>
      <c r="AU73" s="59" t="s">
        <v>12718</v>
      </c>
      <c r="AW73" s="300" t="s">
        <v>12805</v>
      </c>
      <c r="AX73" s="300">
        <v>65</v>
      </c>
      <c r="AY73" s="300">
        <v>3</v>
      </c>
      <c r="BA73" s="144" t="str">
        <f t="shared" si="18"/>
        <v>drop table db_custscience_interns.col_62_DB_SLSCNSL_PRODREFRESH_CSTIW_SLS_TXN_LN_ITM_FCT_distinct_values_table_stats;</v>
      </c>
      <c r="BB73" s="59" t="s">
        <v>12913</v>
      </c>
      <c r="BC73" s="301"/>
      <c r="BD73" s="144" t="str">
        <f t="shared" si="19"/>
        <v>create table db_custscience_interns.col_62_DB_SLSCNSL_PRODREFRESH_CSTIW_SLS_TXN_LN_ITM_FCT_null_value_count_table_stats (col_id int, null_value_count bigint) Row format delimited Fields terminated by '\t' Lines terminated by '\n'  Stored as textfile ;</v>
      </c>
      <c r="BE73" s="59" t="s">
        <v>13006</v>
      </c>
      <c r="BH73" s="144" t="str">
        <f t="shared" si="20"/>
        <v xml:space="preserve">insert into table db_custscience_interns.col_62_DB_SLSCNSL_PRODREFRESH_CSTIW_SLS_TXN_LN_ITM_FCT_null_value_count_table_stats select '62' as col_id, count (sell_loc_hash_key) as null_value_count where GCRD_NBR IS NULL </v>
      </c>
      <c r="BI73" s="59" t="s">
        <v>15311</v>
      </c>
      <c r="BL73" s="144" t="str">
        <f t="shared" si="21"/>
        <v>insert into table db_custscience_interns.SUMMARY_of_DB_SLSCNSL_PRODREFRESH_CSTIW_SLS_TXN_LN_ITM_FCT_null_value_count_table_stats select col_id, null_value_count from db_custscience_interns.col_62_DB_SLSCNSL_PRODREFRESH_CSTIW_SLS_TXN_LN_ITM_FCT_null_value_count_table_stats ;</v>
      </c>
      <c r="BM73" s="59" t="s">
        <v>13100</v>
      </c>
      <c r="BO73" s="300"/>
      <c r="BP73" s="300"/>
      <c r="BQ73" s="300"/>
      <c r="BS73" s="144" t="str">
        <f t="shared" si="22"/>
        <v>drop table db_custscience_interns.col_62_DB_SLSCNSL_PRODREFRESH_CSTIW_SLS_TXN_LN_ITM_FCT_null_value_count_table_stats ;</v>
      </c>
      <c r="BT73" s="59" t="s">
        <v>12529</v>
      </c>
    </row>
    <row r="74" spans="1:72" s="59" customFormat="1">
      <c r="A74" s="59" t="s">
        <v>12257</v>
      </c>
      <c r="B74" s="144" t="str">
        <f t="shared" si="23"/>
        <v>gc_nbr string</v>
      </c>
      <c r="C74" s="145">
        <f t="shared" si="24"/>
        <v>7</v>
      </c>
      <c r="D74" s="145">
        <f t="shared" si="25"/>
        <v>0</v>
      </c>
      <c r="E74" s="145"/>
      <c r="F74" s="36" t="str">
        <f t="shared" si="26"/>
        <v>GC_NBR</v>
      </c>
      <c r="G74" s="36" t="str">
        <f t="shared" si="27"/>
        <v>string</v>
      </c>
      <c r="H74" s="29">
        <v>63</v>
      </c>
      <c r="I74" s="308">
        <f t="shared" si="8"/>
        <v>0</v>
      </c>
      <c r="J74" s="75"/>
      <c r="K74" s="128" t="str">
        <f t="shared" si="9"/>
        <v xml:space="preserve"> (From PDM)</v>
      </c>
      <c r="L74" s="128"/>
      <c r="M74" s="342"/>
      <c r="N74" s="396" t="s">
        <v>112</v>
      </c>
      <c r="O74" s="396" t="s">
        <v>112</v>
      </c>
      <c r="P74" s="396" t="s">
        <v>112</v>
      </c>
      <c r="Q74" s="396" t="s">
        <v>112</v>
      </c>
      <c r="S74" s="144" t="str">
        <f t="shared" si="10"/>
        <v>GC_NBR  string,</v>
      </c>
      <c r="T74" s="149" t="s">
        <v>13364</v>
      </c>
      <c r="U74" s="150" t="str">
        <f t="shared" si="11"/>
        <v>GC_NBR,</v>
      </c>
      <c r="V74" s="149"/>
      <c r="W74" s="149"/>
      <c r="X74" s="150" t="str">
        <f t="shared" si="12"/>
        <v>,a.GC_NBR</v>
      </c>
      <c r="Y74" s="303"/>
      <c r="Z74" s="299" t="str">
        <f t="shared" si="29"/>
        <v>select count (distinct GC_NBR) as GC_NBR_Count_Distinct FROM DB_SLSCNSL_PRODREFRESH.CSTIW_SLS_TXN_LN_ITM_FCT ;</v>
      </c>
      <c r="AA74" s="303"/>
      <c r="AB74" s="299" t="str">
        <f t="shared" si="13"/>
        <v>select distinct(GC_NBR) as GC_NBR_Count_Distinct FROM DB_SLSCNSL_PRODREFRESH.CSTIW_SLS_TXN_LN_ITM_FCT ;</v>
      </c>
      <c r="AC74" s="303"/>
      <c r="AD74" s="59" t="s">
        <v>12613</v>
      </c>
      <c r="AE74" s="59" t="s">
        <v>2825</v>
      </c>
      <c r="AG74" s="144" t="str">
        <f t="shared" si="30"/>
        <v>SLS_AUD_STAT_CD</v>
      </c>
      <c r="AH74" s="144" t="str">
        <f t="shared" si="31"/>
        <v xml:space="preserve"> (From PDM)</v>
      </c>
      <c r="AI74" s="303"/>
      <c r="AJ74" s="303"/>
      <c r="AK74" s="298" t="str">
        <f t="shared" si="28"/>
        <v>col_63</v>
      </c>
      <c r="AL74" s="299" t="str">
        <f t="shared" si="15"/>
        <v>create table db_custscience_interns.col_63_DB_SLSCNSL_PRODREFRESH_CSTIW_SLS_TXN_LN_ITM_FCT_distinct_values_table_stats (col_id int, distinct_values bigint) Row format delimited Fields terminated by '\t' Lines terminated by '\n'  Stored as textfile ;</v>
      </c>
      <c r="AM74" s="59" t="s">
        <v>12343</v>
      </c>
      <c r="AP74" s="144" t="str">
        <f t="shared" si="16"/>
        <v>insert into table db_custscience_interns.col_63_DB_SLSCNSL_PRODREFRESH_CSTIW_SLS_TXN_LN_ITM_FCT_distinct_values_table_stats select '63' as col_id, count (distinct GC_NBR) as distinct_values</v>
      </c>
      <c r="AQ74" s="59" t="s">
        <v>12436</v>
      </c>
      <c r="AT74" s="144" t="str">
        <f t="shared" si="17"/>
        <v>insert into table db_custscience_interns.SUMMARY_of_DB_SLSCNSL_PRODREFRESH_CSTIW_SLS_TXN_LN_ITM_FCT_distinct_values_table_stats select col_id, distinct_values from db_custscience_interns.col_63_DB_SLSCNSL_PRODREFRESH_CSTIW_SLS_TXN_LN_ITM_FCT_distinct_values_table_stats ;</v>
      </c>
      <c r="AU74" s="59" t="s">
        <v>12719</v>
      </c>
      <c r="AW74" s="300" t="s">
        <v>12806</v>
      </c>
      <c r="AX74" s="300">
        <v>66</v>
      </c>
      <c r="AY74" s="300">
        <v>2</v>
      </c>
      <c r="BA74" s="144" t="str">
        <f t="shared" si="18"/>
        <v>drop table db_custscience_interns.col_63_DB_SLSCNSL_PRODREFRESH_CSTIW_SLS_TXN_LN_ITM_FCT_distinct_values_table_stats;</v>
      </c>
      <c r="BB74" s="59" t="s">
        <v>12914</v>
      </c>
      <c r="BC74" s="301"/>
      <c r="BD74" s="144" t="str">
        <f t="shared" si="19"/>
        <v>create table db_custscience_interns.col_63_DB_SLSCNSL_PRODREFRESH_CSTIW_SLS_TXN_LN_ITM_FCT_null_value_count_table_stats (col_id int, null_value_count bigint) Row format delimited Fields terminated by '\t' Lines terminated by '\n'  Stored as textfile ;</v>
      </c>
      <c r="BE74" s="59" t="s">
        <v>13007</v>
      </c>
      <c r="BH74" s="144" t="str">
        <f t="shared" si="20"/>
        <v xml:space="preserve">insert into table db_custscience_interns.col_63_DB_SLSCNSL_PRODREFRESH_CSTIW_SLS_TXN_LN_ITM_FCT_null_value_count_table_stats select '63' as col_id, count (sell_loc_hash_key) as null_value_count where GC_NBR IS NULL </v>
      </c>
      <c r="BI74" s="59" t="s">
        <v>15312</v>
      </c>
      <c r="BL74" s="144" t="str">
        <f t="shared" si="21"/>
        <v>insert into table db_custscience_interns.SUMMARY_of_DB_SLSCNSL_PRODREFRESH_CSTIW_SLS_TXN_LN_ITM_FCT_null_value_count_table_stats select col_id, null_value_count from db_custscience_interns.col_63_DB_SLSCNSL_PRODREFRESH_CSTIW_SLS_TXN_LN_ITM_FCT_null_value_count_table_stats ;</v>
      </c>
      <c r="BM74" s="59" t="s">
        <v>13101</v>
      </c>
      <c r="BO74" s="300"/>
      <c r="BP74" s="300"/>
      <c r="BQ74" s="300"/>
      <c r="BS74" s="144" t="str">
        <f t="shared" si="22"/>
        <v>drop table db_custscience_interns.col_63_DB_SLSCNSL_PRODREFRESH_CSTIW_SLS_TXN_LN_ITM_FCT_null_value_count_table_stats ;</v>
      </c>
      <c r="BT74" s="59" t="s">
        <v>12530</v>
      </c>
    </row>
    <row r="75" spans="1:72" s="59" customFormat="1">
      <c r="A75" s="59" t="s">
        <v>462</v>
      </c>
      <c r="B75" s="144" t="str">
        <f t="shared" si="23"/>
        <v>pmotn_crd_nbr string</v>
      </c>
      <c r="C75" s="145">
        <f t="shared" si="24"/>
        <v>14</v>
      </c>
      <c r="D75" s="145">
        <f t="shared" si="25"/>
        <v>0</v>
      </c>
      <c r="E75" s="145"/>
      <c r="F75" s="36" t="str">
        <f t="shared" si="26"/>
        <v>PMOTN_CRD_NBR</v>
      </c>
      <c r="G75" s="36" t="str">
        <f t="shared" si="27"/>
        <v>string</v>
      </c>
      <c r="H75" s="29">
        <v>64</v>
      </c>
      <c r="I75" s="308">
        <f t="shared" si="8"/>
        <v>0</v>
      </c>
      <c r="J75" s="75"/>
      <c r="K75" s="128" t="str">
        <f t="shared" si="9"/>
        <v xml:space="preserve"> (From PDM)</v>
      </c>
      <c r="L75" s="128"/>
      <c r="M75" s="342"/>
      <c r="N75" s="396" t="s">
        <v>112</v>
      </c>
      <c r="O75" s="396" t="s">
        <v>112</v>
      </c>
      <c r="P75" s="396" t="s">
        <v>112</v>
      </c>
      <c r="Q75" s="396" t="s">
        <v>112</v>
      </c>
      <c r="S75" s="144" t="str">
        <f t="shared" si="10"/>
        <v>PMOTN_CRD_NBR  string,</v>
      </c>
      <c r="T75" s="149" t="s">
        <v>13365</v>
      </c>
      <c r="U75" s="150" t="str">
        <f t="shared" si="11"/>
        <v>PMOTN_CRD_NBR,</v>
      </c>
      <c r="V75" s="149"/>
      <c r="W75" s="149"/>
      <c r="X75" s="150" t="str">
        <f t="shared" si="12"/>
        <v>,a.PMOTN_CRD_NBR</v>
      </c>
      <c r="Y75" s="303"/>
      <c r="Z75" s="299" t="str">
        <f t="shared" si="29"/>
        <v>select count (distinct PMOTN_CRD_NBR) as PMOTN_CRD_NBR_Count_Distinct FROM DB_SLSCNSL_PRODREFRESH.CSTIW_SLS_TXN_LN_ITM_FCT ;</v>
      </c>
      <c r="AA75" s="303"/>
      <c r="AB75" s="299" t="str">
        <f t="shared" si="13"/>
        <v>select distinct(PMOTN_CRD_NBR) as PMOTN_CRD_NBR_Count_Distinct FROM DB_SLSCNSL_PRODREFRESH.CSTIW_SLS_TXN_LN_ITM_FCT ;</v>
      </c>
      <c r="AC75" s="303"/>
      <c r="AD75" s="59" t="s">
        <v>12614</v>
      </c>
      <c r="AE75" s="59" t="s">
        <v>2825</v>
      </c>
      <c r="AG75" s="144" t="str">
        <f t="shared" si="30"/>
        <v>RTN_SPRN_NBR</v>
      </c>
      <c r="AH75" s="144" t="str">
        <f t="shared" si="31"/>
        <v xml:space="preserve"> (From PDM)</v>
      </c>
      <c r="AI75" s="303"/>
      <c r="AJ75" s="303"/>
      <c r="AK75" s="298" t="str">
        <f t="shared" si="28"/>
        <v>col_64</v>
      </c>
      <c r="AL75" s="299" t="str">
        <f t="shared" si="15"/>
        <v>create table db_custscience_interns.col_64_DB_SLSCNSL_PRODREFRESH_CSTIW_SLS_TXN_LN_ITM_FCT_distinct_values_table_stats (col_id int, distinct_values bigint) Row format delimited Fields terminated by '\t' Lines terminated by '\n'  Stored as textfile ;</v>
      </c>
      <c r="AM75" s="59" t="s">
        <v>12344</v>
      </c>
      <c r="AP75" s="144" t="str">
        <f t="shared" si="16"/>
        <v>insert into table db_custscience_interns.col_64_DB_SLSCNSL_PRODREFRESH_CSTIW_SLS_TXN_LN_ITM_FCT_distinct_values_table_stats select '64' as col_id, count (distinct PMOTN_CRD_NBR) as distinct_values</v>
      </c>
      <c r="AQ75" s="59" t="s">
        <v>12437</v>
      </c>
      <c r="AT75" s="144" t="str">
        <f t="shared" si="17"/>
        <v>insert into table db_custscience_interns.SUMMARY_of_DB_SLSCNSL_PRODREFRESH_CSTIW_SLS_TXN_LN_ITM_FCT_distinct_values_table_stats select col_id, distinct_values from db_custscience_interns.col_64_DB_SLSCNSL_PRODREFRESH_CSTIW_SLS_TXN_LN_ITM_FCT_distinct_values_table_stats ;</v>
      </c>
      <c r="AU75" s="59" t="s">
        <v>12720</v>
      </c>
      <c r="AW75" s="300" t="s">
        <v>12807</v>
      </c>
      <c r="AX75" s="300">
        <v>67</v>
      </c>
      <c r="AY75" s="300">
        <v>2</v>
      </c>
      <c r="BA75" s="144" t="str">
        <f t="shared" si="18"/>
        <v>drop table db_custscience_interns.col_64_DB_SLSCNSL_PRODREFRESH_CSTIW_SLS_TXN_LN_ITM_FCT_distinct_values_table_stats;</v>
      </c>
      <c r="BB75" s="59" t="s">
        <v>12915</v>
      </c>
      <c r="BC75" s="301"/>
      <c r="BD75" s="144" t="str">
        <f t="shared" si="19"/>
        <v>create table db_custscience_interns.col_64_DB_SLSCNSL_PRODREFRESH_CSTIW_SLS_TXN_LN_ITM_FCT_null_value_count_table_stats (col_id int, null_value_count bigint) Row format delimited Fields terminated by '\t' Lines terminated by '\n'  Stored as textfile ;</v>
      </c>
      <c r="BE75" s="59" t="s">
        <v>13008</v>
      </c>
      <c r="BH75" s="144" t="str">
        <f t="shared" si="20"/>
        <v xml:space="preserve">insert into table db_custscience_interns.col_64_DB_SLSCNSL_PRODREFRESH_CSTIW_SLS_TXN_LN_ITM_FCT_null_value_count_table_stats select '64' as col_id, count (sell_loc_hash_key) as null_value_count where PMOTN_CRD_NBR IS NULL </v>
      </c>
      <c r="BI75" s="59" t="s">
        <v>15313</v>
      </c>
      <c r="BL75" s="144" t="str">
        <f t="shared" si="21"/>
        <v>insert into table db_custscience_interns.SUMMARY_of_DB_SLSCNSL_PRODREFRESH_CSTIW_SLS_TXN_LN_ITM_FCT_null_value_count_table_stats select col_id, null_value_count from db_custscience_interns.col_64_DB_SLSCNSL_PRODREFRESH_CSTIW_SLS_TXN_LN_ITM_FCT_null_value_count_table_stats ;</v>
      </c>
      <c r="BM75" s="59" t="s">
        <v>13102</v>
      </c>
      <c r="BO75" s="300"/>
      <c r="BP75" s="300"/>
      <c r="BQ75" s="300"/>
      <c r="BS75" s="144" t="str">
        <f t="shared" si="22"/>
        <v>drop table db_custscience_interns.col_64_DB_SLSCNSL_PRODREFRESH_CSTIW_SLS_TXN_LN_ITM_FCT_null_value_count_table_stats ;</v>
      </c>
      <c r="BT75" s="59" t="s">
        <v>12531</v>
      </c>
    </row>
    <row r="76" spans="1:72" s="59" customFormat="1" ht="45">
      <c r="A76" s="59" t="s">
        <v>440</v>
      </c>
      <c r="B76" s="144" t="str">
        <f t="shared" si="23"/>
        <v>prc_stat_cd string</v>
      </c>
      <c r="C76" s="145">
        <f t="shared" si="24"/>
        <v>12</v>
      </c>
      <c r="D76" s="145">
        <f t="shared" si="25"/>
        <v>0</v>
      </c>
      <c r="E76" s="145"/>
      <c r="F76" s="45" t="str">
        <f t="shared" si="26"/>
        <v>PRC_STAT_CD</v>
      </c>
      <c r="G76" s="36" t="str">
        <f t="shared" si="27"/>
        <v>string</v>
      </c>
      <c r="H76" s="29">
        <v>65</v>
      </c>
      <c r="I76" s="308">
        <f t="shared" si="8"/>
        <v>3</v>
      </c>
      <c r="J76" s="75"/>
      <c r="K76" s="128" t="str">
        <f t="shared" si="9"/>
        <v>Price status indicator valid values are (0, 4, 7). 4 and 7are a straight move from the source data (transformed to conformed BCR price status values). 0 is derived from a lookup to the price history table from Wave 1B(TLIPW) (From PDM)</v>
      </c>
      <c r="L76" s="128"/>
      <c r="M76" s="342"/>
      <c r="N76" s="396">
        <v>3</v>
      </c>
      <c r="O76" s="396">
        <v>3</v>
      </c>
      <c r="P76" s="396">
        <v>4</v>
      </c>
      <c r="Q76" s="396">
        <v>4</v>
      </c>
      <c r="S76" s="144" t="str">
        <f t="shared" si="10"/>
        <v>PRC_STAT_CD  string,</v>
      </c>
      <c r="T76" s="149" t="s">
        <v>13366</v>
      </c>
      <c r="U76" s="150" t="str">
        <f t="shared" si="11"/>
        <v>PRC_STAT_CD,</v>
      </c>
      <c r="V76" s="149"/>
      <c r="W76" s="149"/>
      <c r="X76" s="150" t="str">
        <f t="shared" si="12"/>
        <v>,a.PRC_STAT_CD</v>
      </c>
      <c r="Y76" s="303"/>
      <c r="Z76" s="299" t="str">
        <f t="shared" ref="Z76:Z104" si="32">"select count (distinct "&amp;F76&amp;") as "&amp;F76&amp;"_Count_Distinct "&amp;"FROM "&amp;$G$6&amp;" ;"</f>
        <v>select count (distinct PRC_STAT_CD) as PRC_STAT_CD_Count_Distinct FROM DB_SLSCNSL_PRODREFRESH.CSTIW_SLS_TXN_LN_ITM_FCT ;</v>
      </c>
      <c r="AA76" s="303"/>
      <c r="AB76" s="299" t="str">
        <f t="shared" si="13"/>
        <v>select distinct(PRC_STAT_CD) as PRC_STAT_CD_Count_Distinct FROM DB_SLSCNSL_PRODREFRESH.CSTIW_SLS_TXN_LN_ITM_FCT ;</v>
      </c>
      <c r="AC76" s="303"/>
      <c r="AD76" s="59" t="s">
        <v>12615</v>
      </c>
      <c r="AE76" s="59" t="s">
        <v>2825</v>
      </c>
      <c r="AG76" s="144" t="str">
        <f t="shared" si="30"/>
        <v>SPRN_NBR</v>
      </c>
      <c r="AH76" s="144" t="str">
        <f t="shared" si="31"/>
        <v xml:space="preserve"> (From PDM)</v>
      </c>
      <c r="AI76" s="303"/>
      <c r="AJ76" s="303"/>
      <c r="AK76" s="298" t="str">
        <f t="shared" si="28"/>
        <v>col_65</v>
      </c>
      <c r="AL76" s="299" t="str">
        <f t="shared" si="15"/>
        <v>create table db_custscience_interns.col_65_DB_SLSCNSL_PRODREFRESH_CSTIW_SLS_TXN_LN_ITM_FCT_distinct_values_table_stats (col_id int, distinct_values bigint) Row format delimited Fields terminated by '\t' Lines terminated by '\n'  Stored as textfile ;</v>
      </c>
      <c r="AM76" s="59" t="s">
        <v>12345</v>
      </c>
      <c r="AP76" s="144" t="str">
        <f t="shared" si="16"/>
        <v>insert into table db_custscience_interns.col_65_DB_SLSCNSL_PRODREFRESH_CSTIW_SLS_TXN_LN_ITM_FCT_distinct_values_table_stats select '65' as col_id, count (distinct PRC_STAT_CD) as distinct_values</v>
      </c>
      <c r="AQ76" s="59" t="s">
        <v>12438</v>
      </c>
      <c r="AT76" s="144" t="str">
        <f t="shared" si="17"/>
        <v>insert into table db_custscience_interns.SUMMARY_of_DB_SLSCNSL_PRODREFRESH_CSTIW_SLS_TXN_LN_ITM_FCT_distinct_values_table_stats select col_id, distinct_values from db_custscience_interns.col_65_DB_SLSCNSL_PRODREFRESH_CSTIW_SLS_TXN_LN_ITM_FCT_distinct_values_table_stats ;</v>
      </c>
      <c r="AU76" s="59" t="s">
        <v>12721</v>
      </c>
      <c r="AW76" s="300" t="s">
        <v>12808</v>
      </c>
      <c r="AX76" s="300">
        <v>68</v>
      </c>
      <c r="AY76" s="300">
        <v>0</v>
      </c>
      <c r="BA76" s="144" t="str">
        <f t="shared" si="18"/>
        <v>drop table db_custscience_interns.col_65_DB_SLSCNSL_PRODREFRESH_CSTIW_SLS_TXN_LN_ITM_FCT_distinct_values_table_stats;</v>
      </c>
      <c r="BB76" s="59" t="s">
        <v>12916</v>
      </c>
      <c r="BC76" s="301"/>
      <c r="BD76" s="144" t="str">
        <f t="shared" si="19"/>
        <v>create table db_custscience_interns.col_65_DB_SLSCNSL_PRODREFRESH_CSTIW_SLS_TXN_LN_ITM_FCT_null_value_count_table_stats (col_id int, null_value_count bigint) Row format delimited Fields terminated by '\t' Lines terminated by '\n'  Stored as textfile ;</v>
      </c>
      <c r="BE76" s="59" t="s">
        <v>13009</v>
      </c>
      <c r="BH76" s="144" t="str">
        <f t="shared" si="20"/>
        <v xml:space="preserve">insert into table db_custscience_interns.col_65_DB_SLSCNSL_PRODREFRESH_CSTIW_SLS_TXN_LN_ITM_FCT_null_value_count_table_stats select '65' as col_id, count (sell_loc_hash_key) as null_value_count where PRC_STAT_CD IS NULL </v>
      </c>
      <c r="BI76" s="59" t="s">
        <v>15314</v>
      </c>
      <c r="BL76" s="144" t="str">
        <f t="shared" si="21"/>
        <v>insert into table db_custscience_interns.SUMMARY_of_DB_SLSCNSL_PRODREFRESH_CSTIW_SLS_TXN_LN_ITM_FCT_null_value_count_table_stats select col_id, null_value_count from db_custscience_interns.col_65_DB_SLSCNSL_PRODREFRESH_CSTIW_SLS_TXN_LN_ITM_FCT_null_value_count_table_stats ;</v>
      </c>
      <c r="BM76" s="59" t="s">
        <v>13103</v>
      </c>
      <c r="BO76" s="300"/>
      <c r="BP76" s="300"/>
      <c r="BQ76" s="300"/>
      <c r="BS76" s="144" t="str">
        <f t="shared" si="22"/>
        <v>drop table db_custscience_interns.col_65_DB_SLSCNSL_PRODREFRESH_CSTIW_SLS_TXN_LN_ITM_FCT_null_value_count_table_stats ;</v>
      </c>
      <c r="BT76" s="59" t="s">
        <v>12532</v>
      </c>
    </row>
    <row r="77" spans="1:72" s="59" customFormat="1">
      <c r="A77" s="59" t="s">
        <v>12258</v>
      </c>
      <c r="B77" s="144" t="str">
        <f t="shared" si="23"/>
        <v>ccr_ind string</v>
      </c>
      <c r="C77" s="145">
        <f t="shared" si="24"/>
        <v>8</v>
      </c>
      <c r="D77" s="145">
        <f t="shared" si="25"/>
        <v>0</v>
      </c>
      <c r="E77" s="145"/>
      <c r="F77" s="45" t="str">
        <f t="shared" si="26"/>
        <v>CCR_IND</v>
      </c>
      <c r="G77" s="36" t="str">
        <f t="shared" si="27"/>
        <v>string</v>
      </c>
      <c r="H77" s="29">
        <v>66</v>
      </c>
      <c r="I77" s="308">
        <f t="shared" ref="I77:I104" si="33">VLOOKUP($H77,$AX:$AY,2,FALSE)</f>
        <v>2</v>
      </c>
      <c r="J77" s="75"/>
      <c r="K77" s="128" t="str">
        <f t="shared" ref="K77:K104" si="34">IFERROR(VLOOKUP(F77,AG:AH,2,FALSE),0)</f>
        <v>This indicates if the return sales transaction is a cross-channel or not.  (From PDM)</v>
      </c>
      <c r="L77" s="128"/>
      <c r="M77" s="342"/>
      <c r="N77" s="396" t="s">
        <v>120</v>
      </c>
      <c r="O77" s="396" t="s">
        <v>120</v>
      </c>
      <c r="P77" s="396" t="s">
        <v>120</v>
      </c>
      <c r="Q77" s="396" t="s">
        <v>120</v>
      </c>
      <c r="S77" s="144" t="str">
        <f t="shared" ref="S77:S104" si="35">F77&amp;"  "&amp;G77&amp;","</f>
        <v>CCR_IND  string,</v>
      </c>
      <c r="T77" s="149" t="s">
        <v>13367</v>
      </c>
      <c r="U77" s="150" t="str">
        <f t="shared" ref="U77:U104" si="36">F77&amp;","</f>
        <v>CCR_IND,</v>
      </c>
      <c r="V77" s="149"/>
      <c r="W77" s="149"/>
      <c r="X77" s="150" t="str">
        <f t="shared" ref="X77:X104" si="37">",a."&amp;F77</f>
        <v>,a.CCR_IND</v>
      </c>
      <c r="Y77" s="303"/>
      <c r="Z77" s="299" t="str">
        <f t="shared" si="32"/>
        <v>select count (distinct CCR_IND) as CCR_IND_Count_Distinct FROM DB_SLSCNSL_PRODREFRESH.CSTIW_SLS_TXN_LN_ITM_FCT ;</v>
      </c>
      <c r="AA77" s="303"/>
      <c r="AB77" s="299" t="str">
        <f t="shared" ref="AB77:AB104" si="38">"select distinct("&amp;F77&amp;") as "&amp;F77&amp;"_Count_Distinct "&amp;"FROM "&amp;$G$6&amp;" ;"</f>
        <v>select distinct(CCR_IND) as CCR_IND_Count_Distinct FROM DB_SLSCNSL_PRODREFRESH.CSTIW_SLS_TXN_LN_ITM_FCT ;</v>
      </c>
      <c r="AC77" s="303"/>
      <c r="AD77" s="59" t="s">
        <v>12616</v>
      </c>
      <c r="AE77" s="59" t="s">
        <v>2825</v>
      </c>
      <c r="AF77" s="59" t="s">
        <v>12651</v>
      </c>
      <c r="AG77" s="144" t="str">
        <f t="shared" si="30"/>
        <v>SELL_SEAS_CD</v>
      </c>
      <c r="AH77" s="144" t="str">
        <f t="shared" ref="AH77:AH85" si="39">AF77&amp;" (From PDM)"</f>
        <v>Identifies the season code of the BMC Style Color of the SKU.  (From PDM)</v>
      </c>
      <c r="AI77" s="303"/>
      <c r="AJ77" s="303"/>
      <c r="AK77" s="298" t="str">
        <f t="shared" si="28"/>
        <v>col_66</v>
      </c>
      <c r="AL77" s="299" t="str">
        <f t="shared" ref="AL77:AL104" si="40">"create table db_custscience_interns."&amp;$AK77&amp;"_"&amp;$G$4&amp;"_"&amp;$G$5&amp;"_distinct_values_table_stats (col_id int, distinct_values bigint) Row format delimited Fields terminated by '\t' Lines terminated by '\n'  Stored as textfile ;"</f>
        <v>create table db_custscience_interns.col_66_DB_SLSCNSL_PRODREFRESH_CSTIW_SLS_TXN_LN_ITM_FCT_distinct_values_table_stats (col_id int, distinct_values bigint) Row format delimited Fields terminated by '\t' Lines terminated by '\n'  Stored as textfile ;</v>
      </c>
      <c r="AM77" s="59" t="s">
        <v>12346</v>
      </c>
      <c r="AP77" s="144" t="str">
        <f t="shared" ref="AP77:AP104" si="41">"insert into table "&amp;"db_custscience_interns."&amp;$AK77&amp;"_"&amp;$G$4&amp;"_"&amp;$G$5&amp;"_distinct_values_table_stats select "&amp;"'"&amp;$H77&amp;"'"&amp;" as col_id, count (distinct "&amp;$F77&amp;") as distinct_values"</f>
        <v>insert into table db_custscience_interns.col_66_DB_SLSCNSL_PRODREFRESH_CSTIW_SLS_TXN_LN_ITM_FCT_distinct_values_table_stats select '66' as col_id, count (distinct CCR_IND) as distinct_values</v>
      </c>
      <c r="AQ77" s="59" t="s">
        <v>12439</v>
      </c>
      <c r="AT77" s="144" t="str">
        <f t="shared" ref="AT77:AT104" si="42">"insert into table "&amp;"db_custscience_interns."&amp;"SUMMARY_of_"&amp;$G$4&amp;"_"&amp;$G$5&amp;"_distinct_values_table_stats select col_id, distinct_values from db_custscience_interns."&amp;$AK77&amp;"_"&amp;$G$4&amp;"_"&amp;$G$5&amp;"_distinct_values_table_stats"&amp;" ;"</f>
        <v>insert into table db_custscience_interns.SUMMARY_of_DB_SLSCNSL_PRODREFRESH_CSTIW_SLS_TXN_LN_ITM_FCT_distinct_values_table_stats select col_id, distinct_values from db_custscience_interns.col_66_DB_SLSCNSL_PRODREFRESH_CSTIW_SLS_TXN_LN_ITM_FCT_distinct_values_table_stats ;</v>
      </c>
      <c r="AU77" s="59" t="s">
        <v>12722</v>
      </c>
      <c r="AW77" s="300" t="s">
        <v>12809</v>
      </c>
      <c r="AX77" s="300">
        <v>69</v>
      </c>
      <c r="AY77" s="300">
        <v>265557</v>
      </c>
      <c r="BA77" s="144" t="str">
        <f t="shared" ref="BA77:BA104" si="43">"drop table db_custscience_interns."&amp;$AK77&amp;"_"&amp;$G$4&amp;"_"&amp;$G$5&amp;"_distinct_values_table_stats;"</f>
        <v>drop table db_custscience_interns.col_66_DB_SLSCNSL_PRODREFRESH_CSTIW_SLS_TXN_LN_ITM_FCT_distinct_values_table_stats;</v>
      </c>
      <c r="BB77" s="59" t="s">
        <v>12917</v>
      </c>
      <c r="BC77" s="301"/>
      <c r="BD77" s="144" t="str">
        <f t="shared" ref="BD77:BD104" si="44">"create table db_custscience_interns."&amp;$AK77&amp;"_"&amp;$G$4&amp;"_"&amp;$G$5&amp;"_null_value_count_table_stats (col_id int, null_value_count bigint) Row format delimited Fields terminated by '\t' Lines terminated by '\n'  Stored as textfile ;"</f>
        <v>create table db_custscience_interns.col_66_DB_SLSCNSL_PRODREFRESH_CSTIW_SLS_TXN_LN_ITM_FCT_null_value_count_table_stats (col_id int, null_value_count bigint) Row format delimited Fields terminated by '\t' Lines terminated by '\n'  Stored as textfile ;</v>
      </c>
      <c r="BE77" s="59" t="s">
        <v>13010</v>
      </c>
      <c r="BH77" s="144" t="str">
        <f t="shared" ref="BH77:BH104" si="45">"insert into table "&amp;"db_custscience_interns."&amp;$AK77&amp;"_"&amp;$G$4&amp;"_"&amp;$G$5&amp;"_null_value_count_table_stats select "&amp;"'"&amp;$H77&amp;"'"&amp;" as col_id, count (sell_loc_hash_key) as null_value_count where "&amp;$F77&amp;" IS NULL "</f>
        <v xml:space="preserve">insert into table db_custscience_interns.col_66_DB_SLSCNSL_PRODREFRESH_CSTIW_SLS_TXN_LN_ITM_FCT_null_value_count_table_stats select '66' as col_id, count (sell_loc_hash_key) as null_value_count where CCR_IND IS NULL </v>
      </c>
      <c r="BI77" s="59" t="s">
        <v>15315</v>
      </c>
      <c r="BL77" s="144" t="str">
        <f t="shared" ref="BL77:BL104" si="46">"insert into table "&amp;"db_custscience_interns."&amp;"SUMMARY_of_"&amp;$G$4&amp;"_"&amp;$G$5&amp;"_null_value_count_table_stats select col_id, null_value_count from db_custscience_interns."&amp;$AK77&amp;"_"&amp;$G$4&amp;"_"&amp;$G$5&amp;"_null_value_count_table_stats"&amp;" ;"</f>
        <v>insert into table db_custscience_interns.SUMMARY_of_DB_SLSCNSL_PRODREFRESH_CSTIW_SLS_TXN_LN_ITM_FCT_null_value_count_table_stats select col_id, null_value_count from db_custscience_interns.col_66_DB_SLSCNSL_PRODREFRESH_CSTIW_SLS_TXN_LN_ITM_FCT_null_value_count_table_stats ;</v>
      </c>
      <c r="BM77" s="59" t="s">
        <v>13104</v>
      </c>
      <c r="BO77" s="300"/>
      <c r="BP77" s="300"/>
      <c r="BQ77" s="300"/>
      <c r="BS77" s="144" t="str">
        <f t="shared" ref="BS77:BS104" si="47">"drop table db_custscience_interns."&amp;$AK77&amp;"_"&amp;$G$4&amp;"_"&amp;$G$5&amp;"_null_value_count_table_stats ;"</f>
        <v>drop table db_custscience_interns.col_66_DB_SLSCNSL_PRODREFRESH_CSTIW_SLS_TXN_LN_ITM_FCT_null_value_count_table_stats ;</v>
      </c>
      <c r="BT77" s="59" t="s">
        <v>12533</v>
      </c>
    </row>
    <row r="78" spans="1:72" s="59" customFormat="1">
      <c r="A78" s="59" t="s">
        <v>12259</v>
      </c>
      <c r="B78" s="144" t="str">
        <f t="shared" si="23"/>
        <v>sls_aud_stat_cd string</v>
      </c>
      <c r="C78" s="145">
        <f t="shared" si="24"/>
        <v>16</v>
      </c>
      <c r="D78" s="145">
        <f t="shared" si="25"/>
        <v>0</v>
      </c>
      <c r="E78" s="145"/>
      <c r="F78" s="36" t="str">
        <f t="shared" si="26"/>
        <v>SLS_AUD_STAT_CD</v>
      </c>
      <c r="G78" s="36" t="str">
        <f t="shared" si="27"/>
        <v>string</v>
      </c>
      <c r="H78" s="29">
        <v>67</v>
      </c>
      <c r="I78" s="308">
        <f t="shared" si="33"/>
        <v>2</v>
      </c>
      <c r="J78" s="75"/>
      <c r="K78" s="128" t="str">
        <f t="shared" si="34"/>
        <v xml:space="preserve"> (From PDM)</v>
      </c>
      <c r="L78" s="128"/>
      <c r="M78" s="342"/>
      <c r="N78" s="396" t="s">
        <v>12843</v>
      </c>
      <c r="O78" s="396" t="s">
        <v>12843</v>
      </c>
      <c r="P78" s="396" t="s">
        <v>12843</v>
      </c>
      <c r="Q78" s="396" t="s">
        <v>12843</v>
      </c>
      <c r="S78" s="144" t="str">
        <f t="shared" si="35"/>
        <v>SLS_AUD_STAT_CD  string,</v>
      </c>
      <c r="T78" s="149" t="s">
        <v>13368</v>
      </c>
      <c r="U78" s="150" t="str">
        <f t="shared" si="36"/>
        <v>SLS_AUD_STAT_CD,</v>
      </c>
      <c r="V78" s="149"/>
      <c r="W78" s="149"/>
      <c r="X78" s="150" t="str">
        <f t="shared" si="37"/>
        <v>,a.SLS_AUD_STAT_CD</v>
      </c>
      <c r="Y78" s="303"/>
      <c r="Z78" s="299" t="str">
        <f t="shared" si="32"/>
        <v>select count (distinct SLS_AUD_STAT_CD) as SLS_AUD_STAT_CD_Count_Distinct FROM DB_SLSCNSL_PRODREFRESH.CSTIW_SLS_TXN_LN_ITM_FCT ;</v>
      </c>
      <c r="AA78" s="303"/>
      <c r="AB78" s="299" t="str">
        <f t="shared" si="38"/>
        <v>select distinct(SLS_AUD_STAT_CD) as SLS_AUD_STAT_CD_Count_Distinct FROM DB_SLSCNSL_PRODREFRESH.CSTIW_SLS_TXN_LN_ITM_FCT ;</v>
      </c>
      <c r="AC78" s="303"/>
      <c r="AD78" s="59" t="s">
        <v>12617</v>
      </c>
      <c r="AE78" s="59" t="s">
        <v>2842</v>
      </c>
      <c r="AF78" s="59" t="s">
        <v>12651</v>
      </c>
      <c r="AG78" s="144" t="str">
        <f t="shared" ref="AG78:AG85" si="48">TRIM(AD78)</f>
        <v>SELL_SEAS_YR</v>
      </c>
      <c r="AH78" s="144" t="str">
        <f t="shared" si="39"/>
        <v>Identifies the season code of the BMC Style Color of the SKU.  (From PDM)</v>
      </c>
      <c r="AI78" s="303"/>
      <c r="AJ78" s="303"/>
      <c r="AK78" s="298" t="str">
        <f t="shared" si="28"/>
        <v>col_67</v>
      </c>
      <c r="AL78" s="299" t="str">
        <f t="shared" si="40"/>
        <v>create table db_custscience_interns.col_67_DB_SLSCNSL_PRODREFRESH_CSTIW_SLS_TXN_LN_ITM_FCT_distinct_values_table_stats (col_id int, distinct_values bigint) Row format delimited Fields terminated by '\t' Lines terminated by '\n'  Stored as textfile ;</v>
      </c>
      <c r="AM78" s="59" t="s">
        <v>12347</v>
      </c>
      <c r="AP78" s="144" t="str">
        <f t="shared" si="41"/>
        <v>insert into table db_custscience_interns.col_67_DB_SLSCNSL_PRODREFRESH_CSTIW_SLS_TXN_LN_ITM_FCT_distinct_values_table_stats select '67' as col_id, count (distinct SLS_AUD_STAT_CD) as distinct_values</v>
      </c>
      <c r="AQ78" s="59" t="s">
        <v>12440</v>
      </c>
      <c r="AT78" s="144" t="str">
        <f t="shared" si="42"/>
        <v>insert into table db_custscience_interns.SUMMARY_of_DB_SLSCNSL_PRODREFRESH_CSTIW_SLS_TXN_LN_ITM_FCT_distinct_values_table_stats select col_id, distinct_values from db_custscience_interns.col_67_DB_SLSCNSL_PRODREFRESH_CSTIW_SLS_TXN_LN_ITM_FCT_distinct_values_table_stats ;</v>
      </c>
      <c r="AU78" s="59" t="s">
        <v>12723</v>
      </c>
      <c r="AW78" s="300" t="s">
        <v>12810</v>
      </c>
      <c r="AX78" s="300">
        <v>70</v>
      </c>
      <c r="AY78" s="300">
        <v>12279</v>
      </c>
      <c r="BA78" s="144" t="str">
        <f t="shared" si="43"/>
        <v>drop table db_custscience_interns.col_67_DB_SLSCNSL_PRODREFRESH_CSTIW_SLS_TXN_LN_ITM_FCT_distinct_values_table_stats;</v>
      </c>
      <c r="BB78" s="59" t="s">
        <v>12918</v>
      </c>
      <c r="BC78" s="301"/>
      <c r="BD78" s="144" t="str">
        <f t="shared" si="44"/>
        <v>create table db_custscience_interns.col_67_DB_SLSCNSL_PRODREFRESH_CSTIW_SLS_TXN_LN_ITM_FCT_null_value_count_table_stats (col_id int, null_value_count bigint) Row format delimited Fields terminated by '\t' Lines terminated by '\n'  Stored as textfile ;</v>
      </c>
      <c r="BE78" s="59" t="s">
        <v>13011</v>
      </c>
      <c r="BH78" s="144" t="str">
        <f t="shared" si="45"/>
        <v xml:space="preserve">insert into table db_custscience_interns.col_67_DB_SLSCNSL_PRODREFRESH_CSTIW_SLS_TXN_LN_ITM_FCT_null_value_count_table_stats select '67' as col_id, count (sell_loc_hash_key) as null_value_count where SLS_AUD_STAT_CD IS NULL </v>
      </c>
      <c r="BI78" s="59" t="s">
        <v>15316</v>
      </c>
      <c r="BL78" s="144" t="str">
        <f t="shared" si="46"/>
        <v>insert into table db_custscience_interns.SUMMARY_of_DB_SLSCNSL_PRODREFRESH_CSTIW_SLS_TXN_LN_ITM_FCT_null_value_count_table_stats select col_id, null_value_count from db_custscience_interns.col_67_DB_SLSCNSL_PRODREFRESH_CSTIW_SLS_TXN_LN_ITM_FCT_null_value_count_table_stats ;</v>
      </c>
      <c r="BM78" s="59" t="s">
        <v>13105</v>
      </c>
      <c r="BO78" s="300"/>
      <c r="BP78" s="300"/>
      <c r="BQ78" s="300"/>
      <c r="BS78" s="144" t="str">
        <f t="shared" si="47"/>
        <v>drop table db_custscience_interns.col_67_DB_SLSCNSL_PRODREFRESH_CSTIW_SLS_TXN_LN_ITM_FCT_null_value_count_table_stats ;</v>
      </c>
      <c r="BT78" s="59" t="s">
        <v>12534</v>
      </c>
    </row>
    <row r="79" spans="1:72" s="59" customFormat="1">
      <c r="A79" s="59" t="s">
        <v>12260</v>
      </c>
      <c r="B79" s="144" t="str">
        <f t="shared" si="23"/>
        <v>shtg_pst_dt_hash_key int</v>
      </c>
      <c r="C79" s="145">
        <f t="shared" si="24"/>
        <v>21</v>
      </c>
      <c r="D79" s="145">
        <f t="shared" si="25"/>
        <v>0</v>
      </c>
      <c r="E79" s="145"/>
      <c r="F79" s="36" t="str">
        <f t="shared" si="26"/>
        <v>SHTG_PST_DT_HASH_KEY</v>
      </c>
      <c r="G79" s="36" t="str">
        <f t="shared" si="27"/>
        <v>int</v>
      </c>
      <c r="H79" s="29">
        <v>68</v>
      </c>
      <c r="I79" s="308">
        <f t="shared" si="33"/>
        <v>0</v>
      </c>
      <c r="J79" s="75"/>
      <c r="K79" s="128">
        <f t="shared" si="34"/>
        <v>0</v>
      </c>
      <c r="L79" s="128"/>
      <c r="M79" s="342"/>
      <c r="N79" s="396" t="s">
        <v>112</v>
      </c>
      <c r="O79" s="396" t="s">
        <v>112</v>
      </c>
      <c r="P79" s="396" t="s">
        <v>112</v>
      </c>
      <c r="Q79" s="396" t="s">
        <v>112</v>
      </c>
      <c r="S79" s="144" t="str">
        <f t="shared" si="35"/>
        <v>SHTG_PST_DT_HASH_KEY  int,</v>
      </c>
      <c r="T79" s="149" t="s">
        <v>13369</v>
      </c>
      <c r="U79" s="150" t="str">
        <f t="shared" si="36"/>
        <v>SHTG_PST_DT_HASH_KEY,</v>
      </c>
      <c r="V79" s="149"/>
      <c r="W79" s="149"/>
      <c r="X79" s="150" t="str">
        <f t="shared" si="37"/>
        <v>,a.SHTG_PST_DT_HASH_KEY</v>
      </c>
      <c r="Y79" s="303"/>
      <c r="Z79" s="299" t="str">
        <f t="shared" si="32"/>
        <v>select count (distinct SHTG_PST_DT_HASH_KEY) as SHTG_PST_DT_HASH_KEY_Count_Distinct FROM DB_SLSCNSL_PRODREFRESH.CSTIW_SLS_TXN_LN_ITM_FCT ;</v>
      </c>
      <c r="AA79" s="303"/>
      <c r="AB79" s="299" t="str">
        <f t="shared" si="38"/>
        <v>select distinct(SHTG_PST_DT_HASH_KEY) as SHTG_PST_DT_HASH_KEY_Count_Distinct FROM DB_SLSCNSL_PRODREFRESH.CSTIW_SLS_TXN_LN_ITM_FCT ;</v>
      </c>
      <c r="AC79" s="303"/>
      <c r="AD79" s="59" t="s">
        <v>2641</v>
      </c>
      <c r="AE79" s="59" t="s">
        <v>12561</v>
      </c>
      <c r="AF79" s="59" t="s">
        <v>12618</v>
      </c>
      <c r="AG79" s="144" t="str">
        <f t="shared" si="48"/>
        <v>LCL_TO_USD_CONV_RAT</v>
      </c>
      <c r="AH79" s="144" t="str">
        <f t="shared" si="39"/>
        <v>Local to USD conversion rate for the location  (From PDM)</v>
      </c>
      <c r="AI79" s="303"/>
      <c r="AJ79" s="303"/>
      <c r="AK79" s="298" t="str">
        <f t="shared" si="28"/>
        <v>col_68</v>
      </c>
      <c r="AL79" s="299" t="str">
        <f t="shared" si="40"/>
        <v>create table db_custscience_interns.col_68_DB_SLSCNSL_PRODREFRESH_CSTIW_SLS_TXN_LN_ITM_FCT_distinct_values_table_stats (col_id int, distinct_values bigint) Row format delimited Fields terminated by '\t' Lines terminated by '\n'  Stored as textfile ;</v>
      </c>
      <c r="AM79" s="59" t="s">
        <v>12348</v>
      </c>
      <c r="AP79" s="144" t="str">
        <f t="shared" si="41"/>
        <v>insert into table db_custscience_interns.col_68_DB_SLSCNSL_PRODREFRESH_CSTIW_SLS_TXN_LN_ITM_FCT_distinct_values_table_stats select '68' as col_id, count (distinct SHTG_PST_DT_HASH_KEY) as distinct_values</v>
      </c>
      <c r="AQ79" s="59" t="s">
        <v>12441</v>
      </c>
      <c r="AT79" s="144" t="str">
        <f t="shared" si="42"/>
        <v>insert into table db_custscience_interns.SUMMARY_of_DB_SLSCNSL_PRODREFRESH_CSTIW_SLS_TXN_LN_ITM_FCT_distinct_values_table_stats select col_id, distinct_values from db_custscience_interns.col_68_DB_SLSCNSL_PRODREFRESH_CSTIW_SLS_TXN_LN_ITM_FCT_distinct_values_table_stats ;</v>
      </c>
      <c r="AU79" s="59" t="s">
        <v>12724</v>
      </c>
      <c r="AW79" s="300" t="s">
        <v>12811</v>
      </c>
      <c r="AX79" s="300">
        <v>8</v>
      </c>
      <c r="AY79" s="300">
        <v>706436</v>
      </c>
      <c r="BA79" s="144" t="str">
        <f t="shared" si="43"/>
        <v>drop table db_custscience_interns.col_68_DB_SLSCNSL_PRODREFRESH_CSTIW_SLS_TXN_LN_ITM_FCT_distinct_values_table_stats;</v>
      </c>
      <c r="BB79" s="59" t="s">
        <v>12919</v>
      </c>
      <c r="BC79" s="301"/>
      <c r="BD79" s="144" t="str">
        <f t="shared" si="44"/>
        <v>create table db_custscience_interns.col_68_DB_SLSCNSL_PRODREFRESH_CSTIW_SLS_TXN_LN_ITM_FCT_null_value_count_table_stats (col_id int, null_value_count bigint) Row format delimited Fields terminated by '\t' Lines terminated by '\n'  Stored as textfile ;</v>
      </c>
      <c r="BE79" s="59" t="s">
        <v>13012</v>
      </c>
      <c r="BH79" s="144" t="str">
        <f t="shared" si="45"/>
        <v xml:space="preserve">insert into table db_custscience_interns.col_68_DB_SLSCNSL_PRODREFRESH_CSTIW_SLS_TXN_LN_ITM_FCT_null_value_count_table_stats select '68' as col_id, count (sell_loc_hash_key) as null_value_count where SHTG_PST_DT_HASH_KEY IS NULL </v>
      </c>
      <c r="BI79" s="59" t="s">
        <v>15317</v>
      </c>
      <c r="BL79" s="144" t="str">
        <f t="shared" si="46"/>
        <v>insert into table db_custscience_interns.SUMMARY_of_DB_SLSCNSL_PRODREFRESH_CSTIW_SLS_TXN_LN_ITM_FCT_null_value_count_table_stats select col_id, null_value_count from db_custscience_interns.col_68_DB_SLSCNSL_PRODREFRESH_CSTIW_SLS_TXN_LN_ITM_FCT_null_value_count_table_stats ;</v>
      </c>
      <c r="BM79" s="59" t="s">
        <v>13106</v>
      </c>
      <c r="BO79" s="300"/>
      <c r="BP79" s="300"/>
      <c r="BQ79" s="300"/>
      <c r="BS79" s="144" t="str">
        <f t="shared" si="47"/>
        <v>drop table db_custscience_interns.col_68_DB_SLSCNSL_PRODREFRESH_CSTIW_SLS_TXN_LN_ITM_FCT_null_value_count_table_stats ;</v>
      </c>
      <c r="BT79" s="59" t="s">
        <v>12535</v>
      </c>
    </row>
    <row r="80" spans="1:72" s="59" customFormat="1">
      <c r="A80" s="59" t="s">
        <v>12261</v>
      </c>
      <c r="B80" s="144" t="str">
        <f t="shared" si="23"/>
        <v>sprn_nbr string</v>
      </c>
      <c r="C80" s="145">
        <f t="shared" si="24"/>
        <v>9</v>
      </c>
      <c r="D80" s="145">
        <f t="shared" si="25"/>
        <v>0</v>
      </c>
      <c r="E80" s="145"/>
      <c r="F80" s="36" t="str">
        <f t="shared" si="26"/>
        <v>SPRN_NBR</v>
      </c>
      <c r="G80" s="36" t="str">
        <f t="shared" si="27"/>
        <v>string</v>
      </c>
      <c r="H80" s="29">
        <v>69</v>
      </c>
      <c r="I80" s="308">
        <f t="shared" si="33"/>
        <v>265557</v>
      </c>
      <c r="J80" s="75"/>
      <c r="K80" s="128" t="str">
        <f t="shared" si="34"/>
        <v xml:space="preserve"> (From PDM)</v>
      </c>
      <c r="L80" s="128"/>
      <c r="M80" s="342"/>
      <c r="N80" s="396" t="s">
        <v>112</v>
      </c>
      <c r="O80" s="396" t="s">
        <v>112</v>
      </c>
      <c r="P80" s="396" t="s">
        <v>112</v>
      </c>
      <c r="Q80" s="396" t="s">
        <v>112</v>
      </c>
      <c r="S80" s="144" t="str">
        <f t="shared" si="35"/>
        <v>SPRN_NBR  string,</v>
      </c>
      <c r="T80" s="149" t="s">
        <v>13370</v>
      </c>
      <c r="U80" s="150" t="str">
        <f t="shared" si="36"/>
        <v>SPRN_NBR,</v>
      </c>
      <c r="V80" s="149"/>
      <c r="W80" s="149"/>
      <c r="X80" s="150" t="str">
        <f t="shared" si="37"/>
        <v>,a.SPRN_NBR</v>
      </c>
      <c r="Y80" s="303"/>
      <c r="Z80" s="299" t="str">
        <f t="shared" si="32"/>
        <v>select count (distinct SPRN_NBR) as SPRN_NBR_Count_Distinct FROM DB_SLSCNSL_PRODREFRESH.CSTIW_SLS_TXN_LN_ITM_FCT ;</v>
      </c>
      <c r="AA80" s="303"/>
      <c r="AB80" s="299" t="str">
        <f t="shared" si="38"/>
        <v>select distinct(SPRN_NBR) as SPRN_NBR_Count_Distinct FROM DB_SLSCNSL_PRODREFRESH.CSTIW_SLS_TXN_LN_ITM_FCT ;</v>
      </c>
      <c r="AC80" s="303"/>
      <c r="AD80" s="59" t="s">
        <v>2643</v>
      </c>
      <c r="AE80" s="59" t="s">
        <v>12561</v>
      </c>
      <c r="AF80" s="59" t="s">
        <v>12619</v>
      </c>
      <c r="AG80" s="144" t="str">
        <f t="shared" si="48"/>
        <v>LCL_TO_MKT_CONV_RAT</v>
      </c>
      <c r="AH80" s="144" t="str">
        <f t="shared" si="39"/>
        <v>Local to Market conversion rate for the location  (From PDM)</v>
      </c>
      <c r="AI80" s="303"/>
      <c r="AJ80" s="303"/>
      <c r="AK80" s="298" t="str">
        <f t="shared" si="28"/>
        <v>col_69</v>
      </c>
      <c r="AL80" s="299" t="str">
        <f t="shared" si="40"/>
        <v>create table db_custscience_interns.col_69_DB_SLSCNSL_PRODREFRESH_CSTIW_SLS_TXN_LN_ITM_FCT_distinct_values_table_stats (col_id int, distinct_values bigint) Row format delimited Fields terminated by '\t' Lines terminated by '\n'  Stored as textfile ;</v>
      </c>
      <c r="AM80" s="59" t="s">
        <v>12349</v>
      </c>
      <c r="AP80" s="144" t="str">
        <f t="shared" si="41"/>
        <v>insert into table db_custscience_interns.col_69_DB_SLSCNSL_PRODREFRESH_CSTIW_SLS_TXN_LN_ITM_FCT_distinct_values_table_stats select '69' as col_id, count (distinct SPRN_NBR) as distinct_values</v>
      </c>
      <c r="AQ80" s="59" t="s">
        <v>12442</v>
      </c>
      <c r="AT80" s="144" t="str">
        <f t="shared" si="42"/>
        <v>insert into table db_custscience_interns.SUMMARY_of_DB_SLSCNSL_PRODREFRESH_CSTIW_SLS_TXN_LN_ITM_FCT_distinct_values_table_stats select col_id, distinct_values from db_custscience_interns.col_69_DB_SLSCNSL_PRODREFRESH_CSTIW_SLS_TXN_LN_ITM_FCT_distinct_values_table_stats ;</v>
      </c>
      <c r="AU80" s="59" t="s">
        <v>12725</v>
      </c>
      <c r="AW80" s="300" t="s">
        <v>12812</v>
      </c>
      <c r="AX80" s="300">
        <v>71</v>
      </c>
      <c r="AY80" s="300">
        <v>452</v>
      </c>
      <c r="BA80" s="144" t="str">
        <f t="shared" si="43"/>
        <v>drop table db_custscience_interns.col_69_DB_SLSCNSL_PRODREFRESH_CSTIW_SLS_TXN_LN_ITM_FCT_distinct_values_table_stats;</v>
      </c>
      <c r="BB80" s="59" t="s">
        <v>12920</v>
      </c>
      <c r="BC80" s="301"/>
      <c r="BD80" s="144" t="str">
        <f t="shared" si="44"/>
        <v>create table db_custscience_interns.col_69_DB_SLSCNSL_PRODREFRESH_CSTIW_SLS_TXN_LN_ITM_FCT_null_value_count_table_stats (col_id int, null_value_count bigint) Row format delimited Fields terminated by '\t' Lines terminated by '\n'  Stored as textfile ;</v>
      </c>
      <c r="BE80" s="59" t="s">
        <v>13013</v>
      </c>
      <c r="BH80" s="144" t="str">
        <f t="shared" si="45"/>
        <v xml:space="preserve">insert into table db_custscience_interns.col_69_DB_SLSCNSL_PRODREFRESH_CSTIW_SLS_TXN_LN_ITM_FCT_null_value_count_table_stats select '69' as col_id, count (sell_loc_hash_key) as null_value_count where SPRN_NBR IS NULL </v>
      </c>
      <c r="BI80" s="59" t="s">
        <v>15318</v>
      </c>
      <c r="BL80" s="144" t="str">
        <f t="shared" si="46"/>
        <v>insert into table db_custscience_interns.SUMMARY_of_DB_SLSCNSL_PRODREFRESH_CSTIW_SLS_TXN_LN_ITM_FCT_null_value_count_table_stats select col_id, null_value_count from db_custscience_interns.col_69_DB_SLSCNSL_PRODREFRESH_CSTIW_SLS_TXN_LN_ITM_FCT_null_value_count_table_stats ;</v>
      </c>
      <c r="BM80" s="59" t="s">
        <v>13107</v>
      </c>
      <c r="BO80" s="300"/>
      <c r="BP80" s="300"/>
      <c r="BQ80" s="300"/>
      <c r="BS80" s="144" t="str">
        <f t="shared" si="47"/>
        <v>drop table db_custscience_interns.col_69_DB_SLSCNSL_PRODREFRESH_CSTIW_SLS_TXN_LN_ITM_FCT_null_value_count_table_stats ;</v>
      </c>
      <c r="BT80" s="59" t="s">
        <v>12536</v>
      </c>
    </row>
    <row r="81" spans="1:72" s="59" customFormat="1" ht="15.75" thickBot="1">
      <c r="A81" s="59" t="s">
        <v>12262</v>
      </c>
      <c r="B81" s="144" t="str">
        <f t="shared" si="23"/>
        <v>rtn_sprn_nbr string</v>
      </c>
      <c r="C81" s="145">
        <f t="shared" si="24"/>
        <v>13</v>
      </c>
      <c r="D81" s="145">
        <f t="shared" si="25"/>
        <v>0</v>
      </c>
      <c r="E81" s="145"/>
      <c r="F81" s="158" t="str">
        <f t="shared" si="26"/>
        <v>RTN_SPRN_NBR</v>
      </c>
      <c r="G81" s="158" t="str">
        <f t="shared" si="27"/>
        <v>string</v>
      </c>
      <c r="H81" s="162">
        <v>70</v>
      </c>
      <c r="I81" s="312">
        <f t="shared" si="33"/>
        <v>12279</v>
      </c>
      <c r="J81" s="160"/>
      <c r="K81" s="163" t="str">
        <f t="shared" si="34"/>
        <v xml:space="preserve"> (From PDM)</v>
      </c>
      <c r="L81" s="163"/>
      <c r="M81" s="379"/>
      <c r="N81" s="397" t="s">
        <v>112</v>
      </c>
      <c r="O81" s="397" t="s">
        <v>112</v>
      </c>
      <c r="P81" s="397" t="s">
        <v>112</v>
      </c>
      <c r="Q81" s="397" t="s">
        <v>112</v>
      </c>
      <c r="S81" s="144" t="str">
        <f t="shared" si="35"/>
        <v>RTN_SPRN_NBR  string,</v>
      </c>
      <c r="T81" s="149" t="s">
        <v>13371</v>
      </c>
      <c r="U81" s="150" t="str">
        <f t="shared" si="36"/>
        <v>RTN_SPRN_NBR,</v>
      </c>
      <c r="V81" s="149"/>
      <c r="W81" s="149"/>
      <c r="X81" s="150" t="str">
        <f t="shared" si="37"/>
        <v>,a.RTN_SPRN_NBR</v>
      </c>
      <c r="Y81" s="303"/>
      <c r="Z81" s="299" t="str">
        <f t="shared" si="32"/>
        <v>select count (distinct RTN_SPRN_NBR) as RTN_SPRN_NBR_Count_Distinct FROM DB_SLSCNSL_PRODREFRESH.CSTIW_SLS_TXN_LN_ITM_FCT ;</v>
      </c>
      <c r="AA81" s="303"/>
      <c r="AB81" s="299" t="str">
        <f t="shared" si="38"/>
        <v>select distinct(RTN_SPRN_NBR) as RTN_SPRN_NBR_Count_Distinct FROM DB_SLSCNSL_PRODREFRESH.CSTIW_SLS_TXN_LN_ITM_FCT ;</v>
      </c>
      <c r="AC81" s="303"/>
      <c r="AD81" s="59" t="s">
        <v>2645</v>
      </c>
      <c r="AE81" s="59" t="s">
        <v>12561</v>
      </c>
      <c r="AF81" s="59" t="s">
        <v>12620</v>
      </c>
      <c r="AG81" s="144" t="str">
        <f t="shared" si="48"/>
        <v>USD_TO_LCL_CONV_RAT</v>
      </c>
      <c r="AH81" s="144" t="str">
        <f t="shared" si="39"/>
        <v>USD to Local conversion rate for the location  (From PDM)</v>
      </c>
      <c r="AI81" s="303"/>
      <c r="AJ81" s="303"/>
      <c r="AK81" s="298" t="str">
        <f t="shared" si="28"/>
        <v>col_70</v>
      </c>
      <c r="AL81" s="299" t="str">
        <f t="shared" si="40"/>
        <v>create table db_custscience_interns.col_70_DB_SLSCNSL_PRODREFRESH_CSTIW_SLS_TXN_LN_ITM_FCT_distinct_values_table_stats (col_id int, distinct_values bigint) Row format delimited Fields terminated by '\t' Lines terminated by '\n'  Stored as textfile ;</v>
      </c>
      <c r="AM81" s="59" t="s">
        <v>12350</v>
      </c>
      <c r="AP81" s="144" t="str">
        <f t="shared" si="41"/>
        <v>insert into table db_custscience_interns.col_70_DB_SLSCNSL_PRODREFRESH_CSTIW_SLS_TXN_LN_ITM_FCT_distinct_values_table_stats select '70' as col_id, count (distinct RTN_SPRN_NBR) as distinct_values</v>
      </c>
      <c r="AQ81" s="59" t="s">
        <v>12443</v>
      </c>
      <c r="AT81" s="144" t="str">
        <f t="shared" si="42"/>
        <v>insert into table db_custscience_interns.SUMMARY_of_DB_SLSCNSL_PRODREFRESH_CSTIW_SLS_TXN_LN_ITM_FCT_distinct_values_table_stats select col_id, distinct_values from db_custscience_interns.col_70_DB_SLSCNSL_PRODREFRESH_CSTIW_SLS_TXN_LN_ITM_FCT_distinct_values_table_stats ;</v>
      </c>
      <c r="AU81" s="59" t="s">
        <v>12726</v>
      </c>
      <c r="AW81" s="300" t="s">
        <v>12813</v>
      </c>
      <c r="AX81" s="300">
        <v>72</v>
      </c>
      <c r="AY81" s="300">
        <v>32</v>
      </c>
      <c r="BA81" s="144" t="str">
        <f t="shared" si="43"/>
        <v>drop table db_custscience_interns.col_70_DB_SLSCNSL_PRODREFRESH_CSTIW_SLS_TXN_LN_ITM_FCT_distinct_values_table_stats;</v>
      </c>
      <c r="BB81" s="59" t="s">
        <v>12921</v>
      </c>
      <c r="BC81" s="301"/>
      <c r="BD81" s="144" t="str">
        <f t="shared" si="44"/>
        <v>create table db_custscience_interns.col_70_DB_SLSCNSL_PRODREFRESH_CSTIW_SLS_TXN_LN_ITM_FCT_null_value_count_table_stats (col_id int, null_value_count bigint) Row format delimited Fields terminated by '\t' Lines terminated by '\n'  Stored as textfile ;</v>
      </c>
      <c r="BE81" s="59" t="s">
        <v>13014</v>
      </c>
      <c r="BH81" s="144" t="str">
        <f t="shared" si="45"/>
        <v xml:space="preserve">insert into table db_custscience_interns.col_70_DB_SLSCNSL_PRODREFRESH_CSTIW_SLS_TXN_LN_ITM_FCT_null_value_count_table_stats select '70' as col_id, count (sell_loc_hash_key) as null_value_count where RTN_SPRN_NBR IS NULL </v>
      </c>
      <c r="BI81" s="59" t="s">
        <v>15319</v>
      </c>
      <c r="BL81" s="144" t="str">
        <f t="shared" si="46"/>
        <v>insert into table db_custscience_interns.SUMMARY_of_DB_SLSCNSL_PRODREFRESH_CSTIW_SLS_TXN_LN_ITM_FCT_null_value_count_table_stats select col_id, null_value_count from db_custscience_interns.col_70_DB_SLSCNSL_PRODREFRESH_CSTIW_SLS_TXN_LN_ITM_FCT_null_value_count_table_stats ;</v>
      </c>
      <c r="BM81" s="59" t="s">
        <v>13108</v>
      </c>
      <c r="BO81" s="300"/>
      <c r="BP81" s="300"/>
      <c r="BQ81" s="300"/>
      <c r="BS81" s="144" t="str">
        <f t="shared" si="47"/>
        <v>drop table db_custscience_interns.col_70_DB_SLSCNSL_PRODREFRESH_CSTIW_SLS_TXN_LN_ITM_FCT_null_value_count_table_stats ;</v>
      </c>
      <c r="BT81" s="59" t="s">
        <v>12537</v>
      </c>
    </row>
    <row r="82" spans="1:72" s="59" customFormat="1">
      <c r="A82" s="59" t="s">
        <v>12263</v>
      </c>
      <c r="B82" s="144" t="str">
        <f t="shared" si="23"/>
        <v>sell_seas_cd string</v>
      </c>
      <c r="C82" s="145">
        <f t="shared" si="24"/>
        <v>13</v>
      </c>
      <c r="D82" s="145">
        <f t="shared" si="25"/>
        <v>0</v>
      </c>
      <c r="E82" s="145"/>
      <c r="F82" s="152" t="str">
        <f t="shared" si="26"/>
        <v>SELL_SEAS_CD</v>
      </c>
      <c r="G82" s="152" t="str">
        <f t="shared" si="27"/>
        <v>string</v>
      </c>
      <c r="H82" s="156">
        <v>71</v>
      </c>
      <c r="I82" s="310">
        <f t="shared" si="33"/>
        <v>452</v>
      </c>
      <c r="J82" s="154"/>
      <c r="K82" s="157" t="str">
        <f t="shared" si="34"/>
        <v>Identifies the season code of the BMC Style Color of the SKU.  (From PDM)</v>
      </c>
      <c r="L82" s="157"/>
      <c r="M82" s="375"/>
      <c r="N82" s="398" t="s">
        <v>12844</v>
      </c>
      <c r="O82" s="398" t="s">
        <v>12844</v>
      </c>
      <c r="P82" s="398" t="s">
        <v>13295</v>
      </c>
      <c r="Q82" s="398" t="s">
        <v>13289</v>
      </c>
      <c r="S82" s="144" t="str">
        <f t="shared" si="35"/>
        <v>SELL_SEAS_CD  string,</v>
      </c>
      <c r="T82" s="149" t="s">
        <v>13372</v>
      </c>
      <c r="U82" s="150" t="str">
        <f t="shared" si="36"/>
        <v>SELL_SEAS_CD,</v>
      </c>
      <c r="V82" s="149"/>
      <c r="W82" s="149"/>
      <c r="X82" s="150" t="str">
        <f t="shared" si="37"/>
        <v>,a.SELL_SEAS_CD</v>
      </c>
      <c r="Y82" s="303"/>
      <c r="Z82" s="299" t="str">
        <f t="shared" si="32"/>
        <v>select count (distinct SELL_SEAS_CD) as SELL_SEAS_CD_Count_Distinct FROM DB_SLSCNSL_PRODREFRESH.CSTIW_SLS_TXN_LN_ITM_FCT ;</v>
      </c>
      <c r="AA82" s="303"/>
      <c r="AB82" s="299" t="str">
        <f t="shared" si="38"/>
        <v>select distinct(SELL_SEAS_CD) as SELL_SEAS_CD_Count_Distinct FROM DB_SLSCNSL_PRODREFRESH.CSTIW_SLS_TXN_LN_ITM_FCT ;</v>
      </c>
      <c r="AC82" s="303"/>
      <c r="AD82" s="59" t="s">
        <v>2647</v>
      </c>
      <c r="AE82" s="59" t="s">
        <v>12561</v>
      </c>
      <c r="AF82" s="59" t="s">
        <v>12621</v>
      </c>
      <c r="AG82" s="144" t="str">
        <f t="shared" si="48"/>
        <v>USD_TO_MKT_CONV_RAT</v>
      </c>
      <c r="AH82" s="144" t="str">
        <f t="shared" si="39"/>
        <v>USD to Market conversion rate for the location  (From PDM)</v>
      </c>
      <c r="AI82" s="303"/>
      <c r="AJ82" s="303"/>
      <c r="AK82" s="298" t="str">
        <f t="shared" si="28"/>
        <v>col_71</v>
      </c>
      <c r="AL82" s="299" t="str">
        <f t="shared" si="40"/>
        <v>create table db_custscience_interns.col_71_DB_SLSCNSL_PRODREFRESH_CSTIW_SLS_TXN_LN_ITM_FCT_distinct_values_table_stats (col_id int, distinct_values bigint) Row format delimited Fields terminated by '\t' Lines terminated by '\n'  Stored as textfile ;</v>
      </c>
      <c r="AM82" s="59" t="s">
        <v>12351</v>
      </c>
      <c r="AP82" s="144" t="str">
        <f t="shared" si="41"/>
        <v>insert into table db_custscience_interns.col_71_DB_SLSCNSL_PRODREFRESH_CSTIW_SLS_TXN_LN_ITM_FCT_distinct_values_table_stats select '71' as col_id, count (distinct SELL_SEAS_CD) as distinct_values</v>
      </c>
      <c r="AQ82" s="59" t="s">
        <v>12444</v>
      </c>
      <c r="AT82" s="144" t="str">
        <f t="shared" si="42"/>
        <v>insert into table db_custscience_interns.SUMMARY_of_DB_SLSCNSL_PRODREFRESH_CSTIW_SLS_TXN_LN_ITM_FCT_distinct_values_table_stats select col_id, distinct_values from db_custscience_interns.col_71_DB_SLSCNSL_PRODREFRESH_CSTIW_SLS_TXN_LN_ITM_FCT_distinct_values_table_stats ;</v>
      </c>
      <c r="AU82" s="59" t="s">
        <v>12727</v>
      </c>
      <c r="AW82" s="300" t="s">
        <v>12814</v>
      </c>
      <c r="AX82" s="300">
        <v>73</v>
      </c>
      <c r="AY82" s="300">
        <v>42</v>
      </c>
      <c r="BA82" s="144" t="str">
        <f t="shared" si="43"/>
        <v>drop table db_custscience_interns.col_71_DB_SLSCNSL_PRODREFRESH_CSTIW_SLS_TXN_LN_ITM_FCT_distinct_values_table_stats;</v>
      </c>
      <c r="BB82" s="59" t="s">
        <v>12922</v>
      </c>
      <c r="BC82" s="301"/>
      <c r="BD82" s="144" t="str">
        <f t="shared" si="44"/>
        <v>create table db_custscience_interns.col_71_DB_SLSCNSL_PRODREFRESH_CSTIW_SLS_TXN_LN_ITM_FCT_null_value_count_table_stats (col_id int, null_value_count bigint) Row format delimited Fields terminated by '\t' Lines terminated by '\n'  Stored as textfile ;</v>
      </c>
      <c r="BE82" s="59" t="s">
        <v>13015</v>
      </c>
      <c r="BH82" s="144" t="str">
        <f t="shared" si="45"/>
        <v xml:space="preserve">insert into table db_custscience_interns.col_71_DB_SLSCNSL_PRODREFRESH_CSTIW_SLS_TXN_LN_ITM_FCT_null_value_count_table_stats select '71' as col_id, count (sell_loc_hash_key) as null_value_count where SELL_SEAS_CD IS NULL </v>
      </c>
      <c r="BI82" s="59" t="s">
        <v>15320</v>
      </c>
      <c r="BL82" s="144" t="str">
        <f t="shared" si="46"/>
        <v>insert into table db_custscience_interns.SUMMARY_of_DB_SLSCNSL_PRODREFRESH_CSTIW_SLS_TXN_LN_ITM_FCT_null_value_count_table_stats select col_id, null_value_count from db_custscience_interns.col_71_DB_SLSCNSL_PRODREFRESH_CSTIW_SLS_TXN_LN_ITM_FCT_null_value_count_table_stats ;</v>
      </c>
      <c r="BM82" s="59" t="s">
        <v>13109</v>
      </c>
      <c r="BO82" s="300"/>
      <c r="BP82" s="300"/>
      <c r="BQ82" s="300"/>
      <c r="BS82" s="144" t="str">
        <f t="shared" si="47"/>
        <v>drop table db_custscience_interns.col_71_DB_SLSCNSL_PRODREFRESH_CSTIW_SLS_TXN_LN_ITM_FCT_null_value_count_table_stats ;</v>
      </c>
      <c r="BT82" s="59" t="s">
        <v>12538</v>
      </c>
    </row>
    <row r="83" spans="1:72" s="59" customFormat="1">
      <c r="A83" s="59" t="s">
        <v>12264</v>
      </c>
      <c r="B83" s="144" t="str">
        <f t="shared" si="23"/>
        <v>sell_seas_yr int</v>
      </c>
      <c r="C83" s="145">
        <f t="shared" si="24"/>
        <v>13</v>
      </c>
      <c r="D83" s="145">
        <f t="shared" si="25"/>
        <v>0</v>
      </c>
      <c r="E83" s="145"/>
      <c r="F83" s="36" t="str">
        <f t="shared" si="26"/>
        <v>SELL_SEAS_YR</v>
      </c>
      <c r="G83" s="36" t="str">
        <f t="shared" si="27"/>
        <v>int</v>
      </c>
      <c r="H83" s="29">
        <v>72</v>
      </c>
      <c r="I83" s="308">
        <f t="shared" si="33"/>
        <v>32</v>
      </c>
      <c r="J83" s="75"/>
      <c r="K83" s="128" t="str">
        <f t="shared" si="34"/>
        <v>Identifies the season code of the BMC Style Color of the SKU.  (From PDM)</v>
      </c>
      <c r="L83" s="128"/>
      <c r="M83" s="342"/>
      <c r="N83" s="396">
        <v>0</v>
      </c>
      <c r="O83" s="396">
        <v>0</v>
      </c>
      <c r="P83" s="396">
        <v>2016</v>
      </c>
      <c r="Q83" s="396">
        <v>2016</v>
      </c>
      <c r="S83" s="144" t="str">
        <f t="shared" si="35"/>
        <v>SELL_SEAS_YR  int,</v>
      </c>
      <c r="T83" s="149" t="s">
        <v>13373</v>
      </c>
      <c r="U83" s="150" t="str">
        <f t="shared" si="36"/>
        <v>SELL_SEAS_YR,</v>
      </c>
      <c r="V83" s="149"/>
      <c r="W83" s="149"/>
      <c r="X83" s="150" t="str">
        <f t="shared" si="37"/>
        <v>,a.SELL_SEAS_YR</v>
      </c>
      <c r="Y83" s="303"/>
      <c r="Z83" s="299" t="str">
        <f t="shared" si="32"/>
        <v>select count (distinct SELL_SEAS_YR) as SELL_SEAS_YR_Count_Distinct FROM DB_SLSCNSL_PRODREFRESH.CSTIW_SLS_TXN_LN_ITM_FCT ;</v>
      </c>
      <c r="AA83" s="303"/>
      <c r="AB83" s="299" t="str">
        <f t="shared" si="38"/>
        <v>select distinct(SELL_SEAS_YR) as SELL_SEAS_YR_Count_Distinct FROM DB_SLSCNSL_PRODREFRESH.CSTIW_SLS_TXN_LN_ITM_FCT ;</v>
      </c>
      <c r="AC83" s="303"/>
      <c r="AD83" s="59" t="s">
        <v>2631</v>
      </c>
      <c r="AE83" s="59" t="s">
        <v>2825</v>
      </c>
      <c r="AF83" s="59" t="s">
        <v>12622</v>
      </c>
      <c r="AG83" s="144" t="str">
        <f t="shared" si="48"/>
        <v>CSGN_IND</v>
      </c>
      <c r="AH83" s="144" t="str">
        <f t="shared" si="39"/>
        <v>Identifies the consignment sales  (From PDM)</v>
      </c>
      <c r="AI83" s="303"/>
      <c r="AJ83" s="303"/>
      <c r="AK83" s="298" t="str">
        <f t="shared" si="28"/>
        <v>col_72</v>
      </c>
      <c r="AL83" s="299" t="str">
        <f t="shared" si="40"/>
        <v>create table db_custscience_interns.col_72_DB_SLSCNSL_PRODREFRESH_CSTIW_SLS_TXN_LN_ITM_FCT_distinct_values_table_stats (col_id int, distinct_values bigint) Row format delimited Fields terminated by '\t' Lines terminated by '\n'  Stored as textfile ;</v>
      </c>
      <c r="AM83" s="59" t="s">
        <v>12352</v>
      </c>
      <c r="AP83" s="144" t="str">
        <f t="shared" si="41"/>
        <v>insert into table db_custscience_interns.col_72_DB_SLSCNSL_PRODREFRESH_CSTIW_SLS_TXN_LN_ITM_FCT_distinct_values_table_stats select '72' as col_id, count (distinct SELL_SEAS_YR) as distinct_values</v>
      </c>
      <c r="AQ83" s="59" t="s">
        <v>12445</v>
      </c>
      <c r="AT83" s="144" t="str">
        <f t="shared" si="42"/>
        <v>insert into table db_custscience_interns.SUMMARY_of_DB_SLSCNSL_PRODREFRESH_CSTIW_SLS_TXN_LN_ITM_FCT_distinct_values_table_stats select col_id, distinct_values from db_custscience_interns.col_72_DB_SLSCNSL_PRODREFRESH_CSTIW_SLS_TXN_LN_ITM_FCT_distinct_values_table_stats ;</v>
      </c>
      <c r="AU83" s="59" t="s">
        <v>12728</v>
      </c>
      <c r="AW83" s="300" t="s">
        <v>12815</v>
      </c>
      <c r="AX83" s="300">
        <v>74</v>
      </c>
      <c r="AY83" s="300">
        <v>20</v>
      </c>
      <c r="BA83" s="144" t="str">
        <f t="shared" si="43"/>
        <v>drop table db_custscience_interns.col_72_DB_SLSCNSL_PRODREFRESH_CSTIW_SLS_TXN_LN_ITM_FCT_distinct_values_table_stats;</v>
      </c>
      <c r="BB83" s="59" t="s">
        <v>12923</v>
      </c>
      <c r="BC83" s="301"/>
      <c r="BD83" s="144" t="str">
        <f t="shared" si="44"/>
        <v>create table db_custscience_interns.col_72_DB_SLSCNSL_PRODREFRESH_CSTIW_SLS_TXN_LN_ITM_FCT_null_value_count_table_stats (col_id int, null_value_count bigint) Row format delimited Fields terminated by '\t' Lines terminated by '\n'  Stored as textfile ;</v>
      </c>
      <c r="BE83" s="59" t="s">
        <v>13016</v>
      </c>
      <c r="BH83" s="144" t="str">
        <f t="shared" si="45"/>
        <v xml:space="preserve">insert into table db_custscience_interns.col_72_DB_SLSCNSL_PRODREFRESH_CSTIW_SLS_TXN_LN_ITM_FCT_null_value_count_table_stats select '72' as col_id, count (sell_loc_hash_key) as null_value_count where SELL_SEAS_YR IS NULL </v>
      </c>
      <c r="BI83" s="59" t="s">
        <v>15321</v>
      </c>
      <c r="BL83" s="144" t="str">
        <f t="shared" si="46"/>
        <v>insert into table db_custscience_interns.SUMMARY_of_DB_SLSCNSL_PRODREFRESH_CSTIW_SLS_TXN_LN_ITM_FCT_null_value_count_table_stats select col_id, null_value_count from db_custscience_interns.col_72_DB_SLSCNSL_PRODREFRESH_CSTIW_SLS_TXN_LN_ITM_FCT_null_value_count_table_stats ;</v>
      </c>
      <c r="BM83" s="59" t="s">
        <v>13110</v>
      </c>
      <c r="BO83" s="300"/>
      <c r="BP83" s="300"/>
      <c r="BQ83" s="300"/>
      <c r="BS83" s="144" t="str">
        <f t="shared" si="47"/>
        <v>drop table db_custscience_interns.col_72_DB_SLSCNSL_PRODREFRESH_CSTIW_SLS_TXN_LN_ITM_FCT_null_value_count_table_stats ;</v>
      </c>
      <c r="BT83" s="59" t="s">
        <v>12539</v>
      </c>
    </row>
    <row r="84" spans="1:72" s="59" customFormat="1">
      <c r="A84" s="59" t="s">
        <v>449</v>
      </c>
      <c r="B84" s="144" t="str">
        <f t="shared" si="23"/>
        <v>lcl_to_usd_conv_rat double</v>
      </c>
      <c r="C84" s="145">
        <f t="shared" si="24"/>
        <v>20</v>
      </c>
      <c r="D84" s="145">
        <f t="shared" si="25"/>
        <v>0</v>
      </c>
      <c r="E84" s="145"/>
      <c r="F84" s="36" t="str">
        <f t="shared" si="26"/>
        <v>LCL_TO_USD_CONV_RAT</v>
      </c>
      <c r="G84" s="36" t="str">
        <f t="shared" si="27"/>
        <v>double</v>
      </c>
      <c r="H84" s="29">
        <v>73</v>
      </c>
      <c r="I84" s="308">
        <f t="shared" si="33"/>
        <v>42</v>
      </c>
      <c r="J84" s="75"/>
      <c r="K84" s="128" t="str">
        <f t="shared" si="34"/>
        <v>Local to USD conversion rate for the location  (From PDM)</v>
      </c>
      <c r="L84" s="128"/>
      <c r="M84" s="342"/>
      <c r="N84" s="396">
        <v>1</v>
      </c>
      <c r="O84" s="396">
        <v>1</v>
      </c>
      <c r="P84" s="396">
        <v>1</v>
      </c>
      <c r="Q84" s="396">
        <v>1</v>
      </c>
      <c r="S84" s="144" t="str">
        <f t="shared" si="35"/>
        <v>LCL_TO_USD_CONV_RAT  double,</v>
      </c>
      <c r="T84" s="149" t="s">
        <v>13374</v>
      </c>
      <c r="U84" s="150" t="str">
        <f t="shared" si="36"/>
        <v>LCL_TO_USD_CONV_RAT,</v>
      </c>
      <c r="V84" s="149"/>
      <c r="W84" s="149"/>
      <c r="X84" s="150" t="str">
        <f t="shared" si="37"/>
        <v>,a.LCL_TO_USD_CONV_RAT</v>
      </c>
      <c r="Y84" s="303"/>
      <c r="Z84" s="299" t="str">
        <f t="shared" si="32"/>
        <v>select count (distinct LCL_TO_USD_CONV_RAT) as LCL_TO_USD_CONV_RAT_Count_Distinct FROM DB_SLSCNSL_PRODREFRESH.CSTIW_SLS_TXN_LN_ITM_FCT ;</v>
      </c>
      <c r="AA84" s="303"/>
      <c r="AB84" s="299" t="str">
        <f t="shared" si="38"/>
        <v>select distinct(LCL_TO_USD_CONV_RAT) as LCL_TO_USD_CONV_RAT_Count_Distinct FROM DB_SLSCNSL_PRODREFRESH.CSTIW_SLS_TXN_LN_ITM_FCT ;</v>
      </c>
      <c r="AC84" s="303"/>
      <c r="AD84" s="59" t="s">
        <v>2629</v>
      </c>
      <c r="AE84" s="59" t="s">
        <v>2842</v>
      </c>
      <c r="AF84" s="300" t="s">
        <v>13140</v>
      </c>
      <c r="AG84" s="144" t="str">
        <f t="shared" si="48"/>
        <v>DD_CHNL_ID</v>
      </c>
      <c r="AH84" s="144" t="str">
        <f t="shared" si="39"/>
        <v>Demand Channel ID (From PDM)</v>
      </c>
      <c r="AI84" s="303"/>
      <c r="AJ84" s="303"/>
      <c r="AK84" s="298" t="str">
        <f t="shared" si="28"/>
        <v>col_73</v>
      </c>
      <c r="AL84" s="299" t="str">
        <f t="shared" si="40"/>
        <v>create table db_custscience_interns.col_73_DB_SLSCNSL_PRODREFRESH_CSTIW_SLS_TXN_LN_ITM_FCT_distinct_values_table_stats (col_id int, distinct_values bigint) Row format delimited Fields terminated by '\t' Lines terminated by '\n'  Stored as textfile ;</v>
      </c>
      <c r="AM84" s="59" t="s">
        <v>12353</v>
      </c>
      <c r="AP84" s="144" t="str">
        <f t="shared" si="41"/>
        <v>insert into table db_custscience_interns.col_73_DB_SLSCNSL_PRODREFRESH_CSTIW_SLS_TXN_LN_ITM_FCT_distinct_values_table_stats select '73' as col_id, count (distinct LCL_TO_USD_CONV_RAT) as distinct_values</v>
      </c>
      <c r="AQ84" s="59" t="s">
        <v>12446</v>
      </c>
      <c r="AT84" s="144" t="str">
        <f t="shared" si="42"/>
        <v>insert into table db_custscience_interns.SUMMARY_of_DB_SLSCNSL_PRODREFRESH_CSTIW_SLS_TXN_LN_ITM_FCT_distinct_values_table_stats select col_id, distinct_values from db_custscience_interns.col_73_DB_SLSCNSL_PRODREFRESH_CSTIW_SLS_TXN_LN_ITM_FCT_distinct_values_table_stats ;</v>
      </c>
      <c r="AU84" s="59" t="s">
        <v>12729</v>
      </c>
      <c r="AW84" s="300" t="s">
        <v>12816</v>
      </c>
      <c r="AX84" s="300">
        <v>75</v>
      </c>
      <c r="AY84" s="300">
        <v>42</v>
      </c>
      <c r="BA84" s="144" t="str">
        <f t="shared" si="43"/>
        <v>drop table db_custscience_interns.col_73_DB_SLSCNSL_PRODREFRESH_CSTIW_SLS_TXN_LN_ITM_FCT_distinct_values_table_stats;</v>
      </c>
      <c r="BB84" s="59" t="s">
        <v>12924</v>
      </c>
      <c r="BC84" s="301"/>
      <c r="BD84" s="144" t="str">
        <f t="shared" si="44"/>
        <v>create table db_custscience_interns.col_73_DB_SLSCNSL_PRODREFRESH_CSTIW_SLS_TXN_LN_ITM_FCT_null_value_count_table_stats (col_id int, null_value_count bigint) Row format delimited Fields terminated by '\t' Lines terminated by '\n'  Stored as textfile ;</v>
      </c>
      <c r="BE84" s="59" t="s">
        <v>13017</v>
      </c>
      <c r="BH84" s="144" t="str">
        <f t="shared" si="45"/>
        <v xml:space="preserve">insert into table db_custscience_interns.col_73_DB_SLSCNSL_PRODREFRESH_CSTIW_SLS_TXN_LN_ITM_FCT_null_value_count_table_stats select '73' as col_id, count (sell_loc_hash_key) as null_value_count where LCL_TO_USD_CONV_RAT IS NULL </v>
      </c>
      <c r="BI84" s="59" t="s">
        <v>15322</v>
      </c>
      <c r="BL84" s="144" t="str">
        <f t="shared" si="46"/>
        <v>insert into table db_custscience_interns.SUMMARY_of_DB_SLSCNSL_PRODREFRESH_CSTIW_SLS_TXN_LN_ITM_FCT_null_value_count_table_stats select col_id, null_value_count from db_custscience_interns.col_73_DB_SLSCNSL_PRODREFRESH_CSTIW_SLS_TXN_LN_ITM_FCT_null_value_count_table_stats ;</v>
      </c>
      <c r="BM84" s="59" t="s">
        <v>13111</v>
      </c>
      <c r="BO84" s="300"/>
      <c r="BP84" s="300"/>
      <c r="BQ84" s="300"/>
      <c r="BS84" s="144" t="str">
        <f t="shared" si="47"/>
        <v>drop table db_custscience_interns.col_73_DB_SLSCNSL_PRODREFRESH_CSTIW_SLS_TXN_LN_ITM_FCT_null_value_count_table_stats ;</v>
      </c>
      <c r="BT84" s="59" t="s">
        <v>12540</v>
      </c>
    </row>
    <row r="85" spans="1:72" s="59" customFormat="1">
      <c r="A85" s="59" t="s">
        <v>450</v>
      </c>
      <c r="B85" s="144" t="str">
        <f t="shared" si="23"/>
        <v>lcl_to_mkt_conv_rat double</v>
      </c>
      <c r="C85" s="145">
        <f t="shared" si="24"/>
        <v>20</v>
      </c>
      <c r="D85" s="145">
        <f t="shared" si="25"/>
        <v>0</v>
      </c>
      <c r="E85" s="145"/>
      <c r="F85" s="36" t="str">
        <f t="shared" si="26"/>
        <v>LCL_TO_MKT_CONV_RAT</v>
      </c>
      <c r="G85" s="36" t="str">
        <f t="shared" si="27"/>
        <v>double</v>
      </c>
      <c r="H85" s="29">
        <v>74</v>
      </c>
      <c r="I85" s="308">
        <f t="shared" si="33"/>
        <v>20</v>
      </c>
      <c r="J85" s="75"/>
      <c r="K85" s="128" t="str">
        <f t="shared" si="34"/>
        <v>Local to Market conversion rate for the location  (From PDM)</v>
      </c>
      <c r="L85" s="128"/>
      <c r="M85" s="342"/>
      <c r="N85" s="396">
        <v>1</v>
      </c>
      <c r="O85" s="396">
        <v>1</v>
      </c>
      <c r="P85" s="396">
        <v>1</v>
      </c>
      <c r="Q85" s="396">
        <v>1</v>
      </c>
      <c r="S85" s="144" t="str">
        <f t="shared" si="35"/>
        <v>LCL_TO_MKT_CONV_RAT  double,</v>
      </c>
      <c r="T85" s="149" t="s">
        <v>13375</v>
      </c>
      <c r="U85" s="150" t="str">
        <f t="shared" si="36"/>
        <v>LCL_TO_MKT_CONV_RAT,</v>
      </c>
      <c r="V85" s="149"/>
      <c r="W85" s="149"/>
      <c r="X85" s="150" t="str">
        <f t="shared" si="37"/>
        <v>,a.LCL_TO_MKT_CONV_RAT</v>
      </c>
      <c r="Y85" s="303"/>
      <c r="Z85" s="299" t="str">
        <f t="shared" si="32"/>
        <v>select count (distinct LCL_TO_MKT_CONV_RAT) as LCL_TO_MKT_CONV_RAT_Count_Distinct FROM DB_SLSCNSL_PRODREFRESH.CSTIW_SLS_TXN_LN_ITM_FCT ;</v>
      </c>
      <c r="AA85" s="303"/>
      <c r="AB85" s="299" t="str">
        <f t="shared" si="38"/>
        <v>select distinct(LCL_TO_MKT_CONV_RAT) as LCL_TO_MKT_CONV_RAT_Count_Distinct FROM DB_SLSCNSL_PRODREFRESH.CSTIW_SLS_TXN_LN_ITM_FCT ;</v>
      </c>
      <c r="AC85" s="303"/>
      <c r="AD85" s="59" t="s">
        <v>2633</v>
      </c>
      <c r="AE85" s="59" t="s">
        <v>2825</v>
      </c>
      <c r="AF85" s="59" t="s">
        <v>12652</v>
      </c>
      <c r="AG85" s="144" t="str">
        <f t="shared" si="48"/>
        <v>PRC_ADJ_IND</v>
      </c>
      <c r="AH85" s="144" t="str">
        <f t="shared" si="39"/>
        <v>Identifies if the sales transaction is a price adjustments. Price Adjustments are represented as a sales and a return transaction, with a change in thetot_sls_amt column. The net between the two columns represents the adjusted amount. (From PDM)</v>
      </c>
      <c r="AI85" s="303"/>
      <c r="AJ85" s="303"/>
      <c r="AK85" s="298" t="str">
        <f t="shared" si="28"/>
        <v>col_74</v>
      </c>
      <c r="AL85" s="299" t="str">
        <f t="shared" si="40"/>
        <v>create table db_custscience_interns.col_74_DB_SLSCNSL_PRODREFRESH_CSTIW_SLS_TXN_LN_ITM_FCT_distinct_values_table_stats (col_id int, distinct_values bigint) Row format delimited Fields terminated by '\t' Lines terminated by '\n'  Stored as textfile ;</v>
      </c>
      <c r="AM85" s="59" t="s">
        <v>12354</v>
      </c>
      <c r="AP85" s="144" t="str">
        <f t="shared" si="41"/>
        <v>insert into table db_custscience_interns.col_74_DB_SLSCNSL_PRODREFRESH_CSTIW_SLS_TXN_LN_ITM_FCT_distinct_values_table_stats select '74' as col_id, count (distinct LCL_TO_MKT_CONV_RAT) as distinct_values</v>
      </c>
      <c r="AQ85" s="59" t="s">
        <v>12447</v>
      </c>
      <c r="AT85" s="144" t="str">
        <f t="shared" si="42"/>
        <v>insert into table db_custscience_interns.SUMMARY_of_DB_SLSCNSL_PRODREFRESH_CSTIW_SLS_TXN_LN_ITM_FCT_distinct_values_table_stats select col_id, distinct_values from db_custscience_interns.col_74_DB_SLSCNSL_PRODREFRESH_CSTIW_SLS_TXN_LN_ITM_FCT_distinct_values_table_stats ;</v>
      </c>
      <c r="AU85" s="59" t="s">
        <v>12730</v>
      </c>
      <c r="AW85" s="300" t="s">
        <v>12817</v>
      </c>
      <c r="AX85" s="300">
        <v>76</v>
      </c>
      <c r="AY85" s="300">
        <v>25</v>
      </c>
      <c r="BA85" s="144" t="str">
        <f t="shared" si="43"/>
        <v>drop table db_custscience_interns.col_74_DB_SLSCNSL_PRODREFRESH_CSTIW_SLS_TXN_LN_ITM_FCT_distinct_values_table_stats;</v>
      </c>
      <c r="BB85" s="59" t="s">
        <v>12925</v>
      </c>
      <c r="BC85" s="301"/>
      <c r="BD85" s="144" t="str">
        <f t="shared" si="44"/>
        <v>create table db_custscience_interns.col_74_DB_SLSCNSL_PRODREFRESH_CSTIW_SLS_TXN_LN_ITM_FCT_null_value_count_table_stats (col_id int, null_value_count bigint) Row format delimited Fields terminated by '\t' Lines terminated by '\n'  Stored as textfile ;</v>
      </c>
      <c r="BE85" s="59" t="s">
        <v>13018</v>
      </c>
      <c r="BH85" s="144" t="str">
        <f t="shared" si="45"/>
        <v xml:space="preserve">insert into table db_custscience_interns.col_74_DB_SLSCNSL_PRODREFRESH_CSTIW_SLS_TXN_LN_ITM_FCT_null_value_count_table_stats select '74' as col_id, count (sell_loc_hash_key) as null_value_count where LCL_TO_MKT_CONV_RAT IS NULL </v>
      </c>
      <c r="BI85" s="59" t="s">
        <v>15323</v>
      </c>
      <c r="BL85" s="144" t="str">
        <f t="shared" si="46"/>
        <v>insert into table db_custscience_interns.SUMMARY_of_DB_SLSCNSL_PRODREFRESH_CSTIW_SLS_TXN_LN_ITM_FCT_null_value_count_table_stats select col_id, null_value_count from db_custscience_interns.col_74_DB_SLSCNSL_PRODREFRESH_CSTIW_SLS_TXN_LN_ITM_FCT_null_value_count_table_stats ;</v>
      </c>
      <c r="BM85" s="59" t="s">
        <v>13112</v>
      </c>
      <c r="BO85" s="300"/>
      <c r="BP85" s="300"/>
      <c r="BQ85" s="300"/>
      <c r="BS85" s="144" t="str">
        <f t="shared" si="47"/>
        <v>drop table db_custscience_interns.col_74_DB_SLSCNSL_PRODREFRESH_CSTIW_SLS_TXN_LN_ITM_FCT_null_value_count_table_stats ;</v>
      </c>
      <c r="BT85" s="59" t="s">
        <v>12541</v>
      </c>
    </row>
    <row r="86" spans="1:72" s="59" customFormat="1">
      <c r="A86" s="59" t="s">
        <v>451</v>
      </c>
      <c r="B86" s="144" t="str">
        <f t="shared" si="23"/>
        <v>usd_to_lcl_conv_rat double</v>
      </c>
      <c r="C86" s="145">
        <f t="shared" si="24"/>
        <v>20</v>
      </c>
      <c r="D86" s="145">
        <f t="shared" si="25"/>
        <v>0</v>
      </c>
      <c r="E86" s="145"/>
      <c r="F86" s="36" t="str">
        <f t="shared" si="26"/>
        <v>USD_TO_LCL_CONV_RAT</v>
      </c>
      <c r="G86" s="36" t="str">
        <f t="shared" si="27"/>
        <v>double</v>
      </c>
      <c r="H86" s="29">
        <v>75</v>
      </c>
      <c r="I86" s="308">
        <f t="shared" si="33"/>
        <v>42</v>
      </c>
      <c r="J86" s="75"/>
      <c r="K86" s="128" t="str">
        <f t="shared" si="34"/>
        <v>USD to Local conversion rate for the location  (From PDM)</v>
      </c>
      <c r="L86" s="128"/>
      <c r="M86" s="342"/>
      <c r="N86" s="396">
        <v>1</v>
      </c>
      <c r="O86" s="396">
        <v>1</v>
      </c>
      <c r="P86" s="396">
        <v>1</v>
      </c>
      <c r="Q86" s="396">
        <v>1</v>
      </c>
      <c r="S86" s="144" t="str">
        <f t="shared" si="35"/>
        <v>USD_TO_LCL_CONV_RAT  double,</v>
      </c>
      <c r="T86" s="149" t="s">
        <v>13376</v>
      </c>
      <c r="U86" s="150" t="str">
        <f t="shared" si="36"/>
        <v>USD_TO_LCL_CONV_RAT,</v>
      </c>
      <c r="V86" s="149"/>
      <c r="W86" s="149"/>
      <c r="X86" s="150" t="str">
        <f t="shared" si="37"/>
        <v>,a.USD_TO_LCL_CONV_RAT</v>
      </c>
      <c r="Y86" s="303"/>
      <c r="Z86" s="299" t="str">
        <f t="shared" si="32"/>
        <v>select count (distinct USD_TO_LCL_CONV_RAT) as USD_TO_LCL_CONV_RAT_Count_Distinct FROM DB_SLSCNSL_PRODREFRESH.CSTIW_SLS_TXN_LN_ITM_FCT ;</v>
      </c>
      <c r="AA86" s="303"/>
      <c r="AB86" s="299" t="str">
        <f t="shared" si="38"/>
        <v>select distinct(USD_TO_LCL_CONV_RAT) as USD_TO_LCL_CONV_RAT_Count_Distinct FROM DB_SLSCNSL_PRODREFRESH.CSTIW_SLS_TXN_LN_ITM_FCT ;</v>
      </c>
      <c r="AC86" s="303"/>
      <c r="AD86" s="59" t="s">
        <v>12623</v>
      </c>
      <c r="AE86" s="59" t="s">
        <v>2825</v>
      </c>
      <c r="AF86" s="59" t="s">
        <v>12654</v>
      </c>
      <c r="AG86" s="144" t="str">
        <f t="shared" ref="AG86:AG95" si="49">TRIM(AD86)</f>
        <v>RTN_LOC_HASH_KEY</v>
      </c>
      <c r="AH86" s="144" t="str">
        <f t="shared" ref="AH86:AH95" si="50">AF86&amp;" (From PDM)"</f>
        <v>Hash key generated for a OPR_LOC_NBR and open date  (From PDM)</v>
      </c>
      <c r="AI86" s="303"/>
      <c r="AJ86" s="303"/>
      <c r="AK86" s="298" t="str">
        <f t="shared" si="28"/>
        <v>col_75</v>
      </c>
      <c r="AL86" s="299" t="str">
        <f t="shared" si="40"/>
        <v>create table db_custscience_interns.col_75_DB_SLSCNSL_PRODREFRESH_CSTIW_SLS_TXN_LN_ITM_FCT_distinct_values_table_stats (col_id int, distinct_values bigint) Row format delimited Fields terminated by '\t' Lines terminated by '\n'  Stored as textfile ;</v>
      </c>
      <c r="AM86" s="59" t="s">
        <v>12355</v>
      </c>
      <c r="AP86" s="144" t="str">
        <f t="shared" si="41"/>
        <v>insert into table db_custscience_interns.col_75_DB_SLSCNSL_PRODREFRESH_CSTIW_SLS_TXN_LN_ITM_FCT_distinct_values_table_stats select '75' as col_id, count (distinct USD_TO_LCL_CONV_RAT) as distinct_values</v>
      </c>
      <c r="AQ86" s="59" t="s">
        <v>12448</v>
      </c>
      <c r="AT86" s="144" t="str">
        <f t="shared" si="42"/>
        <v>insert into table db_custscience_interns.SUMMARY_of_DB_SLSCNSL_PRODREFRESH_CSTIW_SLS_TXN_LN_ITM_FCT_distinct_values_table_stats select col_id, distinct_values from db_custscience_interns.col_75_DB_SLSCNSL_PRODREFRESH_CSTIW_SLS_TXN_LN_ITM_FCT_distinct_values_table_stats ;</v>
      </c>
      <c r="AU86" s="59" t="s">
        <v>12731</v>
      </c>
      <c r="AW86" s="300" t="s">
        <v>12818</v>
      </c>
      <c r="AX86" s="300">
        <v>77</v>
      </c>
      <c r="AY86" s="300">
        <v>2</v>
      </c>
      <c r="BA86" s="144" t="str">
        <f t="shared" si="43"/>
        <v>drop table db_custscience_interns.col_75_DB_SLSCNSL_PRODREFRESH_CSTIW_SLS_TXN_LN_ITM_FCT_distinct_values_table_stats;</v>
      </c>
      <c r="BB86" s="59" t="s">
        <v>12926</v>
      </c>
      <c r="BC86" s="301"/>
      <c r="BD86" s="144" t="str">
        <f t="shared" si="44"/>
        <v>create table db_custscience_interns.col_75_DB_SLSCNSL_PRODREFRESH_CSTIW_SLS_TXN_LN_ITM_FCT_null_value_count_table_stats (col_id int, null_value_count bigint) Row format delimited Fields terminated by '\t' Lines terminated by '\n'  Stored as textfile ;</v>
      </c>
      <c r="BE86" s="59" t="s">
        <v>13019</v>
      </c>
      <c r="BH86" s="144" t="str">
        <f t="shared" si="45"/>
        <v xml:space="preserve">insert into table db_custscience_interns.col_75_DB_SLSCNSL_PRODREFRESH_CSTIW_SLS_TXN_LN_ITM_FCT_null_value_count_table_stats select '75' as col_id, count (sell_loc_hash_key) as null_value_count where USD_TO_LCL_CONV_RAT IS NULL </v>
      </c>
      <c r="BI86" s="59" t="s">
        <v>15324</v>
      </c>
      <c r="BL86" s="144" t="str">
        <f t="shared" si="46"/>
        <v>insert into table db_custscience_interns.SUMMARY_of_DB_SLSCNSL_PRODREFRESH_CSTIW_SLS_TXN_LN_ITM_FCT_null_value_count_table_stats select col_id, null_value_count from db_custscience_interns.col_75_DB_SLSCNSL_PRODREFRESH_CSTIW_SLS_TXN_LN_ITM_FCT_null_value_count_table_stats ;</v>
      </c>
      <c r="BM86" s="59" t="s">
        <v>13113</v>
      </c>
      <c r="BO86" s="300"/>
      <c r="BP86" s="300"/>
      <c r="BQ86" s="300"/>
      <c r="BS86" s="144" t="str">
        <f t="shared" si="47"/>
        <v>drop table db_custscience_interns.col_75_DB_SLSCNSL_PRODREFRESH_CSTIW_SLS_TXN_LN_ITM_FCT_null_value_count_table_stats ;</v>
      </c>
      <c r="BT86" s="59" t="s">
        <v>12542</v>
      </c>
    </row>
    <row r="87" spans="1:72" s="59" customFormat="1">
      <c r="A87" s="59" t="s">
        <v>452</v>
      </c>
      <c r="B87" s="144" t="str">
        <f t="shared" si="23"/>
        <v>usd_to_mkt_conv_rat double</v>
      </c>
      <c r="C87" s="145">
        <f t="shared" si="24"/>
        <v>20</v>
      </c>
      <c r="D87" s="145">
        <f t="shared" si="25"/>
        <v>0</v>
      </c>
      <c r="E87" s="145"/>
      <c r="F87" s="36" t="str">
        <f t="shared" si="26"/>
        <v>USD_TO_MKT_CONV_RAT</v>
      </c>
      <c r="G87" s="36" t="str">
        <f t="shared" si="27"/>
        <v>double</v>
      </c>
      <c r="H87" s="29">
        <v>76</v>
      </c>
      <c r="I87" s="308">
        <f t="shared" si="33"/>
        <v>25</v>
      </c>
      <c r="J87" s="75"/>
      <c r="K87" s="128" t="str">
        <f t="shared" si="34"/>
        <v>USD to Market conversion rate for the location  (From PDM)</v>
      </c>
      <c r="L87" s="128"/>
      <c r="M87" s="342"/>
      <c r="N87" s="396">
        <v>1</v>
      </c>
      <c r="O87" s="396">
        <v>1</v>
      </c>
      <c r="P87" s="396">
        <v>1</v>
      </c>
      <c r="Q87" s="396">
        <v>1</v>
      </c>
      <c r="S87" s="144" t="str">
        <f t="shared" si="35"/>
        <v>USD_TO_MKT_CONV_RAT  double,</v>
      </c>
      <c r="T87" s="149" t="s">
        <v>13377</v>
      </c>
      <c r="U87" s="150" t="str">
        <f t="shared" si="36"/>
        <v>USD_TO_MKT_CONV_RAT,</v>
      </c>
      <c r="V87" s="149"/>
      <c r="W87" s="149"/>
      <c r="X87" s="150" t="str">
        <f t="shared" si="37"/>
        <v>,a.USD_TO_MKT_CONV_RAT</v>
      </c>
      <c r="Y87" s="303"/>
      <c r="Z87" s="299" t="str">
        <f t="shared" si="32"/>
        <v>select count (distinct USD_TO_MKT_CONV_RAT) as USD_TO_MKT_CONV_RAT_Count_Distinct FROM DB_SLSCNSL_PRODREFRESH.CSTIW_SLS_TXN_LN_ITM_FCT ;</v>
      </c>
      <c r="AA87" s="303"/>
      <c r="AB87" s="299" t="str">
        <f t="shared" si="38"/>
        <v>select distinct(USD_TO_MKT_CONV_RAT) as USD_TO_MKT_CONV_RAT_Count_Distinct FROM DB_SLSCNSL_PRODREFRESH.CSTIW_SLS_TXN_LN_ITM_FCT ;</v>
      </c>
      <c r="AC87" s="303"/>
      <c r="AD87" s="59" t="s">
        <v>12624</v>
      </c>
      <c r="AE87" s="59" t="s">
        <v>2825</v>
      </c>
      <c r="AF87" s="59" t="s">
        <v>12654</v>
      </c>
      <c r="AG87" s="144" t="str">
        <f t="shared" si="49"/>
        <v>SHP_FFL_LOC_HASH_KEY</v>
      </c>
      <c r="AH87" s="144" t="str">
        <f t="shared" si="50"/>
        <v>Hash key generated for a OPR_LOC_NBR and open date  (From PDM)</v>
      </c>
      <c r="AI87" s="303"/>
      <c r="AJ87" s="303"/>
      <c r="AK87" s="298" t="str">
        <f t="shared" si="28"/>
        <v>col_76</v>
      </c>
      <c r="AL87" s="299" t="str">
        <f t="shared" si="40"/>
        <v>create table db_custscience_interns.col_76_DB_SLSCNSL_PRODREFRESH_CSTIW_SLS_TXN_LN_ITM_FCT_distinct_values_table_stats (col_id int, distinct_values bigint) Row format delimited Fields terminated by '\t' Lines terminated by '\n'  Stored as textfile ;</v>
      </c>
      <c r="AM87" s="59" t="s">
        <v>12356</v>
      </c>
      <c r="AP87" s="144" t="str">
        <f t="shared" si="41"/>
        <v>insert into table db_custscience_interns.col_76_DB_SLSCNSL_PRODREFRESH_CSTIW_SLS_TXN_LN_ITM_FCT_distinct_values_table_stats select '76' as col_id, count (distinct USD_TO_MKT_CONV_RAT) as distinct_values</v>
      </c>
      <c r="AQ87" s="59" t="s">
        <v>12449</v>
      </c>
      <c r="AT87" s="144" t="str">
        <f t="shared" si="42"/>
        <v>insert into table db_custscience_interns.SUMMARY_of_DB_SLSCNSL_PRODREFRESH_CSTIW_SLS_TXN_LN_ITM_FCT_distinct_values_table_stats select col_id, distinct_values from db_custscience_interns.col_76_DB_SLSCNSL_PRODREFRESH_CSTIW_SLS_TXN_LN_ITM_FCT_distinct_values_table_stats ;</v>
      </c>
      <c r="AU87" s="59" t="s">
        <v>12732</v>
      </c>
      <c r="AW87" s="300" t="s">
        <v>12819</v>
      </c>
      <c r="AX87" s="300">
        <v>78</v>
      </c>
      <c r="AY87" s="300">
        <v>2</v>
      </c>
      <c r="BA87" s="144" t="str">
        <f t="shared" si="43"/>
        <v>drop table db_custscience_interns.col_76_DB_SLSCNSL_PRODREFRESH_CSTIW_SLS_TXN_LN_ITM_FCT_distinct_values_table_stats;</v>
      </c>
      <c r="BB87" s="59" t="s">
        <v>12927</v>
      </c>
      <c r="BC87" s="301"/>
      <c r="BD87" s="144" t="str">
        <f t="shared" si="44"/>
        <v>create table db_custscience_interns.col_76_DB_SLSCNSL_PRODREFRESH_CSTIW_SLS_TXN_LN_ITM_FCT_null_value_count_table_stats (col_id int, null_value_count bigint) Row format delimited Fields terminated by '\t' Lines terminated by '\n'  Stored as textfile ;</v>
      </c>
      <c r="BE87" s="59" t="s">
        <v>13020</v>
      </c>
      <c r="BH87" s="144" t="str">
        <f t="shared" si="45"/>
        <v xml:space="preserve">insert into table db_custscience_interns.col_76_DB_SLSCNSL_PRODREFRESH_CSTIW_SLS_TXN_LN_ITM_FCT_null_value_count_table_stats select '76' as col_id, count (sell_loc_hash_key) as null_value_count where USD_TO_MKT_CONV_RAT IS NULL </v>
      </c>
      <c r="BI87" s="59" t="s">
        <v>15325</v>
      </c>
      <c r="BL87" s="144" t="str">
        <f t="shared" si="46"/>
        <v>insert into table db_custscience_interns.SUMMARY_of_DB_SLSCNSL_PRODREFRESH_CSTIW_SLS_TXN_LN_ITM_FCT_null_value_count_table_stats select col_id, null_value_count from db_custscience_interns.col_76_DB_SLSCNSL_PRODREFRESH_CSTIW_SLS_TXN_LN_ITM_FCT_null_value_count_table_stats ;</v>
      </c>
      <c r="BM87" s="59" t="s">
        <v>13114</v>
      </c>
      <c r="BO87" s="300"/>
      <c r="BP87" s="300"/>
      <c r="BQ87" s="300"/>
      <c r="BS87" s="144" t="str">
        <f t="shared" si="47"/>
        <v>drop table db_custscience_interns.col_76_DB_SLSCNSL_PRODREFRESH_CSTIW_SLS_TXN_LN_ITM_FCT_null_value_count_table_stats ;</v>
      </c>
      <c r="BT87" s="59" t="s">
        <v>12543</v>
      </c>
    </row>
    <row r="88" spans="1:72" s="59" customFormat="1">
      <c r="A88" s="59" t="s">
        <v>444</v>
      </c>
      <c r="B88" s="144" t="str">
        <f t="shared" si="23"/>
        <v>csgn_ind string</v>
      </c>
      <c r="C88" s="145">
        <f t="shared" si="24"/>
        <v>9</v>
      </c>
      <c r="D88" s="145">
        <f t="shared" si="25"/>
        <v>0</v>
      </c>
      <c r="E88" s="145"/>
      <c r="F88" s="36" t="str">
        <f t="shared" si="26"/>
        <v>CSGN_IND</v>
      </c>
      <c r="G88" s="36" t="str">
        <f t="shared" si="27"/>
        <v>string</v>
      </c>
      <c r="H88" s="29">
        <v>77</v>
      </c>
      <c r="I88" s="308">
        <f t="shared" si="33"/>
        <v>2</v>
      </c>
      <c r="J88" s="75"/>
      <c r="K88" s="128" t="str">
        <f t="shared" si="34"/>
        <v>Identifies the consignment sales  (From PDM)</v>
      </c>
      <c r="L88" s="128"/>
      <c r="M88" s="342"/>
      <c r="N88" s="396" t="s">
        <v>119</v>
      </c>
      <c r="O88" s="396" t="s">
        <v>119</v>
      </c>
      <c r="P88" s="396" t="s">
        <v>120</v>
      </c>
      <c r="Q88" s="396" t="s">
        <v>120</v>
      </c>
      <c r="S88" s="144" t="str">
        <f t="shared" si="35"/>
        <v>CSGN_IND  string,</v>
      </c>
      <c r="T88" s="149" t="s">
        <v>13378</v>
      </c>
      <c r="U88" s="150" t="str">
        <f t="shared" si="36"/>
        <v>CSGN_IND,</v>
      </c>
      <c r="V88" s="149"/>
      <c r="W88" s="149"/>
      <c r="X88" s="150" t="str">
        <f t="shared" si="37"/>
        <v>,a.CSGN_IND</v>
      </c>
      <c r="Y88" s="303"/>
      <c r="Z88" s="299" t="str">
        <f t="shared" si="32"/>
        <v>select count (distinct CSGN_IND) as CSGN_IND_Count_Distinct FROM DB_SLSCNSL_PRODREFRESH.CSTIW_SLS_TXN_LN_ITM_FCT ;</v>
      </c>
      <c r="AA88" s="303"/>
      <c r="AB88" s="299" t="str">
        <f t="shared" si="38"/>
        <v>select distinct(CSGN_IND) as CSGN_IND_Count_Distinct FROM DB_SLSCNSL_PRODREFRESH.CSTIW_SLS_TXN_LN_ITM_FCT ;</v>
      </c>
      <c r="AC88" s="303"/>
      <c r="AD88" s="59" t="s">
        <v>12625</v>
      </c>
      <c r="AE88" s="59" t="s">
        <v>2825</v>
      </c>
      <c r="AF88" s="59" t="s">
        <v>12653</v>
      </c>
      <c r="AG88" s="144" t="str">
        <f t="shared" si="49"/>
        <v>DMD_LOC_HASH_KEY</v>
      </c>
      <c r="AH88" s="144" t="str">
        <f t="shared" si="50"/>
        <v>This is the location where the order or sale originated. For e.g.. if the customer buying a product online, entered through Athleta but purchased a Gap Item, then the demand location is the Athleta location. The credit location is the Gap store. For retail, if the customer is buying a product from a walkthrough store, and purchases a baby item, but pays at the GapAdult register, then the demand location is the GapAdult store, but the credit location is the Baby Store.  (From PDM)</v>
      </c>
      <c r="AI88" s="303"/>
      <c r="AJ88" s="303"/>
      <c r="AK88" s="298" t="str">
        <f t="shared" si="28"/>
        <v>col_77</v>
      </c>
      <c r="AL88" s="299" t="str">
        <f t="shared" si="40"/>
        <v>create table db_custscience_interns.col_77_DB_SLSCNSL_PRODREFRESH_CSTIW_SLS_TXN_LN_ITM_FCT_distinct_values_table_stats (col_id int, distinct_values bigint) Row format delimited Fields terminated by '\t' Lines terminated by '\n'  Stored as textfile ;</v>
      </c>
      <c r="AM88" s="59" t="s">
        <v>12357</v>
      </c>
      <c r="AP88" s="144" t="str">
        <f t="shared" si="41"/>
        <v>insert into table db_custscience_interns.col_77_DB_SLSCNSL_PRODREFRESH_CSTIW_SLS_TXN_LN_ITM_FCT_distinct_values_table_stats select '77' as col_id, count (distinct CSGN_IND) as distinct_values</v>
      </c>
      <c r="AQ88" s="59" t="s">
        <v>12450</v>
      </c>
      <c r="AT88" s="144" t="str">
        <f t="shared" si="42"/>
        <v>insert into table db_custscience_interns.SUMMARY_of_DB_SLSCNSL_PRODREFRESH_CSTIW_SLS_TXN_LN_ITM_FCT_distinct_values_table_stats select col_id, distinct_values from db_custscience_interns.col_77_DB_SLSCNSL_PRODREFRESH_CSTIW_SLS_TXN_LN_ITM_FCT_distinct_values_table_stats ;</v>
      </c>
      <c r="AU88" s="59" t="s">
        <v>12733</v>
      </c>
      <c r="AW88" s="300" t="s">
        <v>12820</v>
      </c>
      <c r="AX88" s="300">
        <v>79</v>
      </c>
      <c r="AY88" s="300">
        <v>3905</v>
      </c>
      <c r="BA88" s="144" t="str">
        <f t="shared" si="43"/>
        <v>drop table db_custscience_interns.col_77_DB_SLSCNSL_PRODREFRESH_CSTIW_SLS_TXN_LN_ITM_FCT_distinct_values_table_stats;</v>
      </c>
      <c r="BB88" s="59" t="s">
        <v>12928</v>
      </c>
      <c r="BC88" s="301"/>
      <c r="BD88" s="144" t="str">
        <f t="shared" si="44"/>
        <v>create table db_custscience_interns.col_77_DB_SLSCNSL_PRODREFRESH_CSTIW_SLS_TXN_LN_ITM_FCT_null_value_count_table_stats (col_id int, null_value_count bigint) Row format delimited Fields terminated by '\t' Lines terminated by '\n'  Stored as textfile ;</v>
      </c>
      <c r="BE88" s="59" t="s">
        <v>13021</v>
      </c>
      <c r="BH88" s="144" t="str">
        <f t="shared" si="45"/>
        <v xml:space="preserve">insert into table db_custscience_interns.col_77_DB_SLSCNSL_PRODREFRESH_CSTIW_SLS_TXN_LN_ITM_FCT_null_value_count_table_stats select '77' as col_id, count (sell_loc_hash_key) as null_value_count where CSGN_IND IS NULL </v>
      </c>
      <c r="BI88" s="59" t="s">
        <v>15326</v>
      </c>
      <c r="BL88" s="144" t="str">
        <f t="shared" si="46"/>
        <v>insert into table db_custscience_interns.SUMMARY_of_DB_SLSCNSL_PRODREFRESH_CSTIW_SLS_TXN_LN_ITM_FCT_null_value_count_table_stats select col_id, null_value_count from db_custscience_interns.col_77_DB_SLSCNSL_PRODREFRESH_CSTIW_SLS_TXN_LN_ITM_FCT_null_value_count_table_stats ;</v>
      </c>
      <c r="BM88" s="59" t="s">
        <v>13115</v>
      </c>
      <c r="BO88" s="300"/>
      <c r="BP88" s="300"/>
      <c r="BQ88" s="300"/>
      <c r="BS88" s="144" t="str">
        <f t="shared" si="47"/>
        <v>drop table db_custscience_interns.col_77_DB_SLSCNSL_PRODREFRESH_CSTIW_SLS_TXN_LN_ITM_FCT_null_value_count_table_stats ;</v>
      </c>
      <c r="BT88" s="59" t="s">
        <v>12544</v>
      </c>
    </row>
    <row r="89" spans="1:72" s="59" customFormat="1" ht="45">
      <c r="A89" s="59" t="s">
        <v>445</v>
      </c>
      <c r="B89" s="144" t="str">
        <f t="shared" si="23"/>
        <v>prc_adj_ind string</v>
      </c>
      <c r="C89" s="145">
        <f t="shared" si="24"/>
        <v>12</v>
      </c>
      <c r="D89" s="145">
        <f t="shared" si="25"/>
        <v>0</v>
      </c>
      <c r="E89" s="145"/>
      <c r="F89" s="45" t="str">
        <f t="shared" si="26"/>
        <v>PRC_ADJ_IND</v>
      </c>
      <c r="G89" s="36" t="str">
        <f t="shared" si="27"/>
        <v>string</v>
      </c>
      <c r="H89" s="29">
        <v>78</v>
      </c>
      <c r="I89" s="308">
        <f t="shared" si="33"/>
        <v>2</v>
      </c>
      <c r="J89" s="75"/>
      <c r="K89" s="128" t="str">
        <f t="shared" si="34"/>
        <v>Identifies if the sales transaction is a price adjustments. Price Adjustments are represented as a sales and a return transaction, with a change in thetot_sls_amt column. The net between the two columns represents the adjusted amount. (From PDM)</v>
      </c>
      <c r="L89" s="128"/>
      <c r="M89" s="342"/>
      <c r="N89" s="396" t="s">
        <v>120</v>
      </c>
      <c r="O89" s="396" t="s">
        <v>120</v>
      </c>
      <c r="P89" s="396" t="s">
        <v>120</v>
      </c>
      <c r="Q89" s="396" t="s">
        <v>120</v>
      </c>
      <c r="S89" s="144" t="str">
        <f t="shared" si="35"/>
        <v>PRC_ADJ_IND  string,</v>
      </c>
      <c r="T89" s="149" t="s">
        <v>13379</v>
      </c>
      <c r="U89" s="150" t="str">
        <f t="shared" si="36"/>
        <v>PRC_ADJ_IND,</v>
      </c>
      <c r="V89" s="149"/>
      <c r="W89" s="149"/>
      <c r="X89" s="150" t="str">
        <f t="shared" si="37"/>
        <v>,a.PRC_ADJ_IND</v>
      </c>
      <c r="Y89" s="303"/>
      <c r="Z89" s="299" t="str">
        <f t="shared" si="32"/>
        <v>select count (distinct PRC_ADJ_IND) as PRC_ADJ_IND_Count_Distinct FROM DB_SLSCNSL_PRODREFRESH.CSTIW_SLS_TXN_LN_ITM_FCT ;</v>
      </c>
      <c r="AA89" s="303"/>
      <c r="AB89" s="299" t="str">
        <f t="shared" si="38"/>
        <v>select distinct(PRC_ADJ_IND) as PRC_ADJ_IND_Count_Distinct FROM DB_SLSCNSL_PRODREFRESH.CSTIW_SLS_TXN_LN_ITM_FCT ;</v>
      </c>
      <c r="AC89" s="303"/>
      <c r="AD89" s="59" t="s">
        <v>12626</v>
      </c>
      <c r="AE89" s="59" t="s">
        <v>2825</v>
      </c>
      <c r="AF89" s="59" t="s">
        <v>12627</v>
      </c>
      <c r="AG89" s="144" t="str">
        <f t="shared" si="49"/>
        <v>SFS_IND</v>
      </c>
      <c r="AH89" s="144" t="str">
        <f t="shared" si="50"/>
        <v>This indicates if the sales transaction was fulfilled through ship from store  (From PDM)</v>
      </c>
      <c r="AI89" s="303"/>
      <c r="AJ89" s="303"/>
      <c r="AK89" s="298" t="str">
        <f t="shared" si="28"/>
        <v>col_78</v>
      </c>
      <c r="AL89" s="299" t="str">
        <f t="shared" si="40"/>
        <v>create table db_custscience_interns.col_78_DB_SLSCNSL_PRODREFRESH_CSTIW_SLS_TXN_LN_ITM_FCT_distinct_values_table_stats (col_id int, distinct_values bigint) Row format delimited Fields terminated by '\t' Lines terminated by '\n'  Stored as textfile ;</v>
      </c>
      <c r="AM89" s="59" t="s">
        <v>12358</v>
      </c>
      <c r="AP89" s="144" t="str">
        <f t="shared" si="41"/>
        <v>insert into table db_custscience_interns.col_78_DB_SLSCNSL_PRODREFRESH_CSTIW_SLS_TXN_LN_ITM_FCT_distinct_values_table_stats select '78' as col_id, count (distinct PRC_ADJ_IND) as distinct_values</v>
      </c>
      <c r="AQ89" s="59" t="s">
        <v>12451</v>
      </c>
      <c r="AT89" s="144" t="str">
        <f t="shared" si="42"/>
        <v>insert into table db_custscience_interns.SUMMARY_of_DB_SLSCNSL_PRODREFRESH_CSTIW_SLS_TXN_LN_ITM_FCT_distinct_values_table_stats select col_id, distinct_values from db_custscience_interns.col_78_DB_SLSCNSL_PRODREFRESH_CSTIW_SLS_TXN_LN_ITM_FCT_distinct_values_table_stats ;</v>
      </c>
      <c r="AU89" s="59" t="s">
        <v>12734</v>
      </c>
      <c r="AW89" s="300" t="s">
        <v>12821</v>
      </c>
      <c r="AX89" s="300">
        <v>80</v>
      </c>
      <c r="AY89" s="300">
        <v>3874</v>
      </c>
      <c r="BA89" s="144" t="str">
        <f t="shared" si="43"/>
        <v>drop table db_custscience_interns.col_78_DB_SLSCNSL_PRODREFRESH_CSTIW_SLS_TXN_LN_ITM_FCT_distinct_values_table_stats;</v>
      </c>
      <c r="BB89" s="59" t="s">
        <v>12929</v>
      </c>
      <c r="BC89" s="301"/>
      <c r="BD89" s="144" t="str">
        <f t="shared" si="44"/>
        <v>create table db_custscience_interns.col_78_DB_SLSCNSL_PRODREFRESH_CSTIW_SLS_TXN_LN_ITM_FCT_null_value_count_table_stats (col_id int, null_value_count bigint) Row format delimited Fields terminated by '\t' Lines terminated by '\n'  Stored as textfile ;</v>
      </c>
      <c r="BE89" s="59" t="s">
        <v>13022</v>
      </c>
      <c r="BH89" s="144" t="str">
        <f t="shared" si="45"/>
        <v xml:space="preserve">insert into table db_custscience_interns.col_78_DB_SLSCNSL_PRODREFRESH_CSTIW_SLS_TXN_LN_ITM_FCT_null_value_count_table_stats select '78' as col_id, count (sell_loc_hash_key) as null_value_count where PRC_ADJ_IND IS NULL </v>
      </c>
      <c r="BI89" s="59" t="s">
        <v>15327</v>
      </c>
      <c r="BL89" s="144" t="str">
        <f t="shared" si="46"/>
        <v>insert into table db_custscience_interns.SUMMARY_of_DB_SLSCNSL_PRODREFRESH_CSTIW_SLS_TXN_LN_ITM_FCT_null_value_count_table_stats select col_id, null_value_count from db_custscience_interns.col_78_DB_SLSCNSL_PRODREFRESH_CSTIW_SLS_TXN_LN_ITM_FCT_null_value_count_table_stats ;</v>
      </c>
      <c r="BM89" s="59" t="s">
        <v>13116</v>
      </c>
      <c r="BO89" s="300"/>
      <c r="BP89" s="300"/>
      <c r="BQ89" s="300"/>
      <c r="BS89" s="144" t="str">
        <f t="shared" si="47"/>
        <v>drop table db_custscience_interns.col_78_DB_SLSCNSL_PRODREFRESH_CSTIW_SLS_TXN_LN_ITM_FCT_null_value_count_table_stats ;</v>
      </c>
      <c r="BT89" s="59" t="s">
        <v>12545</v>
      </c>
    </row>
    <row r="90" spans="1:72" s="59" customFormat="1">
      <c r="A90" s="59" t="s">
        <v>12265</v>
      </c>
      <c r="B90" s="144" t="str">
        <f t="shared" si="23"/>
        <v>rtn_loc_hash_key string</v>
      </c>
      <c r="C90" s="145">
        <f t="shared" si="24"/>
        <v>17</v>
      </c>
      <c r="D90" s="145">
        <f t="shared" si="25"/>
        <v>0</v>
      </c>
      <c r="E90" s="145"/>
      <c r="F90" s="36" t="str">
        <f t="shared" si="26"/>
        <v>RTN_LOC_HASH_KEY</v>
      </c>
      <c r="G90" s="36" t="str">
        <f t="shared" si="27"/>
        <v>string</v>
      </c>
      <c r="H90" s="29">
        <v>79</v>
      </c>
      <c r="I90" s="308">
        <f t="shared" si="33"/>
        <v>3905</v>
      </c>
      <c r="J90" s="75"/>
      <c r="K90" s="128" t="str">
        <f t="shared" si="34"/>
        <v>Hash key generated for a OPR_LOC_NBR and open date  (From PDM)</v>
      </c>
      <c r="L90" s="128"/>
      <c r="M90" s="342"/>
      <c r="N90" s="396" t="s">
        <v>112</v>
      </c>
      <c r="O90" s="396" t="s">
        <v>112</v>
      </c>
      <c r="P90" s="396" t="s">
        <v>13281</v>
      </c>
      <c r="Q90" s="396" t="s">
        <v>13281</v>
      </c>
      <c r="S90" s="144" t="str">
        <f t="shared" si="35"/>
        <v>RTN_LOC_HASH_KEY  string,</v>
      </c>
      <c r="T90" s="149" t="s">
        <v>13380</v>
      </c>
      <c r="U90" s="150" t="str">
        <f t="shared" si="36"/>
        <v>RTN_LOC_HASH_KEY,</v>
      </c>
      <c r="V90" s="149"/>
      <c r="W90" s="149"/>
      <c r="X90" s="150" t="str">
        <f t="shared" si="37"/>
        <v>,a.RTN_LOC_HASH_KEY</v>
      </c>
      <c r="Y90" s="303"/>
      <c r="Z90" s="299" t="str">
        <f t="shared" si="32"/>
        <v>select count (distinct RTN_LOC_HASH_KEY) as RTN_LOC_HASH_KEY_Count_Distinct FROM DB_SLSCNSL_PRODREFRESH.CSTIW_SLS_TXN_LN_ITM_FCT ;</v>
      </c>
      <c r="AA90" s="303"/>
      <c r="AB90" s="299" t="str">
        <f t="shared" si="38"/>
        <v>select distinct(RTN_LOC_HASH_KEY) as RTN_LOC_HASH_KEY_Count_Distinct FROM DB_SLSCNSL_PRODREFRESH.CSTIW_SLS_TXN_LN_ITM_FCT ;</v>
      </c>
      <c r="AC90" s="303"/>
      <c r="AD90" s="59" t="s">
        <v>12628</v>
      </c>
      <c r="AE90" s="59" t="s">
        <v>2825</v>
      </c>
      <c r="AF90" s="59" t="s">
        <v>12629</v>
      </c>
      <c r="AG90" s="144" t="str">
        <f t="shared" si="49"/>
        <v>OIS_IND</v>
      </c>
      <c r="AH90" s="144" t="str">
        <f t="shared" si="50"/>
        <v>Identifies if the online order was placed at a store or not.  (From PDM)</v>
      </c>
      <c r="AI90" s="303"/>
      <c r="AJ90" s="303"/>
      <c r="AK90" s="298" t="str">
        <f t="shared" si="28"/>
        <v>col_79</v>
      </c>
      <c r="AL90" s="299" t="str">
        <f t="shared" si="40"/>
        <v>create table db_custscience_interns.col_79_DB_SLSCNSL_PRODREFRESH_CSTIW_SLS_TXN_LN_ITM_FCT_distinct_values_table_stats (col_id int, distinct_values bigint) Row format delimited Fields terminated by '\t' Lines terminated by '\n'  Stored as textfile ;</v>
      </c>
      <c r="AM90" s="59" t="s">
        <v>12359</v>
      </c>
      <c r="AP90" s="144" t="str">
        <f t="shared" si="41"/>
        <v>insert into table db_custscience_interns.col_79_DB_SLSCNSL_PRODREFRESH_CSTIW_SLS_TXN_LN_ITM_FCT_distinct_values_table_stats select '79' as col_id, count (distinct RTN_LOC_HASH_KEY) as distinct_values</v>
      </c>
      <c r="AQ90" s="59" t="s">
        <v>12452</v>
      </c>
      <c r="AT90" s="144" t="str">
        <f t="shared" si="42"/>
        <v>insert into table db_custscience_interns.SUMMARY_of_DB_SLSCNSL_PRODREFRESH_CSTIW_SLS_TXN_LN_ITM_FCT_distinct_values_table_stats select col_id, distinct_values from db_custscience_interns.col_79_DB_SLSCNSL_PRODREFRESH_CSTIW_SLS_TXN_LN_ITM_FCT_distinct_values_table_stats ;</v>
      </c>
      <c r="AU90" s="59" t="s">
        <v>12735</v>
      </c>
      <c r="AW90" s="300" t="s">
        <v>12822</v>
      </c>
      <c r="AX90" s="300">
        <v>9</v>
      </c>
      <c r="AY90" s="300">
        <v>4084</v>
      </c>
      <c r="BA90" s="144" t="str">
        <f t="shared" si="43"/>
        <v>drop table db_custscience_interns.col_79_DB_SLSCNSL_PRODREFRESH_CSTIW_SLS_TXN_LN_ITM_FCT_distinct_values_table_stats;</v>
      </c>
      <c r="BB90" s="59" t="s">
        <v>12930</v>
      </c>
      <c r="BC90" s="301"/>
      <c r="BD90" s="144" t="str">
        <f t="shared" si="44"/>
        <v>create table db_custscience_interns.col_79_DB_SLSCNSL_PRODREFRESH_CSTIW_SLS_TXN_LN_ITM_FCT_null_value_count_table_stats (col_id int, null_value_count bigint) Row format delimited Fields terminated by '\t' Lines terminated by '\n'  Stored as textfile ;</v>
      </c>
      <c r="BE90" s="59" t="s">
        <v>13023</v>
      </c>
      <c r="BH90" s="144" t="str">
        <f t="shared" si="45"/>
        <v xml:space="preserve">insert into table db_custscience_interns.col_79_DB_SLSCNSL_PRODREFRESH_CSTIW_SLS_TXN_LN_ITM_FCT_null_value_count_table_stats select '79' as col_id, count (sell_loc_hash_key) as null_value_count where RTN_LOC_HASH_KEY IS NULL </v>
      </c>
      <c r="BI90" s="59" t="s">
        <v>15328</v>
      </c>
      <c r="BL90" s="144" t="str">
        <f t="shared" si="46"/>
        <v>insert into table db_custscience_interns.SUMMARY_of_DB_SLSCNSL_PRODREFRESH_CSTIW_SLS_TXN_LN_ITM_FCT_null_value_count_table_stats select col_id, null_value_count from db_custscience_interns.col_79_DB_SLSCNSL_PRODREFRESH_CSTIW_SLS_TXN_LN_ITM_FCT_null_value_count_table_stats ;</v>
      </c>
      <c r="BM90" s="59" t="s">
        <v>13117</v>
      </c>
      <c r="BO90" s="300"/>
      <c r="BP90" s="300"/>
      <c r="BQ90" s="300"/>
      <c r="BS90" s="144" t="str">
        <f t="shared" si="47"/>
        <v>drop table db_custscience_interns.col_79_DB_SLSCNSL_PRODREFRESH_CSTIW_SLS_TXN_LN_ITM_FCT_null_value_count_table_stats ;</v>
      </c>
      <c r="BT90" s="59" t="s">
        <v>12546</v>
      </c>
    </row>
    <row r="91" spans="1:72" s="59" customFormat="1" ht="15.75" thickBot="1">
      <c r="A91" s="59" t="s">
        <v>12266</v>
      </c>
      <c r="B91" s="144" t="str">
        <f t="shared" ref="B91:B104" si="51">TRIM(A91)</f>
        <v>shp_ffl_loc_hash_key string</v>
      </c>
      <c r="C91" s="145">
        <f t="shared" ref="C91:C104" si="52">SEARCH(" ",B91)</f>
        <v>21</v>
      </c>
      <c r="D91" s="145">
        <f t="shared" ref="D91:D104" si="53">IFERROR(SEARCH(" ",B91,C91+1),0)</f>
        <v>0</v>
      </c>
      <c r="E91" s="145"/>
      <c r="F91" s="158" t="str">
        <f t="shared" ref="F91:F104" si="54">UPPER(LEFT(B91,C91-1))</f>
        <v>SHP_FFL_LOC_HASH_KEY</v>
      </c>
      <c r="G91" s="158" t="str">
        <f t="shared" ref="G91:G104" si="55">TRIM(RIGHT(A91,LEN(A91) - (C91+1)))</f>
        <v>string</v>
      </c>
      <c r="H91" s="162">
        <v>80</v>
      </c>
      <c r="I91" s="312">
        <f t="shared" si="33"/>
        <v>3874</v>
      </c>
      <c r="J91" s="160"/>
      <c r="K91" s="163" t="str">
        <f t="shared" si="34"/>
        <v>Hash key generated for a OPR_LOC_NBR and open date  (From PDM)</v>
      </c>
      <c r="L91" s="163"/>
      <c r="M91" s="379"/>
      <c r="N91" s="397" t="s">
        <v>112</v>
      </c>
      <c r="O91" s="397" t="s">
        <v>112</v>
      </c>
      <c r="P91" s="397" t="s">
        <v>13296</v>
      </c>
      <c r="Q91" s="397" t="s">
        <v>112</v>
      </c>
      <c r="S91" s="144" t="str">
        <f t="shared" si="35"/>
        <v>SHP_FFL_LOC_HASH_KEY  string,</v>
      </c>
      <c r="T91" s="149" t="s">
        <v>13381</v>
      </c>
      <c r="U91" s="150" t="str">
        <f t="shared" si="36"/>
        <v>SHP_FFL_LOC_HASH_KEY,</v>
      </c>
      <c r="V91" s="149"/>
      <c r="W91" s="149"/>
      <c r="X91" s="150" t="str">
        <f t="shared" si="37"/>
        <v>,a.SHP_FFL_LOC_HASH_KEY</v>
      </c>
      <c r="Y91" s="303"/>
      <c r="Z91" s="299" t="str">
        <f t="shared" si="32"/>
        <v>select count (distinct SHP_FFL_LOC_HASH_KEY) as SHP_FFL_LOC_HASH_KEY_Count_Distinct FROM DB_SLSCNSL_PRODREFRESH.CSTIW_SLS_TXN_LN_ITM_FCT ;</v>
      </c>
      <c r="AA91" s="303"/>
      <c r="AB91" s="299" t="str">
        <f t="shared" si="38"/>
        <v>select distinct(SHP_FFL_LOC_HASH_KEY) as SHP_FFL_LOC_HASH_KEY_Count_Distinct FROM DB_SLSCNSL_PRODREFRESH.CSTIW_SLS_TXN_LN_ITM_FCT ;</v>
      </c>
      <c r="AC91" s="303"/>
      <c r="AD91" s="59" t="s">
        <v>12630</v>
      </c>
      <c r="AE91" s="59" t="s">
        <v>2842</v>
      </c>
      <c r="AG91" s="144" t="str">
        <f t="shared" si="49"/>
        <v>ORIG_TXN_NBR</v>
      </c>
      <c r="AH91" s="144" t="str">
        <f t="shared" si="50"/>
        <v xml:space="preserve"> (From PDM)</v>
      </c>
      <c r="AI91" s="303"/>
      <c r="AJ91" s="303"/>
      <c r="AK91" s="298" t="str">
        <f t="shared" ref="AK91:AK104" si="56">"col_"&amp;H91</f>
        <v>col_80</v>
      </c>
      <c r="AL91" s="299" t="str">
        <f t="shared" si="40"/>
        <v>create table db_custscience_interns.col_80_DB_SLSCNSL_PRODREFRESH_CSTIW_SLS_TXN_LN_ITM_FCT_distinct_values_table_stats (col_id int, distinct_values bigint) Row format delimited Fields terminated by '\t' Lines terminated by '\n'  Stored as textfile ;</v>
      </c>
      <c r="AM91" s="59" t="s">
        <v>12360</v>
      </c>
      <c r="AP91" s="144" t="str">
        <f t="shared" si="41"/>
        <v>insert into table db_custscience_interns.col_80_DB_SLSCNSL_PRODREFRESH_CSTIW_SLS_TXN_LN_ITM_FCT_distinct_values_table_stats select '80' as col_id, count (distinct SHP_FFL_LOC_HASH_KEY) as distinct_values</v>
      </c>
      <c r="AQ91" s="59" t="s">
        <v>12453</v>
      </c>
      <c r="AT91" s="144" t="str">
        <f t="shared" si="42"/>
        <v>insert into table db_custscience_interns.SUMMARY_of_DB_SLSCNSL_PRODREFRESH_CSTIW_SLS_TXN_LN_ITM_FCT_distinct_values_table_stats select col_id, distinct_values from db_custscience_interns.col_80_DB_SLSCNSL_PRODREFRESH_CSTIW_SLS_TXN_LN_ITM_FCT_distinct_values_table_stats ;</v>
      </c>
      <c r="AU91" s="59" t="s">
        <v>12736</v>
      </c>
      <c r="AW91" s="300" t="s">
        <v>12823</v>
      </c>
      <c r="AX91" s="300">
        <v>81</v>
      </c>
      <c r="AY91" s="300">
        <v>3908</v>
      </c>
      <c r="BA91" s="144" t="str">
        <f t="shared" si="43"/>
        <v>drop table db_custscience_interns.col_80_DB_SLSCNSL_PRODREFRESH_CSTIW_SLS_TXN_LN_ITM_FCT_distinct_values_table_stats;</v>
      </c>
      <c r="BB91" s="59" t="s">
        <v>12931</v>
      </c>
      <c r="BC91" s="301"/>
      <c r="BD91" s="144" t="str">
        <f t="shared" si="44"/>
        <v>create table db_custscience_interns.col_80_DB_SLSCNSL_PRODREFRESH_CSTIW_SLS_TXN_LN_ITM_FCT_null_value_count_table_stats (col_id int, null_value_count bigint) Row format delimited Fields terminated by '\t' Lines terminated by '\n'  Stored as textfile ;</v>
      </c>
      <c r="BE91" s="59" t="s">
        <v>13024</v>
      </c>
      <c r="BH91" s="144" t="str">
        <f t="shared" si="45"/>
        <v xml:space="preserve">insert into table db_custscience_interns.col_80_DB_SLSCNSL_PRODREFRESH_CSTIW_SLS_TXN_LN_ITM_FCT_null_value_count_table_stats select '80' as col_id, count (sell_loc_hash_key) as null_value_count where SHP_FFL_LOC_HASH_KEY IS NULL </v>
      </c>
      <c r="BI91" s="59" t="s">
        <v>15329</v>
      </c>
      <c r="BL91" s="144" t="str">
        <f t="shared" si="46"/>
        <v>insert into table db_custscience_interns.SUMMARY_of_DB_SLSCNSL_PRODREFRESH_CSTIW_SLS_TXN_LN_ITM_FCT_null_value_count_table_stats select col_id, null_value_count from db_custscience_interns.col_80_DB_SLSCNSL_PRODREFRESH_CSTIW_SLS_TXN_LN_ITM_FCT_null_value_count_table_stats ;</v>
      </c>
      <c r="BM91" s="59" t="s">
        <v>13118</v>
      </c>
      <c r="BO91" s="300"/>
      <c r="BP91" s="300"/>
      <c r="BQ91" s="300"/>
      <c r="BS91" s="144" t="str">
        <f t="shared" si="47"/>
        <v>drop table db_custscience_interns.col_80_DB_SLSCNSL_PRODREFRESH_CSTIW_SLS_TXN_LN_ITM_FCT_null_value_count_table_stats ;</v>
      </c>
      <c r="BT91" s="59" t="s">
        <v>12547</v>
      </c>
    </row>
    <row r="92" spans="1:72" s="59" customFormat="1" ht="90">
      <c r="A92" s="59" t="s">
        <v>12267</v>
      </c>
      <c r="B92" s="144" t="str">
        <f t="shared" si="51"/>
        <v>dmd_loc_hash_key string</v>
      </c>
      <c r="C92" s="145">
        <f t="shared" si="52"/>
        <v>17</v>
      </c>
      <c r="D92" s="145">
        <f t="shared" si="53"/>
        <v>0</v>
      </c>
      <c r="E92" s="145"/>
      <c r="F92" s="152" t="str">
        <f t="shared" si="54"/>
        <v>DMD_LOC_HASH_KEY</v>
      </c>
      <c r="G92" s="152" t="str">
        <f t="shared" si="55"/>
        <v>string</v>
      </c>
      <c r="H92" s="156">
        <v>81</v>
      </c>
      <c r="I92" s="310">
        <f t="shared" si="33"/>
        <v>3908</v>
      </c>
      <c r="J92" s="154"/>
      <c r="K92" s="157" t="str">
        <f t="shared" si="34"/>
        <v>This is the location where the order or sale originated. For e.g.. if the customer buying a product online, entered through Athleta but purchased a Gap Item, then the demand location is the Athleta location. The credit location is the Gap store. For retail, if the customer is buying a product from a walkthrough store, and purchases a baby item, but pays at the GapAdult register, then the demand location is the GapAdult store, but the credit location is the Baby Store.  (From PDM)</v>
      </c>
      <c r="L92" s="157"/>
      <c r="M92" s="375"/>
      <c r="N92" s="398" t="s">
        <v>112</v>
      </c>
      <c r="O92" s="398" t="s">
        <v>112</v>
      </c>
      <c r="P92" s="398" t="s">
        <v>112</v>
      </c>
      <c r="Q92" s="398" t="s">
        <v>13281</v>
      </c>
      <c r="S92" s="144" t="str">
        <f t="shared" si="35"/>
        <v>DMD_LOC_HASH_KEY  string,</v>
      </c>
      <c r="T92" s="149" t="s">
        <v>13382</v>
      </c>
      <c r="U92" s="150" t="str">
        <f t="shared" si="36"/>
        <v>DMD_LOC_HASH_KEY,</v>
      </c>
      <c r="V92" s="149"/>
      <c r="W92" s="149"/>
      <c r="X92" s="150" t="str">
        <f t="shared" si="37"/>
        <v>,a.DMD_LOC_HASH_KEY</v>
      </c>
      <c r="Y92" s="303"/>
      <c r="Z92" s="299" t="str">
        <f t="shared" si="32"/>
        <v>select count (distinct DMD_LOC_HASH_KEY) as DMD_LOC_HASH_KEY_Count_Distinct FROM DB_SLSCNSL_PRODREFRESH.CSTIW_SLS_TXN_LN_ITM_FCT ;</v>
      </c>
      <c r="AA92" s="303"/>
      <c r="AB92" s="299" t="str">
        <f t="shared" si="38"/>
        <v>select distinct(DMD_LOC_HASH_KEY) as DMD_LOC_HASH_KEY_Count_Distinct FROM DB_SLSCNSL_PRODREFRESH.CSTIW_SLS_TXN_LN_ITM_FCT ;</v>
      </c>
      <c r="AC92" s="303"/>
      <c r="AD92" s="59" t="s">
        <v>12631</v>
      </c>
      <c r="AE92" s="59" t="s">
        <v>2842</v>
      </c>
      <c r="AG92" s="144" t="str">
        <f t="shared" si="49"/>
        <v>ORIG_TXN_LN_SEQ_NBR</v>
      </c>
      <c r="AH92" s="144" t="str">
        <f t="shared" si="50"/>
        <v xml:space="preserve"> (From PDM)</v>
      </c>
      <c r="AI92" s="303"/>
      <c r="AJ92" s="303"/>
      <c r="AK92" s="298" t="str">
        <f t="shared" si="56"/>
        <v>col_81</v>
      </c>
      <c r="AL92" s="299" t="str">
        <f t="shared" si="40"/>
        <v>create table db_custscience_interns.col_81_DB_SLSCNSL_PRODREFRESH_CSTIW_SLS_TXN_LN_ITM_FCT_distinct_values_table_stats (col_id int, distinct_values bigint) Row format delimited Fields terminated by '\t' Lines terminated by '\n'  Stored as textfile ;</v>
      </c>
      <c r="AM92" s="59" t="s">
        <v>12361</v>
      </c>
      <c r="AP92" s="144" t="str">
        <f t="shared" si="41"/>
        <v>insert into table db_custscience_interns.col_81_DB_SLSCNSL_PRODREFRESH_CSTIW_SLS_TXN_LN_ITM_FCT_distinct_values_table_stats select '81' as col_id, count (distinct DMD_LOC_HASH_KEY) as distinct_values</v>
      </c>
      <c r="AQ92" s="59" t="s">
        <v>12454</v>
      </c>
      <c r="AT92" s="144" t="str">
        <f t="shared" si="42"/>
        <v>insert into table db_custscience_interns.SUMMARY_of_DB_SLSCNSL_PRODREFRESH_CSTIW_SLS_TXN_LN_ITM_FCT_distinct_values_table_stats select col_id, distinct_values from db_custscience_interns.col_81_DB_SLSCNSL_PRODREFRESH_CSTIW_SLS_TXN_LN_ITM_FCT_distinct_values_table_stats ;</v>
      </c>
      <c r="AU92" s="59" t="s">
        <v>12737</v>
      </c>
      <c r="AW92" s="300" t="s">
        <v>12824</v>
      </c>
      <c r="AX92" s="300">
        <v>82</v>
      </c>
      <c r="AY92" s="300">
        <v>2</v>
      </c>
      <c r="BA92" s="144" t="str">
        <f t="shared" si="43"/>
        <v>drop table db_custscience_interns.col_81_DB_SLSCNSL_PRODREFRESH_CSTIW_SLS_TXN_LN_ITM_FCT_distinct_values_table_stats;</v>
      </c>
      <c r="BB92" s="59" t="s">
        <v>12932</v>
      </c>
      <c r="BC92" s="301"/>
      <c r="BD92" s="144" t="str">
        <f t="shared" si="44"/>
        <v>create table db_custscience_interns.col_81_DB_SLSCNSL_PRODREFRESH_CSTIW_SLS_TXN_LN_ITM_FCT_null_value_count_table_stats (col_id int, null_value_count bigint) Row format delimited Fields terminated by '\t' Lines terminated by '\n'  Stored as textfile ;</v>
      </c>
      <c r="BE92" s="59" t="s">
        <v>13025</v>
      </c>
      <c r="BH92" s="144" t="str">
        <f t="shared" si="45"/>
        <v xml:space="preserve">insert into table db_custscience_interns.col_81_DB_SLSCNSL_PRODREFRESH_CSTIW_SLS_TXN_LN_ITM_FCT_null_value_count_table_stats select '81' as col_id, count (sell_loc_hash_key) as null_value_count where DMD_LOC_HASH_KEY IS NULL </v>
      </c>
      <c r="BI92" s="59" t="s">
        <v>15330</v>
      </c>
      <c r="BL92" s="144" t="str">
        <f t="shared" si="46"/>
        <v>insert into table db_custscience_interns.SUMMARY_of_DB_SLSCNSL_PRODREFRESH_CSTIW_SLS_TXN_LN_ITM_FCT_null_value_count_table_stats select col_id, null_value_count from db_custscience_interns.col_81_DB_SLSCNSL_PRODREFRESH_CSTIW_SLS_TXN_LN_ITM_FCT_null_value_count_table_stats ;</v>
      </c>
      <c r="BM92" s="59" t="s">
        <v>13119</v>
      </c>
      <c r="BO92" s="300"/>
      <c r="BP92" s="300"/>
      <c r="BQ92" s="300"/>
      <c r="BS92" s="144" t="str">
        <f t="shared" si="47"/>
        <v>drop table db_custscience_interns.col_81_DB_SLSCNSL_PRODREFRESH_CSTIW_SLS_TXN_LN_ITM_FCT_null_value_count_table_stats ;</v>
      </c>
      <c r="BT92" s="59" t="s">
        <v>12548</v>
      </c>
    </row>
    <row r="93" spans="1:72" s="59" customFormat="1">
      <c r="A93" s="59" t="s">
        <v>12268</v>
      </c>
      <c r="B93" s="144" t="str">
        <f t="shared" si="51"/>
        <v>sfs_ind string</v>
      </c>
      <c r="C93" s="145">
        <f t="shared" si="52"/>
        <v>8</v>
      </c>
      <c r="D93" s="145">
        <f t="shared" si="53"/>
        <v>0</v>
      </c>
      <c r="E93" s="145"/>
      <c r="F93" s="36" t="str">
        <f t="shared" si="54"/>
        <v>SFS_IND</v>
      </c>
      <c r="G93" s="36" t="str">
        <f t="shared" si="55"/>
        <v>string</v>
      </c>
      <c r="H93" s="29">
        <v>82</v>
      </c>
      <c r="I93" s="308">
        <f t="shared" si="33"/>
        <v>2</v>
      </c>
      <c r="J93" s="75"/>
      <c r="K93" s="128" t="str">
        <f t="shared" si="34"/>
        <v>This indicates if the sales transaction was fulfilled through ship from store  (From PDM)</v>
      </c>
      <c r="L93" s="128"/>
      <c r="M93" s="342"/>
      <c r="N93" s="396" t="s">
        <v>112</v>
      </c>
      <c r="O93" s="396" t="s">
        <v>112</v>
      </c>
      <c r="P93" s="396" t="s">
        <v>119</v>
      </c>
      <c r="Q93" s="396" t="s">
        <v>120</v>
      </c>
      <c r="S93" s="144" t="str">
        <f t="shared" si="35"/>
        <v>SFS_IND  string,</v>
      </c>
      <c r="T93" s="149" t="s">
        <v>13383</v>
      </c>
      <c r="U93" s="150" t="str">
        <f t="shared" si="36"/>
        <v>SFS_IND,</v>
      </c>
      <c r="V93" s="149"/>
      <c r="W93" s="149"/>
      <c r="X93" s="150" t="str">
        <f t="shared" si="37"/>
        <v>,a.SFS_IND</v>
      </c>
      <c r="Y93" s="303"/>
      <c r="Z93" s="299" t="str">
        <f t="shared" si="32"/>
        <v>select count (distinct SFS_IND) as SFS_IND_Count_Distinct FROM DB_SLSCNSL_PRODREFRESH.CSTIW_SLS_TXN_LN_ITM_FCT ;</v>
      </c>
      <c r="AA93" s="303"/>
      <c r="AB93" s="299" t="str">
        <f t="shared" si="38"/>
        <v>select distinct(SFS_IND) as SFS_IND_Count_Distinct FROM DB_SLSCNSL_PRODREFRESH.CSTIW_SLS_TXN_LN_ITM_FCT ;</v>
      </c>
      <c r="AC93" s="303"/>
      <c r="AD93" s="59" t="s">
        <v>12632</v>
      </c>
      <c r="AE93" s="59" t="s">
        <v>2825</v>
      </c>
      <c r="AG93" s="144" t="str">
        <f t="shared" si="49"/>
        <v>ORIG_TXN_TM</v>
      </c>
      <c r="AH93" s="144" t="str">
        <f t="shared" si="50"/>
        <v xml:space="preserve"> (From PDM)</v>
      </c>
      <c r="AI93" s="303"/>
      <c r="AJ93" s="303"/>
      <c r="AK93" s="298" t="str">
        <f t="shared" si="56"/>
        <v>col_82</v>
      </c>
      <c r="AL93" s="299" t="str">
        <f t="shared" si="40"/>
        <v>create table db_custscience_interns.col_82_DB_SLSCNSL_PRODREFRESH_CSTIW_SLS_TXN_LN_ITM_FCT_distinct_values_table_stats (col_id int, distinct_values bigint) Row format delimited Fields terminated by '\t' Lines terminated by '\n'  Stored as textfile ;</v>
      </c>
      <c r="AM93" s="59" t="s">
        <v>12362</v>
      </c>
      <c r="AP93" s="144" t="str">
        <f t="shared" si="41"/>
        <v>insert into table db_custscience_interns.col_82_DB_SLSCNSL_PRODREFRESH_CSTIW_SLS_TXN_LN_ITM_FCT_distinct_values_table_stats select '82' as col_id, count (distinct SFS_IND) as distinct_values</v>
      </c>
      <c r="AQ93" s="59" t="s">
        <v>12455</v>
      </c>
      <c r="AT93" s="144" t="str">
        <f t="shared" si="42"/>
        <v>insert into table db_custscience_interns.SUMMARY_of_DB_SLSCNSL_PRODREFRESH_CSTIW_SLS_TXN_LN_ITM_FCT_distinct_values_table_stats select col_id, distinct_values from db_custscience_interns.col_82_DB_SLSCNSL_PRODREFRESH_CSTIW_SLS_TXN_LN_ITM_FCT_distinct_values_table_stats ;</v>
      </c>
      <c r="AU93" s="59" t="s">
        <v>12738</v>
      </c>
      <c r="AW93" s="300" t="s">
        <v>12825</v>
      </c>
      <c r="AX93" s="300">
        <v>83</v>
      </c>
      <c r="AY93" s="300">
        <v>2</v>
      </c>
      <c r="BA93" s="144" t="str">
        <f t="shared" si="43"/>
        <v>drop table db_custscience_interns.col_82_DB_SLSCNSL_PRODREFRESH_CSTIW_SLS_TXN_LN_ITM_FCT_distinct_values_table_stats;</v>
      </c>
      <c r="BB93" s="59" t="s">
        <v>12933</v>
      </c>
      <c r="BC93" s="301"/>
      <c r="BD93" s="144" t="str">
        <f t="shared" si="44"/>
        <v>create table db_custscience_interns.col_82_DB_SLSCNSL_PRODREFRESH_CSTIW_SLS_TXN_LN_ITM_FCT_null_value_count_table_stats (col_id int, null_value_count bigint) Row format delimited Fields terminated by '\t' Lines terminated by '\n'  Stored as textfile ;</v>
      </c>
      <c r="BE93" s="59" t="s">
        <v>13026</v>
      </c>
      <c r="BH93" s="144" t="str">
        <f t="shared" si="45"/>
        <v xml:space="preserve">insert into table db_custscience_interns.col_82_DB_SLSCNSL_PRODREFRESH_CSTIW_SLS_TXN_LN_ITM_FCT_null_value_count_table_stats select '82' as col_id, count (sell_loc_hash_key) as null_value_count where SFS_IND IS NULL </v>
      </c>
      <c r="BI93" s="59" t="s">
        <v>15331</v>
      </c>
      <c r="BL93" s="144" t="str">
        <f t="shared" si="46"/>
        <v>insert into table db_custscience_interns.SUMMARY_of_DB_SLSCNSL_PRODREFRESH_CSTIW_SLS_TXN_LN_ITM_FCT_null_value_count_table_stats select col_id, null_value_count from db_custscience_interns.col_82_DB_SLSCNSL_PRODREFRESH_CSTIW_SLS_TXN_LN_ITM_FCT_null_value_count_table_stats ;</v>
      </c>
      <c r="BM93" s="59" t="s">
        <v>13120</v>
      </c>
      <c r="BO93" s="300"/>
      <c r="BP93" s="300"/>
      <c r="BQ93" s="300"/>
      <c r="BS93" s="144" t="str">
        <f t="shared" si="47"/>
        <v>drop table db_custscience_interns.col_82_DB_SLSCNSL_PRODREFRESH_CSTIW_SLS_TXN_LN_ITM_FCT_null_value_count_table_stats ;</v>
      </c>
      <c r="BT93" s="59" t="s">
        <v>12549</v>
      </c>
    </row>
    <row r="94" spans="1:72" s="59" customFormat="1">
      <c r="A94" s="59" t="s">
        <v>12269</v>
      </c>
      <c r="B94" s="144" t="str">
        <f t="shared" si="51"/>
        <v>ois_ind string</v>
      </c>
      <c r="C94" s="145">
        <f t="shared" si="52"/>
        <v>8</v>
      </c>
      <c r="D94" s="145">
        <f t="shared" si="53"/>
        <v>0</v>
      </c>
      <c r="E94" s="145"/>
      <c r="F94" s="36" t="str">
        <f t="shared" si="54"/>
        <v>OIS_IND</v>
      </c>
      <c r="G94" s="36" t="str">
        <f t="shared" si="55"/>
        <v>string</v>
      </c>
      <c r="H94" s="29">
        <v>83</v>
      </c>
      <c r="I94" s="308">
        <f t="shared" si="33"/>
        <v>2</v>
      </c>
      <c r="J94" s="75"/>
      <c r="K94" s="128" t="str">
        <f t="shared" si="34"/>
        <v>Identifies if the online order was placed at a store or not.  (From PDM)</v>
      </c>
      <c r="L94" s="128"/>
      <c r="M94" s="342"/>
      <c r="N94" s="396" t="s">
        <v>112</v>
      </c>
      <c r="O94" s="396" t="s">
        <v>112</v>
      </c>
      <c r="P94" s="396" t="s">
        <v>112</v>
      </c>
      <c r="Q94" s="396" t="s">
        <v>112</v>
      </c>
      <c r="S94" s="144" t="str">
        <f t="shared" si="35"/>
        <v>OIS_IND  string,</v>
      </c>
      <c r="T94" s="149" t="s">
        <v>13384</v>
      </c>
      <c r="U94" s="150" t="str">
        <f t="shared" si="36"/>
        <v>OIS_IND,</v>
      </c>
      <c r="V94" s="149"/>
      <c r="W94" s="149"/>
      <c r="X94" s="150" t="str">
        <f t="shared" si="37"/>
        <v>,a.OIS_IND</v>
      </c>
      <c r="Y94" s="303"/>
      <c r="Z94" s="299" t="str">
        <f t="shared" si="32"/>
        <v>select count (distinct OIS_IND) as OIS_IND_Count_Distinct FROM DB_SLSCNSL_PRODREFRESH.CSTIW_SLS_TXN_LN_ITM_FCT ;</v>
      </c>
      <c r="AA94" s="303"/>
      <c r="AB94" s="299" t="str">
        <f t="shared" si="38"/>
        <v>select distinct(OIS_IND) as OIS_IND_Count_Distinct FROM DB_SLSCNSL_PRODREFRESH.CSTIW_SLS_TXN_LN_ITM_FCT ;</v>
      </c>
      <c r="AC94" s="303"/>
      <c r="AD94" s="59" t="s">
        <v>12633</v>
      </c>
      <c r="AE94" s="59" t="s">
        <v>2825</v>
      </c>
      <c r="AG94" s="144" t="str">
        <f t="shared" si="49"/>
        <v>CUST_ORD_NBR</v>
      </c>
      <c r="AH94" s="144" t="str">
        <f t="shared" si="50"/>
        <v xml:space="preserve"> (From PDM)</v>
      </c>
      <c r="AI94" s="303"/>
      <c r="AJ94" s="303"/>
      <c r="AK94" s="298" t="str">
        <f t="shared" si="56"/>
        <v>col_83</v>
      </c>
      <c r="AL94" s="299" t="str">
        <f t="shared" si="40"/>
        <v>create table db_custscience_interns.col_83_DB_SLSCNSL_PRODREFRESH_CSTIW_SLS_TXN_LN_ITM_FCT_distinct_values_table_stats (col_id int, distinct_values bigint) Row format delimited Fields terminated by '\t' Lines terminated by '\n'  Stored as textfile ;</v>
      </c>
      <c r="AM94" s="59" t="s">
        <v>12363</v>
      </c>
      <c r="AP94" s="144" t="str">
        <f t="shared" si="41"/>
        <v>insert into table db_custscience_interns.col_83_DB_SLSCNSL_PRODREFRESH_CSTIW_SLS_TXN_LN_ITM_FCT_distinct_values_table_stats select '83' as col_id, count (distinct OIS_IND) as distinct_values</v>
      </c>
      <c r="AQ94" s="59" t="s">
        <v>12456</v>
      </c>
      <c r="AT94" s="144" t="str">
        <f t="shared" si="42"/>
        <v>insert into table db_custscience_interns.SUMMARY_of_DB_SLSCNSL_PRODREFRESH_CSTIW_SLS_TXN_LN_ITM_FCT_distinct_values_table_stats select col_id, distinct_values from db_custscience_interns.col_83_DB_SLSCNSL_PRODREFRESH_CSTIW_SLS_TXN_LN_ITM_FCT_distinct_values_table_stats ;</v>
      </c>
      <c r="AU94" s="59" t="s">
        <v>12739</v>
      </c>
      <c r="AW94" s="300" t="s">
        <v>12826</v>
      </c>
      <c r="AX94" s="300">
        <v>84</v>
      </c>
      <c r="AY94" s="300">
        <v>2899</v>
      </c>
      <c r="BA94" s="144" t="str">
        <f t="shared" si="43"/>
        <v>drop table db_custscience_interns.col_83_DB_SLSCNSL_PRODREFRESH_CSTIW_SLS_TXN_LN_ITM_FCT_distinct_values_table_stats;</v>
      </c>
      <c r="BB94" s="59" t="s">
        <v>12934</v>
      </c>
      <c r="BC94" s="301"/>
      <c r="BD94" s="144" t="str">
        <f t="shared" si="44"/>
        <v>create table db_custscience_interns.col_83_DB_SLSCNSL_PRODREFRESH_CSTIW_SLS_TXN_LN_ITM_FCT_null_value_count_table_stats (col_id int, null_value_count bigint) Row format delimited Fields terminated by '\t' Lines terminated by '\n'  Stored as textfile ;</v>
      </c>
      <c r="BE94" s="59" t="s">
        <v>13027</v>
      </c>
      <c r="BH94" s="144" t="str">
        <f t="shared" si="45"/>
        <v xml:space="preserve">insert into table db_custscience_interns.col_83_DB_SLSCNSL_PRODREFRESH_CSTIW_SLS_TXN_LN_ITM_FCT_null_value_count_table_stats select '83' as col_id, count (sell_loc_hash_key) as null_value_count where OIS_IND IS NULL </v>
      </c>
      <c r="BI94" s="59" t="s">
        <v>15332</v>
      </c>
      <c r="BL94" s="144" t="str">
        <f t="shared" si="46"/>
        <v>insert into table db_custscience_interns.SUMMARY_of_DB_SLSCNSL_PRODREFRESH_CSTIW_SLS_TXN_LN_ITM_FCT_null_value_count_table_stats select col_id, null_value_count from db_custscience_interns.col_83_DB_SLSCNSL_PRODREFRESH_CSTIW_SLS_TXN_LN_ITM_FCT_null_value_count_table_stats ;</v>
      </c>
      <c r="BM94" s="59" t="s">
        <v>13121</v>
      </c>
      <c r="BO94" s="300"/>
      <c r="BP94" s="300"/>
      <c r="BQ94" s="300"/>
      <c r="BS94" s="144" t="str">
        <f t="shared" si="47"/>
        <v>drop table db_custscience_interns.col_83_DB_SLSCNSL_PRODREFRESH_CSTIW_SLS_TXN_LN_ITM_FCT_null_value_count_table_stats ;</v>
      </c>
      <c r="BT94" s="59" t="s">
        <v>12550</v>
      </c>
    </row>
    <row r="95" spans="1:72" s="59" customFormat="1">
      <c r="A95" s="59" t="s">
        <v>12270</v>
      </c>
      <c r="B95" s="144" t="str">
        <f t="shared" si="51"/>
        <v>orig_sls_txn_dt_hash_key int</v>
      </c>
      <c r="C95" s="145">
        <f t="shared" si="52"/>
        <v>25</v>
      </c>
      <c r="D95" s="145">
        <f t="shared" si="53"/>
        <v>0</v>
      </c>
      <c r="E95" s="145"/>
      <c r="F95" s="36" t="str">
        <f t="shared" si="54"/>
        <v>ORIG_SLS_TXN_DT_HASH_KEY</v>
      </c>
      <c r="G95" s="36" t="str">
        <f t="shared" si="55"/>
        <v>int</v>
      </c>
      <c r="H95" s="29">
        <v>84</v>
      </c>
      <c r="I95" s="308">
        <f t="shared" si="33"/>
        <v>2899</v>
      </c>
      <c r="J95" s="75"/>
      <c r="K95" s="128" t="str">
        <f t="shared" si="34"/>
        <v xml:space="preserve"> (From PDM)</v>
      </c>
      <c r="L95" s="128"/>
      <c r="M95" s="342"/>
      <c r="N95" s="396" t="s">
        <v>112</v>
      </c>
      <c r="O95" s="396">
        <v>20160501</v>
      </c>
      <c r="P95" s="396" t="s">
        <v>112</v>
      </c>
      <c r="Q95" s="396" t="s">
        <v>112</v>
      </c>
      <c r="S95" s="144" t="str">
        <f t="shared" si="35"/>
        <v>ORIG_SLS_TXN_DT_HASH_KEY  int,</v>
      </c>
      <c r="T95" s="149" t="s">
        <v>13385</v>
      </c>
      <c r="U95" s="150" t="str">
        <f t="shared" si="36"/>
        <v>ORIG_SLS_TXN_DT_HASH_KEY,</v>
      </c>
      <c r="V95" s="149"/>
      <c r="W95" s="149"/>
      <c r="X95" s="150" t="str">
        <f t="shared" si="37"/>
        <v>,a.ORIG_SLS_TXN_DT_HASH_KEY</v>
      </c>
      <c r="Y95" s="303"/>
      <c r="Z95" s="299" t="str">
        <f t="shared" si="32"/>
        <v>select count (distinct ORIG_SLS_TXN_DT_HASH_KEY) as ORIG_SLS_TXN_DT_HASH_KEY_Count_Distinct FROM DB_SLSCNSL_PRODREFRESH.CSTIW_SLS_TXN_LN_ITM_FCT ;</v>
      </c>
      <c r="AA95" s="303"/>
      <c r="AB95" s="299" t="str">
        <f t="shared" si="38"/>
        <v>select distinct(ORIG_SLS_TXN_DT_HASH_KEY) as ORIG_SLS_TXN_DT_HASH_KEY_Count_Distinct FROM DB_SLSCNSL_PRODREFRESH.CSTIW_SLS_TXN_LN_ITM_FCT ;</v>
      </c>
      <c r="AC95" s="303"/>
      <c r="AD95" s="59" t="s">
        <v>12634</v>
      </c>
      <c r="AE95" s="59" t="s">
        <v>2842</v>
      </c>
      <c r="AG95" s="144" t="str">
        <f t="shared" si="49"/>
        <v>ORIG_SLS_TXN_DT_HASH_KEY</v>
      </c>
      <c r="AH95" s="144" t="str">
        <f t="shared" si="50"/>
        <v xml:space="preserve"> (From PDM)</v>
      </c>
      <c r="AI95" s="303"/>
      <c r="AJ95" s="303"/>
      <c r="AK95" s="298" t="str">
        <f t="shared" si="56"/>
        <v>col_84</v>
      </c>
      <c r="AL95" s="299" t="str">
        <f t="shared" si="40"/>
        <v>create table db_custscience_interns.col_84_DB_SLSCNSL_PRODREFRESH_CSTIW_SLS_TXN_LN_ITM_FCT_distinct_values_table_stats (col_id int, distinct_values bigint) Row format delimited Fields terminated by '\t' Lines terminated by '\n'  Stored as textfile ;</v>
      </c>
      <c r="AM95" s="59" t="s">
        <v>12364</v>
      </c>
      <c r="AP95" s="144" t="str">
        <f t="shared" si="41"/>
        <v>insert into table db_custscience_interns.col_84_DB_SLSCNSL_PRODREFRESH_CSTIW_SLS_TXN_LN_ITM_FCT_distinct_values_table_stats select '84' as col_id, count (distinct ORIG_SLS_TXN_DT_HASH_KEY) as distinct_values</v>
      </c>
      <c r="AQ95" s="59" t="s">
        <v>12457</v>
      </c>
      <c r="AT95" s="144" t="str">
        <f t="shared" si="42"/>
        <v>insert into table db_custscience_interns.SUMMARY_of_DB_SLSCNSL_PRODREFRESH_CSTIW_SLS_TXN_LN_ITM_FCT_distinct_values_table_stats select col_id, distinct_values from db_custscience_interns.col_84_DB_SLSCNSL_PRODREFRESH_CSTIW_SLS_TXN_LN_ITM_FCT_distinct_values_table_stats ;</v>
      </c>
      <c r="AU95" s="59" t="s">
        <v>12740</v>
      </c>
      <c r="AW95" s="300" t="s">
        <v>12827</v>
      </c>
      <c r="AX95" s="300">
        <v>85</v>
      </c>
      <c r="AY95" s="300">
        <v>997</v>
      </c>
      <c r="BA95" s="144" t="str">
        <f t="shared" si="43"/>
        <v>drop table db_custscience_interns.col_84_DB_SLSCNSL_PRODREFRESH_CSTIW_SLS_TXN_LN_ITM_FCT_distinct_values_table_stats;</v>
      </c>
      <c r="BB95" s="59" t="s">
        <v>12935</v>
      </c>
      <c r="BC95" s="301"/>
      <c r="BD95" s="144" t="str">
        <f t="shared" si="44"/>
        <v>create table db_custscience_interns.col_84_DB_SLSCNSL_PRODREFRESH_CSTIW_SLS_TXN_LN_ITM_FCT_null_value_count_table_stats (col_id int, null_value_count bigint) Row format delimited Fields terminated by '\t' Lines terminated by '\n'  Stored as textfile ;</v>
      </c>
      <c r="BE95" s="59" t="s">
        <v>13028</v>
      </c>
      <c r="BH95" s="144" t="str">
        <f t="shared" si="45"/>
        <v xml:space="preserve">insert into table db_custscience_interns.col_84_DB_SLSCNSL_PRODREFRESH_CSTIW_SLS_TXN_LN_ITM_FCT_null_value_count_table_stats select '84' as col_id, count (sell_loc_hash_key) as null_value_count where ORIG_SLS_TXN_DT_HASH_KEY IS NULL </v>
      </c>
      <c r="BI95" s="59" t="s">
        <v>15333</v>
      </c>
      <c r="BL95" s="144" t="str">
        <f t="shared" si="46"/>
        <v>insert into table db_custscience_interns.SUMMARY_of_DB_SLSCNSL_PRODREFRESH_CSTIW_SLS_TXN_LN_ITM_FCT_null_value_count_table_stats select col_id, null_value_count from db_custscience_interns.col_84_DB_SLSCNSL_PRODREFRESH_CSTIW_SLS_TXN_LN_ITM_FCT_null_value_count_table_stats ;</v>
      </c>
      <c r="BM95" s="59" t="s">
        <v>13122</v>
      </c>
      <c r="BO95" s="300"/>
      <c r="BP95" s="300"/>
      <c r="BQ95" s="300"/>
      <c r="BS95" s="144" t="str">
        <f t="shared" si="47"/>
        <v>drop table db_custscience_interns.col_84_DB_SLSCNSL_PRODREFRESH_CSTIW_SLS_TXN_LN_ITM_FCT_null_value_count_table_stats ;</v>
      </c>
      <c r="BT95" s="59" t="s">
        <v>12551</v>
      </c>
    </row>
    <row r="96" spans="1:72" s="59" customFormat="1">
      <c r="A96" s="59" t="s">
        <v>12271</v>
      </c>
      <c r="B96" s="144" t="str">
        <f t="shared" si="51"/>
        <v>orig_regr_nbr string</v>
      </c>
      <c r="C96" s="145">
        <f t="shared" si="52"/>
        <v>14</v>
      </c>
      <c r="D96" s="145">
        <f t="shared" si="53"/>
        <v>0</v>
      </c>
      <c r="E96" s="145"/>
      <c r="F96" s="36" t="str">
        <f t="shared" si="54"/>
        <v>ORIG_REGR_NBR</v>
      </c>
      <c r="G96" s="36" t="str">
        <f t="shared" si="55"/>
        <v>string</v>
      </c>
      <c r="H96" s="29">
        <v>85</v>
      </c>
      <c r="I96" s="308">
        <f t="shared" si="33"/>
        <v>997</v>
      </c>
      <c r="J96" s="75"/>
      <c r="K96" s="128">
        <f t="shared" si="34"/>
        <v>0</v>
      </c>
      <c r="L96" s="128"/>
      <c r="M96" s="342"/>
      <c r="N96" s="396" t="s">
        <v>112</v>
      </c>
      <c r="O96" s="396">
        <v>8</v>
      </c>
      <c r="P96" s="396" t="s">
        <v>112</v>
      </c>
      <c r="Q96" s="396" t="s">
        <v>112</v>
      </c>
      <c r="S96" s="144" t="str">
        <f t="shared" si="35"/>
        <v>ORIG_REGR_NBR  string,</v>
      </c>
      <c r="T96" s="149" t="s">
        <v>13386</v>
      </c>
      <c r="U96" s="150" t="str">
        <f t="shared" si="36"/>
        <v>ORIG_REGR_NBR,</v>
      </c>
      <c r="V96" s="149"/>
      <c r="W96" s="149"/>
      <c r="X96" s="150" t="str">
        <f t="shared" si="37"/>
        <v>,a.ORIG_REGR_NBR</v>
      </c>
      <c r="Y96" s="303"/>
      <c r="Z96" s="299" t="str">
        <f t="shared" si="32"/>
        <v>select count (distinct ORIG_REGR_NBR) as ORIG_REGR_NBR_Count_Distinct FROM DB_SLSCNSL_PRODREFRESH.CSTIW_SLS_TXN_LN_ITM_FCT ;</v>
      </c>
      <c r="AA96" s="303"/>
      <c r="AB96" s="299" t="str">
        <f t="shared" si="38"/>
        <v>select distinct(ORIG_REGR_NBR) as ORIG_REGR_NBR_Count_Distinct FROM DB_SLSCNSL_PRODREFRESH.CSTIW_SLS_TXN_LN_ITM_FCT ;</v>
      </c>
      <c r="AC96" s="303"/>
      <c r="AI96" s="303"/>
      <c r="AJ96" s="303"/>
      <c r="AK96" s="298" t="str">
        <f t="shared" si="56"/>
        <v>col_85</v>
      </c>
      <c r="AL96" s="299" t="str">
        <f t="shared" si="40"/>
        <v>create table db_custscience_interns.col_85_DB_SLSCNSL_PRODREFRESH_CSTIW_SLS_TXN_LN_ITM_FCT_distinct_values_table_stats (col_id int, distinct_values bigint) Row format delimited Fields terminated by '\t' Lines terminated by '\n'  Stored as textfile ;</v>
      </c>
      <c r="AM96" s="59" t="s">
        <v>12365</v>
      </c>
      <c r="AP96" s="144" t="str">
        <f t="shared" si="41"/>
        <v>insert into table db_custscience_interns.col_85_DB_SLSCNSL_PRODREFRESH_CSTIW_SLS_TXN_LN_ITM_FCT_distinct_values_table_stats select '85' as col_id, count (distinct ORIG_REGR_NBR) as distinct_values</v>
      </c>
      <c r="AQ96" s="59" t="s">
        <v>12458</v>
      </c>
      <c r="AT96" s="144" t="str">
        <f t="shared" si="42"/>
        <v>insert into table db_custscience_interns.SUMMARY_of_DB_SLSCNSL_PRODREFRESH_CSTIW_SLS_TXN_LN_ITM_FCT_distinct_values_table_stats select col_id, distinct_values from db_custscience_interns.col_85_DB_SLSCNSL_PRODREFRESH_CSTIW_SLS_TXN_LN_ITM_FCT_distinct_values_table_stats ;</v>
      </c>
      <c r="AU96" s="59" t="s">
        <v>12741</v>
      </c>
      <c r="AW96" s="300" t="s">
        <v>12828</v>
      </c>
      <c r="AX96" s="300">
        <v>86</v>
      </c>
      <c r="AY96" s="300">
        <v>7407810</v>
      </c>
      <c r="BA96" s="144" t="str">
        <f t="shared" si="43"/>
        <v>drop table db_custscience_interns.col_85_DB_SLSCNSL_PRODREFRESH_CSTIW_SLS_TXN_LN_ITM_FCT_distinct_values_table_stats;</v>
      </c>
      <c r="BB96" s="59" t="s">
        <v>12936</v>
      </c>
      <c r="BC96" s="301"/>
      <c r="BD96" s="144" t="str">
        <f t="shared" si="44"/>
        <v>create table db_custscience_interns.col_85_DB_SLSCNSL_PRODREFRESH_CSTIW_SLS_TXN_LN_ITM_FCT_null_value_count_table_stats (col_id int, null_value_count bigint) Row format delimited Fields terminated by '\t' Lines terminated by '\n'  Stored as textfile ;</v>
      </c>
      <c r="BE96" s="59" t="s">
        <v>13029</v>
      </c>
      <c r="BH96" s="144" t="str">
        <f t="shared" si="45"/>
        <v xml:space="preserve">insert into table db_custscience_interns.col_85_DB_SLSCNSL_PRODREFRESH_CSTIW_SLS_TXN_LN_ITM_FCT_null_value_count_table_stats select '85' as col_id, count (sell_loc_hash_key) as null_value_count where ORIG_REGR_NBR IS NULL </v>
      </c>
      <c r="BI96" s="59" t="s">
        <v>15334</v>
      </c>
      <c r="BL96" s="144" t="str">
        <f t="shared" si="46"/>
        <v>insert into table db_custscience_interns.SUMMARY_of_DB_SLSCNSL_PRODREFRESH_CSTIW_SLS_TXN_LN_ITM_FCT_null_value_count_table_stats select col_id, null_value_count from db_custscience_interns.col_85_DB_SLSCNSL_PRODREFRESH_CSTIW_SLS_TXN_LN_ITM_FCT_null_value_count_table_stats ;</v>
      </c>
      <c r="BM96" s="59" t="s">
        <v>13123</v>
      </c>
      <c r="BO96" s="300"/>
      <c r="BP96" s="300"/>
      <c r="BQ96" s="300"/>
      <c r="BS96" s="144" t="str">
        <f t="shared" si="47"/>
        <v>drop table db_custscience_interns.col_85_DB_SLSCNSL_PRODREFRESH_CSTIW_SLS_TXN_LN_ITM_FCT_null_value_count_table_stats ;</v>
      </c>
      <c r="BT96" s="59" t="s">
        <v>12552</v>
      </c>
    </row>
    <row r="97" spans="1:72" s="59" customFormat="1">
      <c r="A97" s="59" t="s">
        <v>12272</v>
      </c>
      <c r="B97" s="144" t="str">
        <f t="shared" si="51"/>
        <v>orig_txn_nbr int</v>
      </c>
      <c r="C97" s="145">
        <f t="shared" si="52"/>
        <v>13</v>
      </c>
      <c r="D97" s="145">
        <f t="shared" si="53"/>
        <v>0</v>
      </c>
      <c r="E97" s="145"/>
      <c r="F97" s="36" t="str">
        <f t="shared" si="54"/>
        <v>ORIG_TXN_NBR</v>
      </c>
      <c r="G97" s="36" t="str">
        <f t="shared" si="55"/>
        <v>int</v>
      </c>
      <c r="H97" s="29">
        <v>86</v>
      </c>
      <c r="I97" s="308">
        <f t="shared" si="33"/>
        <v>7407810</v>
      </c>
      <c r="J97" s="75"/>
      <c r="K97" s="128" t="str">
        <f t="shared" si="34"/>
        <v xml:space="preserve"> (From PDM)</v>
      </c>
      <c r="L97" s="128"/>
      <c r="M97" s="342"/>
      <c r="N97" s="396" t="s">
        <v>112</v>
      </c>
      <c r="O97" s="396">
        <v>1138</v>
      </c>
      <c r="P97" s="396" t="s">
        <v>112</v>
      </c>
      <c r="Q97" s="396" t="s">
        <v>112</v>
      </c>
      <c r="S97" s="144" t="str">
        <f t="shared" si="35"/>
        <v>ORIG_TXN_NBR  int,</v>
      </c>
      <c r="T97" s="149" t="s">
        <v>13387</v>
      </c>
      <c r="U97" s="150" t="str">
        <f t="shared" si="36"/>
        <v>ORIG_TXN_NBR,</v>
      </c>
      <c r="V97" s="149"/>
      <c r="W97" s="149"/>
      <c r="X97" s="150" t="str">
        <f t="shared" si="37"/>
        <v>,a.ORIG_TXN_NBR</v>
      </c>
      <c r="Y97" s="303"/>
      <c r="Z97" s="299" t="str">
        <f t="shared" si="32"/>
        <v>select count (distinct ORIG_TXN_NBR) as ORIG_TXN_NBR_Count_Distinct FROM DB_SLSCNSL_PRODREFRESH.CSTIW_SLS_TXN_LN_ITM_FCT ;</v>
      </c>
      <c r="AA97" s="303"/>
      <c r="AB97" s="299" t="str">
        <f t="shared" si="38"/>
        <v>select distinct(ORIG_TXN_NBR) as ORIG_TXN_NBR_Count_Distinct FROM DB_SLSCNSL_PRODREFRESH.CSTIW_SLS_TXN_LN_ITM_FCT ;</v>
      </c>
      <c r="AC97" s="303"/>
      <c r="AI97" s="303"/>
      <c r="AJ97" s="303"/>
      <c r="AK97" s="298" t="str">
        <f t="shared" si="56"/>
        <v>col_86</v>
      </c>
      <c r="AL97" s="299" t="str">
        <f t="shared" si="40"/>
        <v>create table db_custscience_interns.col_86_DB_SLSCNSL_PRODREFRESH_CSTIW_SLS_TXN_LN_ITM_FCT_distinct_values_table_stats (col_id int, distinct_values bigint) Row format delimited Fields terminated by '\t' Lines terminated by '\n'  Stored as textfile ;</v>
      </c>
      <c r="AM97" s="59" t="s">
        <v>12366</v>
      </c>
      <c r="AP97" s="144" t="str">
        <f t="shared" si="41"/>
        <v>insert into table db_custscience_interns.col_86_DB_SLSCNSL_PRODREFRESH_CSTIW_SLS_TXN_LN_ITM_FCT_distinct_values_table_stats select '86' as col_id, count (distinct ORIG_TXN_NBR) as distinct_values</v>
      </c>
      <c r="AQ97" s="59" t="s">
        <v>12459</v>
      </c>
      <c r="AT97" s="144" t="str">
        <f t="shared" si="42"/>
        <v>insert into table db_custscience_interns.SUMMARY_of_DB_SLSCNSL_PRODREFRESH_CSTIW_SLS_TXN_LN_ITM_FCT_distinct_values_table_stats select col_id, distinct_values from db_custscience_interns.col_86_DB_SLSCNSL_PRODREFRESH_CSTIW_SLS_TXN_LN_ITM_FCT_distinct_values_table_stats ;</v>
      </c>
      <c r="AU97" s="59" t="s">
        <v>12742</v>
      </c>
      <c r="AW97" s="300" t="s">
        <v>12829</v>
      </c>
      <c r="AX97" s="300">
        <v>87</v>
      </c>
      <c r="AY97" s="300">
        <v>230</v>
      </c>
      <c r="BA97" s="144" t="str">
        <f t="shared" si="43"/>
        <v>drop table db_custscience_interns.col_86_DB_SLSCNSL_PRODREFRESH_CSTIW_SLS_TXN_LN_ITM_FCT_distinct_values_table_stats;</v>
      </c>
      <c r="BB97" s="59" t="s">
        <v>12937</v>
      </c>
      <c r="BC97" s="301"/>
      <c r="BD97" s="144" t="str">
        <f t="shared" si="44"/>
        <v>create table db_custscience_interns.col_86_DB_SLSCNSL_PRODREFRESH_CSTIW_SLS_TXN_LN_ITM_FCT_null_value_count_table_stats (col_id int, null_value_count bigint) Row format delimited Fields terminated by '\t' Lines terminated by '\n'  Stored as textfile ;</v>
      </c>
      <c r="BE97" s="59" t="s">
        <v>13030</v>
      </c>
      <c r="BH97" s="144" t="str">
        <f t="shared" si="45"/>
        <v xml:space="preserve">insert into table db_custscience_interns.col_86_DB_SLSCNSL_PRODREFRESH_CSTIW_SLS_TXN_LN_ITM_FCT_null_value_count_table_stats select '86' as col_id, count (sell_loc_hash_key) as null_value_count where ORIG_TXN_NBR IS NULL </v>
      </c>
      <c r="BI97" s="59" t="s">
        <v>15335</v>
      </c>
      <c r="BL97" s="144" t="str">
        <f t="shared" si="46"/>
        <v>insert into table db_custscience_interns.SUMMARY_of_DB_SLSCNSL_PRODREFRESH_CSTIW_SLS_TXN_LN_ITM_FCT_null_value_count_table_stats select col_id, null_value_count from db_custscience_interns.col_86_DB_SLSCNSL_PRODREFRESH_CSTIW_SLS_TXN_LN_ITM_FCT_null_value_count_table_stats ;</v>
      </c>
      <c r="BM97" s="59" t="s">
        <v>13124</v>
      </c>
      <c r="BO97" s="300"/>
      <c r="BP97" s="300"/>
      <c r="BQ97" s="300"/>
      <c r="BS97" s="144" t="str">
        <f t="shared" si="47"/>
        <v>drop table db_custscience_interns.col_86_DB_SLSCNSL_PRODREFRESH_CSTIW_SLS_TXN_LN_ITM_FCT_null_value_count_table_stats ;</v>
      </c>
      <c r="BT97" s="59" t="s">
        <v>12553</v>
      </c>
    </row>
    <row r="98" spans="1:72" s="59" customFormat="1">
      <c r="A98" s="59" t="s">
        <v>12273</v>
      </c>
      <c r="B98" s="144" t="str">
        <f t="shared" si="51"/>
        <v>orig_txn_ln_seq_nbr int</v>
      </c>
      <c r="C98" s="145">
        <f t="shared" si="52"/>
        <v>20</v>
      </c>
      <c r="D98" s="145">
        <f t="shared" si="53"/>
        <v>0</v>
      </c>
      <c r="E98" s="145"/>
      <c r="F98" s="36" t="str">
        <f t="shared" si="54"/>
        <v>ORIG_TXN_LN_SEQ_NBR</v>
      </c>
      <c r="G98" s="36" t="str">
        <f t="shared" si="55"/>
        <v>int</v>
      </c>
      <c r="H98" s="29">
        <v>87</v>
      </c>
      <c r="I98" s="308">
        <f t="shared" si="33"/>
        <v>230</v>
      </c>
      <c r="J98" s="75"/>
      <c r="K98" s="128" t="str">
        <f t="shared" si="34"/>
        <v xml:space="preserve"> (From PDM)</v>
      </c>
      <c r="L98" s="128"/>
      <c r="M98" s="342"/>
      <c r="N98" s="396" t="s">
        <v>112</v>
      </c>
      <c r="O98" s="396">
        <v>1</v>
      </c>
      <c r="P98" s="396" t="s">
        <v>112</v>
      </c>
      <c r="Q98" s="396" t="s">
        <v>112</v>
      </c>
      <c r="S98" s="144" t="str">
        <f t="shared" si="35"/>
        <v>ORIG_TXN_LN_SEQ_NBR  int,</v>
      </c>
      <c r="T98" s="149" t="s">
        <v>13388</v>
      </c>
      <c r="U98" s="150" t="str">
        <f t="shared" si="36"/>
        <v>ORIG_TXN_LN_SEQ_NBR,</v>
      </c>
      <c r="V98" s="149"/>
      <c r="W98" s="149"/>
      <c r="X98" s="150" t="str">
        <f t="shared" si="37"/>
        <v>,a.ORIG_TXN_LN_SEQ_NBR</v>
      </c>
      <c r="Y98" s="303"/>
      <c r="Z98" s="299" t="str">
        <f t="shared" si="32"/>
        <v>select count (distinct ORIG_TXN_LN_SEQ_NBR) as ORIG_TXN_LN_SEQ_NBR_Count_Distinct FROM DB_SLSCNSL_PRODREFRESH.CSTIW_SLS_TXN_LN_ITM_FCT ;</v>
      </c>
      <c r="AA98" s="303"/>
      <c r="AB98" s="299" t="str">
        <f t="shared" si="38"/>
        <v>select distinct(ORIG_TXN_LN_SEQ_NBR) as ORIG_TXN_LN_SEQ_NBR_Count_Distinct FROM DB_SLSCNSL_PRODREFRESH.CSTIW_SLS_TXN_LN_ITM_FCT ;</v>
      </c>
      <c r="AC98" s="303"/>
      <c r="AI98" s="303"/>
      <c r="AJ98" s="303"/>
      <c r="AK98" s="298" t="str">
        <f t="shared" si="56"/>
        <v>col_87</v>
      </c>
      <c r="AL98" s="299" t="str">
        <f t="shared" si="40"/>
        <v>create table db_custscience_interns.col_87_DB_SLSCNSL_PRODREFRESH_CSTIW_SLS_TXN_LN_ITM_FCT_distinct_values_table_stats (col_id int, distinct_values bigint) Row format delimited Fields terminated by '\t' Lines terminated by '\n'  Stored as textfile ;</v>
      </c>
      <c r="AM98" s="59" t="s">
        <v>12367</v>
      </c>
      <c r="AP98" s="144" t="str">
        <f t="shared" si="41"/>
        <v>insert into table db_custscience_interns.col_87_DB_SLSCNSL_PRODREFRESH_CSTIW_SLS_TXN_LN_ITM_FCT_distinct_values_table_stats select '87' as col_id, count (distinct ORIG_TXN_LN_SEQ_NBR) as distinct_values</v>
      </c>
      <c r="AQ98" s="59" t="s">
        <v>12460</v>
      </c>
      <c r="AT98" s="144" t="str">
        <f t="shared" si="42"/>
        <v>insert into table db_custscience_interns.SUMMARY_of_DB_SLSCNSL_PRODREFRESH_CSTIW_SLS_TXN_LN_ITM_FCT_distinct_values_table_stats select col_id, distinct_values from db_custscience_interns.col_87_DB_SLSCNSL_PRODREFRESH_CSTIW_SLS_TXN_LN_ITM_FCT_distinct_values_table_stats ;</v>
      </c>
      <c r="AU98" s="59" t="s">
        <v>12743</v>
      </c>
      <c r="AW98" s="300" t="s">
        <v>12830</v>
      </c>
      <c r="AX98" s="300">
        <v>88</v>
      </c>
      <c r="AY98" s="300">
        <v>56558</v>
      </c>
      <c r="BA98" s="144" t="str">
        <f t="shared" si="43"/>
        <v>drop table db_custscience_interns.col_87_DB_SLSCNSL_PRODREFRESH_CSTIW_SLS_TXN_LN_ITM_FCT_distinct_values_table_stats;</v>
      </c>
      <c r="BB98" s="59" t="s">
        <v>12938</v>
      </c>
      <c r="BC98" s="301"/>
      <c r="BD98" s="144" t="str">
        <f t="shared" si="44"/>
        <v>create table db_custscience_interns.col_87_DB_SLSCNSL_PRODREFRESH_CSTIW_SLS_TXN_LN_ITM_FCT_null_value_count_table_stats (col_id int, null_value_count bigint) Row format delimited Fields terminated by '\t' Lines terminated by '\n'  Stored as textfile ;</v>
      </c>
      <c r="BE98" s="59" t="s">
        <v>13031</v>
      </c>
      <c r="BH98" s="144" t="str">
        <f t="shared" si="45"/>
        <v xml:space="preserve">insert into table db_custscience_interns.col_87_DB_SLSCNSL_PRODREFRESH_CSTIW_SLS_TXN_LN_ITM_FCT_null_value_count_table_stats select '87' as col_id, count (sell_loc_hash_key) as null_value_count where ORIG_TXN_LN_SEQ_NBR IS NULL </v>
      </c>
      <c r="BI98" s="59" t="s">
        <v>15336</v>
      </c>
      <c r="BL98" s="144" t="str">
        <f t="shared" si="46"/>
        <v>insert into table db_custscience_interns.SUMMARY_of_DB_SLSCNSL_PRODREFRESH_CSTIW_SLS_TXN_LN_ITM_FCT_null_value_count_table_stats select col_id, null_value_count from db_custscience_interns.col_87_DB_SLSCNSL_PRODREFRESH_CSTIW_SLS_TXN_LN_ITM_FCT_null_value_count_table_stats ;</v>
      </c>
      <c r="BM98" s="59" t="s">
        <v>13125</v>
      </c>
      <c r="BO98" s="300"/>
      <c r="BP98" s="300"/>
      <c r="BQ98" s="300"/>
      <c r="BS98" s="144" t="str">
        <f t="shared" si="47"/>
        <v>drop table db_custscience_interns.col_87_DB_SLSCNSL_PRODREFRESH_CSTIW_SLS_TXN_LN_ITM_FCT_null_value_count_table_stats ;</v>
      </c>
      <c r="BT98" s="59" t="s">
        <v>12554</v>
      </c>
    </row>
    <row r="99" spans="1:72" s="59" customFormat="1">
      <c r="A99" s="59" t="s">
        <v>12274</v>
      </c>
      <c r="B99" s="144" t="str">
        <f t="shared" si="51"/>
        <v>orig_txn_tm string</v>
      </c>
      <c r="C99" s="145">
        <f t="shared" si="52"/>
        <v>12</v>
      </c>
      <c r="D99" s="145">
        <f t="shared" si="53"/>
        <v>0</v>
      </c>
      <c r="E99" s="145"/>
      <c r="F99" s="36" t="str">
        <f t="shared" si="54"/>
        <v>ORIG_TXN_TM</v>
      </c>
      <c r="G99" s="36" t="str">
        <f t="shared" si="55"/>
        <v>string</v>
      </c>
      <c r="H99" s="29">
        <v>88</v>
      </c>
      <c r="I99" s="308">
        <f t="shared" si="33"/>
        <v>56558</v>
      </c>
      <c r="J99" s="75"/>
      <c r="K99" s="128" t="str">
        <f t="shared" si="34"/>
        <v xml:space="preserve"> (From PDM)</v>
      </c>
      <c r="L99" s="128"/>
      <c r="M99" s="342"/>
      <c r="N99" s="396" t="s">
        <v>112</v>
      </c>
      <c r="O99" s="396">
        <v>0</v>
      </c>
      <c r="P99" s="396" t="s">
        <v>112</v>
      </c>
      <c r="Q99" s="396" t="s">
        <v>112</v>
      </c>
      <c r="S99" s="144" t="str">
        <f t="shared" si="35"/>
        <v>ORIG_TXN_TM  string,</v>
      </c>
      <c r="T99" s="149" t="s">
        <v>13389</v>
      </c>
      <c r="U99" s="150" t="str">
        <f t="shared" si="36"/>
        <v>ORIG_TXN_TM,</v>
      </c>
      <c r="V99" s="149"/>
      <c r="W99" s="149"/>
      <c r="X99" s="150" t="str">
        <f t="shared" si="37"/>
        <v>,a.ORIG_TXN_TM</v>
      </c>
      <c r="Y99" s="303"/>
      <c r="Z99" s="299" t="str">
        <f t="shared" si="32"/>
        <v>select count (distinct ORIG_TXN_TM) as ORIG_TXN_TM_Count_Distinct FROM DB_SLSCNSL_PRODREFRESH.CSTIW_SLS_TXN_LN_ITM_FCT ;</v>
      </c>
      <c r="AA99" s="303"/>
      <c r="AB99" s="299" t="str">
        <f t="shared" si="38"/>
        <v>select distinct(ORIG_TXN_TM) as ORIG_TXN_TM_Count_Distinct FROM DB_SLSCNSL_PRODREFRESH.CSTIW_SLS_TXN_LN_ITM_FCT ;</v>
      </c>
      <c r="AC99" s="303"/>
      <c r="AI99" s="303"/>
      <c r="AJ99" s="303"/>
      <c r="AK99" s="298" t="str">
        <f t="shared" si="56"/>
        <v>col_88</v>
      </c>
      <c r="AL99" s="299" t="str">
        <f t="shared" si="40"/>
        <v>create table db_custscience_interns.col_88_DB_SLSCNSL_PRODREFRESH_CSTIW_SLS_TXN_LN_ITM_FCT_distinct_values_table_stats (col_id int, distinct_values bigint) Row format delimited Fields terminated by '\t' Lines terminated by '\n'  Stored as textfile ;</v>
      </c>
      <c r="AM99" s="59" t="s">
        <v>12368</v>
      </c>
      <c r="AP99" s="144" t="str">
        <f t="shared" si="41"/>
        <v>insert into table db_custscience_interns.col_88_DB_SLSCNSL_PRODREFRESH_CSTIW_SLS_TXN_LN_ITM_FCT_distinct_values_table_stats select '88' as col_id, count (distinct ORIG_TXN_TM) as distinct_values</v>
      </c>
      <c r="AQ99" s="59" t="s">
        <v>12461</v>
      </c>
      <c r="AT99" s="144" t="str">
        <f t="shared" si="42"/>
        <v>insert into table db_custscience_interns.SUMMARY_of_DB_SLSCNSL_PRODREFRESH_CSTIW_SLS_TXN_LN_ITM_FCT_distinct_values_table_stats select col_id, distinct_values from db_custscience_interns.col_88_DB_SLSCNSL_PRODREFRESH_CSTIW_SLS_TXN_LN_ITM_FCT_distinct_values_table_stats ;</v>
      </c>
      <c r="AU99" s="59" t="s">
        <v>12744</v>
      </c>
      <c r="AW99" s="300" t="s">
        <v>12831</v>
      </c>
      <c r="AX99" s="300">
        <v>89</v>
      </c>
      <c r="AY99" s="300">
        <v>156582101</v>
      </c>
      <c r="BA99" s="144" t="str">
        <f t="shared" si="43"/>
        <v>drop table db_custscience_interns.col_88_DB_SLSCNSL_PRODREFRESH_CSTIW_SLS_TXN_LN_ITM_FCT_distinct_values_table_stats;</v>
      </c>
      <c r="BB99" s="59" t="s">
        <v>12939</v>
      </c>
      <c r="BC99" s="301"/>
      <c r="BD99" s="144" t="str">
        <f t="shared" si="44"/>
        <v>create table db_custscience_interns.col_88_DB_SLSCNSL_PRODREFRESH_CSTIW_SLS_TXN_LN_ITM_FCT_null_value_count_table_stats (col_id int, null_value_count bigint) Row format delimited Fields terminated by '\t' Lines terminated by '\n'  Stored as textfile ;</v>
      </c>
      <c r="BE99" s="59" t="s">
        <v>13032</v>
      </c>
      <c r="BH99" s="144" t="str">
        <f t="shared" si="45"/>
        <v xml:space="preserve">insert into table db_custscience_interns.col_88_DB_SLSCNSL_PRODREFRESH_CSTIW_SLS_TXN_LN_ITM_FCT_null_value_count_table_stats select '88' as col_id, count (sell_loc_hash_key) as null_value_count where ORIG_TXN_TM IS NULL </v>
      </c>
      <c r="BI99" s="59" t="s">
        <v>15337</v>
      </c>
      <c r="BL99" s="144" t="str">
        <f t="shared" si="46"/>
        <v>insert into table db_custscience_interns.SUMMARY_of_DB_SLSCNSL_PRODREFRESH_CSTIW_SLS_TXN_LN_ITM_FCT_null_value_count_table_stats select col_id, null_value_count from db_custscience_interns.col_88_DB_SLSCNSL_PRODREFRESH_CSTIW_SLS_TXN_LN_ITM_FCT_null_value_count_table_stats ;</v>
      </c>
      <c r="BM99" s="59" t="s">
        <v>13126</v>
      </c>
      <c r="BO99" s="300"/>
      <c r="BP99" s="300"/>
      <c r="BQ99" s="300"/>
      <c r="BS99" s="144" t="str">
        <f t="shared" si="47"/>
        <v>drop table db_custscience_interns.col_88_DB_SLSCNSL_PRODREFRESH_CSTIW_SLS_TXN_LN_ITM_FCT_null_value_count_table_stats ;</v>
      </c>
      <c r="BT99" s="59" t="s">
        <v>12555</v>
      </c>
    </row>
    <row r="100" spans="1:72" s="59" customFormat="1">
      <c r="A100" s="59" t="s">
        <v>12275</v>
      </c>
      <c r="B100" s="144" t="str">
        <f t="shared" si="51"/>
        <v>cust_ord_nbr string</v>
      </c>
      <c r="C100" s="145">
        <f t="shared" si="52"/>
        <v>13</v>
      </c>
      <c r="D100" s="145">
        <f t="shared" si="53"/>
        <v>0</v>
      </c>
      <c r="E100" s="145"/>
      <c r="F100" s="327" t="str">
        <f t="shared" si="54"/>
        <v>CUST_ORD_NBR</v>
      </c>
      <c r="G100" s="36" t="str">
        <f t="shared" si="55"/>
        <v>string</v>
      </c>
      <c r="H100" s="29">
        <v>89</v>
      </c>
      <c r="I100" s="308">
        <f t="shared" si="33"/>
        <v>156582101</v>
      </c>
      <c r="J100" s="75"/>
      <c r="K100" s="128" t="str">
        <f t="shared" si="34"/>
        <v xml:space="preserve"> (From PDM)</v>
      </c>
      <c r="L100" s="128" t="s">
        <v>13302</v>
      </c>
      <c r="M100" s="342"/>
      <c r="N100" s="394" t="s">
        <v>112</v>
      </c>
      <c r="O100" s="394" t="s">
        <v>112</v>
      </c>
      <c r="P100" s="394" t="s">
        <v>13297</v>
      </c>
      <c r="Q100" s="394" t="s">
        <v>112</v>
      </c>
      <c r="S100" s="144" t="str">
        <f t="shared" si="35"/>
        <v>CUST_ORD_NBR  string,</v>
      </c>
      <c r="T100" s="149" t="s">
        <v>13390</v>
      </c>
      <c r="U100" s="150" t="str">
        <f t="shared" si="36"/>
        <v>CUST_ORD_NBR,</v>
      </c>
      <c r="V100" s="149"/>
      <c r="W100" s="149"/>
      <c r="X100" s="150" t="str">
        <f t="shared" si="37"/>
        <v>,a.CUST_ORD_NBR</v>
      </c>
      <c r="Y100" s="303"/>
      <c r="Z100" s="299" t="str">
        <f t="shared" si="32"/>
        <v>select count (distinct CUST_ORD_NBR) as CUST_ORD_NBR_Count_Distinct FROM DB_SLSCNSL_PRODREFRESH.CSTIW_SLS_TXN_LN_ITM_FCT ;</v>
      </c>
      <c r="AA100" s="303"/>
      <c r="AB100" s="299" t="str">
        <f t="shared" si="38"/>
        <v>select distinct(CUST_ORD_NBR) as CUST_ORD_NBR_Count_Distinct FROM DB_SLSCNSL_PRODREFRESH.CSTIW_SLS_TXN_LN_ITM_FCT ;</v>
      </c>
      <c r="AC100" s="303"/>
      <c r="AI100" s="303"/>
      <c r="AJ100" s="303"/>
      <c r="AK100" s="298" t="str">
        <f t="shared" si="56"/>
        <v>col_89</v>
      </c>
      <c r="AL100" s="299" t="str">
        <f t="shared" si="40"/>
        <v>create table db_custscience_interns.col_89_DB_SLSCNSL_PRODREFRESH_CSTIW_SLS_TXN_LN_ITM_FCT_distinct_values_table_stats (col_id int, distinct_values bigint) Row format delimited Fields terminated by '\t' Lines terminated by '\n'  Stored as textfile ;</v>
      </c>
      <c r="AM100" s="59" t="s">
        <v>12369</v>
      </c>
      <c r="AP100" s="144" t="str">
        <f t="shared" si="41"/>
        <v>insert into table db_custscience_interns.col_89_DB_SLSCNSL_PRODREFRESH_CSTIW_SLS_TXN_LN_ITM_FCT_distinct_values_table_stats select '89' as col_id, count (distinct CUST_ORD_NBR) as distinct_values</v>
      </c>
      <c r="AQ100" s="59" t="s">
        <v>12462</v>
      </c>
      <c r="AT100" s="144" t="str">
        <f t="shared" si="42"/>
        <v>insert into table db_custscience_interns.SUMMARY_of_DB_SLSCNSL_PRODREFRESH_CSTIW_SLS_TXN_LN_ITM_FCT_distinct_values_table_stats select col_id, distinct_values from db_custscience_interns.col_89_DB_SLSCNSL_PRODREFRESH_CSTIW_SLS_TXN_LN_ITM_FCT_distinct_values_table_stats ;</v>
      </c>
      <c r="AU100" s="59" t="s">
        <v>12745</v>
      </c>
      <c r="AW100" s="300" t="s">
        <v>12832</v>
      </c>
      <c r="AX100" s="300">
        <v>90</v>
      </c>
      <c r="AY100" s="300">
        <v>0</v>
      </c>
      <c r="BA100" s="144" t="str">
        <f t="shared" si="43"/>
        <v>drop table db_custscience_interns.col_89_DB_SLSCNSL_PRODREFRESH_CSTIW_SLS_TXN_LN_ITM_FCT_distinct_values_table_stats;</v>
      </c>
      <c r="BB100" s="59" t="s">
        <v>12940</v>
      </c>
      <c r="BC100" s="301"/>
      <c r="BD100" s="144" t="str">
        <f t="shared" si="44"/>
        <v>create table db_custscience_interns.col_89_DB_SLSCNSL_PRODREFRESH_CSTIW_SLS_TXN_LN_ITM_FCT_null_value_count_table_stats (col_id int, null_value_count bigint) Row format delimited Fields terminated by '\t' Lines terminated by '\n'  Stored as textfile ;</v>
      </c>
      <c r="BE100" s="59" t="s">
        <v>13033</v>
      </c>
      <c r="BH100" s="144" t="str">
        <f t="shared" si="45"/>
        <v xml:space="preserve">insert into table db_custscience_interns.col_89_DB_SLSCNSL_PRODREFRESH_CSTIW_SLS_TXN_LN_ITM_FCT_null_value_count_table_stats select '89' as col_id, count (sell_loc_hash_key) as null_value_count where CUST_ORD_NBR IS NULL </v>
      </c>
      <c r="BI100" s="59" t="s">
        <v>15338</v>
      </c>
      <c r="BL100" s="144" t="str">
        <f t="shared" si="46"/>
        <v>insert into table db_custscience_interns.SUMMARY_of_DB_SLSCNSL_PRODREFRESH_CSTIW_SLS_TXN_LN_ITM_FCT_null_value_count_table_stats select col_id, null_value_count from db_custscience_interns.col_89_DB_SLSCNSL_PRODREFRESH_CSTIW_SLS_TXN_LN_ITM_FCT_null_value_count_table_stats ;</v>
      </c>
      <c r="BM100" s="59" t="s">
        <v>13127</v>
      </c>
      <c r="BO100" s="300"/>
      <c r="BP100" s="300"/>
      <c r="BQ100" s="300"/>
      <c r="BS100" s="144" t="str">
        <f t="shared" si="47"/>
        <v>drop table db_custscience_interns.col_89_DB_SLSCNSL_PRODREFRESH_CSTIW_SLS_TXN_LN_ITM_FCT_null_value_count_table_stats ;</v>
      </c>
      <c r="BT100" s="59" t="s">
        <v>12556</v>
      </c>
    </row>
    <row r="101" spans="1:72" s="59" customFormat="1">
      <c r="A101" s="59" t="s">
        <v>12276</v>
      </c>
      <c r="B101" s="144" t="str">
        <f t="shared" si="51"/>
        <v>invc_nbr string</v>
      </c>
      <c r="C101" s="145">
        <f t="shared" si="52"/>
        <v>9</v>
      </c>
      <c r="D101" s="145">
        <f t="shared" si="53"/>
        <v>0</v>
      </c>
      <c r="E101" s="145"/>
      <c r="F101" s="36" t="str">
        <f t="shared" si="54"/>
        <v>INVC_NBR</v>
      </c>
      <c r="G101" s="36" t="str">
        <f t="shared" si="55"/>
        <v>string</v>
      </c>
      <c r="H101" s="29">
        <v>90</v>
      </c>
      <c r="I101" s="308">
        <f t="shared" si="33"/>
        <v>0</v>
      </c>
      <c r="J101" s="75"/>
      <c r="K101" s="128">
        <f t="shared" si="34"/>
        <v>0</v>
      </c>
      <c r="L101" s="128"/>
      <c r="M101" s="342"/>
      <c r="N101" s="396" t="s">
        <v>112</v>
      </c>
      <c r="O101" s="396" t="s">
        <v>112</v>
      </c>
      <c r="P101" s="396" t="s">
        <v>112</v>
      </c>
      <c r="Q101" s="396" t="s">
        <v>112</v>
      </c>
      <c r="S101" s="144" t="str">
        <f t="shared" si="35"/>
        <v>INVC_NBR  string,</v>
      </c>
      <c r="T101" s="149" t="s">
        <v>13391</v>
      </c>
      <c r="U101" s="150" t="str">
        <f t="shared" si="36"/>
        <v>INVC_NBR,</v>
      </c>
      <c r="V101" s="149"/>
      <c r="W101" s="149"/>
      <c r="X101" s="150" t="str">
        <f t="shared" si="37"/>
        <v>,a.INVC_NBR</v>
      </c>
      <c r="Y101" s="303"/>
      <c r="Z101" s="299" t="str">
        <f t="shared" si="32"/>
        <v>select count (distinct INVC_NBR) as INVC_NBR_Count_Distinct FROM DB_SLSCNSL_PRODREFRESH.CSTIW_SLS_TXN_LN_ITM_FCT ;</v>
      </c>
      <c r="AA101" s="303"/>
      <c r="AB101" s="299" t="str">
        <f t="shared" si="38"/>
        <v>select distinct(INVC_NBR) as INVC_NBR_Count_Distinct FROM DB_SLSCNSL_PRODREFRESH.CSTIW_SLS_TXN_LN_ITM_FCT ;</v>
      </c>
      <c r="AC101" s="303"/>
      <c r="AI101" s="303"/>
      <c r="AJ101" s="303"/>
      <c r="AK101" s="298" t="str">
        <f t="shared" si="56"/>
        <v>col_90</v>
      </c>
      <c r="AL101" s="299" t="str">
        <f t="shared" si="40"/>
        <v>create table db_custscience_interns.col_90_DB_SLSCNSL_PRODREFRESH_CSTIW_SLS_TXN_LN_ITM_FCT_distinct_values_table_stats (col_id int, distinct_values bigint) Row format delimited Fields terminated by '\t' Lines terminated by '\n'  Stored as textfile ;</v>
      </c>
      <c r="AM101" s="59" t="s">
        <v>12370</v>
      </c>
      <c r="AP101" s="144" t="str">
        <f t="shared" si="41"/>
        <v>insert into table db_custscience_interns.col_90_DB_SLSCNSL_PRODREFRESH_CSTIW_SLS_TXN_LN_ITM_FCT_distinct_values_table_stats select '90' as col_id, count (distinct INVC_NBR) as distinct_values</v>
      </c>
      <c r="AQ101" s="59" t="s">
        <v>12463</v>
      </c>
      <c r="AT101" s="144" t="str">
        <f t="shared" si="42"/>
        <v>insert into table db_custscience_interns.SUMMARY_of_DB_SLSCNSL_PRODREFRESH_CSTIW_SLS_TXN_LN_ITM_FCT_distinct_values_table_stats select col_id, distinct_values from db_custscience_interns.col_90_DB_SLSCNSL_PRODREFRESH_CSTIW_SLS_TXN_LN_ITM_FCT_distinct_values_table_stats ;</v>
      </c>
      <c r="AU101" s="59" t="s">
        <v>12746</v>
      </c>
      <c r="AW101" s="300" t="s">
        <v>4199</v>
      </c>
      <c r="AX101" s="300">
        <v>10</v>
      </c>
      <c r="AY101" s="300">
        <v>2</v>
      </c>
      <c r="BA101" s="144" t="str">
        <f t="shared" si="43"/>
        <v>drop table db_custscience_interns.col_90_DB_SLSCNSL_PRODREFRESH_CSTIW_SLS_TXN_LN_ITM_FCT_distinct_values_table_stats;</v>
      </c>
      <c r="BB101" s="59" t="s">
        <v>12941</v>
      </c>
      <c r="BC101" s="301"/>
      <c r="BD101" s="144" t="str">
        <f t="shared" si="44"/>
        <v>create table db_custscience_interns.col_90_DB_SLSCNSL_PRODREFRESH_CSTIW_SLS_TXN_LN_ITM_FCT_null_value_count_table_stats (col_id int, null_value_count bigint) Row format delimited Fields terminated by '\t' Lines terminated by '\n'  Stored as textfile ;</v>
      </c>
      <c r="BE101" s="59" t="s">
        <v>13034</v>
      </c>
      <c r="BH101" s="144" t="str">
        <f t="shared" si="45"/>
        <v xml:space="preserve">insert into table db_custscience_interns.col_90_DB_SLSCNSL_PRODREFRESH_CSTIW_SLS_TXN_LN_ITM_FCT_null_value_count_table_stats select '90' as col_id, count (sell_loc_hash_key) as null_value_count where INVC_NBR IS NULL </v>
      </c>
      <c r="BI101" s="59" t="s">
        <v>15339</v>
      </c>
      <c r="BL101" s="144" t="str">
        <f t="shared" si="46"/>
        <v>insert into table db_custscience_interns.SUMMARY_of_DB_SLSCNSL_PRODREFRESH_CSTIW_SLS_TXN_LN_ITM_FCT_null_value_count_table_stats select col_id, null_value_count from db_custscience_interns.col_90_DB_SLSCNSL_PRODREFRESH_CSTIW_SLS_TXN_LN_ITM_FCT_null_value_count_table_stats ;</v>
      </c>
      <c r="BM101" s="59" t="s">
        <v>13128</v>
      </c>
      <c r="BO101" s="300"/>
      <c r="BP101" s="300"/>
      <c r="BQ101" s="300"/>
      <c r="BS101" s="144" t="str">
        <f t="shared" si="47"/>
        <v>drop table db_custscience_interns.col_90_DB_SLSCNSL_PRODREFRESH_CSTIW_SLS_TXN_LN_ITM_FCT_null_value_count_table_stats ;</v>
      </c>
      <c r="BT101" s="59" t="s">
        <v>12557</v>
      </c>
    </row>
    <row r="102" spans="1:72" s="59" customFormat="1">
      <c r="A102" s="59" t="s">
        <v>82</v>
      </c>
      <c r="B102" s="144" t="str">
        <f t="shared" si="51"/>
        <v>epoc_id bigint</v>
      </c>
      <c r="C102" s="145">
        <f t="shared" si="52"/>
        <v>8</v>
      </c>
      <c r="D102" s="145">
        <f t="shared" si="53"/>
        <v>0</v>
      </c>
      <c r="E102" s="145"/>
      <c r="F102" s="36" t="str">
        <f t="shared" si="54"/>
        <v>EPOC_ID</v>
      </c>
      <c r="G102" s="36" t="str">
        <f t="shared" si="55"/>
        <v>bigint</v>
      </c>
      <c r="H102" s="29">
        <v>91</v>
      </c>
      <c r="I102" s="308">
        <f t="shared" si="33"/>
        <v>355</v>
      </c>
      <c r="J102" s="75"/>
      <c r="K102" s="128">
        <f t="shared" si="34"/>
        <v>0</v>
      </c>
      <c r="L102" s="128"/>
      <c r="M102" s="342"/>
      <c r="N102" s="396" t="s">
        <v>12845</v>
      </c>
      <c r="O102" s="396" t="s">
        <v>12845</v>
      </c>
      <c r="P102" s="396" t="s">
        <v>12845</v>
      </c>
      <c r="Q102" s="396" t="s">
        <v>12845</v>
      </c>
      <c r="S102" s="144" t="str">
        <f t="shared" si="35"/>
        <v>EPOC_ID  bigint,</v>
      </c>
      <c r="T102" s="149" t="s">
        <v>3282</v>
      </c>
      <c r="U102" s="150" t="str">
        <f t="shared" si="36"/>
        <v>EPOC_ID,</v>
      </c>
      <c r="V102" s="149"/>
      <c r="W102" s="149"/>
      <c r="X102" s="150" t="str">
        <f t="shared" si="37"/>
        <v>,a.EPOC_ID</v>
      </c>
      <c r="Y102" s="303"/>
      <c r="Z102" s="299" t="str">
        <f t="shared" si="32"/>
        <v>select count (distinct EPOC_ID) as EPOC_ID_Count_Distinct FROM DB_SLSCNSL_PRODREFRESH.CSTIW_SLS_TXN_LN_ITM_FCT ;</v>
      </c>
      <c r="AA102" s="303"/>
      <c r="AB102" s="299" t="str">
        <f t="shared" si="38"/>
        <v>select distinct(EPOC_ID) as EPOC_ID_Count_Distinct FROM DB_SLSCNSL_PRODREFRESH.CSTIW_SLS_TXN_LN_ITM_FCT ;</v>
      </c>
      <c r="AC102" s="303"/>
      <c r="AI102" s="303"/>
      <c r="AJ102" s="303"/>
      <c r="AK102" s="298" t="str">
        <f t="shared" si="56"/>
        <v>col_91</v>
      </c>
      <c r="AL102" s="299" t="str">
        <f t="shared" si="40"/>
        <v>create table db_custscience_interns.col_91_DB_SLSCNSL_PRODREFRESH_CSTIW_SLS_TXN_LN_ITM_FCT_distinct_values_table_stats (col_id int, distinct_values bigint) Row format delimited Fields terminated by '\t' Lines terminated by '\n'  Stored as textfile ;</v>
      </c>
      <c r="AM102" s="59" t="s">
        <v>12371</v>
      </c>
      <c r="AP102" s="144" t="str">
        <f t="shared" si="41"/>
        <v>insert into table db_custscience_interns.col_91_DB_SLSCNSL_PRODREFRESH_CSTIW_SLS_TXN_LN_ITM_FCT_distinct_values_table_stats select '91' as col_id, count (distinct EPOC_ID) as distinct_values</v>
      </c>
      <c r="AQ102" s="59" t="s">
        <v>12464</v>
      </c>
      <c r="AT102" s="144" t="str">
        <f t="shared" si="42"/>
        <v>insert into table db_custscience_interns.SUMMARY_of_DB_SLSCNSL_PRODREFRESH_CSTIW_SLS_TXN_LN_ITM_FCT_distinct_values_table_stats select col_id, distinct_values from db_custscience_interns.col_91_DB_SLSCNSL_PRODREFRESH_CSTIW_SLS_TXN_LN_ITM_FCT_distinct_values_table_stats ;</v>
      </c>
      <c r="AU102" s="59" t="s">
        <v>12747</v>
      </c>
      <c r="AW102" s="300" t="s">
        <v>12833</v>
      </c>
      <c r="AX102" s="300">
        <v>91</v>
      </c>
      <c r="AY102" s="300">
        <v>355</v>
      </c>
      <c r="BA102" s="144" t="str">
        <f t="shared" si="43"/>
        <v>drop table db_custscience_interns.col_91_DB_SLSCNSL_PRODREFRESH_CSTIW_SLS_TXN_LN_ITM_FCT_distinct_values_table_stats;</v>
      </c>
      <c r="BB102" s="59" t="s">
        <v>12942</v>
      </c>
      <c r="BC102" s="301"/>
      <c r="BD102" s="144" t="str">
        <f t="shared" si="44"/>
        <v>create table db_custscience_interns.col_91_DB_SLSCNSL_PRODREFRESH_CSTIW_SLS_TXN_LN_ITM_FCT_null_value_count_table_stats (col_id int, null_value_count bigint) Row format delimited Fields terminated by '\t' Lines terminated by '\n'  Stored as textfile ;</v>
      </c>
      <c r="BE102" s="59" t="s">
        <v>13035</v>
      </c>
      <c r="BH102" s="144" t="str">
        <f t="shared" si="45"/>
        <v xml:space="preserve">insert into table db_custscience_interns.col_91_DB_SLSCNSL_PRODREFRESH_CSTIW_SLS_TXN_LN_ITM_FCT_null_value_count_table_stats select '91' as col_id, count (sell_loc_hash_key) as null_value_count where EPOC_ID IS NULL </v>
      </c>
      <c r="BI102" s="59" t="s">
        <v>15340</v>
      </c>
      <c r="BL102" s="144" t="str">
        <f t="shared" si="46"/>
        <v>insert into table db_custscience_interns.SUMMARY_of_DB_SLSCNSL_PRODREFRESH_CSTIW_SLS_TXN_LN_ITM_FCT_null_value_count_table_stats select col_id, null_value_count from db_custscience_interns.col_91_DB_SLSCNSL_PRODREFRESH_CSTIW_SLS_TXN_LN_ITM_FCT_null_value_count_table_stats ;</v>
      </c>
      <c r="BM102" s="59" t="s">
        <v>13129</v>
      </c>
      <c r="BO102" s="300"/>
      <c r="BP102" s="300"/>
      <c r="BQ102" s="300"/>
      <c r="BS102" s="144" t="str">
        <f t="shared" si="47"/>
        <v>drop table db_custscience_interns.col_91_DB_SLSCNSL_PRODREFRESH_CSTIW_SLS_TXN_LN_ITM_FCT_null_value_count_table_stats ;</v>
      </c>
      <c r="BT102" s="59" t="s">
        <v>12558</v>
      </c>
    </row>
    <row r="103" spans="1:72" s="59" customFormat="1">
      <c r="A103" s="59" t="s">
        <v>419</v>
      </c>
      <c r="B103" s="144" t="str">
        <f t="shared" si="51"/>
        <v>sls_txn_dt_hash_key int</v>
      </c>
      <c r="C103" s="145">
        <f t="shared" si="52"/>
        <v>20</v>
      </c>
      <c r="D103" s="145">
        <f t="shared" si="53"/>
        <v>0</v>
      </c>
      <c r="E103" s="145"/>
      <c r="F103" s="44" t="str">
        <f t="shared" si="54"/>
        <v>SLS_TXN_DT_HASH_KEY</v>
      </c>
      <c r="G103" s="36" t="str">
        <f t="shared" si="55"/>
        <v>int</v>
      </c>
      <c r="H103" s="29">
        <v>92</v>
      </c>
      <c r="I103" s="308">
        <f t="shared" si="33"/>
        <v>1638</v>
      </c>
      <c r="J103" s="75"/>
      <c r="K103" s="128">
        <f t="shared" si="34"/>
        <v>0</v>
      </c>
      <c r="L103" s="128"/>
      <c r="M103" s="342"/>
      <c r="N103" s="394" t="s">
        <v>12842</v>
      </c>
      <c r="O103" s="394" t="s">
        <v>12842</v>
      </c>
      <c r="P103" s="394" t="s">
        <v>12842</v>
      </c>
      <c r="Q103" s="394" t="s">
        <v>12842</v>
      </c>
      <c r="S103" s="144" t="str">
        <f t="shared" si="35"/>
        <v>SLS_TXN_DT_HASH_KEY  int,</v>
      </c>
      <c r="T103" s="149" t="s">
        <v>13392</v>
      </c>
      <c r="U103" s="150" t="str">
        <f t="shared" si="36"/>
        <v>SLS_TXN_DT_HASH_KEY,</v>
      </c>
      <c r="V103" s="149"/>
      <c r="W103" s="149"/>
      <c r="X103" s="150" t="str">
        <f t="shared" si="37"/>
        <v>,a.SLS_TXN_DT_HASH_KEY</v>
      </c>
      <c r="Y103" s="303"/>
      <c r="Z103" s="299" t="str">
        <f t="shared" si="32"/>
        <v>select count (distinct SLS_TXN_DT_HASH_KEY) as SLS_TXN_DT_HASH_KEY_Count_Distinct FROM DB_SLSCNSL_PRODREFRESH.CSTIW_SLS_TXN_LN_ITM_FCT ;</v>
      </c>
      <c r="AA103" s="303"/>
      <c r="AB103" s="299" t="str">
        <f t="shared" si="38"/>
        <v>select distinct(SLS_TXN_DT_HASH_KEY) as SLS_TXN_DT_HASH_KEY_Count_Distinct FROM DB_SLSCNSL_PRODREFRESH.CSTIW_SLS_TXN_LN_ITM_FCT ;</v>
      </c>
      <c r="AC103" s="303"/>
      <c r="AI103" s="303"/>
      <c r="AJ103" s="303"/>
      <c r="AK103" s="298" t="str">
        <f t="shared" si="56"/>
        <v>col_92</v>
      </c>
      <c r="AL103" s="299" t="str">
        <f t="shared" si="40"/>
        <v>create table db_custscience_interns.col_92_DB_SLSCNSL_PRODREFRESH_CSTIW_SLS_TXN_LN_ITM_FCT_distinct_values_table_stats (col_id int, distinct_values bigint) Row format delimited Fields terminated by '\t' Lines terminated by '\n'  Stored as textfile ;</v>
      </c>
      <c r="AM103" s="59" t="s">
        <v>12372</v>
      </c>
      <c r="AP103" s="144" t="str">
        <f t="shared" si="41"/>
        <v>insert into table db_custscience_interns.col_92_DB_SLSCNSL_PRODREFRESH_CSTIW_SLS_TXN_LN_ITM_FCT_distinct_values_table_stats select '92' as col_id, count (distinct SLS_TXN_DT_HASH_KEY) as distinct_values</v>
      </c>
      <c r="AQ103" s="59" t="s">
        <v>12465</v>
      </c>
      <c r="AT103" s="144" t="str">
        <f t="shared" si="42"/>
        <v>insert into table db_custscience_interns.SUMMARY_of_DB_SLSCNSL_PRODREFRESH_CSTIW_SLS_TXN_LN_ITM_FCT_distinct_values_table_stats select col_id, distinct_values from db_custscience_interns.col_92_DB_SLSCNSL_PRODREFRESH_CSTIW_SLS_TXN_LN_ITM_FCT_distinct_values_table_stats ;</v>
      </c>
      <c r="AU103" s="59" t="s">
        <v>12748</v>
      </c>
      <c r="AW103" s="300" t="s">
        <v>12834</v>
      </c>
      <c r="AX103" s="300">
        <v>92</v>
      </c>
      <c r="AY103" s="300">
        <v>1638</v>
      </c>
      <c r="BA103" s="144" t="str">
        <f t="shared" si="43"/>
        <v>drop table db_custscience_interns.col_92_DB_SLSCNSL_PRODREFRESH_CSTIW_SLS_TXN_LN_ITM_FCT_distinct_values_table_stats;</v>
      </c>
      <c r="BB103" s="59" t="s">
        <v>12943</v>
      </c>
      <c r="BC103" s="301"/>
      <c r="BD103" s="144" t="str">
        <f t="shared" si="44"/>
        <v>create table db_custscience_interns.col_92_DB_SLSCNSL_PRODREFRESH_CSTIW_SLS_TXN_LN_ITM_FCT_null_value_count_table_stats (col_id int, null_value_count bigint) Row format delimited Fields terminated by '\t' Lines terminated by '\n'  Stored as textfile ;</v>
      </c>
      <c r="BE103" s="59" t="s">
        <v>13036</v>
      </c>
      <c r="BH103" s="144" t="str">
        <f t="shared" si="45"/>
        <v xml:space="preserve">insert into table db_custscience_interns.col_92_DB_SLSCNSL_PRODREFRESH_CSTIW_SLS_TXN_LN_ITM_FCT_null_value_count_table_stats select '92' as col_id, count (sell_loc_hash_key) as null_value_count where SLS_TXN_DT_HASH_KEY IS NULL </v>
      </c>
      <c r="BI103" s="59" t="s">
        <v>15341</v>
      </c>
      <c r="BL103" s="144" t="str">
        <f t="shared" si="46"/>
        <v>insert into table db_custscience_interns.SUMMARY_of_DB_SLSCNSL_PRODREFRESH_CSTIW_SLS_TXN_LN_ITM_FCT_null_value_count_table_stats select col_id, null_value_count from db_custscience_interns.col_92_DB_SLSCNSL_PRODREFRESH_CSTIW_SLS_TXN_LN_ITM_FCT_null_value_count_table_stats ;</v>
      </c>
      <c r="BM103" s="59" t="s">
        <v>13130</v>
      </c>
      <c r="BO103" s="300"/>
      <c r="BP103" s="300"/>
      <c r="BQ103" s="300"/>
      <c r="BS103" s="144" t="str">
        <f t="shared" si="47"/>
        <v>drop table db_custscience_interns.col_92_DB_SLSCNSL_PRODREFRESH_CSTIW_SLS_TXN_LN_ITM_FCT_null_value_count_table_stats ;</v>
      </c>
      <c r="BT103" s="59" t="s">
        <v>12559</v>
      </c>
    </row>
    <row r="104" spans="1:72" s="59" customFormat="1" ht="15.75" thickBot="1">
      <c r="A104" s="59" t="s">
        <v>12277</v>
      </c>
      <c r="B104" s="144" t="str">
        <f t="shared" si="51"/>
        <v>src_typ string</v>
      </c>
      <c r="C104" s="145">
        <f t="shared" si="52"/>
        <v>8</v>
      </c>
      <c r="D104" s="145">
        <f t="shared" si="53"/>
        <v>0</v>
      </c>
      <c r="E104" s="145"/>
      <c r="F104" s="36" t="str">
        <f t="shared" si="54"/>
        <v>SRC_TYP</v>
      </c>
      <c r="G104" s="36" t="str">
        <f t="shared" si="55"/>
        <v>string</v>
      </c>
      <c r="H104" s="29">
        <v>93</v>
      </c>
      <c r="I104" s="308">
        <f t="shared" si="33"/>
        <v>2</v>
      </c>
      <c r="J104" s="75"/>
      <c r="K104" s="128">
        <f t="shared" si="34"/>
        <v>0</v>
      </c>
      <c r="L104" s="128"/>
      <c r="M104" s="342"/>
      <c r="N104" s="400" t="s">
        <v>12846</v>
      </c>
      <c r="O104" s="400" t="s">
        <v>12846</v>
      </c>
      <c r="P104" s="400" t="s">
        <v>1694</v>
      </c>
      <c r="Q104" s="400" t="s">
        <v>1694</v>
      </c>
      <c r="S104" s="144" t="str">
        <f t="shared" si="35"/>
        <v>SRC_TYP  string,</v>
      </c>
      <c r="T104" s="149" t="s">
        <v>13393</v>
      </c>
      <c r="U104" s="150" t="str">
        <f t="shared" si="36"/>
        <v>SRC_TYP,</v>
      </c>
      <c r="V104" s="149"/>
      <c r="W104" s="149"/>
      <c r="X104" s="150" t="str">
        <f t="shared" si="37"/>
        <v>,a.SRC_TYP</v>
      </c>
      <c r="Y104" s="303"/>
      <c r="Z104" s="299" t="str">
        <f t="shared" si="32"/>
        <v>select count (distinct SRC_TYP) as SRC_TYP_Count_Distinct FROM DB_SLSCNSL_PRODREFRESH.CSTIW_SLS_TXN_LN_ITM_FCT ;</v>
      </c>
      <c r="AA104" s="303"/>
      <c r="AB104" s="299" t="str">
        <f t="shared" si="38"/>
        <v>select distinct(SRC_TYP) as SRC_TYP_Count_Distinct FROM DB_SLSCNSL_PRODREFRESH.CSTIW_SLS_TXN_LN_ITM_FCT ;</v>
      </c>
      <c r="AC104" s="303"/>
      <c r="AI104" s="303"/>
      <c r="AJ104" s="303"/>
      <c r="AK104" s="298" t="str">
        <f t="shared" si="56"/>
        <v>col_93</v>
      </c>
      <c r="AL104" s="299" t="str">
        <f t="shared" si="40"/>
        <v>create table db_custscience_interns.col_93_DB_SLSCNSL_PRODREFRESH_CSTIW_SLS_TXN_LN_ITM_FCT_distinct_values_table_stats (col_id int, distinct_values bigint) Row format delimited Fields terminated by '\t' Lines terminated by '\n'  Stored as textfile ;</v>
      </c>
      <c r="AM104" s="59" t="s">
        <v>12373</v>
      </c>
      <c r="AP104" s="144" t="str">
        <f t="shared" si="41"/>
        <v>insert into table db_custscience_interns.col_93_DB_SLSCNSL_PRODREFRESH_CSTIW_SLS_TXN_LN_ITM_FCT_distinct_values_table_stats select '93' as col_id, count (distinct SRC_TYP) as distinct_values</v>
      </c>
      <c r="AQ104" s="59" t="s">
        <v>12466</v>
      </c>
      <c r="AT104" s="144" t="str">
        <f t="shared" si="42"/>
        <v>insert into table db_custscience_interns.SUMMARY_of_DB_SLSCNSL_PRODREFRESH_CSTIW_SLS_TXN_LN_ITM_FCT_distinct_values_table_stats select col_id, distinct_values from db_custscience_interns.col_93_DB_SLSCNSL_PRODREFRESH_CSTIW_SLS_TXN_LN_ITM_FCT_distinct_values_table_stats ;</v>
      </c>
      <c r="AU104" s="59" t="s">
        <v>12749</v>
      </c>
      <c r="AW104" s="300" t="s">
        <v>12835</v>
      </c>
      <c r="AX104" s="300">
        <v>93</v>
      </c>
      <c r="AY104" s="300">
        <v>2</v>
      </c>
      <c r="BA104" s="144" t="str">
        <f t="shared" si="43"/>
        <v>drop table db_custscience_interns.col_93_DB_SLSCNSL_PRODREFRESH_CSTIW_SLS_TXN_LN_ITM_FCT_distinct_values_table_stats;</v>
      </c>
      <c r="BB104" s="59" t="s">
        <v>12944</v>
      </c>
      <c r="BC104" s="301"/>
      <c r="BD104" s="144" t="str">
        <f t="shared" si="44"/>
        <v>create table db_custscience_interns.col_93_DB_SLSCNSL_PRODREFRESH_CSTIW_SLS_TXN_LN_ITM_FCT_null_value_count_table_stats (col_id int, null_value_count bigint) Row format delimited Fields terminated by '\t' Lines terminated by '\n'  Stored as textfile ;</v>
      </c>
      <c r="BE104" s="59" t="s">
        <v>13037</v>
      </c>
      <c r="BH104" s="144" t="str">
        <f t="shared" si="45"/>
        <v xml:space="preserve">insert into table db_custscience_interns.col_93_DB_SLSCNSL_PRODREFRESH_CSTIW_SLS_TXN_LN_ITM_FCT_null_value_count_table_stats select '93' as col_id, count (sell_loc_hash_key) as null_value_count where SRC_TYP IS NULL </v>
      </c>
      <c r="BI104" s="59" t="s">
        <v>15342</v>
      </c>
      <c r="BL104" s="144" t="str">
        <f t="shared" si="46"/>
        <v>insert into table db_custscience_interns.SUMMARY_of_DB_SLSCNSL_PRODREFRESH_CSTIW_SLS_TXN_LN_ITM_FCT_null_value_count_table_stats select col_id, null_value_count from db_custscience_interns.col_93_DB_SLSCNSL_PRODREFRESH_CSTIW_SLS_TXN_LN_ITM_FCT_null_value_count_table_stats ;</v>
      </c>
      <c r="BM104" s="59" t="s">
        <v>13131</v>
      </c>
      <c r="BO104" s="300"/>
      <c r="BP104" s="300"/>
      <c r="BQ104" s="300"/>
      <c r="BS104" s="144" t="str">
        <f t="shared" si="47"/>
        <v>drop table db_custscience_interns.col_93_DB_SLSCNSL_PRODREFRESH_CSTIW_SLS_TXN_LN_ITM_FCT_null_value_count_table_stats ;</v>
      </c>
      <c r="BT104" s="59" t="s">
        <v>12560</v>
      </c>
    </row>
    <row r="105" spans="1:72" s="291" customFormat="1">
      <c r="O105" s="305"/>
      <c r="P105" s="305"/>
      <c r="R105" s="292"/>
      <c r="S105" s="292"/>
      <c r="T105" s="292"/>
      <c r="U105" s="292"/>
      <c r="V105" s="292"/>
      <c r="W105" s="292"/>
      <c r="X105" s="292"/>
      <c r="Y105" s="292"/>
      <c r="Z105" s="293"/>
      <c r="AA105" s="292"/>
      <c r="AB105" s="321"/>
      <c r="AC105" s="292"/>
      <c r="AI105" s="292"/>
      <c r="AJ105" s="292"/>
      <c r="AK105" s="293"/>
      <c r="AL105" s="293"/>
      <c r="AQ105" s="206" t="s">
        <v>4089</v>
      </c>
      <c r="AW105" s="291" t="s">
        <v>12836</v>
      </c>
      <c r="BC105" s="294"/>
      <c r="BI105" s="206" t="s">
        <v>4089</v>
      </c>
      <c r="BL105" s="295"/>
    </row>
    <row r="106" spans="1:72">
      <c r="A106" t="s">
        <v>21</v>
      </c>
    </row>
    <row r="107" spans="1:72">
      <c r="A107" t="s">
        <v>22</v>
      </c>
    </row>
    <row r="109" spans="1:72">
      <c r="A109" t="s">
        <v>82</v>
      </c>
    </row>
    <row r="110" spans="1:72">
      <c r="A110" t="s">
        <v>419</v>
      </c>
    </row>
    <row r="111" spans="1:72">
      <c r="A111" t="s">
        <v>12277</v>
      </c>
    </row>
    <row r="113" spans="1:12">
      <c r="A113" t="s">
        <v>12278</v>
      </c>
    </row>
    <row r="114" spans="1:12">
      <c r="A114" t="s">
        <v>12279</v>
      </c>
    </row>
    <row r="121" spans="1:12">
      <c r="L121" s="3" t="s">
        <v>13146</v>
      </c>
    </row>
    <row r="122" spans="1:12">
      <c r="L122" t="s">
        <v>2</v>
      </c>
    </row>
    <row r="123" spans="1:12">
      <c r="L123" t="s">
        <v>3631</v>
      </c>
    </row>
    <row r="124" spans="1:12">
      <c r="L124" t="s">
        <v>13141</v>
      </c>
    </row>
    <row r="125" spans="1:12">
      <c r="L125" t="s">
        <v>3621</v>
      </c>
    </row>
    <row r="126" spans="1:12">
      <c r="L126" t="s">
        <v>125</v>
      </c>
    </row>
    <row r="127" spans="1:12">
      <c r="L127" t="s">
        <v>3600</v>
      </c>
    </row>
    <row r="128" spans="1:12">
      <c r="L128" t="s">
        <v>13142</v>
      </c>
    </row>
    <row r="129" spans="12:12">
      <c r="L129" t="s">
        <v>13143</v>
      </c>
    </row>
    <row r="130" spans="12:12">
      <c r="L130" t="s">
        <v>13144</v>
      </c>
    </row>
    <row r="131" spans="12:12">
      <c r="L131" t="s">
        <v>13145</v>
      </c>
    </row>
    <row r="132" spans="12:12">
      <c r="L132" t="s">
        <v>3617</v>
      </c>
    </row>
    <row r="133" spans="12:12">
      <c r="L133" t="s">
        <v>3626</v>
      </c>
    </row>
  </sheetData>
  <mergeCells count="5">
    <mergeCell ref="F1:I1"/>
    <mergeCell ref="G3:K3"/>
    <mergeCell ref="G4:K4"/>
    <mergeCell ref="G5:K5"/>
    <mergeCell ref="G6:K6"/>
  </mergeCells>
  <pageMargins left="0.2" right="0.2" top="0.5" bottom="0.25" header="0.3" footer="0.05"/>
  <pageSetup paperSize="17" scale="5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CM133"/>
  <sheetViews>
    <sheetView topLeftCell="C1" zoomScale="80" zoomScaleNormal="80" workbookViewId="0">
      <pane xSplit="32205" ySplit="8505" topLeftCell="BH92"/>
      <selection activeCell="L16" sqref="L16"/>
      <selection pane="topRight" activeCell="AD12" sqref="AD12:AD105"/>
      <selection pane="bottomLeft" activeCell="K93" sqref="K93"/>
      <selection pane="bottomRight" activeCell="AC105" sqref="AC105"/>
    </sheetView>
  </sheetViews>
  <sheetFormatPr defaultColWidth="8.85546875" defaultRowHeight="15"/>
  <cols>
    <col min="1" max="1" width="69.42578125" customWidth="1"/>
    <col min="2" max="2" width="31.85546875" customWidth="1"/>
    <col min="3" max="3" width="10" customWidth="1"/>
    <col min="4" max="4" width="13.7109375" customWidth="1"/>
    <col min="6" max="6" width="39.28515625" bestFit="1" customWidth="1"/>
    <col min="7" max="7" width="13.5703125" customWidth="1"/>
    <col min="8" max="8" width="5.5703125" bestFit="1" customWidth="1"/>
    <col min="9" max="9" width="12" customWidth="1"/>
    <col min="10" max="10" width="6.28515625" bestFit="1" customWidth="1"/>
    <col min="11" max="11" width="94.85546875" customWidth="1"/>
    <col min="12" max="12" width="51.28515625" customWidth="1"/>
    <col min="13" max="13" width="29.28515625" customWidth="1"/>
    <col min="14" max="14" width="37.42578125" customWidth="1"/>
    <col min="15" max="15" width="36.5703125" style="177" customWidth="1"/>
    <col min="16" max="26" width="19.85546875" style="165" customWidth="1"/>
    <col min="27" max="27" width="8.85546875" style="195"/>
    <col min="28" max="28" width="19.85546875" style="165" customWidth="1"/>
    <col min="29" max="29" width="19.85546875" style="320" customWidth="1"/>
    <col min="30" max="31" width="19.85546875" style="165" customWidth="1"/>
    <col min="32" max="33" width="21" customWidth="1"/>
    <col min="34" max="34" width="51.42578125" customWidth="1"/>
    <col min="37" max="38" width="19.85546875" style="165" customWidth="1"/>
    <col min="39" max="39" width="12" style="195" customWidth="1"/>
    <col min="40" max="40" width="67.7109375" style="195" customWidth="1"/>
    <col min="41" max="41" width="43" customWidth="1"/>
    <col min="42" max="42" width="12" customWidth="1"/>
    <col min="44" max="44" width="78.28515625" customWidth="1"/>
    <col min="45" max="45" width="47" customWidth="1"/>
    <col min="46" max="46" width="15.85546875" customWidth="1"/>
    <col min="47" max="47" width="10.28515625" customWidth="1"/>
    <col min="48" max="48" width="38" customWidth="1"/>
    <col min="49" max="49" width="29.28515625" customWidth="1"/>
    <col min="50" max="50" width="46" customWidth="1"/>
    <col min="51" max="51" width="23.140625" customWidth="1"/>
    <col min="52" max="53" width="16.140625" customWidth="1"/>
    <col min="54" max="54" width="14.140625" customWidth="1"/>
    <col min="55" max="55" width="14.28515625" customWidth="1"/>
    <col min="57" max="57" width="16.28515625" style="210" customWidth="1"/>
    <col min="58" max="58" width="33.85546875" customWidth="1"/>
    <col min="61" max="61" width="12.28515625" customWidth="1"/>
    <col min="62" max="62" width="74.140625" customWidth="1"/>
    <col min="63" max="63" width="28.85546875" customWidth="1"/>
    <col min="66" max="66" width="42" style="16" customWidth="1"/>
    <col min="67" max="67" width="31.85546875" customWidth="1"/>
    <col min="69" max="69" width="17.140625" customWidth="1"/>
    <col min="71" max="71" width="10.85546875" customWidth="1"/>
  </cols>
  <sheetData>
    <row r="1" spans="1:91" ht="19.5" thickBot="1">
      <c r="F1" s="473" t="str">
        <f>UPPER(G5)</f>
        <v>CDOLW_DMD_ORD_LN_ITM_FCT</v>
      </c>
      <c r="G1" s="473"/>
      <c r="H1" s="473"/>
      <c r="I1" s="473"/>
      <c r="J1" s="403"/>
      <c r="T1" s="5"/>
      <c r="U1" s="5"/>
      <c r="V1" s="5"/>
      <c r="W1" s="5"/>
      <c r="X1" s="5"/>
      <c r="Y1" s="5"/>
    </row>
    <row r="2" spans="1:91" ht="18.75">
      <c r="F2" s="6"/>
      <c r="I2" s="4"/>
      <c r="J2" s="4"/>
      <c r="L2" s="287" t="s">
        <v>86</v>
      </c>
      <c r="T2" s="5"/>
      <c r="U2" s="5"/>
      <c r="V2" s="5"/>
      <c r="W2" s="5"/>
      <c r="X2" s="5"/>
      <c r="Y2" s="5"/>
      <c r="AN2" s="211" t="s">
        <v>4419</v>
      </c>
      <c r="AO2" s="211" t="s">
        <v>4420</v>
      </c>
      <c r="AR2" s="211" t="s">
        <v>4421</v>
      </c>
      <c r="AS2" s="211" t="s">
        <v>4422</v>
      </c>
      <c r="AV2" s="211" t="s">
        <v>4423</v>
      </c>
      <c r="AW2" s="211" t="s">
        <v>4424</v>
      </c>
      <c r="AY2" s="211" t="s">
        <v>4425</v>
      </c>
      <c r="AZ2" s="211" t="s">
        <v>4426</v>
      </c>
      <c r="BC2" s="211" t="s">
        <v>4427</v>
      </c>
      <c r="BD2" s="211" t="s">
        <v>4428</v>
      </c>
      <c r="BF2" s="211" t="s">
        <v>4419</v>
      </c>
      <c r="BG2" s="211" t="s">
        <v>4420</v>
      </c>
      <c r="BJ2" s="211" t="s">
        <v>4421</v>
      </c>
      <c r="BK2" s="211" t="s">
        <v>4422</v>
      </c>
      <c r="BN2" s="211" t="s">
        <v>4423</v>
      </c>
      <c r="BO2" s="211" t="s">
        <v>4424</v>
      </c>
      <c r="BQ2" s="211" t="s">
        <v>4425</v>
      </c>
      <c r="BR2" s="211" t="s">
        <v>4426</v>
      </c>
      <c r="BU2" s="211" t="s">
        <v>4427</v>
      </c>
      <c r="BV2" s="211" t="s">
        <v>4428</v>
      </c>
      <c r="BZ2" s="211" t="s">
        <v>4429</v>
      </c>
    </row>
    <row r="3" spans="1:91">
      <c r="F3" s="3" t="s">
        <v>87</v>
      </c>
      <c r="G3" s="475" t="s">
        <v>106</v>
      </c>
      <c r="H3" s="475"/>
      <c r="I3" s="475"/>
      <c r="J3" s="475"/>
      <c r="K3" s="475"/>
      <c r="L3" s="288" t="s">
        <v>107</v>
      </c>
      <c r="M3" s="405"/>
      <c r="T3" s="5"/>
      <c r="U3" s="5"/>
      <c r="V3" s="5"/>
      <c r="W3" s="5"/>
      <c r="X3" s="5"/>
      <c r="Y3" s="5"/>
      <c r="BZ3" s="16" t="str">
        <f>"hive -e 'set hive.cli.print.header=true; select * from "&amp;G6&amp;" limit 10000;'&gt;"&amp;$G$4&amp;"_"&amp;$G$6&amp;"_10k_sample.txt;"</f>
        <v>hive -e 'set hive.cli.print.header=true; select * from DB_SLSCNSL_PRODREFRESH.CDOLW_DMD_ORD_LN_ITM_FCT limit 10000;'&gt;DB_SLSCNSL_PRODREFRESH_DB_SLSCNSL_PRODREFRESH.CDOLW_DMD_ORD_LN_ITM_FCT_10k_sample.txt;</v>
      </c>
    </row>
    <row r="4" spans="1:91">
      <c r="F4" s="3" t="s">
        <v>88</v>
      </c>
      <c r="G4" s="474" t="str">
        <f>LEFT(G6,(FIND(".",G6)-1))</f>
        <v>DB_SLSCNSL_PRODREFRESH</v>
      </c>
      <c r="H4" s="474" t="e">
        <f>LEFT(H6,(FIND(".",H6)-1))</f>
        <v>#VALUE!</v>
      </c>
      <c r="I4" s="474" t="e">
        <f>LEFT(I6,(FIND(".",I6)-1))</f>
        <v>#VALUE!</v>
      </c>
      <c r="J4" s="474"/>
      <c r="K4" s="474" t="e">
        <f>LEFT(K6,(FIND(".",K6)-1))</f>
        <v>#VALUE!</v>
      </c>
      <c r="L4" s="289" t="s">
        <v>1624</v>
      </c>
      <c r="M4" s="404"/>
      <c r="T4" s="5"/>
      <c r="U4" s="5"/>
      <c r="V4" s="5"/>
      <c r="W4" s="5"/>
      <c r="X4" s="5"/>
      <c r="Y4" s="5"/>
      <c r="AR4" s="15" t="s">
        <v>4049</v>
      </c>
      <c r="BJ4" s="15" t="s">
        <v>4049</v>
      </c>
      <c r="BZ4" t="s">
        <v>16042</v>
      </c>
    </row>
    <row r="5" spans="1:91" ht="15.75" thickBot="1">
      <c r="B5" s="9"/>
      <c r="F5" s="3" t="s">
        <v>89</v>
      </c>
      <c r="G5" s="474" t="str">
        <f>UPPER(RIGHT(G6,(LEN(G6)-(FIND(".",G6)))))</f>
        <v>CDOLW_DMD_ORD_LN_ITM_FCT</v>
      </c>
      <c r="H5" s="474" t="e">
        <f>RIGHT(H6,(LEN(H6)-(FIND(".",H6))))</f>
        <v>#VALUE!</v>
      </c>
      <c r="I5" s="474" t="e">
        <f>RIGHT(I6,(LEN(I6)-(FIND(".",I6))))</f>
        <v>#VALUE!</v>
      </c>
      <c r="J5" s="474"/>
      <c r="K5" s="474" t="e">
        <f>RIGHT(K6,(LEN(K6)-(FIND(".",K6))))</f>
        <v>#VALUE!</v>
      </c>
      <c r="L5" s="290" t="s">
        <v>12280</v>
      </c>
      <c r="M5" s="404"/>
      <c r="T5" s="5"/>
      <c r="U5" s="5"/>
      <c r="V5" s="5"/>
      <c r="W5" s="5"/>
      <c r="X5" s="5"/>
      <c r="Y5" s="5"/>
      <c r="AR5" s="60" t="s">
        <v>10571</v>
      </c>
      <c r="BJ5" s="60" t="s">
        <v>10572</v>
      </c>
      <c r="BZ5" t="s">
        <v>16043</v>
      </c>
    </row>
    <row r="6" spans="1:91">
      <c r="F6" s="3" t="s">
        <v>90</v>
      </c>
      <c r="G6" s="476" t="s">
        <v>15343</v>
      </c>
      <c r="H6" s="476"/>
      <c r="I6" s="476"/>
      <c r="J6" s="476"/>
      <c r="K6" s="476"/>
      <c r="L6" s="406"/>
      <c r="M6" s="37"/>
      <c r="T6" s="5"/>
      <c r="U6" s="5"/>
      <c r="V6" s="5"/>
      <c r="W6" s="5"/>
      <c r="X6" s="5"/>
      <c r="Y6" s="5"/>
      <c r="AN6" s="33" t="s">
        <v>4050</v>
      </c>
      <c r="AO6" s="199" t="s">
        <v>4051</v>
      </c>
      <c r="AR6" s="9" t="s">
        <v>4127</v>
      </c>
      <c r="AV6" s="203" t="s">
        <v>4201</v>
      </c>
      <c r="BC6" s="206" t="s">
        <v>4203</v>
      </c>
      <c r="BF6" s="33" t="s">
        <v>4052</v>
      </c>
      <c r="BJ6" s="9" t="s">
        <v>4127</v>
      </c>
      <c r="BN6" s="203" t="s">
        <v>4201</v>
      </c>
      <c r="BZ6" t="s">
        <v>16160</v>
      </c>
    </row>
    <row r="7" spans="1:91" ht="15.75" thickBot="1">
      <c r="F7" s="3" t="s">
        <v>91</v>
      </c>
      <c r="G7" s="10">
        <v>42949</v>
      </c>
      <c r="H7" s="404"/>
      <c r="I7" s="4"/>
      <c r="J7" s="4"/>
      <c r="K7" s="12"/>
      <c r="L7" s="12"/>
      <c r="M7" s="12"/>
      <c r="T7" s="5"/>
      <c r="U7" s="5"/>
      <c r="V7" s="5"/>
      <c r="W7" s="5"/>
      <c r="X7" s="5"/>
      <c r="Y7" s="5"/>
      <c r="BZ7" t="s">
        <v>12280</v>
      </c>
    </row>
    <row r="8" spans="1:91" ht="15.75" thickBot="1">
      <c r="A8" t="s">
        <v>3067</v>
      </c>
      <c r="F8" s="3" t="s">
        <v>92</v>
      </c>
      <c r="G8" s="13">
        <v>1583783547</v>
      </c>
      <c r="H8" s="14"/>
      <c r="I8" s="4"/>
      <c r="J8" s="4"/>
      <c r="T8" s="229" t="str">
        <f>"select count ("&amp;F$12&amp;") from "&amp;$G$6&amp;" ;"</f>
        <v>select count (ORD_ID) from DB_SLSCNSL_PRODREFRESH.CDOLW_DMD_ORD_LN_ITM_FCT ;</v>
      </c>
      <c r="U8" s="5"/>
      <c r="V8" s="5"/>
      <c r="W8" s="5"/>
      <c r="X8" s="5"/>
      <c r="Y8" s="5"/>
      <c r="AY8" t="s">
        <v>15949</v>
      </c>
      <c r="BQ8" t="s">
        <v>10573</v>
      </c>
    </row>
    <row r="9" spans="1:91">
      <c r="A9" s="3" t="s">
        <v>15344</v>
      </c>
      <c r="F9" s="15" t="s">
        <v>93</v>
      </c>
      <c r="G9" s="16"/>
      <c r="H9" s="16"/>
      <c r="I9" s="4"/>
      <c r="J9" s="4"/>
      <c r="T9" s="5"/>
      <c r="U9" s="5"/>
      <c r="V9" s="5"/>
      <c r="W9" s="5"/>
      <c r="X9" s="5"/>
      <c r="Y9" s="5" t="s">
        <v>957</v>
      </c>
      <c r="AF9" s="15" t="s">
        <v>2823</v>
      </c>
    </row>
    <row r="10" spans="1:91" ht="15.75" thickBot="1">
      <c r="A10" t="s">
        <v>2</v>
      </c>
      <c r="B10" s="3"/>
      <c r="F10" s="477"/>
      <c r="G10" s="477"/>
      <c r="H10" s="477"/>
      <c r="I10" s="477"/>
      <c r="J10" s="477"/>
      <c r="K10" s="477"/>
      <c r="T10" s="5"/>
      <c r="U10" s="5"/>
      <c r="V10" s="5"/>
      <c r="W10" s="5"/>
      <c r="X10" s="5"/>
      <c r="Y10" s="5"/>
      <c r="AF10" t="s">
        <v>2721</v>
      </c>
      <c r="AG10" t="s">
        <v>2566</v>
      </c>
      <c r="AS10" s="207" t="s">
        <v>4202</v>
      </c>
      <c r="AT10" s="15" t="s">
        <v>4126</v>
      </c>
      <c r="AW10" s="207" t="s">
        <v>4202</v>
      </c>
      <c r="AY10" s="204" t="s">
        <v>4200</v>
      </c>
      <c r="AZ10" s="204" t="s">
        <v>4418</v>
      </c>
      <c r="BA10" s="204"/>
      <c r="BB10" s="204"/>
      <c r="BK10" s="207" t="s">
        <v>4202</v>
      </c>
      <c r="BL10" s="15" t="s">
        <v>4126</v>
      </c>
      <c r="BO10" s="207" t="s">
        <v>4202</v>
      </c>
      <c r="BQ10" s="204" t="s">
        <v>4200</v>
      </c>
    </row>
    <row r="11" spans="1:91" ht="30.75" thickBot="1">
      <c r="A11" s="222" t="s">
        <v>3</v>
      </c>
      <c r="B11" s="33" t="s">
        <v>94</v>
      </c>
      <c r="C11" s="34" t="s">
        <v>95</v>
      </c>
      <c r="D11" s="34" t="s">
        <v>96</v>
      </c>
      <c r="E11" s="34"/>
      <c r="F11" s="17" t="s">
        <v>97</v>
      </c>
      <c r="G11" s="17" t="s">
        <v>98</v>
      </c>
      <c r="H11" s="19" t="s">
        <v>99</v>
      </c>
      <c r="I11" s="19" t="s">
        <v>100</v>
      </c>
      <c r="J11" s="19" t="s">
        <v>4488</v>
      </c>
      <c r="K11" s="17" t="s">
        <v>13132</v>
      </c>
      <c r="L11" s="17" t="s">
        <v>13139</v>
      </c>
      <c r="M11" s="17" t="s">
        <v>3435</v>
      </c>
      <c r="N11" s="173" t="s">
        <v>16185</v>
      </c>
      <c r="O11" s="173" t="s">
        <v>16184</v>
      </c>
      <c r="T11" s="66" t="s">
        <v>958</v>
      </c>
      <c r="U11" s="66"/>
      <c r="V11" s="66" t="s">
        <v>959</v>
      </c>
      <c r="W11" s="66"/>
      <c r="X11" s="66"/>
      <c r="Y11" s="66" t="s">
        <v>960</v>
      </c>
      <c r="AA11" s="322" t="s">
        <v>13136</v>
      </c>
      <c r="AC11" s="322" t="s">
        <v>13137</v>
      </c>
      <c r="AF11" t="s">
        <v>2567</v>
      </c>
      <c r="AG11" t="s">
        <v>2568</v>
      </c>
      <c r="AH11" t="s">
        <v>2569</v>
      </c>
      <c r="AM11" s="198" t="s">
        <v>4048</v>
      </c>
      <c r="AN11" s="201"/>
      <c r="AO11" s="32"/>
      <c r="AP11" s="32"/>
      <c r="AQ11" s="32"/>
      <c r="AR11" s="202" t="str">
        <f>"from "&amp;$G$6</f>
        <v>from DB_SLSCNSL_PRODREFRESH.CDOLW_DMD_ORD_LN_ITM_FCT</v>
      </c>
      <c r="AS11" s="205" t="s">
        <v>15664</v>
      </c>
      <c r="AT11" s="32"/>
      <c r="AU11" s="32"/>
      <c r="AV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db_custscience_interns.SUMMARY_of_DB_SLSCNSL_PRODREFRESH_CDOLW_DMD_ORD_LN_ITM_FCT_distinct_values_table_stats (col_id int, distinct_values bigint) Row format delimited Fields terminated by '\t' Lines terminated by '\n'  Stored as textfile ;</v>
      </c>
      <c r="AW11" s="205" t="s">
        <v>15759</v>
      </c>
      <c r="AY11" t="s">
        <v>2</v>
      </c>
      <c r="BJ11" s="209" t="str">
        <f>"from "&amp;$G$6</f>
        <v>from DB_SLSCNSL_PRODREFRESH.CDOLW_DMD_ORD_LN_ITM_FCT</v>
      </c>
      <c r="BK11" s="32" t="s">
        <v>15249</v>
      </c>
      <c r="BN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db_custscience_interns.SUMMARY_of_DB_SLSCNSL_PRODREFRESH_CDOLW_DMD_ORD_LN_ITM_FCT_null_value_count_table_stats (col_id int, null_value_count bigint) Row format delimited Fields terminated by '\t' Lines terminated by '\n'  Stored as textfile ;</v>
      </c>
      <c r="BO11" s="32" t="s">
        <v>13038</v>
      </c>
      <c r="BQ11" s="212" t="s">
        <v>2</v>
      </c>
    </row>
    <row r="12" spans="1:91" s="59" customFormat="1">
      <c r="A12" s="296" t="s">
        <v>648</v>
      </c>
      <c r="B12" s="144" t="str">
        <f>TRIM(A12)</f>
        <v>ord_id string</v>
      </c>
      <c r="C12" s="145">
        <f>SEARCH(" ",B12)</f>
        <v>7</v>
      </c>
      <c r="D12" s="145">
        <f>IFERROR(SEARCH(" ",B12,C12+1),0)</f>
        <v>0</v>
      </c>
      <c r="E12" s="145"/>
      <c r="F12" s="48" t="str">
        <f t="shared" ref="F12:F75" si="0">UPPER(LEFT(B12,C12-1))</f>
        <v>ORD_ID</v>
      </c>
      <c r="G12" s="62" t="str">
        <f t="shared" ref="G12:G75" si="1">TRIM(RIGHT(A12,LEN(A12) - (C12+1)))</f>
        <v>string</v>
      </c>
      <c r="H12" s="107">
        <v>1</v>
      </c>
      <c r="I12" s="306">
        <f t="shared" ref="I12:I43" si="2">VLOOKUP($H12,$AZ:$BA,2,FALSE)</f>
        <v>139617013</v>
      </c>
      <c r="J12" s="213"/>
      <c r="K12" s="307" t="str">
        <f t="shared" ref="K12:K43" si="3">IFERROR(VLOOKUP(F12,AI:AJ,2,FALSE),0)</f>
        <v>Unique identifier of an order.  (From PDM)</v>
      </c>
      <c r="L12" s="307"/>
      <c r="M12" s="166"/>
      <c r="N12" s="418" t="s">
        <v>16138</v>
      </c>
      <c r="O12" s="418" t="s">
        <v>16163</v>
      </c>
      <c r="P12" s="334"/>
      <c r="Q12" s="334"/>
      <c r="R12" s="334"/>
      <c r="S12" s="334"/>
      <c r="T12" s="144" t="str">
        <f t="shared" ref="T12:T43" si="4">F12&amp;"  "&amp;G12&amp;","</f>
        <v>ORD_ID  string,</v>
      </c>
      <c r="U12" s="149" t="s">
        <v>15487</v>
      </c>
      <c r="V12" s="150" t="str">
        <f t="shared" ref="V12:V43" si="5">F12&amp;","</f>
        <v>ORD_ID,</v>
      </c>
      <c r="W12" s="149"/>
      <c r="X12" s="149"/>
      <c r="Y12" s="150" t="str">
        <f t="shared" ref="Y12:Y43" si="6">",a."&amp;F12</f>
        <v>,a.ORD_ID</v>
      </c>
      <c r="Z12" s="297"/>
      <c r="AA12" s="299" t="str">
        <f t="shared" ref="AA12:AA43" si="7">"select count (distinct "&amp;F12&amp;") as "&amp;F12&amp;"_Count_Distinct "&amp;"FROM "&amp;$G$6&amp;" ;"</f>
        <v>select count (distinct ORD_ID) as ORD_ID_Count_Distinct FROM DB_SLSCNSL_PRODREFRESH.CDOLW_DMD_ORD_LN_ITM_FCT ;</v>
      </c>
      <c r="AB12" s="297"/>
      <c r="AC12" s="299" t="str">
        <f t="shared" ref="AC12:AC43" si="8">"select distinct("&amp;F12&amp;") as "&amp;F12&amp;"_Count_Distinct "&amp;"FROM "&amp;$G$6&amp;" ;"</f>
        <v>select distinct(ORD_ID) as ORD_ID_Count_Distinct FROM DB_SLSCNSL_PRODREFRESH.CDOLW_DMD_ORD_LN_ITM_FCT ;</v>
      </c>
      <c r="AD12" s="422" t="s">
        <v>16186</v>
      </c>
      <c r="AE12" s="297"/>
      <c r="AF12" s="59" t="s">
        <v>2567</v>
      </c>
      <c r="AG12" s="59" t="s">
        <v>2568</v>
      </c>
      <c r="AH12" s="59" t="s">
        <v>2569</v>
      </c>
      <c r="AI12" s="144" t="str">
        <f t="shared" ref="AI12:AI75" si="9">TRIM(AF12)</f>
        <v>Column</v>
      </c>
      <c r="AJ12" s="144" t="str">
        <f t="shared" ref="AJ12:AJ75" si="10">AH12&amp;" (From PDM)"</f>
        <v>Comment  (From PDM)</v>
      </c>
      <c r="AK12" s="297"/>
      <c r="AL12" s="297"/>
      <c r="AM12" s="298" t="str">
        <f t="shared" ref="AM12:AM43" si="11">"col_"&amp;H12</f>
        <v>col_1</v>
      </c>
      <c r="AN12" s="299" t="str">
        <f t="shared" ref="AN12:AN43" si="12">"create table db_custscience_interns."&amp;$AM12&amp;"_"&amp;$G$4&amp;"_"&amp;$G$5&amp;"_distinct_values_table_stats (col_id int, distinct_values bigint) Row format delimited Fields terminated by '\t' Lines terminated by '\n'  Stored as textfile ;"</f>
        <v>create table db_custscience_interns.col_1_DB_SLSCNSL_PRODREFRESH_CDOLW_DMD_ORD_LN_ITM_FCT_distinct_values_table_stats (col_id int, distinct_values bigint) Row format delimited Fields terminated by '\t' Lines terminated by '\n'  Stored as textfile ;</v>
      </c>
      <c r="AO12" s="59" t="s">
        <v>15570</v>
      </c>
      <c r="AR12" s="144" t="str">
        <f t="shared" ref="AR12:AR43" si="13">"insert into table "&amp;"db_custscience_interns."&amp;$AM12&amp;"_"&amp;$G$4&amp;"_"&amp;$G$5&amp;"_distinct_values_table_stats select "&amp;"'"&amp;$H12&amp;"'"&amp;" as col_id, count (distinct "&amp;$F12&amp;") as distinct_values"</f>
        <v>insert into table db_custscience_interns.col_1_DB_SLSCNSL_PRODREFRESH_CDOLW_DMD_ORD_LN_ITM_FCT_distinct_values_table_stats select '1' as col_id, count (distinct ORD_ID) as distinct_values</v>
      </c>
      <c r="AS12" s="59" t="s">
        <v>15665</v>
      </c>
      <c r="AV12" s="144" t="str">
        <f t="shared" ref="AV12:AV43" si="14">"insert into table "&amp;"db_custscience_interns."&amp;"SUMMARY_of_"&amp;$G$4&amp;"_"&amp;$G$5&amp;"_distinct_values_table_stats select col_id, distinct_values from db_custscience_interns."&amp;$AM12&amp;"_"&amp;$G$4&amp;"_"&amp;$G$5&amp;"_distinct_values_table_stats"&amp;" ;"</f>
        <v>insert into table db_custscience_interns.SUMMARY_of_DB_SLSCNSL_PRODREFRESH_CDOLW_DMD_ORD_LN_ITM_FCT_distinct_values_table_stats select col_id, distinct_values from db_custscience_interns.col_1_DB_SLSCNSL_PRODREFRESH_CDOLW_DMD_ORD_LN_ITM_FCT_distinct_values_table_stats ;</v>
      </c>
      <c r="AW12" s="59" t="s">
        <v>15760</v>
      </c>
      <c r="AY12" s="300" t="s">
        <v>15950</v>
      </c>
      <c r="AZ12" s="300">
        <v>1</v>
      </c>
      <c r="BA12" s="300">
        <v>139617013</v>
      </c>
      <c r="BC12" s="144" t="str">
        <f t="shared" ref="BC12:BC43" si="15">"drop table db_custscience_interns."&amp;$AM12&amp;"_"&amp;$G$4&amp;"_"&amp;$G$5&amp;"_distinct_values_table_stats;"</f>
        <v>drop table db_custscience_interns.col_1_DB_SLSCNSL_PRODREFRESH_CDOLW_DMD_ORD_LN_ITM_FCT_distinct_values_table_stats;</v>
      </c>
      <c r="BD12" s="59" t="s">
        <v>15854</v>
      </c>
      <c r="BE12" s="301"/>
      <c r="BF12" s="144" t="str">
        <f t="shared" ref="BF12:BF43" si="16">"create table db_custscience_interns."&amp;$AM12&amp;"_"&amp;$G$4&amp;"_"&amp;$G$5&amp;"_null_value_count_table_stats (col_id int, null_value_count bigint) Row format delimited Fields terminated by '\t' Lines terminated by '\n'  Stored as textfile ;"</f>
        <v>create table db_custscience_interns.col_1_DB_SLSCNSL_PRODREFRESH_CDOLW_DMD_ORD_LN_ITM_FCT_null_value_count_table_stats (col_id int, null_value_count bigint) Row format delimited Fields terminated by '\t' Lines terminated by '\n'  Stored as textfile ;</v>
      </c>
      <c r="BG12" s="59" t="s">
        <v>16044</v>
      </c>
      <c r="BJ12" s="144" t="str">
        <f t="shared" ref="BJ12:BJ43" si="17">"insert into table "&amp;"db_custscience_interns."&amp;$AM12&amp;"_"&amp;$G$4&amp;"_"&amp;$G$5&amp;"_null_value_count_table_stats select "&amp;"'"&amp;$H12&amp;"'"&amp;" as col_id, count (sell_loc_hash_key) as null_value_count where "&amp;$F12&amp;" IS NULL "</f>
        <v xml:space="preserve">insert into table db_custscience_interns.col_1_DB_SLSCNSL_PRODREFRESH_CDOLW_DMD_ORD_LN_ITM_FCT_null_value_count_table_stats select '1' as col_id, count (sell_loc_hash_key) as null_value_count where ORD_ID IS NULL </v>
      </c>
      <c r="BK12" s="59" t="s">
        <v>15250</v>
      </c>
      <c r="BN12" s="144" t="str">
        <f t="shared" ref="BN12:BN43" si="18">"insert into table "&amp;"db_custscience_interns."&amp;"SUMMARY_of_"&amp;$G$4&amp;"_"&amp;$G$5&amp;"_null_value_count_table_stats select col_id, null_value_count from db_custscience_interns."&amp;$AM12&amp;"_"&amp;$G$4&amp;"_"&amp;$G$5&amp;"_null_value_count_table_stats"&amp;" ;"</f>
        <v>insert into table db_custscience_interns.SUMMARY_of_DB_SLSCNSL_PRODREFRESH_CDOLW_DMD_ORD_LN_ITM_FCT_null_value_count_table_stats select col_id, null_value_count from db_custscience_interns.col_1_DB_SLSCNSL_PRODREFRESH_CDOLW_DMD_ORD_LN_ITM_FCT_null_value_count_table_stats ;</v>
      </c>
      <c r="BO12" s="59" t="s">
        <v>13039</v>
      </c>
      <c r="BQ12" s="300" t="s">
        <v>5214</v>
      </c>
      <c r="BR12" s="302">
        <v>1</v>
      </c>
      <c r="BS12" s="302">
        <v>0</v>
      </c>
      <c r="BU12" s="144" t="str">
        <f t="shared" ref="BU12:BU43" si="19">"drop table db_custscience_interns."&amp;$AM12&amp;"_"&amp;$G$4&amp;"_"&amp;$G$5&amp;"_null_value_count_table_stats ;"</f>
        <v>drop table db_custscience_interns.col_1_DB_SLSCNSL_PRODREFRESH_CDOLW_DMD_ORD_LN_ITM_FCT_null_value_count_table_stats ;</v>
      </c>
      <c r="BV12" s="59" t="s">
        <v>12468</v>
      </c>
      <c r="CM12" s="144"/>
    </row>
    <row r="13" spans="1:91" s="59" customFormat="1">
      <c r="A13" s="296" t="s">
        <v>649</v>
      </c>
      <c r="B13" s="144" t="str">
        <f t="shared" ref="B13:B76" si="20">TRIM(A13)</f>
        <v>ord_ln_nbr string</v>
      </c>
      <c r="C13" s="145">
        <f t="shared" ref="C13:C76" si="21">SEARCH(" ",B13)</f>
        <v>11</v>
      </c>
      <c r="D13" s="145">
        <f t="shared" ref="D13:D76" si="22">IFERROR(SEARCH(" ",B13,C13+1),0)</f>
        <v>0</v>
      </c>
      <c r="E13" s="145"/>
      <c r="F13" s="36" t="str">
        <f t="shared" si="0"/>
        <v>ORD_LN_NBR</v>
      </c>
      <c r="G13" s="36" t="str">
        <f t="shared" si="1"/>
        <v>string</v>
      </c>
      <c r="H13" s="29">
        <v>2</v>
      </c>
      <c r="I13" s="308">
        <f t="shared" si="2"/>
        <v>203</v>
      </c>
      <c r="J13" s="215"/>
      <c r="K13" s="131" t="str">
        <f t="shared" si="3"/>
        <v>Sequential number associated to the line item of an order.  (From PDM)</v>
      </c>
      <c r="L13" s="131"/>
      <c r="M13" s="167"/>
      <c r="N13" s="407" t="s">
        <v>3610</v>
      </c>
      <c r="O13" s="407" t="s">
        <v>3056</v>
      </c>
      <c r="P13" s="334"/>
      <c r="Q13" s="334"/>
      <c r="R13" s="334"/>
      <c r="S13" s="334"/>
      <c r="T13" s="144" t="str">
        <f t="shared" si="4"/>
        <v>ORD_LN_NBR  string,</v>
      </c>
      <c r="U13" s="149" t="s">
        <v>15488</v>
      </c>
      <c r="V13" s="150" t="str">
        <f t="shared" si="5"/>
        <v>ORD_LN_NBR,</v>
      </c>
      <c r="W13" s="149"/>
      <c r="X13" s="149"/>
      <c r="Y13" s="150" t="str">
        <f t="shared" si="6"/>
        <v>,a.ORD_LN_NBR</v>
      </c>
      <c r="Z13" s="297"/>
      <c r="AA13" s="299" t="str">
        <f t="shared" si="7"/>
        <v>select count (distinct ORD_LN_NBR) as ORD_LN_NBR_Count_Distinct FROM DB_SLSCNSL_PRODREFRESH.CDOLW_DMD_ORD_LN_ITM_FCT ;</v>
      </c>
      <c r="AB13" s="297"/>
      <c r="AC13" s="299" t="str">
        <f t="shared" si="8"/>
        <v>select distinct(ORD_LN_NBR) as ORD_LN_NBR_Count_Distinct FROM DB_SLSCNSL_PRODREFRESH.CDOLW_DMD_ORD_LN_ITM_FCT ;</v>
      </c>
      <c r="AD13" s="422" t="s">
        <v>16187</v>
      </c>
      <c r="AE13" s="297"/>
      <c r="AF13" s="59" t="s">
        <v>2722</v>
      </c>
      <c r="AG13" s="59" t="s">
        <v>2825</v>
      </c>
      <c r="AH13" s="59" t="s">
        <v>2723</v>
      </c>
      <c r="AI13" s="144" t="str">
        <f t="shared" si="9"/>
        <v>ORD_ID</v>
      </c>
      <c r="AJ13" s="144" t="str">
        <f t="shared" si="10"/>
        <v>Unique identifier of an order.  (From PDM)</v>
      </c>
      <c r="AK13" s="297"/>
      <c r="AL13" s="297"/>
      <c r="AM13" s="298" t="str">
        <f t="shared" si="11"/>
        <v>col_2</v>
      </c>
      <c r="AN13" s="299" t="str">
        <f t="shared" si="12"/>
        <v>create table db_custscience_interns.col_2_DB_SLSCNSL_PRODREFRESH_CDOLW_DMD_ORD_LN_ITM_FCT_distinct_values_table_stats (col_id int, distinct_values bigint) Row format delimited Fields terminated by '\t' Lines terminated by '\n'  Stored as textfile ;</v>
      </c>
      <c r="AO13" s="59" t="s">
        <v>15571</v>
      </c>
      <c r="AR13" s="144" t="str">
        <f t="shared" si="13"/>
        <v>insert into table db_custscience_interns.col_2_DB_SLSCNSL_PRODREFRESH_CDOLW_DMD_ORD_LN_ITM_FCT_distinct_values_table_stats select '2' as col_id, count (distinct ORD_LN_NBR) as distinct_values</v>
      </c>
      <c r="AS13" s="59" t="s">
        <v>15666</v>
      </c>
      <c r="AV13" s="144" t="str">
        <f t="shared" si="14"/>
        <v>insert into table db_custscience_interns.SUMMARY_of_DB_SLSCNSL_PRODREFRESH_CDOLW_DMD_ORD_LN_ITM_FCT_distinct_values_table_stats select col_id, distinct_values from db_custscience_interns.col_2_DB_SLSCNSL_PRODREFRESH_CDOLW_DMD_ORD_LN_ITM_FCT_distinct_values_table_stats ;</v>
      </c>
      <c r="AW13" s="59" t="s">
        <v>15761</v>
      </c>
      <c r="AY13" s="300" t="s">
        <v>15951</v>
      </c>
      <c r="AZ13" s="300">
        <v>2</v>
      </c>
      <c r="BA13" s="300">
        <v>203</v>
      </c>
      <c r="BC13" s="144" t="str">
        <f t="shared" si="15"/>
        <v>drop table db_custscience_interns.col_2_DB_SLSCNSL_PRODREFRESH_CDOLW_DMD_ORD_LN_ITM_FCT_distinct_values_table_stats;</v>
      </c>
      <c r="BD13" s="59" t="s">
        <v>15855</v>
      </c>
      <c r="BE13" s="301"/>
      <c r="BF13" s="144" t="str">
        <f t="shared" si="16"/>
        <v>create table db_custscience_interns.col_2_DB_SLSCNSL_PRODREFRESH_CDOLW_DMD_ORD_LN_ITM_FCT_null_value_count_table_stats (col_id int, null_value_count bigint) Row format delimited Fields terminated by '\t' Lines terminated by '\n'  Stored as textfile ;</v>
      </c>
      <c r="BG13" s="59" t="s">
        <v>16045</v>
      </c>
      <c r="BJ13" s="144" t="str">
        <f t="shared" si="17"/>
        <v xml:space="preserve">insert into table db_custscience_interns.col_2_DB_SLSCNSL_PRODREFRESH_CDOLW_DMD_ORD_LN_ITM_FCT_null_value_count_table_stats select '2' as col_id, count (sell_loc_hash_key) as null_value_count where ORD_LN_NBR IS NULL </v>
      </c>
      <c r="BK13" s="59" t="s">
        <v>15251</v>
      </c>
      <c r="BN13" s="144" t="str">
        <f t="shared" si="18"/>
        <v>insert into table db_custscience_interns.SUMMARY_of_DB_SLSCNSL_PRODREFRESH_CDOLW_DMD_ORD_LN_ITM_FCT_null_value_count_table_stats select col_id, null_value_count from db_custscience_interns.col_2_DB_SLSCNSL_PRODREFRESH_CDOLW_DMD_ORD_LN_ITM_FCT_null_value_count_table_stats ;</v>
      </c>
      <c r="BO13" s="59" t="s">
        <v>13040</v>
      </c>
      <c r="BQ13" s="300"/>
      <c r="BR13" s="302"/>
      <c r="BS13" s="302"/>
      <c r="BU13" s="144" t="str">
        <f t="shared" si="19"/>
        <v>drop table db_custscience_interns.col_2_DB_SLSCNSL_PRODREFRESH_CDOLW_DMD_ORD_LN_ITM_FCT_null_value_count_table_stats ;</v>
      </c>
      <c r="BV13" s="59" t="s">
        <v>12469</v>
      </c>
      <c r="CM13" s="144"/>
    </row>
    <row r="14" spans="1:91" s="59" customFormat="1" ht="30">
      <c r="A14" s="296" t="s">
        <v>421</v>
      </c>
      <c r="B14" s="144" t="str">
        <f t="shared" si="20"/>
        <v>glbl_sku_hash_key string</v>
      </c>
      <c r="C14" s="145">
        <f t="shared" si="21"/>
        <v>18</v>
      </c>
      <c r="D14" s="145">
        <f t="shared" si="22"/>
        <v>0</v>
      </c>
      <c r="E14" s="145"/>
      <c r="F14" s="45" t="str">
        <f t="shared" si="0"/>
        <v>GLBL_SKU_HASH_KEY</v>
      </c>
      <c r="G14" s="36" t="str">
        <f t="shared" si="1"/>
        <v>string</v>
      </c>
      <c r="H14" s="29">
        <v>3</v>
      </c>
      <c r="I14" s="308">
        <f t="shared" si="2"/>
        <v>2292221</v>
      </c>
      <c r="J14" s="215"/>
      <c r="K14" s="331" t="str">
        <f t="shared" si="3"/>
        <v>Brand SKU Hash Key generated for every distinctopr_gbl_sku_id, style version number and merchandise indicator  (From PDM)</v>
      </c>
      <c r="L14" s="331"/>
      <c r="M14" s="339"/>
      <c r="N14" s="395" t="s">
        <v>16139</v>
      </c>
      <c r="O14" s="395" t="s">
        <v>16164</v>
      </c>
      <c r="P14" s="334"/>
      <c r="Q14" s="334"/>
      <c r="R14" s="334"/>
      <c r="S14" s="334"/>
      <c r="T14" s="144" t="str">
        <f t="shared" si="4"/>
        <v>GLBL_SKU_HASH_KEY  string,</v>
      </c>
      <c r="U14" s="149" t="s">
        <v>13308</v>
      </c>
      <c r="V14" s="150" t="str">
        <f t="shared" si="5"/>
        <v>GLBL_SKU_HASH_KEY,</v>
      </c>
      <c r="W14" s="149"/>
      <c r="X14" s="149"/>
      <c r="Y14" s="150" t="str">
        <f t="shared" si="6"/>
        <v>,a.GLBL_SKU_HASH_KEY</v>
      </c>
      <c r="Z14" s="297"/>
      <c r="AA14" s="299" t="str">
        <f t="shared" si="7"/>
        <v>select count (distinct GLBL_SKU_HASH_KEY) as GLBL_SKU_HASH_KEY_Count_Distinct FROM DB_SLSCNSL_PRODREFRESH.CDOLW_DMD_ORD_LN_ITM_FCT ;</v>
      </c>
      <c r="AB14" s="297"/>
      <c r="AC14" s="299" t="str">
        <f t="shared" si="8"/>
        <v>select distinct(GLBL_SKU_HASH_KEY) as GLBL_SKU_HASH_KEY_Count_Distinct FROM DB_SLSCNSL_PRODREFRESH.CDOLW_DMD_ORD_LN_ITM_FCT ;</v>
      </c>
      <c r="AD14" s="422" t="s">
        <v>16188</v>
      </c>
      <c r="AE14" s="297"/>
      <c r="AF14" s="59" t="s">
        <v>2724</v>
      </c>
      <c r="AG14" s="59" t="s">
        <v>15393</v>
      </c>
      <c r="AH14" s="59" t="s">
        <v>15458</v>
      </c>
      <c r="AI14" s="144" t="str">
        <f t="shared" si="9"/>
        <v>ORD_LN_NBR</v>
      </c>
      <c r="AJ14" s="144" t="str">
        <f t="shared" si="10"/>
        <v>Sequential number associated to the line item of an order.  (From PDM)</v>
      </c>
      <c r="AK14" s="297"/>
      <c r="AL14" s="297"/>
      <c r="AM14" s="298" t="str">
        <f t="shared" si="11"/>
        <v>col_3</v>
      </c>
      <c r="AN14" s="299" t="str">
        <f t="shared" si="12"/>
        <v>create table db_custscience_interns.col_3_DB_SLSCNSL_PRODREFRESH_CDOLW_DMD_ORD_LN_ITM_FCT_distinct_values_table_stats (col_id int, distinct_values bigint) Row format delimited Fields terminated by '\t' Lines terminated by '\n'  Stored as textfile ;</v>
      </c>
      <c r="AO14" s="59" t="s">
        <v>15572</v>
      </c>
      <c r="AR14" s="144" t="str">
        <f t="shared" si="13"/>
        <v>insert into table db_custscience_interns.col_3_DB_SLSCNSL_PRODREFRESH_CDOLW_DMD_ORD_LN_ITM_FCT_distinct_values_table_stats select '3' as col_id, count (distinct GLBL_SKU_HASH_KEY) as distinct_values</v>
      </c>
      <c r="AS14" s="59" t="s">
        <v>15667</v>
      </c>
      <c r="AV14" s="144" t="str">
        <f t="shared" si="14"/>
        <v>insert into table db_custscience_interns.SUMMARY_of_DB_SLSCNSL_PRODREFRESH_CDOLW_DMD_ORD_LN_ITM_FCT_distinct_values_table_stats select col_id, distinct_values from db_custscience_interns.col_3_DB_SLSCNSL_PRODREFRESH_CDOLW_DMD_ORD_LN_ITM_FCT_distinct_values_table_stats ;</v>
      </c>
      <c r="AW14" s="59" t="s">
        <v>15762</v>
      </c>
      <c r="AY14" s="300" t="s">
        <v>15952</v>
      </c>
      <c r="AZ14" s="300">
        <v>11</v>
      </c>
      <c r="BA14" s="300">
        <v>1</v>
      </c>
      <c r="BC14" s="144" t="str">
        <f t="shared" si="15"/>
        <v>drop table db_custscience_interns.col_3_DB_SLSCNSL_PRODREFRESH_CDOLW_DMD_ORD_LN_ITM_FCT_distinct_values_table_stats;</v>
      </c>
      <c r="BD14" s="59" t="s">
        <v>15856</v>
      </c>
      <c r="BE14" s="301"/>
      <c r="BF14" s="144" t="str">
        <f t="shared" si="16"/>
        <v>create table db_custscience_interns.col_3_DB_SLSCNSL_PRODREFRESH_CDOLW_DMD_ORD_LN_ITM_FCT_null_value_count_table_stats (col_id int, null_value_count bigint) Row format delimited Fields terminated by '\t' Lines terminated by '\n'  Stored as textfile ;</v>
      </c>
      <c r="BG14" s="59" t="s">
        <v>16046</v>
      </c>
      <c r="BJ14" s="144" t="str">
        <f t="shared" si="17"/>
        <v xml:space="preserve">insert into table db_custscience_interns.col_3_DB_SLSCNSL_PRODREFRESH_CDOLW_DMD_ORD_LN_ITM_FCT_null_value_count_table_stats select '3' as col_id, count (sell_loc_hash_key) as null_value_count where GLBL_SKU_HASH_KEY IS NULL </v>
      </c>
      <c r="BK14" s="59" t="s">
        <v>15252</v>
      </c>
      <c r="BN14" s="144" t="str">
        <f t="shared" si="18"/>
        <v>insert into table db_custscience_interns.SUMMARY_of_DB_SLSCNSL_PRODREFRESH_CDOLW_DMD_ORD_LN_ITM_FCT_null_value_count_table_stats select col_id, null_value_count from db_custscience_interns.col_3_DB_SLSCNSL_PRODREFRESH_CDOLW_DMD_ORD_LN_ITM_FCT_null_value_count_table_stats ;</v>
      </c>
      <c r="BO14" s="59" t="s">
        <v>13041</v>
      </c>
      <c r="BQ14" s="300"/>
      <c r="BR14" s="302"/>
      <c r="BS14" s="302"/>
      <c r="BU14" s="144" t="str">
        <f t="shared" si="19"/>
        <v>drop table db_custscience_interns.col_3_DB_SLSCNSL_PRODREFRESH_CDOLW_DMD_ORD_LN_ITM_FCT_null_value_count_table_stats ;</v>
      </c>
      <c r="BV14" s="59" t="s">
        <v>12470</v>
      </c>
    </row>
    <row r="15" spans="1:91" s="59" customFormat="1" ht="30">
      <c r="A15" s="296" t="s">
        <v>422</v>
      </c>
      <c r="B15" s="144" t="str">
        <f t="shared" si="20"/>
        <v>glbl_sty_clr_hash_key string</v>
      </c>
      <c r="C15" s="145">
        <f t="shared" si="21"/>
        <v>22</v>
      </c>
      <c r="D15" s="145">
        <f t="shared" si="22"/>
        <v>0</v>
      </c>
      <c r="E15" s="145"/>
      <c r="F15" s="44" t="str">
        <f t="shared" si="0"/>
        <v>GLBL_STY_CLR_HASH_KEY</v>
      </c>
      <c r="G15" s="36" t="str">
        <f t="shared" si="1"/>
        <v>string</v>
      </c>
      <c r="H15" s="29">
        <v>4</v>
      </c>
      <c r="I15" s="308">
        <f t="shared" si="2"/>
        <v>324455</v>
      </c>
      <c r="J15" s="215"/>
      <c r="K15" s="131" t="str">
        <f t="shared" si="3"/>
        <v>The brand style color hash key will be generated based on the opr_glbl_sty_clr_id and brd_sty_key  (From PDM)</v>
      </c>
      <c r="L15" s="131"/>
      <c r="M15" s="340"/>
      <c r="N15" s="394" t="s">
        <v>16140</v>
      </c>
      <c r="O15" s="394" t="s">
        <v>16165</v>
      </c>
      <c r="P15" s="334"/>
      <c r="Q15" s="334"/>
      <c r="R15" s="334"/>
      <c r="S15" s="334"/>
      <c r="T15" s="144" t="str">
        <f t="shared" si="4"/>
        <v>GLBL_STY_CLR_HASH_KEY  string,</v>
      </c>
      <c r="U15" s="149" t="s">
        <v>13309</v>
      </c>
      <c r="V15" s="150" t="str">
        <f t="shared" si="5"/>
        <v>GLBL_STY_CLR_HASH_KEY,</v>
      </c>
      <c r="W15" s="149"/>
      <c r="X15" s="149"/>
      <c r="Y15" s="150" t="str">
        <f t="shared" si="6"/>
        <v>,a.GLBL_STY_CLR_HASH_KEY</v>
      </c>
      <c r="Z15" s="297"/>
      <c r="AA15" s="299" t="str">
        <f t="shared" si="7"/>
        <v>select count (distinct GLBL_STY_CLR_HASH_KEY) as GLBL_STY_CLR_HASH_KEY_Count_Distinct FROM DB_SLSCNSL_PRODREFRESH.CDOLW_DMD_ORD_LN_ITM_FCT ;</v>
      </c>
      <c r="AB15" s="297"/>
      <c r="AC15" s="299" t="str">
        <f t="shared" si="8"/>
        <v>select distinct(GLBL_STY_CLR_HASH_KEY) as GLBL_STY_CLR_HASH_KEY_Count_Distinct FROM DB_SLSCNSL_PRODREFRESH.CDOLW_DMD_ORD_LN_ITM_FCT ;</v>
      </c>
      <c r="AD15" s="422" t="s">
        <v>16189</v>
      </c>
      <c r="AE15" s="297"/>
      <c r="AF15" s="59" t="s">
        <v>2584</v>
      </c>
      <c r="AG15" s="59" t="s">
        <v>2842</v>
      </c>
      <c r="AH15" s="59" t="s">
        <v>12636</v>
      </c>
      <c r="AI15" s="144" t="str">
        <f t="shared" si="9"/>
        <v>GLBL_SKU_HASH_KEY</v>
      </c>
      <c r="AJ15" s="144" t="str">
        <f t="shared" si="10"/>
        <v>Brand SKU Hash Key generated for every distinctopr_gbl_sku_id, style version number and merchandise indicator  (From PDM)</v>
      </c>
      <c r="AK15" s="297"/>
      <c r="AL15" s="297"/>
      <c r="AM15" s="298" t="str">
        <f t="shared" si="11"/>
        <v>col_4</v>
      </c>
      <c r="AN15" s="299" t="str">
        <f t="shared" si="12"/>
        <v>create table db_custscience_interns.col_4_DB_SLSCNSL_PRODREFRESH_CDOLW_DMD_ORD_LN_ITM_FCT_distinct_values_table_stats (col_id int, distinct_values bigint) Row format delimited Fields terminated by '\t' Lines terminated by '\n'  Stored as textfile ;</v>
      </c>
      <c r="AO15" s="59" t="s">
        <v>15573</v>
      </c>
      <c r="AR15" s="144" t="str">
        <f t="shared" si="13"/>
        <v>insert into table db_custscience_interns.col_4_DB_SLSCNSL_PRODREFRESH_CDOLW_DMD_ORD_LN_ITM_FCT_distinct_values_table_stats select '4' as col_id, count (distinct GLBL_STY_CLR_HASH_KEY) as distinct_values</v>
      </c>
      <c r="AS15" s="59" t="s">
        <v>15668</v>
      </c>
      <c r="AV15" s="144" t="str">
        <f t="shared" si="14"/>
        <v>insert into table db_custscience_interns.SUMMARY_of_DB_SLSCNSL_PRODREFRESH_CDOLW_DMD_ORD_LN_ITM_FCT_distinct_values_table_stats select col_id, distinct_values from db_custscience_interns.col_4_DB_SLSCNSL_PRODREFRESH_CDOLW_DMD_ORD_LN_ITM_FCT_distinct_values_table_stats ;</v>
      </c>
      <c r="AW15" s="59" t="s">
        <v>15763</v>
      </c>
      <c r="AY15" s="300" t="s">
        <v>15953</v>
      </c>
      <c r="AZ15" s="300">
        <v>12</v>
      </c>
      <c r="BA15" s="300">
        <v>2085</v>
      </c>
      <c r="BC15" s="144" t="str">
        <f t="shared" si="15"/>
        <v>drop table db_custscience_interns.col_4_DB_SLSCNSL_PRODREFRESH_CDOLW_DMD_ORD_LN_ITM_FCT_distinct_values_table_stats;</v>
      </c>
      <c r="BD15" s="59" t="s">
        <v>15857</v>
      </c>
      <c r="BE15" s="301"/>
      <c r="BF15" s="144" t="str">
        <f t="shared" si="16"/>
        <v>create table db_custscience_interns.col_4_DB_SLSCNSL_PRODREFRESH_CDOLW_DMD_ORD_LN_ITM_FCT_null_value_count_table_stats (col_id int, null_value_count bigint) Row format delimited Fields terminated by '\t' Lines terminated by '\n'  Stored as textfile ;</v>
      </c>
      <c r="BG15" s="59" t="s">
        <v>16047</v>
      </c>
      <c r="BJ15" s="144" t="str">
        <f t="shared" si="17"/>
        <v xml:space="preserve">insert into table db_custscience_interns.col_4_DB_SLSCNSL_PRODREFRESH_CDOLW_DMD_ORD_LN_ITM_FCT_null_value_count_table_stats select '4' as col_id, count (sell_loc_hash_key) as null_value_count where GLBL_STY_CLR_HASH_KEY IS NULL </v>
      </c>
      <c r="BK15" s="59" t="s">
        <v>15253</v>
      </c>
      <c r="BN15" s="144" t="str">
        <f t="shared" si="18"/>
        <v>insert into table db_custscience_interns.SUMMARY_of_DB_SLSCNSL_PRODREFRESH_CDOLW_DMD_ORD_LN_ITM_FCT_null_value_count_table_stats select col_id, null_value_count from db_custscience_interns.col_4_DB_SLSCNSL_PRODREFRESH_CDOLW_DMD_ORD_LN_ITM_FCT_null_value_count_table_stats ;</v>
      </c>
      <c r="BO15" s="59" t="s">
        <v>13042</v>
      </c>
      <c r="BQ15" s="300"/>
      <c r="BR15" s="302"/>
      <c r="BS15" s="302"/>
      <c r="BU15" s="144" t="str">
        <f t="shared" si="19"/>
        <v>drop table db_custscience_interns.col_4_DB_SLSCNSL_PRODREFRESH_CDOLW_DMD_ORD_LN_ITM_FCT_null_value_count_table_stats ;</v>
      </c>
      <c r="BV15" s="59" t="s">
        <v>12471</v>
      </c>
    </row>
    <row r="16" spans="1:91" s="59" customFormat="1">
      <c r="A16" s="296" t="s">
        <v>650</v>
      </c>
      <c r="B16" s="144" t="str">
        <f t="shared" si="20"/>
        <v>brd_loc_hash_key string</v>
      </c>
      <c r="C16" s="145">
        <f t="shared" si="21"/>
        <v>17</v>
      </c>
      <c r="D16" s="145">
        <f t="shared" si="22"/>
        <v>0</v>
      </c>
      <c r="E16" s="145"/>
      <c r="F16" s="36" t="str">
        <f t="shared" si="0"/>
        <v>BRD_LOC_HASH_KEY</v>
      </c>
      <c r="G16" s="36" t="str">
        <f t="shared" si="1"/>
        <v>string</v>
      </c>
      <c r="H16" s="29">
        <v>5</v>
      </c>
      <c r="I16" s="308">
        <f t="shared" si="2"/>
        <v>14</v>
      </c>
      <c r="J16" s="215"/>
      <c r="K16" s="131" t="str">
        <f t="shared" si="3"/>
        <v xml:space="preserve"> (From PDM)</v>
      </c>
      <c r="L16" s="332" t="s">
        <v>16433</v>
      </c>
      <c r="M16" s="340"/>
      <c r="N16" s="407" t="s">
        <v>16141</v>
      </c>
      <c r="O16" s="407" t="s">
        <v>1719</v>
      </c>
      <c r="P16" s="334"/>
      <c r="Q16" s="334"/>
      <c r="R16" s="334"/>
      <c r="S16" s="334"/>
      <c r="T16" s="144" t="str">
        <f t="shared" si="4"/>
        <v>BRD_LOC_HASH_KEY  string,</v>
      </c>
      <c r="U16" s="149" t="s">
        <v>15489</v>
      </c>
      <c r="V16" s="150" t="str">
        <f t="shared" si="5"/>
        <v>BRD_LOC_HASH_KEY,</v>
      </c>
      <c r="W16" s="149"/>
      <c r="X16" s="149"/>
      <c r="Y16" s="150" t="str">
        <f t="shared" si="6"/>
        <v>,a.BRD_LOC_HASH_KEY</v>
      </c>
      <c r="Z16" s="297"/>
      <c r="AA16" s="299" t="str">
        <f t="shared" si="7"/>
        <v>select count (distinct BRD_LOC_HASH_KEY) as BRD_LOC_HASH_KEY_Count_Distinct FROM DB_SLSCNSL_PRODREFRESH.CDOLW_DMD_ORD_LN_ITM_FCT ;</v>
      </c>
      <c r="AB16" s="297"/>
      <c r="AC16" s="299" t="str">
        <f t="shared" si="8"/>
        <v>select distinct(BRD_LOC_HASH_KEY) as BRD_LOC_HASH_KEY_Count_Distinct FROM DB_SLSCNSL_PRODREFRESH.CDOLW_DMD_ORD_LN_ITM_FCT ;</v>
      </c>
      <c r="AD16" s="422" t="s">
        <v>16190</v>
      </c>
      <c r="AE16" s="297"/>
      <c r="AF16" s="59" t="s">
        <v>2586</v>
      </c>
      <c r="AG16" s="59" t="s">
        <v>2825</v>
      </c>
      <c r="AH16" s="59" t="s">
        <v>12637</v>
      </c>
      <c r="AI16" s="144" t="str">
        <f t="shared" si="9"/>
        <v>GLBL_STY_CLR_HASH_KEY</v>
      </c>
      <c r="AJ16" s="144" t="str">
        <f t="shared" si="10"/>
        <v>The brand style color hash key will be generated based on the opr_glbl_sty_clr_id and brd_sty_key  (From PDM)</v>
      </c>
      <c r="AK16" s="297"/>
      <c r="AL16" s="297"/>
      <c r="AM16" s="298" t="str">
        <f t="shared" si="11"/>
        <v>col_5</v>
      </c>
      <c r="AN16" s="299" t="str">
        <f t="shared" si="12"/>
        <v>create table db_custscience_interns.col_5_DB_SLSCNSL_PRODREFRESH_CDOLW_DMD_ORD_LN_ITM_FCT_distinct_values_table_stats (col_id int, distinct_values bigint) Row format delimited Fields terminated by '\t' Lines terminated by '\n'  Stored as textfile ;</v>
      </c>
      <c r="AO16" s="59" t="s">
        <v>15574</v>
      </c>
      <c r="AR16" s="144" t="str">
        <f t="shared" si="13"/>
        <v>insert into table db_custscience_interns.col_5_DB_SLSCNSL_PRODREFRESH_CDOLW_DMD_ORD_LN_ITM_FCT_distinct_values_table_stats select '5' as col_id, count (distinct BRD_LOC_HASH_KEY) as distinct_values</v>
      </c>
      <c r="AS16" s="59" t="s">
        <v>15669</v>
      </c>
      <c r="AV16" s="144" t="str">
        <f t="shared" si="14"/>
        <v>insert into table db_custscience_interns.SUMMARY_of_DB_SLSCNSL_PRODREFRESH_CDOLW_DMD_ORD_LN_ITM_FCT_distinct_values_table_stats select col_id, distinct_values from db_custscience_interns.col_5_DB_SLSCNSL_PRODREFRESH_CDOLW_DMD_ORD_LN_ITM_FCT_distinct_values_table_stats ;</v>
      </c>
      <c r="AW16" s="59" t="s">
        <v>15764</v>
      </c>
      <c r="AY16" s="300" t="s">
        <v>15954</v>
      </c>
      <c r="AZ16" s="300">
        <v>13</v>
      </c>
      <c r="BA16" s="300">
        <v>2717</v>
      </c>
      <c r="BC16" s="144" t="str">
        <f t="shared" si="15"/>
        <v>drop table db_custscience_interns.col_5_DB_SLSCNSL_PRODREFRESH_CDOLW_DMD_ORD_LN_ITM_FCT_distinct_values_table_stats;</v>
      </c>
      <c r="BD16" s="59" t="s">
        <v>15858</v>
      </c>
      <c r="BE16" s="301"/>
      <c r="BF16" s="144" t="str">
        <f t="shared" si="16"/>
        <v>create table db_custscience_interns.col_5_DB_SLSCNSL_PRODREFRESH_CDOLW_DMD_ORD_LN_ITM_FCT_null_value_count_table_stats (col_id int, null_value_count bigint) Row format delimited Fields terminated by '\t' Lines terminated by '\n'  Stored as textfile ;</v>
      </c>
      <c r="BG16" s="59" t="s">
        <v>16048</v>
      </c>
      <c r="BJ16" s="144" t="str">
        <f t="shared" si="17"/>
        <v xml:space="preserve">insert into table db_custscience_interns.col_5_DB_SLSCNSL_PRODREFRESH_CDOLW_DMD_ORD_LN_ITM_FCT_null_value_count_table_stats select '5' as col_id, count (sell_loc_hash_key) as null_value_count where BRD_LOC_HASH_KEY IS NULL </v>
      </c>
      <c r="BK16" s="59" t="s">
        <v>15254</v>
      </c>
      <c r="BN16" s="144" t="str">
        <f t="shared" si="18"/>
        <v>insert into table db_custscience_interns.SUMMARY_of_DB_SLSCNSL_PRODREFRESH_CDOLW_DMD_ORD_LN_ITM_FCT_null_value_count_table_stats select col_id, null_value_count from db_custscience_interns.col_5_DB_SLSCNSL_PRODREFRESH_CDOLW_DMD_ORD_LN_ITM_FCT_null_value_count_table_stats ;</v>
      </c>
      <c r="BO16" s="59" t="s">
        <v>13043</v>
      </c>
      <c r="BQ16" s="300"/>
      <c r="BR16" s="302"/>
      <c r="BS16" s="302"/>
      <c r="BU16" s="144" t="str">
        <f t="shared" si="19"/>
        <v>drop table db_custscience_interns.col_5_DB_SLSCNSL_PRODREFRESH_CDOLW_DMD_ORD_LN_ITM_FCT_null_value_count_table_stats ;</v>
      </c>
      <c r="BV16" s="59" t="s">
        <v>12472</v>
      </c>
    </row>
    <row r="17" spans="1:74" s="59" customFormat="1">
      <c r="A17" s="296" t="s">
        <v>651</v>
      </c>
      <c r="B17" s="144" t="str">
        <f t="shared" si="20"/>
        <v>web_site_loc_hash_key string</v>
      </c>
      <c r="C17" s="145">
        <f t="shared" si="21"/>
        <v>22</v>
      </c>
      <c r="D17" s="145">
        <f t="shared" si="22"/>
        <v>0</v>
      </c>
      <c r="E17" s="145"/>
      <c r="F17" s="36" t="str">
        <f t="shared" si="0"/>
        <v>WEB_SITE_LOC_HASH_KEY</v>
      </c>
      <c r="G17" s="36" t="str">
        <f t="shared" si="1"/>
        <v>string</v>
      </c>
      <c r="H17" s="29">
        <v>6</v>
      </c>
      <c r="I17" s="308">
        <f t="shared" si="2"/>
        <v>14</v>
      </c>
      <c r="J17" s="215"/>
      <c r="K17" s="131" t="str">
        <f t="shared" si="3"/>
        <v xml:space="preserve"> (From PDM)</v>
      </c>
      <c r="L17" s="131"/>
      <c r="M17" s="340"/>
      <c r="N17" s="407" t="s">
        <v>16141</v>
      </c>
      <c r="O17" s="407" t="s">
        <v>16166</v>
      </c>
      <c r="P17" s="334"/>
      <c r="Q17" s="334"/>
      <c r="R17" s="334"/>
      <c r="S17" s="334"/>
      <c r="T17" s="144" t="str">
        <f t="shared" si="4"/>
        <v>WEB_SITE_LOC_HASH_KEY  string,</v>
      </c>
      <c r="U17" s="149" t="s">
        <v>15490</v>
      </c>
      <c r="V17" s="150" t="str">
        <f t="shared" si="5"/>
        <v>WEB_SITE_LOC_HASH_KEY,</v>
      </c>
      <c r="W17" s="149"/>
      <c r="X17" s="149"/>
      <c r="Y17" s="150" t="str">
        <f t="shared" si="6"/>
        <v>,a.WEB_SITE_LOC_HASH_KEY</v>
      </c>
      <c r="Z17" s="297"/>
      <c r="AA17" s="299" t="str">
        <f t="shared" si="7"/>
        <v>select count (distinct WEB_SITE_LOC_HASH_KEY) as WEB_SITE_LOC_HASH_KEY_Count_Distinct FROM DB_SLSCNSL_PRODREFRESH.CDOLW_DMD_ORD_LN_ITM_FCT ;</v>
      </c>
      <c r="AB17" s="297"/>
      <c r="AC17" s="299" t="str">
        <f t="shared" si="8"/>
        <v>select distinct(WEB_SITE_LOC_HASH_KEY) as WEB_SITE_LOC_HASH_KEY_Count_Distinct FROM DB_SLSCNSL_PRODREFRESH.CDOLW_DMD_ORD_LN_ITM_FCT ;</v>
      </c>
      <c r="AD17" s="422" t="s">
        <v>16191</v>
      </c>
      <c r="AE17" s="297"/>
      <c r="AF17" s="59" t="s">
        <v>2731</v>
      </c>
      <c r="AG17" s="59" t="s">
        <v>2842</v>
      </c>
      <c r="AH17" s="59" t="s">
        <v>15459</v>
      </c>
      <c r="AI17" s="144" t="str">
        <f t="shared" si="9"/>
        <v>SKU_BRD_ID</v>
      </c>
      <c r="AJ17" s="144" t="str">
        <f t="shared" si="10"/>
        <v>The unique identifier of the brand associated to the SKU on the line item.  (From PDM)</v>
      </c>
      <c r="AK17" s="297"/>
      <c r="AL17" s="297"/>
      <c r="AM17" s="298" t="str">
        <f t="shared" si="11"/>
        <v>col_6</v>
      </c>
      <c r="AN17" s="299" t="str">
        <f t="shared" si="12"/>
        <v>create table db_custscience_interns.col_6_DB_SLSCNSL_PRODREFRESH_CDOLW_DMD_ORD_LN_ITM_FCT_distinct_values_table_stats (col_id int, distinct_values bigint) Row format delimited Fields terminated by '\t' Lines terminated by '\n'  Stored as textfile ;</v>
      </c>
      <c r="AO17" s="59" t="s">
        <v>15575</v>
      </c>
      <c r="AR17" s="144" t="str">
        <f t="shared" si="13"/>
        <v>insert into table db_custscience_interns.col_6_DB_SLSCNSL_PRODREFRESH_CDOLW_DMD_ORD_LN_ITM_FCT_distinct_values_table_stats select '6' as col_id, count (distinct WEB_SITE_LOC_HASH_KEY) as distinct_values</v>
      </c>
      <c r="AS17" s="59" t="s">
        <v>15670</v>
      </c>
      <c r="AV17" s="144" t="str">
        <f t="shared" si="14"/>
        <v>insert into table db_custscience_interns.SUMMARY_of_DB_SLSCNSL_PRODREFRESH_CDOLW_DMD_ORD_LN_ITM_FCT_distinct_values_table_stats select col_id, distinct_values from db_custscience_interns.col_6_DB_SLSCNSL_PRODREFRESH_CDOLW_DMD_ORD_LN_ITM_FCT_distinct_values_table_stats ;</v>
      </c>
      <c r="AW17" s="59" t="s">
        <v>15765</v>
      </c>
      <c r="AY17" s="300" t="s">
        <v>15955</v>
      </c>
      <c r="AZ17" s="300">
        <v>14</v>
      </c>
      <c r="BA17" s="300">
        <v>2153</v>
      </c>
      <c r="BC17" s="144" t="str">
        <f t="shared" si="15"/>
        <v>drop table db_custscience_interns.col_6_DB_SLSCNSL_PRODREFRESH_CDOLW_DMD_ORD_LN_ITM_FCT_distinct_values_table_stats;</v>
      </c>
      <c r="BD17" s="59" t="s">
        <v>15859</v>
      </c>
      <c r="BE17" s="301"/>
      <c r="BF17" s="144" t="str">
        <f t="shared" si="16"/>
        <v>create table db_custscience_interns.col_6_DB_SLSCNSL_PRODREFRESH_CDOLW_DMD_ORD_LN_ITM_FCT_null_value_count_table_stats (col_id int, null_value_count bigint) Row format delimited Fields terminated by '\t' Lines terminated by '\n'  Stored as textfile ;</v>
      </c>
      <c r="BG17" s="59" t="s">
        <v>16049</v>
      </c>
      <c r="BJ17" s="144" t="str">
        <f t="shared" si="17"/>
        <v xml:space="preserve">insert into table db_custscience_interns.col_6_DB_SLSCNSL_PRODREFRESH_CDOLW_DMD_ORD_LN_ITM_FCT_null_value_count_table_stats select '6' as col_id, count (sell_loc_hash_key) as null_value_count where WEB_SITE_LOC_HASH_KEY IS NULL </v>
      </c>
      <c r="BK17" s="59" t="s">
        <v>15255</v>
      </c>
      <c r="BN17" s="144" t="str">
        <f t="shared" si="18"/>
        <v>insert into table db_custscience_interns.SUMMARY_of_DB_SLSCNSL_PRODREFRESH_CDOLW_DMD_ORD_LN_ITM_FCT_null_value_count_table_stats select col_id, null_value_count from db_custscience_interns.col_6_DB_SLSCNSL_PRODREFRESH_CDOLW_DMD_ORD_LN_ITM_FCT_null_value_count_table_stats ;</v>
      </c>
      <c r="BO17" s="59" t="s">
        <v>13044</v>
      </c>
      <c r="BQ17" s="300"/>
      <c r="BR17" s="302"/>
      <c r="BS17" s="302"/>
      <c r="BU17" s="144" t="str">
        <f t="shared" si="19"/>
        <v>drop table db_custscience_interns.col_6_DB_SLSCNSL_PRODREFRESH_CDOLW_DMD_ORD_LN_ITM_FCT_null_value_count_table_stats ;</v>
      </c>
      <c r="BV17" s="59" t="s">
        <v>12473</v>
      </c>
    </row>
    <row r="18" spans="1:74" s="59" customFormat="1">
      <c r="A18" s="296" t="s">
        <v>652</v>
      </c>
      <c r="B18" s="144" t="str">
        <f t="shared" si="20"/>
        <v>sku_brd_id int</v>
      </c>
      <c r="C18" s="145">
        <f t="shared" si="21"/>
        <v>11</v>
      </c>
      <c r="D18" s="145">
        <f t="shared" si="22"/>
        <v>0</v>
      </c>
      <c r="E18" s="145"/>
      <c r="F18" s="36" t="str">
        <f t="shared" si="0"/>
        <v>SKU_BRD_ID</v>
      </c>
      <c r="G18" s="36" t="str">
        <f t="shared" si="1"/>
        <v>int</v>
      </c>
      <c r="H18" s="29">
        <v>7</v>
      </c>
      <c r="I18" s="308">
        <f t="shared" si="2"/>
        <v>7</v>
      </c>
      <c r="J18" s="215"/>
      <c r="K18" s="131" t="str">
        <f t="shared" si="3"/>
        <v>The unique identifier of the brand associated to the SKU on the line item.  (From PDM)</v>
      </c>
      <c r="L18" s="131"/>
      <c r="M18" s="340"/>
      <c r="N18" s="407" t="s">
        <v>3040</v>
      </c>
      <c r="O18" s="407" t="s">
        <v>3040</v>
      </c>
      <c r="P18" s="334"/>
      <c r="Q18" s="334"/>
      <c r="R18" s="334"/>
      <c r="S18" s="334"/>
      <c r="T18" s="144" t="str">
        <f t="shared" si="4"/>
        <v>SKU_BRD_ID  int,</v>
      </c>
      <c r="U18" s="149" t="s">
        <v>15491</v>
      </c>
      <c r="V18" s="150" t="str">
        <f t="shared" si="5"/>
        <v>SKU_BRD_ID,</v>
      </c>
      <c r="W18" s="149"/>
      <c r="X18" s="149"/>
      <c r="Y18" s="150" t="str">
        <f t="shared" si="6"/>
        <v>,a.SKU_BRD_ID</v>
      </c>
      <c r="Z18" s="297"/>
      <c r="AA18" s="299" t="str">
        <f t="shared" si="7"/>
        <v>select count (distinct SKU_BRD_ID) as SKU_BRD_ID_Count_Distinct FROM DB_SLSCNSL_PRODREFRESH.CDOLW_DMD_ORD_LN_ITM_FCT ;</v>
      </c>
      <c r="AB18" s="297"/>
      <c r="AC18" s="299" t="str">
        <f t="shared" si="8"/>
        <v>select distinct(SKU_BRD_ID) as SKU_BRD_ID_Count_Distinct FROM DB_SLSCNSL_PRODREFRESH.CDOLW_DMD_ORD_LN_ITM_FCT ;</v>
      </c>
      <c r="AD18" s="422" t="s">
        <v>16192</v>
      </c>
      <c r="AE18" s="297"/>
      <c r="AF18" s="59" t="s">
        <v>2732</v>
      </c>
      <c r="AG18" s="59" t="s">
        <v>2842</v>
      </c>
      <c r="AH18" s="59" t="s">
        <v>15460</v>
      </c>
      <c r="AI18" s="144" t="str">
        <f t="shared" si="9"/>
        <v>WEB_SITE_BRD_ID</v>
      </c>
      <c r="AJ18" s="144" t="str">
        <f t="shared" si="10"/>
        <v>The unique identifier of the brand associated to the web site through which the order was placed.  (From PDM)</v>
      </c>
      <c r="AK18" s="297"/>
      <c r="AL18" s="297"/>
      <c r="AM18" s="298" t="str">
        <f t="shared" si="11"/>
        <v>col_7</v>
      </c>
      <c r="AN18" s="299" t="str">
        <f t="shared" si="12"/>
        <v>create table db_custscience_interns.col_7_DB_SLSCNSL_PRODREFRESH_CDOLW_DMD_ORD_LN_ITM_FCT_distinct_values_table_stats (col_id int, distinct_values bigint) Row format delimited Fields terminated by '\t' Lines terminated by '\n'  Stored as textfile ;</v>
      </c>
      <c r="AO18" s="59" t="s">
        <v>15576</v>
      </c>
      <c r="AR18" s="144" t="str">
        <f t="shared" si="13"/>
        <v>insert into table db_custscience_interns.col_7_DB_SLSCNSL_PRODREFRESH_CDOLW_DMD_ORD_LN_ITM_FCT_distinct_values_table_stats select '7' as col_id, count (distinct SKU_BRD_ID) as distinct_values</v>
      </c>
      <c r="AS18" s="59" t="s">
        <v>15671</v>
      </c>
      <c r="AV18" s="144" t="str">
        <f t="shared" si="14"/>
        <v>insert into table db_custscience_interns.SUMMARY_of_DB_SLSCNSL_PRODREFRESH_CDOLW_DMD_ORD_LN_ITM_FCT_distinct_values_table_stats select col_id, distinct_values from db_custscience_interns.col_7_DB_SLSCNSL_PRODREFRESH_CDOLW_DMD_ORD_LN_ITM_FCT_distinct_values_table_stats ;</v>
      </c>
      <c r="AW18" s="59" t="s">
        <v>15766</v>
      </c>
      <c r="AY18" s="300" t="s">
        <v>15956</v>
      </c>
      <c r="AZ18" s="300">
        <v>15</v>
      </c>
      <c r="BA18" s="300">
        <v>1727</v>
      </c>
      <c r="BC18" s="144" t="str">
        <f t="shared" si="15"/>
        <v>drop table db_custscience_interns.col_7_DB_SLSCNSL_PRODREFRESH_CDOLW_DMD_ORD_LN_ITM_FCT_distinct_values_table_stats;</v>
      </c>
      <c r="BD18" s="59" t="s">
        <v>15860</v>
      </c>
      <c r="BE18" s="301"/>
      <c r="BF18" s="144" t="str">
        <f t="shared" si="16"/>
        <v>create table db_custscience_interns.col_7_DB_SLSCNSL_PRODREFRESH_CDOLW_DMD_ORD_LN_ITM_FCT_null_value_count_table_stats (col_id int, null_value_count bigint) Row format delimited Fields terminated by '\t' Lines terminated by '\n'  Stored as textfile ;</v>
      </c>
      <c r="BG18" s="59" t="s">
        <v>16050</v>
      </c>
      <c r="BJ18" s="144" t="str">
        <f t="shared" si="17"/>
        <v xml:space="preserve">insert into table db_custscience_interns.col_7_DB_SLSCNSL_PRODREFRESH_CDOLW_DMD_ORD_LN_ITM_FCT_null_value_count_table_stats select '7' as col_id, count (sell_loc_hash_key) as null_value_count where SKU_BRD_ID IS NULL </v>
      </c>
      <c r="BK18" s="59" t="s">
        <v>15256</v>
      </c>
      <c r="BN18" s="144" t="str">
        <f t="shared" si="18"/>
        <v>insert into table db_custscience_interns.SUMMARY_of_DB_SLSCNSL_PRODREFRESH_CDOLW_DMD_ORD_LN_ITM_FCT_null_value_count_table_stats select col_id, null_value_count from db_custscience_interns.col_7_DB_SLSCNSL_PRODREFRESH_CDOLW_DMD_ORD_LN_ITM_FCT_null_value_count_table_stats ;</v>
      </c>
      <c r="BO18" s="59" t="s">
        <v>13045</v>
      </c>
      <c r="BQ18" s="300"/>
      <c r="BR18" s="302"/>
      <c r="BS18" s="302"/>
      <c r="BU18" s="144" t="str">
        <f t="shared" si="19"/>
        <v>drop table db_custscience_interns.col_7_DB_SLSCNSL_PRODREFRESH_CDOLW_DMD_ORD_LN_ITM_FCT_null_value_count_table_stats ;</v>
      </c>
      <c r="BV18" s="59" t="s">
        <v>12474</v>
      </c>
    </row>
    <row r="19" spans="1:74" s="59" customFormat="1" ht="30">
      <c r="A19" s="296" t="s">
        <v>653</v>
      </c>
      <c r="B19" s="144" t="str">
        <f t="shared" si="20"/>
        <v>web_site_brd_id int</v>
      </c>
      <c r="C19" s="145">
        <f t="shared" si="21"/>
        <v>16</v>
      </c>
      <c r="D19" s="145">
        <f t="shared" si="22"/>
        <v>0</v>
      </c>
      <c r="E19" s="145"/>
      <c r="F19" s="36" t="str">
        <f t="shared" si="0"/>
        <v>WEB_SITE_BRD_ID</v>
      </c>
      <c r="G19" s="36" t="str">
        <f t="shared" si="1"/>
        <v>int</v>
      </c>
      <c r="H19" s="29">
        <v>8</v>
      </c>
      <c r="I19" s="308">
        <f t="shared" si="2"/>
        <v>7</v>
      </c>
      <c r="J19" s="215"/>
      <c r="K19" s="131" t="str">
        <f t="shared" si="3"/>
        <v>The unique identifier of the brand associated to the web site through which the order was placed.  (From PDM)</v>
      </c>
      <c r="L19" s="131"/>
      <c r="M19" s="340"/>
      <c r="N19" s="407" t="s">
        <v>3040</v>
      </c>
      <c r="O19" s="407" t="s">
        <v>1701</v>
      </c>
      <c r="P19" s="334"/>
      <c r="Q19" s="334"/>
      <c r="R19" s="334"/>
      <c r="S19" s="334"/>
      <c r="T19" s="144" t="str">
        <f t="shared" si="4"/>
        <v>WEB_SITE_BRD_ID  int,</v>
      </c>
      <c r="U19" s="149" t="s">
        <v>15492</v>
      </c>
      <c r="V19" s="150" t="str">
        <f t="shared" si="5"/>
        <v>WEB_SITE_BRD_ID,</v>
      </c>
      <c r="W19" s="149"/>
      <c r="X19" s="149"/>
      <c r="Y19" s="150" t="str">
        <f t="shared" si="6"/>
        <v>,a.WEB_SITE_BRD_ID</v>
      </c>
      <c r="Z19" s="297"/>
      <c r="AA19" s="299" t="str">
        <f t="shared" si="7"/>
        <v>select count (distinct WEB_SITE_BRD_ID) as WEB_SITE_BRD_ID_Count_Distinct FROM DB_SLSCNSL_PRODREFRESH.CDOLW_DMD_ORD_LN_ITM_FCT ;</v>
      </c>
      <c r="AB19" s="297"/>
      <c r="AC19" s="299" t="str">
        <f t="shared" si="8"/>
        <v>select distinct(WEB_SITE_BRD_ID) as WEB_SITE_BRD_ID_Count_Distinct FROM DB_SLSCNSL_PRODREFRESH.CDOLW_DMD_ORD_LN_ITM_FCT ;</v>
      </c>
      <c r="AD19" s="422" t="s">
        <v>16193</v>
      </c>
      <c r="AE19" s="297"/>
      <c r="AF19" s="59" t="s">
        <v>2733</v>
      </c>
      <c r="AG19" s="59" t="s">
        <v>2842</v>
      </c>
      <c r="AH19" s="59" t="s">
        <v>15461</v>
      </c>
      <c r="AI19" s="144" t="str">
        <f t="shared" si="9"/>
        <v>MKT_ID</v>
      </c>
      <c r="AJ19" s="144" t="str">
        <f t="shared" si="10"/>
        <v>The unique identifier of the market of the SKU on the line item.  (From PDM)</v>
      </c>
      <c r="AK19" s="297"/>
      <c r="AL19" s="297"/>
      <c r="AM19" s="298" t="str">
        <f t="shared" si="11"/>
        <v>col_8</v>
      </c>
      <c r="AN19" s="299" t="str">
        <f t="shared" si="12"/>
        <v>create table db_custscience_interns.col_8_DB_SLSCNSL_PRODREFRESH_CDOLW_DMD_ORD_LN_ITM_FCT_distinct_values_table_stats (col_id int, distinct_values bigint) Row format delimited Fields terminated by '\t' Lines terminated by '\n'  Stored as textfile ;</v>
      </c>
      <c r="AO19" s="59" t="s">
        <v>15577</v>
      </c>
      <c r="AR19" s="144" t="str">
        <f t="shared" si="13"/>
        <v>insert into table db_custscience_interns.col_8_DB_SLSCNSL_PRODREFRESH_CDOLW_DMD_ORD_LN_ITM_FCT_distinct_values_table_stats select '8' as col_id, count (distinct WEB_SITE_BRD_ID) as distinct_values</v>
      </c>
      <c r="AS19" s="59" t="s">
        <v>15672</v>
      </c>
      <c r="AV19" s="144" t="str">
        <f t="shared" si="14"/>
        <v>insert into table db_custscience_interns.SUMMARY_of_DB_SLSCNSL_PRODREFRESH_CDOLW_DMD_ORD_LN_ITM_FCT_distinct_values_table_stats select col_id, distinct_values from db_custscience_interns.col_8_DB_SLSCNSL_PRODREFRESH_CDOLW_DMD_ORD_LN_ITM_FCT_distinct_values_table_stats ;</v>
      </c>
      <c r="AW19" s="59" t="s">
        <v>15767</v>
      </c>
      <c r="AY19" s="300" t="s">
        <v>15957</v>
      </c>
      <c r="AZ19" s="300">
        <v>16</v>
      </c>
      <c r="BA19" s="300">
        <v>1310</v>
      </c>
      <c r="BC19" s="144" t="str">
        <f t="shared" si="15"/>
        <v>drop table db_custscience_interns.col_8_DB_SLSCNSL_PRODREFRESH_CDOLW_DMD_ORD_LN_ITM_FCT_distinct_values_table_stats;</v>
      </c>
      <c r="BD19" s="59" t="s">
        <v>15861</v>
      </c>
      <c r="BE19" s="301"/>
      <c r="BF19" s="144" t="str">
        <f t="shared" si="16"/>
        <v>create table db_custscience_interns.col_8_DB_SLSCNSL_PRODREFRESH_CDOLW_DMD_ORD_LN_ITM_FCT_null_value_count_table_stats (col_id int, null_value_count bigint) Row format delimited Fields terminated by '\t' Lines terminated by '\n'  Stored as textfile ;</v>
      </c>
      <c r="BG19" s="59" t="s">
        <v>16051</v>
      </c>
      <c r="BJ19" s="144" t="str">
        <f t="shared" si="17"/>
        <v xml:space="preserve">insert into table db_custscience_interns.col_8_DB_SLSCNSL_PRODREFRESH_CDOLW_DMD_ORD_LN_ITM_FCT_null_value_count_table_stats select '8' as col_id, count (sell_loc_hash_key) as null_value_count where WEB_SITE_BRD_ID IS NULL </v>
      </c>
      <c r="BK19" s="59" t="s">
        <v>15257</v>
      </c>
      <c r="BN19" s="144" t="str">
        <f t="shared" si="18"/>
        <v>insert into table db_custscience_interns.SUMMARY_of_DB_SLSCNSL_PRODREFRESH_CDOLW_DMD_ORD_LN_ITM_FCT_null_value_count_table_stats select col_id, null_value_count from db_custscience_interns.col_8_DB_SLSCNSL_PRODREFRESH_CDOLW_DMD_ORD_LN_ITM_FCT_null_value_count_table_stats ;</v>
      </c>
      <c r="BO19" s="59" t="s">
        <v>13046</v>
      </c>
      <c r="BQ19" s="300"/>
      <c r="BR19" s="302"/>
      <c r="BS19" s="302"/>
      <c r="BU19" s="144" t="str">
        <f t="shared" si="19"/>
        <v>drop table db_custscience_interns.col_8_DB_SLSCNSL_PRODREFRESH_CDOLW_DMD_ORD_LN_ITM_FCT_null_value_count_table_stats ;</v>
      </c>
      <c r="BV19" s="59" t="s">
        <v>12475</v>
      </c>
    </row>
    <row r="20" spans="1:74" s="59" customFormat="1">
      <c r="A20" s="296" t="s">
        <v>654</v>
      </c>
      <c r="B20" s="144" t="str">
        <f t="shared" si="20"/>
        <v>mkt_id int</v>
      </c>
      <c r="C20" s="145">
        <f t="shared" si="21"/>
        <v>7</v>
      </c>
      <c r="D20" s="145">
        <f t="shared" si="22"/>
        <v>0</v>
      </c>
      <c r="E20" s="145"/>
      <c r="F20" s="45" t="str">
        <f t="shared" si="0"/>
        <v>MKT_ID</v>
      </c>
      <c r="G20" s="36" t="str">
        <f t="shared" si="1"/>
        <v>int</v>
      </c>
      <c r="H20" s="29">
        <v>9</v>
      </c>
      <c r="I20" s="308">
        <f t="shared" si="2"/>
        <v>4</v>
      </c>
      <c r="J20" s="215"/>
      <c r="K20" s="131" t="str">
        <f t="shared" si="3"/>
        <v>The unique identifier of the market of the SKU on the line item.  (From PDM)</v>
      </c>
      <c r="L20" s="131"/>
      <c r="M20" s="340"/>
      <c r="N20" s="395" t="s">
        <v>1751</v>
      </c>
      <c r="O20" s="395" t="s">
        <v>141</v>
      </c>
      <c r="P20" s="334"/>
      <c r="Q20" s="334"/>
      <c r="R20" s="334"/>
      <c r="S20" s="334"/>
      <c r="T20" s="144" t="str">
        <f t="shared" si="4"/>
        <v>MKT_ID  int,</v>
      </c>
      <c r="U20" s="149" t="s">
        <v>14487</v>
      </c>
      <c r="V20" s="150" t="str">
        <f t="shared" si="5"/>
        <v>MKT_ID,</v>
      </c>
      <c r="W20" s="149"/>
      <c r="X20" s="149"/>
      <c r="Y20" s="150" t="str">
        <f t="shared" si="6"/>
        <v>,a.MKT_ID</v>
      </c>
      <c r="Z20" s="297"/>
      <c r="AA20" s="299" t="str">
        <f t="shared" si="7"/>
        <v>select count (distinct MKT_ID) as MKT_ID_Count_Distinct FROM DB_SLSCNSL_PRODREFRESH.CDOLW_DMD_ORD_LN_ITM_FCT ;</v>
      </c>
      <c r="AB20" s="297"/>
      <c r="AC20" s="299" t="str">
        <f t="shared" si="8"/>
        <v>select distinct(MKT_ID) as MKT_ID_Count_Distinct FROM DB_SLSCNSL_PRODREFRESH.CDOLW_DMD_ORD_LN_ITM_FCT ;</v>
      </c>
      <c r="AD20" s="422" t="s">
        <v>16194</v>
      </c>
      <c r="AE20" s="297"/>
      <c r="AF20" s="59" t="s">
        <v>2627</v>
      </c>
      <c r="AG20" s="59" t="s">
        <v>2842</v>
      </c>
      <c r="AH20" s="59" t="s">
        <v>15462</v>
      </c>
      <c r="AI20" s="144" t="str">
        <f t="shared" si="9"/>
        <v>CHNL_ID</v>
      </c>
      <c r="AJ20" s="144" t="str">
        <f t="shared" si="10"/>
        <v>The unique identifier of the channel associated to the SKU on the line item.  (From PDM)</v>
      </c>
      <c r="AK20" s="297"/>
      <c r="AL20" s="297"/>
      <c r="AM20" s="298" t="str">
        <f t="shared" si="11"/>
        <v>col_9</v>
      </c>
      <c r="AN20" s="299" t="str">
        <f t="shared" si="12"/>
        <v>create table db_custscience_interns.col_9_DB_SLSCNSL_PRODREFRESH_CDOLW_DMD_ORD_LN_ITM_FCT_distinct_values_table_stats (col_id int, distinct_values bigint) Row format delimited Fields terminated by '\t' Lines terminated by '\n'  Stored as textfile ;</v>
      </c>
      <c r="AO20" s="59" t="s">
        <v>15578</v>
      </c>
      <c r="AR20" s="144" t="str">
        <f t="shared" si="13"/>
        <v>insert into table db_custscience_interns.col_9_DB_SLSCNSL_PRODREFRESH_CDOLW_DMD_ORD_LN_ITM_FCT_distinct_values_table_stats select '9' as col_id, count (distinct MKT_ID) as distinct_values</v>
      </c>
      <c r="AS20" s="59" t="s">
        <v>15673</v>
      </c>
      <c r="AV20" s="144" t="str">
        <f t="shared" si="14"/>
        <v>insert into table db_custscience_interns.SUMMARY_of_DB_SLSCNSL_PRODREFRESH_CDOLW_DMD_ORD_LN_ITM_FCT_distinct_values_table_stats select col_id, distinct_values from db_custscience_interns.col_9_DB_SLSCNSL_PRODREFRESH_CDOLW_DMD_ORD_LN_ITM_FCT_distinct_values_table_stats ;</v>
      </c>
      <c r="AW20" s="59" t="s">
        <v>15768</v>
      </c>
      <c r="AY20" s="300" t="s">
        <v>15958</v>
      </c>
      <c r="AZ20" s="300">
        <v>17</v>
      </c>
      <c r="BA20" s="300">
        <v>1396</v>
      </c>
      <c r="BC20" s="144" t="str">
        <f t="shared" si="15"/>
        <v>drop table db_custscience_interns.col_9_DB_SLSCNSL_PRODREFRESH_CDOLW_DMD_ORD_LN_ITM_FCT_distinct_values_table_stats;</v>
      </c>
      <c r="BD20" s="59" t="s">
        <v>15862</v>
      </c>
      <c r="BE20" s="301"/>
      <c r="BF20" s="144" t="str">
        <f t="shared" si="16"/>
        <v>create table db_custscience_interns.col_9_DB_SLSCNSL_PRODREFRESH_CDOLW_DMD_ORD_LN_ITM_FCT_null_value_count_table_stats (col_id int, null_value_count bigint) Row format delimited Fields terminated by '\t' Lines terminated by '\n'  Stored as textfile ;</v>
      </c>
      <c r="BG20" s="59" t="s">
        <v>16052</v>
      </c>
      <c r="BJ20" s="144" t="str">
        <f t="shared" si="17"/>
        <v xml:space="preserve">insert into table db_custscience_interns.col_9_DB_SLSCNSL_PRODREFRESH_CDOLW_DMD_ORD_LN_ITM_FCT_null_value_count_table_stats select '9' as col_id, count (sell_loc_hash_key) as null_value_count where MKT_ID IS NULL </v>
      </c>
      <c r="BK20" s="59" t="s">
        <v>15258</v>
      </c>
      <c r="BN20" s="144" t="str">
        <f t="shared" si="18"/>
        <v>insert into table db_custscience_interns.SUMMARY_of_DB_SLSCNSL_PRODREFRESH_CDOLW_DMD_ORD_LN_ITM_FCT_null_value_count_table_stats select col_id, null_value_count from db_custscience_interns.col_9_DB_SLSCNSL_PRODREFRESH_CDOLW_DMD_ORD_LN_ITM_FCT_null_value_count_table_stats ;</v>
      </c>
      <c r="BO20" s="59" t="s">
        <v>13047</v>
      </c>
      <c r="BQ20" s="300"/>
      <c r="BR20" s="302"/>
      <c r="BS20" s="302"/>
      <c r="BU20" s="144" t="str">
        <f t="shared" si="19"/>
        <v>drop table db_custscience_interns.col_9_DB_SLSCNSL_PRODREFRESH_CDOLW_DMD_ORD_LN_ITM_FCT_null_value_count_table_stats ;</v>
      </c>
      <c r="BV20" s="59" t="s">
        <v>12476</v>
      </c>
    </row>
    <row r="21" spans="1:74" s="59" customFormat="1" ht="15.75" thickBot="1">
      <c r="A21" s="296" t="s">
        <v>442</v>
      </c>
      <c r="B21" s="144" t="str">
        <f t="shared" si="20"/>
        <v>chnl_id int</v>
      </c>
      <c r="C21" s="145">
        <f t="shared" si="21"/>
        <v>8</v>
      </c>
      <c r="D21" s="145">
        <f t="shared" si="22"/>
        <v>0</v>
      </c>
      <c r="E21" s="145"/>
      <c r="F21" s="174" t="str">
        <f t="shared" si="0"/>
        <v>CHNL_ID</v>
      </c>
      <c r="G21" s="158" t="str">
        <f t="shared" si="1"/>
        <v>int</v>
      </c>
      <c r="H21" s="162">
        <v>10</v>
      </c>
      <c r="I21" s="312">
        <f t="shared" si="2"/>
        <v>2</v>
      </c>
      <c r="J21" s="313"/>
      <c r="K21" s="333" t="str">
        <f t="shared" si="3"/>
        <v>The unique identifier of the channel associated to the SKU on the line item.  (From PDM)</v>
      </c>
      <c r="L21" s="333"/>
      <c r="M21" s="408" t="s">
        <v>13133</v>
      </c>
      <c r="N21" s="421" t="s">
        <v>1701</v>
      </c>
      <c r="O21" s="421" t="s">
        <v>1701</v>
      </c>
      <c r="P21" s="334"/>
      <c r="Q21" s="334"/>
      <c r="R21" s="334"/>
      <c r="S21" s="334"/>
      <c r="T21" s="144" t="str">
        <f t="shared" si="4"/>
        <v>CHNL_ID  int,</v>
      </c>
      <c r="U21" s="149" t="s">
        <v>13358</v>
      </c>
      <c r="V21" s="150" t="str">
        <f t="shared" si="5"/>
        <v>CHNL_ID,</v>
      </c>
      <c r="W21" s="149"/>
      <c r="X21" s="149"/>
      <c r="Y21" s="150" t="str">
        <f t="shared" si="6"/>
        <v>,a.CHNL_ID</v>
      </c>
      <c r="Z21" s="297"/>
      <c r="AA21" s="299" t="str">
        <f t="shared" si="7"/>
        <v>select count (distinct CHNL_ID) as CHNL_ID_Count_Distinct FROM DB_SLSCNSL_PRODREFRESH.CDOLW_DMD_ORD_LN_ITM_FCT ;</v>
      </c>
      <c r="AB21" s="297"/>
      <c r="AC21" s="299" t="str">
        <f t="shared" si="8"/>
        <v>select distinct(CHNL_ID) as CHNL_ID_Count_Distinct FROM DB_SLSCNSL_PRODREFRESH.CDOLW_DMD_ORD_LN_ITM_FCT ;</v>
      </c>
      <c r="AD21" s="422" t="s">
        <v>16195</v>
      </c>
      <c r="AE21" s="297"/>
      <c r="AF21" s="59" t="s">
        <v>12628</v>
      </c>
      <c r="AG21" s="59" t="s">
        <v>2825</v>
      </c>
      <c r="AH21" s="59" t="s">
        <v>15394</v>
      </c>
      <c r="AI21" s="144" t="str">
        <f t="shared" si="9"/>
        <v>OIS_IND</v>
      </c>
      <c r="AJ21" s="144" t="str">
        <f t="shared" si="10"/>
        <v>Ordered in Store indicator.  (From PDM)</v>
      </c>
      <c r="AK21" s="297"/>
      <c r="AL21" s="297"/>
      <c r="AM21" s="298" t="str">
        <f t="shared" si="11"/>
        <v>col_10</v>
      </c>
      <c r="AN21" s="299" t="str">
        <f t="shared" si="12"/>
        <v>create table db_custscience_interns.col_10_DB_SLSCNSL_PRODREFRESH_CDOLW_DMD_ORD_LN_ITM_FCT_distinct_values_table_stats (col_id int, distinct_values bigint) Row format delimited Fields terminated by '\t' Lines terminated by '\n'  Stored as textfile ;</v>
      </c>
      <c r="AO21" s="59" t="s">
        <v>15579</v>
      </c>
      <c r="AR21" s="144" t="str">
        <f t="shared" si="13"/>
        <v>insert into table db_custscience_interns.col_10_DB_SLSCNSL_PRODREFRESH_CDOLW_DMD_ORD_LN_ITM_FCT_distinct_values_table_stats select '10' as col_id, count (distinct CHNL_ID) as distinct_values</v>
      </c>
      <c r="AS21" s="59" t="s">
        <v>15674</v>
      </c>
      <c r="AV21" s="144" t="str">
        <f t="shared" si="14"/>
        <v>insert into table db_custscience_interns.SUMMARY_of_DB_SLSCNSL_PRODREFRESH_CDOLW_DMD_ORD_LN_ITM_FCT_distinct_values_table_stats select col_id, distinct_values from db_custscience_interns.col_10_DB_SLSCNSL_PRODREFRESH_CDOLW_DMD_ORD_LN_ITM_FCT_distinct_values_table_stats ;</v>
      </c>
      <c r="AW21" s="59" t="s">
        <v>15769</v>
      </c>
      <c r="AY21" s="300" t="s">
        <v>15959</v>
      </c>
      <c r="AZ21" s="300">
        <v>18</v>
      </c>
      <c r="BA21" s="300">
        <v>1305</v>
      </c>
      <c r="BC21" s="144" t="str">
        <f t="shared" si="15"/>
        <v>drop table db_custscience_interns.col_10_DB_SLSCNSL_PRODREFRESH_CDOLW_DMD_ORD_LN_ITM_FCT_distinct_values_table_stats;</v>
      </c>
      <c r="BD21" s="59" t="s">
        <v>15863</v>
      </c>
      <c r="BE21" s="301"/>
      <c r="BF21" s="144" t="str">
        <f t="shared" si="16"/>
        <v>create table db_custscience_interns.col_10_DB_SLSCNSL_PRODREFRESH_CDOLW_DMD_ORD_LN_ITM_FCT_null_value_count_table_stats (col_id int, null_value_count bigint) Row format delimited Fields terminated by '\t' Lines terminated by '\n'  Stored as textfile ;</v>
      </c>
      <c r="BG21" s="59" t="s">
        <v>16053</v>
      </c>
      <c r="BJ21" s="144" t="str">
        <f t="shared" si="17"/>
        <v xml:space="preserve">insert into table db_custscience_interns.col_10_DB_SLSCNSL_PRODREFRESH_CDOLW_DMD_ORD_LN_ITM_FCT_null_value_count_table_stats select '10' as col_id, count (sell_loc_hash_key) as null_value_count where CHNL_ID IS NULL </v>
      </c>
      <c r="BK21" s="59" t="s">
        <v>15259</v>
      </c>
      <c r="BN21" s="144" t="str">
        <f t="shared" si="18"/>
        <v>insert into table db_custscience_interns.SUMMARY_of_DB_SLSCNSL_PRODREFRESH_CDOLW_DMD_ORD_LN_ITM_FCT_null_value_count_table_stats select col_id, null_value_count from db_custscience_interns.col_10_DB_SLSCNSL_PRODREFRESH_CDOLW_DMD_ORD_LN_ITM_FCT_null_value_count_table_stats ;</v>
      </c>
      <c r="BO21" s="59" t="s">
        <v>13048</v>
      </c>
      <c r="BQ21" s="300"/>
      <c r="BR21" s="302"/>
      <c r="BS21" s="302"/>
      <c r="BU21" s="144" t="str">
        <f t="shared" si="19"/>
        <v>drop table db_custscience_interns.col_10_DB_SLSCNSL_PRODREFRESH_CDOLW_DMD_ORD_LN_ITM_FCT_null_value_count_table_stats ;</v>
      </c>
      <c r="BV21" s="59" t="s">
        <v>12477</v>
      </c>
    </row>
    <row r="22" spans="1:74" s="59" customFormat="1">
      <c r="A22" s="296" t="s">
        <v>443</v>
      </c>
      <c r="B22" s="144" t="str">
        <f t="shared" si="20"/>
        <v>dd_chnl_id int</v>
      </c>
      <c r="C22" s="145">
        <f t="shared" si="21"/>
        <v>11</v>
      </c>
      <c r="D22" s="145">
        <f t="shared" si="22"/>
        <v>0</v>
      </c>
      <c r="E22" s="145"/>
      <c r="F22" s="319" t="str">
        <f t="shared" si="0"/>
        <v>DD_CHNL_ID</v>
      </c>
      <c r="G22" s="152" t="str">
        <f t="shared" si="1"/>
        <v>int</v>
      </c>
      <c r="H22" s="156">
        <v>11</v>
      </c>
      <c r="I22" s="310">
        <f t="shared" si="2"/>
        <v>1</v>
      </c>
      <c r="J22" s="311"/>
      <c r="K22" s="179" t="str">
        <f t="shared" si="3"/>
        <v>The unique identifier of the derived channel associated to the SKU on the line item.  (From PDM)</v>
      </c>
      <c r="L22" s="179"/>
      <c r="M22" s="410" t="s">
        <v>13133</v>
      </c>
      <c r="N22" s="399" t="s">
        <v>1701</v>
      </c>
      <c r="O22" s="399" t="s">
        <v>1701</v>
      </c>
      <c r="P22" s="334"/>
      <c r="Q22" s="334"/>
      <c r="R22" s="334"/>
      <c r="S22" s="334"/>
      <c r="T22" s="144" t="str">
        <f t="shared" si="4"/>
        <v>DD_CHNL_ID  int,</v>
      </c>
      <c r="U22" s="149" t="s">
        <v>13359</v>
      </c>
      <c r="V22" s="150" t="str">
        <f t="shared" si="5"/>
        <v>DD_CHNL_ID,</v>
      </c>
      <c r="W22" s="149"/>
      <c r="X22" s="149"/>
      <c r="Y22" s="150" t="str">
        <f t="shared" si="6"/>
        <v>,a.DD_CHNL_ID</v>
      </c>
      <c r="Z22" s="297"/>
      <c r="AA22" s="299" t="str">
        <f t="shared" si="7"/>
        <v>select count (distinct DD_CHNL_ID) as DD_CHNL_ID_Count_Distinct FROM DB_SLSCNSL_PRODREFRESH.CDOLW_DMD_ORD_LN_ITM_FCT ;</v>
      </c>
      <c r="AB22" s="297"/>
      <c r="AC22" s="299" t="str">
        <f t="shared" si="8"/>
        <v>select distinct(DD_CHNL_ID) as DD_CHNL_ID_Count_Distinct FROM DB_SLSCNSL_PRODREFRESH.CDOLW_DMD_ORD_LN_ITM_FCT ;</v>
      </c>
      <c r="AD22" s="422" t="s">
        <v>16196</v>
      </c>
      <c r="AE22" s="297"/>
      <c r="AF22" s="59" t="s">
        <v>2737</v>
      </c>
      <c r="AG22" s="59" t="s">
        <v>2825</v>
      </c>
      <c r="AH22" s="59" t="s">
        <v>15395</v>
      </c>
      <c r="AI22" s="144" t="str">
        <f t="shared" si="9"/>
        <v>TXN_TYP_CD</v>
      </c>
      <c r="AJ22" s="144" t="str">
        <f t="shared" si="10"/>
        <v>The type of transaction that generated a row inord_dtl_txn_fct. (ORDER, RETURN, CANCEL, SHIP, MISC)  (From PDM)</v>
      </c>
      <c r="AK22" s="297"/>
      <c r="AL22" s="297"/>
      <c r="AM22" s="298" t="str">
        <f t="shared" si="11"/>
        <v>col_11</v>
      </c>
      <c r="AN22" s="299" t="str">
        <f t="shared" si="12"/>
        <v>create table db_custscience_interns.col_11_DB_SLSCNSL_PRODREFRESH_CDOLW_DMD_ORD_LN_ITM_FCT_distinct_values_table_stats (col_id int, distinct_values bigint) Row format delimited Fields terminated by '\t' Lines terminated by '\n'  Stored as textfile ;</v>
      </c>
      <c r="AO22" s="59" t="s">
        <v>15580</v>
      </c>
      <c r="AR22" s="144" t="str">
        <f t="shared" si="13"/>
        <v>insert into table db_custscience_interns.col_11_DB_SLSCNSL_PRODREFRESH_CDOLW_DMD_ORD_LN_ITM_FCT_distinct_values_table_stats select '11' as col_id, count (distinct DD_CHNL_ID) as distinct_values</v>
      </c>
      <c r="AS22" s="59" t="s">
        <v>15675</v>
      </c>
      <c r="AV22" s="144" t="str">
        <f t="shared" si="14"/>
        <v>insert into table db_custscience_interns.SUMMARY_of_DB_SLSCNSL_PRODREFRESH_CDOLW_DMD_ORD_LN_ITM_FCT_distinct_values_table_stats select col_id, distinct_values from db_custscience_interns.col_11_DB_SLSCNSL_PRODREFRESH_CDOLW_DMD_ORD_LN_ITM_FCT_distinct_values_table_stats ;</v>
      </c>
      <c r="AW22" s="59" t="s">
        <v>15770</v>
      </c>
      <c r="AY22" s="300" t="s">
        <v>15960</v>
      </c>
      <c r="AZ22" s="300">
        <v>19</v>
      </c>
      <c r="BA22" s="300">
        <v>1</v>
      </c>
      <c r="BC22" s="144" t="str">
        <f t="shared" si="15"/>
        <v>drop table db_custscience_interns.col_11_DB_SLSCNSL_PRODREFRESH_CDOLW_DMD_ORD_LN_ITM_FCT_distinct_values_table_stats;</v>
      </c>
      <c r="BD22" s="59" t="s">
        <v>15864</v>
      </c>
      <c r="BE22" s="301"/>
      <c r="BF22" s="144" t="str">
        <f t="shared" si="16"/>
        <v>create table db_custscience_interns.col_11_DB_SLSCNSL_PRODREFRESH_CDOLW_DMD_ORD_LN_ITM_FCT_null_value_count_table_stats (col_id int, null_value_count bigint) Row format delimited Fields terminated by '\t' Lines terminated by '\n'  Stored as textfile ;</v>
      </c>
      <c r="BG22" s="59" t="s">
        <v>16054</v>
      </c>
      <c r="BJ22" s="144" t="str">
        <f t="shared" si="17"/>
        <v xml:space="preserve">insert into table db_custscience_interns.col_11_DB_SLSCNSL_PRODREFRESH_CDOLW_DMD_ORD_LN_ITM_FCT_null_value_count_table_stats select '11' as col_id, count (sell_loc_hash_key) as null_value_count where DD_CHNL_ID IS NULL </v>
      </c>
      <c r="BK22" s="59" t="s">
        <v>15260</v>
      </c>
      <c r="BN22" s="144" t="str">
        <f t="shared" si="18"/>
        <v>insert into table db_custscience_interns.SUMMARY_of_DB_SLSCNSL_PRODREFRESH_CDOLW_DMD_ORD_LN_ITM_FCT_null_value_count_table_stats select col_id, null_value_count from db_custscience_interns.col_11_DB_SLSCNSL_PRODREFRESH_CDOLW_DMD_ORD_LN_ITM_FCT_null_value_count_table_stats ;</v>
      </c>
      <c r="BO22" s="59" t="s">
        <v>13049</v>
      </c>
      <c r="BQ22" s="300"/>
      <c r="BR22" s="302"/>
      <c r="BS22" s="302"/>
      <c r="BU22" s="144" t="str">
        <f t="shared" si="19"/>
        <v>drop table db_custscience_interns.col_11_DB_SLSCNSL_PRODREFRESH_CDOLW_DMD_ORD_LN_ITM_FCT_null_value_count_table_stats ;</v>
      </c>
      <c r="BV22" s="59" t="s">
        <v>12478</v>
      </c>
    </row>
    <row r="23" spans="1:74" s="59" customFormat="1">
      <c r="A23" s="296" t="s">
        <v>15345</v>
      </c>
      <c r="B23" s="144" t="str">
        <f t="shared" si="20"/>
        <v>orig_dc_loc_hash_key string</v>
      </c>
      <c r="C23" s="145">
        <f t="shared" si="21"/>
        <v>21</v>
      </c>
      <c r="D23" s="145">
        <f t="shared" si="22"/>
        <v>0</v>
      </c>
      <c r="E23" s="145"/>
      <c r="F23" s="36" t="str">
        <f t="shared" si="0"/>
        <v>ORIG_DC_LOC_HASH_KEY</v>
      </c>
      <c r="G23" s="36" t="str">
        <f t="shared" si="1"/>
        <v>string</v>
      </c>
      <c r="H23" s="29">
        <v>12</v>
      </c>
      <c r="I23" s="308">
        <f t="shared" si="2"/>
        <v>2085</v>
      </c>
      <c r="J23" s="215"/>
      <c r="K23" s="131" t="str">
        <f t="shared" si="3"/>
        <v xml:space="preserve"> (From PDM)</v>
      </c>
      <c r="L23" s="131"/>
      <c r="M23" s="340"/>
      <c r="N23" s="407" t="s">
        <v>16142</v>
      </c>
      <c r="O23" s="407" t="s">
        <v>16167</v>
      </c>
      <c r="P23" s="334"/>
      <c r="Q23" s="334"/>
      <c r="R23" s="334"/>
      <c r="S23" s="334"/>
      <c r="T23" s="144" t="str">
        <f t="shared" si="4"/>
        <v>ORIG_DC_LOC_HASH_KEY  string,</v>
      </c>
      <c r="U23" s="149" t="s">
        <v>15493</v>
      </c>
      <c r="V23" s="150" t="str">
        <f t="shared" si="5"/>
        <v>ORIG_DC_LOC_HASH_KEY,</v>
      </c>
      <c r="W23" s="149"/>
      <c r="X23" s="149"/>
      <c r="Y23" s="150" t="str">
        <f t="shared" si="6"/>
        <v>,a.ORIG_DC_LOC_HASH_KEY</v>
      </c>
      <c r="Z23" s="297"/>
      <c r="AA23" s="299" t="str">
        <f t="shared" si="7"/>
        <v>select count (distinct ORIG_DC_LOC_HASH_KEY) as ORIG_DC_LOC_HASH_KEY_Count_Distinct FROM DB_SLSCNSL_PRODREFRESH.CDOLW_DMD_ORD_LN_ITM_FCT ;</v>
      </c>
      <c r="AB23" s="297"/>
      <c r="AC23" s="299" t="str">
        <f t="shared" si="8"/>
        <v>select distinct(ORIG_DC_LOC_HASH_KEY) as ORIG_DC_LOC_HASH_KEY_Count_Distinct FROM DB_SLSCNSL_PRODREFRESH.CDOLW_DMD_ORD_LN_ITM_FCT ;</v>
      </c>
      <c r="AD23" s="422" t="s">
        <v>16197</v>
      </c>
      <c r="AE23" s="297"/>
      <c r="AF23" s="59" t="s">
        <v>2739</v>
      </c>
      <c r="AG23" s="59" t="s">
        <v>2825</v>
      </c>
      <c r="AH23" s="59" t="s">
        <v>2740</v>
      </c>
      <c r="AI23" s="144" t="str">
        <f t="shared" si="9"/>
        <v>ORD_BO_XST_IND</v>
      </c>
      <c r="AJ23" s="144" t="str">
        <f t="shared" si="10"/>
        <v>Shows if a backorder exists for any line on this order  (From PDM)</v>
      </c>
      <c r="AK23" s="297"/>
      <c r="AL23" s="297"/>
      <c r="AM23" s="298" t="str">
        <f t="shared" si="11"/>
        <v>col_12</v>
      </c>
      <c r="AN23" s="299" t="str">
        <f t="shared" si="12"/>
        <v>create table db_custscience_interns.col_12_DB_SLSCNSL_PRODREFRESH_CDOLW_DMD_ORD_LN_ITM_FCT_distinct_values_table_stats (col_id int, distinct_values bigint) Row format delimited Fields terminated by '\t' Lines terminated by '\n'  Stored as textfile ;</v>
      </c>
      <c r="AO23" s="59" t="s">
        <v>15581</v>
      </c>
      <c r="AR23" s="144" t="str">
        <f t="shared" si="13"/>
        <v>insert into table db_custscience_interns.col_12_DB_SLSCNSL_PRODREFRESH_CDOLW_DMD_ORD_LN_ITM_FCT_distinct_values_table_stats select '12' as col_id, count (distinct ORIG_DC_LOC_HASH_KEY) as distinct_values</v>
      </c>
      <c r="AS23" s="59" t="s">
        <v>15676</v>
      </c>
      <c r="AV23" s="144" t="str">
        <f t="shared" si="14"/>
        <v>insert into table db_custscience_interns.SUMMARY_of_DB_SLSCNSL_PRODREFRESH_CDOLW_DMD_ORD_LN_ITM_FCT_distinct_values_table_stats select col_id, distinct_values from db_custscience_interns.col_12_DB_SLSCNSL_PRODREFRESH_CDOLW_DMD_ORD_LN_ITM_FCT_distinct_values_table_stats ;</v>
      </c>
      <c r="AW23" s="59" t="s">
        <v>15771</v>
      </c>
      <c r="AY23" s="300" t="s">
        <v>15961</v>
      </c>
      <c r="AZ23" s="300">
        <v>20</v>
      </c>
      <c r="BA23" s="300">
        <v>1</v>
      </c>
      <c r="BC23" s="144" t="str">
        <f t="shared" si="15"/>
        <v>drop table db_custscience_interns.col_12_DB_SLSCNSL_PRODREFRESH_CDOLW_DMD_ORD_LN_ITM_FCT_distinct_values_table_stats;</v>
      </c>
      <c r="BD23" s="59" t="s">
        <v>15865</v>
      </c>
      <c r="BE23" s="301"/>
      <c r="BF23" s="144" t="str">
        <f t="shared" si="16"/>
        <v>create table db_custscience_interns.col_12_DB_SLSCNSL_PRODREFRESH_CDOLW_DMD_ORD_LN_ITM_FCT_null_value_count_table_stats (col_id int, null_value_count bigint) Row format delimited Fields terminated by '\t' Lines terminated by '\n'  Stored as textfile ;</v>
      </c>
      <c r="BG23" s="59" t="s">
        <v>16055</v>
      </c>
      <c r="BJ23" s="144" t="str">
        <f t="shared" si="17"/>
        <v xml:space="preserve">insert into table db_custscience_interns.col_12_DB_SLSCNSL_PRODREFRESH_CDOLW_DMD_ORD_LN_ITM_FCT_null_value_count_table_stats select '12' as col_id, count (sell_loc_hash_key) as null_value_count where ORIG_DC_LOC_HASH_KEY IS NULL </v>
      </c>
      <c r="BK23" s="59" t="s">
        <v>15261</v>
      </c>
      <c r="BN23" s="144" t="str">
        <f t="shared" si="18"/>
        <v>insert into table db_custscience_interns.SUMMARY_of_DB_SLSCNSL_PRODREFRESH_CDOLW_DMD_ORD_LN_ITM_FCT_null_value_count_table_stats select col_id, null_value_count from db_custscience_interns.col_12_DB_SLSCNSL_PRODREFRESH_CDOLW_DMD_ORD_LN_ITM_FCT_null_value_count_table_stats ;</v>
      </c>
      <c r="BO23" s="59" t="s">
        <v>13050</v>
      </c>
      <c r="BQ23" s="300"/>
      <c r="BR23" s="302"/>
      <c r="BS23" s="302"/>
      <c r="BU23" s="144" t="str">
        <f t="shared" si="19"/>
        <v>drop table db_custscience_interns.col_12_DB_SLSCNSL_PRODREFRESH_CDOLW_DMD_ORD_LN_ITM_FCT_null_value_count_table_stats ;</v>
      </c>
      <c r="BV23" s="59" t="s">
        <v>12479</v>
      </c>
    </row>
    <row r="24" spans="1:74" s="59" customFormat="1">
      <c r="A24" s="296" t="s">
        <v>15346</v>
      </c>
      <c r="B24" s="144" t="str">
        <f t="shared" si="20"/>
        <v>ord_crt_dc_loc_hash_key string</v>
      </c>
      <c r="C24" s="145">
        <f t="shared" si="21"/>
        <v>24</v>
      </c>
      <c r="D24" s="145">
        <f t="shared" si="22"/>
        <v>0</v>
      </c>
      <c r="E24" s="145"/>
      <c r="F24" s="36" t="str">
        <f t="shared" si="0"/>
        <v>ORD_CRT_DC_LOC_HASH_KEY</v>
      </c>
      <c r="G24" s="36" t="str">
        <f t="shared" si="1"/>
        <v>tring</v>
      </c>
      <c r="H24" s="29">
        <v>13</v>
      </c>
      <c r="I24" s="308">
        <f t="shared" si="2"/>
        <v>2717</v>
      </c>
      <c r="J24" s="215"/>
      <c r="K24" s="131" t="str">
        <f t="shared" si="3"/>
        <v xml:space="preserve"> (From PDM)</v>
      </c>
      <c r="L24" s="131"/>
      <c r="M24" s="340"/>
      <c r="N24" s="407" t="s">
        <v>112</v>
      </c>
      <c r="O24" s="407" t="s">
        <v>112</v>
      </c>
      <c r="P24" s="334"/>
      <c r="Q24" s="334"/>
      <c r="R24" s="334"/>
      <c r="S24" s="334"/>
      <c r="T24" s="144" t="str">
        <f t="shared" si="4"/>
        <v>ORD_CRT_DC_LOC_HASH_KEY  tring,</v>
      </c>
      <c r="U24" s="149" t="s">
        <v>15494</v>
      </c>
      <c r="V24" s="150" t="str">
        <f t="shared" si="5"/>
        <v>ORD_CRT_DC_LOC_HASH_KEY,</v>
      </c>
      <c r="W24" s="149"/>
      <c r="X24" s="149"/>
      <c r="Y24" s="150" t="str">
        <f t="shared" si="6"/>
        <v>,a.ORD_CRT_DC_LOC_HASH_KEY</v>
      </c>
      <c r="Z24" s="297"/>
      <c r="AA24" s="299" t="str">
        <f t="shared" si="7"/>
        <v>select count (distinct ORD_CRT_DC_LOC_HASH_KEY) as ORD_CRT_DC_LOC_HASH_KEY_Count_Distinct FROM DB_SLSCNSL_PRODREFRESH.CDOLW_DMD_ORD_LN_ITM_FCT ;</v>
      </c>
      <c r="AB24" s="297"/>
      <c r="AC24" s="299" t="str">
        <f t="shared" si="8"/>
        <v>select distinct(ORD_CRT_DC_LOC_HASH_KEY) as ORD_CRT_DC_LOC_HASH_KEY_Count_Distinct FROM DB_SLSCNSL_PRODREFRESH.CDOLW_DMD_ORD_LN_ITM_FCT ;</v>
      </c>
      <c r="AD24" s="422" t="s">
        <v>16198</v>
      </c>
      <c r="AE24" s="297"/>
      <c r="AF24" s="59" t="s">
        <v>15396</v>
      </c>
      <c r="AG24" s="59" t="s">
        <v>2825</v>
      </c>
      <c r="AH24" s="59" t="s">
        <v>15463</v>
      </c>
      <c r="AI24" s="144" t="str">
        <f t="shared" si="9"/>
        <v>CSR_ORIG_PRC_OVRRD_IND</v>
      </c>
      <c r="AJ24" s="144" t="str">
        <f t="shared" si="10"/>
        <v>CSR Price change indicator indicates that a price change was committed by a CSR before order wascreadit authorized derived from YFS ORDER LINE EXTN_ORIG_OMS_PRC_TYP_CD = 06  (From PDM)</v>
      </c>
      <c r="AK24" s="297"/>
      <c r="AL24" s="297"/>
      <c r="AM24" s="298" t="str">
        <f t="shared" si="11"/>
        <v>col_13</v>
      </c>
      <c r="AN24" s="299" t="str">
        <f t="shared" si="12"/>
        <v>create table db_custscience_interns.col_13_DB_SLSCNSL_PRODREFRESH_CDOLW_DMD_ORD_LN_ITM_FCT_distinct_values_table_stats (col_id int, distinct_values bigint) Row format delimited Fields terminated by '\t' Lines terminated by '\n'  Stored as textfile ;</v>
      </c>
      <c r="AO24" s="59" t="s">
        <v>15582</v>
      </c>
      <c r="AR24" s="144" t="str">
        <f t="shared" si="13"/>
        <v>insert into table db_custscience_interns.col_13_DB_SLSCNSL_PRODREFRESH_CDOLW_DMD_ORD_LN_ITM_FCT_distinct_values_table_stats select '13' as col_id, count (distinct ORD_CRT_DC_LOC_HASH_KEY) as distinct_values</v>
      </c>
      <c r="AS24" s="59" t="s">
        <v>15677</v>
      </c>
      <c r="AV24" s="144" t="str">
        <f t="shared" si="14"/>
        <v>insert into table db_custscience_interns.SUMMARY_of_DB_SLSCNSL_PRODREFRESH_CDOLW_DMD_ORD_LN_ITM_FCT_distinct_values_table_stats select col_id, distinct_values from db_custscience_interns.col_13_DB_SLSCNSL_PRODREFRESH_CDOLW_DMD_ORD_LN_ITM_FCT_distinct_values_table_stats ;</v>
      </c>
      <c r="AW24" s="59" t="s">
        <v>15772</v>
      </c>
      <c r="AY24" s="300" t="s">
        <v>15962</v>
      </c>
      <c r="AZ24" s="300">
        <v>3</v>
      </c>
      <c r="BA24" s="300">
        <v>2292221</v>
      </c>
      <c r="BC24" s="144" t="str">
        <f t="shared" si="15"/>
        <v>drop table db_custscience_interns.col_13_DB_SLSCNSL_PRODREFRESH_CDOLW_DMD_ORD_LN_ITM_FCT_distinct_values_table_stats;</v>
      </c>
      <c r="BD24" s="59" t="s">
        <v>15866</v>
      </c>
      <c r="BE24" s="301"/>
      <c r="BF24" s="144" t="str">
        <f t="shared" si="16"/>
        <v>create table db_custscience_interns.col_13_DB_SLSCNSL_PRODREFRESH_CDOLW_DMD_ORD_LN_ITM_FCT_null_value_count_table_stats (col_id int, null_value_count bigint) Row format delimited Fields terminated by '\t' Lines terminated by '\n'  Stored as textfile ;</v>
      </c>
      <c r="BG24" s="59" t="s">
        <v>16056</v>
      </c>
      <c r="BJ24" s="144" t="str">
        <f t="shared" si="17"/>
        <v xml:space="preserve">insert into table db_custscience_interns.col_13_DB_SLSCNSL_PRODREFRESH_CDOLW_DMD_ORD_LN_ITM_FCT_null_value_count_table_stats select '13' as col_id, count (sell_loc_hash_key) as null_value_count where ORD_CRT_DC_LOC_HASH_KEY IS NULL </v>
      </c>
      <c r="BK24" s="59" t="s">
        <v>15262</v>
      </c>
      <c r="BN24" s="144" t="str">
        <f t="shared" si="18"/>
        <v>insert into table db_custscience_interns.SUMMARY_of_DB_SLSCNSL_PRODREFRESH_CDOLW_DMD_ORD_LN_ITM_FCT_null_value_count_table_stats select col_id, null_value_count from db_custscience_interns.col_13_DB_SLSCNSL_PRODREFRESH_CDOLW_DMD_ORD_LN_ITM_FCT_null_value_count_table_stats ;</v>
      </c>
      <c r="BO24" s="59" t="s">
        <v>13051</v>
      </c>
      <c r="BQ24" s="300"/>
      <c r="BR24" s="302"/>
      <c r="BS24" s="302"/>
      <c r="BU24" s="144" t="str">
        <f t="shared" si="19"/>
        <v>drop table db_custscience_interns.col_13_DB_SLSCNSL_PRODREFRESH_CDOLW_DMD_ORD_LN_ITM_FCT_null_value_count_table_stats ;</v>
      </c>
      <c r="BV24" s="59" t="s">
        <v>12480</v>
      </c>
    </row>
    <row r="25" spans="1:74" s="59" customFormat="1">
      <c r="A25" s="296" t="s">
        <v>15347</v>
      </c>
      <c r="B25" s="144" t="str">
        <f t="shared" si="20"/>
        <v>dc_loc_hash_key string</v>
      </c>
      <c r="C25" s="145">
        <f t="shared" si="21"/>
        <v>16</v>
      </c>
      <c r="D25" s="145">
        <f t="shared" si="22"/>
        <v>0</v>
      </c>
      <c r="E25" s="145"/>
      <c r="F25" s="36" t="str">
        <f t="shared" si="0"/>
        <v>DC_LOC_HASH_KEY</v>
      </c>
      <c r="G25" s="36" t="str">
        <f t="shared" si="1"/>
        <v>string</v>
      </c>
      <c r="H25" s="29">
        <v>14</v>
      </c>
      <c r="I25" s="308">
        <f t="shared" si="2"/>
        <v>2153</v>
      </c>
      <c r="J25" s="215"/>
      <c r="K25" s="131" t="str">
        <f t="shared" si="3"/>
        <v xml:space="preserve"> (From PDM)</v>
      </c>
      <c r="L25" s="131"/>
      <c r="M25" s="340"/>
      <c r="N25" s="407" t="s">
        <v>16142</v>
      </c>
      <c r="O25" s="407" t="s">
        <v>16167</v>
      </c>
      <c r="P25" s="334"/>
      <c r="Q25" s="334"/>
      <c r="R25" s="334"/>
      <c r="S25" s="334"/>
      <c r="T25" s="144" t="str">
        <f t="shared" si="4"/>
        <v>DC_LOC_HASH_KEY  string,</v>
      </c>
      <c r="U25" s="149" t="s">
        <v>15495</v>
      </c>
      <c r="V25" s="150" t="str">
        <f t="shared" si="5"/>
        <v>DC_LOC_HASH_KEY,</v>
      </c>
      <c r="W25" s="149"/>
      <c r="X25" s="149"/>
      <c r="Y25" s="150" t="str">
        <f t="shared" si="6"/>
        <v>,a.DC_LOC_HASH_KEY</v>
      </c>
      <c r="Z25" s="297"/>
      <c r="AA25" s="299" t="str">
        <f t="shared" si="7"/>
        <v>select count (distinct DC_LOC_HASH_KEY) as DC_LOC_HASH_KEY_Count_Distinct FROM DB_SLSCNSL_PRODREFRESH.CDOLW_DMD_ORD_LN_ITM_FCT ;</v>
      </c>
      <c r="AB25" s="297"/>
      <c r="AC25" s="299" t="str">
        <f t="shared" si="8"/>
        <v>select distinct(DC_LOC_HASH_KEY) as DC_LOC_HASH_KEY_Count_Distinct FROM DB_SLSCNSL_PRODREFRESH.CDOLW_DMD_ORD_LN_ITM_FCT ;</v>
      </c>
      <c r="AD25" s="422" t="s">
        <v>16199</v>
      </c>
      <c r="AE25" s="297"/>
      <c r="AF25" s="59" t="s">
        <v>15397</v>
      </c>
      <c r="AG25" s="59" t="s">
        <v>2825</v>
      </c>
      <c r="AH25" s="59" t="s">
        <v>15464</v>
      </c>
      <c r="AI25" s="144" t="str">
        <f t="shared" si="9"/>
        <v>VAT_APPL_IND</v>
      </c>
      <c r="AJ25" s="144" t="str">
        <f t="shared" si="10"/>
        <v>Indicates if the TAX has been applied to the order. Initially to be used for VAT only, but could be used for all tax types. Name is misleading. Values are 'Yes' or 'No'. Null is assumed to be 'No'.  (From PDM)</v>
      </c>
      <c r="AK25" s="297"/>
      <c r="AL25" s="297"/>
      <c r="AM25" s="298" t="str">
        <f t="shared" si="11"/>
        <v>col_14</v>
      </c>
      <c r="AN25" s="299" t="str">
        <f t="shared" si="12"/>
        <v>create table db_custscience_interns.col_14_DB_SLSCNSL_PRODREFRESH_CDOLW_DMD_ORD_LN_ITM_FCT_distinct_values_table_stats (col_id int, distinct_values bigint) Row format delimited Fields terminated by '\t' Lines terminated by '\n'  Stored as textfile ;</v>
      </c>
      <c r="AO25" s="59" t="s">
        <v>15583</v>
      </c>
      <c r="AR25" s="144" t="str">
        <f t="shared" si="13"/>
        <v>insert into table db_custscience_interns.col_14_DB_SLSCNSL_PRODREFRESH_CDOLW_DMD_ORD_LN_ITM_FCT_distinct_values_table_stats select '14' as col_id, count (distinct DC_LOC_HASH_KEY) as distinct_values</v>
      </c>
      <c r="AS25" s="59" t="s">
        <v>15678</v>
      </c>
      <c r="AV25" s="144" t="str">
        <f t="shared" si="14"/>
        <v>insert into table db_custscience_interns.SUMMARY_of_DB_SLSCNSL_PRODREFRESH_CDOLW_DMD_ORD_LN_ITM_FCT_distinct_values_table_stats select col_id, distinct_values from db_custscience_interns.col_14_DB_SLSCNSL_PRODREFRESH_CDOLW_DMD_ORD_LN_ITM_FCT_distinct_values_table_stats ;</v>
      </c>
      <c r="AW25" s="59" t="s">
        <v>15773</v>
      </c>
      <c r="AY25" s="300" t="s">
        <v>15963</v>
      </c>
      <c r="AZ25" s="300">
        <v>21</v>
      </c>
      <c r="BA25" s="300">
        <v>4</v>
      </c>
      <c r="BC25" s="144" t="str">
        <f t="shared" si="15"/>
        <v>drop table db_custscience_interns.col_14_DB_SLSCNSL_PRODREFRESH_CDOLW_DMD_ORD_LN_ITM_FCT_distinct_values_table_stats;</v>
      </c>
      <c r="BD25" s="59" t="s">
        <v>15867</v>
      </c>
      <c r="BE25" s="301"/>
      <c r="BF25" s="144" t="str">
        <f t="shared" si="16"/>
        <v>create table db_custscience_interns.col_14_DB_SLSCNSL_PRODREFRESH_CDOLW_DMD_ORD_LN_ITM_FCT_null_value_count_table_stats (col_id int, null_value_count bigint) Row format delimited Fields terminated by '\t' Lines terminated by '\n'  Stored as textfile ;</v>
      </c>
      <c r="BG25" s="59" t="s">
        <v>16057</v>
      </c>
      <c r="BJ25" s="144" t="str">
        <f t="shared" si="17"/>
        <v xml:space="preserve">insert into table db_custscience_interns.col_14_DB_SLSCNSL_PRODREFRESH_CDOLW_DMD_ORD_LN_ITM_FCT_null_value_count_table_stats select '14' as col_id, count (sell_loc_hash_key) as null_value_count where DC_LOC_HASH_KEY IS NULL </v>
      </c>
      <c r="BK25" s="59" t="s">
        <v>15263</v>
      </c>
      <c r="BN25" s="144" t="str">
        <f t="shared" si="18"/>
        <v>insert into table db_custscience_interns.SUMMARY_of_DB_SLSCNSL_PRODREFRESH_CDOLW_DMD_ORD_LN_ITM_FCT_null_value_count_table_stats select col_id, null_value_count from db_custscience_interns.col_14_DB_SLSCNSL_PRODREFRESH_CDOLW_DMD_ORD_LN_ITM_FCT_null_value_count_table_stats ;</v>
      </c>
      <c r="BO25" s="59" t="s">
        <v>13052</v>
      </c>
      <c r="BQ25" s="300"/>
      <c r="BR25" s="302"/>
      <c r="BS25" s="302"/>
      <c r="BU25" s="144" t="str">
        <f t="shared" si="19"/>
        <v>drop table db_custscience_interns.col_14_DB_SLSCNSL_PRODREFRESH_CDOLW_DMD_ORD_LN_ITM_FCT_null_value_count_table_stats ;</v>
      </c>
      <c r="BV25" s="59" t="s">
        <v>12481</v>
      </c>
    </row>
    <row r="26" spans="1:74" s="59" customFormat="1">
      <c r="A26" s="296" t="s">
        <v>15348</v>
      </c>
      <c r="B26" s="144" t="str">
        <f t="shared" si="20"/>
        <v>ord_dt_hash_key int</v>
      </c>
      <c r="C26" s="145">
        <f t="shared" si="21"/>
        <v>16</v>
      </c>
      <c r="D26" s="145">
        <f t="shared" si="22"/>
        <v>0</v>
      </c>
      <c r="E26" s="145"/>
      <c r="F26" s="36" t="str">
        <f t="shared" si="0"/>
        <v>ORD_DT_HASH_KEY</v>
      </c>
      <c r="G26" s="36" t="str">
        <f t="shared" si="1"/>
        <v>int</v>
      </c>
      <c r="H26" s="29">
        <v>15</v>
      </c>
      <c r="I26" s="308">
        <f t="shared" si="2"/>
        <v>1727</v>
      </c>
      <c r="J26" s="215"/>
      <c r="K26" s="131" t="str">
        <f t="shared" si="3"/>
        <v xml:space="preserve"> (From PDM)</v>
      </c>
      <c r="L26" s="131"/>
      <c r="M26" s="340"/>
      <c r="N26" s="407" t="s">
        <v>12842</v>
      </c>
      <c r="O26" s="407" t="s">
        <v>16168</v>
      </c>
      <c r="P26" s="334"/>
      <c r="Q26" s="334"/>
      <c r="R26" s="334"/>
      <c r="S26" s="334"/>
      <c r="T26" s="144" t="str">
        <f t="shared" si="4"/>
        <v>ORD_DT_HASH_KEY  int,</v>
      </c>
      <c r="U26" s="149" t="s">
        <v>15496</v>
      </c>
      <c r="V26" s="150" t="str">
        <f t="shared" si="5"/>
        <v>ORD_DT_HASH_KEY,</v>
      </c>
      <c r="W26" s="149"/>
      <c r="X26" s="149"/>
      <c r="Y26" s="150" t="str">
        <f t="shared" si="6"/>
        <v>,a.ORD_DT_HASH_KEY</v>
      </c>
      <c r="Z26" s="297"/>
      <c r="AA26" s="299" t="str">
        <f t="shared" si="7"/>
        <v>select count (distinct ORD_DT_HASH_KEY) as ORD_DT_HASH_KEY_Count_Distinct FROM DB_SLSCNSL_PRODREFRESH.CDOLW_DMD_ORD_LN_ITM_FCT ;</v>
      </c>
      <c r="AB26" s="297"/>
      <c r="AC26" s="299" t="str">
        <f t="shared" si="8"/>
        <v>select distinct(ORD_DT_HASH_KEY) as ORD_DT_HASH_KEY_Count_Distinct FROM DB_SLSCNSL_PRODREFRESH.CDOLW_DMD_ORD_LN_ITM_FCT ;</v>
      </c>
      <c r="AD26" s="422" t="s">
        <v>16200</v>
      </c>
      <c r="AE26" s="297"/>
      <c r="AF26" s="59" t="s">
        <v>15398</v>
      </c>
      <c r="AG26" s="59" t="s">
        <v>2825</v>
      </c>
      <c r="AH26" s="59" t="s">
        <v>15465</v>
      </c>
      <c r="AI26" s="144" t="str">
        <f t="shared" si="9"/>
        <v>LN_CUR_PRC_OVRD_RSN_CD</v>
      </c>
      <c r="AJ26" s="144" t="str">
        <f t="shared" si="10"/>
        <v>The reason code stamped on the line if the price on the line is overridden  (From PDM)</v>
      </c>
      <c r="AK26" s="297"/>
      <c r="AL26" s="297"/>
      <c r="AM26" s="298" t="str">
        <f t="shared" si="11"/>
        <v>col_15</v>
      </c>
      <c r="AN26" s="299" t="str">
        <f t="shared" si="12"/>
        <v>create table db_custscience_interns.col_15_DB_SLSCNSL_PRODREFRESH_CDOLW_DMD_ORD_LN_ITM_FCT_distinct_values_table_stats (col_id int, distinct_values bigint) Row format delimited Fields terminated by '\t' Lines terminated by '\n'  Stored as textfile ;</v>
      </c>
      <c r="AO26" s="59" t="s">
        <v>15584</v>
      </c>
      <c r="AR26" s="144" t="str">
        <f t="shared" si="13"/>
        <v>insert into table db_custscience_interns.col_15_DB_SLSCNSL_PRODREFRESH_CDOLW_DMD_ORD_LN_ITM_FCT_distinct_values_table_stats select '15' as col_id, count (distinct ORD_DT_HASH_KEY) as distinct_values</v>
      </c>
      <c r="AS26" s="59" t="s">
        <v>15679</v>
      </c>
      <c r="AV26" s="144" t="str">
        <f t="shared" si="14"/>
        <v>insert into table db_custscience_interns.SUMMARY_of_DB_SLSCNSL_PRODREFRESH_CDOLW_DMD_ORD_LN_ITM_FCT_distinct_values_table_stats select col_id, distinct_values from db_custscience_interns.col_15_DB_SLSCNSL_PRODREFRESH_CDOLW_DMD_ORD_LN_ITM_FCT_distinct_values_table_stats ;</v>
      </c>
      <c r="AW26" s="59" t="s">
        <v>15774</v>
      </c>
      <c r="AY26" s="300" t="s">
        <v>15964</v>
      </c>
      <c r="AZ26" s="300">
        <v>22</v>
      </c>
      <c r="BA26" s="300">
        <v>2</v>
      </c>
      <c r="BC26" s="144" t="str">
        <f t="shared" si="15"/>
        <v>drop table db_custscience_interns.col_15_DB_SLSCNSL_PRODREFRESH_CDOLW_DMD_ORD_LN_ITM_FCT_distinct_values_table_stats;</v>
      </c>
      <c r="BD26" s="59" t="s">
        <v>15868</v>
      </c>
      <c r="BE26" s="301"/>
      <c r="BF26" s="144" t="str">
        <f t="shared" si="16"/>
        <v>create table db_custscience_interns.col_15_DB_SLSCNSL_PRODREFRESH_CDOLW_DMD_ORD_LN_ITM_FCT_null_value_count_table_stats (col_id int, null_value_count bigint) Row format delimited Fields terminated by '\t' Lines terminated by '\n'  Stored as textfile ;</v>
      </c>
      <c r="BG26" s="59" t="s">
        <v>16058</v>
      </c>
      <c r="BJ26" s="144" t="str">
        <f t="shared" si="17"/>
        <v xml:space="preserve">insert into table db_custscience_interns.col_15_DB_SLSCNSL_PRODREFRESH_CDOLW_DMD_ORD_LN_ITM_FCT_null_value_count_table_stats select '15' as col_id, count (sell_loc_hash_key) as null_value_count where ORD_DT_HASH_KEY IS NULL </v>
      </c>
      <c r="BK26" s="59" t="s">
        <v>15264</v>
      </c>
      <c r="BN26" s="144" t="str">
        <f t="shared" si="18"/>
        <v>insert into table db_custscience_interns.SUMMARY_of_DB_SLSCNSL_PRODREFRESH_CDOLW_DMD_ORD_LN_ITM_FCT_null_value_count_table_stats select col_id, null_value_count from db_custscience_interns.col_15_DB_SLSCNSL_PRODREFRESH_CDOLW_DMD_ORD_LN_ITM_FCT_null_value_count_table_stats ;</v>
      </c>
      <c r="BO26" s="59" t="s">
        <v>13053</v>
      </c>
      <c r="BQ26" s="300"/>
      <c r="BR26" s="300"/>
      <c r="BS26" s="300"/>
      <c r="BU26" s="144" t="str">
        <f t="shared" si="19"/>
        <v>drop table db_custscience_interns.col_15_DB_SLSCNSL_PRODREFRESH_CDOLW_DMD_ORD_LN_ITM_FCT_null_value_count_table_stats ;</v>
      </c>
      <c r="BV26" s="59" t="s">
        <v>12482</v>
      </c>
    </row>
    <row r="27" spans="1:74" s="59" customFormat="1">
      <c r="A27" s="59" t="s">
        <v>15349</v>
      </c>
      <c r="B27" s="144" t="str">
        <f t="shared" si="20"/>
        <v>bkord_ini_prms_shp_dt_hash_key int</v>
      </c>
      <c r="C27" s="145">
        <f t="shared" si="21"/>
        <v>31</v>
      </c>
      <c r="D27" s="145">
        <f t="shared" si="22"/>
        <v>0</v>
      </c>
      <c r="E27" s="145"/>
      <c r="F27" s="36" t="str">
        <f t="shared" si="0"/>
        <v>BKORD_INI_PRMS_SHP_DT_HASH_KEY</v>
      </c>
      <c r="G27" s="36" t="str">
        <f t="shared" si="1"/>
        <v>int</v>
      </c>
      <c r="H27" s="29">
        <v>16</v>
      </c>
      <c r="I27" s="308">
        <f t="shared" si="2"/>
        <v>1310</v>
      </c>
      <c r="J27" s="215"/>
      <c r="K27" s="131" t="str">
        <f t="shared" si="3"/>
        <v xml:space="preserve"> (From PDM)</v>
      </c>
      <c r="L27" s="131"/>
      <c r="M27" s="340"/>
      <c r="N27" s="407" t="s">
        <v>3359</v>
      </c>
      <c r="O27" s="407" t="s">
        <v>16144</v>
      </c>
      <c r="P27" s="334"/>
      <c r="Q27" s="334"/>
      <c r="R27" s="334"/>
      <c r="S27" s="334"/>
      <c r="T27" s="144" t="str">
        <f t="shared" si="4"/>
        <v>BKORD_INI_PRMS_SHP_DT_HASH_KEY  int,</v>
      </c>
      <c r="U27" s="149" t="s">
        <v>15497</v>
      </c>
      <c r="V27" s="150" t="str">
        <f t="shared" si="5"/>
        <v>BKORD_INI_PRMS_SHP_DT_HASH_KEY,</v>
      </c>
      <c r="W27" s="149"/>
      <c r="X27" s="149"/>
      <c r="Y27" s="150" t="str">
        <f t="shared" si="6"/>
        <v>,a.BKORD_INI_PRMS_SHP_DT_HASH_KEY</v>
      </c>
      <c r="Z27" s="303"/>
      <c r="AA27" s="299" t="str">
        <f t="shared" si="7"/>
        <v>select count (distinct BKORD_INI_PRMS_SHP_DT_HASH_KEY) as BKORD_INI_PRMS_SHP_DT_HASH_KEY_Count_Distinct FROM DB_SLSCNSL_PRODREFRESH.CDOLW_DMD_ORD_LN_ITM_FCT ;</v>
      </c>
      <c r="AB27" s="303"/>
      <c r="AC27" s="299" t="str">
        <f t="shared" si="8"/>
        <v>select distinct(BKORD_INI_PRMS_SHP_DT_HASH_KEY) as BKORD_INI_PRMS_SHP_DT_HASH_KEY_Count_Distinct FROM DB_SLSCNSL_PRODREFRESH.CDOLW_DMD_ORD_LN_ITM_FCT ;</v>
      </c>
      <c r="AD27" s="423" t="s">
        <v>16201</v>
      </c>
      <c r="AE27" s="303"/>
      <c r="AF27" s="59" t="s">
        <v>15399</v>
      </c>
      <c r="AG27" s="59" t="s">
        <v>2825</v>
      </c>
      <c r="AI27" s="144" t="str">
        <f t="shared" si="9"/>
        <v>RLSE_ID</v>
      </c>
      <c r="AJ27" s="144" t="str">
        <f t="shared" si="10"/>
        <v xml:space="preserve"> (From PDM)</v>
      </c>
      <c r="AK27" s="303"/>
      <c r="AL27" s="303"/>
      <c r="AM27" s="298" t="str">
        <f t="shared" si="11"/>
        <v>col_16</v>
      </c>
      <c r="AN27" s="299" t="str">
        <f t="shared" si="12"/>
        <v>create table db_custscience_interns.col_16_DB_SLSCNSL_PRODREFRESH_CDOLW_DMD_ORD_LN_ITM_FCT_distinct_values_table_stats (col_id int, distinct_values bigint) Row format delimited Fields terminated by '\t' Lines terminated by '\n'  Stored as textfile ;</v>
      </c>
      <c r="AO27" s="59" t="s">
        <v>15585</v>
      </c>
      <c r="AR27" s="144" t="str">
        <f t="shared" si="13"/>
        <v>insert into table db_custscience_interns.col_16_DB_SLSCNSL_PRODREFRESH_CDOLW_DMD_ORD_LN_ITM_FCT_distinct_values_table_stats select '16' as col_id, count (distinct BKORD_INI_PRMS_SHP_DT_HASH_KEY) as distinct_values</v>
      </c>
      <c r="AS27" s="59" t="s">
        <v>15680</v>
      </c>
      <c r="AV27" s="144" t="str">
        <f t="shared" si="14"/>
        <v>insert into table db_custscience_interns.SUMMARY_of_DB_SLSCNSL_PRODREFRESH_CDOLW_DMD_ORD_LN_ITM_FCT_distinct_values_table_stats select col_id, distinct_values from db_custscience_interns.col_16_DB_SLSCNSL_PRODREFRESH_CDOLW_DMD_ORD_LN_ITM_FCT_distinct_values_table_stats ;</v>
      </c>
      <c r="AW27" s="59" t="s">
        <v>15775</v>
      </c>
      <c r="AY27" s="300" t="s">
        <v>15965</v>
      </c>
      <c r="AZ27" s="300">
        <v>23</v>
      </c>
      <c r="BA27" s="300">
        <v>3</v>
      </c>
      <c r="BC27" s="144" t="str">
        <f t="shared" si="15"/>
        <v>drop table db_custscience_interns.col_16_DB_SLSCNSL_PRODREFRESH_CDOLW_DMD_ORD_LN_ITM_FCT_distinct_values_table_stats;</v>
      </c>
      <c r="BD27" s="59" t="s">
        <v>15869</v>
      </c>
      <c r="BE27" s="301"/>
      <c r="BF27" s="144" t="str">
        <f t="shared" si="16"/>
        <v>create table db_custscience_interns.col_16_DB_SLSCNSL_PRODREFRESH_CDOLW_DMD_ORD_LN_ITM_FCT_null_value_count_table_stats (col_id int, null_value_count bigint) Row format delimited Fields terminated by '\t' Lines terminated by '\n'  Stored as textfile ;</v>
      </c>
      <c r="BG27" s="59" t="s">
        <v>16059</v>
      </c>
      <c r="BJ27" s="144" t="str">
        <f t="shared" si="17"/>
        <v xml:space="preserve">insert into table db_custscience_interns.col_16_DB_SLSCNSL_PRODREFRESH_CDOLW_DMD_ORD_LN_ITM_FCT_null_value_count_table_stats select '16' as col_id, count (sell_loc_hash_key) as null_value_count where BKORD_INI_PRMS_SHP_DT_HASH_KEY IS NULL </v>
      </c>
      <c r="BK27" s="59" t="s">
        <v>15265</v>
      </c>
      <c r="BN27" s="144" t="str">
        <f t="shared" si="18"/>
        <v>insert into table db_custscience_interns.SUMMARY_of_DB_SLSCNSL_PRODREFRESH_CDOLW_DMD_ORD_LN_ITM_FCT_null_value_count_table_stats select col_id, null_value_count from db_custscience_interns.col_16_DB_SLSCNSL_PRODREFRESH_CDOLW_DMD_ORD_LN_ITM_FCT_null_value_count_table_stats ;</v>
      </c>
      <c r="BO27" s="59" t="s">
        <v>13054</v>
      </c>
      <c r="BQ27" s="300"/>
      <c r="BR27" s="300"/>
      <c r="BS27" s="300"/>
      <c r="BU27" s="144" t="str">
        <f t="shared" si="19"/>
        <v>drop table db_custscience_interns.col_16_DB_SLSCNSL_PRODREFRESH_CDOLW_DMD_ORD_LN_ITM_FCT_null_value_count_table_stats ;</v>
      </c>
      <c r="BV27" s="59" t="s">
        <v>12483</v>
      </c>
    </row>
    <row r="28" spans="1:74" s="59" customFormat="1">
      <c r="A28" s="59" t="s">
        <v>15350</v>
      </c>
      <c r="B28" s="144" t="str">
        <f t="shared" si="20"/>
        <v>bkord_rvs_prms_shp_dt_hash_key int</v>
      </c>
      <c r="C28" s="145">
        <f t="shared" si="21"/>
        <v>31</v>
      </c>
      <c r="D28" s="145">
        <f t="shared" si="22"/>
        <v>0</v>
      </c>
      <c r="E28" s="145"/>
      <c r="F28" s="36" t="str">
        <f t="shared" si="0"/>
        <v>BKORD_RVS_PRMS_SHP_DT_HASH_KEY</v>
      </c>
      <c r="G28" s="36" t="str">
        <f t="shared" si="1"/>
        <v>int</v>
      </c>
      <c r="H28" s="29">
        <v>17</v>
      </c>
      <c r="I28" s="308">
        <f t="shared" si="2"/>
        <v>1396</v>
      </c>
      <c r="J28" s="30"/>
      <c r="K28" s="131" t="str">
        <f t="shared" si="3"/>
        <v xml:space="preserve"> (From PDM)</v>
      </c>
      <c r="L28" s="131"/>
      <c r="M28" s="340"/>
      <c r="N28" s="407" t="s">
        <v>3359</v>
      </c>
      <c r="O28" s="407" t="s">
        <v>16144</v>
      </c>
      <c r="P28" s="334"/>
      <c r="Q28" s="334"/>
      <c r="R28" s="334"/>
      <c r="S28" s="334"/>
      <c r="T28" s="144" t="str">
        <f t="shared" si="4"/>
        <v>BKORD_RVS_PRMS_SHP_DT_HASH_KEY  int,</v>
      </c>
      <c r="U28" s="149" t="s">
        <v>15498</v>
      </c>
      <c r="V28" s="150" t="str">
        <f t="shared" si="5"/>
        <v>BKORD_RVS_PRMS_SHP_DT_HASH_KEY,</v>
      </c>
      <c r="W28" s="149"/>
      <c r="X28" s="149"/>
      <c r="Y28" s="150" t="str">
        <f t="shared" si="6"/>
        <v>,a.BKORD_RVS_PRMS_SHP_DT_HASH_KEY</v>
      </c>
      <c r="AA28" s="299" t="str">
        <f t="shared" si="7"/>
        <v>select count (distinct BKORD_RVS_PRMS_SHP_DT_HASH_KEY) as BKORD_RVS_PRMS_SHP_DT_HASH_KEY_Count_Distinct FROM DB_SLSCNSL_PRODREFRESH.CDOLW_DMD_ORD_LN_ITM_FCT ;</v>
      </c>
      <c r="AC28" s="299" t="str">
        <f t="shared" si="8"/>
        <v>select distinct(BKORD_RVS_PRMS_SHP_DT_HASH_KEY) as BKORD_RVS_PRMS_SHP_DT_HASH_KEY_Count_Distinct FROM DB_SLSCNSL_PRODREFRESH.CDOLW_DMD_ORD_LN_ITM_FCT ;</v>
      </c>
      <c r="AD28" s="296" t="s">
        <v>16202</v>
      </c>
      <c r="AF28" s="59" t="s">
        <v>15400</v>
      </c>
      <c r="AG28" s="59" t="s">
        <v>2825</v>
      </c>
      <c r="AH28" s="59" t="s">
        <v>15401</v>
      </c>
      <c r="AI28" s="144" t="str">
        <f t="shared" si="9"/>
        <v>CNCL_RSN_CD</v>
      </c>
      <c r="AJ28" s="144" t="str">
        <f t="shared" si="10"/>
        <v>Foreign key to CNCL_RSN_DIM Cancel reason of the line derived from YFS_ORDER_LINE. EXTN_CNCL_RSN_CD  (From PDM)</v>
      </c>
      <c r="AM28" s="298" t="str">
        <f t="shared" si="11"/>
        <v>col_17</v>
      </c>
      <c r="AN28" s="299" t="str">
        <f t="shared" si="12"/>
        <v>create table db_custscience_interns.col_17_DB_SLSCNSL_PRODREFRESH_CDOLW_DMD_ORD_LN_ITM_FCT_distinct_values_table_stats (col_id int, distinct_values bigint) Row format delimited Fields terminated by '\t' Lines terminated by '\n'  Stored as textfile ;</v>
      </c>
      <c r="AO28" s="59" t="s">
        <v>15586</v>
      </c>
      <c r="AR28" s="144" t="str">
        <f t="shared" si="13"/>
        <v>insert into table db_custscience_interns.col_17_DB_SLSCNSL_PRODREFRESH_CDOLW_DMD_ORD_LN_ITM_FCT_distinct_values_table_stats select '17' as col_id, count (distinct BKORD_RVS_PRMS_SHP_DT_HASH_KEY) as distinct_values</v>
      </c>
      <c r="AS28" s="59" t="s">
        <v>15681</v>
      </c>
      <c r="AV28" s="144" t="str">
        <f t="shared" si="14"/>
        <v>insert into table db_custscience_interns.SUMMARY_of_DB_SLSCNSL_PRODREFRESH_CDOLW_DMD_ORD_LN_ITM_FCT_distinct_values_table_stats select col_id, distinct_values from db_custscience_interns.col_17_DB_SLSCNSL_PRODREFRESH_CDOLW_DMD_ORD_LN_ITM_FCT_distinct_values_table_stats ;</v>
      </c>
      <c r="AW28" s="59" t="s">
        <v>15776</v>
      </c>
      <c r="AY28" s="300" t="s">
        <v>15966</v>
      </c>
      <c r="AZ28" s="300">
        <v>24</v>
      </c>
      <c r="BA28" s="300">
        <v>2</v>
      </c>
      <c r="BC28" s="144" t="str">
        <f t="shared" si="15"/>
        <v>drop table db_custscience_interns.col_17_DB_SLSCNSL_PRODREFRESH_CDOLW_DMD_ORD_LN_ITM_FCT_distinct_values_table_stats;</v>
      </c>
      <c r="BD28" s="59" t="s">
        <v>15870</v>
      </c>
      <c r="BE28" s="301"/>
      <c r="BF28" s="144" t="str">
        <f t="shared" si="16"/>
        <v>create table db_custscience_interns.col_17_DB_SLSCNSL_PRODREFRESH_CDOLW_DMD_ORD_LN_ITM_FCT_null_value_count_table_stats (col_id int, null_value_count bigint) Row format delimited Fields terminated by '\t' Lines terminated by '\n'  Stored as textfile ;</v>
      </c>
      <c r="BG28" s="59" t="s">
        <v>16060</v>
      </c>
      <c r="BJ28" s="144" t="str">
        <f t="shared" si="17"/>
        <v xml:space="preserve">insert into table db_custscience_interns.col_17_DB_SLSCNSL_PRODREFRESH_CDOLW_DMD_ORD_LN_ITM_FCT_null_value_count_table_stats select '17' as col_id, count (sell_loc_hash_key) as null_value_count where BKORD_RVS_PRMS_SHP_DT_HASH_KEY IS NULL </v>
      </c>
      <c r="BK28" s="59" t="s">
        <v>15266</v>
      </c>
      <c r="BN28" s="144" t="str">
        <f t="shared" si="18"/>
        <v>insert into table db_custscience_interns.SUMMARY_of_DB_SLSCNSL_PRODREFRESH_CDOLW_DMD_ORD_LN_ITM_FCT_null_value_count_table_stats select col_id, null_value_count from db_custscience_interns.col_17_DB_SLSCNSL_PRODREFRESH_CDOLW_DMD_ORD_LN_ITM_FCT_null_value_count_table_stats ;</v>
      </c>
      <c r="BO28" s="59" t="s">
        <v>13055</v>
      </c>
      <c r="BQ28" s="300"/>
      <c r="BR28" s="300"/>
      <c r="BS28" s="300"/>
      <c r="BU28" s="144" t="str">
        <f t="shared" si="19"/>
        <v>drop table db_custscience_interns.col_17_DB_SLSCNSL_PRODREFRESH_CDOLW_DMD_ORD_LN_ITM_FCT_null_value_count_table_stats ;</v>
      </c>
      <c r="BV28" s="59" t="s">
        <v>12484</v>
      </c>
    </row>
    <row r="29" spans="1:74" s="59" customFormat="1">
      <c r="A29" s="59" t="s">
        <v>15351</v>
      </c>
      <c r="B29" s="144" t="str">
        <f t="shared" si="20"/>
        <v>ord_ini_prms_shp_dt_hash_key int</v>
      </c>
      <c r="C29" s="145">
        <f t="shared" si="21"/>
        <v>29</v>
      </c>
      <c r="D29" s="145">
        <f t="shared" si="22"/>
        <v>0</v>
      </c>
      <c r="E29" s="145"/>
      <c r="F29" s="36" t="str">
        <f t="shared" si="0"/>
        <v>ORD_INI_PRMS_SHP_DT_HASH_KEY</v>
      </c>
      <c r="G29" s="36" t="str">
        <f t="shared" si="1"/>
        <v>int</v>
      </c>
      <c r="H29" s="29">
        <v>18</v>
      </c>
      <c r="I29" s="308">
        <f t="shared" si="2"/>
        <v>1305</v>
      </c>
      <c r="J29" s="30"/>
      <c r="K29" s="131" t="str">
        <f t="shared" si="3"/>
        <v xml:space="preserve"> (From PDM)</v>
      </c>
      <c r="L29" s="131"/>
      <c r="M29" s="340"/>
      <c r="N29" s="407" t="s">
        <v>16143</v>
      </c>
      <c r="O29" s="407" t="s">
        <v>16169</v>
      </c>
      <c r="P29" s="334"/>
      <c r="Q29" s="334"/>
      <c r="R29" s="334"/>
      <c r="S29" s="334"/>
      <c r="T29" s="144" t="str">
        <f t="shared" si="4"/>
        <v>ORD_INI_PRMS_SHP_DT_HASH_KEY  int,</v>
      </c>
      <c r="U29" s="149" t="s">
        <v>15499</v>
      </c>
      <c r="V29" s="150" t="str">
        <f t="shared" si="5"/>
        <v>ORD_INI_PRMS_SHP_DT_HASH_KEY,</v>
      </c>
      <c r="W29" s="149"/>
      <c r="X29" s="149"/>
      <c r="Y29" s="150" t="str">
        <f t="shared" si="6"/>
        <v>,a.ORD_INI_PRMS_SHP_DT_HASH_KEY</v>
      </c>
      <c r="Z29" s="303"/>
      <c r="AA29" s="299" t="str">
        <f t="shared" si="7"/>
        <v>select count (distinct ORD_INI_PRMS_SHP_DT_HASH_KEY) as ORD_INI_PRMS_SHP_DT_HASH_KEY_Count_Distinct FROM DB_SLSCNSL_PRODREFRESH.CDOLW_DMD_ORD_LN_ITM_FCT ;</v>
      </c>
      <c r="AB29" s="303"/>
      <c r="AC29" s="299" t="str">
        <f t="shared" si="8"/>
        <v>select distinct(ORD_INI_PRMS_SHP_DT_HASH_KEY) as ORD_INI_PRMS_SHP_DT_HASH_KEY_Count_Distinct FROM DB_SLSCNSL_PRODREFRESH.CDOLW_DMD_ORD_LN_ITM_FCT ;</v>
      </c>
      <c r="AD29" s="423" t="s">
        <v>16203</v>
      </c>
      <c r="AE29" s="303"/>
      <c r="AF29" s="59" t="s">
        <v>15402</v>
      </c>
      <c r="AG29" s="59" t="s">
        <v>2825</v>
      </c>
      <c r="AI29" s="144" t="str">
        <f t="shared" si="9"/>
        <v>FRD_CNCL_IND</v>
      </c>
      <c r="AJ29" s="144" t="str">
        <f t="shared" si="10"/>
        <v xml:space="preserve"> (From PDM)</v>
      </c>
      <c r="AK29" s="303"/>
      <c r="AL29" s="303"/>
      <c r="AM29" s="298" t="str">
        <f t="shared" si="11"/>
        <v>col_18</v>
      </c>
      <c r="AN29" s="299" t="str">
        <f t="shared" si="12"/>
        <v>create table db_custscience_interns.col_18_DB_SLSCNSL_PRODREFRESH_CDOLW_DMD_ORD_LN_ITM_FCT_distinct_values_table_stats (col_id int, distinct_values bigint) Row format delimited Fields terminated by '\t' Lines terminated by '\n'  Stored as textfile ;</v>
      </c>
      <c r="AO29" s="59" t="s">
        <v>15587</v>
      </c>
      <c r="AR29" s="144" t="str">
        <f t="shared" si="13"/>
        <v>insert into table db_custscience_interns.col_18_DB_SLSCNSL_PRODREFRESH_CDOLW_DMD_ORD_LN_ITM_FCT_distinct_values_table_stats select '18' as col_id, count (distinct ORD_INI_PRMS_SHP_DT_HASH_KEY) as distinct_values</v>
      </c>
      <c r="AS29" s="59" t="s">
        <v>15682</v>
      </c>
      <c r="AV29" s="144" t="str">
        <f t="shared" si="14"/>
        <v>insert into table db_custscience_interns.SUMMARY_of_DB_SLSCNSL_PRODREFRESH_CDOLW_DMD_ORD_LN_ITM_FCT_distinct_values_table_stats select col_id, distinct_values from db_custscience_interns.col_18_DB_SLSCNSL_PRODREFRESH_CDOLW_DMD_ORD_LN_ITM_FCT_distinct_values_table_stats ;</v>
      </c>
      <c r="AW29" s="59" t="s">
        <v>15777</v>
      </c>
      <c r="AY29" s="300" t="s">
        <v>15967</v>
      </c>
      <c r="AZ29" s="300">
        <v>25</v>
      </c>
      <c r="BA29" s="300">
        <v>18</v>
      </c>
      <c r="BC29" s="144" t="str">
        <f t="shared" si="15"/>
        <v>drop table db_custscience_interns.col_18_DB_SLSCNSL_PRODREFRESH_CDOLW_DMD_ORD_LN_ITM_FCT_distinct_values_table_stats;</v>
      </c>
      <c r="BD29" s="59" t="s">
        <v>15871</v>
      </c>
      <c r="BE29" s="301"/>
      <c r="BF29" s="144" t="str">
        <f t="shared" si="16"/>
        <v>create table db_custscience_interns.col_18_DB_SLSCNSL_PRODREFRESH_CDOLW_DMD_ORD_LN_ITM_FCT_null_value_count_table_stats (col_id int, null_value_count bigint) Row format delimited Fields terminated by '\t' Lines terminated by '\n'  Stored as textfile ;</v>
      </c>
      <c r="BG29" s="59" t="s">
        <v>16061</v>
      </c>
      <c r="BJ29" s="144" t="str">
        <f t="shared" si="17"/>
        <v xml:space="preserve">insert into table db_custscience_interns.col_18_DB_SLSCNSL_PRODREFRESH_CDOLW_DMD_ORD_LN_ITM_FCT_null_value_count_table_stats select '18' as col_id, count (sell_loc_hash_key) as null_value_count where ORD_INI_PRMS_SHP_DT_HASH_KEY IS NULL </v>
      </c>
      <c r="BK29" s="59" t="s">
        <v>15267</v>
      </c>
      <c r="BN29" s="144" t="str">
        <f t="shared" si="18"/>
        <v>insert into table db_custscience_interns.SUMMARY_of_DB_SLSCNSL_PRODREFRESH_CDOLW_DMD_ORD_LN_ITM_FCT_null_value_count_table_stats select col_id, null_value_count from db_custscience_interns.col_18_DB_SLSCNSL_PRODREFRESH_CDOLW_DMD_ORD_LN_ITM_FCT_null_value_count_table_stats ;</v>
      </c>
      <c r="BO29" s="59" t="s">
        <v>13056</v>
      </c>
      <c r="BQ29" s="300"/>
      <c r="BR29" s="300"/>
      <c r="BS29" s="300"/>
      <c r="BU29" s="144" t="str">
        <f t="shared" si="19"/>
        <v>drop table db_custscience_interns.col_18_DB_SLSCNSL_PRODREFRESH_CDOLW_DMD_ORD_LN_ITM_FCT_null_value_count_table_stats ;</v>
      </c>
      <c r="BV29" s="59" t="s">
        <v>12485</v>
      </c>
    </row>
    <row r="30" spans="1:74" s="59" customFormat="1">
      <c r="A30" s="59" t="s">
        <v>15352</v>
      </c>
      <c r="B30" s="144" t="str">
        <f t="shared" si="20"/>
        <v>ord_rvs_prms_shp_dt_hash_key int</v>
      </c>
      <c r="C30" s="145">
        <f t="shared" si="21"/>
        <v>29</v>
      </c>
      <c r="D30" s="145">
        <f t="shared" si="22"/>
        <v>0</v>
      </c>
      <c r="E30" s="145"/>
      <c r="F30" s="36" t="str">
        <f t="shared" si="0"/>
        <v>ORD_RVS_PRMS_SHP_DT_HASH_KEY</v>
      </c>
      <c r="G30" s="36" t="str">
        <f t="shared" si="1"/>
        <v>int</v>
      </c>
      <c r="H30" s="29">
        <v>19</v>
      </c>
      <c r="I30" s="308">
        <f t="shared" si="2"/>
        <v>1</v>
      </c>
      <c r="J30" s="30"/>
      <c r="K30" s="131" t="str">
        <f t="shared" si="3"/>
        <v xml:space="preserve"> (From PDM)</v>
      </c>
      <c r="L30" s="131"/>
      <c r="M30" s="340"/>
      <c r="N30" s="407" t="s">
        <v>16144</v>
      </c>
      <c r="O30" s="407" t="s">
        <v>16144</v>
      </c>
      <c r="P30" s="334"/>
      <c r="Q30" s="334"/>
      <c r="R30" s="334"/>
      <c r="S30" s="334"/>
      <c r="T30" s="144" t="str">
        <f t="shared" si="4"/>
        <v>ORD_RVS_PRMS_SHP_DT_HASH_KEY  int,</v>
      </c>
      <c r="U30" s="149" t="s">
        <v>15500</v>
      </c>
      <c r="V30" s="150" t="str">
        <f t="shared" si="5"/>
        <v>ORD_RVS_PRMS_SHP_DT_HASH_KEY,</v>
      </c>
      <c r="W30" s="149"/>
      <c r="X30" s="149"/>
      <c r="Y30" s="150" t="str">
        <f t="shared" si="6"/>
        <v>,a.ORD_RVS_PRMS_SHP_DT_HASH_KEY</v>
      </c>
      <c r="Z30" s="303"/>
      <c r="AA30" s="299" t="str">
        <f t="shared" si="7"/>
        <v>select count (distinct ORD_RVS_PRMS_SHP_DT_HASH_KEY) as ORD_RVS_PRMS_SHP_DT_HASH_KEY_Count_Distinct FROM DB_SLSCNSL_PRODREFRESH.CDOLW_DMD_ORD_LN_ITM_FCT ;</v>
      </c>
      <c r="AB30" s="303"/>
      <c r="AC30" s="299" t="str">
        <f t="shared" si="8"/>
        <v>select distinct(ORD_RVS_PRMS_SHP_DT_HASH_KEY) as ORD_RVS_PRMS_SHP_DT_HASH_KEY_Count_Distinct FROM DB_SLSCNSL_PRODREFRESH.CDOLW_DMD_ORD_LN_ITM_FCT ;</v>
      </c>
      <c r="AD30" s="423" t="s">
        <v>16204</v>
      </c>
      <c r="AE30" s="303"/>
      <c r="AF30" s="59" t="s">
        <v>15403</v>
      </c>
      <c r="AG30" s="59" t="s">
        <v>2825</v>
      </c>
      <c r="AH30" s="59" t="s">
        <v>15466</v>
      </c>
      <c r="AI30" s="144" t="str">
        <f t="shared" si="9"/>
        <v>TNDR_PMT_TYP_NM</v>
      </c>
      <c r="AJ30" s="144" t="str">
        <f t="shared" si="10"/>
        <v>Payment type used Credit card, SVC Check derived from YFS_PAYMENT.PAYMENT_TYPE  (From PDM)</v>
      </c>
      <c r="AK30" s="303"/>
      <c r="AL30" s="303"/>
      <c r="AM30" s="298" t="str">
        <f t="shared" si="11"/>
        <v>col_19</v>
      </c>
      <c r="AN30" s="299" t="str">
        <f t="shared" si="12"/>
        <v>create table db_custscience_interns.col_19_DB_SLSCNSL_PRODREFRESH_CDOLW_DMD_ORD_LN_ITM_FCT_distinct_values_table_stats (col_id int, distinct_values bigint) Row format delimited Fields terminated by '\t' Lines terminated by '\n'  Stored as textfile ;</v>
      </c>
      <c r="AO30" s="59" t="s">
        <v>15588</v>
      </c>
      <c r="AR30" s="144" t="str">
        <f t="shared" si="13"/>
        <v>insert into table db_custscience_interns.col_19_DB_SLSCNSL_PRODREFRESH_CDOLW_DMD_ORD_LN_ITM_FCT_distinct_values_table_stats select '19' as col_id, count (distinct ORD_RVS_PRMS_SHP_DT_HASH_KEY) as distinct_values</v>
      </c>
      <c r="AS30" s="59" t="s">
        <v>15683</v>
      </c>
      <c r="AV30" s="144" t="str">
        <f t="shared" si="14"/>
        <v>insert into table db_custscience_interns.SUMMARY_of_DB_SLSCNSL_PRODREFRESH_CDOLW_DMD_ORD_LN_ITM_FCT_distinct_values_table_stats select col_id, distinct_values from db_custscience_interns.col_19_DB_SLSCNSL_PRODREFRESH_CDOLW_DMD_ORD_LN_ITM_FCT_distinct_values_table_stats ;</v>
      </c>
      <c r="AW30" s="59" t="s">
        <v>15778</v>
      </c>
      <c r="AY30" s="300" t="s">
        <v>15968</v>
      </c>
      <c r="AZ30" s="300">
        <v>26</v>
      </c>
      <c r="BA30" s="300">
        <v>178060483</v>
      </c>
      <c r="BC30" s="144" t="str">
        <f t="shared" si="15"/>
        <v>drop table db_custscience_interns.col_19_DB_SLSCNSL_PRODREFRESH_CDOLW_DMD_ORD_LN_ITM_FCT_distinct_values_table_stats;</v>
      </c>
      <c r="BD30" s="59" t="s">
        <v>15872</v>
      </c>
      <c r="BE30" s="301"/>
      <c r="BF30" s="144" t="str">
        <f t="shared" si="16"/>
        <v>create table db_custscience_interns.col_19_DB_SLSCNSL_PRODREFRESH_CDOLW_DMD_ORD_LN_ITM_FCT_null_value_count_table_stats (col_id int, null_value_count bigint) Row format delimited Fields terminated by '\t' Lines terminated by '\n'  Stored as textfile ;</v>
      </c>
      <c r="BG30" s="59" t="s">
        <v>16062</v>
      </c>
      <c r="BJ30" s="144" t="str">
        <f t="shared" si="17"/>
        <v xml:space="preserve">insert into table db_custscience_interns.col_19_DB_SLSCNSL_PRODREFRESH_CDOLW_DMD_ORD_LN_ITM_FCT_null_value_count_table_stats select '19' as col_id, count (sell_loc_hash_key) as null_value_count where ORD_RVS_PRMS_SHP_DT_HASH_KEY IS NULL </v>
      </c>
      <c r="BK30" s="59" t="s">
        <v>15268</v>
      </c>
      <c r="BN30" s="144" t="str">
        <f t="shared" si="18"/>
        <v>insert into table db_custscience_interns.SUMMARY_of_DB_SLSCNSL_PRODREFRESH_CDOLW_DMD_ORD_LN_ITM_FCT_null_value_count_table_stats select col_id, null_value_count from db_custscience_interns.col_19_DB_SLSCNSL_PRODREFRESH_CDOLW_DMD_ORD_LN_ITM_FCT_null_value_count_table_stats ;</v>
      </c>
      <c r="BO30" s="59" t="s">
        <v>13057</v>
      </c>
      <c r="BQ30" s="300"/>
      <c r="BR30" s="300"/>
      <c r="BS30" s="300"/>
      <c r="BU30" s="144" t="str">
        <f t="shared" si="19"/>
        <v>drop table db_custscience_interns.col_19_DB_SLSCNSL_PRODREFRESH_CDOLW_DMD_ORD_LN_ITM_FCT_null_value_count_table_stats ;</v>
      </c>
      <c r="BV30" s="59" t="s">
        <v>12486</v>
      </c>
    </row>
    <row r="31" spans="1:74" s="59" customFormat="1" ht="15.75" thickBot="1">
      <c r="A31" s="59" t="s">
        <v>12269</v>
      </c>
      <c r="B31" s="144" t="str">
        <f t="shared" si="20"/>
        <v>ois_ind string</v>
      </c>
      <c r="C31" s="145">
        <f t="shared" si="21"/>
        <v>8</v>
      </c>
      <c r="D31" s="145">
        <f t="shared" si="22"/>
        <v>0</v>
      </c>
      <c r="E31" s="145"/>
      <c r="F31" s="158" t="str">
        <f t="shared" si="0"/>
        <v>OIS_IND</v>
      </c>
      <c r="G31" s="158" t="str">
        <f t="shared" si="1"/>
        <v>string</v>
      </c>
      <c r="H31" s="162">
        <v>20</v>
      </c>
      <c r="I31" s="312">
        <f t="shared" si="2"/>
        <v>1</v>
      </c>
      <c r="J31" s="412"/>
      <c r="K31" s="333" t="str">
        <f t="shared" si="3"/>
        <v>Ordered in Store indicator.  (From PDM)</v>
      </c>
      <c r="L31" s="333"/>
      <c r="M31" s="408"/>
      <c r="N31" s="409" t="s">
        <v>112</v>
      </c>
      <c r="O31" s="409" t="s">
        <v>112</v>
      </c>
      <c r="P31" s="334"/>
      <c r="Q31" s="334"/>
      <c r="R31" s="334"/>
      <c r="S31" s="334"/>
      <c r="T31" s="144" t="str">
        <f t="shared" si="4"/>
        <v>OIS_IND  string,</v>
      </c>
      <c r="U31" s="149" t="s">
        <v>13384</v>
      </c>
      <c r="V31" s="150" t="str">
        <f t="shared" si="5"/>
        <v>OIS_IND,</v>
      </c>
      <c r="W31" s="149"/>
      <c r="X31" s="149"/>
      <c r="Y31" s="150" t="str">
        <f t="shared" si="6"/>
        <v>,a.OIS_IND</v>
      </c>
      <c r="Z31" s="303"/>
      <c r="AA31" s="299" t="str">
        <f t="shared" si="7"/>
        <v>select count (distinct OIS_IND) as OIS_IND_Count_Distinct FROM DB_SLSCNSL_PRODREFRESH.CDOLW_DMD_ORD_LN_ITM_FCT ;</v>
      </c>
      <c r="AB31" s="303"/>
      <c r="AC31" s="299" t="str">
        <f t="shared" si="8"/>
        <v>select distinct(OIS_IND) as OIS_IND_Count_Distinct FROM DB_SLSCNSL_PRODREFRESH.CDOLW_DMD_ORD_LN_ITM_FCT ;</v>
      </c>
      <c r="AD31" s="423" t="s">
        <v>16205</v>
      </c>
      <c r="AE31" s="303"/>
      <c r="AF31" s="59" t="s">
        <v>15404</v>
      </c>
      <c r="AG31" s="59" t="s">
        <v>2825</v>
      </c>
      <c r="AH31" s="59" t="s">
        <v>15467</v>
      </c>
      <c r="AI31" s="144" t="str">
        <f t="shared" si="9"/>
        <v>TNDR_CR_CRD_TYP_NM</v>
      </c>
      <c r="AJ31" s="144" t="str">
        <f t="shared" si="10"/>
        <v>If payment type is a credit card. Which credit card was used. Derived from YFS_PAYMENT. CREDIT_CARD_TYPE NOTE: a single column description may be more useful than a dual column  (From PDM)</v>
      </c>
      <c r="AK31" s="303"/>
      <c r="AL31" s="303"/>
      <c r="AM31" s="298" t="str">
        <f t="shared" si="11"/>
        <v>col_20</v>
      </c>
      <c r="AN31" s="299" t="str">
        <f t="shared" si="12"/>
        <v>create table db_custscience_interns.col_20_DB_SLSCNSL_PRODREFRESH_CDOLW_DMD_ORD_LN_ITM_FCT_distinct_values_table_stats (col_id int, distinct_values bigint) Row format delimited Fields terminated by '\t' Lines terminated by '\n'  Stored as textfile ;</v>
      </c>
      <c r="AO31" s="59" t="s">
        <v>15589</v>
      </c>
      <c r="AR31" s="144" t="str">
        <f t="shared" si="13"/>
        <v>insert into table db_custscience_interns.col_20_DB_SLSCNSL_PRODREFRESH_CDOLW_DMD_ORD_LN_ITM_FCT_distinct_values_table_stats select '20' as col_id, count (distinct OIS_IND) as distinct_values</v>
      </c>
      <c r="AS31" s="59" t="s">
        <v>15684</v>
      </c>
      <c r="AV31" s="144" t="str">
        <f t="shared" si="14"/>
        <v>insert into table db_custscience_interns.SUMMARY_of_DB_SLSCNSL_PRODREFRESH_CDOLW_DMD_ORD_LN_ITM_FCT_distinct_values_table_stats select col_id, distinct_values from db_custscience_interns.col_20_DB_SLSCNSL_PRODREFRESH_CDOLW_DMD_ORD_LN_ITM_FCT_distinct_values_table_stats ;</v>
      </c>
      <c r="AW31" s="59" t="s">
        <v>15779</v>
      </c>
      <c r="AY31" s="300" t="s">
        <v>15969</v>
      </c>
      <c r="AZ31" s="300">
        <v>27</v>
      </c>
      <c r="BA31" s="300">
        <v>47</v>
      </c>
      <c r="BC31" s="144" t="str">
        <f t="shared" si="15"/>
        <v>drop table db_custscience_interns.col_20_DB_SLSCNSL_PRODREFRESH_CDOLW_DMD_ORD_LN_ITM_FCT_distinct_values_table_stats;</v>
      </c>
      <c r="BD31" s="59" t="s">
        <v>15873</v>
      </c>
      <c r="BE31" s="301"/>
      <c r="BF31" s="144" t="str">
        <f t="shared" si="16"/>
        <v>create table db_custscience_interns.col_20_DB_SLSCNSL_PRODREFRESH_CDOLW_DMD_ORD_LN_ITM_FCT_null_value_count_table_stats (col_id int, null_value_count bigint) Row format delimited Fields terminated by '\t' Lines terminated by '\n'  Stored as textfile ;</v>
      </c>
      <c r="BG31" s="59" t="s">
        <v>16063</v>
      </c>
      <c r="BJ31" s="144" t="str">
        <f t="shared" si="17"/>
        <v xml:space="preserve">insert into table db_custscience_interns.col_20_DB_SLSCNSL_PRODREFRESH_CDOLW_DMD_ORD_LN_ITM_FCT_null_value_count_table_stats select '20' as col_id, count (sell_loc_hash_key) as null_value_count where OIS_IND IS NULL </v>
      </c>
      <c r="BK31" s="59" t="s">
        <v>15269</v>
      </c>
      <c r="BN31" s="144" t="str">
        <f t="shared" si="18"/>
        <v>insert into table db_custscience_interns.SUMMARY_of_DB_SLSCNSL_PRODREFRESH_CDOLW_DMD_ORD_LN_ITM_FCT_null_value_count_table_stats select col_id, null_value_count from db_custscience_interns.col_20_DB_SLSCNSL_PRODREFRESH_CDOLW_DMD_ORD_LN_ITM_FCT_null_value_count_table_stats ;</v>
      </c>
      <c r="BO31" s="59" t="s">
        <v>13058</v>
      </c>
      <c r="BQ31" s="300"/>
      <c r="BR31" s="300"/>
      <c r="BS31" s="300"/>
      <c r="BU31" s="144" t="str">
        <f t="shared" si="19"/>
        <v>drop table db_custscience_interns.col_20_DB_SLSCNSL_PRODREFRESH_CDOLW_DMD_ORD_LN_ITM_FCT_null_value_count_table_stats ;</v>
      </c>
      <c r="BV31" s="59" t="s">
        <v>12487</v>
      </c>
    </row>
    <row r="32" spans="1:74" s="59" customFormat="1" ht="30">
      <c r="A32" s="59" t="s">
        <v>655</v>
      </c>
      <c r="B32" s="144" t="str">
        <f t="shared" si="20"/>
        <v>txn_typ_cd string</v>
      </c>
      <c r="C32" s="145">
        <f t="shared" si="21"/>
        <v>11</v>
      </c>
      <c r="D32" s="145">
        <f t="shared" si="22"/>
        <v>0</v>
      </c>
      <c r="E32" s="145"/>
      <c r="F32" s="319" t="str">
        <f t="shared" si="0"/>
        <v>TXN_TYP_CD</v>
      </c>
      <c r="G32" s="152" t="str">
        <f t="shared" si="1"/>
        <v>string</v>
      </c>
      <c r="H32" s="156">
        <v>21</v>
      </c>
      <c r="I32" s="310">
        <f t="shared" si="2"/>
        <v>4</v>
      </c>
      <c r="J32" s="178"/>
      <c r="K32" s="179" t="str">
        <f t="shared" si="3"/>
        <v>The type of transaction that generated a row inord_dtl_txn_fct. (ORDER, RETURN, CANCEL, SHIP, MISC)  (From PDM)</v>
      </c>
      <c r="L32" s="179"/>
      <c r="M32" s="250" t="s">
        <v>16158</v>
      </c>
      <c r="N32" s="399" t="s">
        <v>1721</v>
      </c>
      <c r="O32" s="399" t="s">
        <v>16170</v>
      </c>
      <c r="P32" s="334"/>
      <c r="Q32" s="334"/>
      <c r="R32" s="334"/>
      <c r="S32" s="334"/>
      <c r="T32" s="144" t="str">
        <f t="shared" si="4"/>
        <v>TXN_TYP_CD  string,</v>
      </c>
      <c r="U32" s="149" t="s">
        <v>15501</v>
      </c>
      <c r="V32" s="150" t="str">
        <f t="shared" si="5"/>
        <v>TXN_TYP_CD,</v>
      </c>
      <c r="W32" s="149"/>
      <c r="X32" s="149"/>
      <c r="Y32" s="150" t="str">
        <f t="shared" si="6"/>
        <v>,a.TXN_TYP_CD</v>
      </c>
      <c r="Z32" s="303"/>
      <c r="AA32" s="299" t="str">
        <f t="shared" si="7"/>
        <v>select count (distinct TXN_TYP_CD) as TXN_TYP_CD_Count_Distinct FROM DB_SLSCNSL_PRODREFRESH.CDOLW_DMD_ORD_LN_ITM_FCT ;</v>
      </c>
      <c r="AB32" s="303"/>
      <c r="AC32" s="299" t="str">
        <f t="shared" si="8"/>
        <v>select distinct(TXN_TYP_CD) as TXN_TYP_CD_Count_Distinct FROM DB_SLSCNSL_PRODREFRESH.CDOLW_DMD_ORD_LN_ITM_FCT ;</v>
      </c>
      <c r="AD32" s="423" t="s">
        <v>16206</v>
      </c>
      <c r="AE32" s="303"/>
      <c r="AF32" s="59" t="s">
        <v>15405</v>
      </c>
      <c r="AG32" s="59" t="s">
        <v>2825</v>
      </c>
      <c r="AH32" s="59" t="s">
        <v>15466</v>
      </c>
      <c r="AI32" s="144" t="str">
        <f t="shared" si="9"/>
        <v>TNDR_CR_CRD_COBRD_NM</v>
      </c>
      <c r="AJ32" s="144" t="str">
        <f t="shared" si="10"/>
        <v>Payment type used Credit card, SVC Check derived from YFS_PAYMENT.PAYMENT_TYPE  (From PDM)</v>
      </c>
      <c r="AK32" s="303"/>
      <c r="AL32" s="303"/>
      <c r="AM32" s="298" t="str">
        <f t="shared" si="11"/>
        <v>col_21</v>
      </c>
      <c r="AN32" s="299" t="str">
        <f t="shared" si="12"/>
        <v>create table db_custscience_interns.col_21_DB_SLSCNSL_PRODREFRESH_CDOLW_DMD_ORD_LN_ITM_FCT_distinct_values_table_stats (col_id int, distinct_values bigint) Row format delimited Fields terminated by '\t' Lines terminated by '\n'  Stored as textfile ;</v>
      </c>
      <c r="AO32" s="59" t="s">
        <v>15590</v>
      </c>
      <c r="AR32" s="144" t="str">
        <f t="shared" si="13"/>
        <v>insert into table db_custscience_interns.col_21_DB_SLSCNSL_PRODREFRESH_CDOLW_DMD_ORD_LN_ITM_FCT_distinct_values_table_stats select '21' as col_id, count (distinct TXN_TYP_CD) as distinct_values</v>
      </c>
      <c r="AS32" s="59" t="s">
        <v>15685</v>
      </c>
      <c r="AV32" s="144" t="str">
        <f t="shared" si="14"/>
        <v>insert into table db_custscience_interns.SUMMARY_of_DB_SLSCNSL_PRODREFRESH_CDOLW_DMD_ORD_LN_ITM_FCT_distinct_values_table_stats select col_id, distinct_values from db_custscience_interns.col_21_DB_SLSCNSL_PRODREFRESH_CDOLW_DMD_ORD_LN_ITM_FCT_distinct_values_table_stats ;</v>
      </c>
      <c r="AW32" s="59" t="s">
        <v>15780</v>
      </c>
      <c r="AY32" s="300" t="s">
        <v>15970</v>
      </c>
      <c r="AZ32" s="300">
        <v>28</v>
      </c>
      <c r="BA32" s="300">
        <v>3</v>
      </c>
      <c r="BC32" s="144" t="str">
        <f t="shared" si="15"/>
        <v>drop table db_custscience_interns.col_21_DB_SLSCNSL_PRODREFRESH_CDOLW_DMD_ORD_LN_ITM_FCT_distinct_values_table_stats;</v>
      </c>
      <c r="BD32" s="59" t="s">
        <v>15874</v>
      </c>
      <c r="BE32" s="301"/>
      <c r="BF32" s="144" t="str">
        <f t="shared" si="16"/>
        <v>create table db_custscience_interns.col_21_DB_SLSCNSL_PRODREFRESH_CDOLW_DMD_ORD_LN_ITM_FCT_null_value_count_table_stats (col_id int, null_value_count bigint) Row format delimited Fields terminated by '\t' Lines terminated by '\n'  Stored as textfile ;</v>
      </c>
      <c r="BG32" s="59" t="s">
        <v>16064</v>
      </c>
      <c r="BJ32" s="144" t="str">
        <f t="shared" si="17"/>
        <v xml:space="preserve">insert into table db_custscience_interns.col_21_DB_SLSCNSL_PRODREFRESH_CDOLW_DMD_ORD_LN_ITM_FCT_null_value_count_table_stats select '21' as col_id, count (sell_loc_hash_key) as null_value_count where TXN_TYP_CD IS NULL </v>
      </c>
      <c r="BK32" s="59" t="s">
        <v>15270</v>
      </c>
      <c r="BN32" s="144" t="str">
        <f t="shared" si="18"/>
        <v>insert into table db_custscience_interns.SUMMARY_of_DB_SLSCNSL_PRODREFRESH_CDOLW_DMD_ORD_LN_ITM_FCT_null_value_count_table_stats select col_id, null_value_count from db_custscience_interns.col_21_DB_SLSCNSL_PRODREFRESH_CDOLW_DMD_ORD_LN_ITM_FCT_null_value_count_table_stats ;</v>
      </c>
      <c r="BO32" s="59" t="s">
        <v>13059</v>
      </c>
      <c r="BQ32" s="300"/>
      <c r="BR32" s="300"/>
      <c r="BS32" s="300"/>
      <c r="BU32" s="144" t="str">
        <f t="shared" si="19"/>
        <v>drop table db_custscience_interns.col_21_DB_SLSCNSL_PRODREFRESH_CDOLW_DMD_ORD_LN_ITM_FCT_null_value_count_table_stats ;</v>
      </c>
      <c r="BV32" s="59" t="s">
        <v>12488</v>
      </c>
    </row>
    <row r="33" spans="1:74" s="59" customFormat="1">
      <c r="A33" s="59" t="s">
        <v>656</v>
      </c>
      <c r="B33" s="144" t="str">
        <f t="shared" si="20"/>
        <v>ord_bo_xst_ind string</v>
      </c>
      <c r="C33" s="145">
        <f t="shared" si="21"/>
        <v>15</v>
      </c>
      <c r="D33" s="145">
        <f t="shared" si="22"/>
        <v>0</v>
      </c>
      <c r="E33" s="145"/>
      <c r="F33" s="36" t="str">
        <f t="shared" si="0"/>
        <v>ORD_BO_XST_IND</v>
      </c>
      <c r="G33" s="36" t="str">
        <f t="shared" si="1"/>
        <v>string</v>
      </c>
      <c r="H33" s="29">
        <v>22</v>
      </c>
      <c r="I33" s="308">
        <f t="shared" si="2"/>
        <v>2</v>
      </c>
      <c r="J33" s="30"/>
      <c r="K33" s="131" t="str">
        <f t="shared" si="3"/>
        <v>Shows if a backorder exists for any line on this order  (From PDM)</v>
      </c>
      <c r="L33" s="131"/>
      <c r="M33" s="340"/>
      <c r="N33" s="407" t="s">
        <v>1722</v>
      </c>
      <c r="O33" s="407" t="s">
        <v>1722</v>
      </c>
      <c r="P33" s="334"/>
      <c r="Q33" s="334"/>
      <c r="R33" s="334"/>
      <c r="S33" s="334"/>
      <c r="T33" s="144" t="str">
        <f t="shared" si="4"/>
        <v>ORD_BO_XST_IND  string,</v>
      </c>
      <c r="U33" s="149" t="s">
        <v>15502</v>
      </c>
      <c r="V33" s="150" t="str">
        <f t="shared" si="5"/>
        <v>ORD_BO_XST_IND,</v>
      </c>
      <c r="W33" s="149"/>
      <c r="X33" s="149"/>
      <c r="Y33" s="150" t="str">
        <f t="shared" si="6"/>
        <v>,a.ORD_BO_XST_IND</v>
      </c>
      <c r="Z33" s="303"/>
      <c r="AA33" s="299" t="str">
        <f t="shared" si="7"/>
        <v>select count (distinct ORD_BO_XST_IND) as ORD_BO_XST_IND_Count_Distinct FROM DB_SLSCNSL_PRODREFRESH.CDOLW_DMD_ORD_LN_ITM_FCT ;</v>
      </c>
      <c r="AB33" s="303"/>
      <c r="AC33" s="299" t="str">
        <f t="shared" si="8"/>
        <v>select distinct(ORD_BO_XST_IND) as ORD_BO_XST_IND_Count_Distinct FROM DB_SLSCNSL_PRODREFRESH.CDOLW_DMD_ORD_LN_ITM_FCT ;</v>
      </c>
      <c r="AD33" s="423" t="s">
        <v>16207</v>
      </c>
      <c r="AE33" s="303"/>
      <c r="AF33" s="59" t="s">
        <v>15406</v>
      </c>
      <c r="AG33" s="59" t="s">
        <v>2825</v>
      </c>
      <c r="AI33" s="144" t="str">
        <f t="shared" si="9"/>
        <v>TNDR_PLCC_CATG_CD</v>
      </c>
      <c r="AJ33" s="144" t="str">
        <f t="shared" si="10"/>
        <v xml:space="preserve"> (From PDM)</v>
      </c>
      <c r="AK33" s="303"/>
      <c r="AL33" s="303"/>
      <c r="AM33" s="298" t="str">
        <f t="shared" si="11"/>
        <v>col_22</v>
      </c>
      <c r="AN33" s="299" t="str">
        <f t="shared" si="12"/>
        <v>create table db_custscience_interns.col_22_DB_SLSCNSL_PRODREFRESH_CDOLW_DMD_ORD_LN_ITM_FCT_distinct_values_table_stats (col_id int, distinct_values bigint) Row format delimited Fields terminated by '\t' Lines terminated by '\n'  Stored as textfile ;</v>
      </c>
      <c r="AO33" s="59" t="s">
        <v>15591</v>
      </c>
      <c r="AR33" s="144" t="str">
        <f t="shared" si="13"/>
        <v>insert into table db_custscience_interns.col_22_DB_SLSCNSL_PRODREFRESH_CDOLW_DMD_ORD_LN_ITM_FCT_distinct_values_table_stats select '22' as col_id, count (distinct ORD_BO_XST_IND) as distinct_values</v>
      </c>
      <c r="AS33" s="59" t="s">
        <v>15686</v>
      </c>
      <c r="AV33" s="144" t="str">
        <f t="shared" si="14"/>
        <v>insert into table db_custscience_interns.SUMMARY_of_DB_SLSCNSL_PRODREFRESH_CDOLW_DMD_ORD_LN_ITM_FCT_distinct_values_table_stats select col_id, distinct_values from db_custscience_interns.col_22_DB_SLSCNSL_PRODREFRESH_CDOLW_DMD_ORD_LN_ITM_FCT_distinct_values_table_stats ;</v>
      </c>
      <c r="AW33" s="59" t="s">
        <v>15781</v>
      </c>
      <c r="AY33" s="300" t="s">
        <v>15971</v>
      </c>
      <c r="AZ33" s="300">
        <v>29</v>
      </c>
      <c r="BA33" s="300">
        <v>7</v>
      </c>
      <c r="BC33" s="144" t="str">
        <f t="shared" si="15"/>
        <v>drop table db_custscience_interns.col_22_DB_SLSCNSL_PRODREFRESH_CDOLW_DMD_ORD_LN_ITM_FCT_distinct_values_table_stats;</v>
      </c>
      <c r="BD33" s="59" t="s">
        <v>15875</v>
      </c>
      <c r="BE33" s="301"/>
      <c r="BF33" s="144" t="str">
        <f t="shared" si="16"/>
        <v>create table db_custscience_interns.col_22_DB_SLSCNSL_PRODREFRESH_CDOLW_DMD_ORD_LN_ITM_FCT_null_value_count_table_stats (col_id int, null_value_count bigint) Row format delimited Fields terminated by '\t' Lines terminated by '\n'  Stored as textfile ;</v>
      </c>
      <c r="BG33" s="59" t="s">
        <v>16065</v>
      </c>
      <c r="BJ33" s="144" t="str">
        <f t="shared" si="17"/>
        <v xml:space="preserve">insert into table db_custscience_interns.col_22_DB_SLSCNSL_PRODREFRESH_CDOLW_DMD_ORD_LN_ITM_FCT_null_value_count_table_stats select '22' as col_id, count (sell_loc_hash_key) as null_value_count where ORD_BO_XST_IND IS NULL </v>
      </c>
      <c r="BK33" s="59" t="s">
        <v>15271</v>
      </c>
      <c r="BN33" s="144" t="str">
        <f t="shared" si="18"/>
        <v>insert into table db_custscience_interns.SUMMARY_of_DB_SLSCNSL_PRODREFRESH_CDOLW_DMD_ORD_LN_ITM_FCT_null_value_count_table_stats select col_id, null_value_count from db_custscience_interns.col_22_DB_SLSCNSL_PRODREFRESH_CDOLW_DMD_ORD_LN_ITM_FCT_null_value_count_table_stats ;</v>
      </c>
      <c r="BO33" s="59" t="s">
        <v>13060</v>
      </c>
      <c r="BQ33" s="300"/>
      <c r="BR33" s="300"/>
      <c r="BS33" s="300"/>
      <c r="BU33" s="144" t="str">
        <f t="shared" si="19"/>
        <v>drop table db_custscience_interns.col_22_DB_SLSCNSL_PRODREFRESH_CDOLW_DMD_ORD_LN_ITM_FCT_null_value_count_table_stats ;</v>
      </c>
      <c r="BV33" s="59" t="s">
        <v>12489</v>
      </c>
    </row>
    <row r="34" spans="1:74" s="59" customFormat="1" ht="30">
      <c r="A34" s="59" t="s">
        <v>15353</v>
      </c>
      <c r="B34" s="144" t="str">
        <f t="shared" si="20"/>
        <v>csr_orig_prc_ovrrd_ind string</v>
      </c>
      <c r="C34" s="145">
        <f t="shared" si="21"/>
        <v>23</v>
      </c>
      <c r="D34" s="145">
        <f t="shared" si="22"/>
        <v>0</v>
      </c>
      <c r="E34" s="145"/>
      <c r="F34" s="36" t="str">
        <f t="shared" si="0"/>
        <v>CSR_ORIG_PRC_OVRRD_IND</v>
      </c>
      <c r="G34" s="36" t="str">
        <f t="shared" si="1"/>
        <v>string</v>
      </c>
      <c r="H34" s="29">
        <v>23</v>
      </c>
      <c r="I34" s="308">
        <f t="shared" si="2"/>
        <v>3</v>
      </c>
      <c r="J34" s="30"/>
      <c r="K34" s="131" t="str">
        <f t="shared" si="3"/>
        <v>CSR Price change indicator indicates that a price change was committed by a CSR before order wascreadit authorized derived from YFS ORDER LINE EXTN_ORIG_OMS_PRC_TYP_CD = 06  (From PDM)</v>
      </c>
      <c r="L34" s="131"/>
      <c r="M34" s="340"/>
      <c r="N34" s="407" t="s">
        <v>1722</v>
      </c>
      <c r="O34" s="407" t="s">
        <v>1722</v>
      </c>
      <c r="P34" s="334"/>
      <c r="Q34" s="334"/>
      <c r="R34" s="334"/>
      <c r="S34" s="334"/>
      <c r="T34" s="144" t="str">
        <f t="shared" si="4"/>
        <v>CSR_ORIG_PRC_OVRRD_IND  string,</v>
      </c>
      <c r="U34" s="149" t="s">
        <v>15503</v>
      </c>
      <c r="V34" s="150" t="str">
        <f t="shared" si="5"/>
        <v>CSR_ORIG_PRC_OVRRD_IND,</v>
      </c>
      <c r="W34" s="149"/>
      <c r="X34" s="149"/>
      <c r="Y34" s="150" t="str">
        <f t="shared" si="6"/>
        <v>,a.CSR_ORIG_PRC_OVRRD_IND</v>
      </c>
      <c r="Z34" s="303"/>
      <c r="AA34" s="299" t="str">
        <f t="shared" si="7"/>
        <v>select count (distinct CSR_ORIG_PRC_OVRRD_IND) as CSR_ORIG_PRC_OVRRD_IND_Count_Distinct FROM DB_SLSCNSL_PRODREFRESH.CDOLW_DMD_ORD_LN_ITM_FCT ;</v>
      </c>
      <c r="AB34" s="303"/>
      <c r="AC34" s="299" t="str">
        <f t="shared" si="8"/>
        <v>select distinct(CSR_ORIG_PRC_OVRRD_IND) as CSR_ORIG_PRC_OVRRD_IND_Count_Distinct FROM DB_SLSCNSL_PRODREFRESH.CDOLW_DMD_ORD_LN_ITM_FCT ;</v>
      </c>
      <c r="AD34" s="423" t="s">
        <v>16208</v>
      </c>
      <c r="AE34" s="303"/>
      <c r="AF34" s="59" t="s">
        <v>15407</v>
      </c>
      <c r="AG34" s="59" t="s">
        <v>2825</v>
      </c>
      <c r="AI34" s="144" t="str">
        <f t="shared" si="9"/>
        <v>XCHG_RAT_CNCY_CD</v>
      </c>
      <c r="AJ34" s="144" t="str">
        <f t="shared" si="10"/>
        <v xml:space="preserve"> (From PDM)</v>
      </c>
      <c r="AK34" s="303"/>
      <c r="AL34" s="303"/>
      <c r="AM34" s="298" t="str">
        <f t="shared" si="11"/>
        <v>col_23</v>
      </c>
      <c r="AN34" s="299" t="str">
        <f t="shared" si="12"/>
        <v>create table db_custscience_interns.col_23_DB_SLSCNSL_PRODREFRESH_CDOLW_DMD_ORD_LN_ITM_FCT_distinct_values_table_stats (col_id int, distinct_values bigint) Row format delimited Fields terminated by '\t' Lines terminated by '\n'  Stored as textfile ;</v>
      </c>
      <c r="AO34" s="59" t="s">
        <v>15592</v>
      </c>
      <c r="AR34" s="144" t="str">
        <f t="shared" si="13"/>
        <v>insert into table db_custscience_interns.col_23_DB_SLSCNSL_PRODREFRESH_CDOLW_DMD_ORD_LN_ITM_FCT_distinct_values_table_stats select '23' as col_id, count (distinct CSR_ORIG_PRC_OVRRD_IND) as distinct_values</v>
      </c>
      <c r="AS34" s="59" t="s">
        <v>15687</v>
      </c>
      <c r="AV34" s="144" t="str">
        <f t="shared" si="14"/>
        <v>insert into table db_custscience_interns.SUMMARY_of_DB_SLSCNSL_PRODREFRESH_CDOLW_DMD_ORD_LN_ITM_FCT_distinct_values_table_stats select col_id, distinct_values from db_custscience_interns.col_23_DB_SLSCNSL_PRODREFRESH_CDOLW_DMD_ORD_LN_ITM_FCT_distinct_values_table_stats ;</v>
      </c>
      <c r="AW34" s="59" t="s">
        <v>15782</v>
      </c>
      <c r="AY34" s="300" t="s">
        <v>15972</v>
      </c>
      <c r="AZ34" s="300">
        <v>30</v>
      </c>
      <c r="BA34" s="300">
        <v>17</v>
      </c>
      <c r="BC34" s="144" t="str">
        <f t="shared" si="15"/>
        <v>drop table db_custscience_interns.col_23_DB_SLSCNSL_PRODREFRESH_CDOLW_DMD_ORD_LN_ITM_FCT_distinct_values_table_stats;</v>
      </c>
      <c r="BD34" s="59" t="s">
        <v>15876</v>
      </c>
      <c r="BE34" s="301"/>
      <c r="BF34" s="144" t="str">
        <f t="shared" si="16"/>
        <v>create table db_custscience_interns.col_23_DB_SLSCNSL_PRODREFRESH_CDOLW_DMD_ORD_LN_ITM_FCT_null_value_count_table_stats (col_id int, null_value_count bigint) Row format delimited Fields terminated by '\t' Lines terminated by '\n'  Stored as textfile ;</v>
      </c>
      <c r="BG34" s="59" t="s">
        <v>16066</v>
      </c>
      <c r="BJ34" s="144" t="str">
        <f t="shared" si="17"/>
        <v xml:space="preserve">insert into table db_custscience_interns.col_23_DB_SLSCNSL_PRODREFRESH_CDOLW_DMD_ORD_LN_ITM_FCT_null_value_count_table_stats select '23' as col_id, count (sell_loc_hash_key) as null_value_count where CSR_ORIG_PRC_OVRRD_IND IS NULL </v>
      </c>
      <c r="BK34" s="59" t="s">
        <v>15272</v>
      </c>
      <c r="BN34" s="144" t="str">
        <f t="shared" si="18"/>
        <v>insert into table db_custscience_interns.SUMMARY_of_DB_SLSCNSL_PRODREFRESH_CDOLW_DMD_ORD_LN_ITM_FCT_null_value_count_table_stats select col_id, null_value_count from db_custscience_interns.col_23_DB_SLSCNSL_PRODREFRESH_CDOLW_DMD_ORD_LN_ITM_FCT_null_value_count_table_stats ;</v>
      </c>
      <c r="BO34" s="59" t="s">
        <v>13061</v>
      </c>
      <c r="BQ34" s="300"/>
      <c r="BR34" s="300"/>
      <c r="BS34" s="300"/>
      <c r="BU34" s="144" t="str">
        <f t="shared" si="19"/>
        <v>drop table db_custscience_interns.col_23_DB_SLSCNSL_PRODREFRESH_CDOLW_DMD_ORD_LN_ITM_FCT_null_value_count_table_stats ;</v>
      </c>
      <c r="BV34" s="59" t="s">
        <v>12490</v>
      </c>
    </row>
    <row r="35" spans="1:74" s="59" customFormat="1" ht="49.5" customHeight="1">
      <c r="A35" s="59" t="s">
        <v>15354</v>
      </c>
      <c r="B35" s="144" t="str">
        <f t="shared" si="20"/>
        <v>vat_appl_ind string</v>
      </c>
      <c r="C35" s="145">
        <f t="shared" si="21"/>
        <v>13</v>
      </c>
      <c r="D35" s="145">
        <f t="shared" si="22"/>
        <v>0</v>
      </c>
      <c r="E35" s="145"/>
      <c r="F35" s="36" t="str">
        <f t="shared" si="0"/>
        <v>VAT_APPL_IND</v>
      </c>
      <c r="G35" s="36" t="str">
        <f t="shared" si="1"/>
        <v>string</v>
      </c>
      <c r="H35" s="29">
        <v>24</v>
      </c>
      <c r="I35" s="308">
        <f t="shared" si="2"/>
        <v>2</v>
      </c>
      <c r="J35" s="30"/>
      <c r="K35" s="131" t="str">
        <f t="shared" si="3"/>
        <v>Indicates if the TAX has been applied to the order. Initially to be used for VAT only, but could be used for all tax types. Name is misleading. Values are 'Yes' or 'No'. Null is assumed to be 'No'.  (From PDM)</v>
      </c>
      <c r="L35" s="131"/>
      <c r="M35" s="340"/>
      <c r="N35" s="407" t="s">
        <v>2530</v>
      </c>
      <c r="O35" s="407" t="s">
        <v>2530</v>
      </c>
      <c r="P35" s="334"/>
      <c r="Q35" s="334"/>
      <c r="R35" s="334"/>
      <c r="S35" s="334"/>
      <c r="T35" s="144" t="str">
        <f t="shared" si="4"/>
        <v>VAT_APPL_IND  string,</v>
      </c>
      <c r="U35" s="149" t="s">
        <v>15504</v>
      </c>
      <c r="V35" s="150" t="str">
        <f t="shared" si="5"/>
        <v>VAT_APPL_IND,</v>
      </c>
      <c r="W35" s="149"/>
      <c r="X35" s="149"/>
      <c r="Y35" s="150" t="str">
        <f t="shared" si="6"/>
        <v>,a.VAT_APPL_IND</v>
      </c>
      <c r="Z35" s="303"/>
      <c r="AA35" s="299" t="str">
        <f t="shared" si="7"/>
        <v>select count (distinct VAT_APPL_IND) as VAT_APPL_IND_Count_Distinct FROM DB_SLSCNSL_PRODREFRESH.CDOLW_DMD_ORD_LN_ITM_FCT ;</v>
      </c>
      <c r="AB35" s="303"/>
      <c r="AC35" s="299" t="str">
        <f t="shared" si="8"/>
        <v>select distinct(VAT_APPL_IND) as VAT_APPL_IND_Count_Distinct FROM DB_SLSCNSL_PRODREFRESH.CDOLW_DMD_ORD_LN_ITM_FCT ;</v>
      </c>
      <c r="AD35" s="423" t="s">
        <v>16209</v>
      </c>
      <c r="AE35" s="303"/>
      <c r="AF35" s="59" t="s">
        <v>15408</v>
      </c>
      <c r="AG35" s="59" t="s">
        <v>13509</v>
      </c>
      <c r="AI35" s="144" t="str">
        <f t="shared" si="9"/>
        <v>CUR_XCHG_RAT</v>
      </c>
      <c r="AJ35" s="144" t="str">
        <f t="shared" si="10"/>
        <v xml:space="preserve"> (From PDM)</v>
      </c>
      <c r="AK35" s="303"/>
      <c r="AL35" s="303"/>
      <c r="AM35" s="298" t="str">
        <f t="shared" si="11"/>
        <v>col_24</v>
      </c>
      <c r="AN35" s="299" t="str">
        <f t="shared" si="12"/>
        <v>create table db_custscience_interns.col_24_DB_SLSCNSL_PRODREFRESH_CDOLW_DMD_ORD_LN_ITM_FCT_distinct_values_table_stats (col_id int, distinct_values bigint) Row format delimited Fields terminated by '\t' Lines terminated by '\n'  Stored as textfile ;</v>
      </c>
      <c r="AO35" s="59" t="s">
        <v>15593</v>
      </c>
      <c r="AR35" s="144" t="str">
        <f t="shared" si="13"/>
        <v>insert into table db_custscience_interns.col_24_DB_SLSCNSL_PRODREFRESH_CDOLW_DMD_ORD_LN_ITM_FCT_distinct_values_table_stats select '24' as col_id, count (distinct VAT_APPL_IND) as distinct_values</v>
      </c>
      <c r="AS35" s="59" t="s">
        <v>15688</v>
      </c>
      <c r="AV35" s="144" t="str">
        <f t="shared" si="14"/>
        <v>insert into table db_custscience_interns.SUMMARY_of_DB_SLSCNSL_PRODREFRESH_CDOLW_DMD_ORD_LN_ITM_FCT_distinct_values_table_stats select col_id, distinct_values from db_custscience_interns.col_24_DB_SLSCNSL_PRODREFRESH_CDOLW_DMD_ORD_LN_ITM_FCT_distinct_values_table_stats ;</v>
      </c>
      <c r="AW35" s="59" t="s">
        <v>15783</v>
      </c>
      <c r="AY35" s="300" t="s">
        <v>15973</v>
      </c>
      <c r="AZ35" s="300">
        <v>4</v>
      </c>
      <c r="BA35" s="300">
        <v>324455</v>
      </c>
      <c r="BC35" s="144" t="str">
        <f t="shared" si="15"/>
        <v>drop table db_custscience_interns.col_24_DB_SLSCNSL_PRODREFRESH_CDOLW_DMD_ORD_LN_ITM_FCT_distinct_values_table_stats;</v>
      </c>
      <c r="BD35" s="59" t="s">
        <v>15877</v>
      </c>
      <c r="BE35" s="301"/>
      <c r="BF35" s="144" t="str">
        <f t="shared" si="16"/>
        <v>create table db_custscience_interns.col_24_DB_SLSCNSL_PRODREFRESH_CDOLW_DMD_ORD_LN_ITM_FCT_null_value_count_table_stats (col_id int, null_value_count bigint) Row format delimited Fields terminated by '\t' Lines terminated by '\n'  Stored as textfile ;</v>
      </c>
      <c r="BG35" s="59" t="s">
        <v>16067</v>
      </c>
      <c r="BJ35" s="144" t="str">
        <f t="shared" si="17"/>
        <v xml:space="preserve">insert into table db_custscience_interns.col_24_DB_SLSCNSL_PRODREFRESH_CDOLW_DMD_ORD_LN_ITM_FCT_null_value_count_table_stats select '24' as col_id, count (sell_loc_hash_key) as null_value_count where VAT_APPL_IND IS NULL </v>
      </c>
      <c r="BK35" s="59" t="s">
        <v>15273</v>
      </c>
      <c r="BN35" s="144" t="str">
        <f t="shared" si="18"/>
        <v>insert into table db_custscience_interns.SUMMARY_of_DB_SLSCNSL_PRODREFRESH_CDOLW_DMD_ORD_LN_ITM_FCT_null_value_count_table_stats select col_id, null_value_count from db_custscience_interns.col_24_DB_SLSCNSL_PRODREFRESH_CDOLW_DMD_ORD_LN_ITM_FCT_null_value_count_table_stats ;</v>
      </c>
      <c r="BO35" s="59" t="s">
        <v>13062</v>
      </c>
      <c r="BQ35" s="300"/>
      <c r="BR35" s="300"/>
      <c r="BS35" s="300"/>
      <c r="BU35" s="144" t="str">
        <f t="shared" si="19"/>
        <v>drop table db_custscience_interns.col_24_DB_SLSCNSL_PRODREFRESH_CDOLW_DMD_ORD_LN_ITM_FCT_null_value_count_table_stats ;</v>
      </c>
      <c r="BV35" s="59" t="s">
        <v>12491</v>
      </c>
    </row>
    <row r="36" spans="1:74" s="59" customFormat="1">
      <c r="A36" s="59" t="s">
        <v>15355</v>
      </c>
      <c r="B36" s="144" t="str">
        <f t="shared" si="20"/>
        <v>ln_cur_prc_ovrd_rsn_cd string</v>
      </c>
      <c r="C36" s="145">
        <f t="shared" si="21"/>
        <v>23</v>
      </c>
      <c r="D36" s="145">
        <f t="shared" si="22"/>
        <v>0</v>
      </c>
      <c r="E36" s="145"/>
      <c r="F36" s="36" t="str">
        <f t="shared" si="0"/>
        <v>LN_CUR_PRC_OVRD_RSN_CD</v>
      </c>
      <c r="G36" s="36" t="str">
        <f t="shared" si="1"/>
        <v>string</v>
      </c>
      <c r="H36" s="29">
        <v>25</v>
      </c>
      <c r="I36" s="308">
        <f t="shared" si="2"/>
        <v>18</v>
      </c>
      <c r="J36" s="30"/>
      <c r="K36" s="131" t="str">
        <f t="shared" si="3"/>
        <v>The reason code stamped on the line if the price on the line is overridden  (From PDM)</v>
      </c>
      <c r="L36" s="131"/>
      <c r="M36" s="340"/>
      <c r="N36" s="407" t="s">
        <v>112</v>
      </c>
      <c r="O36" s="407" t="s">
        <v>112</v>
      </c>
      <c r="P36" s="334"/>
      <c r="Q36" s="334"/>
      <c r="R36" s="334"/>
      <c r="S36" s="334"/>
      <c r="T36" s="144" t="str">
        <f t="shared" si="4"/>
        <v>LN_CUR_PRC_OVRD_RSN_CD  string,</v>
      </c>
      <c r="U36" s="149" t="s">
        <v>15505</v>
      </c>
      <c r="V36" s="150" t="str">
        <f t="shared" si="5"/>
        <v>LN_CUR_PRC_OVRD_RSN_CD,</v>
      </c>
      <c r="W36" s="149"/>
      <c r="X36" s="149"/>
      <c r="Y36" s="150" t="str">
        <f t="shared" si="6"/>
        <v>,a.LN_CUR_PRC_OVRD_RSN_CD</v>
      </c>
      <c r="Z36" s="303"/>
      <c r="AA36" s="299" t="str">
        <f t="shared" si="7"/>
        <v>select count (distinct LN_CUR_PRC_OVRD_RSN_CD) as LN_CUR_PRC_OVRD_RSN_CD_Count_Distinct FROM DB_SLSCNSL_PRODREFRESH.CDOLW_DMD_ORD_LN_ITM_FCT ;</v>
      </c>
      <c r="AB36" s="303"/>
      <c r="AC36" s="299" t="str">
        <f t="shared" si="8"/>
        <v>select distinct(LN_CUR_PRC_OVRD_RSN_CD) as LN_CUR_PRC_OVRD_RSN_CD_Count_Distinct FROM DB_SLSCNSL_PRODREFRESH.CDOLW_DMD_ORD_LN_ITM_FCT ;</v>
      </c>
      <c r="AD36" s="423" t="s">
        <v>16210</v>
      </c>
      <c r="AE36" s="303"/>
      <c r="AF36" s="59" t="s">
        <v>2623</v>
      </c>
      <c r="AG36" s="59" t="s">
        <v>2825</v>
      </c>
      <c r="AH36" s="59" t="s">
        <v>15409</v>
      </c>
      <c r="AI36" s="144" t="str">
        <f t="shared" si="9"/>
        <v>PRC_STAT_CD</v>
      </c>
      <c r="AJ36" s="144" t="str">
        <f t="shared" si="10"/>
        <v>Price Status Code applied to the line item. Values are: 4 Regular3 Promotion 1 Markdown -- (From PDM)</v>
      </c>
      <c r="AK36" s="303"/>
      <c r="AL36" s="303"/>
      <c r="AM36" s="298" t="str">
        <f t="shared" si="11"/>
        <v>col_25</v>
      </c>
      <c r="AN36" s="299" t="str">
        <f t="shared" si="12"/>
        <v>create table db_custscience_interns.col_25_DB_SLSCNSL_PRODREFRESH_CDOLW_DMD_ORD_LN_ITM_FCT_distinct_values_table_stats (col_id int, distinct_values bigint) Row format delimited Fields terminated by '\t' Lines terminated by '\n'  Stored as textfile ;</v>
      </c>
      <c r="AO36" s="59" t="s">
        <v>15594</v>
      </c>
      <c r="AR36" s="144" t="str">
        <f t="shared" si="13"/>
        <v>insert into table db_custscience_interns.col_25_DB_SLSCNSL_PRODREFRESH_CDOLW_DMD_ORD_LN_ITM_FCT_distinct_values_table_stats select '25' as col_id, count (distinct LN_CUR_PRC_OVRD_RSN_CD) as distinct_values</v>
      </c>
      <c r="AS36" s="59" t="s">
        <v>15689</v>
      </c>
      <c r="AV36" s="144" t="str">
        <f t="shared" si="14"/>
        <v>insert into table db_custscience_interns.SUMMARY_of_DB_SLSCNSL_PRODREFRESH_CDOLW_DMD_ORD_LN_ITM_FCT_distinct_values_table_stats select col_id, distinct_values from db_custscience_interns.col_25_DB_SLSCNSL_PRODREFRESH_CDOLW_DMD_ORD_LN_ITM_FCT_distinct_values_table_stats ;</v>
      </c>
      <c r="AW36" s="59" t="s">
        <v>15784</v>
      </c>
      <c r="AY36" s="300" t="s">
        <v>15974</v>
      </c>
      <c r="AZ36" s="300">
        <v>31</v>
      </c>
      <c r="BA36" s="300">
        <v>6</v>
      </c>
      <c r="BC36" s="144" t="str">
        <f t="shared" si="15"/>
        <v>drop table db_custscience_interns.col_25_DB_SLSCNSL_PRODREFRESH_CDOLW_DMD_ORD_LN_ITM_FCT_distinct_values_table_stats;</v>
      </c>
      <c r="BD36" s="59" t="s">
        <v>15878</v>
      </c>
      <c r="BE36" s="301"/>
      <c r="BF36" s="144" t="str">
        <f t="shared" si="16"/>
        <v>create table db_custscience_interns.col_25_DB_SLSCNSL_PRODREFRESH_CDOLW_DMD_ORD_LN_ITM_FCT_null_value_count_table_stats (col_id int, null_value_count bigint) Row format delimited Fields terminated by '\t' Lines terminated by '\n'  Stored as textfile ;</v>
      </c>
      <c r="BG36" s="59" t="s">
        <v>16068</v>
      </c>
      <c r="BJ36" s="144" t="str">
        <f t="shared" si="17"/>
        <v xml:space="preserve">insert into table db_custscience_interns.col_25_DB_SLSCNSL_PRODREFRESH_CDOLW_DMD_ORD_LN_ITM_FCT_null_value_count_table_stats select '25' as col_id, count (sell_loc_hash_key) as null_value_count where LN_CUR_PRC_OVRD_RSN_CD IS NULL </v>
      </c>
      <c r="BK36" s="59" t="s">
        <v>15274</v>
      </c>
      <c r="BN36" s="144" t="str">
        <f t="shared" si="18"/>
        <v>insert into table db_custscience_interns.SUMMARY_of_DB_SLSCNSL_PRODREFRESH_CDOLW_DMD_ORD_LN_ITM_FCT_null_value_count_table_stats select col_id, null_value_count from db_custscience_interns.col_25_DB_SLSCNSL_PRODREFRESH_CDOLW_DMD_ORD_LN_ITM_FCT_null_value_count_table_stats ;</v>
      </c>
      <c r="BO36" s="59" t="s">
        <v>13063</v>
      </c>
      <c r="BQ36" s="300"/>
      <c r="BR36" s="300"/>
      <c r="BS36" s="300"/>
      <c r="BU36" s="144" t="str">
        <f t="shared" si="19"/>
        <v>drop table db_custscience_interns.col_25_DB_SLSCNSL_PRODREFRESH_CDOLW_DMD_ORD_LN_ITM_FCT_null_value_count_table_stats ;</v>
      </c>
      <c r="BV36" s="59" t="s">
        <v>12492</v>
      </c>
    </row>
    <row r="37" spans="1:74" s="59" customFormat="1">
      <c r="A37" s="59" t="s">
        <v>15356</v>
      </c>
      <c r="B37" s="144" t="str">
        <f t="shared" si="20"/>
        <v>rlse_id string</v>
      </c>
      <c r="C37" s="145">
        <f t="shared" si="21"/>
        <v>8</v>
      </c>
      <c r="D37" s="145">
        <f t="shared" si="22"/>
        <v>0</v>
      </c>
      <c r="E37" s="145"/>
      <c r="F37" s="36" t="str">
        <f t="shared" si="0"/>
        <v>RLSE_ID</v>
      </c>
      <c r="G37" s="36" t="str">
        <f t="shared" si="1"/>
        <v>string</v>
      </c>
      <c r="H37" s="29">
        <v>26</v>
      </c>
      <c r="I37" s="308">
        <f t="shared" si="2"/>
        <v>178060483</v>
      </c>
      <c r="J37" s="30"/>
      <c r="K37" s="131" t="str">
        <f t="shared" si="3"/>
        <v xml:space="preserve"> (From PDM)</v>
      </c>
      <c r="L37" s="131"/>
      <c r="M37" s="340"/>
      <c r="N37" s="407" t="s">
        <v>16145</v>
      </c>
      <c r="O37" s="407" t="s">
        <v>16171</v>
      </c>
      <c r="P37" s="334"/>
      <c r="Q37" s="334"/>
      <c r="R37" s="334"/>
      <c r="S37" s="334"/>
      <c r="T37" s="144" t="str">
        <f t="shared" si="4"/>
        <v>RLSE_ID  string,</v>
      </c>
      <c r="U37" s="149" t="s">
        <v>15506</v>
      </c>
      <c r="V37" s="150" t="str">
        <f t="shared" si="5"/>
        <v>RLSE_ID,</v>
      </c>
      <c r="W37" s="149"/>
      <c r="X37" s="149"/>
      <c r="Y37" s="150" t="str">
        <f t="shared" si="6"/>
        <v>,a.RLSE_ID</v>
      </c>
      <c r="Z37" s="303"/>
      <c r="AA37" s="299" t="str">
        <f t="shared" si="7"/>
        <v>select count (distinct RLSE_ID) as RLSE_ID_Count_Distinct FROM DB_SLSCNSL_PRODREFRESH.CDOLW_DMD_ORD_LN_ITM_FCT ;</v>
      </c>
      <c r="AB37" s="303"/>
      <c r="AC37" s="299" t="str">
        <f t="shared" si="8"/>
        <v>select distinct(RLSE_ID) as RLSE_ID_Count_Distinct FROM DB_SLSCNSL_PRODREFRESH.CDOLW_DMD_ORD_LN_ITM_FCT ;</v>
      </c>
      <c r="AD37" s="423" t="s">
        <v>16211</v>
      </c>
      <c r="AE37" s="303"/>
      <c r="AF37" s="59" t="s">
        <v>2742</v>
      </c>
      <c r="AG37" s="59" t="s">
        <v>13509</v>
      </c>
      <c r="AI37" s="144" t="str">
        <f t="shared" si="9"/>
        <v>ORD_LN_TOT_RTL_SLS_AMT</v>
      </c>
      <c r="AJ37" s="144" t="str">
        <f t="shared" si="10"/>
        <v xml:space="preserve"> (From PDM)</v>
      </c>
      <c r="AK37" s="303"/>
      <c r="AL37" s="303"/>
      <c r="AM37" s="298" t="str">
        <f t="shared" si="11"/>
        <v>col_26</v>
      </c>
      <c r="AN37" s="299" t="str">
        <f t="shared" si="12"/>
        <v>create table db_custscience_interns.col_26_DB_SLSCNSL_PRODREFRESH_CDOLW_DMD_ORD_LN_ITM_FCT_distinct_values_table_stats (col_id int, distinct_values bigint) Row format delimited Fields terminated by '\t' Lines terminated by '\n'  Stored as textfile ;</v>
      </c>
      <c r="AO37" s="59" t="s">
        <v>15595</v>
      </c>
      <c r="AR37" s="144" t="str">
        <f t="shared" si="13"/>
        <v>insert into table db_custscience_interns.col_26_DB_SLSCNSL_PRODREFRESH_CDOLW_DMD_ORD_LN_ITM_FCT_distinct_values_table_stats select '26' as col_id, count (distinct RLSE_ID) as distinct_values</v>
      </c>
      <c r="AS37" s="59" t="s">
        <v>15690</v>
      </c>
      <c r="AV37" s="144" t="str">
        <f t="shared" si="14"/>
        <v>insert into table db_custscience_interns.SUMMARY_of_DB_SLSCNSL_PRODREFRESH_CDOLW_DMD_ORD_LN_ITM_FCT_distinct_values_table_stats select col_id, distinct_values from db_custscience_interns.col_26_DB_SLSCNSL_PRODREFRESH_CDOLW_DMD_ORD_LN_ITM_FCT_distinct_values_table_stats ;</v>
      </c>
      <c r="AW37" s="59" t="s">
        <v>15785</v>
      </c>
      <c r="AY37" s="300" t="s">
        <v>15975</v>
      </c>
      <c r="AZ37" s="300">
        <v>32</v>
      </c>
      <c r="BA37" s="300">
        <v>4</v>
      </c>
      <c r="BC37" s="144" t="str">
        <f t="shared" si="15"/>
        <v>drop table db_custscience_interns.col_26_DB_SLSCNSL_PRODREFRESH_CDOLW_DMD_ORD_LN_ITM_FCT_distinct_values_table_stats;</v>
      </c>
      <c r="BD37" s="59" t="s">
        <v>15879</v>
      </c>
      <c r="BE37" s="301"/>
      <c r="BF37" s="144" t="str">
        <f t="shared" si="16"/>
        <v>create table db_custscience_interns.col_26_DB_SLSCNSL_PRODREFRESH_CDOLW_DMD_ORD_LN_ITM_FCT_null_value_count_table_stats (col_id int, null_value_count bigint) Row format delimited Fields terminated by '\t' Lines terminated by '\n'  Stored as textfile ;</v>
      </c>
      <c r="BG37" s="59" t="s">
        <v>16069</v>
      </c>
      <c r="BJ37" s="144" t="str">
        <f t="shared" si="17"/>
        <v xml:space="preserve">insert into table db_custscience_interns.col_26_DB_SLSCNSL_PRODREFRESH_CDOLW_DMD_ORD_LN_ITM_FCT_null_value_count_table_stats select '26' as col_id, count (sell_loc_hash_key) as null_value_count where RLSE_ID IS NULL </v>
      </c>
      <c r="BK37" s="59" t="s">
        <v>15275</v>
      </c>
      <c r="BN37" s="144" t="str">
        <f t="shared" si="18"/>
        <v>insert into table db_custscience_interns.SUMMARY_of_DB_SLSCNSL_PRODREFRESH_CDOLW_DMD_ORD_LN_ITM_FCT_null_value_count_table_stats select col_id, null_value_count from db_custscience_interns.col_26_DB_SLSCNSL_PRODREFRESH_CDOLW_DMD_ORD_LN_ITM_FCT_null_value_count_table_stats ;</v>
      </c>
      <c r="BO37" s="59" t="s">
        <v>13064</v>
      </c>
      <c r="BQ37" s="300"/>
      <c r="BR37" s="300"/>
      <c r="BS37" s="300"/>
      <c r="BU37" s="144" t="str">
        <f t="shared" si="19"/>
        <v>drop table db_custscience_interns.col_26_DB_SLSCNSL_PRODREFRESH_CDOLW_DMD_ORD_LN_ITM_FCT_null_value_count_table_stats ;</v>
      </c>
      <c r="BV37" s="59" t="s">
        <v>12493</v>
      </c>
    </row>
    <row r="38" spans="1:74" s="59" customFormat="1" ht="30">
      <c r="A38" s="59" t="s">
        <v>15357</v>
      </c>
      <c r="B38" s="144" t="str">
        <f t="shared" si="20"/>
        <v>cncl_rsn_cd string</v>
      </c>
      <c r="C38" s="145">
        <f t="shared" si="21"/>
        <v>12</v>
      </c>
      <c r="D38" s="145">
        <f t="shared" si="22"/>
        <v>0</v>
      </c>
      <c r="E38" s="145"/>
      <c r="F38" s="36" t="str">
        <f t="shared" si="0"/>
        <v>CNCL_RSN_CD</v>
      </c>
      <c r="G38" s="36" t="str">
        <f t="shared" si="1"/>
        <v>string</v>
      </c>
      <c r="H38" s="29">
        <v>27</v>
      </c>
      <c r="I38" s="308">
        <f t="shared" si="2"/>
        <v>47</v>
      </c>
      <c r="J38" s="30"/>
      <c r="K38" s="131" t="str">
        <f t="shared" si="3"/>
        <v>Foreign key to CNCL_RSN_DIM Cancel reason of the line derived from YFS_ORDER_LINE. EXTN_CNCL_RSN_CD  (From PDM)</v>
      </c>
      <c r="L38" s="131"/>
      <c r="M38" s="340"/>
      <c r="N38" s="407" t="s">
        <v>16146</v>
      </c>
      <c r="O38" s="407" t="s">
        <v>16146</v>
      </c>
      <c r="P38" s="334"/>
      <c r="Q38" s="334"/>
      <c r="R38" s="334"/>
      <c r="S38" s="334"/>
      <c r="T38" s="144" t="str">
        <f t="shared" si="4"/>
        <v>CNCL_RSN_CD  string,</v>
      </c>
      <c r="U38" s="149" t="s">
        <v>15507</v>
      </c>
      <c r="V38" s="150" t="str">
        <f t="shared" si="5"/>
        <v>CNCL_RSN_CD,</v>
      </c>
      <c r="W38" s="149"/>
      <c r="X38" s="149"/>
      <c r="Y38" s="150" t="str">
        <f t="shared" si="6"/>
        <v>,a.CNCL_RSN_CD</v>
      </c>
      <c r="Z38" s="303"/>
      <c r="AA38" s="299" t="str">
        <f t="shared" si="7"/>
        <v>select count (distinct CNCL_RSN_CD) as CNCL_RSN_CD_Count_Distinct FROM DB_SLSCNSL_PRODREFRESH.CDOLW_DMD_ORD_LN_ITM_FCT ;</v>
      </c>
      <c r="AB38" s="303"/>
      <c r="AC38" s="299" t="str">
        <f t="shared" si="8"/>
        <v>select distinct(CNCL_RSN_CD) as CNCL_RSN_CD_Count_Distinct FROM DB_SLSCNSL_PRODREFRESH.CDOLW_DMD_ORD_LN_ITM_FCT ;</v>
      </c>
      <c r="AD38" s="423" t="s">
        <v>16212</v>
      </c>
      <c r="AE38" s="303"/>
      <c r="AF38" s="59" t="s">
        <v>2744</v>
      </c>
      <c r="AG38" s="59" t="s">
        <v>13509</v>
      </c>
      <c r="AH38" s="59" t="s">
        <v>15468</v>
      </c>
      <c r="AI38" s="144" t="str">
        <f t="shared" si="9"/>
        <v>ADJ_UN_LN_RTL_AMT</v>
      </c>
      <c r="AJ38" s="144" t="str">
        <f t="shared" si="10"/>
        <v>Unit retail amount on the order line at time of order derived from YFS ORDER LINE RETAIL PRICE Update as needed. since the price can change due to CSR intervention after order has been placed  (From PDM)</v>
      </c>
      <c r="AK38" s="303"/>
      <c r="AL38" s="303"/>
      <c r="AM38" s="298" t="str">
        <f t="shared" si="11"/>
        <v>col_27</v>
      </c>
      <c r="AN38" s="299" t="str">
        <f t="shared" si="12"/>
        <v>create table db_custscience_interns.col_27_DB_SLSCNSL_PRODREFRESH_CDOLW_DMD_ORD_LN_ITM_FCT_distinct_values_table_stats (col_id int, distinct_values bigint) Row format delimited Fields terminated by '\t' Lines terminated by '\n'  Stored as textfile ;</v>
      </c>
      <c r="AO38" s="59" t="s">
        <v>15596</v>
      </c>
      <c r="AR38" s="144" t="str">
        <f t="shared" si="13"/>
        <v>insert into table db_custscience_interns.col_27_DB_SLSCNSL_PRODREFRESH_CDOLW_DMD_ORD_LN_ITM_FCT_distinct_values_table_stats select '27' as col_id, count (distinct CNCL_RSN_CD) as distinct_values</v>
      </c>
      <c r="AS38" s="59" t="s">
        <v>15691</v>
      </c>
      <c r="AV38" s="144" t="str">
        <f t="shared" si="14"/>
        <v>insert into table db_custscience_interns.SUMMARY_of_DB_SLSCNSL_PRODREFRESH_CDOLW_DMD_ORD_LN_ITM_FCT_distinct_values_table_stats select col_id, distinct_values from db_custscience_interns.col_27_DB_SLSCNSL_PRODREFRESH_CDOLW_DMD_ORD_LN_ITM_FCT_distinct_values_table_stats ;</v>
      </c>
      <c r="AW38" s="59" t="s">
        <v>15786</v>
      </c>
      <c r="AY38" s="300" t="s">
        <v>15976</v>
      </c>
      <c r="AZ38" s="300">
        <v>33</v>
      </c>
      <c r="BA38" s="300">
        <v>5</v>
      </c>
      <c r="BC38" s="144" t="str">
        <f t="shared" si="15"/>
        <v>drop table db_custscience_interns.col_27_DB_SLSCNSL_PRODREFRESH_CDOLW_DMD_ORD_LN_ITM_FCT_distinct_values_table_stats;</v>
      </c>
      <c r="BD38" s="59" t="s">
        <v>15880</v>
      </c>
      <c r="BE38" s="301"/>
      <c r="BF38" s="144" t="str">
        <f t="shared" si="16"/>
        <v>create table db_custscience_interns.col_27_DB_SLSCNSL_PRODREFRESH_CDOLW_DMD_ORD_LN_ITM_FCT_null_value_count_table_stats (col_id int, null_value_count bigint) Row format delimited Fields terminated by '\t' Lines terminated by '\n'  Stored as textfile ;</v>
      </c>
      <c r="BG38" s="59" t="s">
        <v>16070</v>
      </c>
      <c r="BJ38" s="144" t="str">
        <f t="shared" si="17"/>
        <v xml:space="preserve">insert into table db_custscience_interns.col_27_DB_SLSCNSL_PRODREFRESH_CDOLW_DMD_ORD_LN_ITM_FCT_null_value_count_table_stats select '27' as col_id, count (sell_loc_hash_key) as null_value_count where CNCL_RSN_CD IS NULL </v>
      </c>
      <c r="BK38" s="59" t="s">
        <v>15276</v>
      </c>
      <c r="BN38" s="144" t="str">
        <f t="shared" si="18"/>
        <v>insert into table db_custscience_interns.SUMMARY_of_DB_SLSCNSL_PRODREFRESH_CDOLW_DMD_ORD_LN_ITM_FCT_null_value_count_table_stats select col_id, null_value_count from db_custscience_interns.col_27_DB_SLSCNSL_PRODREFRESH_CDOLW_DMD_ORD_LN_ITM_FCT_null_value_count_table_stats ;</v>
      </c>
      <c r="BO38" s="59" t="s">
        <v>13065</v>
      </c>
      <c r="BQ38" s="300"/>
      <c r="BR38" s="300"/>
      <c r="BS38" s="300"/>
      <c r="BU38" s="144" t="str">
        <f t="shared" si="19"/>
        <v>drop table db_custscience_interns.col_27_DB_SLSCNSL_PRODREFRESH_CDOLW_DMD_ORD_LN_ITM_FCT_null_value_count_table_stats ;</v>
      </c>
      <c r="BV38" s="59" t="s">
        <v>12494</v>
      </c>
    </row>
    <row r="39" spans="1:74" s="59" customFormat="1">
      <c r="A39" s="59" t="s">
        <v>15358</v>
      </c>
      <c r="B39" s="144" t="str">
        <f t="shared" si="20"/>
        <v>frd_cncl_ind string</v>
      </c>
      <c r="C39" s="145">
        <f t="shared" si="21"/>
        <v>13</v>
      </c>
      <c r="D39" s="145">
        <f t="shared" si="22"/>
        <v>0</v>
      </c>
      <c r="E39" s="145"/>
      <c r="F39" s="36" t="str">
        <f t="shared" si="0"/>
        <v>FRD_CNCL_IND</v>
      </c>
      <c r="G39" s="36" t="str">
        <f t="shared" si="1"/>
        <v>string</v>
      </c>
      <c r="H39" s="29">
        <v>28</v>
      </c>
      <c r="I39" s="308">
        <f t="shared" si="2"/>
        <v>3</v>
      </c>
      <c r="J39" s="30"/>
      <c r="K39" s="131" t="str">
        <f t="shared" si="3"/>
        <v xml:space="preserve"> (From PDM)</v>
      </c>
      <c r="L39" s="131"/>
      <c r="M39" s="340"/>
      <c r="N39" s="407" t="s">
        <v>3359</v>
      </c>
      <c r="O39" s="407" t="s">
        <v>3359</v>
      </c>
      <c r="P39" s="334"/>
      <c r="Q39" s="334"/>
      <c r="R39" s="334"/>
      <c r="S39" s="334"/>
      <c r="T39" s="144" t="str">
        <f t="shared" si="4"/>
        <v>FRD_CNCL_IND  string,</v>
      </c>
      <c r="U39" s="149" t="s">
        <v>15508</v>
      </c>
      <c r="V39" s="150" t="str">
        <f t="shared" si="5"/>
        <v>FRD_CNCL_IND,</v>
      </c>
      <c r="W39" s="149"/>
      <c r="X39" s="149"/>
      <c r="Y39" s="150" t="str">
        <f t="shared" si="6"/>
        <v>,a.FRD_CNCL_IND</v>
      </c>
      <c r="Z39" s="303"/>
      <c r="AA39" s="299" t="str">
        <f t="shared" si="7"/>
        <v>select count (distinct FRD_CNCL_IND) as FRD_CNCL_IND_Count_Distinct FROM DB_SLSCNSL_PRODREFRESH.CDOLW_DMD_ORD_LN_ITM_FCT ;</v>
      </c>
      <c r="AB39" s="303"/>
      <c r="AC39" s="299" t="str">
        <f t="shared" si="8"/>
        <v>select distinct(FRD_CNCL_IND) as FRD_CNCL_IND_Count_Distinct FROM DB_SLSCNSL_PRODREFRESH.CDOLW_DMD_ORD_LN_ITM_FCT ;</v>
      </c>
      <c r="AD39" s="423" t="s">
        <v>16213</v>
      </c>
      <c r="AE39" s="303"/>
      <c r="AF39" s="59" t="s">
        <v>2635</v>
      </c>
      <c r="AG39" s="59" t="s">
        <v>2825</v>
      </c>
      <c r="AH39" s="59" t="s">
        <v>15469</v>
      </c>
      <c r="AI39" s="144" t="str">
        <f t="shared" si="9"/>
        <v>CTRY_CD</v>
      </c>
      <c r="AJ39" s="144" t="str">
        <f t="shared" si="10"/>
        <v>Foreign key to CTRY_DIM, identifies the country and market (Through MRKT_DM)  (From PDM)</v>
      </c>
      <c r="AK39" s="303"/>
      <c r="AL39" s="303"/>
      <c r="AM39" s="298" t="str">
        <f t="shared" si="11"/>
        <v>col_28</v>
      </c>
      <c r="AN39" s="299" t="str">
        <f t="shared" si="12"/>
        <v>create table db_custscience_interns.col_28_DB_SLSCNSL_PRODREFRESH_CDOLW_DMD_ORD_LN_ITM_FCT_distinct_values_table_stats (col_id int, distinct_values bigint) Row format delimited Fields terminated by '\t' Lines terminated by '\n'  Stored as textfile ;</v>
      </c>
      <c r="AO39" s="59" t="s">
        <v>15597</v>
      </c>
      <c r="AR39" s="144" t="str">
        <f t="shared" si="13"/>
        <v>insert into table db_custscience_interns.col_28_DB_SLSCNSL_PRODREFRESH_CDOLW_DMD_ORD_LN_ITM_FCT_distinct_values_table_stats select '28' as col_id, count (distinct FRD_CNCL_IND) as distinct_values</v>
      </c>
      <c r="AS39" s="59" t="s">
        <v>15692</v>
      </c>
      <c r="AV39" s="144" t="str">
        <f t="shared" si="14"/>
        <v>insert into table db_custscience_interns.SUMMARY_of_DB_SLSCNSL_PRODREFRESH_CDOLW_DMD_ORD_LN_ITM_FCT_distinct_values_table_stats select col_id, distinct_values from db_custscience_interns.col_28_DB_SLSCNSL_PRODREFRESH_CDOLW_DMD_ORD_LN_ITM_FCT_distinct_values_table_stats ;</v>
      </c>
      <c r="AW39" s="59" t="s">
        <v>15787</v>
      </c>
      <c r="AY39" s="300" t="s">
        <v>15977</v>
      </c>
      <c r="AZ39" s="300">
        <v>34</v>
      </c>
      <c r="BA39" s="300">
        <v>7224</v>
      </c>
      <c r="BC39" s="144" t="str">
        <f t="shared" si="15"/>
        <v>drop table db_custscience_interns.col_28_DB_SLSCNSL_PRODREFRESH_CDOLW_DMD_ORD_LN_ITM_FCT_distinct_values_table_stats;</v>
      </c>
      <c r="BD39" s="59" t="s">
        <v>15881</v>
      </c>
      <c r="BE39" s="301"/>
      <c r="BF39" s="144" t="str">
        <f t="shared" si="16"/>
        <v>create table db_custscience_interns.col_28_DB_SLSCNSL_PRODREFRESH_CDOLW_DMD_ORD_LN_ITM_FCT_null_value_count_table_stats (col_id int, null_value_count bigint) Row format delimited Fields terminated by '\t' Lines terminated by '\n'  Stored as textfile ;</v>
      </c>
      <c r="BG39" s="59" t="s">
        <v>16071</v>
      </c>
      <c r="BJ39" s="144" t="str">
        <f t="shared" si="17"/>
        <v xml:space="preserve">insert into table db_custscience_interns.col_28_DB_SLSCNSL_PRODREFRESH_CDOLW_DMD_ORD_LN_ITM_FCT_null_value_count_table_stats select '28' as col_id, count (sell_loc_hash_key) as null_value_count where FRD_CNCL_IND IS NULL </v>
      </c>
      <c r="BK39" s="59" t="s">
        <v>15277</v>
      </c>
      <c r="BN39" s="144" t="str">
        <f t="shared" si="18"/>
        <v>insert into table db_custscience_interns.SUMMARY_of_DB_SLSCNSL_PRODREFRESH_CDOLW_DMD_ORD_LN_ITM_FCT_null_value_count_table_stats select col_id, null_value_count from db_custscience_interns.col_28_DB_SLSCNSL_PRODREFRESH_CDOLW_DMD_ORD_LN_ITM_FCT_null_value_count_table_stats ;</v>
      </c>
      <c r="BO39" s="59" t="s">
        <v>13066</v>
      </c>
      <c r="BQ39" s="300"/>
      <c r="BR39" s="300"/>
      <c r="BS39" s="300"/>
      <c r="BU39" s="144" t="str">
        <f t="shared" si="19"/>
        <v>drop table db_custscience_interns.col_28_DB_SLSCNSL_PRODREFRESH_CDOLW_DMD_ORD_LN_ITM_FCT_null_value_count_table_stats ;</v>
      </c>
      <c r="BV39" s="59" t="s">
        <v>12495</v>
      </c>
    </row>
    <row r="40" spans="1:74" s="59" customFormat="1">
      <c r="A40" s="59" t="s">
        <v>15359</v>
      </c>
      <c r="B40" s="144" t="str">
        <f t="shared" si="20"/>
        <v>tndr_pmt_typ_nm string</v>
      </c>
      <c r="C40" s="145">
        <f t="shared" si="21"/>
        <v>16</v>
      </c>
      <c r="D40" s="145">
        <f t="shared" si="22"/>
        <v>0</v>
      </c>
      <c r="E40" s="145"/>
      <c r="F40" s="36" t="str">
        <f t="shared" si="0"/>
        <v>TNDR_PMT_TYP_NM</v>
      </c>
      <c r="G40" s="36" t="str">
        <f t="shared" si="1"/>
        <v>string</v>
      </c>
      <c r="H40" s="29">
        <v>29</v>
      </c>
      <c r="I40" s="308">
        <f t="shared" si="2"/>
        <v>7</v>
      </c>
      <c r="J40" s="30"/>
      <c r="K40" s="131" t="str">
        <f t="shared" si="3"/>
        <v>Payment type used Credit card, SVC Check derived from YFS_PAYMENT.PAYMENT_TYPE  (From PDM)</v>
      </c>
      <c r="L40" s="131"/>
      <c r="M40" s="340"/>
      <c r="N40" s="407" t="s">
        <v>13169</v>
      </c>
      <c r="O40" s="407" t="s">
        <v>13169</v>
      </c>
      <c r="P40" s="334"/>
      <c r="Q40" s="334"/>
      <c r="R40" s="334"/>
      <c r="S40" s="334"/>
      <c r="T40" s="144" t="str">
        <f t="shared" si="4"/>
        <v>TNDR_PMT_TYP_NM  string,</v>
      </c>
      <c r="U40" s="149" t="s">
        <v>15509</v>
      </c>
      <c r="V40" s="150" t="str">
        <f t="shared" si="5"/>
        <v>TNDR_PMT_TYP_NM,</v>
      </c>
      <c r="W40" s="149"/>
      <c r="X40" s="149"/>
      <c r="Y40" s="150" t="str">
        <f t="shared" si="6"/>
        <v>,a.TNDR_PMT_TYP_NM</v>
      </c>
      <c r="Z40" s="303"/>
      <c r="AA40" s="299" t="str">
        <f t="shared" si="7"/>
        <v>select count (distinct TNDR_PMT_TYP_NM) as TNDR_PMT_TYP_NM_Count_Distinct FROM DB_SLSCNSL_PRODREFRESH.CDOLW_DMD_ORD_LN_ITM_FCT ;</v>
      </c>
      <c r="AB40" s="303"/>
      <c r="AC40" s="299" t="str">
        <f t="shared" si="8"/>
        <v>select distinct(TNDR_PMT_TYP_NM) as TNDR_PMT_TYP_NM_Count_Distinct FROM DB_SLSCNSL_PRODREFRESH.CDOLW_DMD_ORD_LN_ITM_FCT ;</v>
      </c>
      <c r="AD40" s="423" t="s">
        <v>16214</v>
      </c>
      <c r="AE40" s="303"/>
      <c r="AF40" s="59" t="s">
        <v>2747</v>
      </c>
      <c r="AG40" s="59" t="s">
        <v>13509</v>
      </c>
      <c r="AI40" s="144" t="str">
        <f t="shared" si="9"/>
        <v>ORD_LN_XTD_CUR_TCK_PRC_AMT</v>
      </c>
      <c r="AJ40" s="144" t="str">
        <f t="shared" si="10"/>
        <v xml:space="preserve"> (From PDM)</v>
      </c>
      <c r="AK40" s="303"/>
      <c r="AL40" s="303"/>
      <c r="AM40" s="298" t="str">
        <f t="shared" si="11"/>
        <v>col_29</v>
      </c>
      <c r="AN40" s="299" t="str">
        <f t="shared" si="12"/>
        <v>create table db_custscience_interns.col_29_DB_SLSCNSL_PRODREFRESH_CDOLW_DMD_ORD_LN_ITM_FCT_distinct_values_table_stats (col_id int, distinct_values bigint) Row format delimited Fields terminated by '\t' Lines terminated by '\n'  Stored as textfile ;</v>
      </c>
      <c r="AO40" s="59" t="s">
        <v>15598</v>
      </c>
      <c r="AR40" s="144" t="str">
        <f t="shared" si="13"/>
        <v>insert into table db_custscience_interns.col_29_DB_SLSCNSL_PRODREFRESH_CDOLW_DMD_ORD_LN_ITM_FCT_distinct_values_table_stats select '29' as col_id, count (distinct TNDR_PMT_TYP_NM) as distinct_values</v>
      </c>
      <c r="AS40" s="59" t="s">
        <v>15693</v>
      </c>
      <c r="AV40" s="144" t="str">
        <f t="shared" si="14"/>
        <v>insert into table db_custscience_interns.SUMMARY_of_DB_SLSCNSL_PRODREFRESH_CDOLW_DMD_ORD_LN_ITM_FCT_distinct_values_table_stats select col_id, distinct_values from db_custscience_interns.col_29_DB_SLSCNSL_PRODREFRESH_CDOLW_DMD_ORD_LN_ITM_FCT_distinct_values_table_stats ;</v>
      </c>
      <c r="AW40" s="59" t="s">
        <v>15788</v>
      </c>
      <c r="AY40" s="300" t="s">
        <v>15978</v>
      </c>
      <c r="AZ40" s="300">
        <v>35</v>
      </c>
      <c r="BA40" s="300">
        <v>4</v>
      </c>
      <c r="BC40" s="144" t="str">
        <f t="shared" si="15"/>
        <v>drop table db_custscience_interns.col_29_DB_SLSCNSL_PRODREFRESH_CDOLW_DMD_ORD_LN_ITM_FCT_distinct_values_table_stats;</v>
      </c>
      <c r="BD40" s="59" t="s">
        <v>15882</v>
      </c>
      <c r="BE40" s="301"/>
      <c r="BF40" s="144" t="str">
        <f t="shared" si="16"/>
        <v>create table db_custscience_interns.col_29_DB_SLSCNSL_PRODREFRESH_CDOLW_DMD_ORD_LN_ITM_FCT_null_value_count_table_stats (col_id int, null_value_count bigint) Row format delimited Fields terminated by '\t' Lines terminated by '\n'  Stored as textfile ;</v>
      </c>
      <c r="BG40" s="59" t="s">
        <v>16072</v>
      </c>
      <c r="BJ40" s="144" t="str">
        <f t="shared" si="17"/>
        <v xml:space="preserve">insert into table db_custscience_interns.col_29_DB_SLSCNSL_PRODREFRESH_CDOLW_DMD_ORD_LN_ITM_FCT_null_value_count_table_stats select '29' as col_id, count (sell_loc_hash_key) as null_value_count where TNDR_PMT_TYP_NM IS NULL </v>
      </c>
      <c r="BK40" s="59" t="s">
        <v>15278</v>
      </c>
      <c r="BN40" s="144" t="str">
        <f t="shared" si="18"/>
        <v>insert into table db_custscience_interns.SUMMARY_of_DB_SLSCNSL_PRODREFRESH_CDOLW_DMD_ORD_LN_ITM_FCT_null_value_count_table_stats select col_id, null_value_count from db_custscience_interns.col_29_DB_SLSCNSL_PRODREFRESH_CDOLW_DMD_ORD_LN_ITM_FCT_null_value_count_table_stats ;</v>
      </c>
      <c r="BO40" s="59" t="s">
        <v>13067</v>
      </c>
      <c r="BQ40" s="300"/>
      <c r="BR40" s="300"/>
      <c r="BS40" s="300"/>
      <c r="BU40" s="144" t="str">
        <f t="shared" si="19"/>
        <v>drop table db_custscience_interns.col_29_DB_SLSCNSL_PRODREFRESH_CDOLW_DMD_ORD_LN_ITM_FCT_null_value_count_table_stats ;</v>
      </c>
      <c r="BV40" s="59" t="s">
        <v>12496</v>
      </c>
    </row>
    <row r="41" spans="1:74" s="59" customFormat="1" ht="45.75" thickBot="1">
      <c r="A41" s="59" t="s">
        <v>15360</v>
      </c>
      <c r="B41" s="144" t="str">
        <f t="shared" si="20"/>
        <v>tndr_cr_crd_typ_nm string</v>
      </c>
      <c r="C41" s="145">
        <f t="shared" si="21"/>
        <v>19</v>
      </c>
      <c r="D41" s="145">
        <f t="shared" si="22"/>
        <v>0</v>
      </c>
      <c r="E41" s="145"/>
      <c r="F41" s="158" t="str">
        <f t="shared" si="0"/>
        <v>TNDR_CR_CRD_TYP_NM</v>
      </c>
      <c r="G41" s="158" t="str">
        <f t="shared" si="1"/>
        <v>string</v>
      </c>
      <c r="H41" s="162">
        <v>30</v>
      </c>
      <c r="I41" s="312">
        <f t="shared" si="2"/>
        <v>17</v>
      </c>
      <c r="J41" s="412"/>
      <c r="K41" s="333" t="str">
        <f t="shared" si="3"/>
        <v>If payment type is a credit card. Which credit card was used. Derived from YFS_PAYMENT. CREDIT_CARD_TYPE NOTE: a single column description may be more useful than a dual column  (From PDM)</v>
      </c>
      <c r="L41" s="333"/>
      <c r="M41" s="408"/>
      <c r="N41" s="409" t="s">
        <v>13169</v>
      </c>
      <c r="O41" s="409" t="s">
        <v>13169</v>
      </c>
      <c r="P41" s="334"/>
      <c r="Q41" s="334"/>
      <c r="R41" s="334"/>
      <c r="S41" s="334"/>
      <c r="T41" s="144" t="str">
        <f t="shared" si="4"/>
        <v>TNDR_CR_CRD_TYP_NM  string,</v>
      </c>
      <c r="U41" s="149" t="s">
        <v>15510</v>
      </c>
      <c r="V41" s="150" t="str">
        <f t="shared" si="5"/>
        <v>TNDR_CR_CRD_TYP_NM,</v>
      </c>
      <c r="W41" s="149"/>
      <c r="X41" s="149"/>
      <c r="Y41" s="150" t="str">
        <f t="shared" si="6"/>
        <v>,a.TNDR_CR_CRD_TYP_NM</v>
      </c>
      <c r="Z41" s="303"/>
      <c r="AA41" s="299" t="str">
        <f t="shared" si="7"/>
        <v>select count (distinct TNDR_CR_CRD_TYP_NM) as TNDR_CR_CRD_TYP_NM_Count_Distinct FROM DB_SLSCNSL_PRODREFRESH.CDOLW_DMD_ORD_LN_ITM_FCT ;</v>
      </c>
      <c r="AB41" s="303"/>
      <c r="AC41" s="299" t="str">
        <f t="shared" si="8"/>
        <v>select distinct(TNDR_CR_CRD_TYP_NM) as TNDR_CR_CRD_TYP_NM_Count_Distinct FROM DB_SLSCNSL_PRODREFRESH.CDOLW_DMD_ORD_LN_ITM_FCT ;</v>
      </c>
      <c r="AD41" s="423" t="s">
        <v>16215</v>
      </c>
      <c r="AE41" s="303"/>
      <c r="AF41" s="59" t="s">
        <v>2749</v>
      </c>
      <c r="AG41" s="59" t="s">
        <v>13509</v>
      </c>
      <c r="AI41" s="144" t="str">
        <f t="shared" si="9"/>
        <v>DNRM_CUR_TCK_PRC_AMT</v>
      </c>
      <c r="AJ41" s="144" t="str">
        <f t="shared" si="10"/>
        <v xml:space="preserve"> (From PDM)</v>
      </c>
      <c r="AK41" s="303"/>
      <c r="AL41" s="303"/>
      <c r="AM41" s="298" t="str">
        <f t="shared" si="11"/>
        <v>col_30</v>
      </c>
      <c r="AN41" s="299" t="str">
        <f t="shared" si="12"/>
        <v>create table db_custscience_interns.col_30_DB_SLSCNSL_PRODREFRESH_CDOLW_DMD_ORD_LN_ITM_FCT_distinct_values_table_stats (col_id int, distinct_values bigint) Row format delimited Fields terminated by '\t' Lines terminated by '\n'  Stored as textfile ;</v>
      </c>
      <c r="AO41" s="59" t="s">
        <v>15599</v>
      </c>
      <c r="AR41" s="144" t="str">
        <f t="shared" si="13"/>
        <v>insert into table db_custscience_interns.col_30_DB_SLSCNSL_PRODREFRESH_CDOLW_DMD_ORD_LN_ITM_FCT_distinct_values_table_stats select '30' as col_id, count (distinct TNDR_CR_CRD_TYP_NM) as distinct_values</v>
      </c>
      <c r="AS41" s="59" t="s">
        <v>15694</v>
      </c>
      <c r="AV41" s="144" t="str">
        <f t="shared" si="14"/>
        <v>insert into table db_custscience_interns.SUMMARY_of_DB_SLSCNSL_PRODREFRESH_CDOLW_DMD_ORD_LN_ITM_FCT_distinct_values_table_stats select col_id, distinct_values from db_custscience_interns.col_30_DB_SLSCNSL_PRODREFRESH_CDOLW_DMD_ORD_LN_ITM_FCT_distinct_values_table_stats ;</v>
      </c>
      <c r="AW41" s="59" t="s">
        <v>15789</v>
      </c>
      <c r="AY41" s="300" t="s">
        <v>15979</v>
      </c>
      <c r="AZ41" s="300">
        <v>36</v>
      </c>
      <c r="BA41" s="300">
        <v>66283</v>
      </c>
      <c r="BC41" s="144" t="str">
        <f t="shared" si="15"/>
        <v>drop table db_custscience_interns.col_30_DB_SLSCNSL_PRODREFRESH_CDOLW_DMD_ORD_LN_ITM_FCT_distinct_values_table_stats;</v>
      </c>
      <c r="BD41" s="59" t="s">
        <v>15883</v>
      </c>
      <c r="BE41" s="301"/>
      <c r="BF41" s="144" t="str">
        <f t="shared" si="16"/>
        <v>create table db_custscience_interns.col_30_DB_SLSCNSL_PRODREFRESH_CDOLW_DMD_ORD_LN_ITM_FCT_null_value_count_table_stats (col_id int, null_value_count bigint) Row format delimited Fields terminated by '\t' Lines terminated by '\n'  Stored as textfile ;</v>
      </c>
      <c r="BG41" s="59" t="s">
        <v>16073</v>
      </c>
      <c r="BJ41" s="144" t="str">
        <f t="shared" si="17"/>
        <v xml:space="preserve">insert into table db_custscience_interns.col_30_DB_SLSCNSL_PRODREFRESH_CDOLW_DMD_ORD_LN_ITM_FCT_null_value_count_table_stats select '30' as col_id, count (sell_loc_hash_key) as null_value_count where TNDR_CR_CRD_TYP_NM IS NULL </v>
      </c>
      <c r="BK41" s="59" t="s">
        <v>15279</v>
      </c>
      <c r="BN41" s="144" t="str">
        <f t="shared" si="18"/>
        <v>insert into table db_custscience_interns.SUMMARY_of_DB_SLSCNSL_PRODREFRESH_CDOLW_DMD_ORD_LN_ITM_FCT_null_value_count_table_stats select col_id, null_value_count from db_custscience_interns.col_30_DB_SLSCNSL_PRODREFRESH_CDOLW_DMD_ORD_LN_ITM_FCT_null_value_count_table_stats ;</v>
      </c>
      <c r="BO41" s="59" t="s">
        <v>13068</v>
      </c>
      <c r="BQ41" s="300"/>
      <c r="BR41" s="300"/>
      <c r="BS41" s="300"/>
      <c r="BU41" s="144" t="str">
        <f t="shared" si="19"/>
        <v>drop table db_custscience_interns.col_30_DB_SLSCNSL_PRODREFRESH_CDOLW_DMD_ORD_LN_ITM_FCT_null_value_count_table_stats ;</v>
      </c>
      <c r="BV41" s="59" t="s">
        <v>12497</v>
      </c>
    </row>
    <row r="42" spans="1:74" s="59" customFormat="1">
      <c r="A42" s="59" t="s">
        <v>15361</v>
      </c>
      <c r="B42" s="144" t="str">
        <f t="shared" si="20"/>
        <v>tndr_cr_crd_cobrd_nm string</v>
      </c>
      <c r="C42" s="145">
        <f t="shared" si="21"/>
        <v>21</v>
      </c>
      <c r="D42" s="145">
        <f t="shared" si="22"/>
        <v>0</v>
      </c>
      <c r="E42" s="145"/>
      <c r="F42" s="152" t="str">
        <f t="shared" si="0"/>
        <v>TNDR_CR_CRD_COBRD_NM</v>
      </c>
      <c r="G42" s="152" t="str">
        <f t="shared" si="1"/>
        <v>string</v>
      </c>
      <c r="H42" s="156">
        <v>31</v>
      </c>
      <c r="I42" s="310">
        <f t="shared" si="2"/>
        <v>6</v>
      </c>
      <c r="J42" s="178"/>
      <c r="K42" s="179" t="str">
        <f t="shared" si="3"/>
        <v>Payment type used Credit card, SVC Check derived from YFS_PAYMENT.PAYMENT_TYPE  (From PDM)</v>
      </c>
      <c r="L42" s="179"/>
      <c r="M42" s="410"/>
      <c r="N42" s="411" t="s">
        <v>13169</v>
      </c>
      <c r="O42" s="411" t="s">
        <v>13169</v>
      </c>
      <c r="P42" s="334"/>
      <c r="Q42" s="334"/>
      <c r="R42" s="334"/>
      <c r="S42" s="334"/>
      <c r="T42" s="144" t="str">
        <f t="shared" si="4"/>
        <v>TNDR_CR_CRD_COBRD_NM  string,</v>
      </c>
      <c r="U42" s="149" t="s">
        <v>15511</v>
      </c>
      <c r="V42" s="150" t="str">
        <f t="shared" si="5"/>
        <v>TNDR_CR_CRD_COBRD_NM,</v>
      </c>
      <c r="W42" s="149"/>
      <c r="X42" s="149"/>
      <c r="Y42" s="150" t="str">
        <f t="shared" si="6"/>
        <v>,a.TNDR_CR_CRD_COBRD_NM</v>
      </c>
      <c r="Z42" s="303"/>
      <c r="AA42" s="299" t="str">
        <f t="shared" si="7"/>
        <v>select count (distinct TNDR_CR_CRD_COBRD_NM) as TNDR_CR_CRD_COBRD_NM_Count_Distinct FROM DB_SLSCNSL_PRODREFRESH.CDOLW_DMD_ORD_LN_ITM_FCT ;</v>
      </c>
      <c r="AB42" s="303"/>
      <c r="AC42" s="299" t="str">
        <f t="shared" si="8"/>
        <v>select distinct(TNDR_CR_CRD_COBRD_NM) as TNDR_CR_CRD_COBRD_NM_Count_Distinct FROM DB_SLSCNSL_PRODREFRESH.CDOLW_DMD_ORD_LN_ITM_FCT ;</v>
      </c>
      <c r="AD42" s="423" t="s">
        <v>16216</v>
      </c>
      <c r="AE42" s="303"/>
      <c r="AF42" s="59" t="s">
        <v>2751</v>
      </c>
      <c r="AG42" s="59" t="s">
        <v>13509</v>
      </c>
      <c r="AH42" s="59" t="s">
        <v>15470</v>
      </c>
      <c r="AI42" s="144" t="str">
        <f t="shared" si="9"/>
        <v>MCM_CST_AMT</v>
      </c>
      <c r="AJ42" s="144" t="str">
        <f t="shared" si="10"/>
        <v>Extended MCM cost amount at time of order Derived from SKU_DIM the current Cost at time of order NOTE This amount is populated at time of record creation and does not get altered by a subsequent ETL or process (From PDM)</v>
      </c>
      <c r="AK42" s="303"/>
      <c r="AL42" s="303"/>
      <c r="AM42" s="298" t="str">
        <f t="shared" si="11"/>
        <v>col_31</v>
      </c>
      <c r="AN42" s="299" t="str">
        <f t="shared" si="12"/>
        <v>create table db_custscience_interns.col_31_DB_SLSCNSL_PRODREFRESH_CDOLW_DMD_ORD_LN_ITM_FCT_distinct_values_table_stats (col_id int, distinct_values bigint) Row format delimited Fields terminated by '\t' Lines terminated by '\n'  Stored as textfile ;</v>
      </c>
      <c r="AO42" s="59" t="s">
        <v>15600</v>
      </c>
      <c r="AR42" s="144" t="str">
        <f t="shared" si="13"/>
        <v>insert into table db_custscience_interns.col_31_DB_SLSCNSL_PRODREFRESH_CDOLW_DMD_ORD_LN_ITM_FCT_distinct_values_table_stats select '31' as col_id, count (distinct TNDR_CR_CRD_COBRD_NM) as distinct_values</v>
      </c>
      <c r="AS42" s="59" t="s">
        <v>15695</v>
      </c>
      <c r="AV42" s="144" t="str">
        <f t="shared" si="14"/>
        <v>insert into table db_custscience_interns.SUMMARY_of_DB_SLSCNSL_PRODREFRESH_CDOLW_DMD_ORD_LN_ITM_FCT_distinct_values_table_stats select col_id, distinct_values from db_custscience_interns.col_31_DB_SLSCNSL_PRODREFRESH_CDOLW_DMD_ORD_LN_ITM_FCT_distinct_values_table_stats ;</v>
      </c>
      <c r="AW42" s="59" t="s">
        <v>15790</v>
      </c>
      <c r="AY42" s="300" t="s">
        <v>15980</v>
      </c>
      <c r="AZ42" s="300">
        <v>37</v>
      </c>
      <c r="BA42" s="300">
        <v>33750</v>
      </c>
      <c r="BC42" s="144" t="str">
        <f t="shared" si="15"/>
        <v>drop table db_custscience_interns.col_31_DB_SLSCNSL_PRODREFRESH_CDOLW_DMD_ORD_LN_ITM_FCT_distinct_values_table_stats;</v>
      </c>
      <c r="BD42" s="59" t="s">
        <v>15884</v>
      </c>
      <c r="BE42" s="301"/>
      <c r="BF42" s="144" t="str">
        <f t="shared" si="16"/>
        <v>create table db_custscience_interns.col_31_DB_SLSCNSL_PRODREFRESH_CDOLW_DMD_ORD_LN_ITM_FCT_null_value_count_table_stats (col_id int, null_value_count bigint) Row format delimited Fields terminated by '\t' Lines terminated by '\n'  Stored as textfile ;</v>
      </c>
      <c r="BG42" s="59" t="s">
        <v>16074</v>
      </c>
      <c r="BJ42" s="144" t="str">
        <f t="shared" si="17"/>
        <v xml:space="preserve">insert into table db_custscience_interns.col_31_DB_SLSCNSL_PRODREFRESH_CDOLW_DMD_ORD_LN_ITM_FCT_null_value_count_table_stats select '31' as col_id, count (sell_loc_hash_key) as null_value_count where TNDR_CR_CRD_COBRD_NM IS NULL </v>
      </c>
      <c r="BK42" s="59" t="s">
        <v>15280</v>
      </c>
      <c r="BN42" s="144" t="str">
        <f t="shared" si="18"/>
        <v>insert into table db_custscience_interns.SUMMARY_of_DB_SLSCNSL_PRODREFRESH_CDOLW_DMD_ORD_LN_ITM_FCT_null_value_count_table_stats select col_id, null_value_count from db_custscience_interns.col_31_DB_SLSCNSL_PRODREFRESH_CDOLW_DMD_ORD_LN_ITM_FCT_null_value_count_table_stats ;</v>
      </c>
      <c r="BO42" s="59" t="s">
        <v>13069</v>
      </c>
      <c r="BQ42" s="300"/>
      <c r="BR42" s="300"/>
      <c r="BS42" s="300"/>
      <c r="BU42" s="144" t="str">
        <f t="shared" si="19"/>
        <v>drop table db_custscience_interns.col_31_DB_SLSCNSL_PRODREFRESH_CDOLW_DMD_ORD_LN_ITM_FCT_null_value_count_table_stats ;</v>
      </c>
      <c r="BV42" s="59" t="s">
        <v>12498</v>
      </c>
    </row>
    <row r="43" spans="1:74" s="59" customFormat="1">
      <c r="A43" s="59" t="s">
        <v>15362</v>
      </c>
      <c r="B43" s="144" t="str">
        <f t="shared" si="20"/>
        <v>tndr_plcc_catg_cd string</v>
      </c>
      <c r="C43" s="145">
        <f t="shared" si="21"/>
        <v>18</v>
      </c>
      <c r="D43" s="145">
        <f t="shared" si="22"/>
        <v>0</v>
      </c>
      <c r="E43" s="145"/>
      <c r="F43" s="36" t="str">
        <f t="shared" si="0"/>
        <v>TNDR_PLCC_CATG_CD</v>
      </c>
      <c r="G43" s="36" t="str">
        <f t="shared" si="1"/>
        <v>string</v>
      </c>
      <c r="H43" s="29">
        <v>32</v>
      </c>
      <c r="I43" s="308">
        <f t="shared" si="2"/>
        <v>4</v>
      </c>
      <c r="J43" s="30"/>
      <c r="K43" s="131" t="str">
        <f t="shared" si="3"/>
        <v xml:space="preserve"> (From PDM)</v>
      </c>
      <c r="L43" s="131"/>
      <c r="M43" s="340"/>
      <c r="N43" s="407" t="s">
        <v>13169</v>
      </c>
      <c r="O43" s="407" t="s">
        <v>13169</v>
      </c>
      <c r="P43" s="334"/>
      <c r="Q43" s="334"/>
      <c r="R43" s="334"/>
      <c r="S43" s="334"/>
      <c r="T43" s="144" t="str">
        <f t="shared" si="4"/>
        <v>TNDR_PLCC_CATG_CD  string,</v>
      </c>
      <c r="U43" s="149" t="s">
        <v>15512</v>
      </c>
      <c r="V43" s="150" t="str">
        <f t="shared" si="5"/>
        <v>TNDR_PLCC_CATG_CD,</v>
      </c>
      <c r="W43" s="149"/>
      <c r="X43" s="149"/>
      <c r="Y43" s="150" t="str">
        <f t="shared" si="6"/>
        <v>,a.TNDR_PLCC_CATG_CD</v>
      </c>
      <c r="Z43" s="303"/>
      <c r="AA43" s="299" t="str">
        <f t="shared" si="7"/>
        <v>select count (distinct TNDR_PLCC_CATG_CD) as TNDR_PLCC_CATG_CD_Count_Distinct FROM DB_SLSCNSL_PRODREFRESH.CDOLW_DMD_ORD_LN_ITM_FCT ;</v>
      </c>
      <c r="AB43" s="303"/>
      <c r="AC43" s="299" t="str">
        <f t="shared" si="8"/>
        <v>select distinct(TNDR_PLCC_CATG_CD) as TNDR_PLCC_CATG_CD_Count_Distinct FROM DB_SLSCNSL_PRODREFRESH.CDOLW_DMD_ORD_LN_ITM_FCT ;</v>
      </c>
      <c r="AD43" s="423" t="s">
        <v>16217</v>
      </c>
      <c r="AE43" s="303"/>
      <c r="AF43" s="59" t="s">
        <v>2753</v>
      </c>
      <c r="AG43" s="59" t="s">
        <v>13509</v>
      </c>
      <c r="AH43" s="59" t="s">
        <v>15471</v>
      </c>
      <c r="AI43" s="144" t="str">
        <f t="shared" si="9"/>
        <v>MISC_CRDT_AMT</v>
      </c>
      <c r="AJ43" s="144" t="str">
        <f t="shared" si="10"/>
        <v>The allocated portion of the amount reversed created by a miscellaneous charge credit  (From PDM)</v>
      </c>
      <c r="AK43" s="303"/>
      <c r="AL43" s="303"/>
      <c r="AM43" s="298" t="str">
        <f t="shared" si="11"/>
        <v>col_32</v>
      </c>
      <c r="AN43" s="299" t="str">
        <f t="shared" si="12"/>
        <v>create table db_custscience_interns.col_32_DB_SLSCNSL_PRODREFRESH_CDOLW_DMD_ORD_LN_ITM_FCT_distinct_values_table_stats (col_id int, distinct_values bigint) Row format delimited Fields terminated by '\t' Lines terminated by '\n'  Stored as textfile ;</v>
      </c>
      <c r="AO43" s="59" t="s">
        <v>15601</v>
      </c>
      <c r="AR43" s="144" t="str">
        <f t="shared" si="13"/>
        <v>insert into table db_custscience_interns.col_32_DB_SLSCNSL_PRODREFRESH_CDOLW_DMD_ORD_LN_ITM_FCT_distinct_values_table_stats select '32' as col_id, count (distinct TNDR_PLCC_CATG_CD) as distinct_values</v>
      </c>
      <c r="AS43" s="59" t="s">
        <v>15696</v>
      </c>
      <c r="AV43" s="144" t="str">
        <f t="shared" si="14"/>
        <v>insert into table db_custscience_interns.SUMMARY_of_DB_SLSCNSL_PRODREFRESH_CDOLW_DMD_ORD_LN_ITM_FCT_distinct_values_table_stats select col_id, distinct_values from db_custscience_interns.col_32_DB_SLSCNSL_PRODREFRESH_CDOLW_DMD_ORD_LN_ITM_FCT_distinct_values_table_stats ;</v>
      </c>
      <c r="AW43" s="59" t="s">
        <v>15791</v>
      </c>
      <c r="AY43" s="300" t="s">
        <v>15981</v>
      </c>
      <c r="AZ43" s="300">
        <v>38</v>
      </c>
      <c r="BA43" s="300">
        <v>29</v>
      </c>
      <c r="BC43" s="144" t="str">
        <f t="shared" si="15"/>
        <v>drop table db_custscience_interns.col_32_DB_SLSCNSL_PRODREFRESH_CDOLW_DMD_ORD_LN_ITM_FCT_distinct_values_table_stats;</v>
      </c>
      <c r="BD43" s="59" t="s">
        <v>15885</v>
      </c>
      <c r="BE43" s="301"/>
      <c r="BF43" s="144" t="str">
        <f t="shared" si="16"/>
        <v>create table db_custscience_interns.col_32_DB_SLSCNSL_PRODREFRESH_CDOLW_DMD_ORD_LN_ITM_FCT_null_value_count_table_stats (col_id int, null_value_count bigint) Row format delimited Fields terminated by '\t' Lines terminated by '\n'  Stored as textfile ;</v>
      </c>
      <c r="BG43" s="59" t="s">
        <v>16075</v>
      </c>
      <c r="BJ43" s="144" t="str">
        <f t="shared" si="17"/>
        <v xml:space="preserve">insert into table db_custscience_interns.col_32_DB_SLSCNSL_PRODREFRESH_CDOLW_DMD_ORD_LN_ITM_FCT_null_value_count_table_stats select '32' as col_id, count (sell_loc_hash_key) as null_value_count where TNDR_PLCC_CATG_CD IS NULL </v>
      </c>
      <c r="BK43" s="59" t="s">
        <v>15281</v>
      </c>
      <c r="BN43" s="144" t="str">
        <f t="shared" si="18"/>
        <v>insert into table db_custscience_interns.SUMMARY_of_DB_SLSCNSL_PRODREFRESH_CDOLW_DMD_ORD_LN_ITM_FCT_null_value_count_table_stats select col_id, null_value_count from db_custscience_interns.col_32_DB_SLSCNSL_PRODREFRESH_CDOLW_DMD_ORD_LN_ITM_FCT_null_value_count_table_stats ;</v>
      </c>
      <c r="BO43" s="59" t="s">
        <v>13070</v>
      </c>
      <c r="BQ43" s="300"/>
      <c r="BR43" s="300"/>
      <c r="BS43" s="300"/>
      <c r="BU43" s="144" t="str">
        <f t="shared" si="19"/>
        <v>drop table db_custscience_interns.col_32_DB_SLSCNSL_PRODREFRESH_CDOLW_DMD_ORD_LN_ITM_FCT_null_value_count_table_stats ;</v>
      </c>
      <c r="BV43" s="59" t="s">
        <v>12499</v>
      </c>
    </row>
    <row r="44" spans="1:74" s="59" customFormat="1">
      <c r="A44" s="59" t="s">
        <v>15363</v>
      </c>
      <c r="B44" s="144" t="str">
        <f t="shared" si="20"/>
        <v>xchg_rat_cncy_cd string</v>
      </c>
      <c r="C44" s="145">
        <f t="shared" si="21"/>
        <v>17</v>
      </c>
      <c r="D44" s="145">
        <f t="shared" si="22"/>
        <v>0</v>
      </c>
      <c r="E44" s="145"/>
      <c r="F44" s="36" t="str">
        <f t="shared" si="0"/>
        <v>XCHG_RAT_CNCY_CD</v>
      </c>
      <c r="G44" s="36" t="str">
        <f t="shared" si="1"/>
        <v>string</v>
      </c>
      <c r="H44" s="29">
        <v>33</v>
      </c>
      <c r="I44" s="308">
        <f t="shared" ref="I44:I75" si="23">VLOOKUP($H44,$AZ:$BA,2,FALSE)</f>
        <v>5</v>
      </c>
      <c r="J44" s="30"/>
      <c r="K44" s="131" t="str">
        <f t="shared" ref="K44:K75" si="24">IFERROR(VLOOKUP(F44,AI:AJ,2,FALSE),0)</f>
        <v xml:space="preserve"> (From PDM)</v>
      </c>
      <c r="L44" s="131"/>
      <c r="M44" s="340"/>
      <c r="N44" s="407" t="s">
        <v>16147</v>
      </c>
      <c r="O44" s="407" t="s">
        <v>1699</v>
      </c>
      <c r="P44" s="334"/>
      <c r="Q44" s="334"/>
      <c r="R44" s="334"/>
      <c r="S44" s="334"/>
      <c r="T44" s="144" t="str">
        <f t="shared" ref="T44:T75" si="25">F44&amp;"  "&amp;G44&amp;","</f>
        <v>XCHG_RAT_CNCY_CD  string,</v>
      </c>
      <c r="U44" s="149" t="s">
        <v>15513</v>
      </c>
      <c r="V44" s="150" t="str">
        <f t="shared" ref="V44:V75" si="26">F44&amp;","</f>
        <v>XCHG_RAT_CNCY_CD,</v>
      </c>
      <c r="W44" s="149"/>
      <c r="X44" s="149"/>
      <c r="Y44" s="150" t="str">
        <f t="shared" ref="Y44:Y75" si="27">",a."&amp;F44</f>
        <v>,a.XCHG_RAT_CNCY_CD</v>
      </c>
      <c r="Z44" s="303"/>
      <c r="AA44" s="299" t="str">
        <f t="shared" ref="AA44:AA75" si="28">"select count (distinct "&amp;F44&amp;") as "&amp;F44&amp;"_Count_Distinct "&amp;"FROM "&amp;$G$6&amp;" ;"</f>
        <v>select count (distinct XCHG_RAT_CNCY_CD) as XCHG_RAT_CNCY_CD_Count_Distinct FROM DB_SLSCNSL_PRODREFRESH.CDOLW_DMD_ORD_LN_ITM_FCT ;</v>
      </c>
      <c r="AB44" s="303"/>
      <c r="AC44" s="299" t="str">
        <f t="shared" ref="AC44:AC75" si="29">"select distinct("&amp;F44&amp;") as "&amp;F44&amp;"_Count_Distinct "&amp;"FROM "&amp;$G$6&amp;" ;"</f>
        <v>select distinct(XCHG_RAT_CNCY_CD) as XCHG_RAT_CNCY_CD_Count_Distinct FROM DB_SLSCNSL_PRODREFRESH.CDOLW_DMD_ORD_LN_ITM_FCT ;</v>
      </c>
      <c r="AD44" s="423" t="s">
        <v>16218</v>
      </c>
      <c r="AE44" s="303"/>
      <c r="AF44" s="59" t="s">
        <v>2755</v>
      </c>
      <c r="AG44" s="59" t="s">
        <v>13509</v>
      </c>
      <c r="AH44" s="59" t="s">
        <v>2756</v>
      </c>
      <c r="AI44" s="144" t="str">
        <f t="shared" si="9"/>
        <v>OMS_EXT_LN_RTL_AMT</v>
      </c>
      <c r="AJ44" s="144" t="str">
        <f t="shared" si="10"/>
        <v>Extended retail amount on the order line at time of order derived from YFS ORDER LINE RETAIL PRICE does not change, insert on order creation only  (From PDM)</v>
      </c>
      <c r="AK44" s="303"/>
      <c r="AL44" s="303"/>
      <c r="AM44" s="298" t="str">
        <f t="shared" ref="AM44:AM75" si="30">"col_"&amp;H44</f>
        <v>col_33</v>
      </c>
      <c r="AN44" s="299" t="str">
        <f t="shared" ref="AN44:AN75" si="31">"create table db_custscience_interns."&amp;$AM44&amp;"_"&amp;$G$4&amp;"_"&amp;$G$5&amp;"_distinct_values_table_stats (col_id int, distinct_values bigint) Row format delimited Fields terminated by '\t' Lines terminated by '\n'  Stored as textfile ;"</f>
        <v>create table db_custscience_interns.col_33_DB_SLSCNSL_PRODREFRESH_CDOLW_DMD_ORD_LN_ITM_FCT_distinct_values_table_stats (col_id int, distinct_values bigint) Row format delimited Fields terminated by '\t' Lines terminated by '\n'  Stored as textfile ;</v>
      </c>
      <c r="AO44" s="59" t="s">
        <v>15602</v>
      </c>
      <c r="AR44" s="144" t="str">
        <f t="shared" ref="AR44:AR75" si="32">"insert into table "&amp;"db_custscience_interns."&amp;$AM44&amp;"_"&amp;$G$4&amp;"_"&amp;$G$5&amp;"_distinct_values_table_stats select "&amp;"'"&amp;$H44&amp;"'"&amp;" as col_id, count (distinct "&amp;$F44&amp;") as distinct_values"</f>
        <v>insert into table db_custscience_interns.col_33_DB_SLSCNSL_PRODREFRESH_CDOLW_DMD_ORD_LN_ITM_FCT_distinct_values_table_stats select '33' as col_id, count (distinct XCHG_RAT_CNCY_CD) as distinct_values</v>
      </c>
      <c r="AS44" s="59" t="s">
        <v>15697</v>
      </c>
      <c r="AV44" s="144" t="str">
        <f t="shared" ref="AV44:AV75" si="33">"insert into table "&amp;"db_custscience_interns."&amp;"SUMMARY_of_"&amp;$G$4&amp;"_"&amp;$G$5&amp;"_distinct_values_table_stats select col_id, distinct_values from db_custscience_interns."&amp;$AM44&amp;"_"&amp;$G$4&amp;"_"&amp;$G$5&amp;"_distinct_values_table_stats"&amp;" ;"</f>
        <v>insert into table db_custscience_interns.SUMMARY_of_DB_SLSCNSL_PRODREFRESH_CDOLW_DMD_ORD_LN_ITM_FCT_distinct_values_table_stats select col_id, distinct_values from db_custscience_interns.col_33_DB_SLSCNSL_PRODREFRESH_CDOLW_DMD_ORD_LN_ITM_FCT_distinct_values_table_stats ;</v>
      </c>
      <c r="AW44" s="59" t="s">
        <v>15792</v>
      </c>
      <c r="AY44" s="300" t="s">
        <v>15982</v>
      </c>
      <c r="AZ44" s="300">
        <v>39</v>
      </c>
      <c r="BA44" s="300">
        <v>25987</v>
      </c>
      <c r="BC44" s="144" t="str">
        <f t="shared" ref="BC44:BC75" si="34">"drop table db_custscience_interns."&amp;$AM44&amp;"_"&amp;$G$4&amp;"_"&amp;$G$5&amp;"_distinct_values_table_stats;"</f>
        <v>drop table db_custscience_interns.col_33_DB_SLSCNSL_PRODREFRESH_CDOLW_DMD_ORD_LN_ITM_FCT_distinct_values_table_stats;</v>
      </c>
      <c r="BD44" s="59" t="s">
        <v>15886</v>
      </c>
      <c r="BE44" s="301"/>
      <c r="BF44" s="144" t="str">
        <f t="shared" ref="BF44:BF75" si="35">"create table db_custscience_interns."&amp;$AM44&amp;"_"&amp;$G$4&amp;"_"&amp;$G$5&amp;"_null_value_count_table_stats (col_id int, null_value_count bigint) Row format delimited Fields terminated by '\t' Lines terminated by '\n'  Stored as textfile ;"</f>
        <v>create table db_custscience_interns.col_33_DB_SLSCNSL_PRODREFRESH_CDOLW_DMD_ORD_LN_ITM_FCT_null_value_count_table_stats (col_id int, null_value_count bigint) Row format delimited Fields terminated by '\t' Lines terminated by '\n'  Stored as textfile ;</v>
      </c>
      <c r="BG44" s="59" t="s">
        <v>16076</v>
      </c>
      <c r="BJ44" s="144" t="str">
        <f t="shared" ref="BJ44:BJ75" si="36">"insert into table "&amp;"db_custscience_interns."&amp;$AM44&amp;"_"&amp;$G$4&amp;"_"&amp;$G$5&amp;"_null_value_count_table_stats select "&amp;"'"&amp;$H44&amp;"'"&amp;" as col_id, count (sell_loc_hash_key) as null_value_count where "&amp;$F44&amp;" IS NULL "</f>
        <v xml:space="preserve">insert into table db_custscience_interns.col_33_DB_SLSCNSL_PRODREFRESH_CDOLW_DMD_ORD_LN_ITM_FCT_null_value_count_table_stats select '33' as col_id, count (sell_loc_hash_key) as null_value_count where XCHG_RAT_CNCY_CD IS NULL </v>
      </c>
      <c r="BK44" s="59" t="s">
        <v>15282</v>
      </c>
      <c r="BN44" s="144" t="str">
        <f t="shared" ref="BN44:BN75" si="37">"insert into table "&amp;"db_custscience_interns."&amp;"SUMMARY_of_"&amp;$G$4&amp;"_"&amp;$G$5&amp;"_null_value_count_table_stats select col_id, null_value_count from db_custscience_interns."&amp;$AM44&amp;"_"&amp;$G$4&amp;"_"&amp;$G$5&amp;"_null_value_count_table_stats"&amp;" ;"</f>
        <v>insert into table db_custscience_interns.SUMMARY_of_DB_SLSCNSL_PRODREFRESH_CDOLW_DMD_ORD_LN_ITM_FCT_null_value_count_table_stats select col_id, null_value_count from db_custscience_interns.col_33_DB_SLSCNSL_PRODREFRESH_CDOLW_DMD_ORD_LN_ITM_FCT_null_value_count_table_stats ;</v>
      </c>
      <c r="BO44" s="59" t="s">
        <v>13071</v>
      </c>
      <c r="BQ44" s="300"/>
      <c r="BR44" s="300"/>
      <c r="BS44" s="300"/>
      <c r="BU44" s="144" t="str">
        <f t="shared" ref="BU44:BU75" si="38">"drop table db_custscience_interns."&amp;$AM44&amp;"_"&amp;$G$4&amp;"_"&amp;$G$5&amp;"_null_value_count_table_stats ;"</f>
        <v>drop table db_custscience_interns.col_33_DB_SLSCNSL_PRODREFRESH_CDOLW_DMD_ORD_LN_ITM_FCT_null_value_count_table_stats ;</v>
      </c>
      <c r="BV44" s="59" t="s">
        <v>12500</v>
      </c>
    </row>
    <row r="45" spans="1:74" s="59" customFormat="1">
      <c r="A45" s="59" t="s">
        <v>15364</v>
      </c>
      <c r="B45" s="144" t="str">
        <f t="shared" si="20"/>
        <v>cur_xchg_rat double</v>
      </c>
      <c r="C45" s="145">
        <f t="shared" si="21"/>
        <v>13</v>
      </c>
      <c r="D45" s="145">
        <f t="shared" si="22"/>
        <v>0</v>
      </c>
      <c r="E45" s="145"/>
      <c r="F45" s="36" t="str">
        <f t="shared" si="0"/>
        <v>CUR_XCHG_RAT</v>
      </c>
      <c r="G45" s="36" t="str">
        <f t="shared" si="1"/>
        <v>double</v>
      </c>
      <c r="H45" s="29">
        <v>34</v>
      </c>
      <c r="I45" s="308">
        <f t="shared" si="23"/>
        <v>7224</v>
      </c>
      <c r="J45" s="30"/>
      <c r="K45" s="131" t="str">
        <f t="shared" si="24"/>
        <v xml:space="preserve"> (From PDM)</v>
      </c>
      <c r="L45" s="131"/>
      <c r="M45" s="340"/>
      <c r="N45" s="407" t="s">
        <v>1700</v>
      </c>
      <c r="O45" s="407" t="s">
        <v>1700</v>
      </c>
      <c r="P45" s="334"/>
      <c r="Q45" s="334"/>
      <c r="R45" s="334"/>
      <c r="S45" s="334"/>
      <c r="T45" s="144" t="str">
        <f t="shared" si="25"/>
        <v>CUR_XCHG_RAT  double,</v>
      </c>
      <c r="U45" s="149" t="s">
        <v>15514</v>
      </c>
      <c r="V45" s="150" t="str">
        <f t="shared" si="26"/>
        <v>CUR_XCHG_RAT,</v>
      </c>
      <c r="W45" s="149"/>
      <c r="X45" s="149"/>
      <c r="Y45" s="150" t="str">
        <f t="shared" si="27"/>
        <v>,a.CUR_XCHG_RAT</v>
      </c>
      <c r="Z45" s="303"/>
      <c r="AA45" s="299" t="str">
        <f t="shared" si="28"/>
        <v>select count (distinct CUR_XCHG_RAT) as CUR_XCHG_RAT_Count_Distinct FROM DB_SLSCNSL_PRODREFRESH.CDOLW_DMD_ORD_LN_ITM_FCT ;</v>
      </c>
      <c r="AB45" s="303"/>
      <c r="AC45" s="299" t="str">
        <f t="shared" si="29"/>
        <v>select distinct(CUR_XCHG_RAT) as CUR_XCHG_RAT_Count_Distinct FROM DB_SLSCNSL_PRODREFRESH.CDOLW_DMD_ORD_LN_ITM_FCT ;</v>
      </c>
      <c r="AD45" s="423" t="s">
        <v>16219</v>
      </c>
      <c r="AE45" s="303"/>
      <c r="AF45" s="59" t="s">
        <v>2757</v>
      </c>
      <c r="AG45" s="59" t="s">
        <v>13509</v>
      </c>
      <c r="AH45" s="59" t="s">
        <v>2758</v>
      </c>
      <c r="AI45" s="144" t="str">
        <f t="shared" si="9"/>
        <v>OMS_UN_LN_RTL_AMT</v>
      </c>
      <c r="AJ45" s="144" t="str">
        <f t="shared" si="10"/>
        <v>Unit retail amount on the order line at time of order derived from YFS ORDER LINE RETAIL PRICE does not change, insert on order creation only  (From PDM)</v>
      </c>
      <c r="AK45" s="303"/>
      <c r="AL45" s="303"/>
      <c r="AM45" s="298" t="str">
        <f t="shared" si="30"/>
        <v>col_34</v>
      </c>
      <c r="AN45" s="299" t="str">
        <f t="shared" si="31"/>
        <v>create table db_custscience_interns.col_34_DB_SLSCNSL_PRODREFRESH_CDOLW_DMD_ORD_LN_ITM_FCT_distinct_values_table_stats (col_id int, distinct_values bigint) Row format delimited Fields terminated by '\t' Lines terminated by '\n'  Stored as textfile ;</v>
      </c>
      <c r="AO45" s="59" t="s">
        <v>15603</v>
      </c>
      <c r="AR45" s="144" t="str">
        <f t="shared" si="32"/>
        <v>insert into table db_custscience_interns.col_34_DB_SLSCNSL_PRODREFRESH_CDOLW_DMD_ORD_LN_ITM_FCT_distinct_values_table_stats select '34' as col_id, count (distinct CUR_XCHG_RAT) as distinct_values</v>
      </c>
      <c r="AS45" s="59" t="s">
        <v>15698</v>
      </c>
      <c r="AV45" s="144" t="str">
        <f t="shared" si="33"/>
        <v>insert into table db_custscience_interns.SUMMARY_of_DB_SLSCNSL_PRODREFRESH_CDOLW_DMD_ORD_LN_ITM_FCT_distinct_values_table_stats select col_id, distinct_values from db_custscience_interns.col_34_DB_SLSCNSL_PRODREFRESH_CDOLW_DMD_ORD_LN_ITM_FCT_distinct_values_table_stats ;</v>
      </c>
      <c r="AW45" s="59" t="s">
        <v>15793</v>
      </c>
      <c r="AY45" s="300" t="s">
        <v>15983</v>
      </c>
      <c r="AZ45" s="300">
        <v>40</v>
      </c>
      <c r="BA45" s="300">
        <v>13025</v>
      </c>
      <c r="BC45" s="144" t="str">
        <f t="shared" si="34"/>
        <v>drop table db_custscience_interns.col_34_DB_SLSCNSL_PRODREFRESH_CDOLW_DMD_ORD_LN_ITM_FCT_distinct_values_table_stats;</v>
      </c>
      <c r="BD45" s="59" t="s">
        <v>15887</v>
      </c>
      <c r="BE45" s="301"/>
      <c r="BF45" s="144" t="str">
        <f t="shared" si="35"/>
        <v>create table db_custscience_interns.col_34_DB_SLSCNSL_PRODREFRESH_CDOLW_DMD_ORD_LN_ITM_FCT_null_value_count_table_stats (col_id int, null_value_count bigint) Row format delimited Fields terminated by '\t' Lines terminated by '\n'  Stored as textfile ;</v>
      </c>
      <c r="BG45" s="59" t="s">
        <v>16077</v>
      </c>
      <c r="BJ45" s="144" t="str">
        <f t="shared" si="36"/>
        <v xml:space="preserve">insert into table db_custscience_interns.col_34_DB_SLSCNSL_PRODREFRESH_CDOLW_DMD_ORD_LN_ITM_FCT_null_value_count_table_stats select '34' as col_id, count (sell_loc_hash_key) as null_value_count where CUR_XCHG_RAT IS NULL </v>
      </c>
      <c r="BK45" s="59" t="s">
        <v>15283</v>
      </c>
      <c r="BN45" s="144" t="str">
        <f t="shared" si="37"/>
        <v>insert into table db_custscience_interns.SUMMARY_of_DB_SLSCNSL_PRODREFRESH_CDOLW_DMD_ORD_LN_ITM_FCT_null_value_count_table_stats select col_id, null_value_count from db_custscience_interns.col_34_DB_SLSCNSL_PRODREFRESH_CDOLW_DMD_ORD_LN_ITM_FCT_null_value_count_table_stats ;</v>
      </c>
      <c r="BO45" s="59" t="s">
        <v>13072</v>
      </c>
      <c r="BQ45" s="300"/>
      <c r="BR45" s="300"/>
      <c r="BS45" s="300"/>
      <c r="BU45" s="144" t="str">
        <f t="shared" si="38"/>
        <v>drop table db_custscience_interns.col_34_DB_SLSCNSL_PRODREFRESH_CDOLW_DMD_ORD_LN_ITM_FCT_null_value_count_table_stats ;</v>
      </c>
      <c r="BV45" s="59" t="s">
        <v>12501</v>
      </c>
    </row>
    <row r="46" spans="1:74" s="59" customFormat="1">
      <c r="A46" s="59" t="s">
        <v>440</v>
      </c>
      <c r="B46" s="144" t="str">
        <f t="shared" si="20"/>
        <v>prc_stat_cd string</v>
      </c>
      <c r="C46" s="145">
        <f t="shared" si="21"/>
        <v>12</v>
      </c>
      <c r="D46" s="145">
        <f t="shared" si="22"/>
        <v>0</v>
      </c>
      <c r="E46" s="145"/>
      <c r="F46" s="36" t="str">
        <f t="shared" si="0"/>
        <v>PRC_STAT_CD</v>
      </c>
      <c r="G46" s="36" t="str">
        <f t="shared" si="1"/>
        <v>string</v>
      </c>
      <c r="H46" s="29">
        <v>35</v>
      </c>
      <c r="I46" s="308">
        <f t="shared" si="23"/>
        <v>4</v>
      </c>
      <c r="J46" s="30"/>
      <c r="K46" s="131" t="str">
        <f t="shared" si="24"/>
        <v>Price Status Code applied to the line item. Values are: 4 Regular3 Promotion 1 Markdown -- (From PDM)</v>
      </c>
      <c r="L46" s="131"/>
      <c r="M46" s="340"/>
      <c r="N46" s="407" t="s">
        <v>3040</v>
      </c>
      <c r="O46" s="407" t="s">
        <v>3040</v>
      </c>
      <c r="P46" s="334"/>
      <c r="Q46" s="334"/>
      <c r="R46" s="334"/>
      <c r="S46" s="334"/>
      <c r="T46" s="144" t="str">
        <f t="shared" si="25"/>
        <v>PRC_STAT_CD  string,</v>
      </c>
      <c r="U46" s="149" t="s">
        <v>13366</v>
      </c>
      <c r="V46" s="150" t="str">
        <f t="shared" si="26"/>
        <v>PRC_STAT_CD,</v>
      </c>
      <c r="W46" s="149"/>
      <c r="X46" s="149"/>
      <c r="Y46" s="150" t="str">
        <f t="shared" si="27"/>
        <v>,a.PRC_STAT_CD</v>
      </c>
      <c r="Z46" s="303"/>
      <c r="AA46" s="299" t="str">
        <f t="shared" si="28"/>
        <v>select count (distinct PRC_STAT_CD) as PRC_STAT_CD_Count_Distinct FROM DB_SLSCNSL_PRODREFRESH.CDOLW_DMD_ORD_LN_ITM_FCT ;</v>
      </c>
      <c r="AB46" s="303"/>
      <c r="AC46" s="299" t="str">
        <f t="shared" si="29"/>
        <v>select distinct(PRC_STAT_CD) as PRC_STAT_CD_Count_Distinct FROM DB_SLSCNSL_PRODREFRESH.CDOLW_DMD_ORD_LN_ITM_FCT ;</v>
      </c>
      <c r="AD46" s="423" t="s">
        <v>16220</v>
      </c>
      <c r="AE46" s="303"/>
      <c r="AF46" s="59" t="s">
        <v>2759</v>
      </c>
      <c r="AG46" s="59" t="s">
        <v>13509</v>
      </c>
      <c r="AI46" s="144" t="str">
        <f t="shared" si="9"/>
        <v>ORD_BRD_DSCT_AMT</v>
      </c>
      <c r="AJ46" s="144" t="str">
        <f t="shared" si="10"/>
        <v xml:space="preserve"> (From PDM)</v>
      </c>
      <c r="AK46" s="303"/>
      <c r="AL46" s="303"/>
      <c r="AM46" s="298" t="str">
        <f t="shared" si="30"/>
        <v>col_35</v>
      </c>
      <c r="AN46" s="299" t="str">
        <f t="shared" si="31"/>
        <v>create table db_custscience_interns.col_35_DB_SLSCNSL_PRODREFRESH_CDOLW_DMD_ORD_LN_ITM_FCT_distinct_values_table_stats (col_id int, distinct_values bigint) Row format delimited Fields terminated by '\t' Lines terminated by '\n'  Stored as textfile ;</v>
      </c>
      <c r="AO46" s="59" t="s">
        <v>15604</v>
      </c>
      <c r="AR46" s="144" t="str">
        <f t="shared" si="32"/>
        <v>insert into table db_custscience_interns.col_35_DB_SLSCNSL_PRODREFRESH_CDOLW_DMD_ORD_LN_ITM_FCT_distinct_values_table_stats select '35' as col_id, count (distinct PRC_STAT_CD) as distinct_values</v>
      </c>
      <c r="AS46" s="59" t="s">
        <v>15699</v>
      </c>
      <c r="AV46" s="144" t="str">
        <f t="shared" si="33"/>
        <v>insert into table db_custscience_interns.SUMMARY_of_DB_SLSCNSL_PRODREFRESH_CDOLW_DMD_ORD_LN_ITM_FCT_distinct_values_table_stats select col_id, distinct_values from db_custscience_interns.col_35_DB_SLSCNSL_PRODREFRESH_CDOLW_DMD_ORD_LN_ITM_FCT_distinct_values_table_stats ;</v>
      </c>
      <c r="AW46" s="59" t="s">
        <v>15794</v>
      </c>
      <c r="AY46" s="300" t="s">
        <v>15984</v>
      </c>
      <c r="AZ46" s="300">
        <v>5</v>
      </c>
      <c r="BA46" s="300">
        <v>14</v>
      </c>
      <c r="BC46" s="144" t="str">
        <f t="shared" si="34"/>
        <v>drop table db_custscience_interns.col_35_DB_SLSCNSL_PRODREFRESH_CDOLW_DMD_ORD_LN_ITM_FCT_distinct_values_table_stats;</v>
      </c>
      <c r="BD46" s="59" t="s">
        <v>15888</v>
      </c>
      <c r="BE46" s="301"/>
      <c r="BF46" s="144" t="str">
        <f t="shared" si="35"/>
        <v>create table db_custscience_interns.col_35_DB_SLSCNSL_PRODREFRESH_CDOLW_DMD_ORD_LN_ITM_FCT_null_value_count_table_stats (col_id int, null_value_count bigint) Row format delimited Fields terminated by '\t' Lines terminated by '\n'  Stored as textfile ;</v>
      </c>
      <c r="BG46" s="59" t="s">
        <v>16078</v>
      </c>
      <c r="BJ46" s="144" t="str">
        <f t="shared" si="36"/>
        <v xml:space="preserve">insert into table db_custscience_interns.col_35_DB_SLSCNSL_PRODREFRESH_CDOLW_DMD_ORD_LN_ITM_FCT_null_value_count_table_stats select '35' as col_id, count (sell_loc_hash_key) as null_value_count where PRC_STAT_CD IS NULL </v>
      </c>
      <c r="BK46" s="59" t="s">
        <v>15284</v>
      </c>
      <c r="BN46" s="144" t="str">
        <f t="shared" si="37"/>
        <v>insert into table db_custscience_interns.SUMMARY_of_DB_SLSCNSL_PRODREFRESH_CDOLW_DMD_ORD_LN_ITM_FCT_null_value_count_table_stats select col_id, null_value_count from db_custscience_interns.col_35_DB_SLSCNSL_PRODREFRESH_CDOLW_DMD_ORD_LN_ITM_FCT_null_value_count_table_stats ;</v>
      </c>
      <c r="BO46" s="59" t="s">
        <v>13073</v>
      </c>
      <c r="BQ46" s="300"/>
      <c r="BR46" s="300"/>
      <c r="BS46" s="300"/>
      <c r="BU46" s="144" t="str">
        <f t="shared" si="38"/>
        <v>drop table db_custscience_interns.col_35_DB_SLSCNSL_PRODREFRESH_CDOLW_DMD_ORD_LN_ITM_FCT_null_value_count_table_stats ;</v>
      </c>
      <c r="BV46" s="59" t="s">
        <v>12502</v>
      </c>
    </row>
    <row r="47" spans="1:74" s="59" customFormat="1">
      <c r="A47" s="59" t="s">
        <v>657</v>
      </c>
      <c r="B47" s="144" t="str">
        <f t="shared" si="20"/>
        <v>ord_ln_tot_rtl_sls_amt double</v>
      </c>
      <c r="C47" s="145">
        <f t="shared" si="21"/>
        <v>23</v>
      </c>
      <c r="D47" s="145">
        <f t="shared" si="22"/>
        <v>0</v>
      </c>
      <c r="E47" s="145"/>
      <c r="F47" s="36" t="str">
        <f t="shared" si="0"/>
        <v>ORD_LN_TOT_RTL_SLS_AMT</v>
      </c>
      <c r="G47" s="36" t="str">
        <f t="shared" si="1"/>
        <v>double</v>
      </c>
      <c r="H47" s="29">
        <v>36</v>
      </c>
      <c r="I47" s="308">
        <f t="shared" si="23"/>
        <v>66283</v>
      </c>
      <c r="J47" s="30"/>
      <c r="K47" s="131" t="str">
        <f t="shared" si="24"/>
        <v xml:space="preserve"> (From PDM)</v>
      </c>
      <c r="L47" s="131"/>
      <c r="M47" s="340"/>
      <c r="N47" s="407" t="s">
        <v>16148</v>
      </c>
      <c r="O47" s="407" t="s">
        <v>16172</v>
      </c>
      <c r="P47" s="334"/>
      <c r="Q47" s="334"/>
      <c r="R47" s="334"/>
      <c r="S47" s="334"/>
      <c r="T47" s="144" t="str">
        <f t="shared" si="25"/>
        <v>ORD_LN_TOT_RTL_SLS_AMT  double,</v>
      </c>
      <c r="U47" s="149" t="s">
        <v>15515</v>
      </c>
      <c r="V47" s="150" t="str">
        <f t="shared" si="26"/>
        <v>ORD_LN_TOT_RTL_SLS_AMT,</v>
      </c>
      <c r="W47" s="149"/>
      <c r="X47" s="149"/>
      <c r="Y47" s="150" t="str">
        <f t="shared" si="27"/>
        <v>,a.ORD_LN_TOT_RTL_SLS_AMT</v>
      </c>
      <c r="Z47" s="303"/>
      <c r="AA47" s="299" t="str">
        <f t="shared" si="28"/>
        <v>select count (distinct ORD_LN_TOT_RTL_SLS_AMT) as ORD_LN_TOT_RTL_SLS_AMT_Count_Distinct FROM DB_SLSCNSL_PRODREFRESH.CDOLW_DMD_ORD_LN_ITM_FCT ;</v>
      </c>
      <c r="AB47" s="303"/>
      <c r="AC47" s="299" t="str">
        <f t="shared" si="29"/>
        <v>select distinct(ORD_LN_TOT_RTL_SLS_AMT) as ORD_LN_TOT_RTL_SLS_AMT_Count_Distinct FROM DB_SLSCNSL_PRODREFRESH.CDOLW_DMD_ORD_LN_ITM_FCT ;</v>
      </c>
      <c r="AD47" s="423" t="s">
        <v>16221</v>
      </c>
      <c r="AE47" s="303"/>
      <c r="AF47" s="59" t="s">
        <v>2761</v>
      </c>
      <c r="AG47" s="59" t="s">
        <v>13509</v>
      </c>
      <c r="AH47" s="59" t="s">
        <v>15472</v>
      </c>
      <c r="AI47" s="144" t="str">
        <f t="shared" si="9"/>
        <v>ORD_GFTWRP_CHRG_AMT</v>
      </c>
      <c r="AJ47" s="144" t="str">
        <f t="shared" si="10"/>
        <v>Allocated portion of the Net Gift Wrap charge to the client that the client should have paid at the time of order . Only one entry per order. Only for Standard orders  (From PDM)</v>
      </c>
      <c r="AK47" s="303"/>
      <c r="AL47" s="303"/>
      <c r="AM47" s="298" t="str">
        <f t="shared" si="30"/>
        <v>col_36</v>
      </c>
      <c r="AN47" s="299" t="str">
        <f t="shared" si="31"/>
        <v>create table db_custscience_interns.col_36_DB_SLSCNSL_PRODREFRESH_CDOLW_DMD_ORD_LN_ITM_FCT_distinct_values_table_stats (col_id int, distinct_values bigint) Row format delimited Fields terminated by '\t' Lines terminated by '\n'  Stored as textfile ;</v>
      </c>
      <c r="AO47" s="59" t="s">
        <v>15605</v>
      </c>
      <c r="AR47" s="144" t="str">
        <f t="shared" si="32"/>
        <v>insert into table db_custscience_interns.col_36_DB_SLSCNSL_PRODREFRESH_CDOLW_DMD_ORD_LN_ITM_FCT_distinct_values_table_stats select '36' as col_id, count (distinct ORD_LN_TOT_RTL_SLS_AMT) as distinct_values</v>
      </c>
      <c r="AS47" s="59" t="s">
        <v>15700</v>
      </c>
      <c r="AV47" s="144" t="str">
        <f t="shared" si="33"/>
        <v>insert into table db_custscience_interns.SUMMARY_of_DB_SLSCNSL_PRODREFRESH_CDOLW_DMD_ORD_LN_ITM_FCT_distinct_values_table_stats select col_id, distinct_values from db_custscience_interns.col_36_DB_SLSCNSL_PRODREFRESH_CDOLW_DMD_ORD_LN_ITM_FCT_distinct_values_table_stats ;</v>
      </c>
      <c r="AW47" s="59" t="s">
        <v>15795</v>
      </c>
      <c r="AY47" s="300" t="s">
        <v>15985</v>
      </c>
      <c r="AZ47" s="300">
        <v>41</v>
      </c>
      <c r="BA47" s="300">
        <v>57184</v>
      </c>
      <c r="BC47" s="144" t="str">
        <f t="shared" si="34"/>
        <v>drop table db_custscience_interns.col_36_DB_SLSCNSL_PRODREFRESH_CDOLW_DMD_ORD_LN_ITM_FCT_distinct_values_table_stats;</v>
      </c>
      <c r="BD47" s="59" t="s">
        <v>15889</v>
      </c>
      <c r="BE47" s="301"/>
      <c r="BF47" s="144" t="str">
        <f t="shared" si="35"/>
        <v>create table db_custscience_interns.col_36_DB_SLSCNSL_PRODREFRESH_CDOLW_DMD_ORD_LN_ITM_FCT_null_value_count_table_stats (col_id int, null_value_count bigint) Row format delimited Fields terminated by '\t' Lines terminated by '\n'  Stored as textfile ;</v>
      </c>
      <c r="BG47" s="59" t="s">
        <v>16079</v>
      </c>
      <c r="BJ47" s="144" t="str">
        <f t="shared" si="36"/>
        <v xml:space="preserve">insert into table db_custscience_interns.col_36_DB_SLSCNSL_PRODREFRESH_CDOLW_DMD_ORD_LN_ITM_FCT_null_value_count_table_stats select '36' as col_id, count (sell_loc_hash_key) as null_value_count where ORD_LN_TOT_RTL_SLS_AMT IS NULL </v>
      </c>
      <c r="BK47" s="59" t="s">
        <v>15285</v>
      </c>
      <c r="BN47" s="144" t="str">
        <f t="shared" si="37"/>
        <v>insert into table db_custscience_interns.SUMMARY_of_DB_SLSCNSL_PRODREFRESH_CDOLW_DMD_ORD_LN_ITM_FCT_null_value_count_table_stats select col_id, null_value_count from db_custscience_interns.col_36_DB_SLSCNSL_PRODREFRESH_CDOLW_DMD_ORD_LN_ITM_FCT_null_value_count_table_stats ;</v>
      </c>
      <c r="BO47" s="59" t="s">
        <v>13074</v>
      </c>
      <c r="BQ47" s="300"/>
      <c r="BR47" s="300"/>
      <c r="BS47" s="300"/>
      <c r="BU47" s="144" t="str">
        <f t="shared" si="38"/>
        <v>drop table db_custscience_interns.col_36_DB_SLSCNSL_PRODREFRESH_CDOLW_DMD_ORD_LN_ITM_FCT_null_value_count_table_stats ;</v>
      </c>
      <c r="BV47" s="59" t="s">
        <v>12503</v>
      </c>
    </row>
    <row r="48" spans="1:74" s="59" customFormat="1" ht="30">
      <c r="A48" s="59" t="s">
        <v>658</v>
      </c>
      <c r="B48" s="144" t="str">
        <f t="shared" si="20"/>
        <v>adj_un_ln_rtl_amt double</v>
      </c>
      <c r="C48" s="145">
        <f t="shared" si="21"/>
        <v>18</v>
      </c>
      <c r="D48" s="145">
        <f t="shared" si="22"/>
        <v>0</v>
      </c>
      <c r="E48" s="145"/>
      <c r="F48" s="36" t="str">
        <f t="shared" si="0"/>
        <v>ADJ_UN_LN_RTL_AMT</v>
      </c>
      <c r="G48" s="36" t="str">
        <f t="shared" si="1"/>
        <v>double</v>
      </c>
      <c r="H48" s="29">
        <v>37</v>
      </c>
      <c r="I48" s="308">
        <f t="shared" si="23"/>
        <v>33750</v>
      </c>
      <c r="J48" s="30"/>
      <c r="K48" s="131" t="str">
        <f t="shared" si="24"/>
        <v>Unit retail amount on the order line at time of order derived from YFS ORDER LINE RETAIL PRICE Update as needed. since the price can change due to CSR intervention after order has been placed  (From PDM)</v>
      </c>
      <c r="L48" s="131"/>
      <c r="M48" s="340"/>
      <c r="N48" s="407" t="s">
        <v>16148</v>
      </c>
      <c r="O48" s="407" t="s">
        <v>16173</v>
      </c>
      <c r="P48" s="334"/>
      <c r="Q48" s="334"/>
      <c r="R48" s="334"/>
      <c r="S48" s="334"/>
      <c r="T48" s="144" t="str">
        <f t="shared" si="25"/>
        <v>ADJ_UN_LN_RTL_AMT  double,</v>
      </c>
      <c r="U48" s="149" t="s">
        <v>15516</v>
      </c>
      <c r="V48" s="150" t="str">
        <f t="shared" si="26"/>
        <v>ADJ_UN_LN_RTL_AMT,</v>
      </c>
      <c r="W48" s="149"/>
      <c r="X48" s="149"/>
      <c r="Y48" s="150" t="str">
        <f t="shared" si="27"/>
        <v>,a.ADJ_UN_LN_RTL_AMT</v>
      </c>
      <c r="Z48" s="303"/>
      <c r="AA48" s="299" t="str">
        <f t="shared" si="28"/>
        <v>select count (distinct ADJ_UN_LN_RTL_AMT) as ADJ_UN_LN_RTL_AMT_Count_Distinct FROM DB_SLSCNSL_PRODREFRESH.CDOLW_DMD_ORD_LN_ITM_FCT ;</v>
      </c>
      <c r="AB48" s="303"/>
      <c r="AC48" s="299" t="str">
        <f t="shared" si="29"/>
        <v>select distinct(ADJ_UN_LN_RTL_AMT) as ADJ_UN_LN_RTL_AMT_Count_Distinct FROM DB_SLSCNSL_PRODREFRESH.CDOLW_DMD_ORD_LN_ITM_FCT ;</v>
      </c>
      <c r="AD48" s="423" t="s">
        <v>16222</v>
      </c>
      <c r="AE48" s="303"/>
      <c r="AF48" s="59" t="s">
        <v>2763</v>
      </c>
      <c r="AG48" s="59" t="s">
        <v>13509</v>
      </c>
      <c r="AH48" s="59" t="s">
        <v>15473</v>
      </c>
      <c r="AI48" s="144" t="str">
        <f t="shared" si="9"/>
        <v>ORD_GFTWRP_TAX_AMT</v>
      </c>
      <c r="AJ48" s="144" t="str">
        <f t="shared" si="10"/>
        <v>The Shipping tax charge to the client that the client should have paid at the time of order. Only one entry per order. Only for Standard orders  (From PDM)</v>
      </c>
      <c r="AK48" s="303"/>
      <c r="AL48" s="303"/>
      <c r="AM48" s="298" t="str">
        <f t="shared" si="30"/>
        <v>col_37</v>
      </c>
      <c r="AN48" s="299" t="str">
        <f t="shared" si="31"/>
        <v>create table db_custscience_interns.col_37_DB_SLSCNSL_PRODREFRESH_CDOLW_DMD_ORD_LN_ITM_FCT_distinct_values_table_stats (col_id int, distinct_values bigint) Row format delimited Fields terminated by '\t' Lines terminated by '\n'  Stored as textfile ;</v>
      </c>
      <c r="AO48" s="59" t="s">
        <v>15606</v>
      </c>
      <c r="AR48" s="144" t="str">
        <f t="shared" si="32"/>
        <v>insert into table db_custscience_interns.col_37_DB_SLSCNSL_PRODREFRESH_CDOLW_DMD_ORD_LN_ITM_FCT_distinct_values_table_stats select '37' as col_id, count (distinct ADJ_UN_LN_RTL_AMT) as distinct_values</v>
      </c>
      <c r="AS48" s="59" t="s">
        <v>15701</v>
      </c>
      <c r="AV48" s="144" t="str">
        <f t="shared" si="33"/>
        <v>insert into table db_custscience_interns.SUMMARY_of_DB_SLSCNSL_PRODREFRESH_CDOLW_DMD_ORD_LN_ITM_FCT_distinct_values_table_stats select col_id, distinct_values from db_custscience_interns.col_37_DB_SLSCNSL_PRODREFRESH_CDOLW_DMD_ORD_LN_ITM_FCT_distinct_values_table_stats ;</v>
      </c>
      <c r="AW48" s="59" t="s">
        <v>15796</v>
      </c>
      <c r="AY48" s="300" t="s">
        <v>15986</v>
      </c>
      <c r="AZ48" s="300">
        <v>42</v>
      </c>
      <c r="BA48" s="300">
        <v>1867</v>
      </c>
      <c r="BC48" s="144" t="str">
        <f t="shared" si="34"/>
        <v>drop table db_custscience_interns.col_37_DB_SLSCNSL_PRODREFRESH_CDOLW_DMD_ORD_LN_ITM_FCT_distinct_values_table_stats;</v>
      </c>
      <c r="BD48" s="59" t="s">
        <v>15890</v>
      </c>
      <c r="BE48" s="301"/>
      <c r="BF48" s="144" t="str">
        <f t="shared" si="35"/>
        <v>create table db_custscience_interns.col_37_DB_SLSCNSL_PRODREFRESH_CDOLW_DMD_ORD_LN_ITM_FCT_null_value_count_table_stats (col_id int, null_value_count bigint) Row format delimited Fields terminated by '\t' Lines terminated by '\n'  Stored as textfile ;</v>
      </c>
      <c r="BG48" s="59" t="s">
        <v>16080</v>
      </c>
      <c r="BJ48" s="144" t="str">
        <f t="shared" si="36"/>
        <v xml:space="preserve">insert into table db_custscience_interns.col_37_DB_SLSCNSL_PRODREFRESH_CDOLW_DMD_ORD_LN_ITM_FCT_null_value_count_table_stats select '37' as col_id, count (sell_loc_hash_key) as null_value_count where ADJ_UN_LN_RTL_AMT IS NULL </v>
      </c>
      <c r="BK48" s="59" t="s">
        <v>15286</v>
      </c>
      <c r="BN48" s="144" t="str">
        <f t="shared" si="37"/>
        <v>insert into table db_custscience_interns.SUMMARY_of_DB_SLSCNSL_PRODREFRESH_CDOLW_DMD_ORD_LN_ITM_FCT_null_value_count_table_stats select col_id, null_value_count from db_custscience_interns.col_37_DB_SLSCNSL_PRODREFRESH_CDOLW_DMD_ORD_LN_ITM_FCT_null_value_count_table_stats ;</v>
      </c>
      <c r="BO48" s="59" t="s">
        <v>13075</v>
      </c>
      <c r="BQ48" s="300"/>
      <c r="BR48" s="300"/>
      <c r="BS48" s="300"/>
      <c r="BU48" s="144" t="str">
        <f t="shared" si="38"/>
        <v>drop table db_custscience_interns.col_37_DB_SLSCNSL_PRODREFRESH_CDOLW_DMD_ORD_LN_ITM_FCT_null_value_count_table_stats ;</v>
      </c>
      <c r="BV48" s="59" t="s">
        <v>12504</v>
      </c>
    </row>
    <row r="49" spans="1:74" s="59" customFormat="1">
      <c r="A49" s="59" t="s">
        <v>446</v>
      </c>
      <c r="B49" s="144" t="str">
        <f t="shared" si="20"/>
        <v>ctry_cd string</v>
      </c>
      <c r="C49" s="145">
        <f t="shared" si="21"/>
        <v>8</v>
      </c>
      <c r="D49" s="145">
        <f t="shared" si="22"/>
        <v>0</v>
      </c>
      <c r="E49" s="145"/>
      <c r="F49" s="45" t="str">
        <f t="shared" si="0"/>
        <v>CTRY_CD</v>
      </c>
      <c r="G49" s="36" t="str">
        <f t="shared" si="1"/>
        <v>string</v>
      </c>
      <c r="H49" s="29">
        <v>38</v>
      </c>
      <c r="I49" s="308">
        <f t="shared" si="23"/>
        <v>29</v>
      </c>
      <c r="J49" s="30"/>
      <c r="K49" s="131" t="str">
        <f t="shared" si="24"/>
        <v>Foreign key to CTRY_DIM, identifies the country and market (Through MRKT_DM)  (From PDM)</v>
      </c>
      <c r="L49" s="131"/>
      <c r="M49" s="340"/>
      <c r="N49" s="395" t="s">
        <v>3600</v>
      </c>
      <c r="O49" s="395" t="s">
        <v>125</v>
      </c>
      <c r="P49" s="334"/>
      <c r="Q49" s="334"/>
      <c r="R49" s="334"/>
      <c r="S49" s="334"/>
      <c r="T49" s="144" t="str">
        <f t="shared" si="25"/>
        <v>CTRY_CD  string,</v>
      </c>
      <c r="U49" s="149" t="s">
        <v>13360</v>
      </c>
      <c r="V49" s="150" t="str">
        <f t="shared" si="26"/>
        <v>CTRY_CD,</v>
      </c>
      <c r="W49" s="149"/>
      <c r="X49" s="149"/>
      <c r="Y49" s="150" t="str">
        <f t="shared" si="27"/>
        <v>,a.CTRY_CD</v>
      </c>
      <c r="Z49" s="303"/>
      <c r="AA49" s="299" t="str">
        <f t="shared" si="28"/>
        <v>select count (distinct CTRY_CD) as CTRY_CD_Count_Distinct FROM DB_SLSCNSL_PRODREFRESH.CDOLW_DMD_ORD_LN_ITM_FCT ;</v>
      </c>
      <c r="AB49" s="303"/>
      <c r="AC49" s="299" t="str">
        <f t="shared" si="29"/>
        <v>select distinct(CTRY_CD) as CTRY_CD_Count_Distinct FROM DB_SLSCNSL_PRODREFRESH.CDOLW_DMD_ORD_LN_ITM_FCT ;</v>
      </c>
      <c r="AD49" s="423" t="s">
        <v>16223</v>
      </c>
      <c r="AE49" s="303"/>
      <c r="AF49" s="59" t="s">
        <v>2765</v>
      </c>
      <c r="AG49" s="59" t="s">
        <v>13509</v>
      </c>
      <c r="AH49" s="59" t="s">
        <v>15474</v>
      </c>
      <c r="AI49" s="144" t="str">
        <f t="shared" si="9"/>
        <v>ORD_GRS_SHP_CHRG_AMT</v>
      </c>
      <c r="AJ49" s="144" t="str">
        <f t="shared" si="10"/>
        <v>The allocated portion of the Gross Shipping charge to the client that the client could have paid at the time of order. Only for Standard orders.  (From PDM)</v>
      </c>
      <c r="AK49" s="303"/>
      <c r="AL49" s="303"/>
      <c r="AM49" s="298" t="str">
        <f t="shared" si="30"/>
        <v>col_38</v>
      </c>
      <c r="AN49" s="299" t="str">
        <f t="shared" si="31"/>
        <v>create table db_custscience_interns.col_38_DB_SLSCNSL_PRODREFRESH_CDOLW_DMD_ORD_LN_ITM_FCT_distinct_values_table_stats (col_id int, distinct_values bigint) Row format delimited Fields terminated by '\t' Lines terminated by '\n'  Stored as textfile ;</v>
      </c>
      <c r="AO49" s="59" t="s">
        <v>15607</v>
      </c>
      <c r="AR49" s="144" t="str">
        <f t="shared" si="32"/>
        <v>insert into table db_custscience_interns.col_38_DB_SLSCNSL_PRODREFRESH_CDOLW_DMD_ORD_LN_ITM_FCT_distinct_values_table_stats select '38' as col_id, count (distinct CTRY_CD) as distinct_values</v>
      </c>
      <c r="AS49" s="59" t="s">
        <v>15702</v>
      </c>
      <c r="AV49" s="144" t="str">
        <f t="shared" si="33"/>
        <v>insert into table db_custscience_interns.SUMMARY_of_DB_SLSCNSL_PRODREFRESH_CDOLW_DMD_ORD_LN_ITM_FCT_distinct_values_table_stats select col_id, distinct_values from db_custscience_interns.col_38_DB_SLSCNSL_PRODREFRESH_CDOLW_DMD_ORD_LN_ITM_FCT_distinct_values_table_stats ;</v>
      </c>
      <c r="AW49" s="59" t="s">
        <v>15797</v>
      </c>
      <c r="AY49" s="300" t="s">
        <v>15987</v>
      </c>
      <c r="AZ49" s="300">
        <v>43</v>
      </c>
      <c r="BA49" s="300">
        <v>62906</v>
      </c>
      <c r="BC49" s="144" t="str">
        <f t="shared" si="34"/>
        <v>drop table db_custscience_interns.col_38_DB_SLSCNSL_PRODREFRESH_CDOLW_DMD_ORD_LN_ITM_FCT_distinct_values_table_stats;</v>
      </c>
      <c r="BD49" s="59" t="s">
        <v>15891</v>
      </c>
      <c r="BE49" s="301"/>
      <c r="BF49" s="144" t="str">
        <f t="shared" si="35"/>
        <v>create table db_custscience_interns.col_38_DB_SLSCNSL_PRODREFRESH_CDOLW_DMD_ORD_LN_ITM_FCT_null_value_count_table_stats (col_id int, null_value_count bigint) Row format delimited Fields terminated by '\t' Lines terminated by '\n'  Stored as textfile ;</v>
      </c>
      <c r="BG49" s="59" t="s">
        <v>16081</v>
      </c>
      <c r="BJ49" s="144" t="str">
        <f t="shared" si="36"/>
        <v xml:space="preserve">insert into table db_custscience_interns.col_38_DB_SLSCNSL_PRODREFRESH_CDOLW_DMD_ORD_LN_ITM_FCT_null_value_count_table_stats select '38' as col_id, count (sell_loc_hash_key) as null_value_count where CTRY_CD IS NULL </v>
      </c>
      <c r="BK49" s="59" t="s">
        <v>15287</v>
      </c>
      <c r="BN49" s="144" t="str">
        <f t="shared" si="37"/>
        <v>insert into table db_custscience_interns.SUMMARY_of_DB_SLSCNSL_PRODREFRESH_CDOLW_DMD_ORD_LN_ITM_FCT_null_value_count_table_stats select col_id, null_value_count from db_custscience_interns.col_38_DB_SLSCNSL_PRODREFRESH_CDOLW_DMD_ORD_LN_ITM_FCT_null_value_count_table_stats ;</v>
      </c>
      <c r="BO49" s="59" t="s">
        <v>13076</v>
      </c>
      <c r="BQ49" s="300"/>
      <c r="BR49" s="300"/>
      <c r="BS49" s="300"/>
      <c r="BU49" s="144" t="str">
        <f t="shared" si="38"/>
        <v>drop table db_custscience_interns.col_38_DB_SLSCNSL_PRODREFRESH_CDOLW_DMD_ORD_LN_ITM_FCT_null_value_count_table_stats ;</v>
      </c>
      <c r="BV49" s="59" t="s">
        <v>12505</v>
      </c>
    </row>
    <row r="50" spans="1:74" s="59" customFormat="1">
      <c r="A50" s="59" t="s">
        <v>659</v>
      </c>
      <c r="B50" s="144" t="str">
        <f t="shared" si="20"/>
        <v>ord_ln_xtd_cur_tck_prc_amt double</v>
      </c>
      <c r="C50" s="145">
        <f t="shared" si="21"/>
        <v>27</v>
      </c>
      <c r="D50" s="145">
        <f t="shared" si="22"/>
        <v>0</v>
      </c>
      <c r="E50" s="145"/>
      <c r="F50" s="36" t="str">
        <f t="shared" si="0"/>
        <v>ORD_LN_XTD_CUR_TCK_PRC_AMT</v>
      </c>
      <c r="G50" s="36" t="str">
        <f t="shared" si="1"/>
        <v>double</v>
      </c>
      <c r="H50" s="29">
        <v>39</v>
      </c>
      <c r="I50" s="308">
        <f t="shared" si="23"/>
        <v>25987</v>
      </c>
      <c r="J50" s="30"/>
      <c r="K50" s="131" t="str">
        <f t="shared" si="24"/>
        <v xml:space="preserve"> (From PDM)</v>
      </c>
      <c r="L50" s="131"/>
      <c r="M50" s="340"/>
      <c r="N50" s="407" t="s">
        <v>16148</v>
      </c>
      <c r="O50" s="407" t="s">
        <v>16174</v>
      </c>
      <c r="P50" s="334"/>
      <c r="Q50" s="334"/>
      <c r="R50" s="334"/>
      <c r="S50" s="334"/>
      <c r="T50" s="144" t="str">
        <f t="shared" si="25"/>
        <v>ORD_LN_XTD_CUR_TCK_PRC_AMT  double,</v>
      </c>
      <c r="U50" s="149" t="s">
        <v>15517</v>
      </c>
      <c r="V50" s="150" t="str">
        <f t="shared" si="26"/>
        <v>ORD_LN_XTD_CUR_TCK_PRC_AMT,</v>
      </c>
      <c r="W50" s="149"/>
      <c r="X50" s="149"/>
      <c r="Y50" s="150" t="str">
        <f t="shared" si="27"/>
        <v>,a.ORD_LN_XTD_CUR_TCK_PRC_AMT</v>
      </c>
      <c r="Z50" s="303"/>
      <c r="AA50" s="299" t="str">
        <f t="shared" si="28"/>
        <v>select count (distinct ORD_LN_XTD_CUR_TCK_PRC_AMT) as ORD_LN_XTD_CUR_TCK_PRC_AMT_Count_Distinct FROM DB_SLSCNSL_PRODREFRESH.CDOLW_DMD_ORD_LN_ITM_FCT ;</v>
      </c>
      <c r="AB50" s="303"/>
      <c r="AC50" s="299" t="str">
        <f t="shared" si="29"/>
        <v>select distinct(ORD_LN_XTD_CUR_TCK_PRC_AMT) as ORD_LN_XTD_CUR_TCK_PRC_AMT_Count_Distinct FROM DB_SLSCNSL_PRODREFRESH.CDOLW_DMD_ORD_LN_ITM_FCT ;</v>
      </c>
      <c r="AD50" s="423" t="s">
        <v>16224</v>
      </c>
      <c r="AE50" s="303"/>
      <c r="AF50" s="59" t="s">
        <v>2767</v>
      </c>
      <c r="AG50" s="59" t="s">
        <v>13509</v>
      </c>
      <c r="AH50" s="59" t="s">
        <v>15410</v>
      </c>
      <c r="AI50" s="144" t="str">
        <f t="shared" si="9"/>
        <v>ORD_HDR_DSCT_AMT</v>
      </c>
      <c r="AJ50" s="144" t="str">
        <f t="shared" si="10"/>
        <v>Line level extended total of Header level classified discount at time of demand Derived from YFS LINE CHARGES  (From PDM)</v>
      </c>
      <c r="AK50" s="303"/>
      <c r="AL50" s="303"/>
      <c r="AM50" s="298" t="str">
        <f t="shared" si="30"/>
        <v>col_39</v>
      </c>
      <c r="AN50" s="299" t="str">
        <f t="shared" si="31"/>
        <v>create table db_custscience_interns.col_39_DB_SLSCNSL_PRODREFRESH_CDOLW_DMD_ORD_LN_ITM_FCT_distinct_values_table_stats (col_id int, distinct_values bigint) Row format delimited Fields terminated by '\t' Lines terminated by '\n'  Stored as textfile ;</v>
      </c>
      <c r="AO50" s="59" t="s">
        <v>15608</v>
      </c>
      <c r="AR50" s="144" t="str">
        <f t="shared" si="32"/>
        <v>insert into table db_custscience_interns.col_39_DB_SLSCNSL_PRODREFRESH_CDOLW_DMD_ORD_LN_ITM_FCT_distinct_values_table_stats select '39' as col_id, count (distinct ORD_LN_XTD_CUR_TCK_PRC_AMT) as distinct_values</v>
      </c>
      <c r="AS50" s="59" t="s">
        <v>15703</v>
      </c>
      <c r="AV50" s="144" t="str">
        <f t="shared" si="33"/>
        <v>insert into table db_custscience_interns.SUMMARY_of_DB_SLSCNSL_PRODREFRESH_CDOLW_DMD_ORD_LN_ITM_FCT_distinct_values_table_stats select col_id, distinct_values from db_custscience_interns.col_39_DB_SLSCNSL_PRODREFRESH_CDOLW_DMD_ORD_LN_ITM_FCT_distinct_values_table_stats ;</v>
      </c>
      <c r="AW50" s="59" t="s">
        <v>15798</v>
      </c>
      <c r="AY50" s="300" t="s">
        <v>15988</v>
      </c>
      <c r="AZ50" s="300">
        <v>44</v>
      </c>
      <c r="BA50" s="300">
        <v>31775</v>
      </c>
      <c r="BC50" s="144" t="str">
        <f t="shared" si="34"/>
        <v>drop table db_custscience_interns.col_39_DB_SLSCNSL_PRODREFRESH_CDOLW_DMD_ORD_LN_ITM_FCT_distinct_values_table_stats;</v>
      </c>
      <c r="BD50" s="59" t="s">
        <v>15892</v>
      </c>
      <c r="BE50" s="301"/>
      <c r="BF50" s="144" t="str">
        <f t="shared" si="35"/>
        <v>create table db_custscience_interns.col_39_DB_SLSCNSL_PRODREFRESH_CDOLW_DMD_ORD_LN_ITM_FCT_null_value_count_table_stats (col_id int, null_value_count bigint) Row format delimited Fields terminated by '\t' Lines terminated by '\n'  Stored as textfile ;</v>
      </c>
      <c r="BG50" s="59" t="s">
        <v>16082</v>
      </c>
      <c r="BJ50" s="144" t="str">
        <f t="shared" si="36"/>
        <v xml:space="preserve">insert into table db_custscience_interns.col_39_DB_SLSCNSL_PRODREFRESH_CDOLW_DMD_ORD_LN_ITM_FCT_null_value_count_table_stats select '39' as col_id, count (sell_loc_hash_key) as null_value_count where ORD_LN_XTD_CUR_TCK_PRC_AMT IS NULL </v>
      </c>
      <c r="BK50" s="59" t="s">
        <v>15288</v>
      </c>
      <c r="BN50" s="144" t="str">
        <f t="shared" si="37"/>
        <v>insert into table db_custscience_interns.SUMMARY_of_DB_SLSCNSL_PRODREFRESH_CDOLW_DMD_ORD_LN_ITM_FCT_null_value_count_table_stats select col_id, null_value_count from db_custscience_interns.col_39_DB_SLSCNSL_PRODREFRESH_CDOLW_DMD_ORD_LN_ITM_FCT_null_value_count_table_stats ;</v>
      </c>
      <c r="BO50" s="59" t="s">
        <v>13077</v>
      </c>
      <c r="BQ50" s="300"/>
      <c r="BR50" s="300"/>
      <c r="BS50" s="300"/>
      <c r="BU50" s="144" t="str">
        <f t="shared" si="38"/>
        <v>drop table db_custscience_interns.col_39_DB_SLSCNSL_PRODREFRESH_CDOLW_DMD_ORD_LN_ITM_FCT_null_value_count_table_stats ;</v>
      </c>
      <c r="BV50" s="59" t="s">
        <v>12506</v>
      </c>
    </row>
    <row r="51" spans="1:74" s="59" customFormat="1" ht="15.75" thickBot="1">
      <c r="A51" s="59" t="s">
        <v>660</v>
      </c>
      <c r="B51" s="144" t="str">
        <f t="shared" si="20"/>
        <v>dnrm_cur_tck_prc_amt double</v>
      </c>
      <c r="C51" s="145">
        <f t="shared" si="21"/>
        <v>21</v>
      </c>
      <c r="D51" s="145">
        <f t="shared" si="22"/>
        <v>0</v>
      </c>
      <c r="E51" s="145"/>
      <c r="F51" s="158" t="str">
        <f t="shared" si="0"/>
        <v>DNRM_CUR_TCK_PRC_AMT</v>
      </c>
      <c r="G51" s="158" t="str">
        <f t="shared" si="1"/>
        <v>double</v>
      </c>
      <c r="H51" s="162">
        <v>40</v>
      </c>
      <c r="I51" s="312">
        <f t="shared" si="23"/>
        <v>13025</v>
      </c>
      <c r="J51" s="412"/>
      <c r="K51" s="333" t="str">
        <f t="shared" si="24"/>
        <v xml:space="preserve"> (From PDM)</v>
      </c>
      <c r="L51" s="333"/>
      <c r="M51" s="408"/>
      <c r="N51" s="409" t="s">
        <v>16148</v>
      </c>
      <c r="O51" s="409" t="s">
        <v>16175</v>
      </c>
      <c r="P51" s="334"/>
      <c r="Q51" s="334"/>
      <c r="R51" s="334"/>
      <c r="S51" s="334"/>
      <c r="T51" s="144" t="str">
        <f t="shared" si="25"/>
        <v>DNRM_CUR_TCK_PRC_AMT  double,</v>
      </c>
      <c r="U51" s="149" t="s">
        <v>15518</v>
      </c>
      <c r="V51" s="150" t="str">
        <f t="shared" si="26"/>
        <v>DNRM_CUR_TCK_PRC_AMT,</v>
      </c>
      <c r="W51" s="149"/>
      <c r="X51" s="149"/>
      <c r="Y51" s="150" t="str">
        <f t="shared" si="27"/>
        <v>,a.DNRM_CUR_TCK_PRC_AMT</v>
      </c>
      <c r="Z51" s="303"/>
      <c r="AA51" s="299" t="str">
        <f t="shared" si="28"/>
        <v>select count (distinct DNRM_CUR_TCK_PRC_AMT) as DNRM_CUR_TCK_PRC_AMT_Count_Distinct FROM DB_SLSCNSL_PRODREFRESH.CDOLW_DMD_ORD_LN_ITM_FCT ;</v>
      </c>
      <c r="AB51" s="303"/>
      <c r="AC51" s="299" t="str">
        <f t="shared" si="29"/>
        <v>select distinct(DNRM_CUR_TCK_PRC_AMT) as DNRM_CUR_TCK_PRC_AMT_Count_Distinct FROM DB_SLSCNSL_PRODREFRESH.CDOLW_DMD_ORD_LN_ITM_FCT ;</v>
      </c>
      <c r="AD51" s="423" t="s">
        <v>16225</v>
      </c>
      <c r="AE51" s="303"/>
      <c r="AF51" s="59" t="s">
        <v>2769</v>
      </c>
      <c r="AG51" s="59" t="s">
        <v>13509</v>
      </c>
      <c r="AI51" s="144" t="str">
        <f t="shared" si="9"/>
        <v>ORD_LN_DSCT_AMT</v>
      </c>
      <c r="AJ51" s="144" t="str">
        <f t="shared" si="10"/>
        <v xml:space="preserve"> (From PDM)</v>
      </c>
      <c r="AK51" s="303"/>
      <c r="AL51" s="303"/>
      <c r="AM51" s="298" t="str">
        <f t="shared" si="30"/>
        <v>col_40</v>
      </c>
      <c r="AN51" s="299" t="str">
        <f t="shared" si="31"/>
        <v>create table db_custscience_interns.col_40_DB_SLSCNSL_PRODREFRESH_CDOLW_DMD_ORD_LN_ITM_FCT_distinct_values_table_stats (col_id int, distinct_values bigint) Row format delimited Fields terminated by '\t' Lines terminated by '\n'  Stored as textfile ;</v>
      </c>
      <c r="AO51" s="59" t="s">
        <v>15609</v>
      </c>
      <c r="AR51" s="144" t="str">
        <f t="shared" si="32"/>
        <v>insert into table db_custscience_interns.col_40_DB_SLSCNSL_PRODREFRESH_CDOLW_DMD_ORD_LN_ITM_FCT_distinct_values_table_stats select '40' as col_id, count (distinct DNRM_CUR_TCK_PRC_AMT) as distinct_values</v>
      </c>
      <c r="AS51" s="59" t="s">
        <v>15704</v>
      </c>
      <c r="AV51" s="144" t="str">
        <f t="shared" si="33"/>
        <v>insert into table db_custscience_interns.SUMMARY_of_DB_SLSCNSL_PRODREFRESH_CDOLW_DMD_ORD_LN_ITM_FCT_distinct_values_table_stats select col_id, distinct_values from db_custscience_interns.col_40_DB_SLSCNSL_PRODREFRESH_CDOLW_DMD_ORD_LN_ITM_FCT_distinct_values_table_stats ;</v>
      </c>
      <c r="AW51" s="59" t="s">
        <v>15799</v>
      </c>
      <c r="AY51" s="300" t="s">
        <v>15989</v>
      </c>
      <c r="AZ51" s="300">
        <v>45</v>
      </c>
      <c r="BA51" s="300">
        <v>32516</v>
      </c>
      <c r="BC51" s="144" t="str">
        <f t="shared" si="34"/>
        <v>drop table db_custscience_interns.col_40_DB_SLSCNSL_PRODREFRESH_CDOLW_DMD_ORD_LN_ITM_FCT_distinct_values_table_stats;</v>
      </c>
      <c r="BD51" s="59" t="s">
        <v>15893</v>
      </c>
      <c r="BE51" s="301"/>
      <c r="BF51" s="144" t="str">
        <f t="shared" si="35"/>
        <v>create table db_custscience_interns.col_40_DB_SLSCNSL_PRODREFRESH_CDOLW_DMD_ORD_LN_ITM_FCT_null_value_count_table_stats (col_id int, null_value_count bigint) Row format delimited Fields terminated by '\t' Lines terminated by '\n'  Stored as textfile ;</v>
      </c>
      <c r="BG51" s="59" t="s">
        <v>16083</v>
      </c>
      <c r="BJ51" s="144" t="str">
        <f t="shared" si="36"/>
        <v xml:space="preserve">insert into table db_custscience_interns.col_40_DB_SLSCNSL_PRODREFRESH_CDOLW_DMD_ORD_LN_ITM_FCT_null_value_count_table_stats select '40' as col_id, count (sell_loc_hash_key) as null_value_count where DNRM_CUR_TCK_PRC_AMT IS NULL </v>
      </c>
      <c r="BK51" s="59" t="s">
        <v>15289</v>
      </c>
      <c r="BN51" s="144" t="str">
        <f t="shared" si="37"/>
        <v>insert into table db_custscience_interns.SUMMARY_of_DB_SLSCNSL_PRODREFRESH_CDOLW_DMD_ORD_LN_ITM_FCT_null_value_count_table_stats select col_id, null_value_count from db_custscience_interns.col_40_DB_SLSCNSL_PRODREFRESH_CDOLW_DMD_ORD_LN_ITM_FCT_null_value_count_table_stats ;</v>
      </c>
      <c r="BO51" s="59" t="s">
        <v>13078</v>
      </c>
      <c r="BQ51" s="300"/>
      <c r="BR51" s="300"/>
      <c r="BS51" s="300"/>
      <c r="BU51" s="144" t="str">
        <f t="shared" si="38"/>
        <v>drop table db_custscience_interns.col_40_DB_SLSCNSL_PRODREFRESH_CDOLW_DMD_ORD_LN_ITM_FCT_null_value_count_table_stats ;</v>
      </c>
      <c r="BV51" s="59" t="s">
        <v>12507</v>
      </c>
    </row>
    <row r="52" spans="1:74" s="59" customFormat="1" ht="45">
      <c r="A52" s="59" t="s">
        <v>661</v>
      </c>
      <c r="B52" s="144" t="str">
        <f t="shared" si="20"/>
        <v>mcm_cst_amt double</v>
      </c>
      <c r="C52" s="145">
        <f t="shared" si="21"/>
        <v>12</v>
      </c>
      <c r="D52" s="145">
        <f t="shared" si="22"/>
        <v>0</v>
      </c>
      <c r="E52" s="145"/>
      <c r="F52" s="152" t="str">
        <f t="shared" si="0"/>
        <v>MCM_CST_AMT</v>
      </c>
      <c r="G52" s="152" t="str">
        <f t="shared" si="1"/>
        <v>double</v>
      </c>
      <c r="H52" s="156">
        <v>41</v>
      </c>
      <c r="I52" s="310">
        <f t="shared" si="23"/>
        <v>57184</v>
      </c>
      <c r="J52" s="178"/>
      <c r="K52" s="179" t="str">
        <f t="shared" si="24"/>
        <v>Extended MCM cost amount at time of order Derived from SKU_DIM the current Cost at time of order NOTE This amount is populated at time of record creation and does not get altered by a subsequent ETL or process (From PDM)</v>
      </c>
      <c r="L52" s="179"/>
      <c r="M52" s="410"/>
      <c r="N52" s="411" t="s">
        <v>16149</v>
      </c>
      <c r="O52" s="411" t="s">
        <v>16176</v>
      </c>
      <c r="P52" s="334"/>
      <c r="Q52" s="334"/>
      <c r="R52" s="334"/>
      <c r="S52" s="334"/>
      <c r="T52" s="144" t="str">
        <f t="shared" si="25"/>
        <v>MCM_CST_AMT  double,</v>
      </c>
      <c r="U52" s="149" t="s">
        <v>15519</v>
      </c>
      <c r="V52" s="150" t="str">
        <f t="shared" si="26"/>
        <v>MCM_CST_AMT,</v>
      </c>
      <c r="W52" s="149"/>
      <c r="X52" s="149"/>
      <c r="Y52" s="150" t="str">
        <f t="shared" si="27"/>
        <v>,a.MCM_CST_AMT</v>
      </c>
      <c r="Z52" s="303"/>
      <c r="AA52" s="299" t="str">
        <f t="shared" si="28"/>
        <v>select count (distinct MCM_CST_AMT) as MCM_CST_AMT_Count_Distinct FROM DB_SLSCNSL_PRODREFRESH.CDOLW_DMD_ORD_LN_ITM_FCT ;</v>
      </c>
      <c r="AB52" s="303"/>
      <c r="AC52" s="299" t="str">
        <f t="shared" si="29"/>
        <v>select distinct(MCM_CST_AMT) as MCM_CST_AMT_Count_Distinct FROM DB_SLSCNSL_PRODREFRESH.CDOLW_DMD_ORD_LN_ITM_FCT ;</v>
      </c>
      <c r="AD52" s="423" t="s">
        <v>16226</v>
      </c>
      <c r="AE52" s="303"/>
      <c r="AF52" s="59" t="s">
        <v>2771</v>
      </c>
      <c r="AG52" s="59" t="s">
        <v>13509</v>
      </c>
      <c r="AI52" s="144" t="str">
        <f t="shared" si="9"/>
        <v>ORD_LN_MUP_DSCT_AMT</v>
      </c>
      <c r="AJ52" s="144" t="str">
        <f t="shared" si="10"/>
        <v xml:space="preserve"> (From PDM)</v>
      </c>
      <c r="AK52" s="303"/>
      <c r="AL52" s="303"/>
      <c r="AM52" s="298" t="str">
        <f t="shared" si="30"/>
        <v>col_41</v>
      </c>
      <c r="AN52" s="299" t="str">
        <f t="shared" si="31"/>
        <v>create table db_custscience_interns.col_41_DB_SLSCNSL_PRODREFRESH_CDOLW_DMD_ORD_LN_ITM_FCT_distinct_values_table_stats (col_id int, distinct_values bigint) Row format delimited Fields terminated by '\t' Lines terminated by '\n'  Stored as textfile ;</v>
      </c>
      <c r="AO52" s="59" t="s">
        <v>15610</v>
      </c>
      <c r="AR52" s="144" t="str">
        <f t="shared" si="32"/>
        <v>insert into table db_custscience_interns.col_41_DB_SLSCNSL_PRODREFRESH_CDOLW_DMD_ORD_LN_ITM_FCT_distinct_values_table_stats select '41' as col_id, count (distinct MCM_CST_AMT) as distinct_values</v>
      </c>
      <c r="AS52" s="59" t="s">
        <v>15705</v>
      </c>
      <c r="AV52" s="144" t="str">
        <f t="shared" si="33"/>
        <v>insert into table db_custscience_interns.SUMMARY_of_DB_SLSCNSL_PRODREFRESH_CDOLW_DMD_ORD_LN_ITM_FCT_distinct_values_table_stats select col_id, distinct_values from db_custscience_interns.col_41_DB_SLSCNSL_PRODREFRESH_CDOLW_DMD_ORD_LN_ITM_FCT_distinct_values_table_stats ;</v>
      </c>
      <c r="AW52" s="59" t="s">
        <v>15800</v>
      </c>
      <c r="AY52" s="300" t="s">
        <v>15990</v>
      </c>
      <c r="AZ52" s="300">
        <v>46</v>
      </c>
      <c r="BA52" s="300">
        <v>4</v>
      </c>
      <c r="BC52" s="144" t="str">
        <f t="shared" si="34"/>
        <v>drop table db_custscience_interns.col_41_DB_SLSCNSL_PRODREFRESH_CDOLW_DMD_ORD_LN_ITM_FCT_distinct_values_table_stats;</v>
      </c>
      <c r="BD52" s="59" t="s">
        <v>15894</v>
      </c>
      <c r="BE52" s="301"/>
      <c r="BF52" s="144" t="str">
        <f t="shared" si="35"/>
        <v>create table db_custscience_interns.col_41_DB_SLSCNSL_PRODREFRESH_CDOLW_DMD_ORD_LN_ITM_FCT_null_value_count_table_stats (col_id int, null_value_count bigint) Row format delimited Fields terminated by '\t' Lines terminated by '\n'  Stored as textfile ;</v>
      </c>
      <c r="BG52" s="59" t="s">
        <v>16084</v>
      </c>
      <c r="BJ52" s="144" t="str">
        <f t="shared" si="36"/>
        <v xml:space="preserve">insert into table db_custscience_interns.col_41_DB_SLSCNSL_PRODREFRESH_CDOLW_DMD_ORD_LN_ITM_FCT_null_value_count_table_stats select '41' as col_id, count (sell_loc_hash_key) as null_value_count where MCM_CST_AMT IS NULL </v>
      </c>
      <c r="BK52" s="59" t="s">
        <v>15290</v>
      </c>
      <c r="BN52" s="144" t="str">
        <f t="shared" si="37"/>
        <v>insert into table db_custscience_interns.SUMMARY_of_DB_SLSCNSL_PRODREFRESH_CDOLW_DMD_ORD_LN_ITM_FCT_null_value_count_table_stats select col_id, null_value_count from db_custscience_interns.col_41_DB_SLSCNSL_PRODREFRESH_CDOLW_DMD_ORD_LN_ITM_FCT_null_value_count_table_stats ;</v>
      </c>
      <c r="BO52" s="59" t="s">
        <v>13079</v>
      </c>
      <c r="BQ52" s="300"/>
      <c r="BR52" s="300"/>
      <c r="BS52" s="300"/>
      <c r="BU52" s="144" t="str">
        <f t="shared" si="38"/>
        <v>drop table db_custscience_interns.col_41_DB_SLSCNSL_PRODREFRESH_CDOLW_DMD_ORD_LN_ITM_FCT_null_value_count_table_stats ;</v>
      </c>
      <c r="BV52" s="59" t="s">
        <v>12508</v>
      </c>
    </row>
    <row r="53" spans="1:74" s="59" customFormat="1" ht="34.5" customHeight="1">
      <c r="A53" s="59" t="s">
        <v>662</v>
      </c>
      <c r="B53" s="144" t="str">
        <f t="shared" si="20"/>
        <v>misc_crdt_amt double</v>
      </c>
      <c r="C53" s="145">
        <f t="shared" si="21"/>
        <v>14</v>
      </c>
      <c r="D53" s="145">
        <f t="shared" si="22"/>
        <v>0</v>
      </c>
      <c r="E53" s="145"/>
      <c r="F53" s="36" t="str">
        <f t="shared" si="0"/>
        <v>MISC_CRDT_AMT</v>
      </c>
      <c r="G53" s="36" t="str">
        <f t="shared" si="1"/>
        <v>double</v>
      </c>
      <c r="H53" s="29">
        <v>42</v>
      </c>
      <c r="I53" s="308">
        <f t="shared" si="23"/>
        <v>1867</v>
      </c>
      <c r="J53" s="30"/>
      <c r="K53" s="131" t="str">
        <f t="shared" si="24"/>
        <v>The allocated portion of the amount reversed created by a miscellaneous charge credit  (From PDM)</v>
      </c>
      <c r="L53" s="131"/>
      <c r="M53" s="340"/>
      <c r="N53" s="407" t="s">
        <v>1698</v>
      </c>
      <c r="O53" s="407" t="s">
        <v>1698</v>
      </c>
      <c r="P53" s="334"/>
      <c r="Q53" s="334"/>
      <c r="R53" s="334"/>
      <c r="S53" s="334"/>
      <c r="T53" s="144" t="str">
        <f t="shared" si="25"/>
        <v>MISC_CRDT_AMT  double,</v>
      </c>
      <c r="U53" s="149" t="s">
        <v>15520</v>
      </c>
      <c r="V53" s="150" t="str">
        <f t="shared" si="26"/>
        <v>MISC_CRDT_AMT,</v>
      </c>
      <c r="W53" s="149"/>
      <c r="X53" s="149"/>
      <c r="Y53" s="150" t="str">
        <f t="shared" si="27"/>
        <v>,a.MISC_CRDT_AMT</v>
      </c>
      <c r="Z53" s="303"/>
      <c r="AA53" s="299" t="str">
        <f t="shared" si="28"/>
        <v>select count (distinct MISC_CRDT_AMT) as MISC_CRDT_AMT_Count_Distinct FROM DB_SLSCNSL_PRODREFRESH.CDOLW_DMD_ORD_LN_ITM_FCT ;</v>
      </c>
      <c r="AB53" s="303"/>
      <c r="AC53" s="299" t="str">
        <f t="shared" si="29"/>
        <v>select distinct(MISC_CRDT_AMT) as MISC_CRDT_AMT_Count_Distinct FROM DB_SLSCNSL_PRODREFRESH.CDOLW_DMD_ORD_LN_ITM_FCT ;</v>
      </c>
      <c r="AD53" s="423" t="s">
        <v>16227</v>
      </c>
      <c r="AE53" s="303"/>
      <c r="AF53" s="59" t="s">
        <v>2773</v>
      </c>
      <c r="AG53" s="59" t="s">
        <v>13509</v>
      </c>
      <c r="AH53" s="59" t="s">
        <v>15411</v>
      </c>
      <c r="AI53" s="144" t="str">
        <f t="shared" si="9"/>
        <v>ORD_LN_VAT_AMT</v>
      </c>
      <c r="AJ53" s="144" t="str">
        <f t="shared" si="10"/>
        <v>The value added tax (VAT) amount applied to the line.  (From PDM)</v>
      </c>
      <c r="AK53" s="303"/>
      <c r="AL53" s="303"/>
      <c r="AM53" s="298" t="str">
        <f t="shared" si="30"/>
        <v>col_42</v>
      </c>
      <c r="AN53" s="299" t="str">
        <f t="shared" si="31"/>
        <v>create table db_custscience_interns.col_42_DB_SLSCNSL_PRODREFRESH_CDOLW_DMD_ORD_LN_ITM_FCT_distinct_values_table_stats (col_id int, distinct_values bigint) Row format delimited Fields terminated by '\t' Lines terminated by '\n'  Stored as textfile ;</v>
      </c>
      <c r="AO53" s="59" t="s">
        <v>15611</v>
      </c>
      <c r="AR53" s="144" t="str">
        <f t="shared" si="32"/>
        <v>insert into table db_custscience_interns.col_42_DB_SLSCNSL_PRODREFRESH_CDOLW_DMD_ORD_LN_ITM_FCT_distinct_values_table_stats select '42' as col_id, count (distinct MISC_CRDT_AMT) as distinct_values</v>
      </c>
      <c r="AS53" s="59" t="s">
        <v>15706</v>
      </c>
      <c r="AV53" s="144" t="str">
        <f t="shared" si="33"/>
        <v>insert into table db_custscience_interns.SUMMARY_of_DB_SLSCNSL_PRODREFRESH_CDOLW_DMD_ORD_LN_ITM_FCT_distinct_values_table_stats select col_id, distinct_values from db_custscience_interns.col_42_DB_SLSCNSL_PRODREFRESH_CDOLW_DMD_ORD_LN_ITM_FCT_distinct_values_table_stats ;</v>
      </c>
      <c r="AW53" s="59" t="s">
        <v>15801</v>
      </c>
      <c r="AY53" s="300" t="s">
        <v>15991</v>
      </c>
      <c r="AZ53" s="300">
        <v>47</v>
      </c>
      <c r="BA53" s="300">
        <v>56</v>
      </c>
      <c r="BC53" s="144" t="str">
        <f t="shared" si="34"/>
        <v>drop table db_custscience_interns.col_42_DB_SLSCNSL_PRODREFRESH_CDOLW_DMD_ORD_LN_ITM_FCT_distinct_values_table_stats;</v>
      </c>
      <c r="BD53" s="59" t="s">
        <v>15895</v>
      </c>
      <c r="BE53" s="301"/>
      <c r="BF53" s="144" t="str">
        <f t="shared" si="35"/>
        <v>create table db_custscience_interns.col_42_DB_SLSCNSL_PRODREFRESH_CDOLW_DMD_ORD_LN_ITM_FCT_null_value_count_table_stats (col_id int, null_value_count bigint) Row format delimited Fields terminated by '\t' Lines terminated by '\n'  Stored as textfile ;</v>
      </c>
      <c r="BG53" s="59" t="s">
        <v>16085</v>
      </c>
      <c r="BJ53" s="144" t="str">
        <f t="shared" si="36"/>
        <v xml:space="preserve">insert into table db_custscience_interns.col_42_DB_SLSCNSL_PRODREFRESH_CDOLW_DMD_ORD_LN_ITM_FCT_null_value_count_table_stats select '42' as col_id, count (sell_loc_hash_key) as null_value_count where MISC_CRDT_AMT IS NULL </v>
      </c>
      <c r="BK53" s="59" t="s">
        <v>15291</v>
      </c>
      <c r="BN53" s="144" t="str">
        <f t="shared" si="37"/>
        <v>insert into table db_custscience_interns.SUMMARY_of_DB_SLSCNSL_PRODREFRESH_CDOLW_DMD_ORD_LN_ITM_FCT_null_value_count_table_stats select col_id, null_value_count from db_custscience_interns.col_42_DB_SLSCNSL_PRODREFRESH_CDOLW_DMD_ORD_LN_ITM_FCT_null_value_count_table_stats ;</v>
      </c>
      <c r="BO53" s="59" t="s">
        <v>13080</v>
      </c>
      <c r="BQ53" s="300"/>
      <c r="BR53" s="300"/>
      <c r="BS53" s="300"/>
      <c r="BU53" s="144" t="str">
        <f t="shared" si="38"/>
        <v>drop table db_custscience_interns.col_42_DB_SLSCNSL_PRODREFRESH_CDOLW_DMD_ORD_LN_ITM_FCT_null_value_count_table_stats ;</v>
      </c>
      <c r="BV53" s="59" t="s">
        <v>12509</v>
      </c>
    </row>
    <row r="54" spans="1:74" s="59" customFormat="1" ht="30">
      <c r="A54" s="59" t="s">
        <v>663</v>
      </c>
      <c r="B54" s="144" t="str">
        <f t="shared" si="20"/>
        <v>oms_ext_ln_rtl_amt double</v>
      </c>
      <c r="C54" s="145">
        <f t="shared" si="21"/>
        <v>19</v>
      </c>
      <c r="D54" s="145">
        <f t="shared" si="22"/>
        <v>0</v>
      </c>
      <c r="E54" s="145"/>
      <c r="F54" s="36" t="str">
        <f t="shared" si="0"/>
        <v>OMS_EXT_LN_RTL_AMT</v>
      </c>
      <c r="G54" s="36" t="str">
        <f t="shared" si="1"/>
        <v>double</v>
      </c>
      <c r="H54" s="29">
        <v>43</v>
      </c>
      <c r="I54" s="308">
        <f t="shared" si="23"/>
        <v>62906</v>
      </c>
      <c r="J54" s="30"/>
      <c r="K54" s="131" t="str">
        <f t="shared" si="24"/>
        <v>Extended retail amount on the order line at time of order derived from YFS ORDER LINE RETAIL PRICE does not change, insert on order creation only  (From PDM)</v>
      </c>
      <c r="L54" s="131"/>
      <c r="M54" s="340"/>
      <c r="N54" s="407" t="s">
        <v>16148</v>
      </c>
      <c r="O54" s="407" t="s">
        <v>16172</v>
      </c>
      <c r="P54" s="334"/>
      <c r="Q54" s="334"/>
      <c r="R54" s="334"/>
      <c r="S54" s="334"/>
      <c r="T54" s="144" t="str">
        <f t="shared" si="25"/>
        <v>OMS_EXT_LN_RTL_AMT  double,</v>
      </c>
      <c r="U54" s="149" t="s">
        <v>15521</v>
      </c>
      <c r="V54" s="150" t="str">
        <f t="shared" si="26"/>
        <v>OMS_EXT_LN_RTL_AMT,</v>
      </c>
      <c r="W54" s="149"/>
      <c r="X54" s="149"/>
      <c r="Y54" s="150" t="str">
        <f t="shared" si="27"/>
        <v>,a.OMS_EXT_LN_RTL_AMT</v>
      </c>
      <c r="Z54" s="303"/>
      <c r="AA54" s="299" t="str">
        <f t="shared" si="28"/>
        <v>select count (distinct OMS_EXT_LN_RTL_AMT) as OMS_EXT_LN_RTL_AMT_Count_Distinct FROM DB_SLSCNSL_PRODREFRESH.CDOLW_DMD_ORD_LN_ITM_FCT ;</v>
      </c>
      <c r="AB54" s="303"/>
      <c r="AC54" s="299" t="str">
        <f t="shared" si="29"/>
        <v>select distinct(OMS_EXT_LN_RTL_AMT) as OMS_EXT_LN_RTL_AMT_Count_Distinct FROM DB_SLSCNSL_PRODREFRESH.CDOLW_DMD_ORD_LN_ITM_FCT ;</v>
      </c>
      <c r="AD54" s="423" t="s">
        <v>16228</v>
      </c>
      <c r="AE54" s="303"/>
      <c r="AF54" s="59" t="s">
        <v>2775</v>
      </c>
      <c r="AG54" s="59" t="s">
        <v>13509</v>
      </c>
      <c r="AI54" s="144" t="str">
        <f t="shared" si="9"/>
        <v>ORD_NET_SHP_CHRG_AMT</v>
      </c>
      <c r="AJ54" s="144" t="str">
        <f t="shared" si="10"/>
        <v xml:space="preserve"> (From PDM)</v>
      </c>
      <c r="AK54" s="303"/>
      <c r="AL54" s="303"/>
      <c r="AM54" s="298" t="str">
        <f t="shared" si="30"/>
        <v>col_43</v>
      </c>
      <c r="AN54" s="299" t="str">
        <f t="shared" si="31"/>
        <v>create table db_custscience_interns.col_43_DB_SLSCNSL_PRODREFRESH_CDOLW_DMD_ORD_LN_ITM_FCT_distinct_values_table_stats (col_id int, distinct_values bigint) Row format delimited Fields terminated by '\t' Lines terminated by '\n'  Stored as textfile ;</v>
      </c>
      <c r="AO54" s="59" t="s">
        <v>15612</v>
      </c>
      <c r="AR54" s="144" t="str">
        <f t="shared" si="32"/>
        <v>insert into table db_custscience_interns.col_43_DB_SLSCNSL_PRODREFRESH_CDOLW_DMD_ORD_LN_ITM_FCT_distinct_values_table_stats select '43' as col_id, count (distinct OMS_EXT_LN_RTL_AMT) as distinct_values</v>
      </c>
      <c r="AS54" s="59" t="s">
        <v>15707</v>
      </c>
      <c r="AV54" s="144" t="str">
        <f t="shared" si="33"/>
        <v>insert into table db_custscience_interns.SUMMARY_of_DB_SLSCNSL_PRODREFRESH_CDOLW_DMD_ORD_LN_ITM_FCT_distinct_values_table_stats select col_id, distinct_values from db_custscience_interns.col_43_DB_SLSCNSL_PRODREFRESH_CDOLW_DMD_ORD_LN_ITM_FCT_distinct_values_table_stats ;</v>
      </c>
      <c r="AW54" s="59" t="s">
        <v>15802</v>
      </c>
      <c r="AY54" s="300" t="s">
        <v>15992</v>
      </c>
      <c r="AZ54" s="300">
        <v>48</v>
      </c>
      <c r="BA54" s="300">
        <v>8</v>
      </c>
      <c r="BC54" s="144" t="str">
        <f t="shared" si="34"/>
        <v>drop table db_custscience_interns.col_43_DB_SLSCNSL_PRODREFRESH_CDOLW_DMD_ORD_LN_ITM_FCT_distinct_values_table_stats;</v>
      </c>
      <c r="BD54" s="59" t="s">
        <v>15896</v>
      </c>
      <c r="BE54" s="301"/>
      <c r="BF54" s="144" t="str">
        <f t="shared" si="35"/>
        <v>create table db_custscience_interns.col_43_DB_SLSCNSL_PRODREFRESH_CDOLW_DMD_ORD_LN_ITM_FCT_null_value_count_table_stats (col_id int, null_value_count bigint) Row format delimited Fields terminated by '\t' Lines terminated by '\n'  Stored as textfile ;</v>
      </c>
      <c r="BG54" s="59" t="s">
        <v>16086</v>
      </c>
      <c r="BJ54" s="144" t="str">
        <f t="shared" si="36"/>
        <v xml:space="preserve">insert into table db_custscience_interns.col_43_DB_SLSCNSL_PRODREFRESH_CDOLW_DMD_ORD_LN_ITM_FCT_null_value_count_table_stats select '43' as col_id, count (sell_loc_hash_key) as null_value_count where OMS_EXT_LN_RTL_AMT IS NULL </v>
      </c>
      <c r="BK54" s="59" t="s">
        <v>15292</v>
      </c>
      <c r="BN54" s="144" t="str">
        <f t="shared" si="37"/>
        <v>insert into table db_custscience_interns.SUMMARY_of_DB_SLSCNSL_PRODREFRESH_CDOLW_DMD_ORD_LN_ITM_FCT_null_value_count_table_stats select col_id, null_value_count from db_custscience_interns.col_43_DB_SLSCNSL_PRODREFRESH_CDOLW_DMD_ORD_LN_ITM_FCT_null_value_count_table_stats ;</v>
      </c>
      <c r="BO54" s="59" t="s">
        <v>13081</v>
      </c>
      <c r="BQ54" s="300"/>
      <c r="BR54" s="300"/>
      <c r="BS54" s="300"/>
      <c r="BU54" s="144" t="str">
        <f t="shared" si="38"/>
        <v>drop table db_custscience_interns.col_43_DB_SLSCNSL_PRODREFRESH_CDOLW_DMD_ORD_LN_ITM_FCT_null_value_count_table_stats ;</v>
      </c>
      <c r="BV54" s="59" t="s">
        <v>12510</v>
      </c>
    </row>
    <row r="55" spans="1:74" s="59" customFormat="1" ht="30">
      <c r="A55" s="59" t="s">
        <v>664</v>
      </c>
      <c r="B55" s="144" t="str">
        <f t="shared" si="20"/>
        <v>oms_un_ln_rtl_amt double</v>
      </c>
      <c r="C55" s="145">
        <f t="shared" si="21"/>
        <v>18</v>
      </c>
      <c r="D55" s="145">
        <f t="shared" si="22"/>
        <v>0</v>
      </c>
      <c r="E55" s="145"/>
      <c r="F55" s="36" t="str">
        <f t="shared" si="0"/>
        <v>OMS_UN_LN_RTL_AMT</v>
      </c>
      <c r="G55" s="36" t="str">
        <f t="shared" si="1"/>
        <v>double</v>
      </c>
      <c r="H55" s="29">
        <v>44</v>
      </c>
      <c r="I55" s="308">
        <f t="shared" si="23"/>
        <v>31775</v>
      </c>
      <c r="J55" s="30"/>
      <c r="K55" s="131" t="str">
        <f t="shared" si="24"/>
        <v>Unit retail amount on the order line at time of order derived from YFS ORDER LINE RETAIL PRICE does not change, insert on order creation only  (From PDM)</v>
      </c>
      <c r="L55" s="131"/>
      <c r="M55" s="340"/>
      <c r="N55" s="407" t="s">
        <v>16148</v>
      </c>
      <c r="O55" s="407" t="s">
        <v>16173</v>
      </c>
      <c r="P55" s="334"/>
      <c r="Q55" s="334"/>
      <c r="R55" s="334"/>
      <c r="S55" s="334"/>
      <c r="T55" s="144" t="str">
        <f t="shared" si="25"/>
        <v>OMS_UN_LN_RTL_AMT  double,</v>
      </c>
      <c r="U55" s="149" t="s">
        <v>15522</v>
      </c>
      <c r="V55" s="150" t="str">
        <f t="shared" si="26"/>
        <v>OMS_UN_LN_RTL_AMT,</v>
      </c>
      <c r="W55" s="149"/>
      <c r="X55" s="149"/>
      <c r="Y55" s="150" t="str">
        <f t="shared" si="27"/>
        <v>,a.OMS_UN_LN_RTL_AMT</v>
      </c>
      <c r="Z55" s="303"/>
      <c r="AA55" s="299" t="str">
        <f t="shared" si="28"/>
        <v>select count (distinct OMS_UN_LN_RTL_AMT) as OMS_UN_LN_RTL_AMT_Count_Distinct FROM DB_SLSCNSL_PRODREFRESH.CDOLW_DMD_ORD_LN_ITM_FCT ;</v>
      </c>
      <c r="AB55" s="303"/>
      <c r="AC55" s="299" t="str">
        <f t="shared" si="29"/>
        <v>select distinct(OMS_UN_LN_RTL_AMT) as OMS_UN_LN_RTL_AMT_Count_Distinct FROM DB_SLSCNSL_PRODREFRESH.CDOLW_DMD_ORD_LN_ITM_FCT ;</v>
      </c>
      <c r="AD55" s="423" t="s">
        <v>16229</v>
      </c>
      <c r="AE55" s="303"/>
      <c r="AF55" s="59" t="s">
        <v>2777</v>
      </c>
      <c r="AG55" s="59" t="s">
        <v>13509</v>
      </c>
      <c r="AI55" s="144" t="str">
        <f t="shared" si="9"/>
        <v>ORD_SHP_TAX_AMT</v>
      </c>
      <c r="AJ55" s="144" t="str">
        <f t="shared" si="10"/>
        <v xml:space="preserve"> (From PDM)</v>
      </c>
      <c r="AK55" s="303"/>
      <c r="AL55" s="303"/>
      <c r="AM55" s="298" t="str">
        <f t="shared" si="30"/>
        <v>col_44</v>
      </c>
      <c r="AN55" s="299" t="str">
        <f t="shared" si="31"/>
        <v>create table db_custscience_interns.col_44_DB_SLSCNSL_PRODREFRESH_CDOLW_DMD_ORD_LN_ITM_FCT_distinct_values_table_stats (col_id int, distinct_values bigint) Row format delimited Fields terminated by '\t' Lines terminated by '\n'  Stored as textfile ;</v>
      </c>
      <c r="AO55" s="59" t="s">
        <v>15613</v>
      </c>
      <c r="AR55" s="144" t="str">
        <f t="shared" si="32"/>
        <v>insert into table db_custscience_interns.col_44_DB_SLSCNSL_PRODREFRESH_CDOLW_DMD_ORD_LN_ITM_FCT_distinct_values_table_stats select '44' as col_id, count (distinct OMS_UN_LN_RTL_AMT) as distinct_values</v>
      </c>
      <c r="AS55" s="59" t="s">
        <v>15708</v>
      </c>
      <c r="AV55" s="144" t="str">
        <f t="shared" si="33"/>
        <v>insert into table db_custscience_interns.SUMMARY_of_DB_SLSCNSL_PRODREFRESH_CDOLW_DMD_ORD_LN_ITM_FCT_distinct_values_table_stats select col_id, distinct_values from db_custscience_interns.col_44_DB_SLSCNSL_PRODREFRESH_CDOLW_DMD_ORD_LN_ITM_FCT_distinct_values_table_stats ;</v>
      </c>
      <c r="AW55" s="59" t="s">
        <v>15803</v>
      </c>
      <c r="AY55" s="300" t="s">
        <v>15993</v>
      </c>
      <c r="AZ55" s="300">
        <v>49</v>
      </c>
      <c r="BA55" s="300">
        <v>14897</v>
      </c>
      <c r="BC55" s="144" t="str">
        <f t="shared" si="34"/>
        <v>drop table db_custscience_interns.col_44_DB_SLSCNSL_PRODREFRESH_CDOLW_DMD_ORD_LN_ITM_FCT_distinct_values_table_stats;</v>
      </c>
      <c r="BD55" s="59" t="s">
        <v>15897</v>
      </c>
      <c r="BE55" s="301"/>
      <c r="BF55" s="144" t="str">
        <f t="shared" si="35"/>
        <v>create table db_custscience_interns.col_44_DB_SLSCNSL_PRODREFRESH_CDOLW_DMD_ORD_LN_ITM_FCT_null_value_count_table_stats (col_id int, null_value_count bigint) Row format delimited Fields terminated by '\t' Lines terminated by '\n'  Stored as textfile ;</v>
      </c>
      <c r="BG55" s="59" t="s">
        <v>16087</v>
      </c>
      <c r="BJ55" s="144" t="str">
        <f t="shared" si="36"/>
        <v xml:space="preserve">insert into table db_custscience_interns.col_44_DB_SLSCNSL_PRODREFRESH_CDOLW_DMD_ORD_LN_ITM_FCT_null_value_count_table_stats select '44' as col_id, count (sell_loc_hash_key) as null_value_count where OMS_UN_LN_RTL_AMT IS NULL </v>
      </c>
      <c r="BK55" s="59" t="s">
        <v>15293</v>
      </c>
      <c r="BN55" s="144" t="str">
        <f t="shared" si="37"/>
        <v>insert into table db_custscience_interns.SUMMARY_of_DB_SLSCNSL_PRODREFRESH_CDOLW_DMD_ORD_LN_ITM_FCT_null_value_count_table_stats select col_id, null_value_count from db_custscience_interns.col_44_DB_SLSCNSL_PRODREFRESH_CDOLW_DMD_ORD_LN_ITM_FCT_null_value_count_table_stats ;</v>
      </c>
      <c r="BO55" s="59" t="s">
        <v>13082</v>
      </c>
      <c r="BQ55" s="300"/>
      <c r="BR55" s="300"/>
      <c r="BS55" s="300"/>
      <c r="BU55" s="144" t="str">
        <f t="shared" si="38"/>
        <v>drop table db_custscience_interns.col_44_DB_SLSCNSL_PRODREFRESH_CDOLW_DMD_ORD_LN_ITM_FCT_null_value_count_table_stats ;</v>
      </c>
      <c r="BV55" s="59" t="s">
        <v>12511</v>
      </c>
    </row>
    <row r="56" spans="1:74" s="59" customFormat="1">
      <c r="A56" s="59" t="s">
        <v>665</v>
      </c>
      <c r="B56" s="144" t="str">
        <f t="shared" si="20"/>
        <v>ord_brd_dsct_amt double</v>
      </c>
      <c r="C56" s="145">
        <f t="shared" si="21"/>
        <v>17</v>
      </c>
      <c r="D56" s="145">
        <f t="shared" si="22"/>
        <v>0</v>
      </c>
      <c r="E56" s="145"/>
      <c r="F56" s="36" t="str">
        <f t="shared" si="0"/>
        <v>ORD_BRD_DSCT_AMT</v>
      </c>
      <c r="G56" s="36" t="str">
        <f t="shared" si="1"/>
        <v>double</v>
      </c>
      <c r="H56" s="29">
        <v>45</v>
      </c>
      <c r="I56" s="308">
        <f t="shared" si="23"/>
        <v>32516</v>
      </c>
      <c r="J56" s="30"/>
      <c r="K56" s="131" t="str">
        <f t="shared" si="24"/>
        <v xml:space="preserve"> (From PDM)</v>
      </c>
      <c r="L56" s="131"/>
      <c r="M56" s="340"/>
      <c r="N56" s="407" t="s">
        <v>16150</v>
      </c>
      <c r="O56" s="407" t="s">
        <v>16177</v>
      </c>
      <c r="P56" s="334"/>
      <c r="Q56" s="334"/>
      <c r="R56" s="334"/>
      <c r="S56" s="334"/>
      <c r="T56" s="144" t="str">
        <f t="shared" si="25"/>
        <v>ORD_BRD_DSCT_AMT  double,</v>
      </c>
      <c r="U56" s="149" t="s">
        <v>15523</v>
      </c>
      <c r="V56" s="150" t="str">
        <f t="shared" si="26"/>
        <v>ORD_BRD_DSCT_AMT,</v>
      </c>
      <c r="W56" s="149"/>
      <c r="X56" s="149"/>
      <c r="Y56" s="150" t="str">
        <f t="shared" si="27"/>
        <v>,a.ORD_BRD_DSCT_AMT</v>
      </c>
      <c r="Z56" s="303"/>
      <c r="AA56" s="299" t="str">
        <f t="shared" si="28"/>
        <v>select count (distinct ORD_BRD_DSCT_AMT) as ORD_BRD_DSCT_AMT_Count_Distinct FROM DB_SLSCNSL_PRODREFRESH.CDOLW_DMD_ORD_LN_ITM_FCT ;</v>
      </c>
      <c r="AB56" s="303"/>
      <c r="AC56" s="299" t="str">
        <f t="shared" si="29"/>
        <v>select distinct(ORD_BRD_DSCT_AMT) as ORD_BRD_DSCT_AMT_Count_Distinct FROM DB_SLSCNSL_PRODREFRESH.CDOLW_DMD_ORD_LN_ITM_FCT ;</v>
      </c>
      <c r="AD56" s="423" t="s">
        <v>16230</v>
      </c>
      <c r="AE56" s="303"/>
      <c r="AF56" s="59" t="s">
        <v>2779</v>
      </c>
      <c r="AG56" s="59" t="s">
        <v>13509</v>
      </c>
      <c r="AH56" s="59" t="s">
        <v>15475</v>
      </c>
      <c r="AI56" s="144" t="str">
        <f t="shared" si="9"/>
        <v>OTH_HDR_CHRG_AMT</v>
      </c>
      <c r="AJ56" s="144" t="str">
        <f t="shared" si="10"/>
        <v>The allocated portion of the Header charge to the client that the client Should have paid at the time of order NOT Shipping, Gift Wrap or Return Service .Only one entry per order This is to catch any other header value introduced by the order management system  (From PDM)</v>
      </c>
      <c r="AK56" s="303"/>
      <c r="AL56" s="303"/>
      <c r="AM56" s="298" t="str">
        <f t="shared" si="30"/>
        <v>col_45</v>
      </c>
      <c r="AN56" s="299" t="str">
        <f t="shared" si="31"/>
        <v>create table db_custscience_interns.col_45_DB_SLSCNSL_PRODREFRESH_CDOLW_DMD_ORD_LN_ITM_FCT_distinct_values_table_stats (col_id int, distinct_values bigint) Row format delimited Fields terminated by '\t' Lines terminated by '\n'  Stored as textfile ;</v>
      </c>
      <c r="AO56" s="59" t="s">
        <v>15614</v>
      </c>
      <c r="AR56" s="144" t="str">
        <f t="shared" si="32"/>
        <v>insert into table db_custscience_interns.col_45_DB_SLSCNSL_PRODREFRESH_CDOLW_DMD_ORD_LN_ITM_FCT_distinct_values_table_stats select '45' as col_id, count (distinct ORD_BRD_DSCT_AMT) as distinct_values</v>
      </c>
      <c r="AS56" s="59" t="s">
        <v>15709</v>
      </c>
      <c r="AV56" s="144" t="str">
        <f t="shared" si="33"/>
        <v>insert into table db_custscience_interns.SUMMARY_of_DB_SLSCNSL_PRODREFRESH_CDOLW_DMD_ORD_LN_ITM_FCT_distinct_values_table_stats select col_id, distinct_values from db_custscience_interns.col_45_DB_SLSCNSL_PRODREFRESH_CDOLW_DMD_ORD_LN_ITM_FCT_distinct_values_table_stats ;</v>
      </c>
      <c r="AW56" s="59" t="s">
        <v>15804</v>
      </c>
      <c r="AY56" s="300" t="s">
        <v>15994</v>
      </c>
      <c r="AZ56" s="300">
        <v>50</v>
      </c>
      <c r="BA56" s="300">
        <v>27929</v>
      </c>
      <c r="BC56" s="144" t="str">
        <f t="shared" si="34"/>
        <v>drop table db_custscience_interns.col_45_DB_SLSCNSL_PRODREFRESH_CDOLW_DMD_ORD_LN_ITM_FCT_distinct_values_table_stats;</v>
      </c>
      <c r="BD56" s="59" t="s">
        <v>15898</v>
      </c>
      <c r="BE56" s="301"/>
      <c r="BF56" s="144" t="str">
        <f t="shared" si="35"/>
        <v>create table db_custscience_interns.col_45_DB_SLSCNSL_PRODREFRESH_CDOLW_DMD_ORD_LN_ITM_FCT_null_value_count_table_stats (col_id int, null_value_count bigint) Row format delimited Fields terminated by '\t' Lines terminated by '\n'  Stored as textfile ;</v>
      </c>
      <c r="BG56" s="59" t="s">
        <v>16088</v>
      </c>
      <c r="BJ56" s="144" t="str">
        <f t="shared" si="36"/>
        <v xml:space="preserve">insert into table db_custscience_interns.col_45_DB_SLSCNSL_PRODREFRESH_CDOLW_DMD_ORD_LN_ITM_FCT_null_value_count_table_stats select '45' as col_id, count (sell_loc_hash_key) as null_value_count where ORD_BRD_DSCT_AMT IS NULL </v>
      </c>
      <c r="BK56" s="59" t="s">
        <v>15294</v>
      </c>
      <c r="BN56" s="144" t="str">
        <f t="shared" si="37"/>
        <v>insert into table db_custscience_interns.SUMMARY_of_DB_SLSCNSL_PRODREFRESH_CDOLW_DMD_ORD_LN_ITM_FCT_null_value_count_table_stats select col_id, null_value_count from db_custscience_interns.col_45_DB_SLSCNSL_PRODREFRESH_CDOLW_DMD_ORD_LN_ITM_FCT_null_value_count_table_stats ;</v>
      </c>
      <c r="BO56" s="59" t="s">
        <v>13083</v>
      </c>
      <c r="BQ56" s="300"/>
      <c r="BR56" s="300"/>
      <c r="BS56" s="300"/>
      <c r="BU56" s="144" t="str">
        <f t="shared" si="38"/>
        <v>drop table db_custscience_interns.col_45_DB_SLSCNSL_PRODREFRESH_CDOLW_DMD_ORD_LN_ITM_FCT_null_value_count_table_stats ;</v>
      </c>
      <c r="BV56" s="59" t="s">
        <v>12512</v>
      </c>
    </row>
    <row r="57" spans="1:74" s="59" customFormat="1" ht="30">
      <c r="A57" s="59" t="s">
        <v>666</v>
      </c>
      <c r="B57" s="144" t="str">
        <f t="shared" si="20"/>
        <v>ord_gftwrp_chrg_amt double</v>
      </c>
      <c r="C57" s="145">
        <f t="shared" si="21"/>
        <v>20</v>
      </c>
      <c r="D57" s="145">
        <f t="shared" si="22"/>
        <v>0</v>
      </c>
      <c r="E57" s="145"/>
      <c r="F57" s="36" t="str">
        <f t="shared" si="0"/>
        <v>ORD_GFTWRP_CHRG_AMT</v>
      </c>
      <c r="G57" s="36" t="str">
        <f t="shared" si="1"/>
        <v>double</v>
      </c>
      <c r="H57" s="29">
        <v>46</v>
      </c>
      <c r="I57" s="308">
        <f t="shared" si="23"/>
        <v>4</v>
      </c>
      <c r="J57" s="30"/>
      <c r="K57" s="131" t="str">
        <f t="shared" si="24"/>
        <v>Allocated portion of the Net Gift Wrap charge to the client that the client should have paid at the time of order . Only one entry per order. Only for Standard orders  (From PDM)</v>
      </c>
      <c r="L57" s="131"/>
      <c r="M57" s="340"/>
      <c r="N57" s="407" t="s">
        <v>1698</v>
      </c>
      <c r="O57" s="407" t="s">
        <v>1698</v>
      </c>
      <c r="P57" s="334"/>
      <c r="Q57" s="334"/>
      <c r="R57" s="334"/>
      <c r="S57" s="334"/>
      <c r="T57" s="144" t="str">
        <f t="shared" si="25"/>
        <v>ORD_GFTWRP_CHRG_AMT  double,</v>
      </c>
      <c r="U57" s="149" t="s">
        <v>15524</v>
      </c>
      <c r="V57" s="150" t="str">
        <f t="shared" si="26"/>
        <v>ORD_GFTWRP_CHRG_AMT,</v>
      </c>
      <c r="W57" s="149"/>
      <c r="X57" s="149"/>
      <c r="Y57" s="150" t="str">
        <f t="shared" si="27"/>
        <v>,a.ORD_GFTWRP_CHRG_AMT</v>
      </c>
      <c r="Z57" s="303"/>
      <c r="AA57" s="299" t="str">
        <f t="shared" si="28"/>
        <v>select count (distinct ORD_GFTWRP_CHRG_AMT) as ORD_GFTWRP_CHRG_AMT_Count_Distinct FROM DB_SLSCNSL_PRODREFRESH.CDOLW_DMD_ORD_LN_ITM_FCT ;</v>
      </c>
      <c r="AB57" s="303"/>
      <c r="AC57" s="299" t="str">
        <f t="shared" si="29"/>
        <v>select distinct(ORD_GFTWRP_CHRG_AMT) as ORD_GFTWRP_CHRG_AMT_Count_Distinct FROM DB_SLSCNSL_PRODREFRESH.CDOLW_DMD_ORD_LN_ITM_FCT ;</v>
      </c>
      <c r="AD57" s="423" t="s">
        <v>16231</v>
      </c>
      <c r="AE57" s="303"/>
      <c r="AF57" s="59" t="s">
        <v>2781</v>
      </c>
      <c r="AG57" s="59" t="s">
        <v>13509</v>
      </c>
      <c r="AI57" s="144" t="str">
        <f t="shared" si="9"/>
        <v>OTH_HDR_TAX_AMT</v>
      </c>
      <c r="AJ57" s="144" t="str">
        <f t="shared" si="10"/>
        <v xml:space="preserve"> (From PDM)</v>
      </c>
      <c r="AK57" s="303"/>
      <c r="AL57" s="303"/>
      <c r="AM57" s="298" t="str">
        <f t="shared" si="30"/>
        <v>col_46</v>
      </c>
      <c r="AN57" s="299" t="str">
        <f t="shared" si="31"/>
        <v>create table db_custscience_interns.col_46_DB_SLSCNSL_PRODREFRESH_CDOLW_DMD_ORD_LN_ITM_FCT_distinct_values_table_stats (col_id int, distinct_values bigint) Row format delimited Fields terminated by '\t' Lines terminated by '\n'  Stored as textfile ;</v>
      </c>
      <c r="AO57" s="59" t="s">
        <v>15615</v>
      </c>
      <c r="AR57" s="144" t="str">
        <f t="shared" si="32"/>
        <v>insert into table db_custscience_interns.col_46_DB_SLSCNSL_PRODREFRESH_CDOLW_DMD_ORD_LN_ITM_FCT_distinct_values_table_stats select '46' as col_id, count (distinct ORD_GFTWRP_CHRG_AMT) as distinct_values</v>
      </c>
      <c r="AS57" s="59" t="s">
        <v>15710</v>
      </c>
      <c r="AV57" s="144" t="str">
        <f t="shared" si="33"/>
        <v>insert into table db_custscience_interns.SUMMARY_of_DB_SLSCNSL_PRODREFRESH_CDOLW_DMD_ORD_LN_ITM_FCT_distinct_values_table_stats select col_id, distinct_values from db_custscience_interns.col_46_DB_SLSCNSL_PRODREFRESH_CDOLW_DMD_ORD_LN_ITM_FCT_distinct_values_table_stats ;</v>
      </c>
      <c r="AW57" s="59" t="s">
        <v>15805</v>
      </c>
      <c r="AY57" s="300" t="s">
        <v>15995</v>
      </c>
      <c r="AZ57" s="300">
        <v>6</v>
      </c>
      <c r="BA57" s="300">
        <v>14</v>
      </c>
      <c r="BC57" s="144" t="str">
        <f t="shared" si="34"/>
        <v>drop table db_custscience_interns.col_46_DB_SLSCNSL_PRODREFRESH_CDOLW_DMD_ORD_LN_ITM_FCT_distinct_values_table_stats;</v>
      </c>
      <c r="BD57" s="59" t="s">
        <v>15899</v>
      </c>
      <c r="BE57" s="301"/>
      <c r="BF57" s="144" t="str">
        <f t="shared" si="35"/>
        <v>create table db_custscience_interns.col_46_DB_SLSCNSL_PRODREFRESH_CDOLW_DMD_ORD_LN_ITM_FCT_null_value_count_table_stats (col_id int, null_value_count bigint) Row format delimited Fields terminated by '\t' Lines terminated by '\n'  Stored as textfile ;</v>
      </c>
      <c r="BG57" s="59" t="s">
        <v>16089</v>
      </c>
      <c r="BJ57" s="144" t="str">
        <f t="shared" si="36"/>
        <v xml:space="preserve">insert into table db_custscience_interns.col_46_DB_SLSCNSL_PRODREFRESH_CDOLW_DMD_ORD_LN_ITM_FCT_null_value_count_table_stats select '46' as col_id, count (sell_loc_hash_key) as null_value_count where ORD_GFTWRP_CHRG_AMT IS NULL </v>
      </c>
      <c r="BK57" s="59" t="s">
        <v>15295</v>
      </c>
      <c r="BN57" s="144" t="str">
        <f t="shared" si="37"/>
        <v>insert into table db_custscience_interns.SUMMARY_of_DB_SLSCNSL_PRODREFRESH_CDOLW_DMD_ORD_LN_ITM_FCT_null_value_count_table_stats select col_id, null_value_count from db_custscience_interns.col_46_DB_SLSCNSL_PRODREFRESH_CDOLW_DMD_ORD_LN_ITM_FCT_null_value_count_table_stats ;</v>
      </c>
      <c r="BO57" s="59" t="s">
        <v>13084</v>
      </c>
      <c r="BQ57" s="300"/>
      <c r="BR57" s="300"/>
      <c r="BS57" s="300"/>
      <c r="BU57" s="144" t="str">
        <f t="shared" si="38"/>
        <v>drop table db_custscience_interns.col_46_DB_SLSCNSL_PRODREFRESH_CDOLW_DMD_ORD_LN_ITM_FCT_null_value_count_table_stats ;</v>
      </c>
      <c r="BV57" s="59" t="s">
        <v>12513</v>
      </c>
    </row>
    <row r="58" spans="1:74" s="59" customFormat="1" ht="30">
      <c r="A58" s="59" t="s">
        <v>667</v>
      </c>
      <c r="B58" s="144" t="str">
        <f t="shared" si="20"/>
        <v>ord_gftwrp_tax_amt double</v>
      </c>
      <c r="C58" s="145">
        <f t="shared" si="21"/>
        <v>19</v>
      </c>
      <c r="D58" s="145">
        <f t="shared" si="22"/>
        <v>0</v>
      </c>
      <c r="E58" s="145"/>
      <c r="F58" s="36" t="str">
        <f t="shared" si="0"/>
        <v>ORD_GFTWRP_TAX_AMT</v>
      </c>
      <c r="G58" s="36" t="str">
        <f t="shared" si="1"/>
        <v>double</v>
      </c>
      <c r="H58" s="29">
        <v>47</v>
      </c>
      <c r="I58" s="308">
        <f t="shared" si="23"/>
        <v>56</v>
      </c>
      <c r="J58" s="30"/>
      <c r="K58" s="131" t="str">
        <f t="shared" si="24"/>
        <v>The Shipping tax charge to the client that the client should have paid at the time of order. Only one entry per order. Only for Standard orders  (From PDM)</v>
      </c>
      <c r="L58" s="131"/>
      <c r="M58" s="340"/>
      <c r="N58" s="407" t="s">
        <v>1698</v>
      </c>
      <c r="O58" s="407" t="s">
        <v>1698</v>
      </c>
      <c r="P58" s="334"/>
      <c r="Q58" s="334"/>
      <c r="R58" s="334"/>
      <c r="S58" s="334"/>
      <c r="T58" s="144" t="str">
        <f t="shared" si="25"/>
        <v>ORD_GFTWRP_TAX_AMT  double,</v>
      </c>
      <c r="U58" s="149" t="s">
        <v>15525</v>
      </c>
      <c r="V58" s="150" t="str">
        <f t="shared" si="26"/>
        <v>ORD_GFTWRP_TAX_AMT,</v>
      </c>
      <c r="W58" s="149"/>
      <c r="X58" s="149"/>
      <c r="Y58" s="150" t="str">
        <f t="shared" si="27"/>
        <v>,a.ORD_GFTWRP_TAX_AMT</v>
      </c>
      <c r="Z58" s="303"/>
      <c r="AA58" s="299" t="str">
        <f t="shared" si="28"/>
        <v>select count (distinct ORD_GFTWRP_TAX_AMT) as ORD_GFTWRP_TAX_AMT_Count_Distinct FROM DB_SLSCNSL_PRODREFRESH.CDOLW_DMD_ORD_LN_ITM_FCT ;</v>
      </c>
      <c r="AB58" s="303"/>
      <c r="AC58" s="299" t="str">
        <f t="shared" si="29"/>
        <v>select distinct(ORD_GFTWRP_TAX_AMT) as ORD_GFTWRP_TAX_AMT_Count_Distinct FROM DB_SLSCNSL_PRODREFRESH.CDOLW_DMD_ORD_LN_ITM_FCT ;</v>
      </c>
      <c r="AD58" s="423" t="s">
        <v>16232</v>
      </c>
      <c r="AE58" s="303"/>
      <c r="AF58" s="59" t="s">
        <v>2783</v>
      </c>
      <c r="AG58" s="59" t="s">
        <v>13509</v>
      </c>
      <c r="AH58" s="59" t="s">
        <v>15476</v>
      </c>
      <c r="AI58" s="144" t="str">
        <f t="shared" si="9"/>
        <v>ORD_PLCC_DSCT_AMT</v>
      </c>
      <c r="AJ58" s="144" t="str">
        <f t="shared" si="10"/>
        <v>Extended portion of the PLCC classified discount at time of demand as allocated to this line. Derived from YFS LINE CHARGES. This charge is allocated across all lines.  (From PDM)</v>
      </c>
      <c r="AK58" s="303"/>
      <c r="AL58" s="303"/>
      <c r="AM58" s="298" t="str">
        <f t="shared" si="30"/>
        <v>col_47</v>
      </c>
      <c r="AN58" s="299" t="str">
        <f t="shared" si="31"/>
        <v>create table db_custscience_interns.col_47_DB_SLSCNSL_PRODREFRESH_CDOLW_DMD_ORD_LN_ITM_FCT_distinct_values_table_stats (col_id int, distinct_values bigint) Row format delimited Fields terminated by '\t' Lines terminated by '\n'  Stored as textfile ;</v>
      </c>
      <c r="AO58" s="59" t="s">
        <v>15616</v>
      </c>
      <c r="AR58" s="144" t="str">
        <f t="shared" si="32"/>
        <v>insert into table db_custscience_interns.col_47_DB_SLSCNSL_PRODREFRESH_CDOLW_DMD_ORD_LN_ITM_FCT_distinct_values_table_stats select '47' as col_id, count (distinct ORD_GFTWRP_TAX_AMT) as distinct_values</v>
      </c>
      <c r="AS58" s="59" t="s">
        <v>15711</v>
      </c>
      <c r="AV58" s="144" t="str">
        <f t="shared" si="33"/>
        <v>insert into table db_custscience_interns.SUMMARY_of_DB_SLSCNSL_PRODREFRESH_CDOLW_DMD_ORD_LN_ITM_FCT_distinct_values_table_stats select col_id, distinct_values from db_custscience_interns.col_47_DB_SLSCNSL_PRODREFRESH_CDOLW_DMD_ORD_LN_ITM_FCT_distinct_values_table_stats ;</v>
      </c>
      <c r="AW58" s="59" t="s">
        <v>15806</v>
      </c>
      <c r="AY58" s="300" t="s">
        <v>15996</v>
      </c>
      <c r="AZ58" s="300">
        <v>51</v>
      </c>
      <c r="BA58" s="300">
        <v>10303</v>
      </c>
      <c r="BC58" s="144" t="str">
        <f t="shared" si="34"/>
        <v>drop table db_custscience_interns.col_47_DB_SLSCNSL_PRODREFRESH_CDOLW_DMD_ORD_LN_ITM_FCT_distinct_values_table_stats;</v>
      </c>
      <c r="BD58" s="59" t="s">
        <v>15900</v>
      </c>
      <c r="BE58" s="301"/>
      <c r="BF58" s="144" t="str">
        <f t="shared" si="35"/>
        <v>create table db_custscience_interns.col_47_DB_SLSCNSL_PRODREFRESH_CDOLW_DMD_ORD_LN_ITM_FCT_null_value_count_table_stats (col_id int, null_value_count bigint) Row format delimited Fields terminated by '\t' Lines terminated by '\n'  Stored as textfile ;</v>
      </c>
      <c r="BG58" s="59" t="s">
        <v>16090</v>
      </c>
      <c r="BJ58" s="144" t="str">
        <f t="shared" si="36"/>
        <v xml:space="preserve">insert into table db_custscience_interns.col_47_DB_SLSCNSL_PRODREFRESH_CDOLW_DMD_ORD_LN_ITM_FCT_null_value_count_table_stats select '47' as col_id, count (sell_loc_hash_key) as null_value_count where ORD_GFTWRP_TAX_AMT IS NULL </v>
      </c>
      <c r="BK58" s="59" t="s">
        <v>15296</v>
      </c>
      <c r="BN58" s="144" t="str">
        <f t="shared" si="37"/>
        <v>insert into table db_custscience_interns.SUMMARY_of_DB_SLSCNSL_PRODREFRESH_CDOLW_DMD_ORD_LN_ITM_FCT_null_value_count_table_stats select col_id, null_value_count from db_custscience_interns.col_47_DB_SLSCNSL_PRODREFRESH_CDOLW_DMD_ORD_LN_ITM_FCT_null_value_count_table_stats ;</v>
      </c>
      <c r="BO58" s="59" t="s">
        <v>13085</v>
      </c>
      <c r="BQ58" s="300"/>
      <c r="BR58" s="300"/>
      <c r="BS58" s="300"/>
      <c r="BU58" s="144" t="str">
        <f t="shared" si="38"/>
        <v>drop table db_custscience_interns.col_47_DB_SLSCNSL_PRODREFRESH_CDOLW_DMD_ORD_LN_ITM_FCT_null_value_count_table_stats ;</v>
      </c>
      <c r="BV58" s="59" t="s">
        <v>12514</v>
      </c>
    </row>
    <row r="59" spans="1:74" s="59" customFormat="1" ht="30">
      <c r="A59" s="59" t="s">
        <v>668</v>
      </c>
      <c r="B59" s="144" t="str">
        <f t="shared" si="20"/>
        <v>ord_grs_shp_chrg_amt double</v>
      </c>
      <c r="C59" s="145">
        <f t="shared" si="21"/>
        <v>21</v>
      </c>
      <c r="D59" s="145">
        <f t="shared" si="22"/>
        <v>0</v>
      </c>
      <c r="E59" s="145"/>
      <c r="F59" s="36" t="str">
        <f t="shared" si="0"/>
        <v>ORD_GRS_SHP_CHRG_AMT</v>
      </c>
      <c r="G59" s="36" t="str">
        <f t="shared" si="1"/>
        <v>double</v>
      </c>
      <c r="H59" s="29">
        <v>48</v>
      </c>
      <c r="I59" s="308">
        <f t="shared" si="23"/>
        <v>8</v>
      </c>
      <c r="J59" s="30"/>
      <c r="K59" s="131" t="str">
        <f t="shared" si="24"/>
        <v>The allocated portion of the Gross Shipping charge to the client that the client could have paid at the time of order. Only for Standard orders.  (From PDM)</v>
      </c>
      <c r="L59" s="131"/>
      <c r="M59" s="340"/>
      <c r="N59" s="407" t="s">
        <v>1698</v>
      </c>
      <c r="O59" s="407" t="s">
        <v>1698</v>
      </c>
      <c r="P59" s="334"/>
      <c r="Q59" s="334"/>
      <c r="R59" s="334"/>
      <c r="S59" s="334"/>
      <c r="T59" s="144" t="str">
        <f t="shared" si="25"/>
        <v>ORD_GRS_SHP_CHRG_AMT  double,</v>
      </c>
      <c r="U59" s="149" t="s">
        <v>15526</v>
      </c>
      <c r="V59" s="150" t="str">
        <f t="shared" si="26"/>
        <v>ORD_GRS_SHP_CHRG_AMT,</v>
      </c>
      <c r="W59" s="149"/>
      <c r="X59" s="149"/>
      <c r="Y59" s="150" t="str">
        <f t="shared" si="27"/>
        <v>,a.ORD_GRS_SHP_CHRG_AMT</v>
      </c>
      <c r="Z59" s="303"/>
      <c r="AA59" s="299" t="str">
        <f t="shared" si="28"/>
        <v>select count (distinct ORD_GRS_SHP_CHRG_AMT) as ORD_GRS_SHP_CHRG_AMT_Count_Distinct FROM DB_SLSCNSL_PRODREFRESH.CDOLW_DMD_ORD_LN_ITM_FCT ;</v>
      </c>
      <c r="AB59" s="303"/>
      <c r="AC59" s="299" t="str">
        <f t="shared" si="29"/>
        <v>select distinct(ORD_GRS_SHP_CHRG_AMT) as ORD_GRS_SHP_CHRG_AMT_Count_Distinct FROM DB_SLSCNSL_PRODREFRESH.CDOLW_DMD_ORD_LN_ITM_FCT ;</v>
      </c>
      <c r="AD59" s="423" t="s">
        <v>16233</v>
      </c>
      <c r="AE59" s="303"/>
      <c r="AF59" s="59" t="s">
        <v>2785</v>
      </c>
      <c r="AG59" s="59" t="s">
        <v>13509</v>
      </c>
      <c r="AH59" s="59" t="s">
        <v>15477</v>
      </c>
      <c r="AI59" s="144" t="str">
        <f t="shared" si="9"/>
        <v>SHP_CRDT_AMT</v>
      </c>
      <c r="AJ59" s="144" t="str">
        <f t="shared" si="10"/>
        <v>The allocated portion of the amount reversed created by a shipping credit  (From PDM)</v>
      </c>
      <c r="AK59" s="303"/>
      <c r="AL59" s="303"/>
      <c r="AM59" s="298" t="str">
        <f t="shared" si="30"/>
        <v>col_48</v>
      </c>
      <c r="AN59" s="299" t="str">
        <f t="shared" si="31"/>
        <v>create table db_custscience_interns.col_48_DB_SLSCNSL_PRODREFRESH_CDOLW_DMD_ORD_LN_ITM_FCT_distinct_values_table_stats (col_id int, distinct_values bigint) Row format delimited Fields terminated by '\t' Lines terminated by '\n'  Stored as textfile ;</v>
      </c>
      <c r="AO59" s="59" t="s">
        <v>15617</v>
      </c>
      <c r="AR59" s="144" t="str">
        <f t="shared" si="32"/>
        <v>insert into table db_custscience_interns.col_48_DB_SLSCNSL_PRODREFRESH_CDOLW_DMD_ORD_LN_ITM_FCT_distinct_values_table_stats select '48' as col_id, count (distinct ORD_GRS_SHP_CHRG_AMT) as distinct_values</v>
      </c>
      <c r="AS59" s="59" t="s">
        <v>15712</v>
      </c>
      <c r="AV59" s="144" t="str">
        <f t="shared" si="33"/>
        <v>insert into table db_custscience_interns.SUMMARY_of_DB_SLSCNSL_PRODREFRESH_CDOLW_DMD_ORD_LN_ITM_FCT_distinct_values_table_stats select col_id, distinct_values from db_custscience_interns.col_48_DB_SLSCNSL_PRODREFRESH_CDOLW_DMD_ORD_LN_ITM_FCT_distinct_values_table_stats ;</v>
      </c>
      <c r="AW59" s="59" t="s">
        <v>15807</v>
      </c>
      <c r="AY59" s="300" t="s">
        <v>15997</v>
      </c>
      <c r="AZ59" s="300">
        <v>52</v>
      </c>
      <c r="BA59" s="300">
        <v>10800</v>
      </c>
      <c r="BC59" s="144" t="str">
        <f t="shared" si="34"/>
        <v>drop table db_custscience_interns.col_48_DB_SLSCNSL_PRODREFRESH_CDOLW_DMD_ORD_LN_ITM_FCT_distinct_values_table_stats;</v>
      </c>
      <c r="BD59" s="59" t="s">
        <v>15901</v>
      </c>
      <c r="BE59" s="301"/>
      <c r="BF59" s="144" t="str">
        <f t="shared" si="35"/>
        <v>create table db_custscience_interns.col_48_DB_SLSCNSL_PRODREFRESH_CDOLW_DMD_ORD_LN_ITM_FCT_null_value_count_table_stats (col_id int, null_value_count bigint) Row format delimited Fields terminated by '\t' Lines terminated by '\n'  Stored as textfile ;</v>
      </c>
      <c r="BG59" s="59" t="s">
        <v>16091</v>
      </c>
      <c r="BJ59" s="144" t="str">
        <f t="shared" si="36"/>
        <v xml:space="preserve">insert into table db_custscience_interns.col_48_DB_SLSCNSL_PRODREFRESH_CDOLW_DMD_ORD_LN_ITM_FCT_null_value_count_table_stats select '48' as col_id, count (sell_loc_hash_key) as null_value_count where ORD_GRS_SHP_CHRG_AMT IS NULL </v>
      </c>
      <c r="BK59" s="59" t="s">
        <v>15297</v>
      </c>
      <c r="BN59" s="144" t="str">
        <f t="shared" si="37"/>
        <v>insert into table db_custscience_interns.SUMMARY_of_DB_SLSCNSL_PRODREFRESH_CDOLW_DMD_ORD_LN_ITM_FCT_null_value_count_table_stats select col_id, null_value_count from db_custscience_interns.col_48_DB_SLSCNSL_PRODREFRESH_CDOLW_DMD_ORD_LN_ITM_FCT_null_value_count_table_stats ;</v>
      </c>
      <c r="BO59" s="59" t="s">
        <v>13086</v>
      </c>
      <c r="BQ59" s="300"/>
      <c r="BR59" s="300"/>
      <c r="BS59" s="300"/>
      <c r="BU59" s="144" t="str">
        <f t="shared" si="38"/>
        <v>drop table db_custscience_interns.col_48_DB_SLSCNSL_PRODREFRESH_CDOLW_DMD_ORD_LN_ITM_FCT_null_value_count_table_stats ;</v>
      </c>
      <c r="BV59" s="59" t="s">
        <v>12515</v>
      </c>
    </row>
    <row r="60" spans="1:74" s="59" customFormat="1" ht="30">
      <c r="A60" s="59" t="s">
        <v>669</v>
      </c>
      <c r="B60" s="144" t="str">
        <f t="shared" si="20"/>
        <v>ord_hdr_dsct_amt double</v>
      </c>
      <c r="C60" s="145">
        <f t="shared" si="21"/>
        <v>17</v>
      </c>
      <c r="D60" s="145">
        <f t="shared" si="22"/>
        <v>0</v>
      </c>
      <c r="E60" s="145"/>
      <c r="F60" s="36" t="str">
        <f t="shared" si="0"/>
        <v>ORD_HDR_DSCT_AMT</v>
      </c>
      <c r="G60" s="36" t="str">
        <f t="shared" si="1"/>
        <v>double</v>
      </c>
      <c r="H60" s="29">
        <v>49</v>
      </c>
      <c r="I60" s="308">
        <f t="shared" si="23"/>
        <v>14897</v>
      </c>
      <c r="J60" s="30"/>
      <c r="K60" s="131" t="str">
        <f t="shared" si="24"/>
        <v>Line level extended total of Header level classified discount at time of demand Derived from YFS LINE CHARGES  (From PDM)</v>
      </c>
      <c r="L60" s="131"/>
      <c r="M60" s="340"/>
      <c r="N60" s="407" t="s">
        <v>1698</v>
      </c>
      <c r="O60" s="407" t="s">
        <v>1698</v>
      </c>
      <c r="P60" s="334"/>
      <c r="Q60" s="334"/>
      <c r="R60" s="334"/>
      <c r="S60" s="334"/>
      <c r="T60" s="144" t="str">
        <f t="shared" si="25"/>
        <v>ORD_HDR_DSCT_AMT  double,</v>
      </c>
      <c r="U60" s="149" t="s">
        <v>15527</v>
      </c>
      <c r="V60" s="150" t="str">
        <f t="shared" si="26"/>
        <v>ORD_HDR_DSCT_AMT,</v>
      </c>
      <c r="W60" s="149"/>
      <c r="X60" s="149"/>
      <c r="Y60" s="150" t="str">
        <f t="shared" si="27"/>
        <v>,a.ORD_HDR_DSCT_AMT</v>
      </c>
      <c r="Z60" s="303"/>
      <c r="AA60" s="299" t="str">
        <f t="shared" si="28"/>
        <v>select count (distinct ORD_HDR_DSCT_AMT) as ORD_HDR_DSCT_AMT_Count_Distinct FROM DB_SLSCNSL_PRODREFRESH.CDOLW_DMD_ORD_LN_ITM_FCT ;</v>
      </c>
      <c r="AB60" s="303"/>
      <c r="AC60" s="299" t="str">
        <f t="shared" si="29"/>
        <v>select distinct(ORD_HDR_DSCT_AMT) as ORD_HDR_DSCT_AMT_Count_Distinct FROM DB_SLSCNSL_PRODREFRESH.CDOLW_DMD_ORD_LN_ITM_FCT ;</v>
      </c>
      <c r="AD60" s="423" t="s">
        <v>16234</v>
      </c>
      <c r="AE60" s="303"/>
      <c r="AF60" s="59" t="s">
        <v>2787</v>
      </c>
      <c r="AG60" s="59" t="s">
        <v>13509</v>
      </c>
      <c r="AI60" s="144" t="str">
        <f t="shared" si="9"/>
        <v>TAX_AMT</v>
      </c>
      <c r="AJ60" s="144" t="str">
        <f t="shared" si="10"/>
        <v xml:space="preserve"> (From PDM)</v>
      </c>
      <c r="AK60" s="303"/>
      <c r="AL60" s="303"/>
      <c r="AM60" s="298" t="str">
        <f t="shared" si="30"/>
        <v>col_49</v>
      </c>
      <c r="AN60" s="299" t="str">
        <f t="shared" si="31"/>
        <v>create table db_custscience_interns.col_49_DB_SLSCNSL_PRODREFRESH_CDOLW_DMD_ORD_LN_ITM_FCT_distinct_values_table_stats (col_id int, distinct_values bigint) Row format delimited Fields terminated by '\t' Lines terminated by '\n'  Stored as textfile ;</v>
      </c>
      <c r="AO60" s="59" t="s">
        <v>15618</v>
      </c>
      <c r="AR60" s="144" t="str">
        <f t="shared" si="32"/>
        <v>insert into table db_custscience_interns.col_49_DB_SLSCNSL_PRODREFRESH_CDOLW_DMD_ORD_LN_ITM_FCT_distinct_values_table_stats select '49' as col_id, count (distinct ORD_HDR_DSCT_AMT) as distinct_values</v>
      </c>
      <c r="AS60" s="59" t="s">
        <v>15713</v>
      </c>
      <c r="AV60" s="144" t="str">
        <f t="shared" si="33"/>
        <v>insert into table db_custscience_interns.SUMMARY_of_DB_SLSCNSL_PRODREFRESH_CDOLW_DMD_ORD_LN_ITM_FCT_distinct_values_table_stats select col_id, distinct_values from db_custscience_interns.col_49_DB_SLSCNSL_PRODREFRESH_CDOLW_DMD_ORD_LN_ITM_FCT_distinct_values_table_stats ;</v>
      </c>
      <c r="AW60" s="59" t="s">
        <v>15808</v>
      </c>
      <c r="AY60" s="300" t="s">
        <v>15998</v>
      </c>
      <c r="AZ60" s="300">
        <v>53</v>
      </c>
      <c r="BA60" s="300">
        <v>679</v>
      </c>
      <c r="BC60" s="144" t="str">
        <f t="shared" si="34"/>
        <v>drop table db_custscience_interns.col_49_DB_SLSCNSL_PRODREFRESH_CDOLW_DMD_ORD_LN_ITM_FCT_distinct_values_table_stats;</v>
      </c>
      <c r="BD60" s="59" t="s">
        <v>15902</v>
      </c>
      <c r="BE60" s="301"/>
      <c r="BF60" s="144" t="str">
        <f t="shared" si="35"/>
        <v>create table db_custscience_interns.col_49_DB_SLSCNSL_PRODREFRESH_CDOLW_DMD_ORD_LN_ITM_FCT_null_value_count_table_stats (col_id int, null_value_count bigint) Row format delimited Fields terminated by '\t' Lines terminated by '\n'  Stored as textfile ;</v>
      </c>
      <c r="BG60" s="59" t="s">
        <v>16092</v>
      </c>
      <c r="BJ60" s="144" t="str">
        <f t="shared" si="36"/>
        <v xml:space="preserve">insert into table db_custscience_interns.col_49_DB_SLSCNSL_PRODREFRESH_CDOLW_DMD_ORD_LN_ITM_FCT_null_value_count_table_stats select '49' as col_id, count (sell_loc_hash_key) as null_value_count where ORD_HDR_DSCT_AMT IS NULL </v>
      </c>
      <c r="BK60" s="59" t="s">
        <v>15298</v>
      </c>
      <c r="BN60" s="144" t="str">
        <f t="shared" si="37"/>
        <v>insert into table db_custscience_interns.SUMMARY_of_DB_SLSCNSL_PRODREFRESH_CDOLW_DMD_ORD_LN_ITM_FCT_null_value_count_table_stats select col_id, null_value_count from db_custscience_interns.col_49_DB_SLSCNSL_PRODREFRESH_CDOLW_DMD_ORD_LN_ITM_FCT_null_value_count_table_stats ;</v>
      </c>
      <c r="BO60" s="59" t="s">
        <v>13087</v>
      </c>
      <c r="BQ60" s="300"/>
      <c r="BR60" s="300"/>
      <c r="BS60" s="300"/>
      <c r="BU60" s="144" t="str">
        <f t="shared" si="38"/>
        <v>drop table db_custscience_interns.col_49_DB_SLSCNSL_PRODREFRESH_CDOLW_DMD_ORD_LN_ITM_FCT_null_value_count_table_stats ;</v>
      </c>
      <c r="BV60" s="59" t="s">
        <v>12516</v>
      </c>
    </row>
    <row r="61" spans="1:74" s="59" customFormat="1" ht="15.75" thickBot="1">
      <c r="A61" s="59" t="s">
        <v>670</v>
      </c>
      <c r="B61" s="144" t="str">
        <f t="shared" si="20"/>
        <v>ord_ln_dsct_amt double</v>
      </c>
      <c r="C61" s="145">
        <f t="shared" si="21"/>
        <v>16</v>
      </c>
      <c r="D61" s="145">
        <f t="shared" si="22"/>
        <v>0</v>
      </c>
      <c r="E61" s="145"/>
      <c r="F61" s="158" t="str">
        <f t="shared" si="0"/>
        <v>ORD_LN_DSCT_AMT</v>
      </c>
      <c r="G61" s="158" t="str">
        <f t="shared" si="1"/>
        <v>double</v>
      </c>
      <c r="H61" s="162">
        <v>50</v>
      </c>
      <c r="I61" s="312">
        <f t="shared" si="23"/>
        <v>27929</v>
      </c>
      <c r="J61" s="412"/>
      <c r="K61" s="333" t="str">
        <f t="shared" si="24"/>
        <v xml:space="preserve"> (From PDM)</v>
      </c>
      <c r="L61" s="333"/>
      <c r="M61" s="408"/>
      <c r="N61" s="409" t="s">
        <v>1698</v>
      </c>
      <c r="O61" s="409" t="s">
        <v>1698</v>
      </c>
      <c r="P61" s="334"/>
      <c r="Q61" s="334"/>
      <c r="R61" s="334"/>
      <c r="S61" s="334"/>
      <c r="T61" s="144" t="str">
        <f t="shared" si="25"/>
        <v>ORD_LN_DSCT_AMT  double,</v>
      </c>
      <c r="U61" s="149" t="s">
        <v>15528</v>
      </c>
      <c r="V61" s="150" t="str">
        <f t="shared" si="26"/>
        <v>ORD_LN_DSCT_AMT,</v>
      </c>
      <c r="W61" s="149"/>
      <c r="X61" s="149"/>
      <c r="Y61" s="150" t="str">
        <f t="shared" si="27"/>
        <v>,a.ORD_LN_DSCT_AMT</v>
      </c>
      <c r="Z61" s="303"/>
      <c r="AA61" s="299" t="str">
        <f t="shared" si="28"/>
        <v>select count (distinct ORD_LN_DSCT_AMT) as ORD_LN_DSCT_AMT_Count_Distinct FROM DB_SLSCNSL_PRODREFRESH.CDOLW_DMD_ORD_LN_ITM_FCT ;</v>
      </c>
      <c r="AB61" s="303"/>
      <c r="AC61" s="299" t="str">
        <f t="shared" si="29"/>
        <v>select distinct(ORD_LN_DSCT_AMT) as ORD_LN_DSCT_AMT_Count_Distinct FROM DB_SLSCNSL_PRODREFRESH.CDOLW_DMD_ORD_LN_ITM_FCT ;</v>
      </c>
      <c r="AD61" s="423" t="s">
        <v>16235</v>
      </c>
      <c r="AE61" s="303"/>
      <c r="AF61" s="59" t="s">
        <v>2789</v>
      </c>
      <c r="AG61" s="59" t="s">
        <v>2842</v>
      </c>
      <c r="AH61" s="59" t="s">
        <v>15412</v>
      </c>
      <c r="AI61" s="144" t="str">
        <f t="shared" si="9"/>
        <v>ORD_LN_UN_QTY</v>
      </c>
      <c r="AJ61" s="144" t="str">
        <f t="shared" si="10"/>
        <v>Current release status quantity Derived from YFSORDER RELEASE STATUS STATUS QUANTITY when the order has reached a demanded state  (From PDM)</v>
      </c>
      <c r="AK61" s="303"/>
      <c r="AL61" s="303"/>
      <c r="AM61" s="298" t="str">
        <f t="shared" si="30"/>
        <v>col_50</v>
      </c>
      <c r="AN61" s="299" t="str">
        <f t="shared" si="31"/>
        <v>create table db_custscience_interns.col_50_DB_SLSCNSL_PRODREFRESH_CDOLW_DMD_ORD_LN_ITM_FCT_distinct_values_table_stats (col_id int, distinct_values bigint) Row format delimited Fields terminated by '\t' Lines terminated by '\n'  Stored as textfile ;</v>
      </c>
      <c r="AO61" s="59" t="s">
        <v>15619</v>
      </c>
      <c r="AR61" s="144" t="str">
        <f t="shared" si="32"/>
        <v>insert into table db_custscience_interns.col_50_DB_SLSCNSL_PRODREFRESH_CDOLW_DMD_ORD_LN_ITM_FCT_distinct_values_table_stats select '50' as col_id, count (distinct ORD_LN_DSCT_AMT) as distinct_values</v>
      </c>
      <c r="AS61" s="59" t="s">
        <v>15714</v>
      </c>
      <c r="AV61" s="144" t="str">
        <f t="shared" si="33"/>
        <v>insert into table db_custscience_interns.SUMMARY_of_DB_SLSCNSL_PRODREFRESH_CDOLW_DMD_ORD_LN_ITM_FCT_distinct_values_table_stats select col_id, distinct_values from db_custscience_interns.col_50_DB_SLSCNSL_PRODREFRESH_CDOLW_DMD_ORD_LN_ITM_FCT_distinct_values_table_stats ;</v>
      </c>
      <c r="AW61" s="59" t="s">
        <v>15809</v>
      </c>
      <c r="AY61" s="300" t="s">
        <v>15999</v>
      </c>
      <c r="AZ61" s="300">
        <v>54</v>
      </c>
      <c r="BA61" s="300">
        <v>648</v>
      </c>
      <c r="BC61" s="144" t="str">
        <f t="shared" si="34"/>
        <v>drop table db_custscience_interns.col_50_DB_SLSCNSL_PRODREFRESH_CDOLW_DMD_ORD_LN_ITM_FCT_distinct_values_table_stats;</v>
      </c>
      <c r="BD61" s="59" t="s">
        <v>15903</v>
      </c>
      <c r="BE61" s="301"/>
      <c r="BF61" s="144" t="str">
        <f t="shared" si="35"/>
        <v>create table db_custscience_interns.col_50_DB_SLSCNSL_PRODREFRESH_CDOLW_DMD_ORD_LN_ITM_FCT_null_value_count_table_stats (col_id int, null_value_count bigint) Row format delimited Fields terminated by '\t' Lines terminated by '\n'  Stored as textfile ;</v>
      </c>
      <c r="BG61" s="59" t="s">
        <v>16093</v>
      </c>
      <c r="BJ61" s="144" t="str">
        <f t="shared" si="36"/>
        <v xml:space="preserve">insert into table db_custscience_interns.col_50_DB_SLSCNSL_PRODREFRESH_CDOLW_DMD_ORD_LN_ITM_FCT_null_value_count_table_stats select '50' as col_id, count (sell_loc_hash_key) as null_value_count where ORD_LN_DSCT_AMT IS NULL </v>
      </c>
      <c r="BK61" s="59" t="s">
        <v>15299</v>
      </c>
      <c r="BN61" s="144" t="str">
        <f t="shared" si="37"/>
        <v>insert into table db_custscience_interns.SUMMARY_of_DB_SLSCNSL_PRODREFRESH_CDOLW_DMD_ORD_LN_ITM_FCT_null_value_count_table_stats select col_id, null_value_count from db_custscience_interns.col_50_DB_SLSCNSL_PRODREFRESH_CDOLW_DMD_ORD_LN_ITM_FCT_null_value_count_table_stats ;</v>
      </c>
      <c r="BO61" s="59" t="s">
        <v>13088</v>
      </c>
      <c r="BQ61" s="300"/>
      <c r="BR61" s="300"/>
      <c r="BS61" s="300"/>
      <c r="BU61" s="144" t="str">
        <f t="shared" si="38"/>
        <v>drop table db_custscience_interns.col_50_DB_SLSCNSL_PRODREFRESH_CDOLW_DMD_ORD_LN_ITM_FCT_null_value_count_table_stats ;</v>
      </c>
      <c r="BV61" s="59" t="s">
        <v>12517</v>
      </c>
    </row>
    <row r="62" spans="1:74" s="59" customFormat="1">
      <c r="A62" s="59" t="s">
        <v>671</v>
      </c>
      <c r="B62" s="144" t="str">
        <f t="shared" si="20"/>
        <v>ord_ln_mup_dsct_amt double</v>
      </c>
      <c r="C62" s="145">
        <f t="shared" si="21"/>
        <v>20</v>
      </c>
      <c r="D62" s="145">
        <f t="shared" si="22"/>
        <v>0</v>
      </c>
      <c r="E62" s="145"/>
      <c r="F62" s="152" t="str">
        <f t="shared" si="0"/>
        <v>ORD_LN_MUP_DSCT_AMT</v>
      </c>
      <c r="G62" s="152" t="str">
        <f t="shared" si="1"/>
        <v>double</v>
      </c>
      <c r="H62" s="156">
        <v>51</v>
      </c>
      <c r="I62" s="310">
        <f t="shared" si="23"/>
        <v>10303</v>
      </c>
      <c r="J62" s="178"/>
      <c r="K62" s="179" t="str">
        <f t="shared" si="24"/>
        <v xml:space="preserve"> (From PDM)</v>
      </c>
      <c r="L62" s="179"/>
      <c r="M62" s="410"/>
      <c r="N62" s="411" t="s">
        <v>1698</v>
      </c>
      <c r="O62" s="411" t="s">
        <v>1698</v>
      </c>
      <c r="P62" s="334"/>
      <c r="Q62" s="334"/>
      <c r="R62" s="334"/>
      <c r="S62" s="334"/>
      <c r="T62" s="144" t="str">
        <f t="shared" si="25"/>
        <v>ORD_LN_MUP_DSCT_AMT  double,</v>
      </c>
      <c r="U62" s="149" t="s">
        <v>15529</v>
      </c>
      <c r="V62" s="150" t="str">
        <f t="shared" si="26"/>
        <v>ORD_LN_MUP_DSCT_AMT,</v>
      </c>
      <c r="W62" s="149"/>
      <c r="X62" s="149"/>
      <c r="Y62" s="150" t="str">
        <f t="shared" si="27"/>
        <v>,a.ORD_LN_MUP_DSCT_AMT</v>
      </c>
      <c r="Z62" s="303"/>
      <c r="AA62" s="299" t="str">
        <f t="shared" si="28"/>
        <v>select count (distinct ORD_LN_MUP_DSCT_AMT) as ORD_LN_MUP_DSCT_AMT_Count_Distinct FROM DB_SLSCNSL_PRODREFRESH.CDOLW_DMD_ORD_LN_ITM_FCT ;</v>
      </c>
      <c r="AB62" s="303"/>
      <c r="AC62" s="299" t="str">
        <f t="shared" si="29"/>
        <v>select distinct(ORD_LN_MUP_DSCT_AMT) as ORD_LN_MUP_DSCT_AMT_Count_Distinct FROM DB_SLSCNSL_PRODREFRESH.CDOLW_DMD_ORD_LN_ITM_FCT ;</v>
      </c>
      <c r="AD62" s="423" t="s">
        <v>16236</v>
      </c>
      <c r="AE62" s="303"/>
      <c r="AF62" s="59" t="s">
        <v>2791</v>
      </c>
      <c r="AG62" s="59" t="s">
        <v>13509</v>
      </c>
      <c r="AI62" s="144" t="str">
        <f t="shared" si="9"/>
        <v>ORD_LN_XTD_ORIG_RTL_PRC_AMT</v>
      </c>
      <c r="AJ62" s="144" t="str">
        <f t="shared" si="10"/>
        <v xml:space="preserve"> (From PDM)</v>
      </c>
      <c r="AK62" s="303"/>
      <c r="AL62" s="303"/>
      <c r="AM62" s="298" t="str">
        <f t="shared" si="30"/>
        <v>col_51</v>
      </c>
      <c r="AN62" s="299" t="str">
        <f t="shared" si="31"/>
        <v>create table db_custscience_interns.col_51_DB_SLSCNSL_PRODREFRESH_CDOLW_DMD_ORD_LN_ITM_FCT_distinct_values_table_stats (col_id int, distinct_values bigint) Row format delimited Fields terminated by '\t' Lines terminated by '\n'  Stored as textfile ;</v>
      </c>
      <c r="AO62" s="59" t="s">
        <v>15620</v>
      </c>
      <c r="AR62" s="144" t="str">
        <f t="shared" si="32"/>
        <v>insert into table db_custscience_interns.col_51_DB_SLSCNSL_PRODREFRESH_CDOLW_DMD_ORD_LN_ITM_FCT_distinct_values_table_stats select '51' as col_id, count (distinct ORD_LN_MUP_DSCT_AMT) as distinct_values</v>
      </c>
      <c r="AS62" s="59" t="s">
        <v>15715</v>
      </c>
      <c r="AV62" s="144" t="str">
        <f t="shared" si="33"/>
        <v>insert into table db_custscience_interns.SUMMARY_of_DB_SLSCNSL_PRODREFRESH_CDOLW_DMD_ORD_LN_ITM_FCT_distinct_values_table_stats select col_id, distinct_values from db_custscience_interns.col_51_DB_SLSCNSL_PRODREFRESH_CDOLW_DMD_ORD_LN_ITM_FCT_distinct_values_table_stats ;</v>
      </c>
      <c r="AW62" s="59" t="s">
        <v>15810</v>
      </c>
      <c r="AY62" s="300" t="s">
        <v>16000</v>
      </c>
      <c r="AZ62" s="300">
        <v>55</v>
      </c>
      <c r="BA62" s="300">
        <v>6</v>
      </c>
      <c r="BC62" s="144" t="str">
        <f t="shared" si="34"/>
        <v>drop table db_custscience_interns.col_51_DB_SLSCNSL_PRODREFRESH_CDOLW_DMD_ORD_LN_ITM_FCT_distinct_values_table_stats;</v>
      </c>
      <c r="BD62" s="59" t="s">
        <v>15904</v>
      </c>
      <c r="BE62" s="301"/>
      <c r="BF62" s="144" t="str">
        <f t="shared" si="35"/>
        <v>create table db_custscience_interns.col_51_DB_SLSCNSL_PRODREFRESH_CDOLW_DMD_ORD_LN_ITM_FCT_null_value_count_table_stats (col_id int, null_value_count bigint) Row format delimited Fields terminated by '\t' Lines terminated by '\n'  Stored as textfile ;</v>
      </c>
      <c r="BG62" s="59" t="s">
        <v>16094</v>
      </c>
      <c r="BJ62" s="144" t="str">
        <f t="shared" si="36"/>
        <v xml:space="preserve">insert into table db_custscience_interns.col_51_DB_SLSCNSL_PRODREFRESH_CDOLW_DMD_ORD_LN_ITM_FCT_null_value_count_table_stats select '51' as col_id, count (sell_loc_hash_key) as null_value_count where ORD_LN_MUP_DSCT_AMT IS NULL </v>
      </c>
      <c r="BK62" s="59" t="s">
        <v>15300</v>
      </c>
      <c r="BN62" s="144" t="str">
        <f t="shared" si="37"/>
        <v>insert into table db_custscience_interns.SUMMARY_of_DB_SLSCNSL_PRODREFRESH_CDOLW_DMD_ORD_LN_ITM_FCT_null_value_count_table_stats select col_id, null_value_count from db_custscience_interns.col_51_DB_SLSCNSL_PRODREFRESH_CDOLW_DMD_ORD_LN_ITM_FCT_null_value_count_table_stats ;</v>
      </c>
      <c r="BO62" s="59" t="s">
        <v>13089</v>
      </c>
      <c r="BQ62" s="300"/>
      <c r="BR62" s="300"/>
      <c r="BS62" s="300"/>
      <c r="BU62" s="144" t="str">
        <f t="shared" si="38"/>
        <v>drop table db_custscience_interns.col_51_DB_SLSCNSL_PRODREFRESH_CDOLW_DMD_ORD_LN_ITM_FCT_null_value_count_table_stats ;</v>
      </c>
      <c r="BV62" s="59" t="s">
        <v>12518</v>
      </c>
    </row>
    <row r="63" spans="1:74" s="59" customFormat="1">
      <c r="A63" s="59" t="s">
        <v>672</v>
      </c>
      <c r="B63" s="144" t="str">
        <f t="shared" si="20"/>
        <v>ord_ln_vat_amt double</v>
      </c>
      <c r="C63" s="145">
        <f t="shared" si="21"/>
        <v>15</v>
      </c>
      <c r="D63" s="145">
        <f t="shared" si="22"/>
        <v>0</v>
      </c>
      <c r="E63" s="145"/>
      <c r="F63" s="36" t="str">
        <f t="shared" si="0"/>
        <v>ORD_LN_VAT_AMT</v>
      </c>
      <c r="G63" s="36" t="str">
        <f t="shared" si="1"/>
        <v>double</v>
      </c>
      <c r="H63" s="29">
        <v>52</v>
      </c>
      <c r="I63" s="308">
        <f t="shared" si="23"/>
        <v>10800</v>
      </c>
      <c r="J63" s="30"/>
      <c r="K63" s="131" t="str">
        <f t="shared" si="24"/>
        <v>The value added tax (VAT) amount applied to the line.  (From PDM)</v>
      </c>
      <c r="L63" s="131"/>
      <c r="M63" s="340"/>
      <c r="N63" s="407" t="s">
        <v>1698</v>
      </c>
      <c r="O63" s="407" t="s">
        <v>1698</v>
      </c>
      <c r="P63" s="334"/>
      <c r="Q63" s="334"/>
      <c r="R63" s="334"/>
      <c r="S63" s="334"/>
      <c r="T63" s="144" t="str">
        <f t="shared" si="25"/>
        <v>ORD_LN_VAT_AMT  double,</v>
      </c>
      <c r="U63" s="149" t="s">
        <v>15530</v>
      </c>
      <c r="V63" s="150" t="str">
        <f t="shared" si="26"/>
        <v>ORD_LN_VAT_AMT,</v>
      </c>
      <c r="W63" s="149"/>
      <c r="X63" s="149"/>
      <c r="Y63" s="150" t="str">
        <f t="shared" si="27"/>
        <v>,a.ORD_LN_VAT_AMT</v>
      </c>
      <c r="Z63" s="303"/>
      <c r="AA63" s="299" t="str">
        <f t="shared" si="28"/>
        <v>select count (distinct ORD_LN_VAT_AMT) as ORD_LN_VAT_AMT_Count_Distinct FROM DB_SLSCNSL_PRODREFRESH.CDOLW_DMD_ORD_LN_ITM_FCT ;</v>
      </c>
      <c r="AB63" s="303"/>
      <c r="AC63" s="299" t="str">
        <f t="shared" si="29"/>
        <v>select distinct(ORD_LN_VAT_AMT) as ORD_LN_VAT_AMT_Count_Distinct FROM DB_SLSCNSL_PRODREFRESH.CDOLW_DMD_ORD_LN_ITM_FCT ;</v>
      </c>
      <c r="AD63" s="423" t="s">
        <v>16237</v>
      </c>
      <c r="AE63" s="303"/>
      <c r="AF63" s="59" t="s">
        <v>2793</v>
      </c>
      <c r="AG63" s="59" t="s">
        <v>13509</v>
      </c>
      <c r="AI63" s="144" t="str">
        <f t="shared" si="9"/>
        <v>DNRM_ORIG_RTL_PRC_AMT</v>
      </c>
      <c r="AJ63" s="144" t="str">
        <f t="shared" si="10"/>
        <v xml:space="preserve"> (From PDM)</v>
      </c>
      <c r="AK63" s="303"/>
      <c r="AL63" s="303"/>
      <c r="AM63" s="298" t="str">
        <f t="shared" si="30"/>
        <v>col_52</v>
      </c>
      <c r="AN63" s="299" t="str">
        <f t="shared" si="31"/>
        <v>create table db_custscience_interns.col_52_DB_SLSCNSL_PRODREFRESH_CDOLW_DMD_ORD_LN_ITM_FCT_distinct_values_table_stats (col_id int, distinct_values bigint) Row format delimited Fields terminated by '\t' Lines terminated by '\n'  Stored as textfile ;</v>
      </c>
      <c r="AO63" s="59" t="s">
        <v>15621</v>
      </c>
      <c r="AR63" s="144" t="str">
        <f t="shared" si="32"/>
        <v>insert into table db_custscience_interns.col_52_DB_SLSCNSL_PRODREFRESH_CDOLW_DMD_ORD_LN_ITM_FCT_distinct_values_table_stats select '52' as col_id, count (distinct ORD_LN_VAT_AMT) as distinct_values</v>
      </c>
      <c r="AS63" s="59" t="s">
        <v>15716</v>
      </c>
      <c r="AV63" s="144" t="str">
        <f t="shared" si="33"/>
        <v>insert into table db_custscience_interns.SUMMARY_of_DB_SLSCNSL_PRODREFRESH_CDOLW_DMD_ORD_LN_ITM_FCT_distinct_values_table_stats select col_id, distinct_values from db_custscience_interns.col_52_DB_SLSCNSL_PRODREFRESH_CDOLW_DMD_ORD_LN_ITM_FCT_distinct_values_table_stats ;</v>
      </c>
      <c r="AW63" s="59" t="s">
        <v>15811</v>
      </c>
      <c r="AY63" s="300" t="s">
        <v>16001</v>
      </c>
      <c r="AZ63" s="300">
        <v>56</v>
      </c>
      <c r="BA63" s="300">
        <v>1</v>
      </c>
      <c r="BC63" s="144" t="str">
        <f t="shared" si="34"/>
        <v>drop table db_custscience_interns.col_52_DB_SLSCNSL_PRODREFRESH_CDOLW_DMD_ORD_LN_ITM_FCT_distinct_values_table_stats;</v>
      </c>
      <c r="BD63" s="59" t="s">
        <v>15905</v>
      </c>
      <c r="BE63" s="301"/>
      <c r="BF63" s="144" t="str">
        <f t="shared" si="35"/>
        <v>create table db_custscience_interns.col_52_DB_SLSCNSL_PRODREFRESH_CDOLW_DMD_ORD_LN_ITM_FCT_null_value_count_table_stats (col_id int, null_value_count bigint) Row format delimited Fields terminated by '\t' Lines terminated by '\n'  Stored as textfile ;</v>
      </c>
      <c r="BG63" s="59" t="s">
        <v>16095</v>
      </c>
      <c r="BJ63" s="144" t="str">
        <f t="shared" si="36"/>
        <v xml:space="preserve">insert into table db_custscience_interns.col_52_DB_SLSCNSL_PRODREFRESH_CDOLW_DMD_ORD_LN_ITM_FCT_null_value_count_table_stats select '52' as col_id, count (sell_loc_hash_key) as null_value_count where ORD_LN_VAT_AMT IS NULL </v>
      </c>
      <c r="BK63" s="59" t="s">
        <v>15301</v>
      </c>
      <c r="BN63" s="144" t="str">
        <f t="shared" si="37"/>
        <v>insert into table db_custscience_interns.SUMMARY_of_DB_SLSCNSL_PRODREFRESH_CDOLW_DMD_ORD_LN_ITM_FCT_null_value_count_table_stats select col_id, null_value_count from db_custscience_interns.col_52_DB_SLSCNSL_PRODREFRESH_CDOLW_DMD_ORD_LN_ITM_FCT_null_value_count_table_stats ;</v>
      </c>
      <c r="BO63" s="59" t="s">
        <v>13090</v>
      </c>
      <c r="BQ63" s="300"/>
      <c r="BR63" s="300"/>
      <c r="BS63" s="300"/>
      <c r="BU63" s="144" t="str">
        <f t="shared" si="38"/>
        <v>drop table db_custscience_interns.col_52_DB_SLSCNSL_PRODREFRESH_CDOLW_DMD_ORD_LN_ITM_FCT_null_value_count_table_stats ;</v>
      </c>
      <c r="BV63" s="59" t="s">
        <v>12519</v>
      </c>
    </row>
    <row r="64" spans="1:74" s="59" customFormat="1">
      <c r="A64" s="59" t="s">
        <v>673</v>
      </c>
      <c r="B64" s="144" t="str">
        <f t="shared" si="20"/>
        <v>ord_net_shp_chrg_amt double</v>
      </c>
      <c r="C64" s="145">
        <f t="shared" si="21"/>
        <v>21</v>
      </c>
      <c r="D64" s="145">
        <f t="shared" si="22"/>
        <v>0</v>
      </c>
      <c r="E64" s="145"/>
      <c r="F64" s="36" t="str">
        <f t="shared" si="0"/>
        <v>ORD_NET_SHP_CHRG_AMT</v>
      </c>
      <c r="G64" s="36" t="str">
        <f t="shared" si="1"/>
        <v>double</v>
      </c>
      <c r="H64" s="29">
        <v>53</v>
      </c>
      <c r="I64" s="308">
        <f t="shared" si="23"/>
        <v>679</v>
      </c>
      <c r="J64" s="30"/>
      <c r="K64" s="131" t="str">
        <f t="shared" si="24"/>
        <v xml:space="preserve"> (From PDM)</v>
      </c>
      <c r="L64" s="131"/>
      <c r="M64" s="340"/>
      <c r="N64" s="407" t="s">
        <v>1698</v>
      </c>
      <c r="O64" s="407" t="s">
        <v>1698</v>
      </c>
      <c r="P64" s="334"/>
      <c r="Q64" s="334"/>
      <c r="R64" s="334"/>
      <c r="S64" s="334"/>
      <c r="T64" s="144" t="str">
        <f t="shared" si="25"/>
        <v>ORD_NET_SHP_CHRG_AMT  double,</v>
      </c>
      <c r="U64" s="149" t="s">
        <v>15531</v>
      </c>
      <c r="V64" s="150" t="str">
        <f t="shared" si="26"/>
        <v>ORD_NET_SHP_CHRG_AMT,</v>
      </c>
      <c r="W64" s="149"/>
      <c r="X64" s="149"/>
      <c r="Y64" s="150" t="str">
        <f t="shared" si="27"/>
        <v>,a.ORD_NET_SHP_CHRG_AMT</v>
      </c>
      <c r="Z64" s="303"/>
      <c r="AA64" s="299" t="str">
        <f t="shared" si="28"/>
        <v>select count (distinct ORD_NET_SHP_CHRG_AMT) as ORD_NET_SHP_CHRG_AMT_Count_Distinct FROM DB_SLSCNSL_PRODREFRESH.CDOLW_DMD_ORD_LN_ITM_FCT ;</v>
      </c>
      <c r="AB64" s="303"/>
      <c r="AC64" s="299" t="str">
        <f t="shared" si="29"/>
        <v>select distinct(ORD_NET_SHP_CHRG_AMT) as ORD_NET_SHP_CHRG_AMT_Count_Distinct FROM DB_SLSCNSL_PRODREFRESH.CDOLW_DMD_ORD_LN_ITM_FCT ;</v>
      </c>
      <c r="AD64" s="423" t="s">
        <v>16238</v>
      </c>
      <c r="AE64" s="303"/>
      <c r="AF64" s="59" t="s">
        <v>2795</v>
      </c>
      <c r="AG64" s="59" t="s">
        <v>13509</v>
      </c>
      <c r="AI64" s="144" t="str">
        <f t="shared" si="9"/>
        <v>ORD_XTD_WAC_CST_AMT</v>
      </c>
      <c r="AJ64" s="144" t="str">
        <f t="shared" si="10"/>
        <v xml:space="preserve"> (From PDM)</v>
      </c>
      <c r="AK64" s="303"/>
      <c r="AL64" s="303"/>
      <c r="AM64" s="298" t="str">
        <f t="shared" si="30"/>
        <v>col_53</v>
      </c>
      <c r="AN64" s="299" t="str">
        <f t="shared" si="31"/>
        <v>create table db_custscience_interns.col_53_DB_SLSCNSL_PRODREFRESH_CDOLW_DMD_ORD_LN_ITM_FCT_distinct_values_table_stats (col_id int, distinct_values bigint) Row format delimited Fields terminated by '\t' Lines terminated by '\n'  Stored as textfile ;</v>
      </c>
      <c r="AO64" s="59" t="s">
        <v>15622</v>
      </c>
      <c r="AR64" s="144" t="str">
        <f t="shared" si="32"/>
        <v>insert into table db_custscience_interns.col_53_DB_SLSCNSL_PRODREFRESH_CDOLW_DMD_ORD_LN_ITM_FCT_distinct_values_table_stats select '53' as col_id, count (distinct ORD_NET_SHP_CHRG_AMT) as distinct_values</v>
      </c>
      <c r="AS64" s="59" t="s">
        <v>15717</v>
      </c>
      <c r="AV64" s="144" t="str">
        <f t="shared" si="33"/>
        <v>insert into table db_custscience_interns.SUMMARY_of_DB_SLSCNSL_PRODREFRESH_CDOLW_DMD_ORD_LN_ITM_FCT_distinct_values_table_stats select col_id, distinct_values from db_custscience_interns.col_53_DB_SLSCNSL_PRODREFRESH_CDOLW_DMD_ORD_LN_ITM_FCT_distinct_values_table_stats ;</v>
      </c>
      <c r="AW64" s="59" t="s">
        <v>15812</v>
      </c>
      <c r="AY64" s="300" t="s">
        <v>16002</v>
      </c>
      <c r="AZ64" s="300">
        <v>57</v>
      </c>
      <c r="BA64" s="300">
        <v>26852</v>
      </c>
      <c r="BC64" s="144" t="str">
        <f t="shared" si="34"/>
        <v>drop table db_custscience_interns.col_53_DB_SLSCNSL_PRODREFRESH_CDOLW_DMD_ORD_LN_ITM_FCT_distinct_values_table_stats;</v>
      </c>
      <c r="BD64" s="59" t="s">
        <v>15906</v>
      </c>
      <c r="BE64" s="301"/>
      <c r="BF64" s="144" t="str">
        <f t="shared" si="35"/>
        <v>create table db_custscience_interns.col_53_DB_SLSCNSL_PRODREFRESH_CDOLW_DMD_ORD_LN_ITM_FCT_null_value_count_table_stats (col_id int, null_value_count bigint) Row format delimited Fields terminated by '\t' Lines terminated by '\n'  Stored as textfile ;</v>
      </c>
      <c r="BG64" s="59" t="s">
        <v>16096</v>
      </c>
      <c r="BJ64" s="144" t="str">
        <f t="shared" si="36"/>
        <v xml:space="preserve">insert into table db_custscience_interns.col_53_DB_SLSCNSL_PRODREFRESH_CDOLW_DMD_ORD_LN_ITM_FCT_null_value_count_table_stats select '53' as col_id, count (sell_loc_hash_key) as null_value_count where ORD_NET_SHP_CHRG_AMT IS NULL </v>
      </c>
      <c r="BK64" s="59" t="s">
        <v>15302</v>
      </c>
      <c r="BN64" s="144" t="str">
        <f t="shared" si="37"/>
        <v>insert into table db_custscience_interns.SUMMARY_of_DB_SLSCNSL_PRODREFRESH_CDOLW_DMD_ORD_LN_ITM_FCT_null_value_count_table_stats select col_id, null_value_count from db_custscience_interns.col_53_DB_SLSCNSL_PRODREFRESH_CDOLW_DMD_ORD_LN_ITM_FCT_null_value_count_table_stats ;</v>
      </c>
      <c r="BO64" s="59" t="s">
        <v>13091</v>
      </c>
      <c r="BQ64" s="300"/>
      <c r="BR64" s="300"/>
      <c r="BS64" s="300"/>
      <c r="BU64" s="144" t="str">
        <f t="shared" si="38"/>
        <v>drop table db_custscience_interns.col_53_DB_SLSCNSL_PRODREFRESH_CDOLW_DMD_ORD_LN_ITM_FCT_null_value_count_table_stats ;</v>
      </c>
      <c r="BV64" s="59" t="s">
        <v>12520</v>
      </c>
    </row>
    <row r="65" spans="1:74" s="59" customFormat="1">
      <c r="A65" s="59" t="s">
        <v>674</v>
      </c>
      <c r="B65" s="144" t="str">
        <f t="shared" si="20"/>
        <v>ord_shp_tax_amt double</v>
      </c>
      <c r="C65" s="145">
        <f t="shared" si="21"/>
        <v>16</v>
      </c>
      <c r="D65" s="145">
        <f t="shared" si="22"/>
        <v>0</v>
      </c>
      <c r="E65" s="145"/>
      <c r="F65" s="36" t="str">
        <f t="shared" si="0"/>
        <v>ORD_SHP_TAX_AMT</v>
      </c>
      <c r="G65" s="36" t="str">
        <f t="shared" si="1"/>
        <v>double</v>
      </c>
      <c r="H65" s="29">
        <v>54</v>
      </c>
      <c r="I65" s="308">
        <f t="shared" si="23"/>
        <v>648</v>
      </c>
      <c r="J65" s="30"/>
      <c r="K65" s="131" t="str">
        <f t="shared" si="24"/>
        <v xml:space="preserve"> (From PDM)</v>
      </c>
      <c r="L65" s="131"/>
      <c r="M65" s="340"/>
      <c r="N65" s="407" t="s">
        <v>1698</v>
      </c>
      <c r="O65" s="407" t="s">
        <v>1698</v>
      </c>
      <c r="P65" s="334"/>
      <c r="Q65" s="334"/>
      <c r="R65" s="334"/>
      <c r="S65" s="334"/>
      <c r="T65" s="144" t="str">
        <f t="shared" si="25"/>
        <v>ORD_SHP_TAX_AMT  double,</v>
      </c>
      <c r="U65" s="149" t="s">
        <v>15532</v>
      </c>
      <c r="V65" s="150" t="str">
        <f t="shared" si="26"/>
        <v>ORD_SHP_TAX_AMT,</v>
      </c>
      <c r="W65" s="149"/>
      <c r="X65" s="149"/>
      <c r="Y65" s="150" t="str">
        <f t="shared" si="27"/>
        <v>,a.ORD_SHP_TAX_AMT</v>
      </c>
      <c r="Z65" s="303"/>
      <c r="AA65" s="299" t="str">
        <f t="shared" si="28"/>
        <v>select count (distinct ORD_SHP_TAX_AMT) as ORD_SHP_TAX_AMT_Count_Distinct FROM DB_SLSCNSL_PRODREFRESH.CDOLW_DMD_ORD_LN_ITM_FCT ;</v>
      </c>
      <c r="AB65" s="303"/>
      <c r="AC65" s="299" t="str">
        <f t="shared" si="29"/>
        <v>select distinct(ORD_SHP_TAX_AMT) as ORD_SHP_TAX_AMT_Count_Distinct FROM DB_SLSCNSL_PRODREFRESH.CDOLW_DMD_ORD_LN_ITM_FCT ;</v>
      </c>
      <c r="AD65" s="423" t="s">
        <v>16239</v>
      </c>
      <c r="AE65" s="303"/>
      <c r="AF65" s="59" t="s">
        <v>2797</v>
      </c>
      <c r="AG65" s="59" t="s">
        <v>13509</v>
      </c>
      <c r="AI65" s="144" t="str">
        <f t="shared" si="9"/>
        <v>ORD_LN_XTD_NET_DSCT_PRC_AMT</v>
      </c>
      <c r="AJ65" s="144" t="str">
        <f t="shared" si="10"/>
        <v xml:space="preserve"> (From PDM)</v>
      </c>
      <c r="AK65" s="303"/>
      <c r="AL65" s="303"/>
      <c r="AM65" s="298" t="str">
        <f t="shared" si="30"/>
        <v>col_54</v>
      </c>
      <c r="AN65" s="299" t="str">
        <f t="shared" si="31"/>
        <v>create table db_custscience_interns.col_54_DB_SLSCNSL_PRODREFRESH_CDOLW_DMD_ORD_LN_ITM_FCT_distinct_values_table_stats (col_id int, distinct_values bigint) Row format delimited Fields terminated by '\t' Lines terminated by '\n'  Stored as textfile ;</v>
      </c>
      <c r="AO65" s="59" t="s">
        <v>15623</v>
      </c>
      <c r="AR65" s="144" t="str">
        <f t="shared" si="32"/>
        <v>insert into table db_custscience_interns.col_54_DB_SLSCNSL_PRODREFRESH_CDOLW_DMD_ORD_LN_ITM_FCT_distinct_values_table_stats select '54' as col_id, count (distinct ORD_SHP_TAX_AMT) as distinct_values</v>
      </c>
      <c r="AS65" s="59" t="s">
        <v>15718</v>
      </c>
      <c r="AV65" s="144" t="str">
        <f t="shared" si="33"/>
        <v>insert into table db_custscience_interns.SUMMARY_of_DB_SLSCNSL_PRODREFRESH_CDOLW_DMD_ORD_LN_ITM_FCT_distinct_values_table_stats select col_id, distinct_values from db_custscience_interns.col_54_DB_SLSCNSL_PRODREFRESH_CDOLW_DMD_ORD_LN_ITM_FCT_distinct_values_table_stats ;</v>
      </c>
      <c r="AW65" s="59" t="s">
        <v>15813</v>
      </c>
      <c r="AY65" s="300" t="s">
        <v>16003</v>
      </c>
      <c r="AZ65" s="300">
        <v>58</v>
      </c>
      <c r="BA65" s="300">
        <v>67</v>
      </c>
      <c r="BC65" s="144" t="str">
        <f t="shared" si="34"/>
        <v>drop table db_custscience_interns.col_54_DB_SLSCNSL_PRODREFRESH_CDOLW_DMD_ORD_LN_ITM_FCT_distinct_values_table_stats;</v>
      </c>
      <c r="BD65" s="59" t="s">
        <v>15907</v>
      </c>
      <c r="BE65" s="301"/>
      <c r="BF65" s="144" t="str">
        <f t="shared" si="35"/>
        <v>create table db_custscience_interns.col_54_DB_SLSCNSL_PRODREFRESH_CDOLW_DMD_ORD_LN_ITM_FCT_null_value_count_table_stats (col_id int, null_value_count bigint) Row format delimited Fields terminated by '\t' Lines terminated by '\n'  Stored as textfile ;</v>
      </c>
      <c r="BG65" s="59" t="s">
        <v>16097</v>
      </c>
      <c r="BJ65" s="144" t="str">
        <f t="shared" si="36"/>
        <v xml:space="preserve">insert into table db_custscience_interns.col_54_DB_SLSCNSL_PRODREFRESH_CDOLW_DMD_ORD_LN_ITM_FCT_null_value_count_table_stats select '54' as col_id, count (sell_loc_hash_key) as null_value_count where ORD_SHP_TAX_AMT IS NULL </v>
      </c>
      <c r="BK65" s="59" t="s">
        <v>15303</v>
      </c>
      <c r="BN65" s="144" t="str">
        <f t="shared" si="37"/>
        <v>insert into table db_custscience_interns.SUMMARY_of_DB_SLSCNSL_PRODREFRESH_CDOLW_DMD_ORD_LN_ITM_FCT_null_value_count_table_stats select col_id, null_value_count from db_custscience_interns.col_54_DB_SLSCNSL_PRODREFRESH_CDOLW_DMD_ORD_LN_ITM_FCT_null_value_count_table_stats ;</v>
      </c>
      <c r="BO65" s="59" t="s">
        <v>13092</v>
      </c>
      <c r="BQ65" s="300"/>
      <c r="BR65" s="300"/>
      <c r="BS65" s="300"/>
      <c r="BU65" s="144" t="str">
        <f t="shared" si="38"/>
        <v>drop table db_custscience_interns.col_54_DB_SLSCNSL_PRODREFRESH_CDOLW_DMD_ORD_LN_ITM_FCT_null_value_count_table_stats ;</v>
      </c>
      <c r="BV65" s="59" t="s">
        <v>12521</v>
      </c>
    </row>
    <row r="66" spans="1:74" s="59" customFormat="1" ht="45">
      <c r="A66" s="59" t="s">
        <v>675</v>
      </c>
      <c r="B66" s="144" t="str">
        <f t="shared" si="20"/>
        <v>oth_hdr_chrg_amt double</v>
      </c>
      <c r="C66" s="145">
        <f t="shared" si="21"/>
        <v>17</v>
      </c>
      <c r="D66" s="145">
        <f t="shared" si="22"/>
        <v>0</v>
      </c>
      <c r="E66" s="145"/>
      <c r="F66" s="36" t="str">
        <f t="shared" si="0"/>
        <v>OTH_HDR_CHRG_AMT</v>
      </c>
      <c r="G66" s="36" t="str">
        <f t="shared" si="1"/>
        <v>double</v>
      </c>
      <c r="H66" s="29">
        <v>55</v>
      </c>
      <c r="I66" s="308">
        <f t="shared" si="23"/>
        <v>6</v>
      </c>
      <c r="J66" s="30"/>
      <c r="K66" s="131" t="str">
        <f t="shared" si="24"/>
        <v>The allocated portion of the Header charge to the client that the client Should have paid at the time of order NOT Shipping, Gift Wrap or Return Service .Only one entry per order This is to catch any other header value introduced by the order management system  (From PDM)</v>
      </c>
      <c r="L66" s="131"/>
      <c r="M66" s="340"/>
      <c r="N66" s="407" t="s">
        <v>1698</v>
      </c>
      <c r="O66" s="407" t="s">
        <v>1698</v>
      </c>
      <c r="P66" s="334"/>
      <c r="Q66" s="334"/>
      <c r="R66" s="334"/>
      <c r="S66" s="334"/>
      <c r="T66" s="144" t="str">
        <f t="shared" si="25"/>
        <v>OTH_HDR_CHRG_AMT  double,</v>
      </c>
      <c r="U66" s="149" t="s">
        <v>15533</v>
      </c>
      <c r="V66" s="150" t="str">
        <f t="shared" si="26"/>
        <v>OTH_HDR_CHRG_AMT,</v>
      </c>
      <c r="W66" s="149"/>
      <c r="X66" s="149"/>
      <c r="Y66" s="150" t="str">
        <f t="shared" si="27"/>
        <v>,a.OTH_HDR_CHRG_AMT</v>
      </c>
      <c r="Z66" s="303"/>
      <c r="AA66" s="299" t="str">
        <f t="shared" si="28"/>
        <v>select count (distinct OTH_HDR_CHRG_AMT) as OTH_HDR_CHRG_AMT_Count_Distinct FROM DB_SLSCNSL_PRODREFRESH.CDOLW_DMD_ORD_LN_ITM_FCT ;</v>
      </c>
      <c r="AB66" s="303"/>
      <c r="AC66" s="299" t="str">
        <f t="shared" si="29"/>
        <v>select distinct(OTH_HDR_CHRG_AMT) as OTH_HDR_CHRG_AMT_Count_Distinct FROM DB_SLSCNSL_PRODREFRESH.CDOLW_DMD_ORD_LN_ITM_FCT ;</v>
      </c>
      <c r="AD66" s="423" t="s">
        <v>16240</v>
      </c>
      <c r="AE66" s="303"/>
      <c r="AF66" s="59" t="s">
        <v>2629</v>
      </c>
      <c r="AG66" s="59" t="s">
        <v>2842</v>
      </c>
      <c r="AH66" s="59" t="s">
        <v>15478</v>
      </c>
      <c r="AI66" s="144" t="str">
        <f t="shared" si="9"/>
        <v>DD_CHNL_ID</v>
      </c>
      <c r="AJ66" s="144" t="str">
        <f t="shared" si="10"/>
        <v>The unique identifier of the derived channel associated to the SKU on the line item.  (From PDM)</v>
      </c>
      <c r="AK66" s="303"/>
      <c r="AL66" s="303"/>
      <c r="AM66" s="298" t="str">
        <f t="shared" si="30"/>
        <v>col_55</v>
      </c>
      <c r="AN66" s="299" t="str">
        <f t="shared" si="31"/>
        <v>create table db_custscience_interns.col_55_DB_SLSCNSL_PRODREFRESH_CDOLW_DMD_ORD_LN_ITM_FCT_distinct_values_table_stats (col_id int, distinct_values bigint) Row format delimited Fields terminated by '\t' Lines terminated by '\n'  Stored as textfile ;</v>
      </c>
      <c r="AO66" s="59" t="s">
        <v>15624</v>
      </c>
      <c r="AR66" s="144" t="str">
        <f t="shared" si="32"/>
        <v>insert into table db_custscience_interns.col_55_DB_SLSCNSL_PRODREFRESH_CDOLW_DMD_ORD_LN_ITM_FCT_distinct_values_table_stats select '55' as col_id, count (distinct OTH_HDR_CHRG_AMT) as distinct_values</v>
      </c>
      <c r="AS66" s="59" t="s">
        <v>15719</v>
      </c>
      <c r="AV66" s="144" t="str">
        <f t="shared" si="33"/>
        <v>insert into table db_custscience_interns.SUMMARY_of_DB_SLSCNSL_PRODREFRESH_CDOLW_DMD_ORD_LN_ITM_FCT_distinct_values_table_stats select col_id, distinct_values from db_custscience_interns.col_55_DB_SLSCNSL_PRODREFRESH_CDOLW_DMD_ORD_LN_ITM_FCT_distinct_values_table_stats ;</v>
      </c>
      <c r="AW66" s="59" t="s">
        <v>15814</v>
      </c>
      <c r="AY66" s="300" t="s">
        <v>16004</v>
      </c>
      <c r="AZ66" s="300">
        <v>59</v>
      </c>
      <c r="BA66" s="300">
        <v>13184</v>
      </c>
      <c r="BC66" s="144" t="str">
        <f t="shared" si="34"/>
        <v>drop table db_custscience_interns.col_55_DB_SLSCNSL_PRODREFRESH_CDOLW_DMD_ORD_LN_ITM_FCT_distinct_values_table_stats;</v>
      </c>
      <c r="BD66" s="59" t="s">
        <v>15908</v>
      </c>
      <c r="BE66" s="301"/>
      <c r="BF66" s="144" t="str">
        <f t="shared" si="35"/>
        <v>create table db_custscience_interns.col_55_DB_SLSCNSL_PRODREFRESH_CDOLW_DMD_ORD_LN_ITM_FCT_null_value_count_table_stats (col_id int, null_value_count bigint) Row format delimited Fields terminated by '\t' Lines terminated by '\n'  Stored as textfile ;</v>
      </c>
      <c r="BG66" s="59" t="s">
        <v>16098</v>
      </c>
      <c r="BJ66" s="144" t="str">
        <f t="shared" si="36"/>
        <v xml:space="preserve">insert into table db_custscience_interns.col_55_DB_SLSCNSL_PRODREFRESH_CDOLW_DMD_ORD_LN_ITM_FCT_null_value_count_table_stats select '55' as col_id, count (sell_loc_hash_key) as null_value_count where OTH_HDR_CHRG_AMT IS NULL </v>
      </c>
      <c r="BK66" s="59" t="s">
        <v>15304</v>
      </c>
      <c r="BN66" s="144" t="str">
        <f t="shared" si="37"/>
        <v>insert into table db_custscience_interns.SUMMARY_of_DB_SLSCNSL_PRODREFRESH_CDOLW_DMD_ORD_LN_ITM_FCT_null_value_count_table_stats select col_id, null_value_count from db_custscience_interns.col_55_DB_SLSCNSL_PRODREFRESH_CDOLW_DMD_ORD_LN_ITM_FCT_null_value_count_table_stats ;</v>
      </c>
      <c r="BO66" s="59" t="s">
        <v>13093</v>
      </c>
      <c r="BQ66" s="300"/>
      <c r="BR66" s="300"/>
      <c r="BS66" s="300"/>
      <c r="BU66" s="144" t="str">
        <f t="shared" si="38"/>
        <v>drop table db_custscience_interns.col_55_DB_SLSCNSL_PRODREFRESH_CDOLW_DMD_ORD_LN_ITM_FCT_null_value_count_table_stats ;</v>
      </c>
      <c r="BV66" s="59" t="s">
        <v>12522</v>
      </c>
    </row>
    <row r="67" spans="1:74" s="59" customFormat="1" ht="105">
      <c r="A67" s="59" t="s">
        <v>676</v>
      </c>
      <c r="B67" s="144" t="str">
        <f t="shared" si="20"/>
        <v>oth_hdr_tax_amt double</v>
      </c>
      <c r="C67" s="145">
        <f t="shared" si="21"/>
        <v>16</v>
      </c>
      <c r="D67" s="145">
        <f t="shared" si="22"/>
        <v>0</v>
      </c>
      <c r="E67" s="145"/>
      <c r="F67" s="36" t="str">
        <f t="shared" si="0"/>
        <v>OTH_HDR_TAX_AMT</v>
      </c>
      <c r="G67" s="36" t="str">
        <f t="shared" si="1"/>
        <v>double</v>
      </c>
      <c r="H67" s="29">
        <v>56</v>
      </c>
      <c r="I67" s="308">
        <f t="shared" si="23"/>
        <v>1</v>
      </c>
      <c r="J67" s="30"/>
      <c r="K67" s="131" t="str">
        <f t="shared" si="24"/>
        <v xml:space="preserve"> (From PDM)</v>
      </c>
      <c r="L67" s="332"/>
      <c r="M67" s="167" t="s">
        <v>13138</v>
      </c>
      <c r="N67" s="407" t="s">
        <v>1698</v>
      </c>
      <c r="O67" s="407" t="s">
        <v>1698</v>
      </c>
      <c r="P67" s="334"/>
      <c r="Q67" s="334"/>
      <c r="R67" s="334"/>
      <c r="S67" s="334"/>
      <c r="T67" s="144" t="str">
        <f t="shared" si="25"/>
        <v>OTH_HDR_TAX_AMT  double,</v>
      </c>
      <c r="U67" s="149" t="s">
        <v>15534</v>
      </c>
      <c r="V67" s="150" t="str">
        <f t="shared" si="26"/>
        <v>OTH_HDR_TAX_AMT,</v>
      </c>
      <c r="W67" s="149"/>
      <c r="X67" s="149"/>
      <c r="Y67" s="150" t="str">
        <f t="shared" si="27"/>
        <v>,a.OTH_HDR_TAX_AMT</v>
      </c>
      <c r="Z67" s="303"/>
      <c r="AA67" s="299" t="str">
        <f t="shared" si="28"/>
        <v>select count (distinct OTH_HDR_TAX_AMT) as OTH_HDR_TAX_AMT_Count_Distinct FROM DB_SLSCNSL_PRODREFRESH.CDOLW_DMD_ORD_LN_ITM_FCT ;</v>
      </c>
      <c r="AB67" s="303"/>
      <c r="AC67" s="299" t="str">
        <f t="shared" si="29"/>
        <v>select distinct(OTH_HDR_TAX_AMT) as OTH_HDR_TAX_AMT_Count_Distinct FROM DB_SLSCNSL_PRODREFRESH.CDOLW_DMD_ORD_LN_ITM_FCT ;</v>
      </c>
      <c r="AD67" s="423" t="s">
        <v>16241</v>
      </c>
      <c r="AE67" s="303"/>
      <c r="AF67" s="59" t="s">
        <v>2727</v>
      </c>
      <c r="AG67" s="59" t="s">
        <v>2825</v>
      </c>
      <c r="AI67" s="144" t="str">
        <f t="shared" si="9"/>
        <v>BRD_LOC_HASH_KEY</v>
      </c>
      <c r="AJ67" s="144" t="str">
        <f t="shared" si="10"/>
        <v xml:space="preserve"> (From PDM)</v>
      </c>
      <c r="AK67" s="303"/>
      <c r="AL67" s="303"/>
      <c r="AM67" s="298" t="str">
        <f t="shared" si="30"/>
        <v>col_56</v>
      </c>
      <c r="AN67" s="299" t="str">
        <f t="shared" si="31"/>
        <v>create table db_custscience_interns.col_56_DB_SLSCNSL_PRODREFRESH_CDOLW_DMD_ORD_LN_ITM_FCT_distinct_values_table_stats (col_id int, distinct_values bigint) Row format delimited Fields terminated by '\t' Lines terminated by '\n'  Stored as textfile ;</v>
      </c>
      <c r="AO67" s="59" t="s">
        <v>15625</v>
      </c>
      <c r="AR67" s="144" t="str">
        <f t="shared" si="32"/>
        <v>insert into table db_custscience_interns.col_56_DB_SLSCNSL_PRODREFRESH_CDOLW_DMD_ORD_LN_ITM_FCT_distinct_values_table_stats select '56' as col_id, count (distinct OTH_HDR_TAX_AMT) as distinct_values</v>
      </c>
      <c r="AS67" s="59" t="s">
        <v>15720</v>
      </c>
      <c r="AV67" s="144" t="str">
        <f t="shared" si="33"/>
        <v>insert into table db_custscience_interns.SUMMARY_of_DB_SLSCNSL_PRODREFRESH_CDOLW_DMD_ORD_LN_ITM_FCT_distinct_values_table_stats select col_id, distinct_values from db_custscience_interns.col_56_DB_SLSCNSL_PRODREFRESH_CDOLW_DMD_ORD_LN_ITM_FCT_distinct_values_table_stats ;</v>
      </c>
      <c r="AW67" s="59" t="s">
        <v>15815</v>
      </c>
      <c r="AY67" s="300" t="s">
        <v>16005</v>
      </c>
      <c r="AZ67" s="300">
        <v>60</v>
      </c>
      <c r="BA67" s="300">
        <v>332</v>
      </c>
      <c r="BC67" s="144" t="str">
        <f t="shared" si="34"/>
        <v>drop table db_custscience_interns.col_56_DB_SLSCNSL_PRODREFRESH_CDOLW_DMD_ORD_LN_ITM_FCT_distinct_values_table_stats;</v>
      </c>
      <c r="BD67" s="59" t="s">
        <v>15909</v>
      </c>
      <c r="BE67" s="301"/>
      <c r="BF67" s="144" t="str">
        <f t="shared" si="35"/>
        <v>create table db_custscience_interns.col_56_DB_SLSCNSL_PRODREFRESH_CDOLW_DMD_ORD_LN_ITM_FCT_null_value_count_table_stats (col_id int, null_value_count bigint) Row format delimited Fields terminated by '\t' Lines terminated by '\n'  Stored as textfile ;</v>
      </c>
      <c r="BG67" s="59" t="s">
        <v>16099</v>
      </c>
      <c r="BJ67" s="144" t="str">
        <f t="shared" si="36"/>
        <v xml:space="preserve">insert into table db_custscience_interns.col_56_DB_SLSCNSL_PRODREFRESH_CDOLW_DMD_ORD_LN_ITM_FCT_null_value_count_table_stats select '56' as col_id, count (sell_loc_hash_key) as null_value_count where OTH_HDR_TAX_AMT IS NULL </v>
      </c>
      <c r="BK67" s="59" t="s">
        <v>15305</v>
      </c>
      <c r="BN67" s="144" t="str">
        <f t="shared" si="37"/>
        <v>insert into table db_custscience_interns.SUMMARY_of_DB_SLSCNSL_PRODREFRESH_CDOLW_DMD_ORD_LN_ITM_FCT_null_value_count_table_stats select col_id, null_value_count from db_custscience_interns.col_56_DB_SLSCNSL_PRODREFRESH_CDOLW_DMD_ORD_LN_ITM_FCT_null_value_count_table_stats ;</v>
      </c>
      <c r="BO67" s="59" t="s">
        <v>13094</v>
      </c>
      <c r="BQ67" s="300"/>
      <c r="BR67" s="300"/>
      <c r="BS67" s="300"/>
      <c r="BU67" s="144" t="str">
        <f t="shared" si="38"/>
        <v>drop table db_custscience_interns.col_56_DB_SLSCNSL_PRODREFRESH_CDOLW_DMD_ORD_LN_ITM_FCT_null_value_count_table_stats ;</v>
      </c>
      <c r="BV67" s="59" t="s">
        <v>12523</v>
      </c>
    </row>
    <row r="68" spans="1:74" s="59" customFormat="1" ht="30">
      <c r="A68" s="59" t="s">
        <v>677</v>
      </c>
      <c r="B68" s="144" t="str">
        <f t="shared" si="20"/>
        <v>ord_plcc_dsct_amt double</v>
      </c>
      <c r="C68" s="145">
        <f t="shared" si="21"/>
        <v>18</v>
      </c>
      <c r="D68" s="145">
        <f t="shared" si="22"/>
        <v>0</v>
      </c>
      <c r="E68" s="145"/>
      <c r="F68" s="36" t="str">
        <f t="shared" si="0"/>
        <v>ORD_PLCC_DSCT_AMT</v>
      </c>
      <c r="G68" s="36" t="str">
        <f t="shared" si="1"/>
        <v>double</v>
      </c>
      <c r="H68" s="29">
        <v>57</v>
      </c>
      <c r="I68" s="308">
        <f t="shared" si="23"/>
        <v>26852</v>
      </c>
      <c r="J68" s="30"/>
      <c r="K68" s="131" t="str">
        <f t="shared" si="24"/>
        <v>Extended portion of the PLCC classified discount at time of demand as allocated to this line. Derived from YFS LINE CHARGES. This charge is allocated across all lines.  (From PDM)</v>
      </c>
      <c r="L68" s="332"/>
      <c r="M68" s="340" t="s">
        <v>13133</v>
      </c>
      <c r="N68" s="407" t="s">
        <v>1698</v>
      </c>
      <c r="O68" s="407" t="s">
        <v>1698</v>
      </c>
      <c r="P68" s="334"/>
      <c r="Q68" s="334"/>
      <c r="R68" s="334"/>
      <c r="S68" s="334"/>
      <c r="T68" s="144" t="str">
        <f t="shared" si="25"/>
        <v>ORD_PLCC_DSCT_AMT  double,</v>
      </c>
      <c r="U68" s="149" t="s">
        <v>15535</v>
      </c>
      <c r="V68" s="150" t="str">
        <f t="shared" si="26"/>
        <v>ORD_PLCC_DSCT_AMT,</v>
      </c>
      <c r="W68" s="149"/>
      <c r="X68" s="149"/>
      <c r="Y68" s="150" t="str">
        <f t="shared" si="27"/>
        <v>,a.ORD_PLCC_DSCT_AMT</v>
      </c>
      <c r="Z68" s="303"/>
      <c r="AA68" s="299" t="str">
        <f t="shared" si="28"/>
        <v>select count (distinct ORD_PLCC_DSCT_AMT) as ORD_PLCC_DSCT_AMT_Count_Distinct FROM DB_SLSCNSL_PRODREFRESH.CDOLW_DMD_ORD_LN_ITM_FCT ;</v>
      </c>
      <c r="AB68" s="303"/>
      <c r="AC68" s="299" t="str">
        <f t="shared" si="29"/>
        <v>select distinct(ORD_PLCC_DSCT_AMT) as ORD_PLCC_DSCT_AMT_Count_Distinct FROM DB_SLSCNSL_PRODREFRESH.CDOLW_DMD_ORD_LN_ITM_FCT ;</v>
      </c>
      <c r="AD68" s="423" t="s">
        <v>16242</v>
      </c>
      <c r="AE68" s="303"/>
      <c r="AF68" s="59" t="s">
        <v>2729</v>
      </c>
      <c r="AG68" s="59" t="s">
        <v>2825</v>
      </c>
      <c r="AI68" s="144" t="str">
        <f t="shared" si="9"/>
        <v>WEB_SITE_LOC_HASH_KEY</v>
      </c>
      <c r="AJ68" s="144" t="str">
        <f t="shared" si="10"/>
        <v xml:space="preserve"> (From PDM)</v>
      </c>
      <c r="AK68" s="303"/>
      <c r="AL68" s="303"/>
      <c r="AM68" s="298" t="str">
        <f t="shared" si="30"/>
        <v>col_57</v>
      </c>
      <c r="AN68" s="299" t="str">
        <f t="shared" si="31"/>
        <v>create table db_custscience_interns.col_57_DB_SLSCNSL_PRODREFRESH_CDOLW_DMD_ORD_LN_ITM_FCT_distinct_values_table_stats (col_id int, distinct_values bigint) Row format delimited Fields terminated by '\t' Lines terminated by '\n'  Stored as textfile ;</v>
      </c>
      <c r="AO68" s="59" t="s">
        <v>15626</v>
      </c>
      <c r="AR68" s="144" t="str">
        <f t="shared" si="32"/>
        <v>insert into table db_custscience_interns.col_57_DB_SLSCNSL_PRODREFRESH_CDOLW_DMD_ORD_LN_ITM_FCT_distinct_values_table_stats select '57' as col_id, count (distinct ORD_PLCC_DSCT_AMT) as distinct_values</v>
      </c>
      <c r="AS68" s="59" t="s">
        <v>15721</v>
      </c>
      <c r="AV68" s="144" t="str">
        <f t="shared" si="33"/>
        <v>insert into table db_custscience_interns.SUMMARY_of_DB_SLSCNSL_PRODREFRESH_CDOLW_DMD_ORD_LN_ITM_FCT_distinct_values_table_stats select col_id, distinct_values from db_custscience_interns.col_57_DB_SLSCNSL_PRODREFRESH_CDOLW_DMD_ORD_LN_ITM_FCT_distinct_values_table_stats ;</v>
      </c>
      <c r="AW68" s="59" t="s">
        <v>15816</v>
      </c>
      <c r="AY68" s="300" t="s">
        <v>16006</v>
      </c>
      <c r="AZ68" s="300">
        <v>7</v>
      </c>
      <c r="BA68" s="300">
        <v>7</v>
      </c>
      <c r="BC68" s="144" t="str">
        <f t="shared" si="34"/>
        <v>drop table db_custscience_interns.col_57_DB_SLSCNSL_PRODREFRESH_CDOLW_DMD_ORD_LN_ITM_FCT_distinct_values_table_stats;</v>
      </c>
      <c r="BD68" s="59" t="s">
        <v>15910</v>
      </c>
      <c r="BE68" s="301"/>
      <c r="BF68" s="144" t="str">
        <f t="shared" si="35"/>
        <v>create table db_custscience_interns.col_57_DB_SLSCNSL_PRODREFRESH_CDOLW_DMD_ORD_LN_ITM_FCT_null_value_count_table_stats (col_id int, null_value_count bigint) Row format delimited Fields terminated by '\t' Lines terminated by '\n'  Stored as textfile ;</v>
      </c>
      <c r="BG68" s="59" t="s">
        <v>16100</v>
      </c>
      <c r="BJ68" s="144" t="str">
        <f t="shared" si="36"/>
        <v xml:space="preserve">insert into table db_custscience_interns.col_57_DB_SLSCNSL_PRODREFRESH_CDOLW_DMD_ORD_LN_ITM_FCT_null_value_count_table_stats select '57' as col_id, count (sell_loc_hash_key) as null_value_count where ORD_PLCC_DSCT_AMT IS NULL </v>
      </c>
      <c r="BK68" s="59" t="s">
        <v>15306</v>
      </c>
      <c r="BN68" s="144" t="str">
        <f t="shared" si="37"/>
        <v>insert into table db_custscience_interns.SUMMARY_of_DB_SLSCNSL_PRODREFRESH_CDOLW_DMD_ORD_LN_ITM_FCT_null_value_count_table_stats select col_id, null_value_count from db_custscience_interns.col_57_DB_SLSCNSL_PRODREFRESH_CDOLW_DMD_ORD_LN_ITM_FCT_null_value_count_table_stats ;</v>
      </c>
      <c r="BO68" s="59" t="s">
        <v>13095</v>
      </c>
      <c r="BQ68" s="300"/>
      <c r="BR68" s="300"/>
      <c r="BS68" s="300"/>
      <c r="BU68" s="144" t="str">
        <f t="shared" si="38"/>
        <v>drop table db_custscience_interns.col_57_DB_SLSCNSL_PRODREFRESH_CDOLW_DMD_ORD_LN_ITM_FCT_null_value_count_table_stats ;</v>
      </c>
      <c r="BV68" s="59" t="s">
        <v>12524</v>
      </c>
    </row>
    <row r="69" spans="1:74" s="59" customFormat="1">
      <c r="A69" s="59" t="s">
        <v>678</v>
      </c>
      <c r="B69" s="144" t="str">
        <f t="shared" si="20"/>
        <v>shp_crdt_amt double</v>
      </c>
      <c r="C69" s="145">
        <f t="shared" si="21"/>
        <v>13</v>
      </c>
      <c r="D69" s="145">
        <f t="shared" si="22"/>
        <v>0</v>
      </c>
      <c r="E69" s="145"/>
      <c r="F69" s="36" t="str">
        <f t="shared" si="0"/>
        <v>SHP_CRDT_AMT</v>
      </c>
      <c r="G69" s="36" t="str">
        <f t="shared" si="1"/>
        <v>double</v>
      </c>
      <c r="H69" s="29">
        <v>58</v>
      </c>
      <c r="I69" s="308">
        <f t="shared" si="23"/>
        <v>67</v>
      </c>
      <c r="J69" s="30"/>
      <c r="K69" s="131" t="str">
        <f t="shared" si="24"/>
        <v>The allocated portion of the amount reversed created by a shipping credit  (From PDM)</v>
      </c>
      <c r="L69" s="131"/>
      <c r="M69" s="340" t="s">
        <v>13133</v>
      </c>
      <c r="N69" s="407" t="s">
        <v>1698</v>
      </c>
      <c r="O69" s="407" t="s">
        <v>1698</v>
      </c>
      <c r="P69" s="334"/>
      <c r="Q69" s="334"/>
      <c r="R69" s="334"/>
      <c r="S69" s="334"/>
      <c r="T69" s="144" t="str">
        <f t="shared" si="25"/>
        <v>SHP_CRDT_AMT  double,</v>
      </c>
      <c r="U69" s="149" t="s">
        <v>15536</v>
      </c>
      <c r="V69" s="150" t="str">
        <f t="shared" si="26"/>
        <v>SHP_CRDT_AMT,</v>
      </c>
      <c r="W69" s="149"/>
      <c r="X69" s="149"/>
      <c r="Y69" s="150" t="str">
        <f t="shared" si="27"/>
        <v>,a.SHP_CRDT_AMT</v>
      </c>
      <c r="Z69" s="303"/>
      <c r="AA69" s="299" t="str">
        <f t="shared" si="28"/>
        <v>select count (distinct SHP_CRDT_AMT) as SHP_CRDT_AMT_Count_Distinct FROM DB_SLSCNSL_PRODREFRESH.CDOLW_DMD_ORD_LN_ITM_FCT ;</v>
      </c>
      <c r="AB69" s="303"/>
      <c r="AC69" s="299" t="str">
        <f t="shared" si="29"/>
        <v>select distinct(SHP_CRDT_AMT) as SHP_CRDT_AMT_Count_Distinct FROM DB_SLSCNSL_PRODREFRESH.CDOLW_DMD_ORD_LN_ITM_FCT ;</v>
      </c>
      <c r="AD69" s="423" t="s">
        <v>16243</v>
      </c>
      <c r="AE69" s="303"/>
      <c r="AF69" s="59" t="s">
        <v>15413</v>
      </c>
      <c r="AG69" s="59" t="s">
        <v>2825</v>
      </c>
      <c r="AI69" s="144" t="str">
        <f t="shared" si="9"/>
        <v>ORIG_DC_LOC_HASH_KEY</v>
      </c>
      <c r="AJ69" s="144" t="str">
        <f t="shared" si="10"/>
        <v xml:space="preserve"> (From PDM)</v>
      </c>
      <c r="AK69" s="303"/>
      <c r="AL69" s="303"/>
      <c r="AM69" s="298" t="str">
        <f t="shared" si="30"/>
        <v>col_58</v>
      </c>
      <c r="AN69" s="299" t="str">
        <f t="shared" si="31"/>
        <v>create table db_custscience_interns.col_58_DB_SLSCNSL_PRODREFRESH_CDOLW_DMD_ORD_LN_ITM_FCT_distinct_values_table_stats (col_id int, distinct_values bigint) Row format delimited Fields terminated by '\t' Lines terminated by '\n'  Stored as textfile ;</v>
      </c>
      <c r="AO69" s="59" t="s">
        <v>15627</v>
      </c>
      <c r="AR69" s="144" t="str">
        <f t="shared" si="32"/>
        <v>insert into table db_custscience_interns.col_58_DB_SLSCNSL_PRODREFRESH_CDOLW_DMD_ORD_LN_ITM_FCT_distinct_values_table_stats select '58' as col_id, count (distinct SHP_CRDT_AMT) as distinct_values</v>
      </c>
      <c r="AS69" s="59" t="s">
        <v>15722</v>
      </c>
      <c r="AV69" s="144" t="str">
        <f t="shared" si="33"/>
        <v>insert into table db_custscience_interns.SUMMARY_of_DB_SLSCNSL_PRODREFRESH_CDOLW_DMD_ORD_LN_ITM_FCT_distinct_values_table_stats select col_id, distinct_values from db_custscience_interns.col_58_DB_SLSCNSL_PRODREFRESH_CDOLW_DMD_ORD_LN_ITM_FCT_distinct_values_table_stats ;</v>
      </c>
      <c r="AW69" s="59" t="s">
        <v>15817</v>
      </c>
      <c r="AY69" s="300" t="s">
        <v>16007</v>
      </c>
      <c r="AZ69" s="300">
        <v>61</v>
      </c>
      <c r="BA69" s="300">
        <v>11905</v>
      </c>
      <c r="BC69" s="144" t="str">
        <f t="shared" si="34"/>
        <v>drop table db_custscience_interns.col_58_DB_SLSCNSL_PRODREFRESH_CDOLW_DMD_ORD_LN_ITM_FCT_distinct_values_table_stats;</v>
      </c>
      <c r="BD69" s="59" t="s">
        <v>15911</v>
      </c>
      <c r="BE69" s="301"/>
      <c r="BF69" s="144" t="str">
        <f t="shared" si="35"/>
        <v>create table db_custscience_interns.col_58_DB_SLSCNSL_PRODREFRESH_CDOLW_DMD_ORD_LN_ITM_FCT_null_value_count_table_stats (col_id int, null_value_count bigint) Row format delimited Fields terminated by '\t' Lines terminated by '\n'  Stored as textfile ;</v>
      </c>
      <c r="BG69" s="59" t="s">
        <v>16101</v>
      </c>
      <c r="BJ69" s="144" t="str">
        <f t="shared" si="36"/>
        <v xml:space="preserve">insert into table db_custscience_interns.col_58_DB_SLSCNSL_PRODREFRESH_CDOLW_DMD_ORD_LN_ITM_FCT_null_value_count_table_stats select '58' as col_id, count (sell_loc_hash_key) as null_value_count where SHP_CRDT_AMT IS NULL </v>
      </c>
      <c r="BK69" s="59" t="s">
        <v>15307</v>
      </c>
      <c r="BN69" s="144" t="str">
        <f t="shared" si="37"/>
        <v>insert into table db_custscience_interns.SUMMARY_of_DB_SLSCNSL_PRODREFRESH_CDOLW_DMD_ORD_LN_ITM_FCT_null_value_count_table_stats select col_id, null_value_count from db_custscience_interns.col_58_DB_SLSCNSL_PRODREFRESH_CDOLW_DMD_ORD_LN_ITM_FCT_null_value_count_table_stats ;</v>
      </c>
      <c r="BO69" s="59" t="s">
        <v>13096</v>
      </c>
      <c r="BQ69" s="300"/>
      <c r="BR69" s="300"/>
      <c r="BS69" s="300"/>
      <c r="BU69" s="144" t="str">
        <f t="shared" si="38"/>
        <v>drop table db_custscience_interns.col_58_DB_SLSCNSL_PRODREFRESH_CDOLW_DMD_ORD_LN_ITM_FCT_null_value_count_table_stats ;</v>
      </c>
      <c r="BV69" s="59" t="s">
        <v>12525</v>
      </c>
    </row>
    <row r="70" spans="1:74" s="59" customFormat="1">
      <c r="A70" s="59" t="s">
        <v>679</v>
      </c>
      <c r="B70" s="144" t="str">
        <f t="shared" si="20"/>
        <v>tax_amt double</v>
      </c>
      <c r="C70" s="145">
        <f t="shared" si="21"/>
        <v>8</v>
      </c>
      <c r="D70" s="145">
        <f t="shared" si="22"/>
        <v>0</v>
      </c>
      <c r="E70" s="145"/>
      <c r="F70" s="36" t="str">
        <f t="shared" si="0"/>
        <v>TAX_AMT</v>
      </c>
      <c r="G70" s="36" t="str">
        <f t="shared" si="1"/>
        <v>double</v>
      </c>
      <c r="H70" s="29">
        <v>59</v>
      </c>
      <c r="I70" s="308">
        <f t="shared" si="23"/>
        <v>13184</v>
      </c>
      <c r="J70" s="30"/>
      <c r="K70" s="131" t="str">
        <f t="shared" si="24"/>
        <v xml:space="preserve"> (From PDM)</v>
      </c>
      <c r="L70" s="131"/>
      <c r="M70" s="340"/>
      <c r="N70" s="407" t="s">
        <v>16151</v>
      </c>
      <c r="O70" s="407" t="s">
        <v>16178</v>
      </c>
      <c r="P70" s="334"/>
      <c r="Q70" s="334"/>
      <c r="R70" s="334"/>
      <c r="S70" s="334"/>
      <c r="T70" s="144" t="str">
        <f t="shared" si="25"/>
        <v>TAX_AMT  double,</v>
      </c>
      <c r="U70" s="149" t="s">
        <v>15537</v>
      </c>
      <c r="V70" s="150" t="str">
        <f t="shared" si="26"/>
        <v>TAX_AMT,</v>
      </c>
      <c r="W70" s="149"/>
      <c r="X70" s="149"/>
      <c r="Y70" s="150" t="str">
        <f t="shared" si="27"/>
        <v>,a.TAX_AMT</v>
      </c>
      <c r="Z70" s="303"/>
      <c r="AA70" s="299" t="str">
        <f t="shared" si="28"/>
        <v>select count (distinct TAX_AMT) as TAX_AMT_Count_Distinct FROM DB_SLSCNSL_PRODREFRESH.CDOLW_DMD_ORD_LN_ITM_FCT ;</v>
      </c>
      <c r="AB70" s="303"/>
      <c r="AC70" s="299" t="str">
        <f t="shared" si="29"/>
        <v>select distinct(TAX_AMT) as TAX_AMT_Count_Distinct FROM DB_SLSCNSL_PRODREFRESH.CDOLW_DMD_ORD_LN_ITM_FCT ;</v>
      </c>
      <c r="AD70" s="423" t="s">
        <v>16244</v>
      </c>
      <c r="AE70" s="303"/>
      <c r="AF70" s="59" t="s">
        <v>15414</v>
      </c>
      <c r="AG70" s="59" t="s">
        <v>2825</v>
      </c>
      <c r="AI70" s="144" t="str">
        <f t="shared" si="9"/>
        <v>ORD_CRT_DC_LOC_HASH_KEY</v>
      </c>
      <c r="AJ70" s="144" t="str">
        <f t="shared" si="10"/>
        <v xml:space="preserve"> (From PDM)</v>
      </c>
      <c r="AK70" s="303"/>
      <c r="AL70" s="303"/>
      <c r="AM70" s="298" t="str">
        <f t="shared" si="30"/>
        <v>col_59</v>
      </c>
      <c r="AN70" s="299" t="str">
        <f t="shared" si="31"/>
        <v>create table db_custscience_interns.col_59_DB_SLSCNSL_PRODREFRESH_CDOLW_DMD_ORD_LN_ITM_FCT_distinct_values_table_stats (col_id int, distinct_values bigint) Row format delimited Fields terminated by '\t' Lines terminated by '\n'  Stored as textfile ;</v>
      </c>
      <c r="AO70" s="59" t="s">
        <v>15628</v>
      </c>
      <c r="AR70" s="144" t="str">
        <f t="shared" si="32"/>
        <v>insert into table db_custscience_interns.col_59_DB_SLSCNSL_PRODREFRESH_CDOLW_DMD_ORD_LN_ITM_FCT_distinct_values_table_stats select '59' as col_id, count (distinct TAX_AMT) as distinct_values</v>
      </c>
      <c r="AS70" s="59" t="s">
        <v>15723</v>
      </c>
      <c r="AV70" s="144" t="str">
        <f t="shared" si="33"/>
        <v>insert into table db_custscience_interns.SUMMARY_of_DB_SLSCNSL_PRODREFRESH_CDOLW_DMD_ORD_LN_ITM_FCT_distinct_values_table_stats select col_id, distinct_values from db_custscience_interns.col_59_DB_SLSCNSL_PRODREFRESH_CDOLW_DMD_ORD_LN_ITM_FCT_distinct_values_table_stats ;</v>
      </c>
      <c r="AW70" s="59" t="s">
        <v>15818</v>
      </c>
      <c r="AY70" s="300" t="s">
        <v>16008</v>
      </c>
      <c r="AZ70" s="300">
        <v>62</v>
      </c>
      <c r="BA70" s="300">
        <v>1747</v>
      </c>
      <c r="BC70" s="144" t="str">
        <f t="shared" si="34"/>
        <v>drop table db_custscience_interns.col_59_DB_SLSCNSL_PRODREFRESH_CDOLW_DMD_ORD_LN_ITM_FCT_distinct_values_table_stats;</v>
      </c>
      <c r="BD70" s="59" t="s">
        <v>15912</v>
      </c>
      <c r="BE70" s="301"/>
      <c r="BF70" s="144" t="str">
        <f t="shared" si="35"/>
        <v>create table db_custscience_interns.col_59_DB_SLSCNSL_PRODREFRESH_CDOLW_DMD_ORD_LN_ITM_FCT_null_value_count_table_stats (col_id int, null_value_count bigint) Row format delimited Fields terminated by '\t' Lines terminated by '\n'  Stored as textfile ;</v>
      </c>
      <c r="BG70" s="59" t="s">
        <v>16102</v>
      </c>
      <c r="BJ70" s="144" t="str">
        <f t="shared" si="36"/>
        <v xml:space="preserve">insert into table db_custscience_interns.col_59_DB_SLSCNSL_PRODREFRESH_CDOLW_DMD_ORD_LN_ITM_FCT_null_value_count_table_stats select '59' as col_id, count (sell_loc_hash_key) as null_value_count where TAX_AMT IS NULL </v>
      </c>
      <c r="BK70" s="59" t="s">
        <v>15308</v>
      </c>
      <c r="BN70" s="144" t="str">
        <f t="shared" si="37"/>
        <v>insert into table db_custscience_interns.SUMMARY_of_DB_SLSCNSL_PRODREFRESH_CDOLW_DMD_ORD_LN_ITM_FCT_null_value_count_table_stats select col_id, null_value_count from db_custscience_interns.col_59_DB_SLSCNSL_PRODREFRESH_CDOLW_DMD_ORD_LN_ITM_FCT_null_value_count_table_stats ;</v>
      </c>
      <c r="BO70" s="59" t="s">
        <v>13097</v>
      </c>
      <c r="BQ70" s="300"/>
      <c r="BR70" s="300"/>
      <c r="BS70" s="300"/>
      <c r="BU70" s="144" t="str">
        <f t="shared" si="38"/>
        <v>drop table db_custscience_interns.col_59_DB_SLSCNSL_PRODREFRESH_CDOLW_DMD_ORD_LN_ITM_FCT_null_value_count_table_stats ;</v>
      </c>
      <c r="BV70" s="59" t="s">
        <v>12526</v>
      </c>
    </row>
    <row r="71" spans="1:74" s="59" customFormat="1" ht="30.75" thickBot="1">
      <c r="A71" s="59" t="s">
        <v>680</v>
      </c>
      <c r="B71" s="144" t="str">
        <f t="shared" si="20"/>
        <v>ord_ln_un_qty int</v>
      </c>
      <c r="C71" s="145">
        <f t="shared" si="21"/>
        <v>14</v>
      </c>
      <c r="D71" s="145">
        <f t="shared" si="22"/>
        <v>0</v>
      </c>
      <c r="E71" s="145"/>
      <c r="F71" s="419" t="str">
        <f t="shared" si="0"/>
        <v>ORD_LN_UN_QTY</v>
      </c>
      <c r="G71" s="158" t="str">
        <f t="shared" si="1"/>
        <v>int</v>
      </c>
      <c r="H71" s="162">
        <v>60</v>
      </c>
      <c r="I71" s="312">
        <f t="shared" si="23"/>
        <v>332</v>
      </c>
      <c r="J71" s="412"/>
      <c r="K71" s="333" t="str">
        <f t="shared" si="24"/>
        <v>Current release status quantity Derived from YFSORDER RELEASE STATUS STATUS QUANTITY when the order has reached a demanded state  (From PDM)</v>
      </c>
      <c r="L71" s="333"/>
      <c r="M71" s="408"/>
      <c r="N71" s="420" t="s">
        <v>141</v>
      </c>
      <c r="O71" s="420" t="s">
        <v>3359</v>
      </c>
      <c r="P71" s="334"/>
      <c r="Q71" s="334"/>
      <c r="R71" s="334"/>
      <c r="S71" s="334"/>
      <c r="T71" s="144" t="str">
        <f t="shared" si="25"/>
        <v>ORD_LN_UN_QTY  int,</v>
      </c>
      <c r="U71" s="149" t="s">
        <v>15538</v>
      </c>
      <c r="V71" s="150" t="str">
        <f t="shared" si="26"/>
        <v>ORD_LN_UN_QTY,</v>
      </c>
      <c r="W71" s="149"/>
      <c r="X71" s="149"/>
      <c r="Y71" s="150" t="str">
        <f t="shared" si="27"/>
        <v>,a.ORD_LN_UN_QTY</v>
      </c>
      <c r="Z71" s="303"/>
      <c r="AA71" s="299" t="str">
        <f t="shared" si="28"/>
        <v>select count (distinct ORD_LN_UN_QTY) as ORD_LN_UN_QTY_Count_Distinct FROM DB_SLSCNSL_PRODREFRESH.CDOLW_DMD_ORD_LN_ITM_FCT ;</v>
      </c>
      <c r="AB71" s="303"/>
      <c r="AC71" s="299" t="str">
        <f t="shared" si="29"/>
        <v>select distinct(ORD_LN_UN_QTY) as ORD_LN_UN_QTY_Count_Distinct FROM DB_SLSCNSL_PRODREFRESH.CDOLW_DMD_ORD_LN_ITM_FCT ;</v>
      </c>
      <c r="AD71" s="423" t="s">
        <v>16245</v>
      </c>
      <c r="AE71" s="303"/>
      <c r="AF71" s="59" t="s">
        <v>15415</v>
      </c>
      <c r="AG71" s="59" t="s">
        <v>2825</v>
      </c>
      <c r="AI71" s="144" t="str">
        <f t="shared" si="9"/>
        <v>DC_LOC_HASH_KEY</v>
      </c>
      <c r="AJ71" s="144" t="str">
        <f t="shared" si="10"/>
        <v xml:space="preserve"> (From PDM)</v>
      </c>
      <c r="AK71" s="303"/>
      <c r="AL71" s="303"/>
      <c r="AM71" s="298" t="str">
        <f t="shared" si="30"/>
        <v>col_60</v>
      </c>
      <c r="AN71" s="299" t="str">
        <f t="shared" si="31"/>
        <v>create table db_custscience_interns.col_60_DB_SLSCNSL_PRODREFRESH_CDOLW_DMD_ORD_LN_ITM_FCT_distinct_values_table_stats (col_id int, distinct_values bigint) Row format delimited Fields terminated by '\t' Lines terminated by '\n'  Stored as textfile ;</v>
      </c>
      <c r="AO71" s="59" t="s">
        <v>15629</v>
      </c>
      <c r="AR71" s="144" t="str">
        <f t="shared" si="32"/>
        <v>insert into table db_custscience_interns.col_60_DB_SLSCNSL_PRODREFRESH_CDOLW_DMD_ORD_LN_ITM_FCT_distinct_values_table_stats select '60' as col_id, count (distinct ORD_LN_UN_QTY) as distinct_values</v>
      </c>
      <c r="AS71" s="59" t="s">
        <v>15724</v>
      </c>
      <c r="AV71" s="144" t="str">
        <f t="shared" si="33"/>
        <v>insert into table db_custscience_interns.SUMMARY_of_DB_SLSCNSL_PRODREFRESH_CDOLW_DMD_ORD_LN_ITM_FCT_distinct_values_table_stats select col_id, distinct_values from db_custscience_interns.col_60_DB_SLSCNSL_PRODREFRESH_CDOLW_DMD_ORD_LN_ITM_FCT_distinct_values_table_stats ;</v>
      </c>
      <c r="AW71" s="59" t="s">
        <v>15819</v>
      </c>
      <c r="AY71" s="300" t="s">
        <v>16009</v>
      </c>
      <c r="AZ71" s="300">
        <v>63</v>
      </c>
      <c r="BA71" s="300">
        <v>150780</v>
      </c>
      <c r="BC71" s="144" t="str">
        <f t="shared" si="34"/>
        <v>drop table db_custscience_interns.col_60_DB_SLSCNSL_PRODREFRESH_CDOLW_DMD_ORD_LN_ITM_FCT_distinct_values_table_stats;</v>
      </c>
      <c r="BD71" s="59" t="s">
        <v>15913</v>
      </c>
      <c r="BE71" s="301"/>
      <c r="BF71" s="144" t="str">
        <f t="shared" si="35"/>
        <v>create table db_custscience_interns.col_60_DB_SLSCNSL_PRODREFRESH_CDOLW_DMD_ORD_LN_ITM_FCT_null_value_count_table_stats (col_id int, null_value_count bigint) Row format delimited Fields terminated by '\t' Lines terminated by '\n'  Stored as textfile ;</v>
      </c>
      <c r="BG71" s="59" t="s">
        <v>16103</v>
      </c>
      <c r="BJ71" s="144" t="str">
        <f t="shared" si="36"/>
        <v xml:space="preserve">insert into table db_custscience_interns.col_60_DB_SLSCNSL_PRODREFRESH_CDOLW_DMD_ORD_LN_ITM_FCT_null_value_count_table_stats select '60' as col_id, count (sell_loc_hash_key) as null_value_count where ORD_LN_UN_QTY IS NULL </v>
      </c>
      <c r="BK71" s="59" t="s">
        <v>15309</v>
      </c>
      <c r="BN71" s="144" t="str">
        <f t="shared" si="37"/>
        <v>insert into table db_custscience_interns.SUMMARY_of_DB_SLSCNSL_PRODREFRESH_CDOLW_DMD_ORD_LN_ITM_FCT_null_value_count_table_stats select col_id, null_value_count from db_custscience_interns.col_60_DB_SLSCNSL_PRODREFRESH_CDOLW_DMD_ORD_LN_ITM_FCT_null_value_count_table_stats ;</v>
      </c>
      <c r="BO71" s="59" t="s">
        <v>13098</v>
      </c>
      <c r="BQ71" s="300"/>
      <c r="BR71" s="300"/>
      <c r="BS71" s="300"/>
      <c r="BU71" s="144" t="str">
        <f t="shared" si="38"/>
        <v>drop table db_custscience_interns.col_60_DB_SLSCNSL_PRODREFRESH_CDOLW_DMD_ORD_LN_ITM_FCT_null_value_count_table_stats ;</v>
      </c>
      <c r="BV71" s="59" t="s">
        <v>12527</v>
      </c>
    </row>
    <row r="72" spans="1:74" s="59" customFormat="1">
      <c r="A72" s="59" t="s">
        <v>681</v>
      </c>
      <c r="B72" s="144" t="str">
        <f t="shared" si="20"/>
        <v>ord_ln_xtd_orig_rtl_prc_amt double</v>
      </c>
      <c r="C72" s="145">
        <f t="shared" si="21"/>
        <v>28</v>
      </c>
      <c r="D72" s="145">
        <f t="shared" si="22"/>
        <v>0</v>
      </c>
      <c r="E72" s="145"/>
      <c r="F72" s="152" t="str">
        <f t="shared" si="0"/>
        <v>ORD_LN_XTD_ORIG_RTL_PRC_AMT</v>
      </c>
      <c r="G72" s="152" t="str">
        <f t="shared" si="1"/>
        <v>double</v>
      </c>
      <c r="H72" s="156">
        <v>61</v>
      </c>
      <c r="I72" s="310">
        <f t="shared" si="23"/>
        <v>11905</v>
      </c>
      <c r="J72" s="178"/>
      <c r="K72" s="179" t="str">
        <f t="shared" si="24"/>
        <v xml:space="preserve"> (From PDM)</v>
      </c>
      <c r="L72" s="179"/>
      <c r="M72" s="410"/>
      <c r="N72" s="411" t="s">
        <v>16152</v>
      </c>
      <c r="O72" s="411" t="s">
        <v>16172</v>
      </c>
      <c r="P72" s="334"/>
      <c r="Q72" s="334"/>
      <c r="R72" s="334"/>
      <c r="S72" s="334"/>
      <c r="T72" s="144" t="str">
        <f t="shared" si="25"/>
        <v>ORD_LN_XTD_ORIG_RTL_PRC_AMT  double,</v>
      </c>
      <c r="U72" s="149" t="s">
        <v>15539</v>
      </c>
      <c r="V72" s="150" t="str">
        <f t="shared" si="26"/>
        <v>ORD_LN_XTD_ORIG_RTL_PRC_AMT,</v>
      </c>
      <c r="W72" s="149"/>
      <c r="X72" s="149"/>
      <c r="Y72" s="150" t="str">
        <f t="shared" si="27"/>
        <v>,a.ORD_LN_XTD_ORIG_RTL_PRC_AMT</v>
      </c>
      <c r="Z72" s="303"/>
      <c r="AA72" s="299" t="str">
        <f t="shared" si="28"/>
        <v>select count (distinct ORD_LN_XTD_ORIG_RTL_PRC_AMT) as ORD_LN_XTD_ORIG_RTL_PRC_AMT_Count_Distinct FROM DB_SLSCNSL_PRODREFRESH.CDOLW_DMD_ORD_LN_ITM_FCT ;</v>
      </c>
      <c r="AB72" s="303"/>
      <c r="AC72" s="299" t="str">
        <f t="shared" si="29"/>
        <v>select distinct(ORD_LN_XTD_ORIG_RTL_PRC_AMT) as ORD_LN_XTD_ORIG_RTL_PRC_AMT_Count_Distinct FROM DB_SLSCNSL_PRODREFRESH.CDOLW_DMD_ORD_LN_ITM_FCT ;</v>
      </c>
      <c r="AD72" s="423" t="s">
        <v>16246</v>
      </c>
      <c r="AE72" s="303"/>
      <c r="AF72" s="59" t="s">
        <v>15416</v>
      </c>
      <c r="AG72" s="59" t="s">
        <v>13509</v>
      </c>
      <c r="AI72" s="144" t="str">
        <f t="shared" si="9"/>
        <v>EPOC_ID</v>
      </c>
      <c r="AJ72" s="144" t="str">
        <f t="shared" si="10"/>
        <v xml:space="preserve"> (From PDM)</v>
      </c>
      <c r="AK72" s="303"/>
      <c r="AL72" s="303"/>
      <c r="AM72" s="298" t="str">
        <f t="shared" si="30"/>
        <v>col_61</v>
      </c>
      <c r="AN72" s="299" t="str">
        <f t="shared" si="31"/>
        <v>create table db_custscience_interns.col_61_DB_SLSCNSL_PRODREFRESH_CDOLW_DMD_ORD_LN_ITM_FCT_distinct_values_table_stats (col_id int, distinct_values bigint) Row format delimited Fields terminated by '\t' Lines terminated by '\n'  Stored as textfile ;</v>
      </c>
      <c r="AO72" s="59" t="s">
        <v>15630</v>
      </c>
      <c r="AR72" s="144" t="str">
        <f t="shared" si="32"/>
        <v>insert into table db_custscience_interns.col_61_DB_SLSCNSL_PRODREFRESH_CDOLW_DMD_ORD_LN_ITM_FCT_distinct_values_table_stats select '61' as col_id, count (distinct ORD_LN_XTD_ORIG_RTL_PRC_AMT) as distinct_values</v>
      </c>
      <c r="AS72" s="59" t="s">
        <v>15725</v>
      </c>
      <c r="AV72" s="144" t="str">
        <f t="shared" si="33"/>
        <v>insert into table db_custscience_interns.SUMMARY_of_DB_SLSCNSL_PRODREFRESH_CDOLW_DMD_ORD_LN_ITM_FCT_distinct_values_table_stats select col_id, distinct_values from db_custscience_interns.col_61_DB_SLSCNSL_PRODREFRESH_CDOLW_DMD_ORD_LN_ITM_FCT_distinct_values_table_stats ;</v>
      </c>
      <c r="AW72" s="59" t="s">
        <v>15820</v>
      </c>
      <c r="AY72" s="300" t="s">
        <v>16010</v>
      </c>
      <c r="AZ72" s="300">
        <v>64</v>
      </c>
      <c r="BA72" s="300">
        <v>229667</v>
      </c>
      <c r="BC72" s="144" t="str">
        <f t="shared" si="34"/>
        <v>drop table db_custscience_interns.col_61_DB_SLSCNSL_PRODREFRESH_CDOLW_DMD_ORD_LN_ITM_FCT_distinct_values_table_stats;</v>
      </c>
      <c r="BD72" s="59" t="s">
        <v>15914</v>
      </c>
      <c r="BE72" s="301"/>
      <c r="BF72" s="144" t="str">
        <f t="shared" si="35"/>
        <v>create table db_custscience_interns.col_61_DB_SLSCNSL_PRODREFRESH_CDOLW_DMD_ORD_LN_ITM_FCT_null_value_count_table_stats (col_id int, null_value_count bigint) Row format delimited Fields terminated by '\t' Lines terminated by '\n'  Stored as textfile ;</v>
      </c>
      <c r="BG72" s="59" t="s">
        <v>16104</v>
      </c>
      <c r="BJ72" s="144" t="str">
        <f t="shared" si="36"/>
        <v xml:space="preserve">insert into table db_custscience_interns.col_61_DB_SLSCNSL_PRODREFRESH_CDOLW_DMD_ORD_LN_ITM_FCT_null_value_count_table_stats select '61' as col_id, count (sell_loc_hash_key) as null_value_count where ORD_LN_XTD_ORIG_RTL_PRC_AMT IS NULL </v>
      </c>
      <c r="BK72" s="59" t="s">
        <v>15310</v>
      </c>
      <c r="BN72" s="144" t="str">
        <f t="shared" si="37"/>
        <v>insert into table db_custscience_interns.SUMMARY_of_DB_SLSCNSL_PRODREFRESH_CDOLW_DMD_ORD_LN_ITM_FCT_null_value_count_table_stats select col_id, null_value_count from db_custscience_interns.col_61_DB_SLSCNSL_PRODREFRESH_CDOLW_DMD_ORD_LN_ITM_FCT_null_value_count_table_stats ;</v>
      </c>
      <c r="BO72" s="59" t="s">
        <v>13099</v>
      </c>
      <c r="BQ72" s="300"/>
      <c r="BR72" s="300"/>
      <c r="BS72" s="300"/>
      <c r="BU72" s="144" t="str">
        <f t="shared" si="38"/>
        <v>drop table db_custscience_interns.col_61_DB_SLSCNSL_PRODREFRESH_CDOLW_DMD_ORD_LN_ITM_FCT_null_value_count_table_stats ;</v>
      </c>
      <c r="BV72" s="59" t="s">
        <v>12528</v>
      </c>
    </row>
    <row r="73" spans="1:74" s="59" customFormat="1">
      <c r="A73" s="59" t="s">
        <v>682</v>
      </c>
      <c r="B73" s="144" t="str">
        <f t="shared" si="20"/>
        <v>dnrm_orig_rtl_prc_amt double</v>
      </c>
      <c r="C73" s="145">
        <f t="shared" si="21"/>
        <v>22</v>
      </c>
      <c r="D73" s="145">
        <f t="shared" si="22"/>
        <v>0</v>
      </c>
      <c r="E73" s="145"/>
      <c r="F73" s="36" t="str">
        <f t="shared" si="0"/>
        <v>DNRM_ORIG_RTL_PRC_AMT</v>
      </c>
      <c r="G73" s="36" t="str">
        <f t="shared" si="1"/>
        <v>double</v>
      </c>
      <c r="H73" s="29">
        <v>62</v>
      </c>
      <c r="I73" s="308">
        <f t="shared" si="23"/>
        <v>1747</v>
      </c>
      <c r="J73" s="30"/>
      <c r="K73" s="131" t="str">
        <f t="shared" si="24"/>
        <v xml:space="preserve"> (From PDM)</v>
      </c>
      <c r="L73" s="131"/>
      <c r="M73" s="340"/>
      <c r="N73" s="407" t="s">
        <v>16152</v>
      </c>
      <c r="O73" s="407" t="s">
        <v>16173</v>
      </c>
      <c r="P73" s="334"/>
      <c r="Q73" s="334"/>
      <c r="R73" s="334"/>
      <c r="S73" s="334"/>
      <c r="T73" s="144" t="str">
        <f t="shared" si="25"/>
        <v>DNRM_ORIG_RTL_PRC_AMT  double,</v>
      </c>
      <c r="U73" s="149" t="s">
        <v>15540</v>
      </c>
      <c r="V73" s="150" t="str">
        <f t="shared" si="26"/>
        <v>DNRM_ORIG_RTL_PRC_AMT,</v>
      </c>
      <c r="W73" s="149"/>
      <c r="X73" s="149"/>
      <c r="Y73" s="150" t="str">
        <f t="shared" si="27"/>
        <v>,a.DNRM_ORIG_RTL_PRC_AMT</v>
      </c>
      <c r="Z73" s="303"/>
      <c r="AA73" s="299" t="str">
        <f t="shared" si="28"/>
        <v>select count (distinct DNRM_ORIG_RTL_PRC_AMT) as DNRM_ORIG_RTL_PRC_AMT_Count_Distinct FROM DB_SLSCNSL_PRODREFRESH.CDOLW_DMD_ORD_LN_ITM_FCT ;</v>
      </c>
      <c r="AB73" s="303"/>
      <c r="AC73" s="299" t="str">
        <f t="shared" si="29"/>
        <v>select distinct(DNRM_ORIG_RTL_PRC_AMT) as DNRM_ORIG_RTL_PRC_AMT_Count_Distinct FROM DB_SLSCNSL_PRODREFRESH.CDOLW_DMD_ORD_LN_ITM_FCT ;</v>
      </c>
      <c r="AD73" s="423" t="s">
        <v>16247</v>
      </c>
      <c r="AE73" s="303"/>
      <c r="AF73" s="59" t="s">
        <v>15417</v>
      </c>
      <c r="AG73" s="59" t="s">
        <v>2825</v>
      </c>
      <c r="AI73" s="144" t="str">
        <f t="shared" si="9"/>
        <v>MDSE_TYP_CD</v>
      </c>
      <c r="AJ73" s="144" t="str">
        <f t="shared" si="10"/>
        <v xml:space="preserve"> (From PDM)</v>
      </c>
      <c r="AK73" s="303"/>
      <c r="AL73" s="303"/>
      <c r="AM73" s="298" t="str">
        <f t="shared" si="30"/>
        <v>col_62</v>
      </c>
      <c r="AN73" s="299" t="str">
        <f t="shared" si="31"/>
        <v>create table db_custscience_interns.col_62_DB_SLSCNSL_PRODREFRESH_CDOLW_DMD_ORD_LN_ITM_FCT_distinct_values_table_stats (col_id int, distinct_values bigint) Row format delimited Fields terminated by '\t' Lines terminated by '\n'  Stored as textfile ;</v>
      </c>
      <c r="AO73" s="59" t="s">
        <v>15631</v>
      </c>
      <c r="AR73" s="144" t="str">
        <f t="shared" si="32"/>
        <v>insert into table db_custscience_interns.col_62_DB_SLSCNSL_PRODREFRESH_CDOLW_DMD_ORD_LN_ITM_FCT_distinct_values_table_stats select '62' as col_id, count (distinct DNRM_ORIG_RTL_PRC_AMT) as distinct_values</v>
      </c>
      <c r="AS73" s="59" t="s">
        <v>15726</v>
      </c>
      <c r="AV73" s="144" t="str">
        <f t="shared" si="33"/>
        <v>insert into table db_custscience_interns.SUMMARY_of_DB_SLSCNSL_PRODREFRESH_CDOLW_DMD_ORD_LN_ITM_FCT_distinct_values_table_stats select col_id, distinct_values from db_custscience_interns.col_62_DB_SLSCNSL_PRODREFRESH_CDOLW_DMD_ORD_LN_ITM_FCT_distinct_values_table_stats ;</v>
      </c>
      <c r="AW73" s="59" t="s">
        <v>15821</v>
      </c>
      <c r="AY73" s="300" t="s">
        <v>16011</v>
      </c>
      <c r="AZ73" s="300">
        <v>65</v>
      </c>
      <c r="BA73" s="300">
        <v>5</v>
      </c>
      <c r="BC73" s="144" t="str">
        <f t="shared" si="34"/>
        <v>drop table db_custscience_interns.col_62_DB_SLSCNSL_PRODREFRESH_CDOLW_DMD_ORD_LN_ITM_FCT_distinct_values_table_stats;</v>
      </c>
      <c r="BD73" s="59" t="s">
        <v>15915</v>
      </c>
      <c r="BE73" s="301"/>
      <c r="BF73" s="144" t="str">
        <f t="shared" si="35"/>
        <v>create table db_custscience_interns.col_62_DB_SLSCNSL_PRODREFRESH_CDOLW_DMD_ORD_LN_ITM_FCT_null_value_count_table_stats (col_id int, null_value_count bigint) Row format delimited Fields terminated by '\t' Lines terminated by '\n'  Stored as textfile ;</v>
      </c>
      <c r="BG73" s="59" t="s">
        <v>16105</v>
      </c>
      <c r="BJ73" s="144" t="str">
        <f t="shared" si="36"/>
        <v xml:space="preserve">insert into table db_custscience_interns.col_62_DB_SLSCNSL_PRODREFRESH_CDOLW_DMD_ORD_LN_ITM_FCT_null_value_count_table_stats select '62' as col_id, count (sell_loc_hash_key) as null_value_count where DNRM_ORIG_RTL_PRC_AMT IS NULL </v>
      </c>
      <c r="BK73" s="59" t="s">
        <v>15311</v>
      </c>
      <c r="BN73" s="144" t="str">
        <f t="shared" si="37"/>
        <v>insert into table db_custscience_interns.SUMMARY_of_DB_SLSCNSL_PRODREFRESH_CDOLW_DMD_ORD_LN_ITM_FCT_null_value_count_table_stats select col_id, null_value_count from db_custscience_interns.col_62_DB_SLSCNSL_PRODREFRESH_CDOLW_DMD_ORD_LN_ITM_FCT_null_value_count_table_stats ;</v>
      </c>
      <c r="BO73" s="59" t="s">
        <v>13100</v>
      </c>
      <c r="BQ73" s="300"/>
      <c r="BR73" s="300"/>
      <c r="BS73" s="300"/>
      <c r="BU73" s="144" t="str">
        <f t="shared" si="38"/>
        <v>drop table db_custscience_interns.col_62_DB_SLSCNSL_PRODREFRESH_CDOLW_DMD_ORD_LN_ITM_FCT_null_value_count_table_stats ;</v>
      </c>
      <c r="BV73" s="59" t="s">
        <v>12529</v>
      </c>
    </row>
    <row r="74" spans="1:74" s="59" customFormat="1">
      <c r="A74" s="59" t="s">
        <v>683</v>
      </c>
      <c r="B74" s="144" t="str">
        <f t="shared" si="20"/>
        <v>ord_xtd_wac_cst_amt double</v>
      </c>
      <c r="C74" s="145">
        <f t="shared" si="21"/>
        <v>20</v>
      </c>
      <c r="D74" s="145">
        <f t="shared" si="22"/>
        <v>0</v>
      </c>
      <c r="E74" s="145"/>
      <c r="F74" s="36" t="str">
        <f t="shared" si="0"/>
        <v>ORD_XTD_WAC_CST_AMT</v>
      </c>
      <c r="G74" s="36" t="str">
        <f t="shared" si="1"/>
        <v>double</v>
      </c>
      <c r="H74" s="29">
        <v>63</v>
      </c>
      <c r="I74" s="308">
        <f t="shared" si="23"/>
        <v>150780</v>
      </c>
      <c r="J74" s="30"/>
      <c r="K74" s="131" t="str">
        <f t="shared" si="24"/>
        <v xml:space="preserve"> (From PDM)</v>
      </c>
      <c r="L74" s="131"/>
      <c r="M74" s="340"/>
      <c r="N74" s="407" t="s">
        <v>16149</v>
      </c>
      <c r="O74" s="407" t="s">
        <v>16179</v>
      </c>
      <c r="P74" s="334"/>
      <c r="Q74" s="334"/>
      <c r="R74" s="334"/>
      <c r="S74" s="334"/>
      <c r="T74" s="144" t="str">
        <f t="shared" si="25"/>
        <v>ORD_XTD_WAC_CST_AMT  double,</v>
      </c>
      <c r="U74" s="149" t="s">
        <v>15541</v>
      </c>
      <c r="V74" s="150" t="str">
        <f t="shared" si="26"/>
        <v>ORD_XTD_WAC_CST_AMT,</v>
      </c>
      <c r="W74" s="149"/>
      <c r="X74" s="149"/>
      <c r="Y74" s="150" t="str">
        <f t="shared" si="27"/>
        <v>,a.ORD_XTD_WAC_CST_AMT</v>
      </c>
      <c r="Z74" s="303"/>
      <c r="AA74" s="299" t="str">
        <f t="shared" si="28"/>
        <v>select count (distinct ORD_XTD_WAC_CST_AMT) as ORD_XTD_WAC_CST_AMT_Count_Distinct FROM DB_SLSCNSL_PRODREFRESH.CDOLW_DMD_ORD_LN_ITM_FCT ;</v>
      </c>
      <c r="AB74" s="303"/>
      <c r="AC74" s="299" t="str">
        <f t="shared" si="29"/>
        <v>select distinct(ORD_XTD_WAC_CST_AMT) as ORD_XTD_WAC_CST_AMT_Count_Distinct FROM DB_SLSCNSL_PRODREFRESH.CDOLW_DMD_ORD_LN_ITM_FCT ;</v>
      </c>
      <c r="AD74" s="423" t="s">
        <v>16248</v>
      </c>
      <c r="AE74" s="303"/>
      <c r="AF74" s="59" t="s">
        <v>15418</v>
      </c>
      <c r="AG74" s="59" t="s">
        <v>2825</v>
      </c>
      <c r="AH74" s="59" t="s">
        <v>15479</v>
      </c>
      <c r="AI74" s="144" t="str">
        <f t="shared" si="9"/>
        <v>RTN_ORD_ID</v>
      </c>
      <c r="AJ74" s="144" t="str">
        <f t="shared" si="10"/>
        <v>Generally accepted Order management system Return order identifier Derived from YFS_ORDER_HEADER. ORDER_NO Repeats at all levels per ORD_KEY  (From PDM)</v>
      </c>
      <c r="AK74" s="303"/>
      <c r="AL74" s="303"/>
      <c r="AM74" s="298" t="str">
        <f t="shared" si="30"/>
        <v>col_63</v>
      </c>
      <c r="AN74" s="299" t="str">
        <f t="shared" si="31"/>
        <v>create table db_custscience_interns.col_63_DB_SLSCNSL_PRODREFRESH_CDOLW_DMD_ORD_LN_ITM_FCT_distinct_values_table_stats (col_id int, distinct_values bigint) Row format delimited Fields terminated by '\t' Lines terminated by '\n'  Stored as textfile ;</v>
      </c>
      <c r="AO74" s="59" t="s">
        <v>15632</v>
      </c>
      <c r="AR74" s="144" t="str">
        <f t="shared" si="32"/>
        <v>insert into table db_custscience_interns.col_63_DB_SLSCNSL_PRODREFRESH_CDOLW_DMD_ORD_LN_ITM_FCT_distinct_values_table_stats select '63' as col_id, count (distinct ORD_XTD_WAC_CST_AMT) as distinct_values</v>
      </c>
      <c r="AS74" s="59" t="s">
        <v>15727</v>
      </c>
      <c r="AV74" s="144" t="str">
        <f t="shared" si="33"/>
        <v>insert into table db_custscience_interns.SUMMARY_of_DB_SLSCNSL_PRODREFRESH_CDOLW_DMD_ORD_LN_ITM_FCT_distinct_values_table_stats select col_id, distinct_values from db_custscience_interns.col_63_DB_SLSCNSL_PRODREFRESH_CDOLW_DMD_ORD_LN_ITM_FCT_distinct_values_table_stats ;</v>
      </c>
      <c r="AW74" s="59" t="s">
        <v>15822</v>
      </c>
      <c r="AY74" s="300" t="s">
        <v>16012</v>
      </c>
      <c r="AZ74" s="300">
        <v>66</v>
      </c>
      <c r="BA74" s="300">
        <v>54024786</v>
      </c>
      <c r="BC74" s="144" t="str">
        <f t="shared" si="34"/>
        <v>drop table db_custscience_interns.col_63_DB_SLSCNSL_PRODREFRESH_CDOLW_DMD_ORD_LN_ITM_FCT_distinct_values_table_stats;</v>
      </c>
      <c r="BD74" s="59" t="s">
        <v>15916</v>
      </c>
      <c r="BE74" s="301"/>
      <c r="BF74" s="144" t="str">
        <f t="shared" si="35"/>
        <v>create table db_custscience_interns.col_63_DB_SLSCNSL_PRODREFRESH_CDOLW_DMD_ORD_LN_ITM_FCT_null_value_count_table_stats (col_id int, null_value_count bigint) Row format delimited Fields terminated by '\t' Lines terminated by '\n'  Stored as textfile ;</v>
      </c>
      <c r="BG74" s="59" t="s">
        <v>16106</v>
      </c>
      <c r="BJ74" s="144" t="str">
        <f t="shared" si="36"/>
        <v xml:space="preserve">insert into table db_custscience_interns.col_63_DB_SLSCNSL_PRODREFRESH_CDOLW_DMD_ORD_LN_ITM_FCT_null_value_count_table_stats select '63' as col_id, count (sell_loc_hash_key) as null_value_count where ORD_XTD_WAC_CST_AMT IS NULL </v>
      </c>
      <c r="BK74" s="59" t="s">
        <v>15312</v>
      </c>
      <c r="BN74" s="144" t="str">
        <f t="shared" si="37"/>
        <v>insert into table db_custscience_interns.SUMMARY_of_DB_SLSCNSL_PRODREFRESH_CDOLW_DMD_ORD_LN_ITM_FCT_null_value_count_table_stats select col_id, null_value_count from db_custscience_interns.col_63_DB_SLSCNSL_PRODREFRESH_CDOLW_DMD_ORD_LN_ITM_FCT_null_value_count_table_stats ;</v>
      </c>
      <c r="BO74" s="59" t="s">
        <v>13101</v>
      </c>
      <c r="BQ74" s="300"/>
      <c r="BR74" s="300"/>
      <c r="BS74" s="300"/>
      <c r="BU74" s="144" t="str">
        <f t="shared" si="38"/>
        <v>drop table db_custscience_interns.col_63_DB_SLSCNSL_PRODREFRESH_CDOLW_DMD_ORD_LN_ITM_FCT_null_value_count_table_stats ;</v>
      </c>
      <c r="BV74" s="59" t="s">
        <v>12530</v>
      </c>
    </row>
    <row r="75" spans="1:74" s="59" customFormat="1">
      <c r="A75" s="59" t="s">
        <v>684</v>
      </c>
      <c r="B75" s="144" t="str">
        <f t="shared" si="20"/>
        <v>ord_ln_xtd_net_dsct_prc_amt double</v>
      </c>
      <c r="C75" s="145">
        <f t="shared" si="21"/>
        <v>28</v>
      </c>
      <c r="D75" s="145">
        <f t="shared" si="22"/>
        <v>0</v>
      </c>
      <c r="E75" s="145"/>
      <c r="F75" s="36" t="str">
        <f t="shared" si="0"/>
        <v>ORD_LN_XTD_NET_DSCT_PRC_AMT</v>
      </c>
      <c r="G75" s="36" t="str">
        <f t="shared" si="1"/>
        <v>double</v>
      </c>
      <c r="H75" s="29">
        <v>64</v>
      </c>
      <c r="I75" s="308">
        <f t="shared" si="23"/>
        <v>229667</v>
      </c>
      <c r="J75" s="30"/>
      <c r="K75" s="131" t="str">
        <f t="shared" si="24"/>
        <v xml:space="preserve"> (From PDM)</v>
      </c>
      <c r="L75" s="131"/>
      <c r="M75" s="340"/>
      <c r="N75" s="407" t="s">
        <v>16153</v>
      </c>
      <c r="O75" s="407" t="s">
        <v>16180</v>
      </c>
      <c r="P75" s="334"/>
      <c r="Q75" s="334"/>
      <c r="R75" s="334"/>
      <c r="S75" s="334"/>
      <c r="T75" s="144" t="str">
        <f t="shared" si="25"/>
        <v>ORD_LN_XTD_NET_DSCT_PRC_AMT  double,</v>
      </c>
      <c r="U75" s="149" t="s">
        <v>15542</v>
      </c>
      <c r="V75" s="150" t="str">
        <f t="shared" si="26"/>
        <v>ORD_LN_XTD_NET_DSCT_PRC_AMT,</v>
      </c>
      <c r="W75" s="149"/>
      <c r="X75" s="149"/>
      <c r="Y75" s="150" t="str">
        <f t="shared" si="27"/>
        <v>,a.ORD_LN_XTD_NET_DSCT_PRC_AMT</v>
      </c>
      <c r="Z75" s="303"/>
      <c r="AA75" s="299" t="str">
        <f t="shared" si="28"/>
        <v>select count (distinct ORD_LN_XTD_NET_DSCT_PRC_AMT) as ORD_LN_XTD_NET_DSCT_PRC_AMT_Count_Distinct FROM DB_SLSCNSL_PRODREFRESH.CDOLW_DMD_ORD_LN_ITM_FCT ;</v>
      </c>
      <c r="AB75" s="303"/>
      <c r="AC75" s="299" t="str">
        <f t="shared" si="29"/>
        <v>select distinct(ORD_LN_XTD_NET_DSCT_PRC_AMT) as ORD_LN_XTD_NET_DSCT_PRC_AMT_Count_Distinct FROM DB_SLSCNSL_PRODREFRESH.CDOLW_DMD_ORD_LN_ITM_FCT ;</v>
      </c>
      <c r="AD75" s="423" t="s">
        <v>16249</v>
      </c>
      <c r="AE75" s="303"/>
      <c r="AF75" s="59" t="s">
        <v>15419</v>
      </c>
      <c r="AG75" s="59" t="s">
        <v>2825</v>
      </c>
      <c r="AH75" s="59" t="s">
        <v>15480</v>
      </c>
      <c r="AI75" s="144" t="str">
        <f t="shared" si="9"/>
        <v>RTN_ORD_LN_NBR</v>
      </c>
      <c r="AJ75" s="144" t="str">
        <f t="shared" si="10"/>
        <v>Generally accepted Order management system Return order identifier Derived from YFS ORDER LINE. PRIME LINE NBR  (From PDM)</v>
      </c>
      <c r="AK75" s="303"/>
      <c r="AL75" s="303"/>
      <c r="AM75" s="298" t="str">
        <f t="shared" si="30"/>
        <v>col_64</v>
      </c>
      <c r="AN75" s="299" t="str">
        <f t="shared" si="31"/>
        <v>create table db_custscience_interns.col_64_DB_SLSCNSL_PRODREFRESH_CDOLW_DMD_ORD_LN_ITM_FCT_distinct_values_table_stats (col_id int, distinct_values bigint) Row format delimited Fields terminated by '\t' Lines terminated by '\n'  Stored as textfile ;</v>
      </c>
      <c r="AO75" s="59" t="s">
        <v>15633</v>
      </c>
      <c r="AR75" s="144" t="str">
        <f t="shared" si="32"/>
        <v>insert into table db_custscience_interns.col_64_DB_SLSCNSL_PRODREFRESH_CDOLW_DMD_ORD_LN_ITM_FCT_distinct_values_table_stats select '64' as col_id, count (distinct ORD_LN_XTD_NET_DSCT_PRC_AMT) as distinct_values</v>
      </c>
      <c r="AS75" s="59" t="s">
        <v>15728</v>
      </c>
      <c r="AV75" s="144" t="str">
        <f t="shared" si="33"/>
        <v>insert into table db_custscience_interns.SUMMARY_of_DB_SLSCNSL_PRODREFRESH_CDOLW_DMD_ORD_LN_ITM_FCT_distinct_values_table_stats select col_id, distinct_values from db_custscience_interns.col_64_DB_SLSCNSL_PRODREFRESH_CDOLW_DMD_ORD_LN_ITM_FCT_distinct_values_table_stats ;</v>
      </c>
      <c r="AW75" s="59" t="s">
        <v>15823</v>
      </c>
      <c r="AY75" s="300" t="s">
        <v>16013</v>
      </c>
      <c r="AZ75" s="300">
        <v>67</v>
      </c>
      <c r="BA75" s="300">
        <v>257</v>
      </c>
      <c r="BC75" s="144" t="str">
        <f t="shared" si="34"/>
        <v>drop table db_custscience_interns.col_64_DB_SLSCNSL_PRODREFRESH_CDOLW_DMD_ORD_LN_ITM_FCT_distinct_values_table_stats;</v>
      </c>
      <c r="BD75" s="59" t="s">
        <v>15917</v>
      </c>
      <c r="BE75" s="301"/>
      <c r="BF75" s="144" t="str">
        <f t="shared" si="35"/>
        <v>create table db_custscience_interns.col_64_DB_SLSCNSL_PRODREFRESH_CDOLW_DMD_ORD_LN_ITM_FCT_null_value_count_table_stats (col_id int, null_value_count bigint) Row format delimited Fields terminated by '\t' Lines terminated by '\n'  Stored as textfile ;</v>
      </c>
      <c r="BG75" s="59" t="s">
        <v>16107</v>
      </c>
      <c r="BJ75" s="144" t="str">
        <f t="shared" si="36"/>
        <v xml:space="preserve">insert into table db_custscience_interns.col_64_DB_SLSCNSL_PRODREFRESH_CDOLW_DMD_ORD_LN_ITM_FCT_null_value_count_table_stats select '64' as col_id, count (sell_loc_hash_key) as null_value_count where ORD_LN_XTD_NET_DSCT_PRC_AMT IS NULL </v>
      </c>
      <c r="BK75" s="59" t="s">
        <v>15313</v>
      </c>
      <c r="BN75" s="144" t="str">
        <f t="shared" si="37"/>
        <v>insert into table db_custscience_interns.SUMMARY_of_DB_SLSCNSL_PRODREFRESH_CDOLW_DMD_ORD_LN_ITM_FCT_null_value_count_table_stats select col_id, null_value_count from db_custscience_interns.col_64_DB_SLSCNSL_PRODREFRESH_CDOLW_DMD_ORD_LN_ITM_FCT_null_value_count_table_stats ;</v>
      </c>
      <c r="BO75" s="59" t="s">
        <v>13102</v>
      </c>
      <c r="BQ75" s="300"/>
      <c r="BR75" s="300"/>
      <c r="BS75" s="300"/>
      <c r="BU75" s="144" t="str">
        <f t="shared" si="38"/>
        <v>drop table db_custscience_interns.col_64_DB_SLSCNSL_PRODREFRESH_CDOLW_DMD_ORD_LN_ITM_FCT_null_value_count_table_stats ;</v>
      </c>
      <c r="BV75" s="59" t="s">
        <v>12531</v>
      </c>
    </row>
    <row r="76" spans="1:74" s="59" customFormat="1">
      <c r="A76" s="59" t="s">
        <v>15365</v>
      </c>
      <c r="B76" s="144" t="str">
        <f t="shared" si="20"/>
        <v>mdse_typ_cd string</v>
      </c>
      <c r="C76" s="145">
        <f t="shared" si="21"/>
        <v>12</v>
      </c>
      <c r="D76" s="145">
        <f t="shared" si="22"/>
        <v>0</v>
      </c>
      <c r="E76" s="145"/>
      <c r="F76" s="45" t="str">
        <f t="shared" ref="F76:F104" si="39">UPPER(LEFT(B76,C76-1))</f>
        <v>MDSE_TYP_CD</v>
      </c>
      <c r="G76" s="36" t="str">
        <f t="shared" ref="G76:G104" si="40">TRIM(RIGHT(A76,LEN(A76) - (C76+1)))</f>
        <v>string</v>
      </c>
      <c r="H76" s="29">
        <v>65</v>
      </c>
      <c r="I76" s="308">
        <f t="shared" ref="I76:I105" si="41">VLOOKUP($H76,$AZ:$BA,2,FALSE)</f>
        <v>5</v>
      </c>
      <c r="J76" s="30"/>
      <c r="K76" s="131" t="str">
        <f t="shared" ref="K76:K104" si="42">IFERROR(VLOOKUP(F76,AI:AJ,2,FALSE),0)</f>
        <v xml:space="preserve"> (From PDM)</v>
      </c>
      <c r="L76" s="131"/>
      <c r="M76" s="340"/>
      <c r="N76" s="395" t="s">
        <v>16154</v>
      </c>
      <c r="O76" s="395" t="s">
        <v>16154</v>
      </c>
      <c r="P76" s="334"/>
      <c r="Q76" s="334"/>
      <c r="R76" s="334"/>
      <c r="S76" s="334"/>
      <c r="T76" s="144" t="str">
        <f t="shared" ref="T76:T104" si="43">F76&amp;"  "&amp;G76&amp;","</f>
        <v>MDSE_TYP_CD  string,</v>
      </c>
      <c r="U76" s="149" t="s">
        <v>15543</v>
      </c>
      <c r="V76" s="150" t="str">
        <f t="shared" ref="V76:V104" si="44">F76&amp;","</f>
        <v>MDSE_TYP_CD,</v>
      </c>
      <c r="W76" s="149"/>
      <c r="X76" s="149"/>
      <c r="Y76" s="150" t="str">
        <f t="shared" ref="Y76:Y105" si="45">",a."&amp;F76</f>
        <v>,a.MDSE_TYP_CD</v>
      </c>
      <c r="Z76" s="303"/>
      <c r="AA76" s="299" t="str">
        <f t="shared" ref="AA76:AA105" si="46">"select count (distinct "&amp;F76&amp;") as "&amp;F76&amp;"_Count_Distinct "&amp;"FROM "&amp;$G$6&amp;" ;"</f>
        <v>select count (distinct MDSE_TYP_CD) as MDSE_TYP_CD_Count_Distinct FROM DB_SLSCNSL_PRODREFRESH.CDOLW_DMD_ORD_LN_ITM_FCT ;</v>
      </c>
      <c r="AB76" s="303"/>
      <c r="AC76" s="299" t="str">
        <f t="shared" ref="AC76:AC105" si="47">"select distinct("&amp;F76&amp;") as "&amp;F76&amp;"_Count_Distinct "&amp;"FROM "&amp;$G$6&amp;" ;"</f>
        <v>select distinct(MDSE_TYP_CD) as MDSE_TYP_CD_Count_Distinct FROM DB_SLSCNSL_PRODREFRESH.CDOLW_DMD_ORD_LN_ITM_FCT ;</v>
      </c>
      <c r="AD76" s="423" t="s">
        <v>16250</v>
      </c>
      <c r="AE76" s="303"/>
      <c r="AF76" s="59" t="s">
        <v>15420</v>
      </c>
      <c r="AG76" s="59" t="s">
        <v>2842</v>
      </c>
      <c r="AH76" s="59" t="s">
        <v>15421</v>
      </c>
      <c r="AI76" s="144" t="str">
        <f t="shared" ref="AI76:AI95" si="48">TRIM(AF76)</f>
        <v>RTN_ORD_LN_UN_QTY</v>
      </c>
      <c r="AJ76" s="144" t="str">
        <f t="shared" ref="AJ76:AJ95" si="49">AH76&amp;" (From PDM)"</f>
        <v>Number of Units Returned  (From PDM)</v>
      </c>
      <c r="AK76" s="303"/>
      <c r="AL76" s="303"/>
      <c r="AM76" s="298" t="str">
        <f t="shared" ref="AM76:AM104" si="50">"col_"&amp;H76</f>
        <v>col_65</v>
      </c>
      <c r="AN76" s="299" t="str">
        <f t="shared" ref="AN76:AN105" si="51">"create table db_custscience_interns."&amp;$AM76&amp;"_"&amp;$G$4&amp;"_"&amp;$G$5&amp;"_distinct_values_table_stats (col_id int, distinct_values bigint) Row format delimited Fields terminated by '\t' Lines terminated by '\n'  Stored as textfile ;"</f>
        <v>create table db_custscience_interns.col_65_DB_SLSCNSL_PRODREFRESH_CDOLW_DMD_ORD_LN_ITM_FCT_distinct_values_table_stats (col_id int, distinct_values bigint) Row format delimited Fields terminated by '\t' Lines terminated by '\n'  Stored as textfile ;</v>
      </c>
      <c r="AO76" s="59" t="s">
        <v>15634</v>
      </c>
      <c r="AR76" s="144" t="str">
        <f t="shared" ref="AR76:AR105" si="52">"insert into table "&amp;"db_custscience_interns."&amp;$AM76&amp;"_"&amp;$G$4&amp;"_"&amp;$G$5&amp;"_distinct_values_table_stats select "&amp;"'"&amp;$H76&amp;"'"&amp;" as col_id, count (distinct "&amp;$F76&amp;") as distinct_values"</f>
        <v>insert into table db_custscience_interns.col_65_DB_SLSCNSL_PRODREFRESH_CDOLW_DMD_ORD_LN_ITM_FCT_distinct_values_table_stats select '65' as col_id, count (distinct MDSE_TYP_CD) as distinct_values</v>
      </c>
      <c r="AS76" s="59" t="s">
        <v>15729</v>
      </c>
      <c r="AV76" s="144" t="str">
        <f t="shared" ref="AV76:AV105" si="53">"insert into table "&amp;"db_custscience_interns."&amp;"SUMMARY_of_"&amp;$G$4&amp;"_"&amp;$G$5&amp;"_distinct_values_table_stats select col_id, distinct_values from db_custscience_interns."&amp;$AM76&amp;"_"&amp;$G$4&amp;"_"&amp;$G$5&amp;"_distinct_values_table_stats"&amp;" ;"</f>
        <v>insert into table db_custscience_interns.SUMMARY_of_DB_SLSCNSL_PRODREFRESH_CDOLW_DMD_ORD_LN_ITM_FCT_distinct_values_table_stats select col_id, distinct_values from db_custscience_interns.col_65_DB_SLSCNSL_PRODREFRESH_CDOLW_DMD_ORD_LN_ITM_FCT_distinct_values_table_stats ;</v>
      </c>
      <c r="AW76" s="59" t="s">
        <v>15824</v>
      </c>
      <c r="AY76" s="300" t="s">
        <v>16014</v>
      </c>
      <c r="AZ76" s="300">
        <v>68</v>
      </c>
      <c r="BA76" s="300">
        <v>14</v>
      </c>
      <c r="BC76" s="144" t="str">
        <f t="shared" ref="BC76:BC105" si="54">"drop table db_custscience_interns."&amp;$AM76&amp;"_"&amp;$G$4&amp;"_"&amp;$G$5&amp;"_distinct_values_table_stats;"</f>
        <v>drop table db_custscience_interns.col_65_DB_SLSCNSL_PRODREFRESH_CDOLW_DMD_ORD_LN_ITM_FCT_distinct_values_table_stats;</v>
      </c>
      <c r="BD76" s="59" t="s">
        <v>15918</v>
      </c>
      <c r="BE76" s="301"/>
      <c r="BF76" s="144" t="str">
        <f t="shared" ref="BF76:BF105" si="55">"create table db_custscience_interns."&amp;$AM76&amp;"_"&amp;$G$4&amp;"_"&amp;$G$5&amp;"_null_value_count_table_stats (col_id int, null_value_count bigint) Row format delimited Fields terminated by '\t' Lines terminated by '\n'  Stored as textfile ;"</f>
        <v>create table db_custscience_interns.col_65_DB_SLSCNSL_PRODREFRESH_CDOLW_DMD_ORD_LN_ITM_FCT_null_value_count_table_stats (col_id int, null_value_count bigint) Row format delimited Fields terminated by '\t' Lines terminated by '\n'  Stored as textfile ;</v>
      </c>
      <c r="BG76" s="59" t="s">
        <v>16108</v>
      </c>
      <c r="BJ76" s="144" t="str">
        <f t="shared" ref="BJ76:BJ105" si="56">"insert into table "&amp;"db_custscience_interns."&amp;$AM76&amp;"_"&amp;$G$4&amp;"_"&amp;$G$5&amp;"_null_value_count_table_stats select "&amp;"'"&amp;$H76&amp;"'"&amp;" as col_id, count (sell_loc_hash_key) as null_value_count where "&amp;$F76&amp;" IS NULL "</f>
        <v xml:space="preserve">insert into table db_custscience_interns.col_65_DB_SLSCNSL_PRODREFRESH_CDOLW_DMD_ORD_LN_ITM_FCT_null_value_count_table_stats select '65' as col_id, count (sell_loc_hash_key) as null_value_count where MDSE_TYP_CD IS NULL </v>
      </c>
      <c r="BK76" s="59" t="s">
        <v>15314</v>
      </c>
      <c r="BN76" s="144" t="str">
        <f t="shared" ref="BN76:BN105" si="57">"insert into table "&amp;"db_custscience_interns."&amp;"SUMMARY_of_"&amp;$G$4&amp;"_"&amp;$G$5&amp;"_null_value_count_table_stats select col_id, null_value_count from db_custscience_interns."&amp;$AM76&amp;"_"&amp;$G$4&amp;"_"&amp;$G$5&amp;"_null_value_count_table_stats"&amp;" ;"</f>
        <v>insert into table db_custscience_interns.SUMMARY_of_DB_SLSCNSL_PRODREFRESH_CDOLW_DMD_ORD_LN_ITM_FCT_null_value_count_table_stats select col_id, null_value_count from db_custscience_interns.col_65_DB_SLSCNSL_PRODREFRESH_CDOLW_DMD_ORD_LN_ITM_FCT_null_value_count_table_stats ;</v>
      </c>
      <c r="BO76" s="59" t="s">
        <v>13103</v>
      </c>
      <c r="BQ76" s="300"/>
      <c r="BR76" s="300"/>
      <c r="BS76" s="300"/>
      <c r="BU76" s="144" t="str">
        <f t="shared" ref="BU76:BU105" si="58">"drop table db_custscience_interns."&amp;$AM76&amp;"_"&amp;$G$4&amp;"_"&amp;$G$5&amp;"_null_value_count_table_stats ;"</f>
        <v>drop table db_custscience_interns.col_65_DB_SLSCNSL_PRODREFRESH_CDOLW_DMD_ORD_LN_ITM_FCT_null_value_count_table_stats ;</v>
      </c>
      <c r="BV76" s="59" t="s">
        <v>12532</v>
      </c>
    </row>
    <row r="77" spans="1:74" s="59" customFormat="1" ht="30">
      <c r="A77" s="59" t="s">
        <v>15366</v>
      </c>
      <c r="B77" s="144" t="str">
        <f t="shared" ref="B77:B104" si="59">TRIM(A77)</f>
        <v>rtn_ord_id string</v>
      </c>
      <c r="C77" s="145">
        <f t="shared" ref="C77:C104" si="60">SEARCH(" ",B77)</f>
        <v>11</v>
      </c>
      <c r="D77" s="145">
        <f t="shared" ref="D77:D104" si="61">IFERROR(SEARCH(" ",B77,C77+1),0)</f>
        <v>0</v>
      </c>
      <c r="E77" s="145"/>
      <c r="F77" s="36" t="str">
        <f t="shared" si="39"/>
        <v>RTN_ORD_ID</v>
      </c>
      <c r="G77" s="36" t="str">
        <f t="shared" si="40"/>
        <v>string</v>
      </c>
      <c r="H77" s="29">
        <v>66</v>
      </c>
      <c r="I77" s="308">
        <f t="shared" si="41"/>
        <v>54024786</v>
      </c>
      <c r="J77" s="30"/>
      <c r="K77" s="131" t="str">
        <f t="shared" si="42"/>
        <v>Generally accepted Order management system Return order identifier Derived from YFS_ORDER_HEADER. ORDER_NO Repeats at all levels per ORD_KEY  (From PDM)</v>
      </c>
      <c r="L77" s="131"/>
      <c r="M77" s="340"/>
      <c r="N77" s="407" t="s">
        <v>112</v>
      </c>
      <c r="O77" s="407" t="s">
        <v>16181</v>
      </c>
      <c r="P77" s="334"/>
      <c r="Q77" s="334"/>
      <c r="R77" s="334"/>
      <c r="S77" s="334"/>
      <c r="T77" s="144" t="str">
        <f t="shared" si="43"/>
        <v>RTN_ORD_ID  string,</v>
      </c>
      <c r="U77" s="149" t="s">
        <v>15544</v>
      </c>
      <c r="V77" s="150" t="str">
        <f t="shared" si="44"/>
        <v>RTN_ORD_ID,</v>
      </c>
      <c r="W77" s="149"/>
      <c r="X77" s="149"/>
      <c r="Y77" s="150" t="str">
        <f t="shared" si="45"/>
        <v>,a.RTN_ORD_ID</v>
      </c>
      <c r="Z77" s="303"/>
      <c r="AA77" s="299" t="str">
        <f t="shared" si="46"/>
        <v>select count (distinct RTN_ORD_ID) as RTN_ORD_ID_Count_Distinct FROM DB_SLSCNSL_PRODREFRESH.CDOLW_DMD_ORD_LN_ITM_FCT ;</v>
      </c>
      <c r="AB77" s="303"/>
      <c r="AC77" s="299" t="str">
        <f t="shared" si="47"/>
        <v>select distinct(RTN_ORD_ID) as RTN_ORD_ID_Count_Distinct FROM DB_SLSCNSL_PRODREFRESH.CDOLW_DMD_ORD_LN_ITM_FCT ;</v>
      </c>
      <c r="AD77" s="423" t="s">
        <v>16251</v>
      </c>
      <c r="AE77" s="303"/>
      <c r="AF77" s="59" t="s">
        <v>15422</v>
      </c>
      <c r="AG77" s="59" t="s">
        <v>2842</v>
      </c>
      <c r="AH77" s="59" t="s">
        <v>15423</v>
      </c>
      <c r="AI77" s="144" t="str">
        <f t="shared" si="48"/>
        <v>RTN_CNCL_UN_QTY</v>
      </c>
      <c r="AJ77" s="144" t="str">
        <f t="shared" si="49"/>
        <v>Number of Units cancelled for the Return order line  (From PDM)</v>
      </c>
      <c r="AK77" s="303"/>
      <c r="AL77" s="303"/>
      <c r="AM77" s="298" t="str">
        <f t="shared" si="50"/>
        <v>col_66</v>
      </c>
      <c r="AN77" s="299" t="str">
        <f t="shared" si="51"/>
        <v>create table db_custscience_interns.col_66_DB_SLSCNSL_PRODREFRESH_CDOLW_DMD_ORD_LN_ITM_FCT_distinct_values_table_stats (col_id int, distinct_values bigint) Row format delimited Fields terminated by '\t' Lines terminated by '\n'  Stored as textfile ;</v>
      </c>
      <c r="AO77" s="59" t="s">
        <v>15635</v>
      </c>
      <c r="AR77" s="144" t="str">
        <f t="shared" si="52"/>
        <v>insert into table db_custscience_interns.col_66_DB_SLSCNSL_PRODREFRESH_CDOLW_DMD_ORD_LN_ITM_FCT_distinct_values_table_stats select '66' as col_id, count (distinct RTN_ORD_ID) as distinct_values</v>
      </c>
      <c r="AS77" s="59" t="s">
        <v>15730</v>
      </c>
      <c r="AV77" s="144" t="str">
        <f t="shared" si="53"/>
        <v>insert into table db_custscience_interns.SUMMARY_of_DB_SLSCNSL_PRODREFRESH_CDOLW_DMD_ORD_LN_ITM_FCT_distinct_values_table_stats select col_id, distinct_values from db_custscience_interns.col_66_DB_SLSCNSL_PRODREFRESH_CDOLW_DMD_ORD_LN_ITM_FCT_distinct_values_table_stats ;</v>
      </c>
      <c r="AW77" s="59" t="s">
        <v>15825</v>
      </c>
      <c r="AY77" s="300" t="s">
        <v>16015</v>
      </c>
      <c r="AZ77" s="300">
        <v>69</v>
      </c>
      <c r="BA77" s="300">
        <v>61</v>
      </c>
      <c r="BC77" s="144" t="str">
        <f t="shared" si="54"/>
        <v>drop table db_custscience_interns.col_66_DB_SLSCNSL_PRODREFRESH_CDOLW_DMD_ORD_LN_ITM_FCT_distinct_values_table_stats;</v>
      </c>
      <c r="BD77" s="59" t="s">
        <v>15919</v>
      </c>
      <c r="BE77" s="301"/>
      <c r="BF77" s="144" t="str">
        <f t="shared" si="55"/>
        <v>create table db_custscience_interns.col_66_DB_SLSCNSL_PRODREFRESH_CDOLW_DMD_ORD_LN_ITM_FCT_null_value_count_table_stats (col_id int, null_value_count bigint) Row format delimited Fields terminated by '\t' Lines terminated by '\n'  Stored as textfile ;</v>
      </c>
      <c r="BG77" s="59" t="s">
        <v>16109</v>
      </c>
      <c r="BJ77" s="144" t="str">
        <f t="shared" si="56"/>
        <v xml:space="preserve">insert into table db_custscience_interns.col_66_DB_SLSCNSL_PRODREFRESH_CDOLW_DMD_ORD_LN_ITM_FCT_null_value_count_table_stats select '66' as col_id, count (sell_loc_hash_key) as null_value_count where RTN_ORD_ID IS NULL </v>
      </c>
      <c r="BK77" s="59" t="s">
        <v>15315</v>
      </c>
      <c r="BN77" s="144" t="str">
        <f t="shared" si="57"/>
        <v>insert into table db_custscience_interns.SUMMARY_of_DB_SLSCNSL_PRODREFRESH_CDOLW_DMD_ORD_LN_ITM_FCT_null_value_count_table_stats select col_id, null_value_count from db_custscience_interns.col_66_DB_SLSCNSL_PRODREFRESH_CDOLW_DMD_ORD_LN_ITM_FCT_null_value_count_table_stats ;</v>
      </c>
      <c r="BO77" s="59" t="s">
        <v>13104</v>
      </c>
      <c r="BQ77" s="300"/>
      <c r="BR77" s="300"/>
      <c r="BS77" s="300"/>
      <c r="BU77" s="144" t="str">
        <f t="shared" si="58"/>
        <v>drop table db_custscience_interns.col_66_DB_SLSCNSL_PRODREFRESH_CDOLW_DMD_ORD_LN_ITM_FCT_null_value_count_table_stats ;</v>
      </c>
      <c r="BV77" s="59" t="s">
        <v>12533</v>
      </c>
    </row>
    <row r="78" spans="1:74" s="59" customFormat="1" ht="30">
      <c r="A78" s="59" t="s">
        <v>15367</v>
      </c>
      <c r="B78" s="144" t="str">
        <f t="shared" si="59"/>
        <v>rtn_ord_ln_nbr string</v>
      </c>
      <c r="C78" s="145">
        <f t="shared" si="60"/>
        <v>15</v>
      </c>
      <c r="D78" s="145">
        <f t="shared" si="61"/>
        <v>0</v>
      </c>
      <c r="E78" s="145"/>
      <c r="F78" s="36" t="str">
        <f t="shared" si="39"/>
        <v>RTN_ORD_LN_NBR</v>
      </c>
      <c r="G78" s="36" t="str">
        <f t="shared" si="40"/>
        <v>string</v>
      </c>
      <c r="H78" s="29">
        <v>67</v>
      </c>
      <c r="I78" s="308">
        <f t="shared" si="41"/>
        <v>257</v>
      </c>
      <c r="J78" s="30"/>
      <c r="K78" s="131" t="str">
        <f t="shared" si="42"/>
        <v>Generally accepted Order management system Return order identifier Derived from YFS ORDER LINE. PRIME LINE NBR  (From PDM)</v>
      </c>
      <c r="L78" s="131"/>
      <c r="M78" s="340"/>
      <c r="N78" s="407" t="s">
        <v>112</v>
      </c>
      <c r="O78" s="407" t="s">
        <v>3040</v>
      </c>
      <c r="P78" s="334"/>
      <c r="Q78" s="334"/>
      <c r="R78" s="334"/>
      <c r="S78" s="334"/>
      <c r="T78" s="144" t="str">
        <f t="shared" si="43"/>
        <v>RTN_ORD_LN_NBR  string,</v>
      </c>
      <c r="U78" s="149" t="s">
        <v>15545</v>
      </c>
      <c r="V78" s="150" t="str">
        <f t="shared" si="44"/>
        <v>RTN_ORD_LN_NBR,</v>
      </c>
      <c r="W78" s="149"/>
      <c r="X78" s="149"/>
      <c r="Y78" s="150" t="str">
        <f t="shared" si="45"/>
        <v>,a.RTN_ORD_LN_NBR</v>
      </c>
      <c r="Z78" s="303"/>
      <c r="AA78" s="299" t="str">
        <f t="shared" si="46"/>
        <v>select count (distinct RTN_ORD_LN_NBR) as RTN_ORD_LN_NBR_Count_Distinct FROM DB_SLSCNSL_PRODREFRESH.CDOLW_DMD_ORD_LN_ITM_FCT ;</v>
      </c>
      <c r="AB78" s="303"/>
      <c r="AC78" s="299" t="str">
        <f t="shared" si="47"/>
        <v>select distinct(RTN_ORD_LN_NBR) as RTN_ORD_LN_NBR_Count_Distinct FROM DB_SLSCNSL_PRODREFRESH.CDOLW_DMD_ORD_LN_ITM_FCT ;</v>
      </c>
      <c r="AD78" s="423" t="s">
        <v>16252</v>
      </c>
      <c r="AE78" s="303"/>
      <c r="AF78" s="59" t="s">
        <v>15424</v>
      </c>
      <c r="AG78" s="59" t="s">
        <v>12561</v>
      </c>
      <c r="AH78" s="59" t="s">
        <v>15481</v>
      </c>
      <c r="AI78" s="144" t="str">
        <f t="shared" si="48"/>
        <v>RTN_EC_RTL_PRC_AMT</v>
      </c>
      <c r="AJ78" s="144" t="str">
        <f t="shared" si="49"/>
        <v>From ECOM: This is the retail amount that is listed on the website of the SKU for the date or order. This is in local currency. Derived from EDW.MDSE STY CLRSTG.PRD CUR STY RTL AMT. This does not update only insert (From PDM)</v>
      </c>
      <c r="AK78" s="303"/>
      <c r="AL78" s="303"/>
      <c r="AM78" s="298" t="str">
        <f t="shared" si="50"/>
        <v>col_67</v>
      </c>
      <c r="AN78" s="299" t="str">
        <f t="shared" si="51"/>
        <v>create table db_custscience_interns.col_67_DB_SLSCNSL_PRODREFRESH_CDOLW_DMD_ORD_LN_ITM_FCT_distinct_values_table_stats (col_id int, distinct_values bigint) Row format delimited Fields terminated by '\t' Lines terminated by '\n'  Stored as textfile ;</v>
      </c>
      <c r="AO78" s="59" t="s">
        <v>15636</v>
      </c>
      <c r="AR78" s="144" t="str">
        <f t="shared" si="52"/>
        <v>insert into table db_custscience_interns.col_67_DB_SLSCNSL_PRODREFRESH_CDOLW_DMD_ORD_LN_ITM_FCT_distinct_values_table_stats select '67' as col_id, count (distinct RTN_ORD_LN_NBR) as distinct_values</v>
      </c>
      <c r="AS78" s="59" t="s">
        <v>15731</v>
      </c>
      <c r="AV78" s="144" t="str">
        <f t="shared" si="53"/>
        <v>insert into table db_custscience_interns.SUMMARY_of_DB_SLSCNSL_PRODREFRESH_CDOLW_DMD_ORD_LN_ITM_FCT_distinct_values_table_stats select col_id, distinct_values from db_custscience_interns.col_67_DB_SLSCNSL_PRODREFRESH_CDOLW_DMD_ORD_LN_ITM_FCT_distinct_values_table_stats ;</v>
      </c>
      <c r="AW78" s="59" t="s">
        <v>15826</v>
      </c>
      <c r="AY78" s="300" t="s">
        <v>16016</v>
      </c>
      <c r="AZ78" s="300">
        <v>70</v>
      </c>
      <c r="BA78" s="300">
        <v>12922</v>
      </c>
      <c r="BC78" s="144" t="str">
        <f t="shared" si="54"/>
        <v>drop table db_custscience_interns.col_67_DB_SLSCNSL_PRODREFRESH_CDOLW_DMD_ORD_LN_ITM_FCT_distinct_values_table_stats;</v>
      </c>
      <c r="BD78" s="59" t="s">
        <v>15920</v>
      </c>
      <c r="BE78" s="301"/>
      <c r="BF78" s="144" t="str">
        <f t="shared" si="55"/>
        <v>create table db_custscience_interns.col_67_DB_SLSCNSL_PRODREFRESH_CDOLW_DMD_ORD_LN_ITM_FCT_null_value_count_table_stats (col_id int, null_value_count bigint) Row format delimited Fields terminated by '\t' Lines terminated by '\n'  Stored as textfile ;</v>
      </c>
      <c r="BG78" s="59" t="s">
        <v>16110</v>
      </c>
      <c r="BJ78" s="144" t="str">
        <f t="shared" si="56"/>
        <v xml:space="preserve">insert into table db_custscience_interns.col_67_DB_SLSCNSL_PRODREFRESH_CDOLW_DMD_ORD_LN_ITM_FCT_null_value_count_table_stats select '67' as col_id, count (sell_loc_hash_key) as null_value_count where RTN_ORD_LN_NBR IS NULL </v>
      </c>
      <c r="BK78" s="59" t="s">
        <v>15316</v>
      </c>
      <c r="BN78" s="144" t="str">
        <f t="shared" si="57"/>
        <v>insert into table db_custscience_interns.SUMMARY_of_DB_SLSCNSL_PRODREFRESH_CDOLW_DMD_ORD_LN_ITM_FCT_null_value_count_table_stats select col_id, null_value_count from db_custscience_interns.col_67_DB_SLSCNSL_PRODREFRESH_CDOLW_DMD_ORD_LN_ITM_FCT_null_value_count_table_stats ;</v>
      </c>
      <c r="BO78" s="59" t="s">
        <v>13105</v>
      </c>
      <c r="BQ78" s="300"/>
      <c r="BR78" s="300"/>
      <c r="BS78" s="300"/>
      <c r="BU78" s="144" t="str">
        <f t="shared" si="58"/>
        <v>drop table db_custscience_interns.col_67_DB_SLSCNSL_PRODREFRESH_CDOLW_DMD_ORD_LN_ITM_FCT_null_value_count_table_stats ;</v>
      </c>
      <c r="BV78" s="59" t="s">
        <v>12534</v>
      </c>
    </row>
    <row r="79" spans="1:74" s="59" customFormat="1">
      <c r="A79" s="59" t="s">
        <v>15368</v>
      </c>
      <c r="B79" s="144" t="str">
        <f t="shared" si="59"/>
        <v>rtn_ord_cncl_un_qty int</v>
      </c>
      <c r="C79" s="145">
        <f t="shared" si="60"/>
        <v>20</v>
      </c>
      <c r="D79" s="145">
        <f t="shared" si="61"/>
        <v>0</v>
      </c>
      <c r="E79" s="145"/>
      <c r="F79" s="36" t="str">
        <f t="shared" si="39"/>
        <v>RTN_ORD_CNCL_UN_QTY</v>
      </c>
      <c r="G79" s="36" t="str">
        <f t="shared" si="40"/>
        <v>int</v>
      </c>
      <c r="H79" s="29">
        <v>68</v>
      </c>
      <c r="I79" s="308">
        <f t="shared" si="41"/>
        <v>14</v>
      </c>
      <c r="J79" s="30"/>
      <c r="K79" s="131">
        <f t="shared" si="42"/>
        <v>0</v>
      </c>
      <c r="L79" s="131"/>
      <c r="M79" s="340"/>
      <c r="N79" s="407" t="s">
        <v>112</v>
      </c>
      <c r="O79" s="407" t="s">
        <v>1753</v>
      </c>
      <c r="P79" s="334"/>
      <c r="Q79" s="334"/>
      <c r="R79" s="334"/>
      <c r="S79" s="334"/>
      <c r="T79" s="144" t="str">
        <f t="shared" si="43"/>
        <v>RTN_ORD_CNCL_UN_QTY  int,</v>
      </c>
      <c r="U79" s="149" t="s">
        <v>15546</v>
      </c>
      <c r="V79" s="150" t="str">
        <f t="shared" si="44"/>
        <v>RTN_ORD_CNCL_UN_QTY,</v>
      </c>
      <c r="W79" s="149"/>
      <c r="X79" s="149"/>
      <c r="Y79" s="150" t="str">
        <f t="shared" si="45"/>
        <v>,a.RTN_ORD_CNCL_UN_QTY</v>
      </c>
      <c r="Z79" s="303"/>
      <c r="AA79" s="299" t="str">
        <f t="shared" si="46"/>
        <v>select count (distinct RTN_ORD_CNCL_UN_QTY) as RTN_ORD_CNCL_UN_QTY_Count_Distinct FROM DB_SLSCNSL_PRODREFRESH.CDOLW_DMD_ORD_LN_ITM_FCT ;</v>
      </c>
      <c r="AB79" s="303"/>
      <c r="AC79" s="299" t="str">
        <f t="shared" si="47"/>
        <v>select distinct(RTN_ORD_CNCL_UN_QTY) as RTN_ORD_CNCL_UN_QTY_Count_Distinct FROM DB_SLSCNSL_PRODREFRESH.CDOLW_DMD_ORD_LN_ITM_FCT ;</v>
      </c>
      <c r="AD79" s="423" t="s">
        <v>16253</v>
      </c>
      <c r="AE79" s="303"/>
      <c r="AF79" s="59" t="s">
        <v>15425</v>
      </c>
      <c r="AG79" s="59" t="s">
        <v>12561</v>
      </c>
      <c r="AH79" s="59" t="s">
        <v>15426</v>
      </c>
      <c r="AI79" s="144" t="str">
        <f t="shared" si="48"/>
        <v>RTN_ORD_HDR_DSCT_AMT</v>
      </c>
      <c r="AJ79" s="144" t="str">
        <f t="shared" si="49"/>
        <v>Header Unit discount amount sum total of Header level classified discount at time of demand Derived from YFS LINE CHARGES  (From PDM)</v>
      </c>
      <c r="AK79" s="303"/>
      <c r="AL79" s="303"/>
      <c r="AM79" s="298" t="str">
        <f t="shared" si="50"/>
        <v>col_68</v>
      </c>
      <c r="AN79" s="299" t="str">
        <f t="shared" si="51"/>
        <v>create table db_custscience_interns.col_68_DB_SLSCNSL_PRODREFRESH_CDOLW_DMD_ORD_LN_ITM_FCT_distinct_values_table_stats (col_id int, distinct_values bigint) Row format delimited Fields terminated by '\t' Lines terminated by '\n'  Stored as textfile ;</v>
      </c>
      <c r="AO79" s="59" t="s">
        <v>15637</v>
      </c>
      <c r="AR79" s="144" t="str">
        <f t="shared" si="52"/>
        <v>insert into table db_custscience_interns.col_68_DB_SLSCNSL_PRODREFRESH_CDOLW_DMD_ORD_LN_ITM_FCT_distinct_values_table_stats select '68' as col_id, count (distinct RTN_ORD_CNCL_UN_QTY) as distinct_values</v>
      </c>
      <c r="AS79" s="59" t="s">
        <v>15732</v>
      </c>
      <c r="AV79" s="144" t="str">
        <f t="shared" si="53"/>
        <v>insert into table db_custscience_interns.SUMMARY_of_DB_SLSCNSL_PRODREFRESH_CDOLW_DMD_ORD_LN_ITM_FCT_distinct_values_table_stats select col_id, distinct_values from db_custscience_interns.col_68_DB_SLSCNSL_PRODREFRESH_CDOLW_DMD_ORD_LN_ITM_FCT_distinct_values_table_stats ;</v>
      </c>
      <c r="AW79" s="59" t="s">
        <v>15827</v>
      </c>
      <c r="AY79" s="300" t="s">
        <v>16017</v>
      </c>
      <c r="AZ79" s="300">
        <v>8</v>
      </c>
      <c r="BA79" s="300">
        <v>7</v>
      </c>
      <c r="BC79" s="144" t="str">
        <f t="shared" si="54"/>
        <v>drop table db_custscience_interns.col_68_DB_SLSCNSL_PRODREFRESH_CDOLW_DMD_ORD_LN_ITM_FCT_distinct_values_table_stats;</v>
      </c>
      <c r="BD79" s="59" t="s">
        <v>15921</v>
      </c>
      <c r="BE79" s="301"/>
      <c r="BF79" s="144" t="str">
        <f t="shared" si="55"/>
        <v>create table db_custscience_interns.col_68_DB_SLSCNSL_PRODREFRESH_CDOLW_DMD_ORD_LN_ITM_FCT_null_value_count_table_stats (col_id int, null_value_count bigint) Row format delimited Fields terminated by '\t' Lines terminated by '\n'  Stored as textfile ;</v>
      </c>
      <c r="BG79" s="59" t="s">
        <v>16111</v>
      </c>
      <c r="BJ79" s="144" t="str">
        <f t="shared" si="56"/>
        <v xml:space="preserve">insert into table db_custscience_interns.col_68_DB_SLSCNSL_PRODREFRESH_CDOLW_DMD_ORD_LN_ITM_FCT_null_value_count_table_stats select '68' as col_id, count (sell_loc_hash_key) as null_value_count where RTN_ORD_CNCL_UN_QTY IS NULL </v>
      </c>
      <c r="BK79" s="59" t="s">
        <v>15317</v>
      </c>
      <c r="BN79" s="144" t="str">
        <f t="shared" si="57"/>
        <v>insert into table db_custscience_interns.SUMMARY_of_DB_SLSCNSL_PRODREFRESH_CDOLW_DMD_ORD_LN_ITM_FCT_null_value_count_table_stats select col_id, null_value_count from db_custscience_interns.col_68_DB_SLSCNSL_PRODREFRESH_CDOLW_DMD_ORD_LN_ITM_FCT_null_value_count_table_stats ;</v>
      </c>
      <c r="BO79" s="59" t="s">
        <v>13106</v>
      </c>
      <c r="BQ79" s="300"/>
      <c r="BR79" s="300"/>
      <c r="BS79" s="300"/>
      <c r="BU79" s="144" t="str">
        <f t="shared" si="58"/>
        <v>drop table db_custscience_interns.col_68_DB_SLSCNSL_PRODREFRESH_CDOLW_DMD_ORD_LN_ITM_FCT_null_value_count_table_stats ;</v>
      </c>
      <c r="BV79" s="59" t="s">
        <v>12535</v>
      </c>
    </row>
    <row r="80" spans="1:74" s="59" customFormat="1">
      <c r="A80" s="59" t="s">
        <v>15369</v>
      </c>
      <c r="B80" s="144" t="str">
        <f t="shared" si="59"/>
        <v>rtn_ord_ln_un_qty int</v>
      </c>
      <c r="C80" s="145">
        <f t="shared" si="60"/>
        <v>18</v>
      </c>
      <c r="D80" s="145">
        <f t="shared" si="61"/>
        <v>0</v>
      </c>
      <c r="E80" s="145"/>
      <c r="F80" s="36" t="str">
        <f t="shared" si="39"/>
        <v>RTN_ORD_LN_UN_QTY</v>
      </c>
      <c r="G80" s="36" t="str">
        <f t="shared" si="40"/>
        <v>int</v>
      </c>
      <c r="H80" s="29">
        <v>69</v>
      </c>
      <c r="I80" s="308">
        <f t="shared" si="41"/>
        <v>61</v>
      </c>
      <c r="J80" s="30"/>
      <c r="K80" s="131" t="str">
        <f t="shared" si="42"/>
        <v>Number of Units Returned  (From PDM)</v>
      </c>
      <c r="L80" s="131"/>
      <c r="M80" s="340"/>
      <c r="N80" s="407" t="s">
        <v>112</v>
      </c>
      <c r="O80" s="407" t="s">
        <v>3359</v>
      </c>
      <c r="P80" s="334"/>
      <c r="Q80" s="334"/>
      <c r="R80" s="334"/>
      <c r="S80" s="334"/>
      <c r="T80" s="144" t="str">
        <f t="shared" si="43"/>
        <v>RTN_ORD_LN_UN_QTY  int,</v>
      </c>
      <c r="U80" s="149" t="s">
        <v>15547</v>
      </c>
      <c r="V80" s="150" t="str">
        <f t="shared" si="44"/>
        <v>RTN_ORD_LN_UN_QTY,</v>
      </c>
      <c r="W80" s="149"/>
      <c r="X80" s="149"/>
      <c r="Y80" s="150" t="str">
        <f t="shared" si="45"/>
        <v>,a.RTN_ORD_LN_UN_QTY</v>
      </c>
      <c r="Z80" s="303"/>
      <c r="AA80" s="299" t="str">
        <f t="shared" si="46"/>
        <v>select count (distinct RTN_ORD_LN_UN_QTY) as RTN_ORD_LN_UN_QTY_Count_Distinct FROM DB_SLSCNSL_PRODREFRESH.CDOLW_DMD_ORD_LN_ITM_FCT ;</v>
      </c>
      <c r="AB80" s="303"/>
      <c r="AC80" s="299" t="str">
        <f t="shared" si="47"/>
        <v>select distinct(RTN_ORD_LN_UN_QTY) as RTN_ORD_LN_UN_QTY_Count_Distinct FROM DB_SLSCNSL_PRODREFRESH.CDOLW_DMD_ORD_LN_ITM_FCT ;</v>
      </c>
      <c r="AD80" s="423" t="s">
        <v>16254</v>
      </c>
      <c r="AE80" s="303"/>
      <c r="AF80" s="59" t="s">
        <v>15427</v>
      </c>
      <c r="AG80" s="59" t="s">
        <v>12561</v>
      </c>
      <c r="AH80" s="59" t="s">
        <v>15428</v>
      </c>
      <c r="AI80" s="144" t="str">
        <f t="shared" si="48"/>
        <v>RTN_ORD_BRD_DSCT_AMT</v>
      </c>
      <c r="AJ80" s="144" t="str">
        <f t="shared" si="49"/>
        <v>Brand Unit discount amount sum total of Brand level classified discount at time of demand. Derived from YFS LINE CHARGES  (From PDM)</v>
      </c>
      <c r="AK80" s="303"/>
      <c r="AL80" s="303"/>
      <c r="AM80" s="298" t="str">
        <f t="shared" si="50"/>
        <v>col_69</v>
      </c>
      <c r="AN80" s="299" t="str">
        <f t="shared" si="51"/>
        <v>create table db_custscience_interns.col_69_DB_SLSCNSL_PRODREFRESH_CDOLW_DMD_ORD_LN_ITM_FCT_distinct_values_table_stats (col_id int, distinct_values bigint) Row format delimited Fields terminated by '\t' Lines terminated by '\n'  Stored as textfile ;</v>
      </c>
      <c r="AO80" s="59" t="s">
        <v>15638</v>
      </c>
      <c r="AR80" s="144" t="str">
        <f t="shared" si="52"/>
        <v>insert into table db_custscience_interns.col_69_DB_SLSCNSL_PRODREFRESH_CDOLW_DMD_ORD_LN_ITM_FCT_distinct_values_table_stats select '69' as col_id, count (distinct RTN_ORD_LN_UN_QTY) as distinct_values</v>
      </c>
      <c r="AS80" s="59" t="s">
        <v>15733</v>
      </c>
      <c r="AV80" s="144" t="str">
        <f t="shared" si="53"/>
        <v>insert into table db_custscience_interns.SUMMARY_of_DB_SLSCNSL_PRODREFRESH_CDOLW_DMD_ORD_LN_ITM_FCT_distinct_values_table_stats select col_id, distinct_values from db_custscience_interns.col_69_DB_SLSCNSL_PRODREFRESH_CDOLW_DMD_ORD_LN_ITM_FCT_distinct_values_table_stats ;</v>
      </c>
      <c r="AW80" s="59" t="s">
        <v>15828</v>
      </c>
      <c r="AY80" s="300" t="s">
        <v>16018</v>
      </c>
      <c r="AZ80" s="300">
        <v>71</v>
      </c>
      <c r="BA80" s="300">
        <v>8733</v>
      </c>
      <c r="BC80" s="144" t="str">
        <f t="shared" si="54"/>
        <v>drop table db_custscience_interns.col_69_DB_SLSCNSL_PRODREFRESH_CDOLW_DMD_ORD_LN_ITM_FCT_distinct_values_table_stats;</v>
      </c>
      <c r="BD80" s="59" t="s">
        <v>15922</v>
      </c>
      <c r="BE80" s="301"/>
      <c r="BF80" s="144" t="str">
        <f t="shared" si="55"/>
        <v>create table db_custscience_interns.col_69_DB_SLSCNSL_PRODREFRESH_CDOLW_DMD_ORD_LN_ITM_FCT_null_value_count_table_stats (col_id int, null_value_count bigint) Row format delimited Fields terminated by '\t' Lines terminated by '\n'  Stored as textfile ;</v>
      </c>
      <c r="BG80" s="59" t="s">
        <v>16112</v>
      </c>
      <c r="BJ80" s="144" t="str">
        <f t="shared" si="56"/>
        <v xml:space="preserve">insert into table db_custscience_interns.col_69_DB_SLSCNSL_PRODREFRESH_CDOLW_DMD_ORD_LN_ITM_FCT_null_value_count_table_stats select '69' as col_id, count (sell_loc_hash_key) as null_value_count where RTN_ORD_LN_UN_QTY IS NULL </v>
      </c>
      <c r="BK80" s="59" t="s">
        <v>15318</v>
      </c>
      <c r="BN80" s="144" t="str">
        <f t="shared" si="57"/>
        <v>insert into table db_custscience_interns.SUMMARY_of_DB_SLSCNSL_PRODREFRESH_CDOLW_DMD_ORD_LN_ITM_FCT_null_value_count_table_stats select col_id, null_value_count from db_custscience_interns.col_69_DB_SLSCNSL_PRODREFRESH_CDOLW_DMD_ORD_LN_ITM_FCT_null_value_count_table_stats ;</v>
      </c>
      <c r="BO80" s="59" t="s">
        <v>13107</v>
      </c>
      <c r="BQ80" s="300"/>
      <c r="BR80" s="300"/>
      <c r="BS80" s="300"/>
      <c r="BU80" s="144" t="str">
        <f t="shared" si="58"/>
        <v>drop table db_custscience_interns.col_69_DB_SLSCNSL_PRODREFRESH_CDOLW_DMD_ORD_LN_ITM_FCT_null_value_count_table_stats ;</v>
      </c>
      <c r="BV80" s="59" t="s">
        <v>12536</v>
      </c>
    </row>
    <row r="81" spans="1:74" s="59" customFormat="1" ht="45.75" thickBot="1">
      <c r="A81" s="59" t="s">
        <v>15370</v>
      </c>
      <c r="B81" s="144" t="str">
        <f t="shared" si="59"/>
        <v>rtn_ec_rtl_prc_amt double</v>
      </c>
      <c r="C81" s="145">
        <f t="shared" si="60"/>
        <v>19</v>
      </c>
      <c r="D81" s="145">
        <f t="shared" si="61"/>
        <v>0</v>
      </c>
      <c r="E81" s="145"/>
      <c r="F81" s="158" t="str">
        <f t="shared" si="39"/>
        <v>RTN_EC_RTL_PRC_AMT</v>
      </c>
      <c r="G81" s="158" t="str">
        <f t="shared" si="40"/>
        <v>double</v>
      </c>
      <c r="H81" s="162">
        <v>70</v>
      </c>
      <c r="I81" s="312">
        <f t="shared" si="41"/>
        <v>12922</v>
      </c>
      <c r="J81" s="412"/>
      <c r="K81" s="333" t="str">
        <f t="shared" si="42"/>
        <v>From ECOM: This is the retail amount that is listed on the website of the SKU for the date or order. This is in local currency. Derived from EDW.MDSE STY CLRSTG.PRD CUR STY RTL AMT. This does not update only insert (From PDM)</v>
      </c>
      <c r="L81" s="333"/>
      <c r="M81" s="408"/>
      <c r="N81" s="409" t="s">
        <v>112</v>
      </c>
      <c r="O81" s="409" t="s">
        <v>16175</v>
      </c>
      <c r="P81" s="334"/>
      <c r="Q81" s="334"/>
      <c r="R81" s="334"/>
      <c r="S81" s="334"/>
      <c r="T81" s="144" t="str">
        <f t="shared" si="43"/>
        <v>RTN_EC_RTL_PRC_AMT  double,</v>
      </c>
      <c r="U81" s="149" t="s">
        <v>15548</v>
      </c>
      <c r="V81" s="150" t="str">
        <f t="shared" si="44"/>
        <v>RTN_EC_RTL_PRC_AMT,</v>
      </c>
      <c r="W81" s="149"/>
      <c r="X81" s="149"/>
      <c r="Y81" s="150" t="str">
        <f t="shared" si="45"/>
        <v>,a.RTN_EC_RTL_PRC_AMT</v>
      </c>
      <c r="Z81" s="303"/>
      <c r="AA81" s="299" t="str">
        <f t="shared" si="46"/>
        <v>select count (distinct RTN_EC_RTL_PRC_AMT) as RTN_EC_RTL_PRC_AMT_Count_Distinct FROM DB_SLSCNSL_PRODREFRESH.CDOLW_DMD_ORD_LN_ITM_FCT ;</v>
      </c>
      <c r="AB81" s="303"/>
      <c r="AC81" s="299" t="str">
        <f t="shared" si="47"/>
        <v>select distinct(RTN_EC_RTL_PRC_AMT) as RTN_EC_RTL_PRC_AMT_Count_Distinct FROM DB_SLSCNSL_PRODREFRESH.CDOLW_DMD_ORD_LN_ITM_FCT ;</v>
      </c>
      <c r="AD81" s="423" t="s">
        <v>16255</v>
      </c>
      <c r="AE81" s="303"/>
      <c r="AF81" s="59" t="s">
        <v>15429</v>
      </c>
      <c r="AG81" s="59" t="s">
        <v>12561</v>
      </c>
      <c r="AH81" s="59" t="s">
        <v>15430</v>
      </c>
      <c r="AI81" s="144" t="str">
        <f t="shared" si="48"/>
        <v>RTN_ORD_PLCC_DSCT_AMT</v>
      </c>
      <c r="AJ81" s="144" t="str">
        <f t="shared" si="49"/>
        <v>PLCC Unit discount amount sum total of PLCC classified discount at time of demand. Derived from YFS LINE CHARGES  (From PDM)</v>
      </c>
      <c r="AK81" s="303"/>
      <c r="AL81" s="303"/>
      <c r="AM81" s="298" t="str">
        <f t="shared" si="50"/>
        <v>col_70</v>
      </c>
      <c r="AN81" s="299" t="str">
        <f t="shared" si="51"/>
        <v>create table db_custscience_interns.col_70_DB_SLSCNSL_PRODREFRESH_CDOLW_DMD_ORD_LN_ITM_FCT_distinct_values_table_stats (col_id int, distinct_values bigint) Row format delimited Fields terminated by '\t' Lines terminated by '\n'  Stored as textfile ;</v>
      </c>
      <c r="AO81" s="59" t="s">
        <v>15639</v>
      </c>
      <c r="AR81" s="144" t="str">
        <f t="shared" si="52"/>
        <v>insert into table db_custscience_interns.col_70_DB_SLSCNSL_PRODREFRESH_CDOLW_DMD_ORD_LN_ITM_FCT_distinct_values_table_stats select '70' as col_id, count (distinct RTN_EC_RTL_PRC_AMT) as distinct_values</v>
      </c>
      <c r="AS81" s="59" t="s">
        <v>15734</v>
      </c>
      <c r="AV81" s="144" t="str">
        <f t="shared" si="53"/>
        <v>insert into table db_custscience_interns.SUMMARY_of_DB_SLSCNSL_PRODREFRESH_CDOLW_DMD_ORD_LN_ITM_FCT_distinct_values_table_stats select col_id, distinct_values from db_custscience_interns.col_70_DB_SLSCNSL_PRODREFRESH_CDOLW_DMD_ORD_LN_ITM_FCT_distinct_values_table_stats ;</v>
      </c>
      <c r="AW81" s="59" t="s">
        <v>15829</v>
      </c>
      <c r="AY81" s="300" t="s">
        <v>16019</v>
      </c>
      <c r="AZ81" s="300">
        <v>72</v>
      </c>
      <c r="BA81" s="300">
        <v>16309</v>
      </c>
      <c r="BC81" s="144" t="str">
        <f t="shared" si="54"/>
        <v>drop table db_custscience_interns.col_70_DB_SLSCNSL_PRODREFRESH_CDOLW_DMD_ORD_LN_ITM_FCT_distinct_values_table_stats;</v>
      </c>
      <c r="BD81" s="59" t="s">
        <v>15923</v>
      </c>
      <c r="BE81" s="301"/>
      <c r="BF81" s="144" t="str">
        <f t="shared" si="55"/>
        <v>create table db_custscience_interns.col_70_DB_SLSCNSL_PRODREFRESH_CDOLW_DMD_ORD_LN_ITM_FCT_null_value_count_table_stats (col_id int, null_value_count bigint) Row format delimited Fields terminated by '\t' Lines terminated by '\n'  Stored as textfile ;</v>
      </c>
      <c r="BG81" s="59" t="s">
        <v>16113</v>
      </c>
      <c r="BJ81" s="144" t="str">
        <f t="shared" si="56"/>
        <v xml:space="preserve">insert into table db_custscience_interns.col_70_DB_SLSCNSL_PRODREFRESH_CDOLW_DMD_ORD_LN_ITM_FCT_null_value_count_table_stats select '70' as col_id, count (sell_loc_hash_key) as null_value_count where RTN_EC_RTL_PRC_AMT IS NULL </v>
      </c>
      <c r="BK81" s="59" t="s">
        <v>15319</v>
      </c>
      <c r="BN81" s="144" t="str">
        <f t="shared" si="57"/>
        <v>insert into table db_custscience_interns.SUMMARY_of_DB_SLSCNSL_PRODREFRESH_CDOLW_DMD_ORD_LN_ITM_FCT_null_value_count_table_stats select col_id, null_value_count from db_custscience_interns.col_70_DB_SLSCNSL_PRODREFRESH_CDOLW_DMD_ORD_LN_ITM_FCT_null_value_count_table_stats ;</v>
      </c>
      <c r="BO81" s="59" t="s">
        <v>13108</v>
      </c>
      <c r="BQ81" s="300"/>
      <c r="BR81" s="300"/>
      <c r="BS81" s="300"/>
      <c r="BU81" s="144" t="str">
        <f t="shared" si="58"/>
        <v>drop table db_custscience_interns.col_70_DB_SLSCNSL_PRODREFRESH_CDOLW_DMD_ORD_LN_ITM_FCT_null_value_count_table_stats ;</v>
      </c>
      <c r="BV81" s="59" t="s">
        <v>12537</v>
      </c>
    </row>
    <row r="82" spans="1:74" s="59" customFormat="1" ht="30">
      <c r="A82" s="59" t="s">
        <v>15371</v>
      </c>
      <c r="B82" s="144" t="str">
        <f t="shared" si="59"/>
        <v>rtn_ord_hdr_dsct_amt double</v>
      </c>
      <c r="C82" s="145">
        <f t="shared" si="60"/>
        <v>21</v>
      </c>
      <c r="D82" s="145">
        <f t="shared" si="61"/>
        <v>0</v>
      </c>
      <c r="E82" s="145"/>
      <c r="F82" s="152" t="str">
        <f t="shared" si="39"/>
        <v>RTN_ORD_HDR_DSCT_AMT</v>
      </c>
      <c r="G82" s="152" t="str">
        <f t="shared" si="40"/>
        <v>double</v>
      </c>
      <c r="H82" s="156">
        <v>71</v>
      </c>
      <c r="I82" s="310">
        <f t="shared" si="41"/>
        <v>8733</v>
      </c>
      <c r="J82" s="178"/>
      <c r="K82" s="179" t="str">
        <f t="shared" si="42"/>
        <v>Header Unit discount amount sum total of Header level classified discount at time of demand Derived from YFS LINE CHARGES  (From PDM)</v>
      </c>
      <c r="L82" s="179"/>
      <c r="M82" s="410"/>
      <c r="N82" s="411" t="s">
        <v>112</v>
      </c>
      <c r="O82" s="411" t="s">
        <v>1698</v>
      </c>
      <c r="P82" s="334"/>
      <c r="Q82" s="334"/>
      <c r="R82" s="334"/>
      <c r="S82" s="334"/>
      <c r="T82" s="144" t="str">
        <f t="shared" si="43"/>
        <v>RTN_ORD_HDR_DSCT_AMT  double,</v>
      </c>
      <c r="U82" s="149" t="s">
        <v>15549</v>
      </c>
      <c r="V82" s="150" t="str">
        <f t="shared" si="44"/>
        <v>RTN_ORD_HDR_DSCT_AMT,</v>
      </c>
      <c r="W82" s="149"/>
      <c r="X82" s="149"/>
      <c r="Y82" s="150" t="str">
        <f t="shared" si="45"/>
        <v>,a.RTN_ORD_HDR_DSCT_AMT</v>
      </c>
      <c r="Z82" s="303"/>
      <c r="AA82" s="299" t="str">
        <f t="shared" si="46"/>
        <v>select count (distinct RTN_ORD_HDR_DSCT_AMT) as RTN_ORD_HDR_DSCT_AMT_Count_Distinct FROM DB_SLSCNSL_PRODREFRESH.CDOLW_DMD_ORD_LN_ITM_FCT ;</v>
      </c>
      <c r="AB82" s="303"/>
      <c r="AC82" s="299" t="str">
        <f t="shared" si="47"/>
        <v>select distinct(RTN_ORD_HDR_DSCT_AMT) as RTN_ORD_HDR_DSCT_AMT_Count_Distinct FROM DB_SLSCNSL_PRODREFRESH.CDOLW_DMD_ORD_LN_ITM_FCT ;</v>
      </c>
      <c r="AD82" s="423" t="s">
        <v>16256</v>
      </c>
      <c r="AE82" s="303"/>
      <c r="AF82" s="59" t="s">
        <v>15431</v>
      </c>
      <c r="AG82" s="59" t="s">
        <v>12561</v>
      </c>
      <c r="AH82" s="59" t="s">
        <v>15432</v>
      </c>
      <c r="AI82" s="144" t="str">
        <f t="shared" si="48"/>
        <v>RTN_OMS_UN_LN_RTL_AMT</v>
      </c>
      <c r="AJ82" s="144" t="str">
        <f t="shared" si="49"/>
        <v>Retail amount on the order line at time of order derived from YFS ORDER LINE. RETAIL PRICE does not change, insert on order creation only  (From PDM)</v>
      </c>
      <c r="AK82" s="303"/>
      <c r="AL82" s="303"/>
      <c r="AM82" s="298" t="str">
        <f t="shared" si="50"/>
        <v>col_71</v>
      </c>
      <c r="AN82" s="299" t="str">
        <f t="shared" si="51"/>
        <v>create table db_custscience_interns.col_71_DB_SLSCNSL_PRODREFRESH_CDOLW_DMD_ORD_LN_ITM_FCT_distinct_values_table_stats (col_id int, distinct_values bigint) Row format delimited Fields terminated by '\t' Lines terminated by '\n'  Stored as textfile ;</v>
      </c>
      <c r="AO82" s="59" t="s">
        <v>15640</v>
      </c>
      <c r="AR82" s="144" t="str">
        <f t="shared" si="52"/>
        <v>insert into table db_custscience_interns.col_71_DB_SLSCNSL_PRODREFRESH_CDOLW_DMD_ORD_LN_ITM_FCT_distinct_values_table_stats select '71' as col_id, count (distinct RTN_ORD_HDR_DSCT_AMT) as distinct_values</v>
      </c>
      <c r="AS82" s="59" t="s">
        <v>15735</v>
      </c>
      <c r="AV82" s="144" t="str">
        <f t="shared" si="53"/>
        <v>insert into table db_custscience_interns.SUMMARY_of_DB_SLSCNSL_PRODREFRESH_CDOLW_DMD_ORD_LN_ITM_FCT_distinct_values_table_stats select col_id, distinct_values from db_custscience_interns.col_71_DB_SLSCNSL_PRODREFRESH_CDOLW_DMD_ORD_LN_ITM_FCT_distinct_values_table_stats ;</v>
      </c>
      <c r="AW82" s="59" t="s">
        <v>15830</v>
      </c>
      <c r="AY82" s="300" t="s">
        <v>16020</v>
      </c>
      <c r="AZ82" s="300">
        <v>73</v>
      </c>
      <c r="BA82" s="300">
        <v>14364</v>
      </c>
      <c r="BC82" s="144" t="str">
        <f t="shared" si="54"/>
        <v>drop table db_custscience_interns.col_71_DB_SLSCNSL_PRODREFRESH_CDOLW_DMD_ORD_LN_ITM_FCT_distinct_values_table_stats;</v>
      </c>
      <c r="BD82" s="59" t="s">
        <v>15924</v>
      </c>
      <c r="BE82" s="301"/>
      <c r="BF82" s="144" t="str">
        <f t="shared" si="55"/>
        <v>create table db_custscience_interns.col_71_DB_SLSCNSL_PRODREFRESH_CDOLW_DMD_ORD_LN_ITM_FCT_null_value_count_table_stats (col_id int, null_value_count bigint) Row format delimited Fields terminated by '\t' Lines terminated by '\n'  Stored as textfile ;</v>
      </c>
      <c r="BG82" s="59" t="s">
        <v>16114</v>
      </c>
      <c r="BJ82" s="144" t="str">
        <f t="shared" si="56"/>
        <v xml:space="preserve">insert into table db_custscience_interns.col_71_DB_SLSCNSL_PRODREFRESH_CDOLW_DMD_ORD_LN_ITM_FCT_null_value_count_table_stats select '71' as col_id, count (sell_loc_hash_key) as null_value_count where RTN_ORD_HDR_DSCT_AMT IS NULL </v>
      </c>
      <c r="BK82" s="59" t="s">
        <v>15320</v>
      </c>
      <c r="BN82" s="144" t="str">
        <f t="shared" si="57"/>
        <v>insert into table db_custscience_interns.SUMMARY_of_DB_SLSCNSL_PRODREFRESH_CDOLW_DMD_ORD_LN_ITM_FCT_null_value_count_table_stats select col_id, null_value_count from db_custscience_interns.col_71_DB_SLSCNSL_PRODREFRESH_CDOLW_DMD_ORD_LN_ITM_FCT_null_value_count_table_stats ;</v>
      </c>
      <c r="BO82" s="59" t="s">
        <v>13109</v>
      </c>
      <c r="BQ82" s="300"/>
      <c r="BR82" s="300"/>
      <c r="BS82" s="300"/>
      <c r="BU82" s="144" t="str">
        <f t="shared" si="58"/>
        <v>drop table db_custscience_interns.col_71_DB_SLSCNSL_PRODREFRESH_CDOLW_DMD_ORD_LN_ITM_FCT_null_value_count_table_stats ;</v>
      </c>
      <c r="BV82" s="59" t="s">
        <v>12538</v>
      </c>
    </row>
    <row r="83" spans="1:74" s="59" customFormat="1" ht="30">
      <c r="A83" s="59" t="s">
        <v>15372</v>
      </c>
      <c r="B83" s="144" t="str">
        <f t="shared" si="59"/>
        <v>rtn_ord_brd_dsct_amt double</v>
      </c>
      <c r="C83" s="145">
        <f t="shared" si="60"/>
        <v>21</v>
      </c>
      <c r="D83" s="145">
        <f t="shared" si="61"/>
        <v>0</v>
      </c>
      <c r="E83" s="145"/>
      <c r="F83" s="36" t="str">
        <f t="shared" si="39"/>
        <v>RTN_ORD_BRD_DSCT_AMT</v>
      </c>
      <c r="G83" s="36" t="str">
        <f t="shared" si="40"/>
        <v>double</v>
      </c>
      <c r="H83" s="29">
        <v>72</v>
      </c>
      <c r="I83" s="308">
        <f t="shared" si="41"/>
        <v>16309</v>
      </c>
      <c r="J83" s="30"/>
      <c r="K83" s="131" t="str">
        <f t="shared" si="42"/>
        <v>Brand Unit discount amount sum total of Brand level classified discount at time of demand. Derived from YFS LINE CHARGES  (From PDM)</v>
      </c>
      <c r="L83" s="131"/>
      <c r="M83" s="340"/>
      <c r="N83" s="407" t="s">
        <v>112</v>
      </c>
      <c r="O83" s="407" t="s">
        <v>16177</v>
      </c>
      <c r="P83" s="334"/>
      <c r="Q83" s="334"/>
      <c r="R83" s="334"/>
      <c r="S83" s="334"/>
      <c r="T83" s="144" t="str">
        <f t="shared" si="43"/>
        <v>RTN_ORD_BRD_DSCT_AMT  double,</v>
      </c>
      <c r="U83" s="149" t="s">
        <v>15550</v>
      </c>
      <c r="V83" s="150" t="str">
        <f t="shared" si="44"/>
        <v>RTN_ORD_BRD_DSCT_AMT,</v>
      </c>
      <c r="W83" s="149"/>
      <c r="X83" s="149"/>
      <c r="Y83" s="150" t="str">
        <f t="shared" si="45"/>
        <v>,a.RTN_ORD_BRD_DSCT_AMT</v>
      </c>
      <c r="Z83" s="303"/>
      <c r="AA83" s="299" t="str">
        <f t="shared" si="46"/>
        <v>select count (distinct RTN_ORD_BRD_DSCT_AMT) as RTN_ORD_BRD_DSCT_AMT_Count_Distinct FROM DB_SLSCNSL_PRODREFRESH.CDOLW_DMD_ORD_LN_ITM_FCT ;</v>
      </c>
      <c r="AB83" s="303"/>
      <c r="AC83" s="299" t="str">
        <f t="shared" si="47"/>
        <v>select distinct(RTN_ORD_BRD_DSCT_AMT) as RTN_ORD_BRD_DSCT_AMT_Count_Distinct FROM DB_SLSCNSL_PRODREFRESH.CDOLW_DMD_ORD_LN_ITM_FCT ;</v>
      </c>
      <c r="AD83" s="423" t="s">
        <v>16257</v>
      </c>
      <c r="AE83" s="303"/>
      <c r="AF83" s="59" t="s">
        <v>15433</v>
      </c>
      <c r="AG83" s="59" t="s">
        <v>12561</v>
      </c>
      <c r="AH83" s="59" t="s">
        <v>15482</v>
      </c>
      <c r="AI83" s="144" t="str">
        <f t="shared" si="48"/>
        <v>RTN_ADJ_UN_LN_RTL_AMT</v>
      </c>
      <c r="AJ83" s="144" t="str">
        <f t="shared" si="49"/>
        <v>Retail amount on the order line at time of order derived from YFS ORDER LINE. RETAIL PRICE Update as needed. since the price can change due to CSR intervention after order has been placed  (From PDM)</v>
      </c>
      <c r="AK83" s="303"/>
      <c r="AL83" s="303"/>
      <c r="AM83" s="298" t="str">
        <f t="shared" si="50"/>
        <v>col_72</v>
      </c>
      <c r="AN83" s="299" t="str">
        <f t="shared" si="51"/>
        <v>create table db_custscience_interns.col_72_DB_SLSCNSL_PRODREFRESH_CDOLW_DMD_ORD_LN_ITM_FCT_distinct_values_table_stats (col_id int, distinct_values bigint) Row format delimited Fields terminated by '\t' Lines terminated by '\n'  Stored as textfile ;</v>
      </c>
      <c r="AO83" s="59" t="s">
        <v>15641</v>
      </c>
      <c r="AR83" s="144" t="str">
        <f t="shared" si="52"/>
        <v>insert into table db_custscience_interns.col_72_DB_SLSCNSL_PRODREFRESH_CDOLW_DMD_ORD_LN_ITM_FCT_distinct_values_table_stats select '72' as col_id, count (distinct RTN_ORD_BRD_DSCT_AMT) as distinct_values</v>
      </c>
      <c r="AS83" s="59" t="s">
        <v>15736</v>
      </c>
      <c r="AV83" s="144" t="str">
        <f t="shared" si="53"/>
        <v>insert into table db_custscience_interns.SUMMARY_of_DB_SLSCNSL_PRODREFRESH_CDOLW_DMD_ORD_LN_ITM_FCT_distinct_values_table_stats select col_id, distinct_values from db_custscience_interns.col_72_DB_SLSCNSL_PRODREFRESH_CDOLW_DMD_ORD_LN_ITM_FCT_distinct_values_table_stats ;</v>
      </c>
      <c r="AW83" s="59" t="s">
        <v>15831</v>
      </c>
      <c r="AY83" s="300" t="s">
        <v>16021</v>
      </c>
      <c r="AZ83" s="300">
        <v>74</v>
      </c>
      <c r="BA83" s="300">
        <v>4614</v>
      </c>
      <c r="BC83" s="144" t="str">
        <f t="shared" si="54"/>
        <v>drop table db_custscience_interns.col_72_DB_SLSCNSL_PRODREFRESH_CDOLW_DMD_ORD_LN_ITM_FCT_distinct_values_table_stats;</v>
      </c>
      <c r="BD83" s="59" t="s">
        <v>15925</v>
      </c>
      <c r="BE83" s="301"/>
      <c r="BF83" s="144" t="str">
        <f t="shared" si="55"/>
        <v>create table db_custscience_interns.col_72_DB_SLSCNSL_PRODREFRESH_CDOLW_DMD_ORD_LN_ITM_FCT_null_value_count_table_stats (col_id int, null_value_count bigint) Row format delimited Fields terminated by '\t' Lines terminated by '\n'  Stored as textfile ;</v>
      </c>
      <c r="BG83" s="59" t="s">
        <v>16115</v>
      </c>
      <c r="BJ83" s="144" t="str">
        <f t="shared" si="56"/>
        <v xml:space="preserve">insert into table db_custscience_interns.col_72_DB_SLSCNSL_PRODREFRESH_CDOLW_DMD_ORD_LN_ITM_FCT_null_value_count_table_stats select '72' as col_id, count (sell_loc_hash_key) as null_value_count where RTN_ORD_BRD_DSCT_AMT IS NULL </v>
      </c>
      <c r="BK83" s="59" t="s">
        <v>15321</v>
      </c>
      <c r="BN83" s="144" t="str">
        <f t="shared" si="57"/>
        <v>insert into table db_custscience_interns.SUMMARY_of_DB_SLSCNSL_PRODREFRESH_CDOLW_DMD_ORD_LN_ITM_FCT_null_value_count_table_stats select col_id, null_value_count from db_custscience_interns.col_72_DB_SLSCNSL_PRODREFRESH_CDOLW_DMD_ORD_LN_ITM_FCT_null_value_count_table_stats ;</v>
      </c>
      <c r="BO83" s="59" t="s">
        <v>13110</v>
      </c>
      <c r="BQ83" s="300"/>
      <c r="BR83" s="300"/>
      <c r="BS83" s="300"/>
      <c r="BU83" s="144" t="str">
        <f t="shared" si="58"/>
        <v>drop table db_custscience_interns.col_72_DB_SLSCNSL_PRODREFRESH_CDOLW_DMD_ORD_LN_ITM_FCT_null_value_count_table_stats ;</v>
      </c>
      <c r="BV83" s="59" t="s">
        <v>12539</v>
      </c>
    </row>
    <row r="84" spans="1:74" s="59" customFormat="1" ht="30">
      <c r="A84" s="59" t="s">
        <v>15373</v>
      </c>
      <c r="B84" s="144" t="str">
        <f t="shared" si="59"/>
        <v>rtn_ord_plcc_dsct_amt double</v>
      </c>
      <c r="C84" s="145">
        <f t="shared" si="60"/>
        <v>22</v>
      </c>
      <c r="D84" s="145">
        <f t="shared" si="61"/>
        <v>0</v>
      </c>
      <c r="E84" s="145"/>
      <c r="F84" s="36" t="str">
        <f t="shared" si="39"/>
        <v>RTN_ORD_PLCC_DSCT_AMT</v>
      </c>
      <c r="G84" s="36" t="str">
        <f t="shared" si="40"/>
        <v>double</v>
      </c>
      <c r="H84" s="29">
        <v>73</v>
      </c>
      <c r="I84" s="308">
        <f t="shared" si="41"/>
        <v>14364</v>
      </c>
      <c r="J84" s="30"/>
      <c r="K84" s="131" t="str">
        <f t="shared" si="42"/>
        <v>PLCC Unit discount amount sum total of PLCC classified discount at time of demand. Derived from YFS LINE CHARGES  (From PDM)</v>
      </c>
      <c r="L84" s="131"/>
      <c r="M84" s="340"/>
      <c r="N84" s="407" t="s">
        <v>112</v>
      </c>
      <c r="O84" s="407" t="s">
        <v>1698</v>
      </c>
      <c r="P84" s="334"/>
      <c r="Q84" s="334"/>
      <c r="R84" s="334"/>
      <c r="S84" s="334"/>
      <c r="T84" s="144" t="str">
        <f t="shared" si="43"/>
        <v>RTN_ORD_PLCC_DSCT_AMT  double,</v>
      </c>
      <c r="U84" s="149" t="s">
        <v>15551</v>
      </c>
      <c r="V84" s="150" t="str">
        <f t="shared" si="44"/>
        <v>RTN_ORD_PLCC_DSCT_AMT,</v>
      </c>
      <c r="W84" s="149"/>
      <c r="X84" s="149"/>
      <c r="Y84" s="150" t="str">
        <f t="shared" si="45"/>
        <v>,a.RTN_ORD_PLCC_DSCT_AMT</v>
      </c>
      <c r="Z84" s="303"/>
      <c r="AA84" s="299" t="str">
        <f t="shared" si="46"/>
        <v>select count (distinct RTN_ORD_PLCC_DSCT_AMT) as RTN_ORD_PLCC_DSCT_AMT_Count_Distinct FROM DB_SLSCNSL_PRODREFRESH.CDOLW_DMD_ORD_LN_ITM_FCT ;</v>
      </c>
      <c r="AB84" s="303"/>
      <c r="AC84" s="299" t="str">
        <f t="shared" si="47"/>
        <v>select distinct(RTN_ORD_PLCC_DSCT_AMT) as RTN_ORD_PLCC_DSCT_AMT_Count_Distinct FROM DB_SLSCNSL_PRODREFRESH.CDOLW_DMD_ORD_LN_ITM_FCT ;</v>
      </c>
      <c r="AD84" s="423" t="s">
        <v>16258</v>
      </c>
      <c r="AE84" s="303"/>
      <c r="AF84" s="59" t="s">
        <v>15434</v>
      </c>
      <c r="AG84" s="59" t="s">
        <v>12561</v>
      </c>
      <c r="AH84" s="59" t="s">
        <v>15483</v>
      </c>
      <c r="AI84" s="144" t="str">
        <f t="shared" si="48"/>
        <v>RTN_MCM_CST_AMT</v>
      </c>
      <c r="AJ84" s="144" t="str">
        <f t="shared" si="49"/>
        <v>MCM cost amount at time of order Derived from SKU_DIM the current Cost at time of order NOTE This amount is populated at time of record creation and does not get altered by a subsequent ETL or process  (From PDM)</v>
      </c>
      <c r="AK84" s="303"/>
      <c r="AL84" s="303"/>
      <c r="AM84" s="298" t="str">
        <f t="shared" si="50"/>
        <v>col_73</v>
      </c>
      <c r="AN84" s="299" t="str">
        <f t="shared" si="51"/>
        <v>create table db_custscience_interns.col_73_DB_SLSCNSL_PRODREFRESH_CDOLW_DMD_ORD_LN_ITM_FCT_distinct_values_table_stats (col_id int, distinct_values bigint) Row format delimited Fields terminated by '\t' Lines terminated by '\n'  Stored as textfile ;</v>
      </c>
      <c r="AO84" s="59" t="s">
        <v>15642</v>
      </c>
      <c r="AR84" s="144" t="str">
        <f t="shared" si="52"/>
        <v>insert into table db_custscience_interns.col_73_DB_SLSCNSL_PRODREFRESH_CDOLW_DMD_ORD_LN_ITM_FCT_distinct_values_table_stats select '73' as col_id, count (distinct RTN_ORD_PLCC_DSCT_AMT) as distinct_values</v>
      </c>
      <c r="AS84" s="59" t="s">
        <v>15737</v>
      </c>
      <c r="AV84" s="144" t="str">
        <f t="shared" si="53"/>
        <v>insert into table db_custscience_interns.SUMMARY_of_DB_SLSCNSL_PRODREFRESH_CDOLW_DMD_ORD_LN_ITM_FCT_distinct_values_table_stats select col_id, distinct_values from db_custscience_interns.col_73_DB_SLSCNSL_PRODREFRESH_CDOLW_DMD_ORD_LN_ITM_FCT_distinct_values_table_stats ;</v>
      </c>
      <c r="AW84" s="59" t="s">
        <v>15832</v>
      </c>
      <c r="AY84" s="300" t="s">
        <v>16022</v>
      </c>
      <c r="AZ84" s="300">
        <v>75</v>
      </c>
      <c r="BA84" s="300">
        <v>20926</v>
      </c>
      <c r="BC84" s="144" t="str">
        <f t="shared" si="54"/>
        <v>drop table db_custscience_interns.col_73_DB_SLSCNSL_PRODREFRESH_CDOLW_DMD_ORD_LN_ITM_FCT_distinct_values_table_stats;</v>
      </c>
      <c r="BD84" s="59" t="s">
        <v>15926</v>
      </c>
      <c r="BE84" s="301"/>
      <c r="BF84" s="144" t="str">
        <f t="shared" si="55"/>
        <v>create table db_custscience_interns.col_73_DB_SLSCNSL_PRODREFRESH_CDOLW_DMD_ORD_LN_ITM_FCT_null_value_count_table_stats (col_id int, null_value_count bigint) Row format delimited Fields terminated by '\t' Lines terminated by '\n'  Stored as textfile ;</v>
      </c>
      <c r="BG84" s="59" t="s">
        <v>16116</v>
      </c>
      <c r="BJ84" s="144" t="str">
        <f t="shared" si="56"/>
        <v xml:space="preserve">insert into table db_custscience_interns.col_73_DB_SLSCNSL_PRODREFRESH_CDOLW_DMD_ORD_LN_ITM_FCT_null_value_count_table_stats select '73' as col_id, count (sell_loc_hash_key) as null_value_count where RTN_ORD_PLCC_DSCT_AMT IS NULL </v>
      </c>
      <c r="BK84" s="59" t="s">
        <v>15322</v>
      </c>
      <c r="BN84" s="144" t="str">
        <f t="shared" si="57"/>
        <v>insert into table db_custscience_interns.SUMMARY_of_DB_SLSCNSL_PRODREFRESH_CDOLW_DMD_ORD_LN_ITM_FCT_null_value_count_table_stats select col_id, null_value_count from db_custscience_interns.col_73_DB_SLSCNSL_PRODREFRESH_CDOLW_DMD_ORD_LN_ITM_FCT_null_value_count_table_stats ;</v>
      </c>
      <c r="BO84" s="59" t="s">
        <v>13111</v>
      </c>
      <c r="BQ84" s="300"/>
      <c r="BR84" s="300"/>
      <c r="BS84" s="300"/>
      <c r="BU84" s="144" t="str">
        <f t="shared" si="58"/>
        <v>drop table db_custscience_interns.col_73_DB_SLSCNSL_PRODREFRESH_CDOLW_DMD_ORD_LN_ITM_FCT_null_value_count_table_stats ;</v>
      </c>
      <c r="BV84" s="59" t="s">
        <v>12540</v>
      </c>
    </row>
    <row r="85" spans="1:74" s="59" customFormat="1" ht="30">
      <c r="A85" s="59" t="s">
        <v>15374</v>
      </c>
      <c r="B85" s="144" t="str">
        <f t="shared" si="59"/>
        <v>rtn_ord_ln_mup_dsct_amt double</v>
      </c>
      <c r="C85" s="145">
        <f t="shared" si="60"/>
        <v>24</v>
      </c>
      <c r="D85" s="145">
        <f t="shared" si="61"/>
        <v>0</v>
      </c>
      <c r="E85" s="145"/>
      <c r="F85" s="36" t="str">
        <f t="shared" si="39"/>
        <v>RTN_ORD_LN_MUP_DSCT_AMT</v>
      </c>
      <c r="G85" s="36" t="str">
        <f t="shared" si="40"/>
        <v>ouble</v>
      </c>
      <c r="H85" s="29">
        <v>74</v>
      </c>
      <c r="I85" s="308">
        <f t="shared" si="41"/>
        <v>4614</v>
      </c>
      <c r="J85" s="30"/>
      <c r="K85" s="131" t="str">
        <f t="shared" si="42"/>
        <v>Line and MUP Unit discount amount sum total of Line and MUP level classified discount at time of demand Derived from YFS LINE CHARGES  (From PDM)</v>
      </c>
      <c r="L85" s="131"/>
      <c r="M85" s="340"/>
      <c r="N85" s="407" t="s">
        <v>112</v>
      </c>
      <c r="O85" s="407" t="s">
        <v>1698</v>
      </c>
      <c r="P85" s="334"/>
      <c r="Q85" s="334"/>
      <c r="R85" s="334"/>
      <c r="S85" s="334"/>
      <c r="T85" s="144" t="str">
        <f t="shared" si="43"/>
        <v>RTN_ORD_LN_MUP_DSCT_AMT  ouble,</v>
      </c>
      <c r="U85" s="149" t="s">
        <v>15552</v>
      </c>
      <c r="V85" s="150" t="str">
        <f t="shared" si="44"/>
        <v>RTN_ORD_LN_MUP_DSCT_AMT,</v>
      </c>
      <c r="W85" s="149"/>
      <c r="X85" s="149"/>
      <c r="Y85" s="150" t="str">
        <f t="shared" si="45"/>
        <v>,a.RTN_ORD_LN_MUP_DSCT_AMT</v>
      </c>
      <c r="Z85" s="303"/>
      <c r="AA85" s="299" t="str">
        <f t="shared" si="46"/>
        <v>select count (distinct RTN_ORD_LN_MUP_DSCT_AMT) as RTN_ORD_LN_MUP_DSCT_AMT_Count_Distinct FROM DB_SLSCNSL_PRODREFRESH.CDOLW_DMD_ORD_LN_ITM_FCT ;</v>
      </c>
      <c r="AB85" s="303"/>
      <c r="AC85" s="299" t="str">
        <f t="shared" si="47"/>
        <v>select distinct(RTN_ORD_LN_MUP_DSCT_AMT) as RTN_ORD_LN_MUP_DSCT_AMT_Count_Distinct FROM DB_SLSCNSL_PRODREFRESH.CDOLW_DMD_ORD_LN_ITM_FCT ;</v>
      </c>
      <c r="AD85" s="423" t="s">
        <v>16259</v>
      </c>
      <c r="AE85" s="303"/>
      <c r="AF85" s="59" t="s">
        <v>15435</v>
      </c>
      <c r="AG85" s="59" t="s">
        <v>12561</v>
      </c>
      <c r="AH85" s="59" t="s">
        <v>15484</v>
      </c>
      <c r="AI85" s="144" t="str">
        <f t="shared" si="48"/>
        <v>RTN_TAX_AMT</v>
      </c>
      <c r="AJ85" s="144" t="str">
        <f t="shared" si="49"/>
        <v>Unit Tax rate sum per line derived from YFS TAXBREAKUP where record type is ORD and TAX_NAME in Sales Tax, VAT, QST, GST, HST  (From PDM)</v>
      </c>
      <c r="AK85" s="303"/>
      <c r="AL85" s="303"/>
      <c r="AM85" s="298" t="str">
        <f t="shared" si="50"/>
        <v>col_74</v>
      </c>
      <c r="AN85" s="299" t="str">
        <f t="shared" si="51"/>
        <v>create table db_custscience_interns.col_74_DB_SLSCNSL_PRODREFRESH_CDOLW_DMD_ORD_LN_ITM_FCT_distinct_values_table_stats (col_id int, distinct_values bigint) Row format delimited Fields terminated by '\t' Lines terminated by '\n'  Stored as textfile ;</v>
      </c>
      <c r="AO85" s="59" t="s">
        <v>15643</v>
      </c>
      <c r="AR85" s="144" t="str">
        <f t="shared" si="52"/>
        <v>insert into table db_custscience_interns.col_74_DB_SLSCNSL_PRODREFRESH_CDOLW_DMD_ORD_LN_ITM_FCT_distinct_values_table_stats select '74' as col_id, count (distinct RTN_ORD_LN_MUP_DSCT_AMT) as distinct_values</v>
      </c>
      <c r="AS85" s="59" t="s">
        <v>15738</v>
      </c>
      <c r="AV85" s="144" t="str">
        <f t="shared" si="53"/>
        <v>insert into table db_custscience_interns.SUMMARY_of_DB_SLSCNSL_PRODREFRESH_CDOLW_DMD_ORD_LN_ITM_FCT_distinct_values_table_stats select col_id, distinct_values from db_custscience_interns.col_74_DB_SLSCNSL_PRODREFRESH_CDOLW_DMD_ORD_LN_ITM_FCT_distinct_values_table_stats ;</v>
      </c>
      <c r="AW85" s="59" t="s">
        <v>15833</v>
      </c>
      <c r="AY85" s="300" t="s">
        <v>16023</v>
      </c>
      <c r="AZ85" s="300">
        <v>76</v>
      </c>
      <c r="BA85" s="300">
        <v>21882</v>
      </c>
      <c r="BC85" s="144" t="str">
        <f t="shared" si="54"/>
        <v>drop table db_custscience_interns.col_74_DB_SLSCNSL_PRODREFRESH_CDOLW_DMD_ORD_LN_ITM_FCT_distinct_values_table_stats;</v>
      </c>
      <c r="BD85" s="59" t="s">
        <v>15927</v>
      </c>
      <c r="BE85" s="301"/>
      <c r="BF85" s="144" t="str">
        <f t="shared" si="55"/>
        <v>create table db_custscience_interns.col_74_DB_SLSCNSL_PRODREFRESH_CDOLW_DMD_ORD_LN_ITM_FCT_null_value_count_table_stats (col_id int, null_value_count bigint) Row format delimited Fields terminated by '\t' Lines terminated by '\n'  Stored as textfile ;</v>
      </c>
      <c r="BG85" s="59" t="s">
        <v>16117</v>
      </c>
      <c r="BJ85" s="144" t="str">
        <f t="shared" si="56"/>
        <v xml:space="preserve">insert into table db_custscience_interns.col_74_DB_SLSCNSL_PRODREFRESH_CDOLW_DMD_ORD_LN_ITM_FCT_null_value_count_table_stats select '74' as col_id, count (sell_loc_hash_key) as null_value_count where RTN_ORD_LN_MUP_DSCT_AMT IS NULL </v>
      </c>
      <c r="BK85" s="59" t="s">
        <v>15323</v>
      </c>
      <c r="BN85" s="144" t="str">
        <f t="shared" si="57"/>
        <v>insert into table db_custscience_interns.SUMMARY_of_DB_SLSCNSL_PRODREFRESH_CDOLW_DMD_ORD_LN_ITM_FCT_null_value_count_table_stats select col_id, null_value_count from db_custscience_interns.col_74_DB_SLSCNSL_PRODREFRESH_CDOLW_DMD_ORD_LN_ITM_FCT_null_value_count_table_stats ;</v>
      </c>
      <c r="BO85" s="59" t="s">
        <v>13112</v>
      </c>
      <c r="BQ85" s="300"/>
      <c r="BR85" s="300"/>
      <c r="BS85" s="300"/>
      <c r="BU85" s="144" t="str">
        <f t="shared" si="58"/>
        <v>drop table db_custscience_interns.col_74_DB_SLSCNSL_PRODREFRESH_CDOLW_DMD_ORD_LN_ITM_FCT_null_value_count_table_stats ;</v>
      </c>
      <c r="BV85" s="59" t="s">
        <v>12541</v>
      </c>
    </row>
    <row r="86" spans="1:74" s="59" customFormat="1" ht="30">
      <c r="A86" s="59" t="s">
        <v>15375</v>
      </c>
      <c r="B86" s="144" t="str">
        <f t="shared" si="59"/>
        <v>rtn_ord_ln_dsct_amt double</v>
      </c>
      <c r="C86" s="145">
        <f t="shared" si="60"/>
        <v>20</v>
      </c>
      <c r="D86" s="145">
        <f t="shared" si="61"/>
        <v>0</v>
      </c>
      <c r="E86" s="145"/>
      <c r="F86" s="36" t="str">
        <f t="shared" si="39"/>
        <v>RTN_ORD_LN_DSCT_AMT</v>
      </c>
      <c r="G86" s="36" t="str">
        <f t="shared" si="40"/>
        <v>double</v>
      </c>
      <c r="H86" s="29">
        <v>75</v>
      </c>
      <c r="I86" s="308">
        <f t="shared" si="41"/>
        <v>20926</v>
      </c>
      <c r="J86" s="30"/>
      <c r="K86" s="131" t="str">
        <f t="shared" si="42"/>
        <v>Line Unit discount amount sum total of line level classified discount at time of demand Derived from YFS LINE CHARGES  (From PDM)</v>
      </c>
      <c r="L86" s="131"/>
      <c r="M86" s="340"/>
      <c r="N86" s="407" t="s">
        <v>112</v>
      </c>
      <c r="O86" s="407" t="s">
        <v>1698</v>
      </c>
      <c r="P86" s="334"/>
      <c r="Q86" s="334"/>
      <c r="R86" s="334"/>
      <c r="S86" s="334"/>
      <c r="T86" s="144" t="str">
        <f t="shared" si="43"/>
        <v>RTN_ORD_LN_DSCT_AMT  double,</v>
      </c>
      <c r="U86" s="149" t="s">
        <v>15553</v>
      </c>
      <c r="V86" s="150" t="str">
        <f t="shared" si="44"/>
        <v>RTN_ORD_LN_DSCT_AMT,</v>
      </c>
      <c r="W86" s="149"/>
      <c r="X86" s="149"/>
      <c r="Y86" s="150" t="str">
        <f t="shared" si="45"/>
        <v>,a.RTN_ORD_LN_DSCT_AMT</v>
      </c>
      <c r="Z86" s="303"/>
      <c r="AA86" s="299" t="str">
        <f t="shared" si="46"/>
        <v>select count (distinct RTN_ORD_LN_DSCT_AMT) as RTN_ORD_LN_DSCT_AMT_Count_Distinct FROM DB_SLSCNSL_PRODREFRESH.CDOLW_DMD_ORD_LN_ITM_FCT ;</v>
      </c>
      <c r="AB86" s="303"/>
      <c r="AC86" s="299" t="str">
        <f t="shared" si="47"/>
        <v>select distinct(RTN_ORD_LN_DSCT_AMT) as RTN_ORD_LN_DSCT_AMT_Count_Distinct FROM DB_SLSCNSL_PRODREFRESH.CDOLW_DMD_ORD_LN_ITM_FCT ;</v>
      </c>
      <c r="AD86" s="423" t="s">
        <v>16260</v>
      </c>
      <c r="AE86" s="303"/>
      <c r="AF86" s="59" t="s">
        <v>15436</v>
      </c>
      <c r="AG86" s="59" t="s">
        <v>12561</v>
      </c>
      <c r="AH86" s="59" t="s">
        <v>15437</v>
      </c>
      <c r="AI86" s="144" t="str">
        <f t="shared" si="48"/>
        <v>RTN_ORD_LN_VAT_AMT</v>
      </c>
      <c r="AJ86" s="144" t="str">
        <f t="shared" si="49"/>
        <v>Extended VAT tax for this order line.  (From PDM)</v>
      </c>
      <c r="AK86" s="303"/>
      <c r="AL86" s="303"/>
      <c r="AM86" s="298" t="str">
        <f t="shared" si="50"/>
        <v>col_75</v>
      </c>
      <c r="AN86" s="299" t="str">
        <f t="shared" si="51"/>
        <v>create table db_custscience_interns.col_75_DB_SLSCNSL_PRODREFRESH_CDOLW_DMD_ORD_LN_ITM_FCT_distinct_values_table_stats (col_id int, distinct_values bigint) Row format delimited Fields terminated by '\t' Lines terminated by '\n'  Stored as textfile ;</v>
      </c>
      <c r="AO86" s="59" t="s">
        <v>15644</v>
      </c>
      <c r="AR86" s="144" t="str">
        <f t="shared" si="52"/>
        <v>insert into table db_custscience_interns.col_75_DB_SLSCNSL_PRODREFRESH_CDOLW_DMD_ORD_LN_ITM_FCT_distinct_values_table_stats select '75' as col_id, count (distinct RTN_ORD_LN_DSCT_AMT) as distinct_values</v>
      </c>
      <c r="AS86" s="59" t="s">
        <v>15739</v>
      </c>
      <c r="AV86" s="144" t="str">
        <f t="shared" si="53"/>
        <v>insert into table db_custscience_interns.SUMMARY_of_DB_SLSCNSL_PRODREFRESH_CDOLW_DMD_ORD_LN_ITM_FCT_distinct_values_table_stats select col_id, distinct_values from db_custscience_interns.col_75_DB_SLSCNSL_PRODREFRESH_CDOLW_DMD_ORD_LN_ITM_FCT_distinct_values_table_stats ;</v>
      </c>
      <c r="AW86" s="59" t="s">
        <v>15834</v>
      </c>
      <c r="AY86" s="300" t="s">
        <v>16024</v>
      </c>
      <c r="AZ86" s="300">
        <v>77</v>
      </c>
      <c r="BA86" s="300">
        <v>22326</v>
      </c>
      <c r="BC86" s="144" t="str">
        <f t="shared" si="54"/>
        <v>drop table db_custscience_interns.col_75_DB_SLSCNSL_PRODREFRESH_CDOLW_DMD_ORD_LN_ITM_FCT_distinct_values_table_stats;</v>
      </c>
      <c r="BD86" s="59" t="s">
        <v>15928</v>
      </c>
      <c r="BE86" s="301"/>
      <c r="BF86" s="144" t="str">
        <f t="shared" si="55"/>
        <v>create table db_custscience_interns.col_75_DB_SLSCNSL_PRODREFRESH_CDOLW_DMD_ORD_LN_ITM_FCT_null_value_count_table_stats (col_id int, null_value_count bigint) Row format delimited Fields terminated by '\t' Lines terminated by '\n'  Stored as textfile ;</v>
      </c>
      <c r="BG86" s="59" t="s">
        <v>16118</v>
      </c>
      <c r="BJ86" s="144" t="str">
        <f t="shared" si="56"/>
        <v xml:space="preserve">insert into table db_custscience_interns.col_75_DB_SLSCNSL_PRODREFRESH_CDOLW_DMD_ORD_LN_ITM_FCT_null_value_count_table_stats select '75' as col_id, count (sell_loc_hash_key) as null_value_count where RTN_ORD_LN_DSCT_AMT IS NULL </v>
      </c>
      <c r="BK86" s="59" t="s">
        <v>15324</v>
      </c>
      <c r="BN86" s="144" t="str">
        <f t="shared" si="57"/>
        <v>insert into table db_custscience_interns.SUMMARY_of_DB_SLSCNSL_PRODREFRESH_CDOLW_DMD_ORD_LN_ITM_FCT_null_value_count_table_stats select col_id, null_value_count from db_custscience_interns.col_75_DB_SLSCNSL_PRODREFRESH_CDOLW_DMD_ORD_LN_ITM_FCT_null_value_count_table_stats ;</v>
      </c>
      <c r="BO86" s="59" t="s">
        <v>13113</v>
      </c>
      <c r="BQ86" s="300"/>
      <c r="BR86" s="300"/>
      <c r="BS86" s="300"/>
      <c r="BU86" s="144" t="str">
        <f t="shared" si="58"/>
        <v>drop table db_custscience_interns.col_75_DB_SLSCNSL_PRODREFRESH_CDOLW_DMD_ORD_LN_ITM_FCT_null_value_count_table_stats ;</v>
      </c>
      <c r="BV86" s="59" t="s">
        <v>12542</v>
      </c>
    </row>
    <row r="87" spans="1:74" s="59" customFormat="1" ht="30">
      <c r="A87" s="59" t="s">
        <v>15376</v>
      </c>
      <c r="B87" s="144" t="str">
        <f t="shared" si="59"/>
        <v>rtn_oms_un_ln_rtl_amt double</v>
      </c>
      <c r="C87" s="145">
        <f t="shared" si="60"/>
        <v>22</v>
      </c>
      <c r="D87" s="145">
        <f t="shared" si="61"/>
        <v>0</v>
      </c>
      <c r="E87" s="145"/>
      <c r="F87" s="36" t="str">
        <f t="shared" si="39"/>
        <v>RTN_OMS_UN_LN_RTL_AMT</v>
      </c>
      <c r="G87" s="36" t="str">
        <f t="shared" si="40"/>
        <v>double</v>
      </c>
      <c r="H87" s="29">
        <v>76</v>
      </c>
      <c r="I87" s="308">
        <f t="shared" si="41"/>
        <v>21882</v>
      </c>
      <c r="J87" s="30"/>
      <c r="K87" s="131" t="str">
        <f t="shared" si="42"/>
        <v>Retail amount on the order line at time of order derived from YFS ORDER LINE. RETAIL PRICE does not change, insert on order creation only  (From PDM)</v>
      </c>
      <c r="L87" s="131"/>
      <c r="M87" s="340"/>
      <c r="N87" s="407" t="s">
        <v>112</v>
      </c>
      <c r="O87" s="407" t="s">
        <v>16173</v>
      </c>
      <c r="P87" s="334"/>
      <c r="Q87" s="334"/>
      <c r="R87" s="334"/>
      <c r="S87" s="334"/>
      <c r="T87" s="144" t="str">
        <f t="shared" si="43"/>
        <v>RTN_OMS_UN_LN_RTL_AMT  double,</v>
      </c>
      <c r="U87" s="149" t="s">
        <v>15554</v>
      </c>
      <c r="V87" s="150" t="str">
        <f t="shared" si="44"/>
        <v>RTN_OMS_UN_LN_RTL_AMT,</v>
      </c>
      <c r="W87" s="149"/>
      <c r="X87" s="149"/>
      <c r="Y87" s="150" t="str">
        <f t="shared" si="45"/>
        <v>,a.RTN_OMS_UN_LN_RTL_AMT</v>
      </c>
      <c r="Z87" s="303"/>
      <c r="AA87" s="299" t="str">
        <f t="shared" si="46"/>
        <v>select count (distinct RTN_OMS_UN_LN_RTL_AMT) as RTN_OMS_UN_LN_RTL_AMT_Count_Distinct FROM DB_SLSCNSL_PRODREFRESH.CDOLW_DMD_ORD_LN_ITM_FCT ;</v>
      </c>
      <c r="AB87" s="303"/>
      <c r="AC87" s="299" t="str">
        <f t="shared" si="47"/>
        <v>select distinct(RTN_OMS_UN_LN_RTL_AMT) as RTN_OMS_UN_LN_RTL_AMT_Count_Distinct FROM DB_SLSCNSL_PRODREFRESH.CDOLW_DMD_ORD_LN_ITM_FCT ;</v>
      </c>
      <c r="AD87" s="423" t="s">
        <v>16261</v>
      </c>
      <c r="AE87" s="303"/>
      <c r="AF87" s="59" t="s">
        <v>15438</v>
      </c>
      <c r="AG87" s="59" t="s">
        <v>12561</v>
      </c>
      <c r="AH87" s="59" t="s">
        <v>15439</v>
      </c>
      <c r="AI87" s="144" t="str">
        <f t="shared" si="48"/>
        <v>RTN_ORD_LN_MUP_DSCT_AMT</v>
      </c>
      <c r="AJ87" s="144" t="str">
        <f t="shared" si="49"/>
        <v>Line and MUP Unit discount amount sum total of Line and MUP level classified discount at time of demand Derived from YFS LINE CHARGES  (From PDM)</v>
      </c>
      <c r="AK87" s="303"/>
      <c r="AL87" s="303"/>
      <c r="AM87" s="298" t="str">
        <f t="shared" si="50"/>
        <v>col_76</v>
      </c>
      <c r="AN87" s="299" t="str">
        <f t="shared" si="51"/>
        <v>create table db_custscience_interns.col_76_DB_SLSCNSL_PRODREFRESH_CDOLW_DMD_ORD_LN_ITM_FCT_distinct_values_table_stats (col_id int, distinct_values bigint) Row format delimited Fields terminated by '\t' Lines terminated by '\n'  Stored as textfile ;</v>
      </c>
      <c r="AO87" s="59" t="s">
        <v>15645</v>
      </c>
      <c r="AR87" s="144" t="str">
        <f t="shared" si="52"/>
        <v>insert into table db_custscience_interns.col_76_DB_SLSCNSL_PRODREFRESH_CDOLW_DMD_ORD_LN_ITM_FCT_distinct_values_table_stats select '76' as col_id, count (distinct RTN_OMS_UN_LN_RTL_AMT) as distinct_values</v>
      </c>
      <c r="AS87" s="59" t="s">
        <v>15740</v>
      </c>
      <c r="AV87" s="144" t="str">
        <f t="shared" si="53"/>
        <v>insert into table db_custscience_interns.SUMMARY_of_DB_SLSCNSL_PRODREFRESH_CDOLW_DMD_ORD_LN_ITM_FCT_distinct_values_table_stats select col_id, distinct_values from db_custscience_interns.col_76_DB_SLSCNSL_PRODREFRESH_CDOLW_DMD_ORD_LN_ITM_FCT_distinct_values_table_stats ;</v>
      </c>
      <c r="AW87" s="59" t="s">
        <v>15835</v>
      </c>
      <c r="AY87" s="300" t="s">
        <v>16025</v>
      </c>
      <c r="AZ87" s="300">
        <v>78</v>
      </c>
      <c r="BA87" s="300">
        <v>28393</v>
      </c>
      <c r="BC87" s="144" t="str">
        <f t="shared" si="54"/>
        <v>drop table db_custscience_interns.col_76_DB_SLSCNSL_PRODREFRESH_CDOLW_DMD_ORD_LN_ITM_FCT_distinct_values_table_stats;</v>
      </c>
      <c r="BD87" s="59" t="s">
        <v>15929</v>
      </c>
      <c r="BE87" s="301"/>
      <c r="BF87" s="144" t="str">
        <f t="shared" si="55"/>
        <v>create table db_custscience_interns.col_76_DB_SLSCNSL_PRODREFRESH_CDOLW_DMD_ORD_LN_ITM_FCT_null_value_count_table_stats (col_id int, null_value_count bigint) Row format delimited Fields terminated by '\t' Lines terminated by '\n'  Stored as textfile ;</v>
      </c>
      <c r="BG87" s="59" t="s">
        <v>16119</v>
      </c>
      <c r="BJ87" s="144" t="str">
        <f t="shared" si="56"/>
        <v xml:space="preserve">insert into table db_custscience_interns.col_76_DB_SLSCNSL_PRODREFRESH_CDOLW_DMD_ORD_LN_ITM_FCT_null_value_count_table_stats select '76' as col_id, count (sell_loc_hash_key) as null_value_count where RTN_OMS_UN_LN_RTL_AMT IS NULL </v>
      </c>
      <c r="BK87" s="59" t="s">
        <v>15325</v>
      </c>
      <c r="BN87" s="144" t="str">
        <f t="shared" si="57"/>
        <v>insert into table db_custscience_interns.SUMMARY_of_DB_SLSCNSL_PRODREFRESH_CDOLW_DMD_ORD_LN_ITM_FCT_null_value_count_table_stats select col_id, null_value_count from db_custscience_interns.col_76_DB_SLSCNSL_PRODREFRESH_CDOLW_DMD_ORD_LN_ITM_FCT_null_value_count_table_stats ;</v>
      </c>
      <c r="BO87" s="59" t="s">
        <v>13114</v>
      </c>
      <c r="BQ87" s="300"/>
      <c r="BR87" s="300"/>
      <c r="BS87" s="300"/>
      <c r="BU87" s="144" t="str">
        <f t="shared" si="58"/>
        <v>drop table db_custscience_interns.col_76_DB_SLSCNSL_PRODREFRESH_CDOLW_DMD_ORD_LN_ITM_FCT_null_value_count_table_stats ;</v>
      </c>
      <c r="BV87" s="59" t="s">
        <v>12543</v>
      </c>
    </row>
    <row r="88" spans="1:74" s="59" customFormat="1" ht="48" customHeight="1">
      <c r="A88" s="59" t="s">
        <v>15377</v>
      </c>
      <c r="B88" s="144" t="str">
        <f t="shared" si="59"/>
        <v>rtn_adj_un_ln_rtl_amt double</v>
      </c>
      <c r="C88" s="145">
        <f t="shared" si="60"/>
        <v>22</v>
      </c>
      <c r="D88" s="145">
        <f t="shared" si="61"/>
        <v>0</v>
      </c>
      <c r="E88" s="145"/>
      <c r="F88" s="36" t="str">
        <f t="shared" si="39"/>
        <v>RTN_ADJ_UN_LN_RTL_AMT</v>
      </c>
      <c r="G88" s="36" t="str">
        <f t="shared" si="40"/>
        <v>double</v>
      </c>
      <c r="H88" s="29">
        <v>77</v>
      </c>
      <c r="I88" s="308">
        <f t="shared" si="41"/>
        <v>22326</v>
      </c>
      <c r="J88" s="30"/>
      <c r="K88" s="131" t="str">
        <f t="shared" si="42"/>
        <v>Retail amount on the order line at time of order derived from YFS ORDER LINE. RETAIL PRICE Update as needed. since the price can change due to CSR intervention after order has been placed  (From PDM)</v>
      </c>
      <c r="L88" s="131"/>
      <c r="M88" s="340"/>
      <c r="N88" s="407" t="s">
        <v>112</v>
      </c>
      <c r="O88" s="407" t="s">
        <v>16173</v>
      </c>
      <c r="P88" s="334"/>
      <c r="Q88" s="334"/>
      <c r="R88" s="334"/>
      <c r="S88" s="334"/>
      <c r="T88" s="144" t="str">
        <f t="shared" si="43"/>
        <v>RTN_ADJ_UN_LN_RTL_AMT  double,</v>
      </c>
      <c r="U88" s="149" t="s">
        <v>15555</v>
      </c>
      <c r="V88" s="150" t="str">
        <f t="shared" si="44"/>
        <v>RTN_ADJ_UN_LN_RTL_AMT,</v>
      </c>
      <c r="W88" s="149"/>
      <c r="X88" s="149"/>
      <c r="Y88" s="150" t="str">
        <f t="shared" si="45"/>
        <v>,a.RTN_ADJ_UN_LN_RTL_AMT</v>
      </c>
      <c r="Z88" s="303"/>
      <c r="AA88" s="299" t="str">
        <f t="shared" si="46"/>
        <v>select count (distinct RTN_ADJ_UN_LN_RTL_AMT) as RTN_ADJ_UN_LN_RTL_AMT_Count_Distinct FROM DB_SLSCNSL_PRODREFRESH.CDOLW_DMD_ORD_LN_ITM_FCT ;</v>
      </c>
      <c r="AB88" s="303"/>
      <c r="AC88" s="299" t="str">
        <f t="shared" si="47"/>
        <v>select distinct(RTN_ADJ_UN_LN_RTL_AMT) as RTN_ADJ_UN_LN_RTL_AMT_Count_Distinct FROM DB_SLSCNSL_PRODREFRESH.CDOLW_DMD_ORD_LN_ITM_FCT ;</v>
      </c>
      <c r="AD88" s="423" t="s">
        <v>16262</v>
      </c>
      <c r="AE88" s="303"/>
      <c r="AF88" s="59" t="s">
        <v>15440</v>
      </c>
      <c r="AG88" s="59" t="s">
        <v>12561</v>
      </c>
      <c r="AH88" s="59" t="s">
        <v>15441</v>
      </c>
      <c r="AI88" s="144" t="str">
        <f t="shared" si="48"/>
        <v>RTN_ORD_LN_DSCT_AMT</v>
      </c>
      <c r="AJ88" s="144" t="str">
        <f t="shared" si="49"/>
        <v>Line Unit discount amount sum total of line level classified discount at time of demand Derived from YFS LINE CHARGES  (From PDM)</v>
      </c>
      <c r="AK88" s="303"/>
      <c r="AL88" s="303"/>
      <c r="AM88" s="298" t="str">
        <f t="shared" si="50"/>
        <v>col_77</v>
      </c>
      <c r="AN88" s="299" t="str">
        <f t="shared" si="51"/>
        <v>create table db_custscience_interns.col_77_DB_SLSCNSL_PRODREFRESH_CDOLW_DMD_ORD_LN_ITM_FCT_distinct_values_table_stats (col_id int, distinct_values bigint) Row format delimited Fields terminated by '\t' Lines terminated by '\n'  Stored as textfile ;</v>
      </c>
      <c r="AO88" s="59" t="s">
        <v>15646</v>
      </c>
      <c r="AR88" s="144" t="str">
        <f t="shared" si="52"/>
        <v>insert into table db_custscience_interns.col_77_DB_SLSCNSL_PRODREFRESH_CDOLW_DMD_ORD_LN_ITM_FCT_distinct_values_table_stats select '77' as col_id, count (distinct RTN_ADJ_UN_LN_RTL_AMT) as distinct_values</v>
      </c>
      <c r="AS88" s="59" t="s">
        <v>15741</v>
      </c>
      <c r="AV88" s="144" t="str">
        <f t="shared" si="53"/>
        <v>insert into table db_custscience_interns.SUMMARY_of_DB_SLSCNSL_PRODREFRESH_CDOLW_DMD_ORD_LN_ITM_FCT_distinct_values_table_stats select col_id, distinct_values from db_custscience_interns.col_77_DB_SLSCNSL_PRODREFRESH_CDOLW_DMD_ORD_LN_ITM_FCT_distinct_values_table_stats ;</v>
      </c>
      <c r="AW88" s="59" t="s">
        <v>15836</v>
      </c>
      <c r="AY88" s="300" t="s">
        <v>16026</v>
      </c>
      <c r="AZ88" s="300">
        <v>79</v>
      </c>
      <c r="BA88" s="300">
        <v>8118</v>
      </c>
      <c r="BC88" s="144" t="str">
        <f t="shared" si="54"/>
        <v>drop table db_custscience_interns.col_77_DB_SLSCNSL_PRODREFRESH_CDOLW_DMD_ORD_LN_ITM_FCT_distinct_values_table_stats;</v>
      </c>
      <c r="BD88" s="59" t="s">
        <v>15930</v>
      </c>
      <c r="BE88" s="301"/>
      <c r="BF88" s="144" t="str">
        <f t="shared" si="55"/>
        <v>create table db_custscience_interns.col_77_DB_SLSCNSL_PRODREFRESH_CDOLW_DMD_ORD_LN_ITM_FCT_null_value_count_table_stats (col_id int, null_value_count bigint) Row format delimited Fields terminated by '\t' Lines terminated by '\n'  Stored as textfile ;</v>
      </c>
      <c r="BG88" s="59" t="s">
        <v>16120</v>
      </c>
      <c r="BJ88" s="144" t="str">
        <f t="shared" si="56"/>
        <v xml:space="preserve">insert into table db_custscience_interns.col_77_DB_SLSCNSL_PRODREFRESH_CDOLW_DMD_ORD_LN_ITM_FCT_null_value_count_table_stats select '77' as col_id, count (sell_loc_hash_key) as null_value_count where RTN_ADJ_UN_LN_RTL_AMT IS NULL </v>
      </c>
      <c r="BK88" s="59" t="s">
        <v>15326</v>
      </c>
      <c r="BN88" s="144" t="str">
        <f t="shared" si="57"/>
        <v>insert into table db_custscience_interns.SUMMARY_of_DB_SLSCNSL_PRODREFRESH_CDOLW_DMD_ORD_LN_ITM_FCT_null_value_count_table_stats select col_id, null_value_count from db_custscience_interns.col_77_DB_SLSCNSL_PRODREFRESH_CDOLW_DMD_ORD_LN_ITM_FCT_null_value_count_table_stats ;</v>
      </c>
      <c r="BO88" s="59" t="s">
        <v>13115</v>
      </c>
      <c r="BQ88" s="300"/>
      <c r="BR88" s="300"/>
      <c r="BS88" s="300"/>
      <c r="BU88" s="144" t="str">
        <f t="shared" si="58"/>
        <v>drop table db_custscience_interns.col_77_DB_SLSCNSL_PRODREFRESH_CDOLW_DMD_ORD_LN_ITM_FCT_null_value_count_table_stats ;</v>
      </c>
      <c r="BV88" s="59" t="s">
        <v>12544</v>
      </c>
    </row>
    <row r="89" spans="1:74" s="59" customFormat="1" ht="45">
      <c r="A89" s="59" t="s">
        <v>15378</v>
      </c>
      <c r="B89" s="144" t="str">
        <f t="shared" si="59"/>
        <v>rtn_mcm_cst_amt double</v>
      </c>
      <c r="C89" s="145">
        <f t="shared" si="60"/>
        <v>16</v>
      </c>
      <c r="D89" s="145">
        <f t="shared" si="61"/>
        <v>0</v>
      </c>
      <c r="E89" s="145"/>
      <c r="F89" s="36" t="str">
        <f t="shared" si="39"/>
        <v>RTN_MCM_CST_AMT</v>
      </c>
      <c r="G89" s="36" t="str">
        <f t="shared" si="40"/>
        <v>double</v>
      </c>
      <c r="H89" s="29">
        <v>78</v>
      </c>
      <c r="I89" s="308">
        <f t="shared" si="41"/>
        <v>28393</v>
      </c>
      <c r="J89" s="30"/>
      <c r="K89" s="131" t="str">
        <f t="shared" si="42"/>
        <v>MCM cost amount at time of order Derived from SKU_DIM the current Cost at time of order NOTE This amount is populated at time of record creation and does not get altered by a subsequent ETL or process  (From PDM)</v>
      </c>
      <c r="L89" s="131"/>
      <c r="M89" s="340"/>
      <c r="N89" s="407" t="s">
        <v>112</v>
      </c>
      <c r="O89" s="407" t="s">
        <v>16176</v>
      </c>
      <c r="P89" s="334"/>
      <c r="Q89" s="334"/>
      <c r="R89" s="334"/>
      <c r="S89" s="334"/>
      <c r="T89" s="144" t="str">
        <f t="shared" si="43"/>
        <v>RTN_MCM_CST_AMT  double,</v>
      </c>
      <c r="U89" s="149" t="s">
        <v>15556</v>
      </c>
      <c r="V89" s="150" t="str">
        <f t="shared" si="44"/>
        <v>RTN_MCM_CST_AMT,</v>
      </c>
      <c r="W89" s="149"/>
      <c r="X89" s="149"/>
      <c r="Y89" s="150" t="str">
        <f t="shared" si="45"/>
        <v>,a.RTN_MCM_CST_AMT</v>
      </c>
      <c r="Z89" s="303"/>
      <c r="AA89" s="299" t="str">
        <f t="shared" si="46"/>
        <v>select count (distinct RTN_MCM_CST_AMT) as RTN_MCM_CST_AMT_Count_Distinct FROM DB_SLSCNSL_PRODREFRESH.CDOLW_DMD_ORD_LN_ITM_FCT ;</v>
      </c>
      <c r="AB89" s="303"/>
      <c r="AC89" s="299" t="str">
        <f t="shared" si="47"/>
        <v>select distinct(RTN_MCM_CST_AMT) as RTN_MCM_CST_AMT_Count_Distinct FROM DB_SLSCNSL_PRODREFRESH.CDOLW_DMD_ORD_LN_ITM_FCT ;</v>
      </c>
      <c r="AD89" s="423" t="s">
        <v>16263</v>
      </c>
      <c r="AE89" s="303"/>
      <c r="AF89" s="59" t="s">
        <v>15442</v>
      </c>
      <c r="AG89" s="59" t="s">
        <v>2825</v>
      </c>
      <c r="AH89" s="59" t="s">
        <v>15485</v>
      </c>
      <c r="AI89" s="144" t="str">
        <f t="shared" si="48"/>
        <v>RTN_DC_LOC_HASH_KEY</v>
      </c>
      <c r="AJ89" s="144" t="str">
        <f t="shared" si="49"/>
        <v>Hash key generated for a Opr_loc_nbr corresponding to the return DC location and open date  (From PDM)</v>
      </c>
      <c r="AK89" s="303"/>
      <c r="AL89" s="303"/>
      <c r="AM89" s="298" t="str">
        <f t="shared" si="50"/>
        <v>col_78</v>
      </c>
      <c r="AN89" s="299" t="str">
        <f t="shared" si="51"/>
        <v>create table db_custscience_interns.col_78_DB_SLSCNSL_PRODREFRESH_CDOLW_DMD_ORD_LN_ITM_FCT_distinct_values_table_stats (col_id int, distinct_values bigint) Row format delimited Fields terminated by '\t' Lines terminated by '\n'  Stored as textfile ;</v>
      </c>
      <c r="AO89" s="59" t="s">
        <v>15647</v>
      </c>
      <c r="AR89" s="144" t="str">
        <f t="shared" si="52"/>
        <v>insert into table db_custscience_interns.col_78_DB_SLSCNSL_PRODREFRESH_CDOLW_DMD_ORD_LN_ITM_FCT_distinct_values_table_stats select '78' as col_id, count (distinct RTN_MCM_CST_AMT) as distinct_values</v>
      </c>
      <c r="AS89" s="59" t="s">
        <v>15742</v>
      </c>
      <c r="AV89" s="144" t="str">
        <f t="shared" si="53"/>
        <v>insert into table db_custscience_interns.SUMMARY_of_DB_SLSCNSL_PRODREFRESH_CDOLW_DMD_ORD_LN_ITM_FCT_distinct_values_table_stats select col_id, distinct_values from db_custscience_interns.col_78_DB_SLSCNSL_PRODREFRESH_CDOLW_DMD_ORD_LN_ITM_FCT_distinct_values_table_stats ;</v>
      </c>
      <c r="AW89" s="59" t="s">
        <v>15837</v>
      </c>
      <c r="AY89" s="300" t="s">
        <v>16027</v>
      </c>
      <c r="AZ89" s="300">
        <v>80</v>
      </c>
      <c r="BA89" s="300">
        <v>4976</v>
      </c>
      <c r="BC89" s="144" t="str">
        <f t="shared" si="54"/>
        <v>drop table db_custscience_interns.col_78_DB_SLSCNSL_PRODREFRESH_CDOLW_DMD_ORD_LN_ITM_FCT_distinct_values_table_stats;</v>
      </c>
      <c r="BD89" s="59" t="s">
        <v>15931</v>
      </c>
      <c r="BE89" s="301"/>
      <c r="BF89" s="144" t="str">
        <f t="shared" si="55"/>
        <v>create table db_custscience_interns.col_78_DB_SLSCNSL_PRODREFRESH_CDOLW_DMD_ORD_LN_ITM_FCT_null_value_count_table_stats (col_id int, null_value_count bigint) Row format delimited Fields terminated by '\t' Lines terminated by '\n'  Stored as textfile ;</v>
      </c>
      <c r="BG89" s="59" t="s">
        <v>16121</v>
      </c>
      <c r="BJ89" s="144" t="str">
        <f t="shared" si="56"/>
        <v xml:space="preserve">insert into table db_custscience_interns.col_78_DB_SLSCNSL_PRODREFRESH_CDOLW_DMD_ORD_LN_ITM_FCT_null_value_count_table_stats select '78' as col_id, count (sell_loc_hash_key) as null_value_count where RTN_MCM_CST_AMT IS NULL </v>
      </c>
      <c r="BK89" s="59" t="s">
        <v>15327</v>
      </c>
      <c r="BN89" s="144" t="str">
        <f t="shared" si="57"/>
        <v>insert into table db_custscience_interns.SUMMARY_of_DB_SLSCNSL_PRODREFRESH_CDOLW_DMD_ORD_LN_ITM_FCT_null_value_count_table_stats select col_id, null_value_count from db_custscience_interns.col_78_DB_SLSCNSL_PRODREFRESH_CDOLW_DMD_ORD_LN_ITM_FCT_null_value_count_table_stats ;</v>
      </c>
      <c r="BO89" s="59" t="s">
        <v>13116</v>
      </c>
      <c r="BQ89" s="300"/>
      <c r="BR89" s="300"/>
      <c r="BS89" s="300"/>
      <c r="BU89" s="144" t="str">
        <f t="shared" si="58"/>
        <v>drop table db_custscience_interns.col_78_DB_SLSCNSL_PRODREFRESH_CDOLW_DMD_ORD_LN_ITM_FCT_null_value_count_table_stats ;</v>
      </c>
      <c r="BV89" s="59" t="s">
        <v>12545</v>
      </c>
    </row>
    <row r="90" spans="1:74" s="59" customFormat="1" ht="30">
      <c r="A90" s="59" t="s">
        <v>15379</v>
      </c>
      <c r="B90" s="144" t="str">
        <f t="shared" si="59"/>
        <v>rtn_tax_amt double</v>
      </c>
      <c r="C90" s="145">
        <f t="shared" si="60"/>
        <v>12</v>
      </c>
      <c r="D90" s="145">
        <f t="shared" si="61"/>
        <v>0</v>
      </c>
      <c r="E90" s="145"/>
      <c r="F90" s="36" t="str">
        <f t="shared" si="39"/>
        <v>RTN_TAX_AMT</v>
      </c>
      <c r="G90" s="36" t="str">
        <f t="shared" si="40"/>
        <v>double</v>
      </c>
      <c r="H90" s="29">
        <v>79</v>
      </c>
      <c r="I90" s="308">
        <f t="shared" si="41"/>
        <v>8118</v>
      </c>
      <c r="J90" s="30"/>
      <c r="K90" s="131" t="str">
        <f t="shared" si="42"/>
        <v>Unit Tax rate sum per line derived from YFS TAXBREAKUP where record type is ORD and TAX_NAME in Sales Tax, VAT, QST, GST, HST  (From PDM)</v>
      </c>
      <c r="L90" s="131"/>
      <c r="M90" s="340"/>
      <c r="N90" s="407" t="s">
        <v>112</v>
      </c>
      <c r="O90" s="407" t="s">
        <v>16178</v>
      </c>
      <c r="P90" s="334"/>
      <c r="Q90" s="334"/>
      <c r="R90" s="334"/>
      <c r="S90" s="334"/>
      <c r="T90" s="144" t="str">
        <f t="shared" si="43"/>
        <v>RTN_TAX_AMT  double,</v>
      </c>
      <c r="U90" s="149" t="s">
        <v>15557</v>
      </c>
      <c r="V90" s="150" t="str">
        <f t="shared" si="44"/>
        <v>RTN_TAX_AMT,</v>
      </c>
      <c r="W90" s="149"/>
      <c r="X90" s="149"/>
      <c r="Y90" s="150" t="str">
        <f t="shared" si="45"/>
        <v>,a.RTN_TAX_AMT</v>
      </c>
      <c r="Z90" s="303"/>
      <c r="AA90" s="299" t="str">
        <f t="shared" si="46"/>
        <v>select count (distinct RTN_TAX_AMT) as RTN_TAX_AMT_Count_Distinct FROM DB_SLSCNSL_PRODREFRESH.CDOLW_DMD_ORD_LN_ITM_FCT ;</v>
      </c>
      <c r="AB90" s="303"/>
      <c r="AC90" s="299" t="str">
        <f t="shared" si="47"/>
        <v>select distinct(RTN_TAX_AMT) as RTN_TAX_AMT_Count_Distinct FROM DB_SLSCNSL_PRODREFRESH.CDOLW_DMD_ORD_LN_ITM_FCT ;</v>
      </c>
      <c r="AD90" s="423" t="s">
        <v>16264</v>
      </c>
      <c r="AE90" s="303"/>
      <c r="AF90" s="59" t="s">
        <v>15443</v>
      </c>
      <c r="AG90" s="59" t="s">
        <v>2825</v>
      </c>
      <c r="AI90" s="144" t="str">
        <f t="shared" si="48"/>
        <v>RTN_MDSE_TYP_CD</v>
      </c>
      <c r="AJ90" s="144" t="str">
        <f t="shared" si="49"/>
        <v xml:space="preserve"> (From PDM)</v>
      </c>
      <c r="AK90" s="303"/>
      <c r="AL90" s="303"/>
      <c r="AM90" s="298" t="str">
        <f t="shared" si="50"/>
        <v>col_79</v>
      </c>
      <c r="AN90" s="299" t="str">
        <f t="shared" si="51"/>
        <v>create table db_custscience_interns.col_79_DB_SLSCNSL_PRODREFRESH_CDOLW_DMD_ORD_LN_ITM_FCT_distinct_values_table_stats (col_id int, distinct_values bigint) Row format delimited Fields terminated by '\t' Lines terminated by '\n'  Stored as textfile ;</v>
      </c>
      <c r="AO90" s="59" t="s">
        <v>15648</v>
      </c>
      <c r="AR90" s="144" t="str">
        <f t="shared" si="52"/>
        <v>insert into table db_custscience_interns.col_79_DB_SLSCNSL_PRODREFRESH_CDOLW_DMD_ORD_LN_ITM_FCT_distinct_values_table_stats select '79' as col_id, count (distinct RTN_TAX_AMT) as distinct_values</v>
      </c>
      <c r="AS90" s="59" t="s">
        <v>15743</v>
      </c>
      <c r="AV90" s="144" t="str">
        <f t="shared" si="53"/>
        <v>insert into table db_custscience_interns.SUMMARY_of_DB_SLSCNSL_PRODREFRESH_CDOLW_DMD_ORD_LN_ITM_FCT_distinct_values_table_stats select col_id, distinct_values from db_custscience_interns.col_79_DB_SLSCNSL_PRODREFRESH_CDOLW_DMD_ORD_LN_ITM_FCT_distinct_values_table_stats ;</v>
      </c>
      <c r="AW90" s="59" t="s">
        <v>15838</v>
      </c>
      <c r="AY90" s="300" t="s">
        <v>16028</v>
      </c>
      <c r="AZ90" s="300">
        <v>9</v>
      </c>
      <c r="BA90" s="300">
        <v>4</v>
      </c>
      <c r="BC90" s="144" t="str">
        <f t="shared" si="54"/>
        <v>drop table db_custscience_interns.col_79_DB_SLSCNSL_PRODREFRESH_CDOLW_DMD_ORD_LN_ITM_FCT_distinct_values_table_stats;</v>
      </c>
      <c r="BD90" s="59" t="s">
        <v>15932</v>
      </c>
      <c r="BE90" s="301"/>
      <c r="BF90" s="144" t="str">
        <f t="shared" si="55"/>
        <v>create table db_custscience_interns.col_79_DB_SLSCNSL_PRODREFRESH_CDOLW_DMD_ORD_LN_ITM_FCT_null_value_count_table_stats (col_id int, null_value_count bigint) Row format delimited Fields terminated by '\t' Lines terminated by '\n'  Stored as textfile ;</v>
      </c>
      <c r="BG90" s="59" t="s">
        <v>16122</v>
      </c>
      <c r="BJ90" s="144" t="str">
        <f t="shared" si="56"/>
        <v xml:space="preserve">insert into table db_custscience_interns.col_79_DB_SLSCNSL_PRODREFRESH_CDOLW_DMD_ORD_LN_ITM_FCT_null_value_count_table_stats select '79' as col_id, count (sell_loc_hash_key) as null_value_count where RTN_TAX_AMT IS NULL </v>
      </c>
      <c r="BK90" s="59" t="s">
        <v>15328</v>
      </c>
      <c r="BN90" s="144" t="str">
        <f t="shared" si="57"/>
        <v>insert into table db_custscience_interns.SUMMARY_of_DB_SLSCNSL_PRODREFRESH_CDOLW_DMD_ORD_LN_ITM_FCT_null_value_count_table_stats select col_id, null_value_count from db_custscience_interns.col_79_DB_SLSCNSL_PRODREFRESH_CDOLW_DMD_ORD_LN_ITM_FCT_null_value_count_table_stats ;</v>
      </c>
      <c r="BO90" s="59" t="s">
        <v>13117</v>
      </c>
      <c r="BQ90" s="300"/>
      <c r="BR90" s="300"/>
      <c r="BS90" s="300"/>
      <c r="BU90" s="144" t="str">
        <f t="shared" si="58"/>
        <v>drop table db_custscience_interns.col_79_DB_SLSCNSL_PRODREFRESH_CDOLW_DMD_ORD_LN_ITM_FCT_null_value_count_table_stats ;</v>
      </c>
      <c r="BV90" s="59" t="s">
        <v>12546</v>
      </c>
    </row>
    <row r="91" spans="1:74" s="59" customFormat="1" ht="15.75" thickBot="1">
      <c r="A91" s="59" t="s">
        <v>15380</v>
      </c>
      <c r="B91" s="144" t="str">
        <f t="shared" si="59"/>
        <v>rtn_ord_ln_vat_amt double</v>
      </c>
      <c r="C91" s="145">
        <f t="shared" si="60"/>
        <v>19</v>
      </c>
      <c r="D91" s="145">
        <f t="shared" si="61"/>
        <v>0</v>
      </c>
      <c r="E91" s="145"/>
      <c r="F91" s="158" t="str">
        <f t="shared" si="39"/>
        <v>RTN_ORD_LN_VAT_AMT</v>
      </c>
      <c r="G91" s="158" t="str">
        <f t="shared" si="40"/>
        <v>double</v>
      </c>
      <c r="H91" s="162">
        <v>80</v>
      </c>
      <c r="I91" s="312">
        <f t="shared" si="41"/>
        <v>4976</v>
      </c>
      <c r="J91" s="412"/>
      <c r="K91" s="333" t="str">
        <f t="shared" si="42"/>
        <v>Extended VAT tax for this order line.  (From PDM)</v>
      </c>
      <c r="L91" s="333"/>
      <c r="M91" s="408"/>
      <c r="N91" s="409" t="s">
        <v>112</v>
      </c>
      <c r="O91" s="409" t="s">
        <v>1698</v>
      </c>
      <c r="P91" s="334"/>
      <c r="Q91" s="334"/>
      <c r="R91" s="334"/>
      <c r="S91" s="334"/>
      <c r="T91" s="144" t="str">
        <f t="shared" si="43"/>
        <v>RTN_ORD_LN_VAT_AMT  double,</v>
      </c>
      <c r="U91" s="149" t="s">
        <v>15558</v>
      </c>
      <c r="V91" s="150" t="str">
        <f t="shared" si="44"/>
        <v>RTN_ORD_LN_VAT_AMT,</v>
      </c>
      <c r="W91" s="149"/>
      <c r="X91" s="149"/>
      <c r="Y91" s="150" t="str">
        <f t="shared" si="45"/>
        <v>,a.RTN_ORD_LN_VAT_AMT</v>
      </c>
      <c r="Z91" s="303"/>
      <c r="AA91" s="299" t="str">
        <f t="shared" si="46"/>
        <v>select count (distinct RTN_ORD_LN_VAT_AMT) as RTN_ORD_LN_VAT_AMT_Count_Distinct FROM DB_SLSCNSL_PRODREFRESH.CDOLW_DMD_ORD_LN_ITM_FCT ;</v>
      </c>
      <c r="AB91" s="303"/>
      <c r="AC91" s="299" t="str">
        <f t="shared" si="47"/>
        <v>select distinct(RTN_ORD_LN_VAT_AMT) as RTN_ORD_LN_VAT_AMT_Count_Distinct FROM DB_SLSCNSL_PRODREFRESH.CDOLW_DMD_ORD_LN_ITM_FCT ;</v>
      </c>
      <c r="AD91" s="423" t="s">
        <v>16265</v>
      </c>
      <c r="AE91" s="303"/>
      <c r="AF91" s="59" t="s">
        <v>15444</v>
      </c>
      <c r="AG91" s="59" t="s">
        <v>2825</v>
      </c>
      <c r="AI91" s="144" t="str">
        <f t="shared" si="48"/>
        <v>RTN_PRC_STAT_CD</v>
      </c>
      <c r="AJ91" s="144" t="str">
        <f t="shared" si="49"/>
        <v xml:space="preserve"> (From PDM)</v>
      </c>
      <c r="AK91" s="303"/>
      <c r="AL91" s="303"/>
      <c r="AM91" s="298" t="str">
        <f t="shared" si="50"/>
        <v>col_80</v>
      </c>
      <c r="AN91" s="299" t="str">
        <f t="shared" si="51"/>
        <v>create table db_custscience_interns.col_80_DB_SLSCNSL_PRODREFRESH_CDOLW_DMD_ORD_LN_ITM_FCT_distinct_values_table_stats (col_id int, distinct_values bigint) Row format delimited Fields terminated by '\t' Lines terminated by '\n'  Stored as textfile ;</v>
      </c>
      <c r="AO91" s="59" t="s">
        <v>15649</v>
      </c>
      <c r="AR91" s="144" t="str">
        <f t="shared" si="52"/>
        <v>insert into table db_custscience_interns.col_80_DB_SLSCNSL_PRODREFRESH_CDOLW_DMD_ORD_LN_ITM_FCT_distinct_values_table_stats select '80' as col_id, count (distinct RTN_ORD_LN_VAT_AMT) as distinct_values</v>
      </c>
      <c r="AS91" s="59" t="s">
        <v>15744</v>
      </c>
      <c r="AV91" s="144" t="str">
        <f t="shared" si="53"/>
        <v>insert into table db_custscience_interns.SUMMARY_of_DB_SLSCNSL_PRODREFRESH_CDOLW_DMD_ORD_LN_ITM_FCT_distinct_values_table_stats select col_id, distinct_values from db_custscience_interns.col_80_DB_SLSCNSL_PRODREFRESH_CDOLW_DMD_ORD_LN_ITM_FCT_distinct_values_table_stats ;</v>
      </c>
      <c r="AW91" s="59" t="s">
        <v>15839</v>
      </c>
      <c r="AY91" s="300" t="s">
        <v>16029</v>
      </c>
      <c r="AZ91" s="300">
        <v>81</v>
      </c>
      <c r="BA91" s="300">
        <v>3141</v>
      </c>
      <c r="BC91" s="144" t="str">
        <f t="shared" si="54"/>
        <v>drop table db_custscience_interns.col_80_DB_SLSCNSL_PRODREFRESH_CDOLW_DMD_ORD_LN_ITM_FCT_distinct_values_table_stats;</v>
      </c>
      <c r="BD91" s="59" t="s">
        <v>15933</v>
      </c>
      <c r="BE91" s="301"/>
      <c r="BF91" s="144" t="str">
        <f t="shared" si="55"/>
        <v>create table db_custscience_interns.col_80_DB_SLSCNSL_PRODREFRESH_CDOLW_DMD_ORD_LN_ITM_FCT_null_value_count_table_stats (col_id int, null_value_count bigint) Row format delimited Fields terminated by '\t' Lines terminated by '\n'  Stored as textfile ;</v>
      </c>
      <c r="BG91" s="59" t="s">
        <v>16123</v>
      </c>
      <c r="BJ91" s="144" t="str">
        <f t="shared" si="56"/>
        <v xml:space="preserve">insert into table db_custscience_interns.col_80_DB_SLSCNSL_PRODREFRESH_CDOLW_DMD_ORD_LN_ITM_FCT_null_value_count_table_stats select '80' as col_id, count (sell_loc_hash_key) as null_value_count where RTN_ORD_LN_VAT_AMT IS NULL </v>
      </c>
      <c r="BK91" s="59" t="s">
        <v>15329</v>
      </c>
      <c r="BN91" s="144" t="str">
        <f t="shared" si="57"/>
        <v>insert into table db_custscience_interns.SUMMARY_of_DB_SLSCNSL_PRODREFRESH_CDOLW_DMD_ORD_LN_ITM_FCT_null_value_count_table_stats select col_id, null_value_count from db_custscience_interns.col_80_DB_SLSCNSL_PRODREFRESH_CDOLW_DMD_ORD_LN_ITM_FCT_null_value_count_table_stats ;</v>
      </c>
      <c r="BO91" s="59" t="s">
        <v>13118</v>
      </c>
      <c r="BQ91" s="300"/>
      <c r="BR91" s="300"/>
      <c r="BS91" s="300"/>
      <c r="BU91" s="144" t="str">
        <f t="shared" si="58"/>
        <v>drop table db_custscience_interns.col_80_DB_SLSCNSL_PRODREFRESH_CDOLW_DMD_ORD_LN_ITM_FCT_null_value_count_table_stats ;</v>
      </c>
      <c r="BV91" s="59" t="s">
        <v>12547</v>
      </c>
    </row>
    <row r="92" spans="1:74" s="59" customFormat="1" ht="30">
      <c r="A92" s="59" t="s">
        <v>15381</v>
      </c>
      <c r="B92" s="144" t="str">
        <f t="shared" si="59"/>
        <v>rtn_dc_loc_hash_key string</v>
      </c>
      <c r="C92" s="145">
        <f t="shared" si="60"/>
        <v>20</v>
      </c>
      <c r="D92" s="145">
        <f t="shared" si="61"/>
        <v>0</v>
      </c>
      <c r="E92" s="145"/>
      <c r="F92" s="152" t="str">
        <f t="shared" si="39"/>
        <v>RTN_DC_LOC_HASH_KEY</v>
      </c>
      <c r="G92" s="152" t="str">
        <f t="shared" si="40"/>
        <v>string</v>
      </c>
      <c r="H92" s="156">
        <v>81</v>
      </c>
      <c r="I92" s="310">
        <f t="shared" si="41"/>
        <v>3141</v>
      </c>
      <c r="J92" s="178"/>
      <c r="K92" s="179" t="str">
        <f t="shared" si="42"/>
        <v>Hash key generated for a Opr_loc_nbr corresponding to the return DC location and open date  (From PDM)</v>
      </c>
      <c r="L92" s="179"/>
      <c r="M92" s="410"/>
      <c r="N92" s="411" t="s">
        <v>112</v>
      </c>
      <c r="O92" s="411" t="s">
        <v>16167</v>
      </c>
      <c r="P92" s="334"/>
      <c r="Q92" s="334"/>
      <c r="R92" s="334"/>
      <c r="S92" s="334"/>
      <c r="T92" s="144" t="str">
        <f t="shared" si="43"/>
        <v>RTN_DC_LOC_HASH_KEY  string,</v>
      </c>
      <c r="U92" s="149" t="s">
        <v>15559</v>
      </c>
      <c r="V92" s="150" t="str">
        <f t="shared" si="44"/>
        <v>RTN_DC_LOC_HASH_KEY,</v>
      </c>
      <c r="W92" s="149"/>
      <c r="X92" s="149"/>
      <c r="Y92" s="150" t="str">
        <f t="shared" si="45"/>
        <v>,a.RTN_DC_LOC_HASH_KEY</v>
      </c>
      <c r="Z92" s="303"/>
      <c r="AA92" s="299" t="str">
        <f t="shared" si="46"/>
        <v>select count (distinct RTN_DC_LOC_HASH_KEY) as RTN_DC_LOC_HASH_KEY_Count_Distinct FROM DB_SLSCNSL_PRODREFRESH.CDOLW_DMD_ORD_LN_ITM_FCT ;</v>
      </c>
      <c r="AB92" s="303"/>
      <c r="AC92" s="299" t="str">
        <f t="shared" si="47"/>
        <v>select distinct(RTN_DC_LOC_HASH_KEY) as RTN_DC_LOC_HASH_KEY_Count_Distinct FROM DB_SLSCNSL_PRODREFRESH.CDOLW_DMD_ORD_LN_ITM_FCT ;</v>
      </c>
      <c r="AD92" s="423" t="s">
        <v>16266</v>
      </c>
      <c r="AE92" s="303"/>
      <c r="AF92" s="59" t="s">
        <v>15445</v>
      </c>
      <c r="AG92" s="59" t="s">
        <v>2842</v>
      </c>
      <c r="AI92" s="144" t="str">
        <f t="shared" si="48"/>
        <v>RTN_AGE_NBR</v>
      </c>
      <c r="AJ92" s="144" t="str">
        <f t="shared" si="49"/>
        <v xml:space="preserve"> (From PDM)</v>
      </c>
      <c r="AK92" s="303"/>
      <c r="AL92" s="303"/>
      <c r="AM92" s="298" t="str">
        <f t="shared" si="50"/>
        <v>col_81</v>
      </c>
      <c r="AN92" s="299" t="str">
        <f t="shared" si="51"/>
        <v>create table db_custscience_interns.col_81_DB_SLSCNSL_PRODREFRESH_CDOLW_DMD_ORD_LN_ITM_FCT_distinct_values_table_stats (col_id int, distinct_values bigint) Row format delimited Fields terminated by '\t' Lines terminated by '\n'  Stored as textfile ;</v>
      </c>
      <c r="AO92" s="59" t="s">
        <v>15650</v>
      </c>
      <c r="AR92" s="144" t="str">
        <f t="shared" si="52"/>
        <v>insert into table db_custscience_interns.col_81_DB_SLSCNSL_PRODREFRESH_CDOLW_DMD_ORD_LN_ITM_FCT_distinct_values_table_stats select '81' as col_id, count (distinct RTN_DC_LOC_HASH_KEY) as distinct_values</v>
      </c>
      <c r="AS92" s="59" t="s">
        <v>15745</v>
      </c>
      <c r="AV92" s="144" t="str">
        <f t="shared" si="53"/>
        <v>insert into table db_custscience_interns.SUMMARY_of_DB_SLSCNSL_PRODREFRESH_CDOLW_DMD_ORD_LN_ITM_FCT_distinct_values_table_stats select col_id, distinct_values from db_custscience_interns.col_81_DB_SLSCNSL_PRODREFRESH_CDOLW_DMD_ORD_LN_ITM_FCT_distinct_values_table_stats ;</v>
      </c>
      <c r="AW92" s="59" t="s">
        <v>15840</v>
      </c>
      <c r="AY92" s="300" t="s">
        <v>16030</v>
      </c>
      <c r="AZ92" s="300">
        <v>82</v>
      </c>
      <c r="BA92" s="300">
        <v>4</v>
      </c>
      <c r="BC92" s="144" t="str">
        <f t="shared" si="54"/>
        <v>drop table db_custscience_interns.col_81_DB_SLSCNSL_PRODREFRESH_CDOLW_DMD_ORD_LN_ITM_FCT_distinct_values_table_stats;</v>
      </c>
      <c r="BD92" s="59" t="s">
        <v>15934</v>
      </c>
      <c r="BE92" s="301"/>
      <c r="BF92" s="144" t="str">
        <f t="shared" si="55"/>
        <v>create table db_custscience_interns.col_81_DB_SLSCNSL_PRODREFRESH_CDOLW_DMD_ORD_LN_ITM_FCT_null_value_count_table_stats (col_id int, null_value_count bigint) Row format delimited Fields terminated by '\t' Lines terminated by '\n'  Stored as textfile ;</v>
      </c>
      <c r="BG92" s="59" t="s">
        <v>16124</v>
      </c>
      <c r="BJ92" s="144" t="str">
        <f t="shared" si="56"/>
        <v xml:space="preserve">insert into table db_custscience_interns.col_81_DB_SLSCNSL_PRODREFRESH_CDOLW_DMD_ORD_LN_ITM_FCT_null_value_count_table_stats select '81' as col_id, count (sell_loc_hash_key) as null_value_count where RTN_DC_LOC_HASH_KEY IS NULL </v>
      </c>
      <c r="BK92" s="59" t="s">
        <v>15330</v>
      </c>
      <c r="BN92" s="144" t="str">
        <f t="shared" si="57"/>
        <v>insert into table db_custscience_interns.SUMMARY_of_DB_SLSCNSL_PRODREFRESH_CDOLW_DMD_ORD_LN_ITM_FCT_null_value_count_table_stats select col_id, null_value_count from db_custscience_interns.col_81_DB_SLSCNSL_PRODREFRESH_CDOLW_DMD_ORD_LN_ITM_FCT_null_value_count_table_stats ;</v>
      </c>
      <c r="BO92" s="59" t="s">
        <v>13119</v>
      </c>
      <c r="BQ92" s="300"/>
      <c r="BR92" s="300"/>
      <c r="BS92" s="300"/>
      <c r="BU92" s="144" t="str">
        <f t="shared" si="58"/>
        <v>drop table db_custscience_interns.col_81_DB_SLSCNSL_PRODREFRESH_CDOLW_DMD_ORD_LN_ITM_FCT_null_value_count_table_stats ;</v>
      </c>
      <c r="BV92" s="59" t="s">
        <v>12548</v>
      </c>
    </row>
    <row r="93" spans="1:74" s="59" customFormat="1">
      <c r="A93" s="59" t="s">
        <v>15382</v>
      </c>
      <c r="B93" s="144" t="str">
        <f t="shared" si="59"/>
        <v>rtn_mdse_typ_cd string</v>
      </c>
      <c r="C93" s="145">
        <f t="shared" si="60"/>
        <v>16</v>
      </c>
      <c r="D93" s="145">
        <f t="shared" si="61"/>
        <v>0</v>
      </c>
      <c r="E93" s="145"/>
      <c r="F93" s="36" t="str">
        <f t="shared" si="39"/>
        <v>RTN_MDSE_TYP_CD</v>
      </c>
      <c r="G93" s="36" t="str">
        <f t="shared" si="40"/>
        <v>string</v>
      </c>
      <c r="H93" s="29">
        <v>82</v>
      </c>
      <c r="I93" s="308">
        <f t="shared" si="41"/>
        <v>4</v>
      </c>
      <c r="J93" s="30"/>
      <c r="K93" s="131" t="str">
        <f t="shared" si="42"/>
        <v xml:space="preserve"> (From PDM)</v>
      </c>
      <c r="L93" s="131"/>
      <c r="M93" s="426"/>
      <c r="N93" s="407" t="s">
        <v>112</v>
      </c>
      <c r="O93" s="407" t="s">
        <v>16154</v>
      </c>
      <c r="P93" s="334"/>
      <c r="Q93" s="334"/>
      <c r="R93" s="334"/>
      <c r="S93" s="334"/>
      <c r="T93" s="144" t="str">
        <f t="shared" si="43"/>
        <v>RTN_MDSE_TYP_CD  string,</v>
      </c>
      <c r="U93" s="149" t="s">
        <v>15560</v>
      </c>
      <c r="V93" s="150" t="str">
        <f t="shared" si="44"/>
        <v>RTN_MDSE_TYP_CD,</v>
      </c>
      <c r="W93" s="149"/>
      <c r="X93" s="149"/>
      <c r="Y93" s="150" t="str">
        <f t="shared" si="45"/>
        <v>,a.RTN_MDSE_TYP_CD</v>
      </c>
      <c r="Z93" s="303"/>
      <c r="AA93" s="299" t="str">
        <f t="shared" si="46"/>
        <v>select count (distinct RTN_MDSE_TYP_CD) as RTN_MDSE_TYP_CD_Count_Distinct FROM DB_SLSCNSL_PRODREFRESH.CDOLW_DMD_ORD_LN_ITM_FCT ;</v>
      </c>
      <c r="AB93" s="303"/>
      <c r="AC93" s="299" t="str">
        <f t="shared" si="47"/>
        <v>select distinct(RTN_MDSE_TYP_CD) as RTN_MDSE_TYP_CD_Count_Distinct FROM DB_SLSCNSL_PRODREFRESH.CDOLW_DMD_ORD_LN_ITM_FCT ;</v>
      </c>
      <c r="AD93" s="423" t="s">
        <v>16267</v>
      </c>
      <c r="AE93" s="303"/>
      <c r="AF93" s="59" t="s">
        <v>15446</v>
      </c>
      <c r="AG93" s="59" t="s">
        <v>12561</v>
      </c>
      <c r="AI93" s="144" t="str">
        <f t="shared" si="48"/>
        <v>RTN_ORD_LN_XTD_ORIG_RTL_PRC_AMT</v>
      </c>
      <c r="AJ93" s="144" t="str">
        <f t="shared" si="49"/>
        <v xml:space="preserve"> (From PDM)</v>
      </c>
      <c r="AK93" s="303"/>
      <c r="AL93" s="303"/>
      <c r="AM93" s="298" t="str">
        <f t="shared" si="50"/>
        <v>col_82</v>
      </c>
      <c r="AN93" s="299" t="str">
        <f t="shared" si="51"/>
        <v>create table db_custscience_interns.col_82_DB_SLSCNSL_PRODREFRESH_CDOLW_DMD_ORD_LN_ITM_FCT_distinct_values_table_stats (col_id int, distinct_values bigint) Row format delimited Fields terminated by '\t' Lines terminated by '\n'  Stored as textfile ;</v>
      </c>
      <c r="AO93" s="59" t="s">
        <v>15651</v>
      </c>
      <c r="AR93" s="144" t="str">
        <f t="shared" si="52"/>
        <v>insert into table db_custscience_interns.col_82_DB_SLSCNSL_PRODREFRESH_CDOLW_DMD_ORD_LN_ITM_FCT_distinct_values_table_stats select '82' as col_id, count (distinct RTN_MDSE_TYP_CD) as distinct_values</v>
      </c>
      <c r="AS93" s="59" t="s">
        <v>15746</v>
      </c>
      <c r="AV93" s="144" t="str">
        <f t="shared" si="53"/>
        <v>insert into table db_custscience_interns.SUMMARY_of_DB_SLSCNSL_PRODREFRESH_CDOLW_DMD_ORD_LN_ITM_FCT_distinct_values_table_stats select col_id, distinct_values from db_custscience_interns.col_82_DB_SLSCNSL_PRODREFRESH_CDOLW_DMD_ORD_LN_ITM_FCT_distinct_values_table_stats ;</v>
      </c>
      <c r="AW93" s="59" t="s">
        <v>15841</v>
      </c>
      <c r="AY93" s="300" t="s">
        <v>16031</v>
      </c>
      <c r="AZ93" s="300">
        <v>83</v>
      </c>
      <c r="BA93" s="300">
        <v>4</v>
      </c>
      <c r="BC93" s="144" t="str">
        <f t="shared" si="54"/>
        <v>drop table db_custscience_interns.col_82_DB_SLSCNSL_PRODREFRESH_CDOLW_DMD_ORD_LN_ITM_FCT_distinct_values_table_stats;</v>
      </c>
      <c r="BD93" s="59" t="s">
        <v>15935</v>
      </c>
      <c r="BE93" s="301"/>
      <c r="BF93" s="144" t="str">
        <f t="shared" si="55"/>
        <v>create table db_custscience_interns.col_82_DB_SLSCNSL_PRODREFRESH_CDOLW_DMD_ORD_LN_ITM_FCT_null_value_count_table_stats (col_id int, null_value_count bigint) Row format delimited Fields terminated by '\t' Lines terminated by '\n'  Stored as textfile ;</v>
      </c>
      <c r="BG93" s="59" t="s">
        <v>16125</v>
      </c>
      <c r="BJ93" s="144" t="str">
        <f t="shared" si="56"/>
        <v xml:space="preserve">insert into table db_custscience_interns.col_82_DB_SLSCNSL_PRODREFRESH_CDOLW_DMD_ORD_LN_ITM_FCT_null_value_count_table_stats select '82' as col_id, count (sell_loc_hash_key) as null_value_count where RTN_MDSE_TYP_CD IS NULL </v>
      </c>
      <c r="BK93" s="59" t="s">
        <v>15331</v>
      </c>
      <c r="BN93" s="144" t="str">
        <f t="shared" si="57"/>
        <v>insert into table db_custscience_interns.SUMMARY_of_DB_SLSCNSL_PRODREFRESH_CDOLW_DMD_ORD_LN_ITM_FCT_null_value_count_table_stats select col_id, null_value_count from db_custscience_interns.col_82_DB_SLSCNSL_PRODREFRESH_CDOLW_DMD_ORD_LN_ITM_FCT_null_value_count_table_stats ;</v>
      </c>
      <c r="BO93" s="59" t="s">
        <v>13120</v>
      </c>
      <c r="BQ93" s="300"/>
      <c r="BR93" s="300"/>
      <c r="BS93" s="300"/>
      <c r="BU93" s="144" t="str">
        <f t="shared" si="58"/>
        <v>drop table db_custscience_interns.col_82_DB_SLSCNSL_PRODREFRESH_CDOLW_DMD_ORD_LN_ITM_FCT_null_value_count_table_stats ;</v>
      </c>
      <c r="BV93" s="59" t="s">
        <v>12549</v>
      </c>
    </row>
    <row r="94" spans="1:74" s="59" customFormat="1">
      <c r="A94" s="59" t="s">
        <v>15383</v>
      </c>
      <c r="B94" s="144" t="str">
        <f t="shared" si="59"/>
        <v>rtn_prc_stat_cd string</v>
      </c>
      <c r="C94" s="145">
        <f t="shared" si="60"/>
        <v>16</v>
      </c>
      <c r="D94" s="145">
        <f t="shared" si="61"/>
        <v>0</v>
      </c>
      <c r="E94" s="145"/>
      <c r="F94" s="36" t="str">
        <f t="shared" si="39"/>
        <v>RTN_PRC_STAT_CD</v>
      </c>
      <c r="G94" s="36" t="str">
        <f t="shared" si="40"/>
        <v>string</v>
      </c>
      <c r="H94" s="29">
        <v>83</v>
      </c>
      <c r="I94" s="308">
        <f t="shared" si="41"/>
        <v>4</v>
      </c>
      <c r="J94" s="30"/>
      <c r="K94" s="131" t="str">
        <f t="shared" si="42"/>
        <v xml:space="preserve"> (From PDM)</v>
      </c>
      <c r="L94" s="131"/>
      <c r="M94" s="426"/>
      <c r="N94" s="407" t="s">
        <v>112</v>
      </c>
      <c r="O94" s="407" t="s">
        <v>3040</v>
      </c>
      <c r="P94" s="334"/>
      <c r="Q94" s="334"/>
      <c r="R94" s="334"/>
      <c r="S94" s="334"/>
      <c r="T94" s="144" t="str">
        <f t="shared" si="43"/>
        <v>RTN_PRC_STAT_CD  string,</v>
      </c>
      <c r="U94" s="149" t="s">
        <v>15561</v>
      </c>
      <c r="V94" s="150" t="str">
        <f t="shared" si="44"/>
        <v>RTN_PRC_STAT_CD,</v>
      </c>
      <c r="W94" s="149"/>
      <c r="X94" s="149"/>
      <c r="Y94" s="150" t="str">
        <f t="shared" si="45"/>
        <v>,a.RTN_PRC_STAT_CD</v>
      </c>
      <c r="Z94" s="303"/>
      <c r="AA94" s="299" t="str">
        <f t="shared" si="46"/>
        <v>select count (distinct RTN_PRC_STAT_CD) as RTN_PRC_STAT_CD_Count_Distinct FROM DB_SLSCNSL_PRODREFRESH.CDOLW_DMD_ORD_LN_ITM_FCT ;</v>
      </c>
      <c r="AB94" s="303"/>
      <c r="AC94" s="299" t="str">
        <f t="shared" si="47"/>
        <v>select distinct(RTN_PRC_STAT_CD) as RTN_PRC_STAT_CD_Count_Distinct FROM DB_SLSCNSL_PRODREFRESH.CDOLW_DMD_ORD_LN_ITM_FCT ;</v>
      </c>
      <c r="AD94" s="423" t="s">
        <v>16268</v>
      </c>
      <c r="AE94" s="303"/>
      <c r="AF94" s="59" t="s">
        <v>15447</v>
      </c>
      <c r="AG94" s="59" t="s">
        <v>12561</v>
      </c>
      <c r="AI94" s="144" t="str">
        <f t="shared" si="48"/>
        <v>RTN_ORD_XTD_WAC_CST_AMT</v>
      </c>
      <c r="AJ94" s="144" t="str">
        <f t="shared" si="49"/>
        <v xml:space="preserve"> (From PDM)</v>
      </c>
      <c r="AK94" s="303"/>
      <c r="AL94" s="303"/>
      <c r="AM94" s="298" t="str">
        <f t="shared" si="50"/>
        <v>col_83</v>
      </c>
      <c r="AN94" s="299" t="str">
        <f t="shared" si="51"/>
        <v>create table db_custscience_interns.col_83_DB_SLSCNSL_PRODREFRESH_CDOLW_DMD_ORD_LN_ITM_FCT_distinct_values_table_stats (col_id int, distinct_values bigint) Row format delimited Fields terminated by '\t' Lines terminated by '\n'  Stored as textfile ;</v>
      </c>
      <c r="AO94" s="59" t="s">
        <v>15652</v>
      </c>
      <c r="AR94" s="144" t="str">
        <f t="shared" si="52"/>
        <v>insert into table db_custscience_interns.col_83_DB_SLSCNSL_PRODREFRESH_CDOLW_DMD_ORD_LN_ITM_FCT_distinct_values_table_stats select '83' as col_id, count (distinct RTN_PRC_STAT_CD) as distinct_values</v>
      </c>
      <c r="AS94" s="59" t="s">
        <v>15747</v>
      </c>
      <c r="AV94" s="144" t="str">
        <f t="shared" si="53"/>
        <v>insert into table db_custscience_interns.SUMMARY_of_DB_SLSCNSL_PRODREFRESH_CDOLW_DMD_ORD_LN_ITM_FCT_distinct_values_table_stats select col_id, distinct_values from db_custscience_interns.col_83_DB_SLSCNSL_PRODREFRESH_CDOLW_DMD_ORD_LN_ITM_FCT_distinct_values_table_stats ;</v>
      </c>
      <c r="AW94" s="59" t="s">
        <v>15842</v>
      </c>
      <c r="AY94" s="300" t="s">
        <v>16032</v>
      </c>
      <c r="AZ94" s="300">
        <v>84</v>
      </c>
      <c r="BA94" s="300">
        <v>979</v>
      </c>
      <c r="BC94" s="144" t="str">
        <f t="shared" si="54"/>
        <v>drop table db_custscience_interns.col_83_DB_SLSCNSL_PRODREFRESH_CDOLW_DMD_ORD_LN_ITM_FCT_distinct_values_table_stats;</v>
      </c>
      <c r="BD94" s="59" t="s">
        <v>15936</v>
      </c>
      <c r="BE94" s="301"/>
      <c r="BF94" s="144" t="str">
        <f t="shared" si="55"/>
        <v>create table db_custscience_interns.col_83_DB_SLSCNSL_PRODREFRESH_CDOLW_DMD_ORD_LN_ITM_FCT_null_value_count_table_stats (col_id int, null_value_count bigint) Row format delimited Fields terminated by '\t' Lines terminated by '\n'  Stored as textfile ;</v>
      </c>
      <c r="BG94" s="59" t="s">
        <v>16126</v>
      </c>
      <c r="BJ94" s="144" t="str">
        <f t="shared" si="56"/>
        <v xml:space="preserve">insert into table db_custscience_interns.col_83_DB_SLSCNSL_PRODREFRESH_CDOLW_DMD_ORD_LN_ITM_FCT_null_value_count_table_stats select '83' as col_id, count (sell_loc_hash_key) as null_value_count where RTN_PRC_STAT_CD IS NULL </v>
      </c>
      <c r="BK94" s="59" t="s">
        <v>15332</v>
      </c>
      <c r="BN94" s="144" t="str">
        <f t="shared" si="57"/>
        <v>insert into table db_custscience_interns.SUMMARY_of_DB_SLSCNSL_PRODREFRESH_CDOLW_DMD_ORD_LN_ITM_FCT_null_value_count_table_stats select col_id, null_value_count from db_custscience_interns.col_83_DB_SLSCNSL_PRODREFRESH_CDOLW_DMD_ORD_LN_ITM_FCT_null_value_count_table_stats ;</v>
      </c>
      <c r="BO94" s="59" t="s">
        <v>13121</v>
      </c>
      <c r="BQ94" s="300"/>
      <c r="BR94" s="300"/>
      <c r="BS94" s="300"/>
      <c r="BU94" s="144" t="str">
        <f t="shared" si="58"/>
        <v>drop table db_custscience_interns.col_83_DB_SLSCNSL_PRODREFRESH_CDOLW_DMD_ORD_LN_ITM_FCT_null_value_count_table_stats ;</v>
      </c>
      <c r="BV94" s="59" t="s">
        <v>12550</v>
      </c>
    </row>
    <row r="95" spans="1:74" s="59" customFormat="1">
      <c r="A95" s="59" t="s">
        <v>15384</v>
      </c>
      <c r="B95" s="144" t="str">
        <f t="shared" si="59"/>
        <v>rtn_age_nbr int</v>
      </c>
      <c r="C95" s="145">
        <f t="shared" si="60"/>
        <v>12</v>
      </c>
      <c r="D95" s="145">
        <f t="shared" si="61"/>
        <v>0</v>
      </c>
      <c r="E95" s="145"/>
      <c r="F95" s="36" t="str">
        <f t="shared" si="39"/>
        <v>RTN_AGE_NBR</v>
      </c>
      <c r="G95" s="36" t="str">
        <f t="shared" si="40"/>
        <v>int</v>
      </c>
      <c r="H95" s="29">
        <v>84</v>
      </c>
      <c r="I95" s="308">
        <f t="shared" si="41"/>
        <v>979</v>
      </c>
      <c r="J95" s="30"/>
      <c r="K95" s="131" t="str">
        <f t="shared" si="42"/>
        <v xml:space="preserve"> (From PDM)</v>
      </c>
      <c r="L95" s="131"/>
      <c r="M95" s="426"/>
      <c r="N95" s="407" t="s">
        <v>112</v>
      </c>
      <c r="O95" s="407" t="s">
        <v>3619</v>
      </c>
      <c r="P95" s="334"/>
      <c r="Q95" s="334"/>
      <c r="R95" s="334"/>
      <c r="S95" s="334"/>
      <c r="T95" s="144" t="str">
        <f t="shared" si="43"/>
        <v>RTN_AGE_NBR  int,</v>
      </c>
      <c r="U95" s="149" t="s">
        <v>15562</v>
      </c>
      <c r="V95" s="150" t="str">
        <f t="shared" si="44"/>
        <v>RTN_AGE_NBR,</v>
      </c>
      <c r="W95" s="149"/>
      <c r="X95" s="149"/>
      <c r="Y95" s="150" t="str">
        <f t="shared" si="45"/>
        <v>,a.RTN_AGE_NBR</v>
      </c>
      <c r="Z95" s="303"/>
      <c r="AA95" s="299" t="str">
        <f t="shared" si="46"/>
        <v>select count (distinct RTN_AGE_NBR) as RTN_AGE_NBR_Count_Distinct FROM DB_SLSCNSL_PRODREFRESH.CDOLW_DMD_ORD_LN_ITM_FCT ;</v>
      </c>
      <c r="AB95" s="303"/>
      <c r="AC95" s="299" t="str">
        <f t="shared" si="47"/>
        <v>select distinct(RTN_AGE_NBR) as RTN_AGE_NBR_Count_Distinct FROM DB_SLSCNSL_PRODREFRESH.CDOLW_DMD_ORD_LN_ITM_FCT ;</v>
      </c>
      <c r="AD95" s="423" t="s">
        <v>16269</v>
      </c>
      <c r="AE95" s="303"/>
      <c r="AF95" s="59" t="s">
        <v>15448</v>
      </c>
      <c r="AG95" s="59" t="s">
        <v>12561</v>
      </c>
      <c r="AI95" s="144" t="str">
        <f t="shared" si="48"/>
        <v>RTN_ORD_LN_XTD_NET_DSCT_PRC_AMT</v>
      </c>
      <c r="AJ95" s="144" t="str">
        <f t="shared" si="49"/>
        <v xml:space="preserve"> (From PDM)</v>
      </c>
      <c r="AK95" s="303"/>
      <c r="AL95" s="303"/>
      <c r="AM95" s="298" t="str">
        <f t="shared" si="50"/>
        <v>col_84</v>
      </c>
      <c r="AN95" s="299" t="str">
        <f t="shared" si="51"/>
        <v>create table db_custscience_interns.col_84_DB_SLSCNSL_PRODREFRESH_CDOLW_DMD_ORD_LN_ITM_FCT_distinct_values_table_stats (col_id int, distinct_values bigint) Row format delimited Fields terminated by '\t' Lines terminated by '\n'  Stored as textfile ;</v>
      </c>
      <c r="AO95" s="59" t="s">
        <v>15653</v>
      </c>
      <c r="AR95" s="144" t="str">
        <f t="shared" si="52"/>
        <v>insert into table db_custscience_interns.col_84_DB_SLSCNSL_PRODREFRESH_CDOLW_DMD_ORD_LN_ITM_FCT_distinct_values_table_stats select '84' as col_id, count (distinct RTN_AGE_NBR) as distinct_values</v>
      </c>
      <c r="AS95" s="59" t="s">
        <v>15748</v>
      </c>
      <c r="AV95" s="144" t="str">
        <f t="shared" si="53"/>
        <v>insert into table db_custscience_interns.SUMMARY_of_DB_SLSCNSL_PRODREFRESH_CDOLW_DMD_ORD_LN_ITM_FCT_distinct_values_table_stats select col_id, distinct_values from db_custscience_interns.col_84_DB_SLSCNSL_PRODREFRESH_CDOLW_DMD_ORD_LN_ITM_FCT_distinct_values_table_stats ;</v>
      </c>
      <c r="AW95" s="59" t="s">
        <v>15843</v>
      </c>
      <c r="AY95" s="300" t="s">
        <v>16033</v>
      </c>
      <c r="AZ95" s="300">
        <v>85</v>
      </c>
      <c r="BA95" s="300">
        <v>4231</v>
      </c>
      <c r="BC95" s="144" t="str">
        <f t="shared" si="54"/>
        <v>drop table db_custscience_interns.col_84_DB_SLSCNSL_PRODREFRESH_CDOLW_DMD_ORD_LN_ITM_FCT_distinct_values_table_stats;</v>
      </c>
      <c r="BD95" s="59" t="s">
        <v>15937</v>
      </c>
      <c r="BE95" s="301"/>
      <c r="BF95" s="144" t="str">
        <f t="shared" si="55"/>
        <v>create table db_custscience_interns.col_84_DB_SLSCNSL_PRODREFRESH_CDOLW_DMD_ORD_LN_ITM_FCT_null_value_count_table_stats (col_id int, null_value_count bigint) Row format delimited Fields terminated by '\t' Lines terminated by '\n'  Stored as textfile ;</v>
      </c>
      <c r="BG95" s="59" t="s">
        <v>16127</v>
      </c>
      <c r="BJ95" s="144" t="str">
        <f t="shared" si="56"/>
        <v xml:space="preserve">insert into table db_custscience_interns.col_84_DB_SLSCNSL_PRODREFRESH_CDOLW_DMD_ORD_LN_ITM_FCT_null_value_count_table_stats select '84' as col_id, count (sell_loc_hash_key) as null_value_count where RTN_AGE_NBR IS NULL </v>
      </c>
      <c r="BK95" s="59" t="s">
        <v>15333</v>
      </c>
      <c r="BN95" s="144" t="str">
        <f t="shared" si="57"/>
        <v>insert into table db_custscience_interns.SUMMARY_of_DB_SLSCNSL_PRODREFRESH_CDOLW_DMD_ORD_LN_ITM_FCT_null_value_count_table_stats select col_id, null_value_count from db_custscience_interns.col_84_DB_SLSCNSL_PRODREFRESH_CDOLW_DMD_ORD_LN_ITM_FCT_null_value_count_table_stats ;</v>
      </c>
      <c r="BO95" s="59" t="s">
        <v>13122</v>
      </c>
      <c r="BQ95" s="300"/>
      <c r="BR95" s="300"/>
      <c r="BS95" s="300"/>
      <c r="BU95" s="144" t="str">
        <f t="shared" si="58"/>
        <v>drop table db_custscience_interns.col_84_DB_SLSCNSL_PRODREFRESH_CDOLW_DMD_ORD_LN_ITM_FCT_null_value_count_table_stats ;</v>
      </c>
      <c r="BV95" s="59" t="s">
        <v>12551</v>
      </c>
    </row>
    <row r="96" spans="1:74" s="59" customFormat="1">
      <c r="A96" s="59" t="s">
        <v>15385</v>
      </c>
      <c r="B96" s="144" t="str">
        <f t="shared" si="59"/>
        <v>rtn_ord_ln_xtd_orig_rtl_prc_amt double</v>
      </c>
      <c r="C96" s="145">
        <f t="shared" si="60"/>
        <v>32</v>
      </c>
      <c r="D96" s="145">
        <f t="shared" si="61"/>
        <v>0</v>
      </c>
      <c r="E96" s="145"/>
      <c r="F96" s="36" t="str">
        <f t="shared" si="39"/>
        <v>RTN_ORD_LN_XTD_ORIG_RTL_PRC_AMT</v>
      </c>
      <c r="G96" s="36" t="str">
        <f t="shared" si="40"/>
        <v>ouble</v>
      </c>
      <c r="H96" s="29">
        <v>85</v>
      </c>
      <c r="I96" s="308">
        <f t="shared" si="41"/>
        <v>4231</v>
      </c>
      <c r="J96" s="30"/>
      <c r="K96" s="131" t="str">
        <f t="shared" si="42"/>
        <v xml:space="preserve"> (From PDM)</v>
      </c>
      <c r="L96" s="131"/>
      <c r="M96" s="426"/>
      <c r="N96" s="407" t="s">
        <v>112</v>
      </c>
      <c r="O96" s="407" t="s">
        <v>16172</v>
      </c>
      <c r="P96" s="334"/>
      <c r="Q96" s="334"/>
      <c r="R96" s="334"/>
      <c r="S96" s="334"/>
      <c r="T96" s="144" t="str">
        <f t="shared" si="43"/>
        <v>RTN_ORD_LN_XTD_ORIG_RTL_PRC_AMT  ouble,</v>
      </c>
      <c r="U96" s="149" t="s">
        <v>15563</v>
      </c>
      <c r="V96" s="150" t="str">
        <f t="shared" si="44"/>
        <v>RTN_ORD_LN_XTD_ORIG_RTL_PRC_AMT,</v>
      </c>
      <c r="W96" s="149"/>
      <c r="X96" s="149"/>
      <c r="Y96" s="150" t="str">
        <f t="shared" si="45"/>
        <v>,a.RTN_ORD_LN_XTD_ORIG_RTL_PRC_AMT</v>
      </c>
      <c r="Z96" s="303"/>
      <c r="AA96" s="299" t="str">
        <f t="shared" si="46"/>
        <v>select count (distinct RTN_ORD_LN_XTD_ORIG_RTL_PRC_AMT) as RTN_ORD_LN_XTD_ORIG_RTL_PRC_AMT_Count_Distinct FROM DB_SLSCNSL_PRODREFRESH.CDOLW_DMD_ORD_LN_ITM_FCT ;</v>
      </c>
      <c r="AB96" s="303"/>
      <c r="AC96" s="299" t="str">
        <f t="shared" si="47"/>
        <v>select distinct(RTN_ORD_LN_XTD_ORIG_RTL_PRC_AMT) as RTN_ORD_LN_XTD_ORIG_RTL_PRC_AMT_Count_Distinct FROM DB_SLSCNSL_PRODREFRESH.CDOLW_DMD_ORD_LN_ITM_FCT ;</v>
      </c>
      <c r="AD96" s="423" t="s">
        <v>16270</v>
      </c>
      <c r="AE96" s="303"/>
      <c r="AF96" s="59" t="s">
        <v>15449</v>
      </c>
      <c r="AG96" s="59" t="s">
        <v>12561</v>
      </c>
      <c r="AI96" s="144" t="str">
        <f t="shared" ref="AI96:AI105" si="62">TRIM(AF96)</f>
        <v>RTN_ORD_LN_XTD_CUR_TCK_PRC_AMT</v>
      </c>
      <c r="AJ96" s="144" t="str">
        <f t="shared" ref="AJ96:AJ105" si="63">AH96&amp;" (From PDM)"</f>
        <v xml:space="preserve"> (From PDM)</v>
      </c>
      <c r="AK96" s="303"/>
      <c r="AL96" s="303"/>
      <c r="AM96" s="298" t="str">
        <f t="shared" si="50"/>
        <v>col_85</v>
      </c>
      <c r="AN96" s="299" t="str">
        <f t="shared" si="51"/>
        <v>create table db_custscience_interns.col_85_DB_SLSCNSL_PRODREFRESH_CDOLW_DMD_ORD_LN_ITM_FCT_distinct_values_table_stats (col_id int, distinct_values bigint) Row format delimited Fields terminated by '\t' Lines terminated by '\n'  Stored as textfile ;</v>
      </c>
      <c r="AO96" s="59" t="s">
        <v>15654</v>
      </c>
      <c r="AR96" s="144" t="str">
        <f t="shared" si="52"/>
        <v>insert into table db_custscience_interns.col_85_DB_SLSCNSL_PRODREFRESH_CDOLW_DMD_ORD_LN_ITM_FCT_distinct_values_table_stats select '85' as col_id, count (distinct RTN_ORD_LN_XTD_ORIG_RTL_PRC_AMT) as distinct_values</v>
      </c>
      <c r="AS96" s="59" t="s">
        <v>15749</v>
      </c>
      <c r="AV96" s="144" t="str">
        <f t="shared" si="53"/>
        <v>insert into table db_custscience_interns.SUMMARY_of_DB_SLSCNSL_PRODREFRESH_CDOLW_DMD_ORD_LN_ITM_FCT_distinct_values_table_stats select col_id, distinct_values from db_custscience_interns.col_85_DB_SLSCNSL_PRODREFRESH_CDOLW_DMD_ORD_LN_ITM_FCT_distinct_values_table_stats ;</v>
      </c>
      <c r="AW96" s="59" t="s">
        <v>15844</v>
      </c>
      <c r="AY96" s="300" t="s">
        <v>16034</v>
      </c>
      <c r="AZ96" s="300">
        <v>86</v>
      </c>
      <c r="BA96" s="300">
        <v>60189</v>
      </c>
      <c r="BC96" s="144" t="str">
        <f t="shared" si="54"/>
        <v>drop table db_custscience_interns.col_85_DB_SLSCNSL_PRODREFRESH_CDOLW_DMD_ORD_LN_ITM_FCT_distinct_values_table_stats;</v>
      </c>
      <c r="BD96" s="59" t="s">
        <v>15938</v>
      </c>
      <c r="BE96" s="301"/>
      <c r="BF96" s="144" t="str">
        <f t="shared" si="55"/>
        <v>create table db_custscience_interns.col_85_DB_SLSCNSL_PRODREFRESH_CDOLW_DMD_ORD_LN_ITM_FCT_null_value_count_table_stats (col_id int, null_value_count bigint) Row format delimited Fields terminated by '\t' Lines terminated by '\n'  Stored as textfile ;</v>
      </c>
      <c r="BG96" s="59" t="s">
        <v>16128</v>
      </c>
      <c r="BJ96" s="144" t="str">
        <f t="shared" si="56"/>
        <v xml:space="preserve">insert into table db_custscience_interns.col_85_DB_SLSCNSL_PRODREFRESH_CDOLW_DMD_ORD_LN_ITM_FCT_null_value_count_table_stats select '85' as col_id, count (sell_loc_hash_key) as null_value_count where RTN_ORD_LN_XTD_ORIG_RTL_PRC_AMT IS NULL </v>
      </c>
      <c r="BK96" s="59" t="s">
        <v>15334</v>
      </c>
      <c r="BN96" s="144" t="str">
        <f t="shared" si="57"/>
        <v>insert into table db_custscience_interns.SUMMARY_of_DB_SLSCNSL_PRODREFRESH_CDOLW_DMD_ORD_LN_ITM_FCT_null_value_count_table_stats select col_id, null_value_count from db_custscience_interns.col_85_DB_SLSCNSL_PRODREFRESH_CDOLW_DMD_ORD_LN_ITM_FCT_null_value_count_table_stats ;</v>
      </c>
      <c r="BO96" s="59" t="s">
        <v>13123</v>
      </c>
      <c r="BQ96" s="300"/>
      <c r="BR96" s="300"/>
      <c r="BS96" s="300"/>
      <c r="BU96" s="144" t="str">
        <f t="shared" si="58"/>
        <v>drop table db_custscience_interns.col_85_DB_SLSCNSL_PRODREFRESH_CDOLW_DMD_ORD_LN_ITM_FCT_null_value_count_table_stats ;</v>
      </c>
      <c r="BV96" s="59" t="s">
        <v>12552</v>
      </c>
    </row>
    <row r="97" spans="1:74" s="59" customFormat="1">
      <c r="A97" s="59" t="s">
        <v>15386</v>
      </c>
      <c r="B97" s="144" t="str">
        <f t="shared" si="59"/>
        <v>rtn_ord_xtd_wac_cst_amt double</v>
      </c>
      <c r="C97" s="145">
        <f t="shared" si="60"/>
        <v>24</v>
      </c>
      <c r="D97" s="145">
        <f t="shared" si="61"/>
        <v>0</v>
      </c>
      <c r="E97" s="145"/>
      <c r="F97" s="36" t="str">
        <f t="shared" si="39"/>
        <v>RTN_ORD_XTD_WAC_CST_AMT</v>
      </c>
      <c r="G97" s="36" t="str">
        <f t="shared" si="40"/>
        <v>ouble</v>
      </c>
      <c r="H97" s="29">
        <v>86</v>
      </c>
      <c r="I97" s="308">
        <f t="shared" si="41"/>
        <v>60189</v>
      </c>
      <c r="J97" s="30"/>
      <c r="K97" s="131" t="str">
        <f t="shared" si="42"/>
        <v xml:space="preserve"> (From PDM)</v>
      </c>
      <c r="L97" s="131"/>
      <c r="M97" s="426"/>
      <c r="N97" s="407" t="s">
        <v>112</v>
      </c>
      <c r="O97" s="407" t="s">
        <v>16179</v>
      </c>
      <c r="P97" s="334"/>
      <c r="Q97" s="334"/>
      <c r="R97" s="334"/>
      <c r="S97" s="334"/>
      <c r="T97" s="144" t="str">
        <f t="shared" si="43"/>
        <v>RTN_ORD_XTD_WAC_CST_AMT  ouble,</v>
      </c>
      <c r="U97" s="149" t="s">
        <v>15564</v>
      </c>
      <c r="V97" s="150" t="str">
        <f t="shared" si="44"/>
        <v>RTN_ORD_XTD_WAC_CST_AMT,</v>
      </c>
      <c r="W97" s="149"/>
      <c r="X97" s="149"/>
      <c r="Y97" s="150" t="str">
        <f t="shared" si="45"/>
        <v>,a.RTN_ORD_XTD_WAC_CST_AMT</v>
      </c>
      <c r="Z97" s="303"/>
      <c r="AA97" s="299" t="str">
        <f t="shared" si="46"/>
        <v>select count (distinct RTN_ORD_XTD_WAC_CST_AMT) as RTN_ORD_XTD_WAC_CST_AMT_Count_Distinct FROM DB_SLSCNSL_PRODREFRESH.CDOLW_DMD_ORD_LN_ITM_FCT ;</v>
      </c>
      <c r="AB97" s="303"/>
      <c r="AC97" s="299" t="str">
        <f t="shared" si="47"/>
        <v>select distinct(RTN_ORD_XTD_WAC_CST_AMT) as RTN_ORD_XTD_WAC_CST_AMT_Count_Distinct FROM DB_SLSCNSL_PRODREFRESH.CDOLW_DMD_ORD_LN_ITM_FCT ;</v>
      </c>
      <c r="AD97" s="423" t="s">
        <v>16271</v>
      </c>
      <c r="AE97" s="303"/>
      <c r="AF97" s="59" t="s">
        <v>15450</v>
      </c>
      <c r="AG97" s="59" t="s">
        <v>12561</v>
      </c>
      <c r="AI97" s="144" t="str">
        <f t="shared" si="62"/>
        <v>RTN_ORD_LN_TOT_RTL_SLS_AMT</v>
      </c>
      <c r="AJ97" s="144" t="str">
        <f t="shared" si="63"/>
        <v xml:space="preserve"> (From PDM)</v>
      </c>
      <c r="AK97" s="303"/>
      <c r="AL97" s="303"/>
      <c r="AM97" s="298" t="str">
        <f t="shared" si="50"/>
        <v>col_86</v>
      </c>
      <c r="AN97" s="299" t="str">
        <f t="shared" si="51"/>
        <v>create table db_custscience_interns.col_86_DB_SLSCNSL_PRODREFRESH_CDOLW_DMD_ORD_LN_ITM_FCT_distinct_values_table_stats (col_id int, distinct_values bigint) Row format delimited Fields terminated by '\t' Lines terminated by '\n'  Stored as textfile ;</v>
      </c>
      <c r="AO97" s="59" t="s">
        <v>15655</v>
      </c>
      <c r="AR97" s="144" t="str">
        <f t="shared" si="52"/>
        <v>insert into table db_custscience_interns.col_86_DB_SLSCNSL_PRODREFRESH_CDOLW_DMD_ORD_LN_ITM_FCT_distinct_values_table_stats select '86' as col_id, count (distinct RTN_ORD_XTD_WAC_CST_AMT) as distinct_values</v>
      </c>
      <c r="AS97" s="59" t="s">
        <v>15750</v>
      </c>
      <c r="AV97" s="144" t="str">
        <f t="shared" si="53"/>
        <v>insert into table db_custscience_interns.SUMMARY_of_DB_SLSCNSL_PRODREFRESH_CDOLW_DMD_ORD_LN_ITM_FCT_distinct_values_table_stats select col_id, distinct_values from db_custscience_interns.col_86_DB_SLSCNSL_PRODREFRESH_CDOLW_DMD_ORD_LN_ITM_FCT_distinct_values_table_stats ;</v>
      </c>
      <c r="AW97" s="59" t="s">
        <v>15845</v>
      </c>
      <c r="AY97" s="300" t="s">
        <v>16035</v>
      </c>
      <c r="AZ97" s="300">
        <v>87</v>
      </c>
      <c r="BA97" s="300">
        <v>104097</v>
      </c>
      <c r="BC97" s="144" t="str">
        <f t="shared" si="54"/>
        <v>drop table db_custscience_interns.col_86_DB_SLSCNSL_PRODREFRESH_CDOLW_DMD_ORD_LN_ITM_FCT_distinct_values_table_stats;</v>
      </c>
      <c r="BD97" s="59" t="s">
        <v>15939</v>
      </c>
      <c r="BE97" s="301"/>
      <c r="BF97" s="144" t="str">
        <f t="shared" si="55"/>
        <v>create table db_custscience_interns.col_86_DB_SLSCNSL_PRODREFRESH_CDOLW_DMD_ORD_LN_ITM_FCT_null_value_count_table_stats (col_id int, null_value_count bigint) Row format delimited Fields terminated by '\t' Lines terminated by '\n'  Stored as textfile ;</v>
      </c>
      <c r="BG97" s="59" t="s">
        <v>16129</v>
      </c>
      <c r="BJ97" s="144" t="str">
        <f t="shared" si="56"/>
        <v xml:space="preserve">insert into table db_custscience_interns.col_86_DB_SLSCNSL_PRODREFRESH_CDOLW_DMD_ORD_LN_ITM_FCT_null_value_count_table_stats select '86' as col_id, count (sell_loc_hash_key) as null_value_count where RTN_ORD_XTD_WAC_CST_AMT IS NULL </v>
      </c>
      <c r="BK97" s="59" t="s">
        <v>15335</v>
      </c>
      <c r="BN97" s="144" t="str">
        <f t="shared" si="57"/>
        <v>insert into table db_custscience_interns.SUMMARY_of_DB_SLSCNSL_PRODREFRESH_CDOLW_DMD_ORD_LN_ITM_FCT_null_value_count_table_stats select col_id, null_value_count from db_custscience_interns.col_86_DB_SLSCNSL_PRODREFRESH_CDOLW_DMD_ORD_LN_ITM_FCT_null_value_count_table_stats ;</v>
      </c>
      <c r="BO97" s="59" t="s">
        <v>13124</v>
      </c>
      <c r="BQ97" s="300"/>
      <c r="BR97" s="300"/>
      <c r="BS97" s="300"/>
      <c r="BU97" s="144" t="str">
        <f t="shared" si="58"/>
        <v>drop table db_custscience_interns.col_86_DB_SLSCNSL_PRODREFRESH_CDOLW_DMD_ORD_LN_ITM_FCT_null_value_count_table_stats ;</v>
      </c>
      <c r="BV97" s="59" t="s">
        <v>12553</v>
      </c>
    </row>
    <row r="98" spans="1:74" s="59" customFormat="1">
      <c r="A98" s="59" t="s">
        <v>15387</v>
      </c>
      <c r="B98" s="144" t="str">
        <f t="shared" si="59"/>
        <v>rtn_ord_ln_xtd_net_dsct_prc_amt double</v>
      </c>
      <c r="C98" s="145">
        <f t="shared" si="60"/>
        <v>32</v>
      </c>
      <c r="D98" s="145">
        <f t="shared" si="61"/>
        <v>0</v>
      </c>
      <c r="E98" s="145"/>
      <c r="F98" s="36" t="str">
        <f t="shared" si="39"/>
        <v>RTN_ORD_LN_XTD_NET_DSCT_PRC_AMT</v>
      </c>
      <c r="G98" s="36" t="str">
        <f t="shared" si="40"/>
        <v>ouble</v>
      </c>
      <c r="H98" s="29">
        <v>87</v>
      </c>
      <c r="I98" s="308">
        <f t="shared" si="41"/>
        <v>104097</v>
      </c>
      <c r="J98" s="30"/>
      <c r="K98" s="131" t="str">
        <f t="shared" si="42"/>
        <v xml:space="preserve"> (From PDM)</v>
      </c>
      <c r="L98" s="131"/>
      <c r="M98" s="426"/>
      <c r="N98" s="407" t="s">
        <v>112</v>
      </c>
      <c r="O98" s="407" t="s">
        <v>16180</v>
      </c>
      <c r="P98" s="334"/>
      <c r="Q98" s="334"/>
      <c r="R98" s="334"/>
      <c r="S98" s="334"/>
      <c r="T98" s="144" t="str">
        <f t="shared" si="43"/>
        <v>RTN_ORD_LN_XTD_NET_DSCT_PRC_AMT  ouble,</v>
      </c>
      <c r="U98" s="149" t="s">
        <v>15565</v>
      </c>
      <c r="V98" s="150" t="str">
        <f t="shared" si="44"/>
        <v>RTN_ORD_LN_XTD_NET_DSCT_PRC_AMT,</v>
      </c>
      <c r="W98" s="149"/>
      <c r="X98" s="149"/>
      <c r="Y98" s="150" t="str">
        <f t="shared" si="45"/>
        <v>,a.RTN_ORD_LN_XTD_NET_DSCT_PRC_AMT</v>
      </c>
      <c r="Z98" s="303"/>
      <c r="AA98" s="299" t="str">
        <f t="shared" si="46"/>
        <v>select count (distinct RTN_ORD_LN_XTD_NET_DSCT_PRC_AMT) as RTN_ORD_LN_XTD_NET_DSCT_PRC_AMT_Count_Distinct FROM DB_SLSCNSL_PRODREFRESH.CDOLW_DMD_ORD_LN_ITM_FCT ;</v>
      </c>
      <c r="AB98" s="303"/>
      <c r="AC98" s="299" t="str">
        <f t="shared" si="47"/>
        <v>select distinct(RTN_ORD_LN_XTD_NET_DSCT_PRC_AMT) as RTN_ORD_LN_XTD_NET_DSCT_PRC_AMT_Count_Distinct FROM DB_SLSCNSL_PRODREFRESH.CDOLW_DMD_ORD_LN_ITM_FCT ;</v>
      </c>
      <c r="AD98" s="423" t="s">
        <v>16272</v>
      </c>
      <c r="AE98" s="303"/>
      <c r="AF98" s="59" t="s">
        <v>12565</v>
      </c>
      <c r="AG98" s="59" t="s">
        <v>2825</v>
      </c>
      <c r="AI98" s="144" t="str">
        <f t="shared" si="62"/>
        <v>RTN_RSN_CD</v>
      </c>
      <c r="AJ98" s="144" t="str">
        <f t="shared" si="63"/>
        <v xml:space="preserve"> (From PDM)</v>
      </c>
      <c r="AK98" s="303"/>
      <c r="AL98" s="303"/>
      <c r="AM98" s="298" t="str">
        <f t="shared" si="50"/>
        <v>col_87</v>
      </c>
      <c r="AN98" s="299" t="str">
        <f t="shared" si="51"/>
        <v>create table db_custscience_interns.col_87_DB_SLSCNSL_PRODREFRESH_CDOLW_DMD_ORD_LN_ITM_FCT_distinct_values_table_stats (col_id int, distinct_values bigint) Row format delimited Fields terminated by '\t' Lines terminated by '\n'  Stored as textfile ;</v>
      </c>
      <c r="AO98" s="59" t="s">
        <v>15656</v>
      </c>
      <c r="AR98" s="144" t="str">
        <f t="shared" si="52"/>
        <v>insert into table db_custscience_interns.col_87_DB_SLSCNSL_PRODREFRESH_CDOLW_DMD_ORD_LN_ITM_FCT_distinct_values_table_stats select '87' as col_id, count (distinct RTN_ORD_LN_XTD_NET_DSCT_PRC_AMT) as distinct_values</v>
      </c>
      <c r="AS98" s="59" t="s">
        <v>15751</v>
      </c>
      <c r="AV98" s="144" t="str">
        <f t="shared" si="53"/>
        <v>insert into table db_custscience_interns.SUMMARY_of_DB_SLSCNSL_PRODREFRESH_CDOLW_DMD_ORD_LN_ITM_FCT_distinct_values_table_stats select col_id, distinct_values from db_custscience_interns.col_87_DB_SLSCNSL_PRODREFRESH_CDOLW_DMD_ORD_LN_ITM_FCT_distinct_values_table_stats ;</v>
      </c>
      <c r="AW98" s="59" t="s">
        <v>15846</v>
      </c>
      <c r="AY98" s="300" t="s">
        <v>16036</v>
      </c>
      <c r="AZ98" s="300">
        <v>88</v>
      </c>
      <c r="BA98" s="300">
        <v>16995</v>
      </c>
      <c r="BC98" s="144" t="str">
        <f t="shared" si="54"/>
        <v>drop table db_custscience_interns.col_87_DB_SLSCNSL_PRODREFRESH_CDOLW_DMD_ORD_LN_ITM_FCT_distinct_values_table_stats;</v>
      </c>
      <c r="BD98" s="59" t="s">
        <v>15940</v>
      </c>
      <c r="BE98" s="301"/>
      <c r="BF98" s="144" t="str">
        <f t="shared" si="55"/>
        <v>create table db_custscience_interns.col_87_DB_SLSCNSL_PRODREFRESH_CDOLW_DMD_ORD_LN_ITM_FCT_null_value_count_table_stats (col_id int, null_value_count bigint) Row format delimited Fields terminated by '\t' Lines terminated by '\n'  Stored as textfile ;</v>
      </c>
      <c r="BG98" s="59" t="s">
        <v>16130</v>
      </c>
      <c r="BJ98" s="144" t="str">
        <f t="shared" si="56"/>
        <v xml:space="preserve">insert into table db_custscience_interns.col_87_DB_SLSCNSL_PRODREFRESH_CDOLW_DMD_ORD_LN_ITM_FCT_null_value_count_table_stats select '87' as col_id, count (sell_loc_hash_key) as null_value_count where RTN_ORD_LN_XTD_NET_DSCT_PRC_AMT IS NULL </v>
      </c>
      <c r="BK98" s="59" t="s">
        <v>15336</v>
      </c>
      <c r="BN98" s="144" t="str">
        <f t="shared" si="57"/>
        <v>insert into table db_custscience_interns.SUMMARY_of_DB_SLSCNSL_PRODREFRESH_CDOLW_DMD_ORD_LN_ITM_FCT_null_value_count_table_stats select col_id, null_value_count from db_custscience_interns.col_87_DB_SLSCNSL_PRODREFRESH_CDOLW_DMD_ORD_LN_ITM_FCT_null_value_count_table_stats ;</v>
      </c>
      <c r="BO98" s="59" t="s">
        <v>13125</v>
      </c>
      <c r="BQ98" s="300"/>
      <c r="BR98" s="300"/>
      <c r="BS98" s="300"/>
      <c r="BU98" s="144" t="str">
        <f t="shared" si="58"/>
        <v>drop table db_custscience_interns.col_87_DB_SLSCNSL_PRODREFRESH_CDOLW_DMD_ORD_LN_ITM_FCT_null_value_count_table_stats ;</v>
      </c>
      <c r="BV98" s="59" t="s">
        <v>12554</v>
      </c>
    </row>
    <row r="99" spans="1:74" s="59" customFormat="1">
      <c r="A99" s="59" t="s">
        <v>15388</v>
      </c>
      <c r="B99" s="144" t="str">
        <f t="shared" si="59"/>
        <v>rtn_ord_ln_xtd_cur_tck_prc_amt double</v>
      </c>
      <c r="C99" s="145">
        <f t="shared" si="60"/>
        <v>31</v>
      </c>
      <c r="D99" s="145">
        <f t="shared" si="61"/>
        <v>0</v>
      </c>
      <c r="E99" s="145"/>
      <c r="F99" s="36" t="str">
        <f t="shared" si="39"/>
        <v>RTN_ORD_LN_XTD_CUR_TCK_PRC_AMT</v>
      </c>
      <c r="G99" s="36" t="str">
        <f t="shared" si="40"/>
        <v>double</v>
      </c>
      <c r="H99" s="29">
        <v>88</v>
      </c>
      <c r="I99" s="308">
        <f t="shared" si="41"/>
        <v>16995</v>
      </c>
      <c r="J99" s="30"/>
      <c r="K99" s="131" t="str">
        <f t="shared" si="42"/>
        <v xml:space="preserve"> (From PDM)</v>
      </c>
      <c r="L99" s="131"/>
      <c r="M99" s="426"/>
      <c r="N99" s="407" t="s">
        <v>112</v>
      </c>
      <c r="O99" s="407" t="s">
        <v>16174</v>
      </c>
      <c r="P99" s="334"/>
      <c r="Q99" s="334"/>
      <c r="R99" s="334"/>
      <c r="S99" s="334"/>
      <c r="T99" s="144" t="str">
        <f t="shared" si="43"/>
        <v>RTN_ORD_LN_XTD_CUR_TCK_PRC_AMT  double,</v>
      </c>
      <c r="U99" s="149" t="s">
        <v>15566</v>
      </c>
      <c r="V99" s="150" t="str">
        <f t="shared" si="44"/>
        <v>RTN_ORD_LN_XTD_CUR_TCK_PRC_AMT,</v>
      </c>
      <c r="W99" s="149"/>
      <c r="X99" s="149"/>
      <c r="Y99" s="150" t="str">
        <f t="shared" si="45"/>
        <v>,a.RTN_ORD_LN_XTD_CUR_TCK_PRC_AMT</v>
      </c>
      <c r="Z99" s="303"/>
      <c r="AA99" s="299" t="str">
        <f t="shared" si="46"/>
        <v>select count (distinct RTN_ORD_LN_XTD_CUR_TCK_PRC_AMT) as RTN_ORD_LN_XTD_CUR_TCK_PRC_AMT_Count_Distinct FROM DB_SLSCNSL_PRODREFRESH.CDOLW_DMD_ORD_LN_ITM_FCT ;</v>
      </c>
      <c r="AB99" s="303"/>
      <c r="AC99" s="299" t="str">
        <f t="shared" si="47"/>
        <v>select distinct(RTN_ORD_LN_XTD_CUR_TCK_PRC_AMT) as RTN_ORD_LN_XTD_CUR_TCK_PRC_AMT_Count_Distinct FROM DB_SLSCNSL_PRODREFRESH.CDOLW_DMD_ORD_LN_ITM_FCT ;</v>
      </c>
      <c r="AD99" s="423" t="s">
        <v>16273</v>
      </c>
      <c r="AE99" s="303"/>
      <c r="AF99" s="59" t="s">
        <v>15451</v>
      </c>
      <c r="AG99" s="59" t="s">
        <v>2825</v>
      </c>
      <c r="AH99" s="59" t="s">
        <v>15486</v>
      </c>
      <c r="AI99" s="144" t="str">
        <f t="shared" si="62"/>
        <v>TRK_CD</v>
      </c>
      <c r="AJ99" s="144" t="str">
        <f t="shared" si="63"/>
        <v>Indicates the tracking code that was in the Referring URL. i.e. this indicates what business partner, email, etc. the user came in through. Indicates the tracking code that was in the URL that a user clicked on to arrive to the site. The tracking code is an identifier imbedded in the URL by Gap in order to identify an advertisement, email, or other link presented to a customer. Tracking IDs are created in a tool that is part of the Omniture platform. They are then imported to the reporting database via an ETL process. Omniture sends this file on a nightly basis.  (From PDM)</v>
      </c>
      <c r="AK99" s="303"/>
      <c r="AL99" s="303"/>
      <c r="AM99" s="298" t="str">
        <f t="shared" si="50"/>
        <v>col_88</v>
      </c>
      <c r="AN99" s="299" t="str">
        <f t="shared" si="51"/>
        <v>create table db_custscience_interns.col_88_DB_SLSCNSL_PRODREFRESH_CDOLW_DMD_ORD_LN_ITM_FCT_distinct_values_table_stats (col_id int, distinct_values bigint) Row format delimited Fields terminated by '\t' Lines terminated by '\n'  Stored as textfile ;</v>
      </c>
      <c r="AO99" s="59" t="s">
        <v>15657</v>
      </c>
      <c r="AR99" s="144" t="str">
        <f t="shared" si="52"/>
        <v>insert into table db_custscience_interns.col_88_DB_SLSCNSL_PRODREFRESH_CDOLW_DMD_ORD_LN_ITM_FCT_distinct_values_table_stats select '88' as col_id, count (distinct RTN_ORD_LN_XTD_CUR_TCK_PRC_AMT) as distinct_values</v>
      </c>
      <c r="AS99" s="59" t="s">
        <v>15752</v>
      </c>
      <c r="AV99" s="144" t="str">
        <f t="shared" si="53"/>
        <v>insert into table db_custscience_interns.SUMMARY_of_DB_SLSCNSL_PRODREFRESH_CDOLW_DMD_ORD_LN_ITM_FCT_distinct_values_table_stats select col_id, distinct_values from db_custscience_interns.col_88_DB_SLSCNSL_PRODREFRESH_CDOLW_DMD_ORD_LN_ITM_FCT_distinct_values_table_stats ;</v>
      </c>
      <c r="AW99" s="59" t="s">
        <v>15847</v>
      </c>
      <c r="AY99" s="300" t="s">
        <v>16037</v>
      </c>
      <c r="AZ99" s="300">
        <v>89</v>
      </c>
      <c r="BA99" s="300">
        <v>26474</v>
      </c>
      <c r="BC99" s="144" t="str">
        <f t="shared" si="54"/>
        <v>drop table db_custscience_interns.col_88_DB_SLSCNSL_PRODREFRESH_CDOLW_DMD_ORD_LN_ITM_FCT_distinct_values_table_stats;</v>
      </c>
      <c r="BD99" s="59" t="s">
        <v>15941</v>
      </c>
      <c r="BE99" s="301"/>
      <c r="BF99" s="144" t="str">
        <f t="shared" si="55"/>
        <v>create table db_custscience_interns.col_88_DB_SLSCNSL_PRODREFRESH_CDOLW_DMD_ORD_LN_ITM_FCT_null_value_count_table_stats (col_id int, null_value_count bigint) Row format delimited Fields terminated by '\t' Lines terminated by '\n'  Stored as textfile ;</v>
      </c>
      <c r="BG99" s="59" t="s">
        <v>16131</v>
      </c>
      <c r="BJ99" s="144" t="str">
        <f t="shared" si="56"/>
        <v xml:space="preserve">insert into table db_custscience_interns.col_88_DB_SLSCNSL_PRODREFRESH_CDOLW_DMD_ORD_LN_ITM_FCT_null_value_count_table_stats select '88' as col_id, count (sell_loc_hash_key) as null_value_count where RTN_ORD_LN_XTD_CUR_TCK_PRC_AMT IS NULL </v>
      </c>
      <c r="BK99" s="59" t="s">
        <v>15337</v>
      </c>
      <c r="BN99" s="144" t="str">
        <f t="shared" si="57"/>
        <v>insert into table db_custscience_interns.SUMMARY_of_DB_SLSCNSL_PRODREFRESH_CDOLW_DMD_ORD_LN_ITM_FCT_null_value_count_table_stats select col_id, null_value_count from db_custscience_interns.col_88_DB_SLSCNSL_PRODREFRESH_CDOLW_DMD_ORD_LN_ITM_FCT_null_value_count_table_stats ;</v>
      </c>
      <c r="BO99" s="59" t="s">
        <v>13126</v>
      </c>
      <c r="BQ99" s="300"/>
      <c r="BR99" s="300"/>
      <c r="BS99" s="300"/>
      <c r="BU99" s="144" t="str">
        <f t="shared" si="58"/>
        <v>drop table db_custscience_interns.col_88_DB_SLSCNSL_PRODREFRESH_CDOLW_DMD_ORD_LN_ITM_FCT_null_value_count_table_stats ;</v>
      </c>
      <c r="BV99" s="59" t="s">
        <v>12555</v>
      </c>
    </row>
    <row r="100" spans="1:74" s="59" customFormat="1">
      <c r="A100" s="59" t="s">
        <v>15389</v>
      </c>
      <c r="B100" s="144" t="str">
        <f t="shared" si="59"/>
        <v>rtn_ord_ln_tot_rtl_sls_amt double</v>
      </c>
      <c r="C100" s="145">
        <f t="shared" si="60"/>
        <v>27</v>
      </c>
      <c r="D100" s="145">
        <f t="shared" si="61"/>
        <v>0</v>
      </c>
      <c r="E100" s="145"/>
      <c r="F100" s="36" t="str">
        <f t="shared" si="39"/>
        <v>RTN_ORD_LN_TOT_RTL_SLS_AMT</v>
      </c>
      <c r="G100" s="36" t="str">
        <f t="shared" si="40"/>
        <v>double</v>
      </c>
      <c r="H100" s="29">
        <v>89</v>
      </c>
      <c r="I100" s="308">
        <f t="shared" si="41"/>
        <v>26474</v>
      </c>
      <c r="J100" s="30"/>
      <c r="K100" s="131" t="str">
        <f t="shared" si="42"/>
        <v xml:space="preserve"> (From PDM)</v>
      </c>
      <c r="L100" s="131"/>
      <c r="M100" s="426"/>
      <c r="N100" s="407" t="s">
        <v>112</v>
      </c>
      <c r="O100" s="407" t="s">
        <v>16172</v>
      </c>
      <c r="P100" s="334"/>
      <c r="Q100" s="334"/>
      <c r="R100" s="334"/>
      <c r="S100" s="334"/>
      <c r="T100" s="144" t="str">
        <f t="shared" si="43"/>
        <v>RTN_ORD_LN_TOT_RTL_SLS_AMT  double,</v>
      </c>
      <c r="U100" s="149" t="s">
        <v>15567</v>
      </c>
      <c r="V100" s="150" t="str">
        <f t="shared" si="44"/>
        <v>RTN_ORD_LN_TOT_RTL_SLS_AMT,</v>
      </c>
      <c r="W100" s="149"/>
      <c r="X100" s="149"/>
      <c r="Y100" s="150" t="str">
        <f t="shared" si="45"/>
        <v>,a.RTN_ORD_LN_TOT_RTL_SLS_AMT</v>
      </c>
      <c r="Z100" s="303"/>
      <c r="AA100" s="299" t="str">
        <f t="shared" si="46"/>
        <v>select count (distinct RTN_ORD_LN_TOT_RTL_SLS_AMT) as RTN_ORD_LN_TOT_RTL_SLS_AMT_Count_Distinct FROM DB_SLSCNSL_PRODREFRESH.CDOLW_DMD_ORD_LN_ITM_FCT ;</v>
      </c>
      <c r="AB100" s="303"/>
      <c r="AC100" s="299" t="str">
        <f t="shared" si="47"/>
        <v>select distinct(RTN_ORD_LN_TOT_RTL_SLS_AMT) as RTN_ORD_LN_TOT_RTL_SLS_AMT_Count_Distinct FROM DB_SLSCNSL_PRODREFRESH.CDOLW_DMD_ORD_LN_ITM_FCT ;</v>
      </c>
      <c r="AD100" s="423" t="s">
        <v>16274</v>
      </c>
      <c r="AE100" s="303"/>
      <c r="AF100" s="59" t="s">
        <v>2681</v>
      </c>
      <c r="AG100" s="59" t="s">
        <v>2842</v>
      </c>
      <c r="AH100" s="59" t="s">
        <v>15452</v>
      </c>
      <c r="AI100" s="144" t="str">
        <f t="shared" si="62"/>
        <v>TXN_DT_HASH_KEY</v>
      </c>
      <c r="AJ100" s="144" t="str">
        <f t="shared" si="63"/>
        <v>Identifies the transaction date of the Order, Cancel, Ship and Return Transactions  (From PDM)</v>
      </c>
      <c r="AK100" s="303"/>
      <c r="AL100" s="303"/>
      <c r="AM100" s="298" t="str">
        <f t="shared" si="50"/>
        <v>col_89</v>
      </c>
      <c r="AN100" s="299" t="str">
        <f t="shared" si="51"/>
        <v>create table db_custscience_interns.col_89_DB_SLSCNSL_PRODREFRESH_CDOLW_DMD_ORD_LN_ITM_FCT_distinct_values_table_stats (col_id int, distinct_values bigint) Row format delimited Fields terminated by '\t' Lines terminated by '\n'  Stored as textfile ;</v>
      </c>
      <c r="AO100" s="59" t="s">
        <v>15658</v>
      </c>
      <c r="AR100" s="144" t="str">
        <f t="shared" si="52"/>
        <v>insert into table db_custscience_interns.col_89_DB_SLSCNSL_PRODREFRESH_CDOLW_DMD_ORD_LN_ITM_FCT_distinct_values_table_stats select '89' as col_id, count (distinct RTN_ORD_LN_TOT_RTL_SLS_AMT) as distinct_values</v>
      </c>
      <c r="AS100" s="59" t="s">
        <v>15753</v>
      </c>
      <c r="AV100" s="144" t="str">
        <f t="shared" si="53"/>
        <v>insert into table db_custscience_interns.SUMMARY_of_DB_SLSCNSL_PRODREFRESH_CDOLW_DMD_ORD_LN_ITM_FCT_distinct_values_table_stats select col_id, distinct_values from db_custscience_interns.col_89_DB_SLSCNSL_PRODREFRESH_CDOLW_DMD_ORD_LN_ITM_FCT_distinct_values_table_stats ;</v>
      </c>
      <c r="AW100" s="59" t="s">
        <v>15848</v>
      </c>
      <c r="AY100" s="300" t="s">
        <v>16038</v>
      </c>
      <c r="AZ100" s="300">
        <v>90</v>
      </c>
      <c r="BA100" s="300">
        <v>46</v>
      </c>
      <c r="BC100" s="144" t="str">
        <f t="shared" si="54"/>
        <v>drop table db_custscience_interns.col_89_DB_SLSCNSL_PRODREFRESH_CDOLW_DMD_ORD_LN_ITM_FCT_distinct_values_table_stats;</v>
      </c>
      <c r="BD100" s="59" t="s">
        <v>15942</v>
      </c>
      <c r="BE100" s="301"/>
      <c r="BF100" s="144" t="str">
        <f t="shared" si="55"/>
        <v>create table db_custscience_interns.col_89_DB_SLSCNSL_PRODREFRESH_CDOLW_DMD_ORD_LN_ITM_FCT_null_value_count_table_stats (col_id int, null_value_count bigint) Row format delimited Fields terminated by '\t' Lines terminated by '\n'  Stored as textfile ;</v>
      </c>
      <c r="BG100" s="59" t="s">
        <v>16132</v>
      </c>
      <c r="BJ100" s="144" t="str">
        <f t="shared" si="56"/>
        <v xml:space="preserve">insert into table db_custscience_interns.col_89_DB_SLSCNSL_PRODREFRESH_CDOLW_DMD_ORD_LN_ITM_FCT_null_value_count_table_stats select '89' as col_id, count (sell_loc_hash_key) as null_value_count where RTN_ORD_LN_TOT_RTL_SLS_AMT IS NULL </v>
      </c>
      <c r="BK100" s="59" t="s">
        <v>15338</v>
      </c>
      <c r="BN100" s="144" t="str">
        <f t="shared" si="57"/>
        <v>insert into table db_custscience_interns.SUMMARY_of_DB_SLSCNSL_PRODREFRESH_CDOLW_DMD_ORD_LN_ITM_FCT_null_value_count_table_stats select col_id, null_value_count from db_custscience_interns.col_89_DB_SLSCNSL_PRODREFRESH_CDOLW_DMD_ORD_LN_ITM_FCT_null_value_count_table_stats ;</v>
      </c>
      <c r="BO100" s="59" t="s">
        <v>13127</v>
      </c>
      <c r="BQ100" s="300"/>
      <c r="BR100" s="300"/>
      <c r="BS100" s="300"/>
      <c r="BU100" s="144" t="str">
        <f t="shared" si="58"/>
        <v>drop table db_custscience_interns.col_89_DB_SLSCNSL_PRODREFRESH_CDOLW_DMD_ORD_LN_ITM_FCT_null_value_count_table_stats ;</v>
      </c>
      <c r="BV100" s="59" t="s">
        <v>12556</v>
      </c>
    </row>
    <row r="101" spans="1:74" s="59" customFormat="1">
      <c r="A101" s="59" t="s">
        <v>12251</v>
      </c>
      <c r="B101" s="144" t="str">
        <f t="shared" si="59"/>
        <v>rtn_rsn_cd string</v>
      </c>
      <c r="C101" s="145">
        <f t="shared" si="60"/>
        <v>11</v>
      </c>
      <c r="D101" s="145">
        <f t="shared" si="61"/>
        <v>0</v>
      </c>
      <c r="E101" s="145"/>
      <c r="F101" s="36" t="str">
        <f t="shared" si="39"/>
        <v>RTN_RSN_CD</v>
      </c>
      <c r="G101" s="36" t="str">
        <f t="shared" si="40"/>
        <v>string</v>
      </c>
      <c r="H101" s="29">
        <v>90</v>
      </c>
      <c r="I101" s="308">
        <f t="shared" si="41"/>
        <v>46</v>
      </c>
      <c r="J101" s="30"/>
      <c r="K101" s="131" t="str">
        <f t="shared" si="42"/>
        <v xml:space="preserve"> (From PDM)</v>
      </c>
      <c r="L101" s="131"/>
      <c r="M101" s="426"/>
      <c r="N101" s="407" t="s">
        <v>112</v>
      </c>
      <c r="O101" s="407" t="s">
        <v>16182</v>
      </c>
      <c r="P101" s="334"/>
      <c r="Q101" s="334"/>
      <c r="R101" s="334"/>
      <c r="S101" s="334"/>
      <c r="T101" s="144" t="str">
        <f t="shared" si="43"/>
        <v>RTN_RSN_CD  string,</v>
      </c>
      <c r="U101" s="149" t="s">
        <v>13347</v>
      </c>
      <c r="V101" s="150" t="str">
        <f t="shared" si="44"/>
        <v>RTN_RSN_CD,</v>
      </c>
      <c r="W101" s="149"/>
      <c r="X101" s="149"/>
      <c r="Y101" s="150" t="str">
        <f t="shared" si="45"/>
        <v>,a.RTN_RSN_CD</v>
      </c>
      <c r="Z101" s="303"/>
      <c r="AA101" s="299" t="str">
        <f t="shared" si="46"/>
        <v>select count (distinct RTN_RSN_CD) as RTN_RSN_CD_Count_Distinct FROM DB_SLSCNSL_PRODREFRESH.CDOLW_DMD_ORD_LN_ITM_FCT ;</v>
      </c>
      <c r="AB101" s="303"/>
      <c r="AC101" s="299" t="str">
        <f t="shared" si="47"/>
        <v>select distinct(RTN_RSN_CD) as RTN_RSN_CD_Count_Distinct FROM DB_SLSCNSL_PRODREFRESH.CDOLW_DMD_ORD_LN_ITM_FCT ;</v>
      </c>
      <c r="AD101" s="423" t="s">
        <v>16275</v>
      </c>
      <c r="AE101" s="303"/>
      <c r="AF101" s="59" t="s">
        <v>15453</v>
      </c>
      <c r="AG101" s="59" t="s">
        <v>2842</v>
      </c>
      <c r="AI101" s="144" t="str">
        <f t="shared" si="62"/>
        <v>ORD_DT_HASH_KEY</v>
      </c>
      <c r="AJ101" s="144" t="str">
        <f t="shared" si="63"/>
        <v xml:space="preserve"> (From PDM)</v>
      </c>
      <c r="AK101" s="303"/>
      <c r="AL101" s="303"/>
      <c r="AM101" s="298" t="str">
        <f t="shared" si="50"/>
        <v>col_90</v>
      </c>
      <c r="AN101" s="299" t="str">
        <f t="shared" si="51"/>
        <v>create table db_custscience_interns.col_90_DB_SLSCNSL_PRODREFRESH_CDOLW_DMD_ORD_LN_ITM_FCT_distinct_values_table_stats (col_id int, distinct_values bigint) Row format delimited Fields terminated by '\t' Lines terminated by '\n'  Stored as textfile ;</v>
      </c>
      <c r="AO101" s="59" t="s">
        <v>15659</v>
      </c>
      <c r="AR101" s="144" t="str">
        <f t="shared" si="52"/>
        <v>insert into table db_custscience_interns.col_90_DB_SLSCNSL_PRODREFRESH_CDOLW_DMD_ORD_LN_ITM_FCT_distinct_values_table_stats select '90' as col_id, count (distinct RTN_RSN_CD) as distinct_values</v>
      </c>
      <c r="AS101" s="59" t="s">
        <v>15754</v>
      </c>
      <c r="AV101" s="144" t="str">
        <f t="shared" si="53"/>
        <v>insert into table db_custscience_interns.SUMMARY_of_DB_SLSCNSL_PRODREFRESH_CDOLW_DMD_ORD_LN_ITM_FCT_distinct_values_table_stats select col_id, distinct_values from db_custscience_interns.col_90_DB_SLSCNSL_PRODREFRESH_CDOLW_DMD_ORD_LN_ITM_FCT_distinct_values_table_stats ;</v>
      </c>
      <c r="AW101" s="59" t="s">
        <v>15849</v>
      </c>
      <c r="AY101" s="300" t="s">
        <v>4199</v>
      </c>
      <c r="AZ101" s="300">
        <v>10</v>
      </c>
      <c r="BA101" s="300">
        <v>2</v>
      </c>
      <c r="BC101" s="144" t="str">
        <f t="shared" si="54"/>
        <v>drop table db_custscience_interns.col_90_DB_SLSCNSL_PRODREFRESH_CDOLW_DMD_ORD_LN_ITM_FCT_distinct_values_table_stats;</v>
      </c>
      <c r="BD101" s="59" t="s">
        <v>15943</v>
      </c>
      <c r="BE101" s="301"/>
      <c r="BF101" s="144" t="str">
        <f t="shared" si="55"/>
        <v>create table db_custscience_interns.col_90_DB_SLSCNSL_PRODREFRESH_CDOLW_DMD_ORD_LN_ITM_FCT_null_value_count_table_stats (col_id int, null_value_count bigint) Row format delimited Fields terminated by '\t' Lines terminated by '\n'  Stored as textfile ;</v>
      </c>
      <c r="BG101" s="59" t="s">
        <v>16133</v>
      </c>
      <c r="BJ101" s="144" t="str">
        <f t="shared" si="56"/>
        <v xml:space="preserve">insert into table db_custscience_interns.col_90_DB_SLSCNSL_PRODREFRESH_CDOLW_DMD_ORD_LN_ITM_FCT_null_value_count_table_stats select '90' as col_id, count (sell_loc_hash_key) as null_value_count where RTN_RSN_CD IS NULL </v>
      </c>
      <c r="BK101" s="59" t="s">
        <v>15339</v>
      </c>
      <c r="BN101" s="144" t="str">
        <f t="shared" si="57"/>
        <v>insert into table db_custscience_interns.SUMMARY_of_DB_SLSCNSL_PRODREFRESH_CDOLW_DMD_ORD_LN_ITM_FCT_null_value_count_table_stats select col_id, null_value_count from db_custscience_interns.col_90_DB_SLSCNSL_PRODREFRESH_CDOLW_DMD_ORD_LN_ITM_FCT_null_value_count_table_stats ;</v>
      </c>
      <c r="BO101" s="59" t="s">
        <v>13128</v>
      </c>
      <c r="BQ101" s="300"/>
      <c r="BR101" s="300"/>
      <c r="BS101" s="300"/>
      <c r="BU101" s="144" t="str">
        <f t="shared" si="58"/>
        <v>drop table db_custscience_interns.col_90_DB_SLSCNSL_PRODREFRESH_CDOLW_DMD_ORD_LN_ITM_FCT_null_value_count_table_stats ;</v>
      </c>
      <c r="BV101" s="59" t="s">
        <v>12557</v>
      </c>
    </row>
    <row r="102" spans="1:74" s="59" customFormat="1" ht="104.25" customHeight="1">
      <c r="A102" s="59" t="s">
        <v>15390</v>
      </c>
      <c r="B102" s="144" t="str">
        <f t="shared" si="59"/>
        <v>trk_cd string</v>
      </c>
      <c r="C102" s="145">
        <f t="shared" si="60"/>
        <v>7</v>
      </c>
      <c r="D102" s="145">
        <f t="shared" si="61"/>
        <v>0</v>
      </c>
      <c r="E102" s="145"/>
      <c r="F102" s="45" t="str">
        <f t="shared" si="39"/>
        <v>TRK_CD</v>
      </c>
      <c r="G102" s="36" t="str">
        <f t="shared" si="40"/>
        <v>string</v>
      </c>
      <c r="H102" s="29">
        <v>91</v>
      </c>
      <c r="I102" s="308">
        <f t="shared" si="41"/>
        <v>25120</v>
      </c>
      <c r="J102" s="30"/>
      <c r="K102" s="131" t="str">
        <f t="shared" si="42"/>
        <v>Indicates the tracking code that was in the Referring URL. i.e. this indicates what business partner, email, etc. the user came in through. Indicates the tracking code that was in the URL that a user clicked on to arrive to the site. The tracking code is an identifier imbedded in the URL by Gap in order to identify an advertisement, email, or other link presented to a customer. Tracking IDs are created in a tool that is part of the Omniture platform. They are then imported to the reporting database via an ETL process. Omniture sends this file on a nightly basis.  (From PDM)</v>
      </c>
      <c r="L102" s="332" t="s">
        <v>16159</v>
      </c>
      <c r="M102" s="426"/>
      <c r="N102" s="395" t="s">
        <v>16155</v>
      </c>
      <c r="O102" s="395" t="s">
        <v>16183</v>
      </c>
      <c r="P102" s="334"/>
      <c r="Q102" s="334"/>
      <c r="R102" s="334"/>
      <c r="S102" s="334"/>
      <c r="T102" s="144" t="str">
        <f t="shared" si="43"/>
        <v>TRK_CD  string,</v>
      </c>
      <c r="U102" s="149" t="s">
        <v>15568</v>
      </c>
      <c r="V102" s="150" t="str">
        <f t="shared" si="44"/>
        <v>TRK_CD,</v>
      </c>
      <c r="W102" s="149"/>
      <c r="X102" s="149"/>
      <c r="Y102" s="150" t="str">
        <f t="shared" si="45"/>
        <v>,a.TRK_CD</v>
      </c>
      <c r="Z102" s="303"/>
      <c r="AA102" s="299" t="str">
        <f t="shared" si="46"/>
        <v>select count (distinct TRK_CD) as TRK_CD_Count_Distinct FROM DB_SLSCNSL_PRODREFRESH.CDOLW_DMD_ORD_LN_ITM_FCT ;</v>
      </c>
      <c r="AB102" s="303"/>
      <c r="AC102" s="299" t="str">
        <f t="shared" si="47"/>
        <v>select distinct(TRK_CD) as TRK_CD_Count_Distinct FROM DB_SLSCNSL_PRODREFRESH.CDOLW_DMD_ORD_LN_ITM_FCT ;</v>
      </c>
      <c r="AD102" s="423" t="s">
        <v>16276</v>
      </c>
      <c r="AE102" s="303"/>
      <c r="AF102" s="59" t="s">
        <v>15454</v>
      </c>
      <c r="AG102" s="59" t="s">
        <v>2842</v>
      </c>
      <c r="AI102" s="144" t="str">
        <f t="shared" si="62"/>
        <v>BKORD_INI_PRMS_SHP_DT_HASH_KEY</v>
      </c>
      <c r="AJ102" s="144" t="str">
        <f t="shared" si="63"/>
        <v xml:space="preserve"> (From PDM)</v>
      </c>
      <c r="AK102" s="303"/>
      <c r="AL102" s="303"/>
      <c r="AM102" s="298" t="str">
        <f t="shared" si="50"/>
        <v>col_91</v>
      </c>
      <c r="AN102" s="299" t="str">
        <f t="shared" si="51"/>
        <v>create table db_custscience_interns.col_91_DB_SLSCNSL_PRODREFRESH_CDOLW_DMD_ORD_LN_ITM_FCT_distinct_values_table_stats (col_id int, distinct_values bigint) Row format delimited Fields terminated by '\t' Lines terminated by '\n'  Stored as textfile ;</v>
      </c>
      <c r="AO102" s="59" t="s">
        <v>15660</v>
      </c>
      <c r="AR102" s="144" t="str">
        <f t="shared" si="52"/>
        <v>insert into table db_custscience_interns.col_91_DB_SLSCNSL_PRODREFRESH_CDOLW_DMD_ORD_LN_ITM_FCT_distinct_values_table_stats select '91' as col_id, count (distinct TRK_CD) as distinct_values</v>
      </c>
      <c r="AS102" s="59" t="s">
        <v>15755</v>
      </c>
      <c r="AV102" s="144" t="str">
        <f t="shared" si="53"/>
        <v>insert into table db_custscience_interns.SUMMARY_of_DB_SLSCNSL_PRODREFRESH_CDOLW_DMD_ORD_LN_ITM_FCT_distinct_values_table_stats select col_id, distinct_values from db_custscience_interns.col_91_DB_SLSCNSL_PRODREFRESH_CDOLW_DMD_ORD_LN_ITM_FCT_distinct_values_table_stats ;</v>
      </c>
      <c r="AW102" s="59" t="s">
        <v>15850</v>
      </c>
      <c r="AY102" s="300" t="s">
        <v>16039</v>
      </c>
      <c r="AZ102" s="300">
        <v>91</v>
      </c>
      <c r="BA102" s="300">
        <v>25120</v>
      </c>
      <c r="BC102" s="144" t="str">
        <f t="shared" si="54"/>
        <v>drop table db_custscience_interns.col_91_DB_SLSCNSL_PRODREFRESH_CDOLW_DMD_ORD_LN_ITM_FCT_distinct_values_table_stats;</v>
      </c>
      <c r="BD102" s="59" t="s">
        <v>15944</v>
      </c>
      <c r="BE102" s="301"/>
      <c r="BF102" s="144" t="str">
        <f t="shared" si="55"/>
        <v>create table db_custscience_interns.col_91_DB_SLSCNSL_PRODREFRESH_CDOLW_DMD_ORD_LN_ITM_FCT_null_value_count_table_stats (col_id int, null_value_count bigint) Row format delimited Fields terminated by '\t' Lines terminated by '\n'  Stored as textfile ;</v>
      </c>
      <c r="BG102" s="59" t="s">
        <v>16134</v>
      </c>
      <c r="BJ102" s="144" t="str">
        <f t="shared" si="56"/>
        <v xml:space="preserve">insert into table db_custscience_interns.col_91_DB_SLSCNSL_PRODREFRESH_CDOLW_DMD_ORD_LN_ITM_FCT_null_value_count_table_stats select '91' as col_id, count (sell_loc_hash_key) as null_value_count where TRK_CD IS NULL </v>
      </c>
      <c r="BK102" s="59" t="s">
        <v>15340</v>
      </c>
      <c r="BN102" s="144" t="str">
        <f t="shared" si="57"/>
        <v>insert into table db_custscience_interns.SUMMARY_of_DB_SLSCNSL_PRODREFRESH_CDOLW_DMD_ORD_LN_ITM_FCT_null_value_count_table_stats select col_id, null_value_count from db_custscience_interns.col_91_DB_SLSCNSL_PRODREFRESH_CDOLW_DMD_ORD_LN_ITM_FCT_null_value_count_table_stats ;</v>
      </c>
      <c r="BO102" s="59" t="s">
        <v>13129</v>
      </c>
      <c r="BQ102" s="300"/>
      <c r="BR102" s="300"/>
      <c r="BS102" s="300"/>
      <c r="BU102" s="144" t="str">
        <f t="shared" si="58"/>
        <v>drop table db_custscience_interns.col_91_DB_SLSCNSL_PRODREFRESH_CDOLW_DMD_ORD_LN_ITM_FCT_null_value_count_table_stats ;</v>
      </c>
      <c r="BV102" s="59" t="s">
        <v>12558</v>
      </c>
    </row>
    <row r="103" spans="1:74" s="59" customFormat="1">
      <c r="A103" s="59" t="s">
        <v>82</v>
      </c>
      <c r="B103" s="144" t="str">
        <f t="shared" si="59"/>
        <v>epoc_id bigint</v>
      </c>
      <c r="C103" s="145">
        <f t="shared" si="60"/>
        <v>8</v>
      </c>
      <c r="D103" s="145">
        <f t="shared" si="61"/>
        <v>0</v>
      </c>
      <c r="E103" s="145"/>
      <c r="F103" s="36" t="str">
        <f t="shared" si="39"/>
        <v>EPOC_ID</v>
      </c>
      <c r="G103" s="36" t="str">
        <f t="shared" si="40"/>
        <v>bigint</v>
      </c>
      <c r="H103" s="29">
        <v>92</v>
      </c>
      <c r="I103" s="308">
        <f t="shared" si="41"/>
        <v>94</v>
      </c>
      <c r="J103" s="30"/>
      <c r="K103" s="131" t="str">
        <f t="shared" si="42"/>
        <v xml:space="preserve"> (From PDM)</v>
      </c>
      <c r="L103" s="131"/>
      <c r="M103" s="426"/>
      <c r="N103" s="407" t="s">
        <v>16156</v>
      </c>
      <c r="O103" s="407" t="s">
        <v>16156</v>
      </c>
      <c r="P103" s="334"/>
      <c r="Q103" s="334"/>
      <c r="R103" s="334"/>
      <c r="S103" s="334"/>
      <c r="T103" s="144" t="str">
        <f t="shared" si="43"/>
        <v>EPOC_ID  bigint,</v>
      </c>
      <c r="U103" s="149" t="s">
        <v>3282</v>
      </c>
      <c r="V103" s="150" t="str">
        <f t="shared" si="44"/>
        <v>EPOC_ID,</v>
      </c>
      <c r="W103" s="149"/>
      <c r="X103" s="149"/>
      <c r="Y103" s="150" t="str">
        <f t="shared" si="45"/>
        <v>,a.EPOC_ID</v>
      </c>
      <c r="Z103" s="303"/>
      <c r="AA103" s="299" t="str">
        <f t="shared" si="46"/>
        <v>select count (distinct EPOC_ID) as EPOC_ID_Count_Distinct FROM DB_SLSCNSL_PRODREFRESH.CDOLW_DMD_ORD_LN_ITM_FCT ;</v>
      </c>
      <c r="AB103" s="303"/>
      <c r="AC103" s="299" t="str">
        <f t="shared" si="47"/>
        <v>select distinct(EPOC_ID) as EPOC_ID_Count_Distinct FROM DB_SLSCNSL_PRODREFRESH.CDOLW_DMD_ORD_LN_ITM_FCT ;</v>
      </c>
      <c r="AD103" s="423" t="s">
        <v>16277</v>
      </c>
      <c r="AE103" s="303"/>
      <c r="AF103" s="59" t="s">
        <v>15455</v>
      </c>
      <c r="AG103" s="59" t="s">
        <v>2842</v>
      </c>
      <c r="AI103" s="144" t="str">
        <f t="shared" si="62"/>
        <v>BKORD_RVS_PRMS_SHP_DT_HASH_KEY</v>
      </c>
      <c r="AJ103" s="144" t="str">
        <f t="shared" si="63"/>
        <v xml:space="preserve"> (From PDM)</v>
      </c>
      <c r="AK103" s="303"/>
      <c r="AL103" s="303"/>
      <c r="AM103" s="298" t="str">
        <f t="shared" si="50"/>
        <v>col_92</v>
      </c>
      <c r="AN103" s="299" t="str">
        <f t="shared" si="51"/>
        <v>create table db_custscience_interns.col_92_DB_SLSCNSL_PRODREFRESH_CDOLW_DMD_ORD_LN_ITM_FCT_distinct_values_table_stats (col_id int, distinct_values bigint) Row format delimited Fields terminated by '\t' Lines terminated by '\n'  Stored as textfile ;</v>
      </c>
      <c r="AO103" s="59" t="s">
        <v>15661</v>
      </c>
      <c r="AR103" s="144" t="str">
        <f t="shared" si="52"/>
        <v>insert into table db_custscience_interns.col_92_DB_SLSCNSL_PRODREFRESH_CDOLW_DMD_ORD_LN_ITM_FCT_distinct_values_table_stats select '92' as col_id, count (distinct EPOC_ID) as distinct_values</v>
      </c>
      <c r="AS103" s="59" t="s">
        <v>15756</v>
      </c>
      <c r="AV103" s="144" t="str">
        <f t="shared" si="53"/>
        <v>insert into table db_custscience_interns.SUMMARY_of_DB_SLSCNSL_PRODREFRESH_CDOLW_DMD_ORD_LN_ITM_FCT_distinct_values_table_stats select col_id, distinct_values from db_custscience_interns.col_92_DB_SLSCNSL_PRODREFRESH_CDOLW_DMD_ORD_LN_ITM_FCT_distinct_values_table_stats ;</v>
      </c>
      <c r="AW103" s="59" t="s">
        <v>15851</v>
      </c>
      <c r="AY103" s="300" t="s">
        <v>16040</v>
      </c>
      <c r="AZ103" s="300">
        <v>92</v>
      </c>
      <c r="BA103" s="300">
        <v>94</v>
      </c>
      <c r="BC103" s="144" t="str">
        <f t="shared" si="54"/>
        <v>drop table db_custscience_interns.col_92_DB_SLSCNSL_PRODREFRESH_CDOLW_DMD_ORD_LN_ITM_FCT_distinct_values_table_stats;</v>
      </c>
      <c r="BD103" s="59" t="s">
        <v>15945</v>
      </c>
      <c r="BE103" s="301"/>
      <c r="BF103" s="144" t="str">
        <f t="shared" si="55"/>
        <v>create table db_custscience_interns.col_92_DB_SLSCNSL_PRODREFRESH_CDOLW_DMD_ORD_LN_ITM_FCT_null_value_count_table_stats (col_id int, null_value_count bigint) Row format delimited Fields terminated by '\t' Lines terminated by '\n'  Stored as textfile ;</v>
      </c>
      <c r="BG103" s="59" t="s">
        <v>16135</v>
      </c>
      <c r="BJ103" s="144" t="str">
        <f t="shared" si="56"/>
        <v xml:space="preserve">insert into table db_custscience_interns.col_92_DB_SLSCNSL_PRODREFRESH_CDOLW_DMD_ORD_LN_ITM_FCT_null_value_count_table_stats select '92' as col_id, count (sell_loc_hash_key) as null_value_count where EPOC_ID IS NULL </v>
      </c>
      <c r="BK103" s="59" t="s">
        <v>15341</v>
      </c>
      <c r="BN103" s="144" t="str">
        <f t="shared" si="57"/>
        <v>insert into table db_custscience_interns.SUMMARY_of_DB_SLSCNSL_PRODREFRESH_CDOLW_DMD_ORD_LN_ITM_FCT_null_value_count_table_stats select col_id, null_value_count from db_custscience_interns.col_92_DB_SLSCNSL_PRODREFRESH_CDOLW_DMD_ORD_LN_ITM_FCT_null_value_count_table_stats ;</v>
      </c>
      <c r="BO103" s="59" t="s">
        <v>13130</v>
      </c>
      <c r="BQ103" s="300"/>
      <c r="BR103" s="300"/>
      <c r="BS103" s="300"/>
      <c r="BU103" s="144" t="str">
        <f t="shared" si="58"/>
        <v>drop table db_custscience_interns.col_92_DB_SLSCNSL_PRODREFRESH_CDOLW_DMD_ORD_LN_ITM_FCT_null_value_count_table_stats ;</v>
      </c>
      <c r="BV103" s="59" t="s">
        <v>12559</v>
      </c>
    </row>
    <row r="104" spans="1:74" s="59" customFormat="1">
      <c r="A104" s="59" t="s">
        <v>9</v>
      </c>
      <c r="B104" s="144" t="str">
        <f t="shared" si="59"/>
        <v>txn_dt_hash_key int</v>
      </c>
      <c r="C104" s="145">
        <f t="shared" si="60"/>
        <v>16</v>
      </c>
      <c r="D104" s="145">
        <f t="shared" si="61"/>
        <v>0</v>
      </c>
      <c r="E104" s="145"/>
      <c r="F104" s="36" t="str">
        <f t="shared" si="39"/>
        <v>TXN_DT_HASH_KEY</v>
      </c>
      <c r="G104" s="36" t="str">
        <f t="shared" si="40"/>
        <v>int</v>
      </c>
      <c r="H104" s="29">
        <v>93</v>
      </c>
      <c r="I104" s="308">
        <f t="shared" si="41"/>
        <v>1311</v>
      </c>
      <c r="J104" s="30"/>
      <c r="K104" s="131" t="str">
        <f t="shared" si="42"/>
        <v>Identifies the transaction date of the Order, Cancel, Ship and Return Transactions  (From PDM)</v>
      </c>
      <c r="L104" s="131"/>
      <c r="M104" s="426"/>
      <c r="N104" s="407" t="s">
        <v>12842</v>
      </c>
      <c r="O104" s="407" t="s">
        <v>12842</v>
      </c>
      <c r="P104" s="334"/>
      <c r="Q104" s="334"/>
      <c r="R104" s="334"/>
      <c r="S104" s="334"/>
      <c r="T104" s="144" t="str">
        <f t="shared" si="43"/>
        <v>TXN_DT_HASH_KEY  int,</v>
      </c>
      <c r="U104" s="149" t="s">
        <v>14845</v>
      </c>
      <c r="V104" s="150" t="str">
        <f t="shared" si="44"/>
        <v>TXN_DT_HASH_KEY,</v>
      </c>
      <c r="W104" s="149"/>
      <c r="X104" s="149"/>
      <c r="Y104" s="150" t="str">
        <f t="shared" si="45"/>
        <v>,a.TXN_DT_HASH_KEY</v>
      </c>
      <c r="Z104" s="303"/>
      <c r="AA104" s="299" t="str">
        <f t="shared" si="46"/>
        <v>select count (distinct TXN_DT_HASH_KEY) as TXN_DT_HASH_KEY_Count_Distinct FROM DB_SLSCNSL_PRODREFRESH.CDOLW_DMD_ORD_LN_ITM_FCT ;</v>
      </c>
      <c r="AB104" s="303"/>
      <c r="AC104" s="299" t="str">
        <f t="shared" si="47"/>
        <v>select distinct(TXN_DT_HASH_KEY) as TXN_DT_HASH_KEY_Count_Distinct FROM DB_SLSCNSL_PRODREFRESH.CDOLW_DMD_ORD_LN_ITM_FCT ;</v>
      </c>
      <c r="AD104" s="423" t="s">
        <v>16278</v>
      </c>
      <c r="AE104" s="303"/>
      <c r="AF104" s="59" t="s">
        <v>15456</v>
      </c>
      <c r="AG104" s="59" t="s">
        <v>2842</v>
      </c>
      <c r="AI104" s="144" t="str">
        <f t="shared" si="62"/>
        <v>ORD_INI_PRMS_SHP_DT_HASH_KEY</v>
      </c>
      <c r="AJ104" s="144" t="str">
        <f t="shared" si="63"/>
        <v xml:space="preserve"> (From PDM)</v>
      </c>
      <c r="AK104" s="303"/>
      <c r="AL104" s="303"/>
      <c r="AM104" s="298" t="str">
        <f t="shared" si="50"/>
        <v>col_93</v>
      </c>
      <c r="AN104" s="299" t="str">
        <f t="shared" si="51"/>
        <v>create table db_custscience_interns.col_93_DB_SLSCNSL_PRODREFRESH_CDOLW_DMD_ORD_LN_ITM_FCT_distinct_values_table_stats (col_id int, distinct_values bigint) Row format delimited Fields terminated by '\t' Lines terminated by '\n'  Stored as textfile ;</v>
      </c>
      <c r="AO104" s="59" t="s">
        <v>15662</v>
      </c>
      <c r="AR104" s="144" t="str">
        <f t="shared" si="52"/>
        <v>insert into table db_custscience_interns.col_93_DB_SLSCNSL_PRODREFRESH_CDOLW_DMD_ORD_LN_ITM_FCT_distinct_values_table_stats select '93' as col_id, count (distinct TXN_DT_HASH_KEY) as distinct_values</v>
      </c>
      <c r="AS104" s="59" t="s">
        <v>15757</v>
      </c>
      <c r="AV104" s="144" t="str">
        <f t="shared" si="53"/>
        <v>insert into table db_custscience_interns.SUMMARY_of_DB_SLSCNSL_PRODREFRESH_CDOLW_DMD_ORD_LN_ITM_FCT_distinct_values_table_stats select col_id, distinct_values from db_custscience_interns.col_93_DB_SLSCNSL_PRODREFRESH_CDOLW_DMD_ORD_LN_ITM_FCT_distinct_values_table_stats ;</v>
      </c>
      <c r="AW104" s="59" t="s">
        <v>15852</v>
      </c>
      <c r="AY104" s="300" t="s">
        <v>16041</v>
      </c>
      <c r="AZ104" s="300">
        <v>93</v>
      </c>
      <c r="BA104" s="300">
        <v>1311</v>
      </c>
      <c r="BC104" s="144" t="str">
        <f t="shared" si="54"/>
        <v>drop table db_custscience_interns.col_93_DB_SLSCNSL_PRODREFRESH_CDOLW_DMD_ORD_LN_ITM_FCT_distinct_values_table_stats;</v>
      </c>
      <c r="BD104" s="59" t="s">
        <v>15946</v>
      </c>
      <c r="BE104" s="301"/>
      <c r="BF104" s="144" t="str">
        <f t="shared" si="55"/>
        <v>create table db_custscience_interns.col_93_DB_SLSCNSL_PRODREFRESH_CDOLW_DMD_ORD_LN_ITM_FCT_null_value_count_table_stats (col_id int, null_value_count bigint) Row format delimited Fields terminated by '\t' Lines terminated by '\n'  Stored as textfile ;</v>
      </c>
      <c r="BG104" s="59" t="s">
        <v>16136</v>
      </c>
      <c r="BJ104" s="144" t="str">
        <f t="shared" si="56"/>
        <v xml:space="preserve">insert into table db_custscience_interns.col_93_DB_SLSCNSL_PRODREFRESH_CDOLW_DMD_ORD_LN_ITM_FCT_null_value_count_table_stats select '93' as col_id, count (sell_loc_hash_key) as null_value_count where TXN_DT_HASH_KEY IS NULL </v>
      </c>
      <c r="BK104" s="59" t="s">
        <v>15342</v>
      </c>
      <c r="BN104" s="144" t="str">
        <f t="shared" si="57"/>
        <v>insert into table db_custscience_interns.SUMMARY_of_DB_SLSCNSL_PRODREFRESH_CDOLW_DMD_ORD_LN_ITM_FCT_null_value_count_table_stats select col_id, null_value_count from db_custscience_interns.col_93_DB_SLSCNSL_PRODREFRESH_CDOLW_DMD_ORD_LN_ITM_FCT_null_value_count_table_stats ;</v>
      </c>
      <c r="BO104" s="59" t="s">
        <v>13131</v>
      </c>
      <c r="BQ104" s="300"/>
      <c r="BR104" s="300"/>
      <c r="BS104" s="300"/>
      <c r="BU104" s="144" t="str">
        <f t="shared" si="58"/>
        <v>drop table db_custscience_interns.col_93_DB_SLSCNSL_PRODREFRESH_CDOLW_DMD_ORD_LN_ITM_FCT_null_value_count_table_stats ;</v>
      </c>
      <c r="BV104" s="59" t="s">
        <v>12560</v>
      </c>
    </row>
    <row r="105" spans="1:74" s="424" customFormat="1" ht="15.75" thickBot="1">
      <c r="A105" s="424" t="s">
        <v>12277</v>
      </c>
      <c r="B105" s="144" t="str">
        <f t="shared" ref="B105" si="64">TRIM(A105)</f>
        <v>src_typ string</v>
      </c>
      <c r="C105" s="145">
        <f t="shared" ref="C105" si="65">SEARCH(" ",B105)</f>
        <v>8</v>
      </c>
      <c r="D105" s="145">
        <f t="shared" ref="D105" si="66">IFERROR(SEARCH(" ",B105,C105+1),0)</f>
        <v>0</v>
      </c>
      <c r="E105" s="145"/>
      <c r="F105" s="36" t="str">
        <f t="shared" ref="F105" si="67">UPPER(LEFT(B105,C105-1))</f>
        <v>SRC_TYP</v>
      </c>
      <c r="G105" s="36" t="str">
        <f t="shared" ref="G105" si="68">TRIM(RIGHT(A105,LEN(A105) - (C105+1)))</f>
        <v>string</v>
      </c>
      <c r="H105" s="29">
        <v>94</v>
      </c>
      <c r="I105" s="308">
        <f t="shared" si="41"/>
        <v>2</v>
      </c>
      <c r="J105" s="30"/>
      <c r="K105" s="30"/>
      <c r="L105" s="427" t="s">
        <v>16161</v>
      </c>
      <c r="M105" s="424" t="s">
        <v>16162</v>
      </c>
      <c r="N105" s="413" t="s">
        <v>130</v>
      </c>
      <c r="O105" s="413" t="s">
        <v>114</v>
      </c>
      <c r="P105" s="334"/>
      <c r="Q105" s="334"/>
      <c r="R105" s="334"/>
      <c r="S105" s="334"/>
      <c r="T105" s="149"/>
      <c r="U105" s="149"/>
      <c r="V105" s="149"/>
      <c r="W105" s="149"/>
      <c r="X105" s="149"/>
      <c r="Y105" s="150" t="str">
        <f t="shared" si="45"/>
        <v>,a.SRC_TYP</v>
      </c>
      <c r="Z105" s="303"/>
      <c r="AA105" s="299" t="str">
        <f t="shared" si="46"/>
        <v>select count (distinct SRC_TYP) as SRC_TYP_Count_Distinct FROM DB_SLSCNSL_PRODREFRESH.CDOLW_DMD_ORD_LN_ITM_FCT ;</v>
      </c>
      <c r="AB105" s="303"/>
      <c r="AC105" s="299" t="str">
        <f t="shared" si="47"/>
        <v>select distinct(SRC_TYP) as SRC_TYP_Count_Distinct FROM DB_SLSCNSL_PRODREFRESH.CDOLW_DMD_ORD_LN_ITM_FCT ;</v>
      </c>
      <c r="AD105" s="425" t="s">
        <v>16279</v>
      </c>
      <c r="AE105" s="149"/>
      <c r="AF105" s="59" t="s">
        <v>15457</v>
      </c>
      <c r="AG105" s="59" t="s">
        <v>2842</v>
      </c>
      <c r="AH105" s="59"/>
      <c r="AI105" s="144" t="str">
        <f t="shared" si="62"/>
        <v>ORD_RVS_PRMS_SHP_DT_HASH_KEY</v>
      </c>
      <c r="AJ105" s="144" t="str">
        <f t="shared" si="63"/>
        <v xml:space="preserve"> (From PDM)</v>
      </c>
      <c r="AK105" s="149"/>
      <c r="AL105" s="149"/>
      <c r="AM105" s="298" t="str">
        <f t="shared" ref="AM105" si="69">"col_"&amp;H105</f>
        <v>col_94</v>
      </c>
      <c r="AN105" s="299" t="str">
        <f t="shared" si="51"/>
        <v>create table db_custscience_interns.col_94_DB_SLSCNSL_PRODREFRESH_CDOLW_DMD_ORD_LN_ITM_FCT_distinct_values_table_stats (col_id int, distinct_values bigint) Row format delimited Fields terminated by '\t' Lines terminated by '\n'  Stored as textfile ;</v>
      </c>
      <c r="AO105" s="59" t="s">
        <v>15663</v>
      </c>
      <c r="AP105" s="59"/>
      <c r="AQ105" s="59"/>
      <c r="AR105" s="144" t="str">
        <f t="shared" si="52"/>
        <v>insert into table db_custscience_interns.col_94_DB_SLSCNSL_PRODREFRESH_CDOLW_DMD_ORD_LN_ITM_FCT_distinct_values_table_stats select '94' as col_id, count (distinct SRC_TYP) as distinct_values</v>
      </c>
      <c r="AS105" s="59" t="s">
        <v>15758</v>
      </c>
      <c r="AT105" s="59"/>
      <c r="AU105" s="59"/>
      <c r="AV105" s="144" t="str">
        <f t="shared" si="53"/>
        <v>insert into table db_custscience_interns.SUMMARY_of_DB_SLSCNSL_PRODREFRESH_CDOLW_DMD_ORD_LN_ITM_FCT_distinct_values_table_stats select col_id, distinct_values from db_custscience_interns.col_94_DB_SLSCNSL_PRODREFRESH_CDOLW_DMD_ORD_LN_ITM_FCT_distinct_values_table_stats ;</v>
      </c>
      <c r="AW105" s="59" t="s">
        <v>15853</v>
      </c>
      <c r="AX105" s="59"/>
      <c r="AY105" s="300" t="s">
        <v>15569</v>
      </c>
      <c r="AZ105" s="300">
        <v>94</v>
      </c>
      <c r="BA105" s="300">
        <v>2</v>
      </c>
      <c r="BB105" s="59"/>
      <c r="BC105" s="144" t="str">
        <f t="shared" si="54"/>
        <v>drop table db_custscience_interns.col_94_DB_SLSCNSL_PRODREFRESH_CDOLW_DMD_ORD_LN_ITM_FCT_distinct_values_table_stats;</v>
      </c>
      <c r="BD105" s="59" t="s">
        <v>15947</v>
      </c>
      <c r="BE105" s="301"/>
      <c r="BF105" s="144" t="str">
        <f t="shared" si="55"/>
        <v>create table db_custscience_interns.col_94_DB_SLSCNSL_PRODREFRESH_CDOLW_DMD_ORD_LN_ITM_FCT_null_value_count_table_stats (col_id int, null_value_count bigint) Row format delimited Fields terminated by '\t' Lines terminated by '\n'  Stored as textfile ;</v>
      </c>
      <c r="BG105" s="59" t="s">
        <v>16137</v>
      </c>
      <c r="BH105" s="59"/>
      <c r="BI105" s="59"/>
      <c r="BJ105" s="144" t="str">
        <f t="shared" si="56"/>
        <v xml:space="preserve">insert into table db_custscience_interns.col_94_DB_SLSCNSL_PRODREFRESH_CDOLW_DMD_ORD_LN_ITM_FCT_null_value_count_table_stats select '94' as col_id, count (sell_loc_hash_key) as null_value_count where SRC_TYP IS NULL </v>
      </c>
      <c r="BK105" s="59" t="s">
        <v>15342</v>
      </c>
      <c r="BL105" s="59"/>
      <c r="BM105" s="59"/>
      <c r="BN105" s="144" t="str">
        <f t="shared" si="57"/>
        <v>insert into table db_custscience_interns.SUMMARY_of_DB_SLSCNSL_PRODREFRESH_CDOLW_DMD_ORD_LN_ITM_FCT_null_value_count_table_stats select col_id, null_value_count from db_custscience_interns.col_94_DB_SLSCNSL_PRODREFRESH_CDOLW_DMD_ORD_LN_ITM_FCT_null_value_count_table_stats ;</v>
      </c>
      <c r="BO105" s="59" t="s">
        <v>13131</v>
      </c>
      <c r="BP105" s="59"/>
      <c r="BQ105" s="300"/>
      <c r="BR105" s="300"/>
      <c r="BS105" s="300"/>
      <c r="BT105" s="59"/>
      <c r="BU105" s="144" t="str">
        <f t="shared" si="58"/>
        <v>drop table db_custscience_interns.col_94_DB_SLSCNSL_PRODREFRESH_CDOLW_DMD_ORD_LN_ITM_FCT_null_value_count_table_stats ;</v>
      </c>
      <c r="BV105" s="59" t="s">
        <v>12560</v>
      </c>
    </row>
    <row r="106" spans="1:74" s="291" customFormat="1">
      <c r="O106" s="177"/>
      <c r="P106" s="292"/>
      <c r="Q106" s="292"/>
      <c r="R106" s="292"/>
      <c r="S106" s="292"/>
      <c r="T106" s="292"/>
      <c r="U106" s="292"/>
      <c r="V106" s="292"/>
      <c r="W106" s="292"/>
      <c r="X106" s="292"/>
      <c r="Y106" s="292"/>
      <c r="Z106" s="292"/>
      <c r="AA106" s="293"/>
      <c r="AB106" s="292"/>
      <c r="AC106" s="321"/>
      <c r="AD106" s="292"/>
      <c r="AE106" s="292"/>
      <c r="AK106" s="292"/>
      <c r="AL106" s="292"/>
      <c r="AM106" s="293"/>
      <c r="AN106" s="293"/>
      <c r="AS106" s="291" t="s">
        <v>4089</v>
      </c>
      <c r="BE106" s="294"/>
      <c r="BN106" s="295"/>
    </row>
    <row r="107" spans="1:74">
      <c r="A107" t="s">
        <v>21</v>
      </c>
    </row>
    <row r="108" spans="1:74">
      <c r="A108" t="s">
        <v>22</v>
      </c>
    </row>
    <row r="110" spans="1:74">
      <c r="A110" t="s">
        <v>82</v>
      </c>
    </row>
    <row r="111" spans="1:74">
      <c r="A111" t="s">
        <v>9</v>
      </c>
    </row>
    <row r="112" spans="1:74">
      <c r="A112" t="s">
        <v>12277</v>
      </c>
    </row>
    <row r="114" spans="1:12">
      <c r="A114" t="s">
        <v>15391</v>
      </c>
    </row>
    <row r="115" spans="1:12">
      <c r="A115" t="s">
        <v>15392</v>
      </c>
    </row>
    <row r="121" spans="1:12">
      <c r="L121" s="3" t="s">
        <v>13146</v>
      </c>
    </row>
    <row r="122" spans="1:12">
      <c r="L122" t="s">
        <v>2</v>
      </c>
    </row>
    <row r="123" spans="1:12">
      <c r="L123" t="s">
        <v>3631</v>
      </c>
    </row>
    <row r="124" spans="1:12">
      <c r="L124" t="s">
        <v>13141</v>
      </c>
    </row>
    <row r="125" spans="1:12">
      <c r="L125" t="s">
        <v>3621</v>
      </c>
    </row>
    <row r="126" spans="1:12">
      <c r="L126" t="s">
        <v>125</v>
      </c>
    </row>
    <row r="127" spans="1:12">
      <c r="L127" t="s">
        <v>3600</v>
      </c>
    </row>
    <row r="128" spans="1:12">
      <c r="L128" t="s">
        <v>13142</v>
      </c>
    </row>
    <row r="129" spans="12:12">
      <c r="L129" t="s">
        <v>13143</v>
      </c>
    </row>
    <row r="130" spans="12:12">
      <c r="L130" t="s">
        <v>13144</v>
      </c>
    </row>
    <row r="131" spans="12:12">
      <c r="L131" t="s">
        <v>13145</v>
      </c>
    </row>
    <row r="132" spans="12:12">
      <c r="L132" t="s">
        <v>3617</v>
      </c>
    </row>
    <row r="133" spans="12:12">
      <c r="L133" t="s">
        <v>3626</v>
      </c>
    </row>
  </sheetData>
  <mergeCells count="6">
    <mergeCell ref="F10:K10"/>
    <mergeCell ref="F1:I1"/>
    <mergeCell ref="G3:K3"/>
    <mergeCell ref="G4:K4"/>
    <mergeCell ref="G5:K5"/>
    <mergeCell ref="G6:K6"/>
  </mergeCells>
  <pageMargins left="0.2" right="0.2" top="0.25" bottom="0.25" header="0.3" footer="0.25"/>
  <pageSetup paperSize="17" scale="51"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CL69"/>
  <sheetViews>
    <sheetView topLeftCell="C1" zoomScale="80" zoomScaleNormal="80" workbookViewId="0">
      <pane xSplit="22740" ySplit="8505" topLeftCell="Y50"/>
      <selection activeCell="G6" sqref="G6:K6"/>
      <selection pane="topRight" activeCell="Y27" sqref="Y27"/>
      <selection pane="bottomLeft" activeCell="AP61" sqref="AP61"/>
      <selection pane="bottomRight" activeCell="AV60" sqref="AV11:AV60"/>
    </sheetView>
  </sheetViews>
  <sheetFormatPr defaultColWidth="8.85546875" defaultRowHeight="15"/>
  <cols>
    <col min="1" max="1" width="69.42578125" customWidth="1"/>
    <col min="2" max="2" width="31.85546875" customWidth="1"/>
    <col min="3" max="3" width="10" customWidth="1"/>
    <col min="4" max="4" width="13.7109375" customWidth="1"/>
    <col min="6" max="6" width="39.28515625" customWidth="1"/>
    <col min="7" max="7" width="13.5703125" customWidth="1"/>
    <col min="8" max="8" width="5.5703125" customWidth="1"/>
    <col min="9" max="9" width="12" customWidth="1"/>
    <col min="10" max="10" width="6.28515625" customWidth="1"/>
    <col min="11" max="11" width="94.85546875" customWidth="1"/>
    <col min="12" max="12" width="37.7109375" customWidth="1"/>
    <col min="13" max="13" width="29.28515625" customWidth="1"/>
    <col min="14" max="14" width="42.28515625" bestFit="1" customWidth="1"/>
    <col min="15" max="25" width="19.85546875" style="165" customWidth="1"/>
    <col min="26" max="26" width="8.85546875" style="195"/>
    <col min="27" max="27" width="19.85546875" style="165" customWidth="1"/>
    <col min="28" max="28" width="19.85546875" style="320" customWidth="1"/>
    <col min="29" max="30" width="19.85546875" style="165" customWidth="1"/>
    <col min="31" max="32" width="21" customWidth="1"/>
    <col min="33" max="33" width="51.42578125" customWidth="1"/>
    <col min="36" max="37" width="19.85546875" style="165" customWidth="1"/>
    <col min="38" max="38" width="12" style="195" customWidth="1"/>
    <col min="39" max="39" width="67.7109375" style="195" customWidth="1"/>
    <col min="40" max="40" width="43" customWidth="1"/>
    <col min="41" max="41" width="12" customWidth="1"/>
    <col min="43" max="43" width="78.28515625" customWidth="1"/>
    <col min="44" max="44" width="47" customWidth="1"/>
    <col min="45" max="45" width="15.85546875" customWidth="1"/>
    <col min="46" max="46" width="10.28515625" customWidth="1"/>
    <col min="47" max="47" width="38" customWidth="1"/>
    <col min="48" max="48" width="29.28515625" customWidth="1"/>
    <col min="49" max="49" width="46" customWidth="1"/>
    <col min="50" max="50" width="23.140625" customWidth="1"/>
    <col min="51" max="52" width="16.140625" customWidth="1"/>
    <col min="53" max="53" width="14.140625" customWidth="1"/>
    <col min="54" max="54" width="14.28515625" customWidth="1"/>
    <col min="56" max="56" width="16.28515625" style="210" customWidth="1"/>
    <col min="57" max="57" width="33.85546875" customWidth="1"/>
    <col min="60" max="60" width="12.28515625" customWidth="1"/>
    <col min="61" max="61" width="74.140625" customWidth="1"/>
    <col min="62" max="62" width="28.85546875" customWidth="1"/>
    <col min="65" max="65" width="42" style="16" customWidth="1"/>
    <col min="66" max="66" width="31.85546875" customWidth="1"/>
    <col min="68" max="68" width="17.140625" customWidth="1"/>
    <col min="70" max="70" width="10.85546875" customWidth="1"/>
  </cols>
  <sheetData>
    <row r="1" spans="1:90" ht="19.5" thickBot="1">
      <c r="F1" s="473" t="str">
        <f>UPPER(G5)</f>
        <v>CSTDW_SLS_TXN_DSCT_LN_FCT</v>
      </c>
      <c r="G1" s="473"/>
      <c r="H1" s="473"/>
      <c r="I1" s="473"/>
      <c r="J1" s="414"/>
      <c r="S1" s="5"/>
      <c r="T1" s="5"/>
      <c r="U1" s="5"/>
      <c r="V1" s="5"/>
      <c r="W1" s="5"/>
      <c r="X1" s="5"/>
    </row>
    <row r="2" spans="1:90" ht="18.75">
      <c r="F2" s="6"/>
      <c r="I2" s="4"/>
      <c r="J2" s="4"/>
      <c r="L2" s="287" t="s">
        <v>86</v>
      </c>
      <c r="S2" s="5"/>
      <c r="T2" s="5"/>
      <c r="U2" s="5"/>
      <c r="V2" s="5"/>
      <c r="W2" s="5"/>
      <c r="X2" s="5"/>
      <c r="AM2" s="211" t="s">
        <v>4419</v>
      </c>
      <c r="AN2" s="211" t="s">
        <v>4420</v>
      </c>
      <c r="AQ2" s="211" t="s">
        <v>4421</v>
      </c>
      <c r="AR2" s="211" t="s">
        <v>4422</v>
      </c>
      <c r="AU2" s="211" t="s">
        <v>4423</v>
      </c>
      <c r="AV2" s="211" t="s">
        <v>4424</v>
      </c>
      <c r="AX2" s="211" t="s">
        <v>4425</v>
      </c>
      <c r="AY2" s="211" t="s">
        <v>4426</v>
      </c>
      <c r="BB2" s="211" t="s">
        <v>4427</v>
      </c>
      <c r="BC2" s="211" t="s">
        <v>4428</v>
      </c>
      <c r="BE2" s="211" t="s">
        <v>4419</v>
      </c>
      <c r="BF2" s="211" t="s">
        <v>4420</v>
      </c>
      <c r="BI2" s="211" t="s">
        <v>4421</v>
      </c>
      <c r="BJ2" s="211" t="s">
        <v>4422</v>
      </c>
      <c r="BM2" s="211" t="s">
        <v>4423</v>
      </c>
      <c r="BN2" s="211" t="s">
        <v>4424</v>
      </c>
      <c r="BP2" s="211" t="s">
        <v>4425</v>
      </c>
      <c r="BQ2" s="211" t="s">
        <v>4426</v>
      </c>
      <c r="BT2" s="211" t="s">
        <v>4427</v>
      </c>
      <c r="BU2" s="211" t="s">
        <v>4428</v>
      </c>
      <c r="BY2" s="211" t="s">
        <v>4429</v>
      </c>
    </row>
    <row r="3" spans="1:90">
      <c r="F3" s="3" t="s">
        <v>87</v>
      </c>
      <c r="G3" s="475" t="s">
        <v>106</v>
      </c>
      <c r="H3" s="475"/>
      <c r="I3" s="475"/>
      <c r="J3" s="475"/>
      <c r="K3" s="475"/>
      <c r="L3" s="288" t="s">
        <v>107</v>
      </c>
      <c r="M3" s="416"/>
      <c r="S3" s="5"/>
      <c r="T3" s="5"/>
      <c r="U3" s="5"/>
      <c r="V3" s="5"/>
      <c r="W3" s="5"/>
      <c r="X3" s="5"/>
      <c r="BY3" s="16" t="str">
        <f>"hive -e 'set hive.cli.print.header=true; select * from "&amp;G6&amp;" limit 10000;'&gt;"&amp;$G$4&amp;"_"&amp;$G$6&amp;"_10k_sample.txt;"</f>
        <v>hive -e 'set hive.cli.print.header=true; select * from DB_SLSCNSL_PRODREFRESH.CSTDW_SLS_TXN_DSCT_LN_FCT limit 10000;'&gt;DB_SLSCNSL_PRODREFRESH_DB_SLSCNSL_PRODREFRESH.CSTDW_SLS_TXN_DSCT_LN_FCT_10k_sample.txt;</v>
      </c>
    </row>
    <row r="4" spans="1:90">
      <c r="F4" s="3" t="s">
        <v>88</v>
      </c>
      <c r="G4" s="474" t="str">
        <f>LEFT(G6,(FIND(".",G6)-1))</f>
        <v>DB_SLSCNSL_PRODREFRESH</v>
      </c>
      <c r="H4" s="474" t="e">
        <f>LEFT(H6,(FIND(".",H6)-1))</f>
        <v>#VALUE!</v>
      </c>
      <c r="I4" s="474" t="e">
        <f>LEFT(I6,(FIND(".",I6)-1))</f>
        <v>#VALUE!</v>
      </c>
      <c r="J4" s="474"/>
      <c r="K4" s="474" t="e">
        <f>LEFT(K6,(FIND(".",K6)-1))</f>
        <v>#VALUE!</v>
      </c>
      <c r="L4" s="289" t="s">
        <v>1571</v>
      </c>
      <c r="M4" s="415"/>
      <c r="S4" s="5"/>
      <c r="T4" s="5"/>
      <c r="U4" s="5"/>
      <c r="V4" s="5"/>
      <c r="W4" s="5"/>
      <c r="X4" s="5"/>
      <c r="AQ4" s="15" t="s">
        <v>4049</v>
      </c>
      <c r="BI4" s="15" t="s">
        <v>4049</v>
      </c>
      <c r="BY4" t="s">
        <v>16326</v>
      </c>
    </row>
    <row r="5" spans="1:90" ht="15.75" thickBot="1">
      <c r="B5" s="9"/>
      <c r="F5" s="3" t="s">
        <v>89</v>
      </c>
      <c r="G5" s="474" t="str">
        <f>UPPER(RIGHT(G6,(LEN(G6)-(FIND(".",G6)))))</f>
        <v>CSTDW_SLS_TXN_DSCT_LN_FCT</v>
      </c>
      <c r="H5" s="474" t="e">
        <f>RIGHT(H6,(LEN(H6)-(FIND(".",H6))))</f>
        <v>#VALUE!</v>
      </c>
      <c r="I5" s="474" t="e">
        <f>RIGHT(I6,(LEN(I6)-(FIND(".",I6))))</f>
        <v>#VALUE!</v>
      </c>
      <c r="J5" s="474"/>
      <c r="K5" s="474" t="e">
        <f>RIGHT(K6,(LEN(K6)-(FIND(".",K6))))</f>
        <v>#VALUE!</v>
      </c>
      <c r="L5" s="290" t="s">
        <v>12280</v>
      </c>
      <c r="M5" s="415"/>
      <c r="S5" s="5"/>
      <c r="T5" s="5"/>
      <c r="U5" s="5"/>
      <c r="V5" s="5"/>
      <c r="W5" s="5"/>
      <c r="X5" s="5"/>
      <c r="AQ5" s="60" t="s">
        <v>10571</v>
      </c>
      <c r="BI5" s="60" t="s">
        <v>10572</v>
      </c>
      <c r="BY5" t="s">
        <v>16043</v>
      </c>
    </row>
    <row r="6" spans="1:90">
      <c r="F6" s="3" t="s">
        <v>90</v>
      </c>
      <c r="G6" s="476" t="s">
        <v>16280</v>
      </c>
      <c r="H6" s="476"/>
      <c r="I6" s="476"/>
      <c r="J6" s="476"/>
      <c r="K6" s="476"/>
      <c r="L6" s="417"/>
      <c r="M6" s="37"/>
      <c r="S6" s="5"/>
      <c r="T6" s="5"/>
      <c r="U6" s="5"/>
      <c r="V6" s="5"/>
      <c r="W6" s="5"/>
      <c r="X6" s="5"/>
      <c r="AM6" s="33" t="s">
        <v>4050</v>
      </c>
      <c r="AN6" s="199" t="s">
        <v>4051</v>
      </c>
      <c r="AQ6" s="9" t="s">
        <v>4127</v>
      </c>
      <c r="AU6" s="203" t="s">
        <v>4201</v>
      </c>
      <c r="BB6" s="206" t="s">
        <v>4203</v>
      </c>
      <c r="BE6" s="33" t="s">
        <v>4052</v>
      </c>
      <c r="BI6" s="9" t="s">
        <v>4127</v>
      </c>
      <c r="BM6" s="203" t="s">
        <v>4201</v>
      </c>
      <c r="BY6" t="s">
        <v>16160</v>
      </c>
    </row>
    <row r="7" spans="1:90" ht="15.75" thickBot="1">
      <c r="F7" s="3" t="s">
        <v>91</v>
      </c>
      <c r="G7" s="10">
        <v>42951</v>
      </c>
      <c r="H7" s="415"/>
      <c r="I7" s="4"/>
      <c r="J7" s="4"/>
      <c r="K7" s="12"/>
      <c r="L7" s="12"/>
      <c r="M7" s="12"/>
      <c r="S7" s="5"/>
      <c r="T7" s="5"/>
      <c r="U7" s="5"/>
      <c r="V7" s="5"/>
      <c r="W7" s="5"/>
      <c r="X7" s="5"/>
      <c r="BY7" t="s">
        <v>12280</v>
      </c>
    </row>
    <row r="8" spans="1:90" ht="15.75" thickBot="1">
      <c r="A8" t="s">
        <v>3067</v>
      </c>
      <c r="F8" s="3" t="s">
        <v>92</v>
      </c>
      <c r="G8" s="13">
        <v>3790091743</v>
      </c>
      <c r="H8" s="14"/>
      <c r="I8" s="4"/>
      <c r="J8" s="4"/>
      <c r="S8" s="229" t="str">
        <f>"select count ("&amp;F$12&amp;") from "&amp;$G$6&amp;" ;"</f>
        <v>select count (STR_TM_GRP_CD) from DB_SLSCNSL_PRODREFRESH.CSTDW_SLS_TXN_DSCT_LN_FCT ;</v>
      </c>
      <c r="T8" s="5"/>
      <c r="U8" s="5"/>
      <c r="V8" s="5"/>
      <c r="W8" s="5"/>
      <c r="X8" s="5"/>
      <c r="AX8" t="s">
        <v>16485</v>
      </c>
      <c r="BP8" t="s">
        <v>10573</v>
      </c>
    </row>
    <row r="9" spans="1:90">
      <c r="A9" s="3" t="s">
        <v>16281</v>
      </c>
      <c r="F9" s="15" t="s">
        <v>93</v>
      </c>
      <c r="G9" s="16"/>
      <c r="H9" s="16"/>
      <c r="I9" s="4"/>
      <c r="J9" s="4"/>
      <c r="S9" s="5"/>
      <c r="T9" s="5"/>
      <c r="U9" s="5"/>
      <c r="V9" s="5"/>
      <c r="W9" s="5"/>
      <c r="X9" s="5" t="s">
        <v>957</v>
      </c>
      <c r="AE9" s="15" t="s">
        <v>2823</v>
      </c>
      <c r="AH9" s="15" t="s">
        <v>16324</v>
      </c>
    </row>
    <row r="10" spans="1:90" ht="15.75" thickBot="1">
      <c r="A10" t="s">
        <v>2</v>
      </c>
      <c r="B10" s="3"/>
      <c r="F10" s="477" t="s">
        <v>16325</v>
      </c>
      <c r="G10" s="477"/>
      <c r="H10" s="477"/>
      <c r="I10" s="477"/>
      <c r="J10" s="477"/>
      <c r="K10" s="477"/>
      <c r="S10" s="5"/>
      <c r="T10" s="5"/>
      <c r="U10" s="5"/>
      <c r="V10" s="5"/>
      <c r="W10" s="5"/>
      <c r="X10" s="5"/>
      <c r="AE10" t="s">
        <v>2721</v>
      </c>
      <c r="AF10" t="s">
        <v>2566</v>
      </c>
      <c r="AR10" s="207" t="s">
        <v>4202</v>
      </c>
      <c r="AS10" s="15" t="s">
        <v>4126</v>
      </c>
      <c r="AV10" s="207" t="s">
        <v>4202</v>
      </c>
      <c r="AX10" s="204" t="s">
        <v>4200</v>
      </c>
      <c r="AY10" s="204" t="s">
        <v>4418</v>
      </c>
      <c r="AZ10" s="204"/>
      <c r="BA10" s="204"/>
      <c r="BJ10" s="207" t="s">
        <v>4202</v>
      </c>
      <c r="BK10" s="15" t="s">
        <v>4126</v>
      </c>
      <c r="BN10" s="207" t="s">
        <v>4202</v>
      </c>
      <c r="BP10" s="204" t="s">
        <v>4200</v>
      </c>
    </row>
    <row r="11" spans="1:90" ht="30.75" thickBot="1">
      <c r="A11" s="222" t="s">
        <v>3</v>
      </c>
      <c r="B11" s="33" t="s">
        <v>94</v>
      </c>
      <c r="C11" s="34" t="s">
        <v>95</v>
      </c>
      <c r="D11" s="34" t="s">
        <v>96</v>
      </c>
      <c r="E11" s="34"/>
      <c r="F11" s="17" t="s">
        <v>97</v>
      </c>
      <c r="G11" s="17" t="s">
        <v>98</v>
      </c>
      <c r="H11" s="19" t="s">
        <v>99</v>
      </c>
      <c r="I11" s="19" t="s">
        <v>100</v>
      </c>
      <c r="J11" s="19" t="s">
        <v>4488</v>
      </c>
      <c r="K11" s="17" t="s">
        <v>13132</v>
      </c>
      <c r="L11" s="17" t="s">
        <v>13139</v>
      </c>
      <c r="M11" s="17" t="s">
        <v>3435</v>
      </c>
      <c r="N11" s="173" t="s">
        <v>16157</v>
      </c>
      <c r="S11" s="66" t="s">
        <v>958</v>
      </c>
      <c r="T11" s="66"/>
      <c r="U11" s="66" t="s">
        <v>959</v>
      </c>
      <c r="V11" s="66"/>
      <c r="W11" s="66"/>
      <c r="X11" s="66" t="s">
        <v>960</v>
      </c>
      <c r="Z11" s="322" t="s">
        <v>13136</v>
      </c>
      <c r="AB11" s="322" t="s">
        <v>13137</v>
      </c>
      <c r="AE11" t="s">
        <v>2567</v>
      </c>
      <c r="AF11" t="s">
        <v>2568</v>
      </c>
      <c r="AG11" t="s">
        <v>2569</v>
      </c>
      <c r="AL11" s="198" t="s">
        <v>4048</v>
      </c>
      <c r="AM11" s="201"/>
      <c r="AN11" s="32"/>
      <c r="AO11" s="32"/>
      <c r="AP11" s="32"/>
      <c r="AQ11" s="202" t="str">
        <f>"from "&amp;$G$6</f>
        <v>from DB_SLSCNSL_PRODREFRESH.CSTDW_SLS_TXN_DSCT_LN_FCT</v>
      </c>
      <c r="AR11" s="205" t="s">
        <v>16384</v>
      </c>
      <c r="AS11" s="32"/>
      <c r="AT11" s="32"/>
      <c r="AU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db_custscience_interns.SUMMARY_of_DB_SLSCNSL_PRODREFRESH_CSTDW_SLS_TXN_DSCT_LN_FCT_distinct_values_table_stats (col_id int, distinct_values bigint) Row format delimited Fields terminated by '\t' Lines terminated by '\n'  Stored as textfile ;</v>
      </c>
      <c r="AV11" s="205" t="s">
        <v>16436</v>
      </c>
      <c r="AX11" t="s">
        <v>2</v>
      </c>
      <c r="BI11" s="209" t="str">
        <f>"from "&amp;$G$6</f>
        <v>from DB_SLSCNSL_PRODREFRESH.CSTDW_SLS_TXN_DSCT_LN_FCT</v>
      </c>
      <c r="BJ11" s="32" t="s">
        <v>15249</v>
      </c>
      <c r="BM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db_custscience_interns.SUMMARY_of_DB_SLSCNSL_PRODREFRESH_CSTDW_SLS_TXN_DSCT_LN_FCT_null_value_count_table_stats (col_id int, null_value_count bigint) Row format delimited Fields terminated by '\t' Lines terminated by '\n'  Stored as textfile ;</v>
      </c>
      <c r="BN11" s="32" t="s">
        <v>13038</v>
      </c>
      <c r="BP11" s="212" t="s">
        <v>2</v>
      </c>
    </row>
    <row r="12" spans="1:90" s="59" customFormat="1">
      <c r="A12" s="296" t="s">
        <v>12226</v>
      </c>
      <c r="B12" s="144" t="str">
        <f>TRIM(A12)</f>
        <v>str_tm_grp_cd int</v>
      </c>
      <c r="C12" s="145">
        <f>SEARCH(" ",B12)</f>
        <v>14</v>
      </c>
      <c r="D12" s="145">
        <f>IFERROR(SEARCH(" ",B12,C12+1),0)</f>
        <v>0</v>
      </c>
      <c r="E12" s="145"/>
      <c r="F12" s="62" t="str">
        <f t="shared" ref="F12:F20" si="0">UPPER(LEFT(B12,C12-1))</f>
        <v>STR_TM_GRP_CD</v>
      </c>
      <c r="G12" s="62" t="str">
        <f t="shared" ref="G12:G20" si="1">TRIM(RIGHT(A12,LEN(A12) - (C12+1)))</f>
        <v>int</v>
      </c>
      <c r="H12" s="107">
        <v>1</v>
      </c>
      <c r="I12" s="306">
        <f>VLOOKUP($H12,$AY:$AZ,2,FALSE)</f>
        <v>5</v>
      </c>
      <c r="J12" s="213"/>
      <c r="K12" s="307" t="str">
        <f t="shared" ref="K12:K59" si="2">IFERROR(VLOOKUP(F12,AH:AI,2,FALSE),0)</f>
        <v>Identifies the store time groupof the location  (From PDM)</v>
      </c>
      <c r="L12" s="307"/>
      <c r="M12" s="166"/>
      <c r="N12" s="429" t="s">
        <v>1701</v>
      </c>
      <c r="O12" s="334"/>
      <c r="P12" s="334"/>
      <c r="Q12" s="334"/>
      <c r="R12" s="334"/>
      <c r="S12" s="144" t="str">
        <f t="shared" ref="S12:S20" si="3">F12&amp;"  "&amp;G12&amp;","</f>
        <v>STR_TM_GRP_CD  int,</v>
      </c>
      <c r="T12" s="149" t="s">
        <v>15487</v>
      </c>
      <c r="U12" s="150" t="str">
        <f t="shared" ref="U12:U20" si="4">F12&amp;","</f>
        <v>STR_TM_GRP_CD,</v>
      </c>
      <c r="V12" s="149"/>
      <c r="W12" s="149"/>
      <c r="X12" s="150" t="str">
        <f t="shared" ref="X12:X20" si="5">",a."&amp;F12</f>
        <v>,a.STR_TM_GRP_CD</v>
      </c>
      <c r="Y12" s="297"/>
      <c r="Z12" s="299" t="str">
        <f t="shared" ref="Z12:Z20" si="6">"select count (distinct "&amp;F12&amp;") as "&amp;F12&amp;"_Count_Distinct "&amp;"FROM "&amp;$G$6&amp;" ;"</f>
        <v>select count (distinct STR_TM_GRP_CD) as STR_TM_GRP_CD_Count_Distinct FROM DB_SLSCNSL_PRODREFRESH.CSTDW_SLS_TXN_DSCT_LN_FCT ;</v>
      </c>
      <c r="AA12" s="297"/>
      <c r="AB12" s="299" t="str">
        <f t="shared" ref="AB12:AB20" si="7">"select distinct("&amp;F12&amp;") as "&amp;F12&amp;"_Count_Distinct "&amp;"FROM "&amp;$G$6&amp;" ;"</f>
        <v>select distinct(STR_TM_GRP_CD) as STR_TM_GRP_CD_Count_Distinct FROM DB_SLSCNSL_PRODREFRESH.CSTDW_SLS_TXN_DSCT_LN_FCT ;</v>
      </c>
      <c r="AC12" s="422" t="s">
        <v>16186</v>
      </c>
      <c r="AD12" s="297"/>
      <c r="AE12" t="s">
        <v>2567</v>
      </c>
      <c r="AF12" t="s">
        <v>2568</v>
      </c>
      <c r="AG12" t="s">
        <v>2569</v>
      </c>
      <c r="AH12" s="144" t="str">
        <f t="shared" ref="AH12:AH20" si="8">TRIM(AE12)</f>
        <v>Column</v>
      </c>
      <c r="AI12" s="144" t="str">
        <f t="shared" ref="AI12:AI20" si="9">AG12&amp;" (From PDM)"</f>
        <v>Comment  (From PDM)</v>
      </c>
      <c r="AJ12" s="297"/>
      <c r="AK12" s="297"/>
      <c r="AL12" s="298" t="str">
        <f t="shared" ref="AL12:AL20" si="10">"col_"&amp;H12</f>
        <v>col_1</v>
      </c>
      <c r="AM12" s="299" t="str">
        <f t="shared" ref="AM12:AM20" si="11">"create table db_custscience_interns."&amp;$AL12&amp;"_"&amp;$G$4&amp;"_"&amp;$G$5&amp;"_distinct_values_table_stats (col_id int, distinct_values bigint) Row format delimited Fields terminated by '\t' Lines terminated by '\n'  Stored as textfile ;"</f>
        <v>create table db_custscience_interns.col_1_DB_SLSCNSL_PRODREFRESH_CSTDW_SLS_TXN_DSCT_LN_FCT_distinct_values_table_stats (col_id int, distinct_values bigint) Row format delimited Fields terminated by '\t' Lines terminated by '\n'  Stored as textfile ;</v>
      </c>
      <c r="AN12" s="59" t="s">
        <v>16336</v>
      </c>
      <c r="AQ12" s="144" t="str">
        <f t="shared" ref="AQ12:AQ20" si="12">"insert into table "&amp;"db_custscience_interns."&amp;$AL12&amp;"_"&amp;$G$4&amp;"_"&amp;$G$5&amp;"_distinct_values_table_stats select "&amp;"'"&amp;$H12&amp;"'"&amp;" as col_id, count (distinct "&amp;$F12&amp;") as distinct_values"</f>
        <v>insert into table db_custscience_interns.col_1_DB_SLSCNSL_PRODREFRESH_CSTDW_SLS_TXN_DSCT_LN_FCT_distinct_values_table_stats select '1' as col_id, count (distinct STR_TM_GRP_CD) as distinct_values</v>
      </c>
      <c r="AR12" s="59" t="s">
        <v>16385</v>
      </c>
      <c r="AU12" s="144" t="str">
        <f t="shared" ref="AU12:AU20" si="13">"insert into table "&amp;"db_custscience_interns."&amp;"SUMMARY_of_"&amp;$G$4&amp;"_"&amp;$G$5&amp;"_distinct_values_table_stats select col_id, distinct_values from db_custscience_interns."&amp;$AL12&amp;"_"&amp;$G$4&amp;"_"&amp;$G$5&amp;"_distinct_values_table_stats"&amp;" ;"</f>
        <v>insert into table db_custscience_interns.SUMMARY_of_DB_SLSCNSL_PRODREFRESH_CSTDW_SLS_TXN_DSCT_LN_FCT_distinct_values_table_stats select col_id, distinct_values from db_custscience_interns.col_1_DB_SLSCNSL_PRODREFRESH_CSTDW_SLS_TXN_DSCT_LN_FCT_distinct_values_table_stats ;</v>
      </c>
      <c r="AV12" s="59" t="s">
        <v>16437</v>
      </c>
      <c r="AX12" s="300" t="s">
        <v>12751</v>
      </c>
      <c r="AY12" s="300">
        <v>1</v>
      </c>
      <c r="AZ12" s="300">
        <v>5</v>
      </c>
      <c r="BB12" s="144" t="str">
        <f t="shared" ref="BB12:BB20" si="14">"drop table db_custscience_interns."&amp;$AL12&amp;"_"&amp;$G$4&amp;"_"&amp;$G$5&amp;"_distinct_values_table_stats;"</f>
        <v>drop table db_custscience_interns.col_1_DB_SLSCNSL_PRODREFRESH_CSTDW_SLS_TXN_DSCT_LN_FCT_distinct_values_table_stats;</v>
      </c>
      <c r="BC12" s="59" t="s">
        <v>16527</v>
      </c>
      <c r="BD12" s="301"/>
      <c r="BE12" s="144" t="str">
        <f t="shared" ref="BE12:BE20" si="15">"create table db_custscience_interns."&amp;$AL12&amp;"_"&amp;$G$4&amp;"_"&amp;$G$5&amp;"_null_value_count_table_stats (col_id int, null_value_count bigint) Row format delimited Fields terminated by '\t' Lines terminated by '\n'  Stored as textfile ;"</f>
        <v>create table db_custscience_interns.col_1_DB_SLSCNSL_PRODREFRESH_CSTDW_SLS_TXN_DSCT_LN_FCT_null_value_count_table_stats (col_id int, null_value_count bigint) Row format delimited Fields terminated by '\t' Lines terminated by '\n'  Stored as textfile ;</v>
      </c>
      <c r="BF12" s="59" t="s">
        <v>16044</v>
      </c>
      <c r="BI12" s="144" t="str">
        <f t="shared" ref="BI12:BI20" si="16">"insert into table "&amp;"db_custscience_interns."&amp;$AL12&amp;"_"&amp;$G$4&amp;"_"&amp;$G$5&amp;"_null_value_count_table_stats select "&amp;"'"&amp;$H12&amp;"'"&amp;" as col_id, count (sell_loc_hash_key) as null_value_count where "&amp;$F12&amp;" IS NULL "</f>
        <v xml:space="preserve">insert into table db_custscience_interns.col_1_DB_SLSCNSL_PRODREFRESH_CSTDW_SLS_TXN_DSCT_LN_FCT_null_value_count_table_stats select '1' as col_id, count (sell_loc_hash_key) as null_value_count where STR_TM_GRP_CD IS NULL </v>
      </c>
      <c r="BJ12" s="59" t="s">
        <v>15250</v>
      </c>
      <c r="BM12" s="144" t="str">
        <f t="shared" ref="BM12:BM20" si="17">"insert into table "&amp;"db_custscience_interns."&amp;"SUMMARY_of_"&amp;$G$4&amp;"_"&amp;$G$5&amp;"_null_value_count_table_stats select col_id, null_value_count from db_custscience_interns."&amp;$AL12&amp;"_"&amp;$G$4&amp;"_"&amp;$G$5&amp;"_null_value_count_table_stats"&amp;" ;"</f>
        <v>insert into table db_custscience_interns.SUMMARY_of_DB_SLSCNSL_PRODREFRESH_CSTDW_SLS_TXN_DSCT_LN_FCT_null_value_count_table_stats select col_id, null_value_count from db_custscience_interns.col_1_DB_SLSCNSL_PRODREFRESH_CSTDW_SLS_TXN_DSCT_LN_FCT_null_value_count_table_stats ;</v>
      </c>
      <c r="BN12" s="59" t="s">
        <v>13039</v>
      </c>
      <c r="BP12" s="300" t="s">
        <v>5214</v>
      </c>
      <c r="BQ12" s="302">
        <v>1</v>
      </c>
      <c r="BR12" s="302">
        <v>0</v>
      </c>
      <c r="BT12" s="144" t="str">
        <f t="shared" ref="BT12:BT20" si="18">"drop table db_custscience_interns."&amp;$AL12&amp;"_"&amp;$G$4&amp;"_"&amp;$G$5&amp;"_null_value_count_table_stats ;"</f>
        <v>drop table db_custscience_interns.col_1_DB_SLSCNSL_PRODREFRESH_CSTDW_SLS_TXN_DSCT_LN_FCT_null_value_count_table_stats ;</v>
      </c>
      <c r="BU12" s="59" t="s">
        <v>12468</v>
      </c>
      <c r="CL12" s="144"/>
    </row>
    <row r="13" spans="1:90" s="59" customFormat="1">
      <c r="A13" s="296" t="s">
        <v>416</v>
      </c>
      <c r="B13" s="144" t="str">
        <f t="shared" ref="B13:B20" si="19">TRIM(A13)</f>
        <v>sell_loc_hash_key string</v>
      </c>
      <c r="C13" s="145">
        <f t="shared" ref="C13:C20" si="20">SEARCH(" ",B13)</f>
        <v>18</v>
      </c>
      <c r="D13" s="145">
        <f t="shared" ref="D13:D20" si="21">IFERROR(SEARCH(" ",B13,C13+1),0)</f>
        <v>0</v>
      </c>
      <c r="E13" s="145"/>
      <c r="F13" s="44" t="str">
        <f t="shared" si="0"/>
        <v>SELL_LOC_HASH_KEY</v>
      </c>
      <c r="G13" s="36" t="str">
        <f t="shared" si="1"/>
        <v>string</v>
      </c>
      <c r="H13" s="29">
        <v>2</v>
      </c>
      <c r="I13" s="308">
        <f>VLOOKUP($H13,$AY:$AZ,2,FALSE)</f>
        <v>3907</v>
      </c>
      <c r="J13" s="215"/>
      <c r="K13" s="131" t="str">
        <f t="shared" si="2"/>
        <v>Hash key generated for aOpr_loc_nbr and open date  (From PDM)</v>
      </c>
      <c r="L13" s="131"/>
      <c r="M13" s="167"/>
      <c r="N13" s="433" t="s">
        <v>16329</v>
      </c>
      <c r="O13" s="334"/>
      <c r="P13" s="334"/>
      <c r="Q13" s="334"/>
      <c r="R13" s="334"/>
      <c r="S13" s="144" t="str">
        <f t="shared" si="3"/>
        <v>SELL_LOC_HASH_KEY  string,</v>
      </c>
      <c r="T13" s="149" t="s">
        <v>15488</v>
      </c>
      <c r="U13" s="150" t="str">
        <f t="shared" si="4"/>
        <v>SELL_LOC_HASH_KEY,</v>
      </c>
      <c r="V13" s="149"/>
      <c r="W13" s="149"/>
      <c r="X13" s="150" t="str">
        <f t="shared" si="5"/>
        <v>,a.SELL_LOC_HASH_KEY</v>
      </c>
      <c r="Y13" s="297"/>
      <c r="Z13" s="299" t="str">
        <f t="shared" si="6"/>
        <v>select count (distinct SELL_LOC_HASH_KEY) as SELL_LOC_HASH_KEY_Count_Distinct FROM DB_SLSCNSL_PRODREFRESH.CSTDW_SLS_TXN_DSCT_LN_FCT ;</v>
      </c>
      <c r="AA13" s="297"/>
      <c r="AB13" s="299" t="str">
        <f t="shared" si="7"/>
        <v>select distinct(SELL_LOC_HASH_KEY) as SELL_LOC_HASH_KEY_Count_Distinct FROM DB_SLSCNSL_PRODREFRESH.CSTDW_SLS_TXN_DSCT_LN_FCT ;</v>
      </c>
      <c r="AC13" s="422" t="s">
        <v>16187</v>
      </c>
      <c r="AD13" s="297"/>
      <c r="AE13" t="s">
        <v>12606</v>
      </c>
      <c r="AF13" t="s">
        <v>2842</v>
      </c>
      <c r="AG13" t="s">
        <v>16296</v>
      </c>
      <c r="AH13" s="144" t="str">
        <f t="shared" si="8"/>
        <v>STR_TM_GRP_CD</v>
      </c>
      <c r="AI13" s="144" t="str">
        <f t="shared" si="9"/>
        <v>Identifies the store time groupof the location  (From PDM)</v>
      </c>
      <c r="AJ13" s="297"/>
      <c r="AK13" s="297"/>
      <c r="AL13" s="298" t="str">
        <f t="shared" si="10"/>
        <v>col_2</v>
      </c>
      <c r="AM13" s="299" t="str">
        <f t="shared" si="11"/>
        <v>create table db_custscience_interns.col_2_DB_SLSCNSL_PRODREFRESH_CSTDW_SLS_TXN_DSCT_LN_FCT_distinct_values_table_stats (col_id int, distinct_values bigint) Row format delimited Fields terminated by '\t' Lines terminated by '\n'  Stored as textfile ;</v>
      </c>
      <c r="AN13" s="59" t="s">
        <v>16337</v>
      </c>
      <c r="AQ13" s="144" t="str">
        <f t="shared" si="12"/>
        <v>insert into table db_custscience_interns.col_2_DB_SLSCNSL_PRODREFRESH_CSTDW_SLS_TXN_DSCT_LN_FCT_distinct_values_table_stats select '2' as col_id, count (distinct SELL_LOC_HASH_KEY) as distinct_values</v>
      </c>
      <c r="AR13" s="59" t="s">
        <v>16386</v>
      </c>
      <c r="AU13" s="144" t="str">
        <f t="shared" si="13"/>
        <v>insert into table db_custscience_interns.SUMMARY_of_DB_SLSCNSL_PRODREFRESH_CSTDW_SLS_TXN_DSCT_LN_FCT_distinct_values_table_stats select col_id, distinct_values from db_custscience_interns.col_2_DB_SLSCNSL_PRODREFRESH_CSTDW_SLS_TXN_DSCT_LN_FCT_distinct_values_table_stats ;</v>
      </c>
      <c r="AV13" s="59" t="s">
        <v>16438</v>
      </c>
      <c r="AX13" s="300" t="s">
        <v>16486</v>
      </c>
      <c r="AY13" s="300">
        <v>2</v>
      </c>
      <c r="AZ13" s="300">
        <v>3907</v>
      </c>
      <c r="BB13" s="144" t="str">
        <f t="shared" si="14"/>
        <v>drop table db_custscience_interns.col_2_DB_SLSCNSL_PRODREFRESH_CSTDW_SLS_TXN_DSCT_LN_FCT_distinct_values_table_stats;</v>
      </c>
      <c r="BC13" s="59" t="s">
        <v>16528</v>
      </c>
      <c r="BD13" s="301"/>
      <c r="BE13" s="144" t="str">
        <f t="shared" si="15"/>
        <v>create table db_custscience_interns.col_2_DB_SLSCNSL_PRODREFRESH_CSTDW_SLS_TXN_DSCT_LN_FCT_null_value_count_table_stats (col_id int, null_value_count bigint) Row format delimited Fields terminated by '\t' Lines terminated by '\n'  Stored as textfile ;</v>
      </c>
      <c r="BF13" s="59" t="s">
        <v>16045</v>
      </c>
      <c r="BI13" s="144" t="str">
        <f t="shared" si="16"/>
        <v xml:space="preserve">insert into table db_custscience_interns.col_2_DB_SLSCNSL_PRODREFRESH_CSTDW_SLS_TXN_DSCT_LN_FCT_null_value_count_table_stats select '2' as col_id, count (sell_loc_hash_key) as null_value_count where SELL_LOC_HASH_KEY IS NULL </v>
      </c>
      <c r="BJ13" s="59" t="s">
        <v>15251</v>
      </c>
      <c r="BM13" s="144" t="str">
        <f t="shared" si="17"/>
        <v>insert into table db_custscience_interns.SUMMARY_of_DB_SLSCNSL_PRODREFRESH_CSTDW_SLS_TXN_DSCT_LN_FCT_null_value_count_table_stats select col_id, null_value_count from db_custscience_interns.col_2_DB_SLSCNSL_PRODREFRESH_CSTDW_SLS_TXN_DSCT_LN_FCT_null_value_count_table_stats ;</v>
      </c>
      <c r="BN13" s="59" t="s">
        <v>13040</v>
      </c>
      <c r="BP13" s="300"/>
      <c r="BQ13" s="302"/>
      <c r="BR13" s="302"/>
      <c r="BT13" s="144" t="str">
        <f t="shared" si="18"/>
        <v>drop table db_custscience_interns.col_2_DB_SLSCNSL_PRODREFRESH_CSTDW_SLS_TXN_DSCT_LN_FCT_null_value_count_table_stats ;</v>
      </c>
      <c r="BU13" s="59" t="s">
        <v>12469</v>
      </c>
      <c r="CL13" s="144"/>
    </row>
    <row r="14" spans="1:90" s="59" customFormat="1">
      <c r="A14" s="296" t="s">
        <v>10</v>
      </c>
      <c r="B14" s="144" t="str">
        <f t="shared" si="19"/>
        <v>regr_nbr string</v>
      </c>
      <c r="C14" s="145">
        <f t="shared" si="20"/>
        <v>9</v>
      </c>
      <c r="D14" s="145">
        <f t="shared" si="21"/>
        <v>0</v>
      </c>
      <c r="E14" s="145"/>
      <c r="F14" s="44" t="str">
        <f t="shared" si="0"/>
        <v>REGR_NBR</v>
      </c>
      <c r="G14" s="36" t="str">
        <f t="shared" si="1"/>
        <v>string</v>
      </c>
      <c r="H14" s="29">
        <v>3</v>
      </c>
      <c r="I14" s="308">
        <f t="shared" ref="I14:I59" si="22">VLOOKUP($H14,$AY:$AZ,2,FALSE)</f>
        <v>236</v>
      </c>
      <c r="J14" s="215"/>
      <c r="K14" s="331" t="str">
        <f t="shared" si="2"/>
        <v>Identifies the register number  (From PDM)</v>
      </c>
      <c r="L14" s="331"/>
      <c r="M14" s="339"/>
      <c r="N14" s="433" t="s">
        <v>124</v>
      </c>
      <c r="O14" s="334"/>
      <c r="P14" s="334"/>
      <c r="Q14" s="334"/>
      <c r="R14" s="334"/>
      <c r="S14" s="144" t="str">
        <f t="shared" si="3"/>
        <v>REGR_NBR  string,</v>
      </c>
      <c r="T14" s="149" t="s">
        <v>13308</v>
      </c>
      <c r="U14" s="150" t="str">
        <f t="shared" si="4"/>
        <v>REGR_NBR,</v>
      </c>
      <c r="V14" s="149"/>
      <c r="W14" s="149"/>
      <c r="X14" s="150" t="str">
        <f t="shared" si="5"/>
        <v>,a.REGR_NBR</v>
      </c>
      <c r="Y14" s="297"/>
      <c r="Z14" s="299" t="str">
        <f t="shared" si="6"/>
        <v>select count (distinct REGR_NBR) as REGR_NBR_Count_Distinct FROM DB_SLSCNSL_PRODREFRESH.CSTDW_SLS_TXN_DSCT_LN_FCT ;</v>
      </c>
      <c r="AA14" s="297"/>
      <c r="AB14" s="299" t="str">
        <f t="shared" si="7"/>
        <v>select distinct(REGR_NBR) as REGR_NBR_Count_Distinct FROM DB_SLSCNSL_PRODREFRESH.CSTDW_SLS_TXN_DSCT_LN_FCT ;</v>
      </c>
      <c r="AC14" s="422" t="s">
        <v>16188</v>
      </c>
      <c r="AD14" s="297"/>
      <c r="AE14" t="s">
        <v>2570</v>
      </c>
      <c r="AF14" t="s">
        <v>2825</v>
      </c>
      <c r="AG14" t="s">
        <v>16297</v>
      </c>
      <c r="AH14" s="144" t="str">
        <f t="shared" si="8"/>
        <v>SELL_LOC_HASH_KEY</v>
      </c>
      <c r="AI14" s="144" t="str">
        <f t="shared" si="9"/>
        <v>Hash key generated for aOpr_loc_nbr and open date  (From PDM)</v>
      </c>
      <c r="AJ14" s="297"/>
      <c r="AK14" s="297"/>
      <c r="AL14" s="298" t="str">
        <f t="shared" si="10"/>
        <v>col_3</v>
      </c>
      <c r="AM14" s="299" t="str">
        <f t="shared" si="11"/>
        <v>create table db_custscience_interns.col_3_DB_SLSCNSL_PRODREFRESH_CSTDW_SLS_TXN_DSCT_LN_FCT_distinct_values_table_stats (col_id int, distinct_values bigint) Row format delimited Fields terminated by '\t' Lines terminated by '\n'  Stored as textfile ;</v>
      </c>
      <c r="AN14" s="59" t="s">
        <v>16338</v>
      </c>
      <c r="AQ14" s="144" t="str">
        <f t="shared" si="12"/>
        <v>insert into table db_custscience_interns.col_3_DB_SLSCNSL_PRODREFRESH_CSTDW_SLS_TXN_DSCT_LN_FCT_distinct_values_table_stats select '3' as col_id, count (distinct REGR_NBR) as distinct_values</v>
      </c>
      <c r="AR14" s="59" t="s">
        <v>16387</v>
      </c>
      <c r="AU14" s="144" t="str">
        <f t="shared" si="13"/>
        <v>insert into table db_custscience_interns.SUMMARY_of_DB_SLSCNSL_PRODREFRESH_CSTDW_SLS_TXN_DSCT_LN_FCT_distinct_values_table_stats select col_id, distinct_values from db_custscience_interns.col_3_DB_SLSCNSL_PRODREFRESH_CSTDW_SLS_TXN_DSCT_LN_FCT_distinct_values_table_stats ;</v>
      </c>
      <c r="AV14" s="59" t="s">
        <v>16439</v>
      </c>
      <c r="AX14" s="300" t="s">
        <v>13650</v>
      </c>
      <c r="AY14" s="300">
        <v>11</v>
      </c>
      <c r="AZ14" s="300">
        <v>3</v>
      </c>
      <c r="BB14" s="144" t="str">
        <f t="shared" si="14"/>
        <v>drop table db_custscience_interns.col_3_DB_SLSCNSL_PRODREFRESH_CSTDW_SLS_TXN_DSCT_LN_FCT_distinct_values_table_stats;</v>
      </c>
      <c r="BC14" s="59" t="s">
        <v>16529</v>
      </c>
      <c r="BD14" s="301"/>
      <c r="BE14" s="144" t="str">
        <f t="shared" si="15"/>
        <v>create table db_custscience_interns.col_3_DB_SLSCNSL_PRODREFRESH_CSTDW_SLS_TXN_DSCT_LN_FCT_null_value_count_table_stats (col_id int, null_value_count bigint) Row format delimited Fields terminated by '\t' Lines terminated by '\n'  Stored as textfile ;</v>
      </c>
      <c r="BF14" s="59" t="s">
        <v>16046</v>
      </c>
      <c r="BI14" s="144" t="str">
        <f t="shared" si="16"/>
        <v xml:space="preserve">insert into table db_custscience_interns.col_3_DB_SLSCNSL_PRODREFRESH_CSTDW_SLS_TXN_DSCT_LN_FCT_null_value_count_table_stats select '3' as col_id, count (sell_loc_hash_key) as null_value_count where REGR_NBR IS NULL </v>
      </c>
      <c r="BJ14" s="59" t="s">
        <v>15252</v>
      </c>
      <c r="BM14" s="144" t="str">
        <f t="shared" si="17"/>
        <v>insert into table db_custscience_interns.SUMMARY_of_DB_SLSCNSL_PRODREFRESH_CSTDW_SLS_TXN_DSCT_LN_FCT_null_value_count_table_stats select col_id, null_value_count from db_custscience_interns.col_3_DB_SLSCNSL_PRODREFRESH_CSTDW_SLS_TXN_DSCT_LN_FCT_null_value_count_table_stats ;</v>
      </c>
      <c r="BN14" s="59" t="s">
        <v>13041</v>
      </c>
      <c r="BP14" s="300"/>
      <c r="BQ14" s="302"/>
      <c r="BR14" s="302"/>
      <c r="BT14" s="144" t="str">
        <f t="shared" si="18"/>
        <v>drop table db_custscience_interns.col_3_DB_SLSCNSL_PRODREFRESH_CSTDW_SLS_TXN_DSCT_LN_FCT_null_value_count_table_stats ;</v>
      </c>
      <c r="BU14" s="59" t="s">
        <v>12470</v>
      </c>
    </row>
    <row r="15" spans="1:90" s="59" customFormat="1">
      <c r="A15" s="296" t="s">
        <v>417</v>
      </c>
      <c r="B15" s="144" t="str">
        <f t="shared" si="19"/>
        <v>sls_txn_nbr int</v>
      </c>
      <c r="C15" s="145">
        <f t="shared" si="20"/>
        <v>12</v>
      </c>
      <c r="D15" s="145">
        <f t="shared" si="21"/>
        <v>0</v>
      </c>
      <c r="E15" s="145"/>
      <c r="F15" s="44" t="str">
        <f t="shared" si="0"/>
        <v>SLS_TXN_NBR</v>
      </c>
      <c r="G15" s="36" t="str">
        <f t="shared" si="1"/>
        <v>int</v>
      </c>
      <c r="H15" s="29">
        <v>4</v>
      </c>
      <c r="I15" s="308">
        <f t="shared" si="22"/>
        <v>34482959</v>
      </c>
      <c r="J15" s="215"/>
      <c r="K15" s="131" t="str">
        <f t="shared" si="2"/>
        <v>Identifies the sales transaction number  (From PDM)</v>
      </c>
      <c r="L15" s="131"/>
      <c r="M15" s="340"/>
      <c r="N15" s="433" t="s">
        <v>16330</v>
      </c>
      <c r="O15" s="334"/>
      <c r="P15" s="334"/>
      <c r="Q15" s="334"/>
      <c r="R15" s="334"/>
      <c r="S15" s="144" t="str">
        <f t="shared" si="3"/>
        <v>SLS_TXN_NBR  int,</v>
      </c>
      <c r="T15" s="149" t="s">
        <v>13309</v>
      </c>
      <c r="U15" s="150" t="str">
        <f t="shared" si="4"/>
        <v>SLS_TXN_NBR,</v>
      </c>
      <c r="V15" s="149"/>
      <c r="W15" s="149"/>
      <c r="X15" s="150" t="str">
        <f t="shared" si="5"/>
        <v>,a.SLS_TXN_NBR</v>
      </c>
      <c r="Y15" s="297"/>
      <c r="Z15" s="299" t="str">
        <f t="shared" si="6"/>
        <v>select count (distinct SLS_TXN_NBR) as SLS_TXN_NBR_Count_Distinct FROM DB_SLSCNSL_PRODREFRESH.CSTDW_SLS_TXN_DSCT_LN_FCT ;</v>
      </c>
      <c r="AA15" s="297"/>
      <c r="AB15" s="299" t="str">
        <f t="shared" si="7"/>
        <v>select distinct(SLS_TXN_NBR) as SLS_TXN_NBR_Count_Distinct FROM DB_SLSCNSL_PRODREFRESH.CSTDW_SLS_TXN_DSCT_LN_FCT ;</v>
      </c>
      <c r="AC15" s="422" t="s">
        <v>16189</v>
      </c>
      <c r="AD15" s="297"/>
      <c r="AE15" t="s">
        <v>2573</v>
      </c>
      <c r="AF15" t="s">
        <v>2825</v>
      </c>
      <c r="AG15" t="s">
        <v>2574</v>
      </c>
      <c r="AH15" s="144" t="str">
        <f t="shared" si="8"/>
        <v>REGR_NBR</v>
      </c>
      <c r="AI15" s="144" t="str">
        <f t="shared" si="9"/>
        <v>Identifies the register number  (From PDM)</v>
      </c>
      <c r="AJ15" s="297"/>
      <c r="AK15" s="297"/>
      <c r="AL15" s="298" t="str">
        <f t="shared" si="10"/>
        <v>col_4</v>
      </c>
      <c r="AM15" s="299" t="str">
        <f t="shared" si="11"/>
        <v>create table db_custscience_interns.col_4_DB_SLSCNSL_PRODREFRESH_CSTDW_SLS_TXN_DSCT_LN_FCT_distinct_values_table_stats (col_id int, distinct_values bigint) Row format delimited Fields terminated by '\t' Lines terminated by '\n'  Stored as textfile ;</v>
      </c>
      <c r="AN15" s="59" t="s">
        <v>16339</v>
      </c>
      <c r="AQ15" s="144" t="str">
        <f t="shared" si="12"/>
        <v>insert into table db_custscience_interns.col_4_DB_SLSCNSL_PRODREFRESH_CSTDW_SLS_TXN_DSCT_LN_FCT_distinct_values_table_stats select '4' as col_id, count (distinct SLS_TXN_NBR) as distinct_values</v>
      </c>
      <c r="AR15" s="59" t="s">
        <v>16388</v>
      </c>
      <c r="AU15" s="144" t="str">
        <f t="shared" si="13"/>
        <v>insert into table db_custscience_interns.SUMMARY_of_DB_SLSCNSL_PRODREFRESH_CSTDW_SLS_TXN_DSCT_LN_FCT_distinct_values_table_stats select col_id, distinct_values from db_custscience_interns.col_4_DB_SLSCNSL_PRODREFRESH_CSTDW_SLS_TXN_DSCT_LN_FCT_distinct_values_table_stats ;</v>
      </c>
      <c r="AV15" s="59" t="s">
        <v>16440</v>
      </c>
      <c r="AX15" s="300" t="s">
        <v>16487</v>
      </c>
      <c r="AY15" s="300">
        <v>12</v>
      </c>
      <c r="AZ15" s="300">
        <v>71834</v>
      </c>
      <c r="BB15" s="144" t="str">
        <f t="shared" si="14"/>
        <v>drop table db_custscience_interns.col_4_DB_SLSCNSL_PRODREFRESH_CSTDW_SLS_TXN_DSCT_LN_FCT_distinct_values_table_stats;</v>
      </c>
      <c r="BC15" s="59" t="s">
        <v>16530</v>
      </c>
      <c r="BD15" s="301"/>
      <c r="BE15" s="144" t="str">
        <f t="shared" si="15"/>
        <v>create table db_custscience_interns.col_4_DB_SLSCNSL_PRODREFRESH_CSTDW_SLS_TXN_DSCT_LN_FCT_null_value_count_table_stats (col_id int, null_value_count bigint) Row format delimited Fields terminated by '\t' Lines terminated by '\n'  Stored as textfile ;</v>
      </c>
      <c r="BF15" s="59" t="s">
        <v>16047</v>
      </c>
      <c r="BI15" s="144" t="str">
        <f t="shared" si="16"/>
        <v xml:space="preserve">insert into table db_custscience_interns.col_4_DB_SLSCNSL_PRODREFRESH_CSTDW_SLS_TXN_DSCT_LN_FCT_null_value_count_table_stats select '4' as col_id, count (sell_loc_hash_key) as null_value_count where SLS_TXN_NBR IS NULL </v>
      </c>
      <c r="BJ15" s="59" t="s">
        <v>15253</v>
      </c>
      <c r="BM15" s="144" t="str">
        <f t="shared" si="17"/>
        <v>insert into table db_custscience_interns.SUMMARY_of_DB_SLSCNSL_PRODREFRESH_CSTDW_SLS_TXN_DSCT_LN_FCT_null_value_count_table_stats select col_id, null_value_count from db_custscience_interns.col_4_DB_SLSCNSL_PRODREFRESH_CSTDW_SLS_TXN_DSCT_LN_FCT_null_value_count_table_stats ;</v>
      </c>
      <c r="BN15" s="59" t="s">
        <v>13042</v>
      </c>
      <c r="BP15" s="300"/>
      <c r="BQ15" s="302"/>
      <c r="BR15" s="302"/>
      <c r="BT15" s="144" t="str">
        <f t="shared" si="18"/>
        <v>drop table db_custscience_interns.col_4_DB_SLSCNSL_PRODREFRESH_CSTDW_SLS_TXN_DSCT_LN_FCT_null_value_count_table_stats ;</v>
      </c>
      <c r="BU15" s="59" t="s">
        <v>12471</v>
      </c>
    </row>
    <row r="16" spans="1:90" s="59" customFormat="1">
      <c r="A16" s="296" t="s">
        <v>418</v>
      </c>
      <c r="B16" s="144" t="str">
        <f t="shared" si="19"/>
        <v>sls_txn_tm string</v>
      </c>
      <c r="C16" s="145">
        <f t="shared" si="20"/>
        <v>11</v>
      </c>
      <c r="D16" s="145">
        <f t="shared" si="21"/>
        <v>0</v>
      </c>
      <c r="E16" s="145"/>
      <c r="F16" s="36" t="str">
        <f t="shared" si="0"/>
        <v>SLS_TXN_TM</v>
      </c>
      <c r="G16" s="36" t="str">
        <f t="shared" si="1"/>
        <v>string</v>
      </c>
      <c r="H16" s="29">
        <v>5</v>
      </c>
      <c r="I16" s="308">
        <f t="shared" si="22"/>
        <v>72375</v>
      </c>
      <c r="J16" s="215"/>
      <c r="K16" s="131" t="str">
        <f t="shared" si="2"/>
        <v>Identifies the sales transaction time  (From PDM)</v>
      </c>
      <c r="L16" s="131"/>
      <c r="M16" s="340"/>
      <c r="N16" s="430" t="s">
        <v>16331</v>
      </c>
      <c r="O16" s="334"/>
      <c r="P16" s="334"/>
      <c r="Q16" s="334"/>
      <c r="R16" s="334"/>
      <c r="S16" s="144" t="str">
        <f t="shared" si="3"/>
        <v>SLS_TXN_TM  string,</v>
      </c>
      <c r="T16" s="149" t="s">
        <v>15489</v>
      </c>
      <c r="U16" s="150" t="str">
        <f t="shared" si="4"/>
        <v>SLS_TXN_TM,</v>
      </c>
      <c r="V16" s="149"/>
      <c r="W16" s="149"/>
      <c r="X16" s="150" t="str">
        <f t="shared" si="5"/>
        <v>,a.SLS_TXN_TM</v>
      </c>
      <c r="Y16" s="297"/>
      <c r="Z16" s="299" t="str">
        <f t="shared" si="6"/>
        <v>select count (distinct SLS_TXN_TM) as SLS_TXN_TM_Count_Distinct FROM DB_SLSCNSL_PRODREFRESH.CSTDW_SLS_TXN_DSCT_LN_FCT ;</v>
      </c>
      <c r="AA16" s="297"/>
      <c r="AB16" s="299" t="str">
        <f t="shared" si="7"/>
        <v>select distinct(SLS_TXN_TM) as SLS_TXN_TM_Count_Distinct FROM DB_SLSCNSL_PRODREFRESH.CSTDW_SLS_TXN_DSCT_LN_FCT ;</v>
      </c>
      <c r="AC16" s="422" t="s">
        <v>16190</v>
      </c>
      <c r="AD16" s="297"/>
      <c r="AE16" t="s">
        <v>2575</v>
      </c>
      <c r="AF16" t="s">
        <v>2842</v>
      </c>
      <c r="AG16" t="s">
        <v>2577</v>
      </c>
      <c r="AH16" s="144" t="str">
        <f t="shared" si="8"/>
        <v>SLS_TXN_NBR</v>
      </c>
      <c r="AI16" s="144" t="str">
        <f t="shared" si="9"/>
        <v>Identifies the sales transaction number  (From PDM)</v>
      </c>
      <c r="AJ16" s="297"/>
      <c r="AK16" s="297"/>
      <c r="AL16" s="298" t="str">
        <f t="shared" si="10"/>
        <v>col_5</v>
      </c>
      <c r="AM16" s="299" t="str">
        <f t="shared" si="11"/>
        <v>create table db_custscience_interns.col_5_DB_SLSCNSL_PRODREFRESH_CSTDW_SLS_TXN_DSCT_LN_FCT_distinct_values_table_stats (col_id int, distinct_values bigint) Row format delimited Fields terminated by '\t' Lines terminated by '\n'  Stored as textfile ;</v>
      </c>
      <c r="AN16" s="59" t="s">
        <v>16340</v>
      </c>
      <c r="AQ16" s="144" t="str">
        <f t="shared" si="12"/>
        <v>insert into table db_custscience_interns.col_5_DB_SLSCNSL_PRODREFRESH_CSTDW_SLS_TXN_DSCT_LN_FCT_distinct_values_table_stats select '5' as col_id, count (distinct SLS_TXN_TM) as distinct_values</v>
      </c>
      <c r="AR16" s="59" t="s">
        <v>16389</v>
      </c>
      <c r="AU16" s="144" t="str">
        <f t="shared" si="13"/>
        <v>insert into table db_custscience_interns.SUMMARY_of_DB_SLSCNSL_PRODREFRESH_CSTDW_SLS_TXN_DSCT_LN_FCT_distinct_values_table_stats select col_id, distinct_values from db_custscience_interns.col_5_DB_SLSCNSL_PRODREFRESH_CSTDW_SLS_TXN_DSCT_LN_FCT_distinct_values_table_stats ;</v>
      </c>
      <c r="AV16" s="59" t="s">
        <v>16441</v>
      </c>
      <c r="AX16" s="300" t="s">
        <v>16488</v>
      </c>
      <c r="AY16" s="300">
        <v>13</v>
      </c>
      <c r="AZ16" s="300">
        <v>470</v>
      </c>
      <c r="BB16" s="144" t="str">
        <f t="shared" si="14"/>
        <v>drop table db_custscience_interns.col_5_DB_SLSCNSL_PRODREFRESH_CSTDW_SLS_TXN_DSCT_LN_FCT_distinct_values_table_stats;</v>
      </c>
      <c r="BC16" s="59" t="s">
        <v>16531</v>
      </c>
      <c r="BD16" s="301"/>
      <c r="BE16" s="144" t="str">
        <f t="shared" si="15"/>
        <v>create table db_custscience_interns.col_5_DB_SLSCNSL_PRODREFRESH_CSTDW_SLS_TXN_DSCT_LN_FCT_null_value_count_table_stats (col_id int, null_value_count bigint) Row format delimited Fields terminated by '\t' Lines terminated by '\n'  Stored as textfile ;</v>
      </c>
      <c r="BI16" s="144" t="str">
        <f t="shared" si="16"/>
        <v xml:space="preserve">insert into table db_custscience_interns.col_5_DB_SLSCNSL_PRODREFRESH_CSTDW_SLS_TXN_DSCT_LN_FCT_null_value_count_table_stats select '5' as col_id, count (sell_loc_hash_key) as null_value_count where SLS_TXN_TM IS NULL </v>
      </c>
      <c r="BM16" s="144" t="str">
        <f t="shared" si="17"/>
        <v>insert into table db_custscience_interns.SUMMARY_of_DB_SLSCNSL_PRODREFRESH_CSTDW_SLS_TXN_DSCT_LN_FCT_null_value_count_table_stats select col_id, null_value_count from db_custscience_interns.col_5_DB_SLSCNSL_PRODREFRESH_CSTDW_SLS_TXN_DSCT_LN_FCT_null_value_count_table_stats ;</v>
      </c>
      <c r="BP16" s="300"/>
      <c r="BQ16" s="302"/>
      <c r="BR16" s="302"/>
      <c r="BT16" s="144" t="str">
        <f t="shared" si="18"/>
        <v>drop table db_custscience_interns.col_5_DB_SLSCNSL_PRODREFRESH_CSTDW_SLS_TXN_DSCT_LN_FCT_null_value_count_table_stats ;</v>
      </c>
      <c r="BU16" s="59" t="s">
        <v>12472</v>
      </c>
    </row>
    <row r="17" spans="1:73" s="59" customFormat="1">
      <c r="A17" s="296" t="s">
        <v>420</v>
      </c>
      <c r="B17" s="144" t="str">
        <f t="shared" si="19"/>
        <v>txn_itm_seq_nbr int</v>
      </c>
      <c r="C17" s="145">
        <f t="shared" si="20"/>
        <v>16</v>
      </c>
      <c r="D17" s="145">
        <f t="shared" si="21"/>
        <v>0</v>
      </c>
      <c r="E17" s="145"/>
      <c r="F17" s="36" t="str">
        <f t="shared" si="0"/>
        <v>TXN_ITM_SEQ_NBR</v>
      </c>
      <c r="G17" s="36" t="str">
        <f t="shared" si="1"/>
        <v>int</v>
      </c>
      <c r="H17" s="29">
        <v>6</v>
      </c>
      <c r="I17" s="308">
        <f t="shared" si="22"/>
        <v>483</v>
      </c>
      <c r="J17" s="215"/>
      <c r="K17" s="131" t="str">
        <f t="shared" si="2"/>
        <v>Identifies the distinct item in a trasactions  (From PDM)</v>
      </c>
      <c r="L17" s="131"/>
      <c r="M17" s="340"/>
      <c r="N17" s="430" t="s">
        <v>141</v>
      </c>
      <c r="O17" s="334"/>
      <c r="P17" s="334"/>
      <c r="Q17" s="334"/>
      <c r="R17" s="334"/>
      <c r="S17" s="144" t="str">
        <f t="shared" si="3"/>
        <v>TXN_ITM_SEQ_NBR  int,</v>
      </c>
      <c r="T17" s="149" t="s">
        <v>15490</v>
      </c>
      <c r="U17" s="150" t="str">
        <f t="shared" si="4"/>
        <v>TXN_ITM_SEQ_NBR,</v>
      </c>
      <c r="V17" s="149"/>
      <c r="W17" s="149"/>
      <c r="X17" s="150" t="str">
        <f t="shared" si="5"/>
        <v>,a.TXN_ITM_SEQ_NBR</v>
      </c>
      <c r="Y17" s="297"/>
      <c r="Z17" s="299" t="str">
        <f t="shared" si="6"/>
        <v>select count (distinct TXN_ITM_SEQ_NBR) as TXN_ITM_SEQ_NBR_Count_Distinct FROM DB_SLSCNSL_PRODREFRESH.CSTDW_SLS_TXN_DSCT_LN_FCT ;</v>
      </c>
      <c r="AA17" s="297"/>
      <c r="AB17" s="299" t="str">
        <f t="shared" si="7"/>
        <v>select distinct(TXN_ITM_SEQ_NBR) as TXN_ITM_SEQ_NBR_Count_Distinct FROM DB_SLSCNSL_PRODREFRESH.CSTDW_SLS_TXN_DSCT_LN_FCT ;</v>
      </c>
      <c r="AC17" s="422" t="s">
        <v>16191</v>
      </c>
      <c r="AD17" s="297"/>
      <c r="AE17" t="s">
        <v>2578</v>
      </c>
      <c r="AF17" t="s">
        <v>2825</v>
      </c>
      <c r="AG17" t="s">
        <v>16298</v>
      </c>
      <c r="AH17" s="144" t="str">
        <f t="shared" si="8"/>
        <v>SLS_TXN_TM</v>
      </c>
      <c r="AI17" s="144" t="str">
        <f t="shared" si="9"/>
        <v>Identifies the sales transaction time  (From PDM)</v>
      </c>
      <c r="AJ17" s="297"/>
      <c r="AK17" s="297"/>
      <c r="AL17" s="298" t="str">
        <f t="shared" si="10"/>
        <v>col_6</v>
      </c>
      <c r="AM17" s="299" t="str">
        <f t="shared" si="11"/>
        <v>create table db_custscience_interns.col_6_DB_SLSCNSL_PRODREFRESH_CSTDW_SLS_TXN_DSCT_LN_FCT_distinct_values_table_stats (col_id int, distinct_values bigint) Row format delimited Fields terminated by '\t' Lines terminated by '\n'  Stored as textfile ;</v>
      </c>
      <c r="AN17" s="59" t="s">
        <v>16341</v>
      </c>
      <c r="AQ17" s="144" t="str">
        <f t="shared" si="12"/>
        <v>insert into table db_custscience_interns.col_6_DB_SLSCNSL_PRODREFRESH_CSTDW_SLS_TXN_DSCT_LN_FCT_distinct_values_table_stats select '6' as col_id, count (distinct TXN_ITM_SEQ_NBR) as distinct_values</v>
      </c>
      <c r="AR17" s="59" t="s">
        <v>16390</v>
      </c>
      <c r="AU17" s="144" t="str">
        <f t="shared" si="13"/>
        <v>insert into table db_custscience_interns.SUMMARY_of_DB_SLSCNSL_PRODREFRESH_CSTDW_SLS_TXN_DSCT_LN_FCT_distinct_values_table_stats select col_id, distinct_values from db_custscience_interns.col_6_DB_SLSCNSL_PRODREFRESH_CSTDW_SLS_TXN_DSCT_LN_FCT_distinct_values_table_stats ;</v>
      </c>
      <c r="AV17" s="59" t="s">
        <v>16442</v>
      </c>
      <c r="AX17" s="300" t="s">
        <v>16489</v>
      </c>
      <c r="AY17" s="300">
        <v>14</v>
      </c>
      <c r="AZ17" s="300">
        <v>249</v>
      </c>
      <c r="BB17" s="144" t="str">
        <f t="shared" si="14"/>
        <v>drop table db_custscience_interns.col_6_DB_SLSCNSL_PRODREFRESH_CSTDW_SLS_TXN_DSCT_LN_FCT_distinct_values_table_stats;</v>
      </c>
      <c r="BC17" s="59" t="s">
        <v>16532</v>
      </c>
      <c r="BD17" s="301"/>
      <c r="BE17" s="144" t="str">
        <f t="shared" si="15"/>
        <v>create table db_custscience_interns.col_6_DB_SLSCNSL_PRODREFRESH_CSTDW_SLS_TXN_DSCT_LN_FCT_null_value_count_table_stats (col_id int, null_value_count bigint) Row format delimited Fields terminated by '\t' Lines terminated by '\n'  Stored as textfile ;</v>
      </c>
      <c r="BI17" s="144" t="str">
        <f t="shared" si="16"/>
        <v xml:space="preserve">insert into table db_custscience_interns.col_6_DB_SLSCNSL_PRODREFRESH_CSTDW_SLS_TXN_DSCT_LN_FCT_null_value_count_table_stats select '6' as col_id, count (sell_loc_hash_key) as null_value_count where TXN_ITM_SEQ_NBR IS NULL </v>
      </c>
      <c r="BM17" s="144" t="str">
        <f t="shared" si="17"/>
        <v>insert into table db_custscience_interns.SUMMARY_of_DB_SLSCNSL_PRODREFRESH_CSTDW_SLS_TXN_DSCT_LN_FCT_null_value_count_table_stats select col_id, null_value_count from db_custscience_interns.col_6_DB_SLSCNSL_PRODREFRESH_CSTDW_SLS_TXN_DSCT_LN_FCT_null_value_count_table_stats ;</v>
      </c>
      <c r="BP17" s="300"/>
      <c r="BQ17" s="302"/>
      <c r="BR17" s="302"/>
      <c r="BT17" s="144" t="str">
        <f t="shared" si="18"/>
        <v>drop table db_custscience_interns.col_6_DB_SLSCNSL_PRODREFRESH_CSTDW_SLS_TXN_DSCT_LN_FCT_null_value_count_table_stats ;</v>
      </c>
      <c r="BU17" s="59" t="s">
        <v>12473</v>
      </c>
    </row>
    <row r="18" spans="1:73" s="59" customFormat="1">
      <c r="A18" s="296" t="s">
        <v>454</v>
      </c>
      <c r="B18" s="144" t="str">
        <f t="shared" si="19"/>
        <v>txn_itm_dsct_seq_nbr int</v>
      </c>
      <c r="C18" s="145">
        <f t="shared" si="20"/>
        <v>21</v>
      </c>
      <c r="D18" s="145">
        <f t="shared" si="21"/>
        <v>0</v>
      </c>
      <c r="E18" s="145"/>
      <c r="F18" s="36" t="str">
        <f t="shared" si="0"/>
        <v>TXN_ITM_DSCT_SEQ_NBR</v>
      </c>
      <c r="G18" s="36" t="str">
        <f t="shared" si="1"/>
        <v>int</v>
      </c>
      <c r="H18" s="29">
        <v>7</v>
      </c>
      <c r="I18" s="308">
        <f t="shared" si="22"/>
        <v>9</v>
      </c>
      <c r="J18" s="215"/>
      <c r="K18" s="131" t="str">
        <f t="shared" si="2"/>
        <v>Identifies the discounts applied for a line item  (From PDM)</v>
      </c>
      <c r="L18" s="131"/>
      <c r="M18" s="340"/>
      <c r="N18" s="430" t="s">
        <v>141</v>
      </c>
      <c r="O18" s="334"/>
      <c r="P18" s="334"/>
      <c r="Q18" s="334"/>
      <c r="R18" s="334"/>
      <c r="S18" s="144" t="str">
        <f t="shared" si="3"/>
        <v>TXN_ITM_DSCT_SEQ_NBR  int,</v>
      </c>
      <c r="T18" s="149" t="s">
        <v>15491</v>
      </c>
      <c r="U18" s="150" t="str">
        <f t="shared" si="4"/>
        <v>TXN_ITM_DSCT_SEQ_NBR,</v>
      </c>
      <c r="V18" s="149"/>
      <c r="W18" s="149"/>
      <c r="X18" s="150" t="str">
        <f t="shared" si="5"/>
        <v>,a.TXN_ITM_DSCT_SEQ_NBR</v>
      </c>
      <c r="Y18" s="297"/>
      <c r="Z18" s="299" t="str">
        <f t="shared" si="6"/>
        <v>select count (distinct TXN_ITM_DSCT_SEQ_NBR) as TXN_ITM_DSCT_SEQ_NBR_Count_Distinct FROM DB_SLSCNSL_PRODREFRESH.CSTDW_SLS_TXN_DSCT_LN_FCT ;</v>
      </c>
      <c r="AA18" s="297"/>
      <c r="AB18" s="299" t="str">
        <f t="shared" si="7"/>
        <v>select distinct(TXN_ITM_DSCT_SEQ_NBR) as TXN_ITM_DSCT_SEQ_NBR_Count_Distinct FROM DB_SLSCNSL_PRODREFRESH.CSTDW_SLS_TXN_DSCT_LN_FCT ;</v>
      </c>
      <c r="AC18" s="422" t="s">
        <v>16192</v>
      </c>
      <c r="AD18" s="297"/>
      <c r="AE18" t="s">
        <v>2582</v>
      </c>
      <c r="AF18" t="s">
        <v>2842</v>
      </c>
      <c r="AG18" t="s">
        <v>16299</v>
      </c>
      <c r="AH18" s="144" t="str">
        <f t="shared" si="8"/>
        <v>TXN_ITM_SEQ_NBR</v>
      </c>
      <c r="AI18" s="144" t="str">
        <f t="shared" si="9"/>
        <v>Identifies the distinct item in a trasactions  (From PDM)</v>
      </c>
      <c r="AJ18" s="297"/>
      <c r="AK18" s="297"/>
      <c r="AL18" s="298" t="str">
        <f t="shared" si="10"/>
        <v>col_7</v>
      </c>
      <c r="AM18" s="299" t="str">
        <f t="shared" si="11"/>
        <v>create table db_custscience_interns.col_7_DB_SLSCNSL_PRODREFRESH_CSTDW_SLS_TXN_DSCT_LN_FCT_distinct_values_table_stats (col_id int, distinct_values bigint) Row format delimited Fields terminated by '\t' Lines terminated by '\n'  Stored as textfile ;</v>
      </c>
      <c r="AN18" s="59" t="s">
        <v>16342</v>
      </c>
      <c r="AQ18" s="144" t="str">
        <f t="shared" si="12"/>
        <v>insert into table db_custscience_interns.col_7_DB_SLSCNSL_PRODREFRESH_CSTDW_SLS_TXN_DSCT_LN_FCT_distinct_values_table_stats select '7' as col_id, count (distinct TXN_ITM_DSCT_SEQ_NBR) as distinct_values</v>
      </c>
      <c r="AR18" s="59" t="s">
        <v>16391</v>
      </c>
      <c r="AU18" s="144" t="str">
        <f t="shared" si="13"/>
        <v>insert into table db_custscience_interns.SUMMARY_of_DB_SLSCNSL_PRODREFRESH_CSTDW_SLS_TXN_DSCT_LN_FCT_distinct_values_table_stats select col_id, distinct_values from db_custscience_interns.col_7_DB_SLSCNSL_PRODREFRESH_CSTDW_SLS_TXN_DSCT_LN_FCT_distinct_values_table_stats ;</v>
      </c>
      <c r="AV18" s="59" t="s">
        <v>16443</v>
      </c>
      <c r="AX18" s="300" t="s">
        <v>16490</v>
      </c>
      <c r="AY18" s="300">
        <v>15</v>
      </c>
      <c r="AZ18" s="300">
        <v>0</v>
      </c>
      <c r="BB18" s="144" t="str">
        <f t="shared" si="14"/>
        <v>drop table db_custscience_interns.col_7_DB_SLSCNSL_PRODREFRESH_CSTDW_SLS_TXN_DSCT_LN_FCT_distinct_values_table_stats;</v>
      </c>
      <c r="BC18" s="59" t="s">
        <v>16533</v>
      </c>
      <c r="BD18" s="301"/>
      <c r="BE18" s="144" t="str">
        <f t="shared" si="15"/>
        <v>create table db_custscience_interns.col_7_DB_SLSCNSL_PRODREFRESH_CSTDW_SLS_TXN_DSCT_LN_FCT_null_value_count_table_stats (col_id int, null_value_count bigint) Row format delimited Fields terminated by '\t' Lines terminated by '\n'  Stored as textfile ;</v>
      </c>
      <c r="BI18" s="144" t="str">
        <f t="shared" si="16"/>
        <v xml:space="preserve">insert into table db_custscience_interns.col_7_DB_SLSCNSL_PRODREFRESH_CSTDW_SLS_TXN_DSCT_LN_FCT_null_value_count_table_stats select '7' as col_id, count (sell_loc_hash_key) as null_value_count where TXN_ITM_DSCT_SEQ_NBR IS NULL </v>
      </c>
      <c r="BM18" s="144" t="str">
        <f t="shared" si="17"/>
        <v>insert into table db_custscience_interns.SUMMARY_of_DB_SLSCNSL_PRODREFRESH_CSTDW_SLS_TXN_DSCT_LN_FCT_null_value_count_table_stats select col_id, null_value_count from db_custscience_interns.col_7_DB_SLSCNSL_PRODREFRESH_CSTDW_SLS_TXN_DSCT_LN_FCT_null_value_count_table_stats ;</v>
      </c>
      <c r="BP18" s="300"/>
      <c r="BQ18" s="302"/>
      <c r="BR18" s="302"/>
      <c r="BT18" s="144" t="str">
        <f t="shared" si="18"/>
        <v>drop table db_custscience_interns.col_7_DB_SLSCNSL_PRODREFRESH_CSTDW_SLS_TXN_DSCT_LN_FCT_null_value_count_table_stats ;</v>
      </c>
      <c r="BU18" s="59" t="s">
        <v>12474</v>
      </c>
    </row>
    <row r="19" spans="1:73" s="59" customFormat="1">
      <c r="A19" s="296" t="s">
        <v>455</v>
      </c>
      <c r="B19" s="144" t="str">
        <f t="shared" si="19"/>
        <v>dsct_alw_cd string</v>
      </c>
      <c r="C19" s="145">
        <f t="shared" si="20"/>
        <v>12</v>
      </c>
      <c r="D19" s="145">
        <f t="shared" si="21"/>
        <v>0</v>
      </c>
      <c r="E19" s="145"/>
      <c r="F19" s="36" t="str">
        <f t="shared" si="0"/>
        <v>DSCT_ALW_CD</v>
      </c>
      <c r="G19" s="36" t="str">
        <f t="shared" si="1"/>
        <v>string</v>
      </c>
      <c r="H19" s="29">
        <v>8</v>
      </c>
      <c r="I19" s="308">
        <f t="shared" si="22"/>
        <v>236</v>
      </c>
      <c r="J19" s="215"/>
      <c r="K19" s="131" t="str">
        <f t="shared" si="2"/>
        <v>Identifies the discount allowance  (From PDM)</v>
      </c>
      <c r="L19" s="131"/>
      <c r="M19" s="340"/>
      <c r="N19" s="430" t="s">
        <v>16332</v>
      </c>
      <c r="O19" s="334"/>
      <c r="P19" s="334"/>
      <c r="Q19" s="334"/>
      <c r="R19" s="334"/>
      <c r="S19" s="144" t="str">
        <f t="shared" si="3"/>
        <v>DSCT_ALW_CD  string,</v>
      </c>
      <c r="T19" s="149" t="s">
        <v>15492</v>
      </c>
      <c r="U19" s="150" t="str">
        <f t="shared" si="4"/>
        <v>DSCT_ALW_CD,</v>
      </c>
      <c r="V19" s="149"/>
      <c r="W19" s="149"/>
      <c r="X19" s="150" t="str">
        <f t="shared" si="5"/>
        <v>,a.DSCT_ALW_CD</v>
      </c>
      <c r="Y19" s="297"/>
      <c r="Z19" s="299" t="str">
        <f t="shared" si="6"/>
        <v>select count (distinct DSCT_ALW_CD) as DSCT_ALW_CD_Count_Distinct FROM DB_SLSCNSL_PRODREFRESH.CSTDW_SLS_TXN_DSCT_LN_FCT ;</v>
      </c>
      <c r="AA19" s="297"/>
      <c r="AB19" s="299" t="str">
        <f t="shared" si="7"/>
        <v>select distinct(DSCT_ALW_CD) as DSCT_ALW_CD_Count_Distinct FROM DB_SLSCNSL_PRODREFRESH.CSTDW_SLS_TXN_DSCT_LN_FCT ;</v>
      </c>
      <c r="AC19" s="422" t="s">
        <v>16193</v>
      </c>
      <c r="AD19" s="297"/>
      <c r="AE19" t="s">
        <v>2718</v>
      </c>
      <c r="AF19" t="s">
        <v>2825</v>
      </c>
      <c r="AG19" t="s">
        <v>2717</v>
      </c>
      <c r="AH19" s="144" t="str">
        <f t="shared" si="8"/>
        <v>DSCT_ALW_CD</v>
      </c>
      <c r="AI19" s="144" t="str">
        <f t="shared" si="9"/>
        <v>Identifies the discount allowance  (From PDM)</v>
      </c>
      <c r="AJ19" s="297"/>
      <c r="AK19" s="297"/>
      <c r="AL19" s="298" t="str">
        <f t="shared" si="10"/>
        <v>col_8</v>
      </c>
      <c r="AM19" s="299" t="str">
        <f t="shared" si="11"/>
        <v>create table db_custscience_interns.col_8_DB_SLSCNSL_PRODREFRESH_CSTDW_SLS_TXN_DSCT_LN_FCT_distinct_values_table_stats (col_id int, distinct_values bigint) Row format delimited Fields terminated by '\t' Lines terminated by '\n'  Stored as textfile ;</v>
      </c>
      <c r="AN19" s="59" t="s">
        <v>16343</v>
      </c>
      <c r="AQ19" s="144" t="str">
        <f t="shared" si="12"/>
        <v>insert into table db_custscience_interns.col_8_DB_SLSCNSL_PRODREFRESH_CSTDW_SLS_TXN_DSCT_LN_FCT_distinct_values_table_stats select '8' as col_id, count (distinct DSCT_ALW_CD) as distinct_values</v>
      </c>
      <c r="AR19" s="59" t="s">
        <v>16392</v>
      </c>
      <c r="AU19" s="144" t="str">
        <f t="shared" si="13"/>
        <v>insert into table db_custscience_interns.SUMMARY_of_DB_SLSCNSL_PRODREFRESH_CSTDW_SLS_TXN_DSCT_LN_FCT_distinct_values_table_stats select col_id, distinct_values from db_custscience_interns.col_8_DB_SLSCNSL_PRODREFRESH_CSTDW_SLS_TXN_DSCT_LN_FCT_distinct_values_table_stats ;</v>
      </c>
      <c r="AV19" s="59" t="s">
        <v>16444</v>
      </c>
      <c r="AX19" s="300" t="s">
        <v>16491</v>
      </c>
      <c r="AY19" s="300">
        <v>16</v>
      </c>
      <c r="AZ19" s="300">
        <v>2</v>
      </c>
      <c r="BB19" s="144" t="str">
        <f t="shared" si="14"/>
        <v>drop table db_custscience_interns.col_8_DB_SLSCNSL_PRODREFRESH_CSTDW_SLS_TXN_DSCT_LN_FCT_distinct_values_table_stats;</v>
      </c>
      <c r="BC19" s="59" t="s">
        <v>16534</v>
      </c>
      <c r="BD19" s="301"/>
      <c r="BE19" s="144" t="str">
        <f t="shared" si="15"/>
        <v>create table db_custscience_interns.col_8_DB_SLSCNSL_PRODREFRESH_CSTDW_SLS_TXN_DSCT_LN_FCT_null_value_count_table_stats (col_id int, null_value_count bigint) Row format delimited Fields terminated by '\t' Lines terminated by '\n'  Stored as textfile ;</v>
      </c>
      <c r="BI19" s="144" t="str">
        <f t="shared" si="16"/>
        <v xml:space="preserve">insert into table db_custscience_interns.col_8_DB_SLSCNSL_PRODREFRESH_CSTDW_SLS_TXN_DSCT_LN_FCT_null_value_count_table_stats select '8' as col_id, count (sell_loc_hash_key) as null_value_count where DSCT_ALW_CD IS NULL </v>
      </c>
      <c r="BM19" s="144" t="str">
        <f t="shared" si="17"/>
        <v>insert into table db_custscience_interns.SUMMARY_of_DB_SLSCNSL_PRODREFRESH_CSTDW_SLS_TXN_DSCT_LN_FCT_null_value_count_table_stats select col_id, null_value_count from db_custscience_interns.col_8_DB_SLSCNSL_PRODREFRESH_CSTDW_SLS_TXN_DSCT_LN_FCT_null_value_count_table_stats ;</v>
      </c>
      <c r="BP19" s="300"/>
      <c r="BQ19" s="302"/>
      <c r="BR19" s="302"/>
      <c r="BT19" s="144" t="str">
        <f t="shared" si="18"/>
        <v>drop table db_custscience_interns.col_8_DB_SLSCNSL_PRODREFRESH_CSTDW_SLS_TXN_DSCT_LN_FCT_null_value_count_table_stats ;</v>
      </c>
      <c r="BU19" s="59" t="s">
        <v>12475</v>
      </c>
    </row>
    <row r="20" spans="1:73" s="59" customFormat="1">
      <c r="A20" s="296" t="s">
        <v>456</v>
      </c>
      <c r="B20" s="144" t="str">
        <f t="shared" si="19"/>
        <v>dsct_alw_cd_desc string</v>
      </c>
      <c r="C20" s="145">
        <f t="shared" si="20"/>
        <v>17</v>
      </c>
      <c r="D20" s="145">
        <f t="shared" si="21"/>
        <v>0</v>
      </c>
      <c r="E20" s="145"/>
      <c r="F20" s="36" t="str">
        <f t="shared" si="0"/>
        <v>DSCT_ALW_CD_DESC</v>
      </c>
      <c r="G20" s="36" t="str">
        <f t="shared" si="1"/>
        <v>string</v>
      </c>
      <c r="H20" s="29">
        <v>9</v>
      </c>
      <c r="I20" s="308">
        <f t="shared" si="22"/>
        <v>90</v>
      </c>
      <c r="J20" s="215"/>
      <c r="K20" s="131" t="str">
        <f t="shared" si="2"/>
        <v xml:space="preserve"> (From PDM)</v>
      </c>
      <c r="L20" s="131"/>
      <c r="M20" s="340"/>
      <c r="N20" s="430" t="s">
        <v>16333</v>
      </c>
      <c r="O20" s="334"/>
      <c r="P20" s="334"/>
      <c r="Q20" s="334"/>
      <c r="R20" s="334"/>
      <c r="S20" s="144" t="str">
        <f t="shared" si="3"/>
        <v>DSCT_ALW_CD_DESC  string,</v>
      </c>
      <c r="T20" s="149" t="s">
        <v>14487</v>
      </c>
      <c r="U20" s="150" t="str">
        <f t="shared" si="4"/>
        <v>DSCT_ALW_CD_DESC,</v>
      </c>
      <c r="V20" s="149"/>
      <c r="W20" s="149"/>
      <c r="X20" s="150" t="str">
        <f t="shared" si="5"/>
        <v>,a.DSCT_ALW_CD_DESC</v>
      </c>
      <c r="Y20" s="297"/>
      <c r="Z20" s="299" t="str">
        <f t="shared" si="6"/>
        <v>select count (distinct DSCT_ALW_CD_DESC) as DSCT_ALW_CD_DESC_Count_Distinct FROM DB_SLSCNSL_PRODREFRESH.CSTDW_SLS_TXN_DSCT_LN_FCT ;</v>
      </c>
      <c r="AA20" s="297"/>
      <c r="AB20" s="299" t="str">
        <f t="shared" si="7"/>
        <v>select distinct(DSCT_ALW_CD_DESC) as DSCT_ALW_CD_DESC_Count_Distinct FROM DB_SLSCNSL_PRODREFRESH.CSTDW_SLS_TXN_DSCT_LN_FCT ;</v>
      </c>
      <c r="AC20" s="422" t="s">
        <v>16194</v>
      </c>
      <c r="AD20" s="297"/>
      <c r="AE20" t="s">
        <v>2714</v>
      </c>
      <c r="AF20" t="s">
        <v>2825</v>
      </c>
      <c r="AG20" t="s">
        <v>2713</v>
      </c>
      <c r="AH20" s="144" t="str">
        <f t="shared" si="8"/>
        <v>DSCT_OPT_CD</v>
      </c>
      <c r="AI20" s="144" t="str">
        <f t="shared" si="9"/>
        <v>Identifies the discount type.  (From PDM)</v>
      </c>
      <c r="AJ20" s="297"/>
      <c r="AK20" s="297"/>
      <c r="AL20" s="298" t="str">
        <f t="shared" si="10"/>
        <v>col_9</v>
      </c>
      <c r="AM20" s="299" t="str">
        <f t="shared" si="11"/>
        <v>create table db_custscience_interns.col_9_DB_SLSCNSL_PRODREFRESH_CSTDW_SLS_TXN_DSCT_LN_FCT_distinct_values_table_stats (col_id int, distinct_values bigint) Row format delimited Fields terminated by '\t' Lines terminated by '\n'  Stored as textfile ;</v>
      </c>
      <c r="AN20" s="59" t="s">
        <v>16344</v>
      </c>
      <c r="AQ20" s="144" t="str">
        <f t="shared" si="12"/>
        <v>insert into table db_custscience_interns.col_9_DB_SLSCNSL_PRODREFRESH_CSTDW_SLS_TXN_DSCT_LN_FCT_distinct_values_table_stats select '9' as col_id, count (distinct DSCT_ALW_CD_DESC) as distinct_values</v>
      </c>
      <c r="AR20" s="59" t="s">
        <v>16393</v>
      </c>
      <c r="AU20" s="144" t="str">
        <f t="shared" si="13"/>
        <v>insert into table db_custscience_interns.SUMMARY_of_DB_SLSCNSL_PRODREFRESH_CSTDW_SLS_TXN_DSCT_LN_FCT_distinct_values_table_stats select col_id, distinct_values from db_custscience_interns.col_9_DB_SLSCNSL_PRODREFRESH_CSTDW_SLS_TXN_DSCT_LN_FCT_distinct_values_table_stats ;</v>
      </c>
      <c r="AV20" s="59" t="s">
        <v>16445</v>
      </c>
      <c r="AX20" s="300" t="s">
        <v>16492</v>
      </c>
      <c r="AY20" s="300">
        <v>17</v>
      </c>
      <c r="AZ20" s="300">
        <v>16350</v>
      </c>
      <c r="BB20" s="144" t="str">
        <f t="shared" si="14"/>
        <v>drop table db_custscience_interns.col_9_DB_SLSCNSL_PRODREFRESH_CSTDW_SLS_TXN_DSCT_LN_FCT_distinct_values_table_stats;</v>
      </c>
      <c r="BC20" s="59" t="s">
        <v>16535</v>
      </c>
      <c r="BD20" s="301"/>
      <c r="BE20" s="144" t="str">
        <f t="shared" si="15"/>
        <v>create table db_custscience_interns.col_9_DB_SLSCNSL_PRODREFRESH_CSTDW_SLS_TXN_DSCT_LN_FCT_null_value_count_table_stats (col_id int, null_value_count bigint) Row format delimited Fields terminated by '\t' Lines terminated by '\n'  Stored as textfile ;</v>
      </c>
      <c r="BI20" s="144" t="str">
        <f t="shared" si="16"/>
        <v xml:space="preserve">insert into table db_custscience_interns.col_9_DB_SLSCNSL_PRODREFRESH_CSTDW_SLS_TXN_DSCT_LN_FCT_null_value_count_table_stats select '9' as col_id, count (sell_loc_hash_key) as null_value_count where DSCT_ALW_CD_DESC IS NULL </v>
      </c>
      <c r="BM20" s="144" t="str">
        <f t="shared" si="17"/>
        <v>insert into table db_custscience_interns.SUMMARY_of_DB_SLSCNSL_PRODREFRESH_CSTDW_SLS_TXN_DSCT_LN_FCT_null_value_count_table_stats select col_id, null_value_count from db_custscience_interns.col_9_DB_SLSCNSL_PRODREFRESH_CSTDW_SLS_TXN_DSCT_LN_FCT_null_value_count_table_stats ;</v>
      </c>
      <c r="BP20" s="300"/>
      <c r="BQ20" s="302"/>
      <c r="BR20" s="302"/>
      <c r="BT20" s="144" t="str">
        <f t="shared" si="18"/>
        <v>drop table db_custscience_interns.col_9_DB_SLSCNSL_PRODREFRESH_CSTDW_SLS_TXN_DSCT_LN_FCT_null_value_count_table_stats ;</v>
      </c>
      <c r="BU20" s="59" t="s">
        <v>12476</v>
      </c>
    </row>
    <row r="21" spans="1:73" ht="15.75" thickBot="1">
      <c r="A21" t="s">
        <v>457</v>
      </c>
      <c r="B21" s="144" t="str">
        <f t="shared" ref="B21:B59" si="23">TRIM(A21)</f>
        <v>dsct_opt_cd string</v>
      </c>
      <c r="C21" s="145">
        <f t="shared" ref="C21:C59" si="24">SEARCH(" ",B21)</f>
        <v>12</v>
      </c>
      <c r="D21" s="145">
        <f t="shared" ref="D21:D59" si="25">IFERROR(SEARCH(" ",B21,C21+1),0)</f>
        <v>0</v>
      </c>
      <c r="E21" s="145"/>
      <c r="F21" s="158" t="str">
        <f t="shared" ref="F21:F59" si="26">UPPER(LEFT(B21,C21-1))</f>
        <v>DSCT_OPT_CD</v>
      </c>
      <c r="G21" s="158" t="str">
        <f t="shared" ref="G21:G59" si="27">TRIM(RIGHT(A21,LEN(A21) - (C21+1)))</f>
        <v>string</v>
      </c>
      <c r="H21" s="162">
        <v>10</v>
      </c>
      <c r="I21" s="312">
        <f t="shared" si="22"/>
        <v>3</v>
      </c>
      <c r="J21" s="313"/>
      <c r="K21" s="333" t="str">
        <f t="shared" si="2"/>
        <v>Identifies the discount type.  (From PDM)</v>
      </c>
      <c r="L21" s="437"/>
      <c r="M21" s="438"/>
      <c r="N21" s="439" t="s">
        <v>1704</v>
      </c>
      <c r="AE21" t="s">
        <v>2710</v>
      </c>
      <c r="AF21" t="s">
        <v>12561</v>
      </c>
      <c r="AG21" t="s">
        <v>16300</v>
      </c>
      <c r="AH21" s="144" t="str">
        <f t="shared" ref="AH21:AH59" si="28">TRIM(AE21)</f>
        <v>DSCT_AMT</v>
      </c>
      <c r="AI21" s="144" t="str">
        <f t="shared" ref="AI21:AI59" si="29">AG21&amp;" (From PDM)"</f>
        <v>Identifies the discount amount  (From PDM)</v>
      </c>
      <c r="AL21" s="298" t="str">
        <f t="shared" ref="AL21:AL59" si="30">"col_"&amp;H21</f>
        <v>col_10</v>
      </c>
      <c r="AM21" s="299" t="str">
        <f t="shared" ref="AM21:AM59" si="31">"create table db_custscience_interns."&amp;$AL21&amp;"_"&amp;$G$4&amp;"_"&amp;$G$5&amp;"_distinct_values_table_stats (col_id int, distinct_values bigint) Row format delimited Fields terminated by '\t' Lines terminated by '\n'  Stored as textfile ;"</f>
        <v>create table db_custscience_interns.col_10_DB_SLSCNSL_PRODREFRESH_CSTDW_SLS_TXN_DSCT_LN_FCT_distinct_values_table_stats (col_id int, distinct_values bigint) Row format delimited Fields terminated by '\t' Lines terminated by '\n'  Stored as textfile ;</v>
      </c>
      <c r="AN21" s="59" t="s">
        <v>16345</v>
      </c>
      <c r="AO21" s="59"/>
      <c r="AP21" s="59"/>
      <c r="AQ21" s="144" t="str">
        <f t="shared" ref="AQ21:AQ59" si="32">"insert into table "&amp;"db_custscience_interns."&amp;$AL21&amp;"_"&amp;$G$4&amp;"_"&amp;$G$5&amp;"_distinct_values_table_stats select "&amp;"'"&amp;$H21&amp;"'"&amp;" as col_id, count (distinct "&amp;$F21&amp;") as distinct_values"</f>
        <v>insert into table db_custscience_interns.col_10_DB_SLSCNSL_PRODREFRESH_CSTDW_SLS_TXN_DSCT_LN_FCT_distinct_values_table_stats select '10' as col_id, count (distinct DSCT_OPT_CD) as distinct_values</v>
      </c>
      <c r="AR21" s="59" t="s">
        <v>16394</v>
      </c>
      <c r="AS21" s="59"/>
      <c r="AT21" s="59"/>
      <c r="AU21" s="144" t="str">
        <f t="shared" ref="AU21:AU59" si="33">"insert into table "&amp;"db_custscience_interns."&amp;"SUMMARY_of_"&amp;$G$4&amp;"_"&amp;$G$5&amp;"_distinct_values_table_stats select col_id, distinct_values from db_custscience_interns."&amp;$AL21&amp;"_"&amp;$G$4&amp;"_"&amp;$G$5&amp;"_distinct_values_table_stats"&amp;" ;"</f>
        <v>insert into table db_custscience_interns.SUMMARY_of_DB_SLSCNSL_PRODREFRESH_CSTDW_SLS_TXN_DSCT_LN_FCT_distinct_values_table_stats select col_id, distinct_values from db_custscience_interns.col_10_DB_SLSCNSL_PRODREFRESH_CSTDW_SLS_TXN_DSCT_LN_FCT_distinct_values_table_stats ;</v>
      </c>
      <c r="AV21" s="59" t="s">
        <v>16446</v>
      </c>
      <c r="AW21" s="59"/>
      <c r="AX21" s="300" t="s">
        <v>16493</v>
      </c>
      <c r="AY21" s="300">
        <v>18</v>
      </c>
      <c r="AZ21" s="300">
        <v>21684</v>
      </c>
      <c r="BA21" s="59"/>
      <c r="BB21" s="144" t="str">
        <f t="shared" ref="BB21:BB59" si="34">"drop table db_custscience_interns."&amp;$AL21&amp;"_"&amp;$G$4&amp;"_"&amp;$G$5&amp;"_distinct_values_table_stats;"</f>
        <v>drop table db_custscience_interns.col_10_DB_SLSCNSL_PRODREFRESH_CSTDW_SLS_TXN_DSCT_LN_FCT_distinct_values_table_stats;</v>
      </c>
      <c r="BC21" s="59" t="s">
        <v>16536</v>
      </c>
      <c r="BD21" s="301"/>
      <c r="BE21" s="144" t="str">
        <f t="shared" ref="BE21:BE59" si="35">"create table db_custscience_interns."&amp;$AL21&amp;"_"&amp;$G$4&amp;"_"&amp;$G$5&amp;"_null_value_count_table_stats (col_id int, null_value_count bigint) Row format delimited Fields terminated by '\t' Lines terminated by '\n'  Stored as textfile ;"</f>
        <v>create table db_custscience_interns.col_10_DB_SLSCNSL_PRODREFRESH_CSTDW_SLS_TXN_DSCT_LN_FCT_null_value_count_table_stats (col_id int, null_value_count bigint) Row format delimited Fields terminated by '\t' Lines terminated by '\n'  Stored as textfile ;</v>
      </c>
      <c r="BF21" s="59"/>
      <c r="BG21" s="59"/>
      <c r="BH21" s="59"/>
      <c r="BI21" s="144" t="str">
        <f t="shared" ref="BI21:BI59" si="36">"insert into table "&amp;"db_custscience_interns."&amp;$AL21&amp;"_"&amp;$G$4&amp;"_"&amp;$G$5&amp;"_null_value_count_table_stats select "&amp;"'"&amp;$H21&amp;"'"&amp;" as col_id, count (sell_loc_hash_key) as null_value_count where "&amp;$F21&amp;" IS NULL "</f>
        <v xml:space="preserve">insert into table db_custscience_interns.col_10_DB_SLSCNSL_PRODREFRESH_CSTDW_SLS_TXN_DSCT_LN_FCT_null_value_count_table_stats select '10' as col_id, count (sell_loc_hash_key) as null_value_count where DSCT_OPT_CD IS NULL </v>
      </c>
      <c r="BJ21" s="59"/>
      <c r="BK21" s="59"/>
      <c r="BL21" s="59"/>
      <c r="BM21" s="144" t="str">
        <f t="shared" ref="BM21:BM59" si="37">"insert into table "&amp;"db_custscience_interns."&amp;"SUMMARY_of_"&amp;$G$4&amp;"_"&amp;$G$5&amp;"_null_value_count_table_stats select col_id, null_value_count from db_custscience_interns."&amp;$AL21&amp;"_"&amp;$G$4&amp;"_"&amp;$G$5&amp;"_null_value_count_table_stats"&amp;" ;"</f>
        <v>insert into table db_custscience_interns.SUMMARY_of_DB_SLSCNSL_PRODREFRESH_CSTDW_SLS_TXN_DSCT_LN_FCT_null_value_count_table_stats select col_id, null_value_count from db_custscience_interns.col_10_DB_SLSCNSL_PRODREFRESH_CSTDW_SLS_TXN_DSCT_LN_FCT_null_value_count_table_stats ;</v>
      </c>
      <c r="BN21" s="59"/>
      <c r="BO21" s="59"/>
      <c r="BP21" s="300"/>
      <c r="BQ21" s="302"/>
      <c r="BR21" s="302"/>
      <c r="BS21" s="59"/>
      <c r="BT21" s="144" t="str">
        <f t="shared" ref="BT21:BT59" si="38">"drop table db_custscience_interns."&amp;$AL21&amp;"_"&amp;$G$4&amp;"_"&amp;$G$5&amp;"_null_value_count_table_stats ;"</f>
        <v>drop table db_custscience_interns.col_10_DB_SLSCNSL_PRODREFRESH_CSTDW_SLS_TXN_DSCT_LN_FCT_null_value_count_table_stats ;</v>
      </c>
    </row>
    <row r="22" spans="1:73">
      <c r="A22" t="s">
        <v>458</v>
      </c>
      <c r="B22" s="144" t="str">
        <f t="shared" si="23"/>
        <v>dsct_opt_cd_desc string</v>
      </c>
      <c r="C22" s="145">
        <f t="shared" si="24"/>
        <v>17</v>
      </c>
      <c r="D22" s="145">
        <f t="shared" si="25"/>
        <v>0</v>
      </c>
      <c r="E22" s="145"/>
      <c r="F22" s="152" t="str">
        <f t="shared" si="26"/>
        <v>DSCT_OPT_CD_DESC</v>
      </c>
      <c r="G22" s="152" t="str">
        <f t="shared" si="27"/>
        <v>string</v>
      </c>
      <c r="H22" s="156">
        <v>11</v>
      </c>
      <c r="I22" s="310">
        <f t="shared" si="22"/>
        <v>3</v>
      </c>
      <c r="J22" s="311"/>
      <c r="K22" s="179" t="str">
        <f t="shared" si="2"/>
        <v xml:space="preserve"> (From PDM)</v>
      </c>
      <c r="L22" s="434"/>
      <c r="M22" s="435"/>
      <c r="N22" s="436" t="s">
        <v>1705</v>
      </c>
      <c r="AE22" t="s">
        <v>2708</v>
      </c>
      <c r="AF22" t="s">
        <v>12561</v>
      </c>
      <c r="AG22" t="s">
        <v>16301</v>
      </c>
      <c r="AH22" s="144" t="str">
        <f t="shared" si="28"/>
        <v>DSCT_PCT</v>
      </c>
      <c r="AI22" s="144" t="str">
        <f t="shared" si="29"/>
        <v>Identifies the discount percentage.  (From PDM)</v>
      </c>
      <c r="AL22" s="298" t="str">
        <f t="shared" si="30"/>
        <v>col_11</v>
      </c>
      <c r="AM22" s="299" t="str">
        <f t="shared" si="31"/>
        <v>create table db_custscience_interns.col_11_DB_SLSCNSL_PRODREFRESH_CSTDW_SLS_TXN_DSCT_LN_FCT_distinct_values_table_stats (col_id int, distinct_values bigint) Row format delimited Fields terminated by '\t' Lines terminated by '\n'  Stored as textfile ;</v>
      </c>
      <c r="AN22" s="59" t="s">
        <v>16346</v>
      </c>
      <c r="AO22" s="59"/>
      <c r="AP22" s="59"/>
      <c r="AQ22" s="144" t="str">
        <f t="shared" si="32"/>
        <v>insert into table db_custscience_interns.col_11_DB_SLSCNSL_PRODREFRESH_CSTDW_SLS_TXN_DSCT_LN_FCT_distinct_values_table_stats select '11' as col_id, count (distinct DSCT_OPT_CD_DESC) as distinct_values</v>
      </c>
      <c r="AR22" s="59" t="s">
        <v>16395</v>
      </c>
      <c r="AS22" s="59"/>
      <c r="AT22" s="59"/>
      <c r="AU22" s="144" t="str">
        <f t="shared" si="33"/>
        <v>insert into table db_custscience_interns.SUMMARY_of_DB_SLSCNSL_PRODREFRESH_CSTDW_SLS_TXN_DSCT_LN_FCT_distinct_values_table_stats select col_id, distinct_values from db_custscience_interns.col_11_DB_SLSCNSL_PRODREFRESH_CSTDW_SLS_TXN_DSCT_LN_FCT_distinct_values_table_stats ;</v>
      </c>
      <c r="AV22" s="59" t="s">
        <v>16447</v>
      </c>
      <c r="AW22" s="59"/>
      <c r="AX22" s="300" t="s">
        <v>4175</v>
      </c>
      <c r="AY22" s="300">
        <v>19</v>
      </c>
      <c r="AZ22" s="300">
        <v>2</v>
      </c>
      <c r="BA22" s="59"/>
      <c r="BB22" s="144" t="str">
        <f t="shared" si="34"/>
        <v>drop table db_custscience_interns.col_11_DB_SLSCNSL_PRODREFRESH_CSTDW_SLS_TXN_DSCT_LN_FCT_distinct_values_table_stats;</v>
      </c>
      <c r="BC22" s="59" t="s">
        <v>16537</v>
      </c>
      <c r="BD22" s="301"/>
      <c r="BE22" s="144" t="str">
        <f t="shared" si="35"/>
        <v>create table db_custscience_interns.col_11_DB_SLSCNSL_PRODREFRESH_CSTDW_SLS_TXN_DSCT_LN_FCT_null_value_count_table_stats (col_id int, null_value_count bigint) Row format delimited Fields terminated by '\t' Lines terminated by '\n'  Stored as textfile ;</v>
      </c>
      <c r="BF22" s="59"/>
      <c r="BG22" s="59"/>
      <c r="BH22" s="59"/>
      <c r="BI22" s="144" t="str">
        <f t="shared" si="36"/>
        <v xml:space="preserve">insert into table db_custscience_interns.col_11_DB_SLSCNSL_PRODREFRESH_CSTDW_SLS_TXN_DSCT_LN_FCT_null_value_count_table_stats select '11' as col_id, count (sell_loc_hash_key) as null_value_count where DSCT_OPT_CD_DESC IS NULL </v>
      </c>
      <c r="BJ22" s="59"/>
      <c r="BK22" s="59"/>
      <c r="BL22" s="59"/>
      <c r="BM22" s="144" t="str">
        <f t="shared" si="37"/>
        <v>insert into table db_custscience_interns.SUMMARY_of_DB_SLSCNSL_PRODREFRESH_CSTDW_SLS_TXN_DSCT_LN_FCT_null_value_count_table_stats select col_id, null_value_count from db_custscience_interns.col_11_DB_SLSCNSL_PRODREFRESH_CSTDW_SLS_TXN_DSCT_LN_FCT_null_value_count_table_stats ;</v>
      </c>
      <c r="BN22" s="59"/>
      <c r="BO22" s="59"/>
      <c r="BP22" s="300"/>
      <c r="BQ22" s="302"/>
      <c r="BR22" s="302"/>
      <c r="BS22" s="59"/>
      <c r="BT22" s="144" t="str">
        <f t="shared" si="38"/>
        <v>drop table db_custscience_interns.col_11_DB_SLSCNSL_PRODREFRESH_CSTDW_SLS_TXN_DSCT_LN_FCT_null_value_count_table_stats ;</v>
      </c>
    </row>
    <row r="23" spans="1:73">
      <c r="A23" t="s">
        <v>459</v>
      </c>
      <c r="B23" s="144" t="str">
        <f t="shared" si="23"/>
        <v>dsct_amt double</v>
      </c>
      <c r="C23" s="145">
        <f t="shared" si="24"/>
        <v>9</v>
      </c>
      <c r="D23" s="145">
        <f t="shared" si="25"/>
        <v>0</v>
      </c>
      <c r="E23" s="145"/>
      <c r="F23" s="44" t="str">
        <f t="shared" si="26"/>
        <v>DSCT_AMT</v>
      </c>
      <c r="G23" s="36" t="str">
        <f t="shared" si="27"/>
        <v>double</v>
      </c>
      <c r="H23" s="29">
        <v>12</v>
      </c>
      <c r="I23" s="308">
        <f t="shared" si="22"/>
        <v>71834</v>
      </c>
      <c r="J23" s="215"/>
      <c r="K23" s="131" t="str">
        <f t="shared" si="2"/>
        <v>Identifies the discount amount  (From PDM)</v>
      </c>
      <c r="L23" s="53"/>
      <c r="M23" s="428"/>
      <c r="N23" s="433" t="s">
        <v>16334</v>
      </c>
      <c r="AE23" t="s">
        <v>2698</v>
      </c>
      <c r="AF23" t="s">
        <v>2825</v>
      </c>
      <c r="AG23" t="s">
        <v>16302</v>
      </c>
      <c r="AH23" s="144" t="str">
        <f t="shared" si="28"/>
        <v>DSCT_EMP_NBR</v>
      </c>
      <c r="AI23" s="144" t="str">
        <f t="shared" si="29"/>
        <v>Identifies the employee whowas awarded the discount.  (From PDM)</v>
      </c>
      <c r="AL23" s="298" t="str">
        <f t="shared" si="30"/>
        <v>col_12</v>
      </c>
      <c r="AM23" s="299" t="str">
        <f t="shared" si="31"/>
        <v>create table db_custscience_interns.col_12_DB_SLSCNSL_PRODREFRESH_CSTDW_SLS_TXN_DSCT_LN_FCT_distinct_values_table_stats (col_id int, distinct_values bigint) Row format delimited Fields terminated by '\t' Lines terminated by '\n'  Stored as textfile ;</v>
      </c>
      <c r="AN23" s="59" t="s">
        <v>16347</v>
      </c>
      <c r="AO23" s="59"/>
      <c r="AP23" s="59"/>
      <c r="AQ23" s="144" t="str">
        <f t="shared" si="32"/>
        <v>insert into table db_custscience_interns.col_12_DB_SLSCNSL_PRODREFRESH_CSTDW_SLS_TXN_DSCT_LN_FCT_distinct_values_table_stats select '12' as col_id, count (distinct DSCT_AMT) as distinct_values</v>
      </c>
      <c r="AR23" s="59" t="s">
        <v>16396</v>
      </c>
      <c r="AS23" s="59"/>
      <c r="AT23" s="59"/>
      <c r="AU23" s="144" t="str">
        <f t="shared" si="33"/>
        <v>insert into table db_custscience_interns.SUMMARY_of_DB_SLSCNSL_PRODREFRESH_CSTDW_SLS_TXN_DSCT_LN_FCT_distinct_values_table_stats select col_id, distinct_values from db_custscience_interns.col_12_DB_SLSCNSL_PRODREFRESH_CSTDW_SLS_TXN_DSCT_LN_FCT_distinct_values_table_stats ;</v>
      </c>
      <c r="AV23" s="59" t="s">
        <v>16448</v>
      </c>
      <c r="AW23" s="59"/>
      <c r="AX23" s="300" t="s">
        <v>16494</v>
      </c>
      <c r="AY23" s="300">
        <v>20</v>
      </c>
      <c r="AZ23" s="300">
        <v>2</v>
      </c>
      <c r="BA23" s="59"/>
      <c r="BB23" s="144" t="str">
        <f t="shared" si="34"/>
        <v>drop table db_custscience_interns.col_12_DB_SLSCNSL_PRODREFRESH_CSTDW_SLS_TXN_DSCT_LN_FCT_distinct_values_table_stats;</v>
      </c>
      <c r="BC23" s="59" t="s">
        <v>16538</v>
      </c>
      <c r="BD23" s="301"/>
      <c r="BE23" s="144" t="str">
        <f t="shared" si="35"/>
        <v>create table db_custscience_interns.col_12_DB_SLSCNSL_PRODREFRESH_CSTDW_SLS_TXN_DSCT_LN_FCT_null_value_count_table_stats (col_id int, null_value_count bigint) Row format delimited Fields terminated by '\t' Lines terminated by '\n'  Stored as textfile ;</v>
      </c>
      <c r="BF23" s="59"/>
      <c r="BG23" s="59"/>
      <c r="BH23" s="59"/>
      <c r="BI23" s="144" t="str">
        <f t="shared" si="36"/>
        <v xml:space="preserve">insert into table db_custscience_interns.col_12_DB_SLSCNSL_PRODREFRESH_CSTDW_SLS_TXN_DSCT_LN_FCT_null_value_count_table_stats select '12' as col_id, count (sell_loc_hash_key) as null_value_count where DSCT_AMT IS NULL </v>
      </c>
      <c r="BJ23" s="59"/>
      <c r="BK23" s="59"/>
      <c r="BL23" s="59"/>
      <c r="BM23" s="144" t="str">
        <f t="shared" si="37"/>
        <v>insert into table db_custscience_interns.SUMMARY_of_DB_SLSCNSL_PRODREFRESH_CSTDW_SLS_TXN_DSCT_LN_FCT_null_value_count_table_stats select col_id, null_value_count from db_custscience_interns.col_12_DB_SLSCNSL_PRODREFRESH_CSTDW_SLS_TXN_DSCT_LN_FCT_null_value_count_table_stats ;</v>
      </c>
      <c r="BN23" s="59"/>
      <c r="BO23" s="59"/>
      <c r="BP23" s="300"/>
      <c r="BQ23" s="302"/>
      <c r="BR23" s="302"/>
      <c r="BS23" s="59"/>
      <c r="BT23" s="144" t="str">
        <f t="shared" si="38"/>
        <v>drop table db_custscience_interns.col_12_DB_SLSCNSL_PRODREFRESH_CSTDW_SLS_TXN_DSCT_LN_FCT_null_value_count_table_stats ;</v>
      </c>
    </row>
    <row r="24" spans="1:73">
      <c r="A24" t="s">
        <v>460</v>
      </c>
      <c r="B24" s="144" t="str">
        <f t="shared" si="23"/>
        <v>dsct_pct double</v>
      </c>
      <c r="C24" s="145">
        <f t="shared" si="24"/>
        <v>9</v>
      </c>
      <c r="D24" s="145">
        <f t="shared" si="25"/>
        <v>0</v>
      </c>
      <c r="E24" s="145"/>
      <c r="F24" s="36" t="str">
        <f t="shared" si="26"/>
        <v>DSCT_PCT</v>
      </c>
      <c r="G24" s="36" t="str">
        <f t="shared" si="27"/>
        <v>double</v>
      </c>
      <c r="H24" s="29">
        <v>13</v>
      </c>
      <c r="I24" s="308">
        <f t="shared" si="22"/>
        <v>470</v>
      </c>
      <c r="J24" s="215"/>
      <c r="K24" s="131" t="str">
        <f t="shared" si="2"/>
        <v>Identifies the discount percentage.  (From PDM)</v>
      </c>
      <c r="L24" s="53"/>
      <c r="M24" s="428"/>
      <c r="N24" s="430" t="s">
        <v>1698</v>
      </c>
      <c r="AE24" t="s">
        <v>2706</v>
      </c>
      <c r="AF24" t="s">
        <v>2842</v>
      </c>
      <c r="AG24" t="s">
        <v>16303</v>
      </c>
      <c r="AH24" s="144" t="str">
        <f t="shared" si="28"/>
        <v>GRP_DSCT_NBR</v>
      </c>
      <c r="AI24" s="144" t="str">
        <f t="shared" si="29"/>
        <v>Identifies the group discount.  (From PDM)</v>
      </c>
      <c r="AL24" s="298" t="str">
        <f t="shared" si="30"/>
        <v>col_13</v>
      </c>
      <c r="AM24" s="299" t="str">
        <f t="shared" si="31"/>
        <v>create table db_custscience_interns.col_13_DB_SLSCNSL_PRODREFRESH_CSTDW_SLS_TXN_DSCT_LN_FCT_distinct_values_table_stats (col_id int, distinct_values bigint) Row format delimited Fields terminated by '\t' Lines terminated by '\n'  Stored as textfile ;</v>
      </c>
      <c r="AN24" s="59" t="s">
        <v>16348</v>
      </c>
      <c r="AO24" s="59"/>
      <c r="AP24" s="59"/>
      <c r="AQ24" s="144" t="str">
        <f t="shared" si="32"/>
        <v>insert into table db_custscience_interns.col_13_DB_SLSCNSL_PRODREFRESH_CSTDW_SLS_TXN_DSCT_LN_FCT_distinct_values_table_stats select '13' as col_id, count (distinct DSCT_PCT) as distinct_values</v>
      </c>
      <c r="AR24" s="59" t="s">
        <v>16397</v>
      </c>
      <c r="AS24" s="59"/>
      <c r="AT24" s="59"/>
      <c r="AU24" s="144" t="str">
        <f t="shared" si="33"/>
        <v>insert into table db_custscience_interns.SUMMARY_of_DB_SLSCNSL_PRODREFRESH_CSTDW_SLS_TXN_DSCT_LN_FCT_distinct_values_table_stats select col_id, distinct_values from db_custscience_interns.col_13_DB_SLSCNSL_PRODREFRESH_CSTDW_SLS_TXN_DSCT_LN_FCT_distinct_values_table_stats ;</v>
      </c>
      <c r="AV24" s="59" t="s">
        <v>16449</v>
      </c>
      <c r="AW24" s="59"/>
      <c r="AX24" s="300" t="s">
        <v>16495</v>
      </c>
      <c r="AY24" s="300">
        <v>3</v>
      </c>
      <c r="AZ24" s="300">
        <v>236</v>
      </c>
      <c r="BA24" s="59"/>
      <c r="BB24" s="144" t="str">
        <f t="shared" si="34"/>
        <v>drop table db_custscience_interns.col_13_DB_SLSCNSL_PRODREFRESH_CSTDW_SLS_TXN_DSCT_LN_FCT_distinct_values_table_stats;</v>
      </c>
      <c r="BC24" s="59" t="s">
        <v>16539</v>
      </c>
      <c r="BD24" s="301"/>
      <c r="BE24" s="144" t="str">
        <f t="shared" si="35"/>
        <v>create table db_custscience_interns.col_13_DB_SLSCNSL_PRODREFRESH_CSTDW_SLS_TXN_DSCT_LN_FCT_null_value_count_table_stats (col_id int, null_value_count bigint) Row format delimited Fields terminated by '\t' Lines terminated by '\n'  Stored as textfile ;</v>
      </c>
      <c r="BF24" s="59"/>
      <c r="BG24" s="59"/>
      <c r="BH24" s="59"/>
      <c r="BI24" s="144" t="str">
        <f t="shared" si="36"/>
        <v xml:space="preserve">insert into table db_custscience_interns.col_13_DB_SLSCNSL_PRODREFRESH_CSTDW_SLS_TXN_DSCT_LN_FCT_null_value_count_table_stats select '13' as col_id, count (sell_loc_hash_key) as null_value_count where DSCT_PCT IS NULL </v>
      </c>
      <c r="BJ24" s="59"/>
      <c r="BK24" s="59"/>
      <c r="BL24" s="59"/>
      <c r="BM24" s="144" t="str">
        <f t="shared" si="37"/>
        <v>insert into table db_custscience_interns.SUMMARY_of_DB_SLSCNSL_PRODREFRESH_CSTDW_SLS_TXN_DSCT_LN_FCT_null_value_count_table_stats select col_id, null_value_count from db_custscience_interns.col_13_DB_SLSCNSL_PRODREFRESH_CSTDW_SLS_TXN_DSCT_LN_FCT_null_value_count_table_stats ;</v>
      </c>
      <c r="BN24" s="59"/>
      <c r="BO24" s="59"/>
      <c r="BP24" s="300"/>
      <c r="BQ24" s="302"/>
      <c r="BR24" s="302"/>
      <c r="BS24" s="59"/>
      <c r="BT24" s="144" t="str">
        <f t="shared" si="38"/>
        <v>drop table db_custscience_interns.col_13_DB_SLSCNSL_PRODREFRESH_CSTDW_SLS_TXN_DSCT_LN_FCT_null_value_count_table_stats ;</v>
      </c>
    </row>
    <row r="25" spans="1:73">
      <c r="A25" t="s">
        <v>461</v>
      </c>
      <c r="B25" s="144" t="str">
        <f t="shared" si="23"/>
        <v>grp_dsct_nbr int</v>
      </c>
      <c r="C25" s="145">
        <f t="shared" si="24"/>
        <v>13</v>
      </c>
      <c r="D25" s="145">
        <f t="shared" si="25"/>
        <v>0</v>
      </c>
      <c r="E25" s="145"/>
      <c r="F25" s="36" t="str">
        <f t="shared" si="26"/>
        <v>GRP_DSCT_NBR</v>
      </c>
      <c r="G25" s="36" t="str">
        <f t="shared" si="27"/>
        <v>int</v>
      </c>
      <c r="H25" s="29">
        <v>14</v>
      </c>
      <c r="I25" s="308">
        <f t="shared" si="22"/>
        <v>249</v>
      </c>
      <c r="J25" s="215"/>
      <c r="K25" s="131" t="str">
        <f t="shared" si="2"/>
        <v>Identifies the group discount.  (From PDM)</v>
      </c>
      <c r="L25" s="53"/>
      <c r="M25" s="428"/>
      <c r="N25" s="430" t="s">
        <v>141</v>
      </c>
      <c r="AE25" t="s">
        <v>12604</v>
      </c>
      <c r="AF25" t="s">
        <v>2825</v>
      </c>
      <c r="AG25" t="s">
        <v>16297</v>
      </c>
      <c r="AH25" s="144" t="str">
        <f t="shared" si="28"/>
        <v>CR_LOC_HASH_KEY</v>
      </c>
      <c r="AI25" s="144" t="str">
        <f t="shared" si="29"/>
        <v>Hash key generated for aOpr_loc_nbr and open date  (From PDM)</v>
      </c>
      <c r="AL25" s="298" t="str">
        <f t="shared" si="30"/>
        <v>col_14</v>
      </c>
      <c r="AM25" s="299" t="str">
        <f t="shared" si="31"/>
        <v>create table db_custscience_interns.col_14_DB_SLSCNSL_PRODREFRESH_CSTDW_SLS_TXN_DSCT_LN_FCT_distinct_values_table_stats (col_id int, distinct_values bigint) Row format delimited Fields terminated by '\t' Lines terminated by '\n'  Stored as textfile ;</v>
      </c>
      <c r="AN25" s="59" t="s">
        <v>16349</v>
      </c>
      <c r="AO25" s="59"/>
      <c r="AP25" s="59"/>
      <c r="AQ25" s="144" t="str">
        <f t="shared" si="32"/>
        <v>insert into table db_custscience_interns.col_14_DB_SLSCNSL_PRODREFRESH_CSTDW_SLS_TXN_DSCT_LN_FCT_distinct_values_table_stats select '14' as col_id, count (distinct GRP_DSCT_NBR) as distinct_values</v>
      </c>
      <c r="AR25" s="59" t="s">
        <v>16398</v>
      </c>
      <c r="AS25" s="59"/>
      <c r="AT25" s="59"/>
      <c r="AU25" s="144" t="str">
        <f t="shared" si="33"/>
        <v>insert into table db_custscience_interns.SUMMARY_of_DB_SLSCNSL_PRODREFRESH_CSTDW_SLS_TXN_DSCT_LN_FCT_distinct_values_table_stats select col_id, distinct_values from db_custscience_interns.col_14_DB_SLSCNSL_PRODREFRESH_CSTDW_SLS_TXN_DSCT_LN_FCT_distinct_values_table_stats ;</v>
      </c>
      <c r="AV25" s="59" t="s">
        <v>16450</v>
      </c>
      <c r="AW25" s="59"/>
      <c r="AX25" s="300" t="s">
        <v>16496</v>
      </c>
      <c r="AY25" s="300">
        <v>21</v>
      </c>
      <c r="AZ25" s="300">
        <v>232017415</v>
      </c>
      <c r="BA25" s="59"/>
      <c r="BB25" s="144" t="str">
        <f t="shared" si="34"/>
        <v>drop table db_custscience_interns.col_14_DB_SLSCNSL_PRODREFRESH_CSTDW_SLS_TXN_DSCT_LN_FCT_distinct_values_table_stats;</v>
      </c>
      <c r="BC25" s="59" t="s">
        <v>16540</v>
      </c>
      <c r="BD25" s="301"/>
      <c r="BE25" s="144" t="str">
        <f t="shared" si="35"/>
        <v>create table db_custscience_interns.col_14_DB_SLSCNSL_PRODREFRESH_CSTDW_SLS_TXN_DSCT_LN_FCT_null_value_count_table_stats (col_id int, null_value_count bigint) Row format delimited Fields terminated by '\t' Lines terminated by '\n'  Stored as textfile ;</v>
      </c>
      <c r="BF25" s="59"/>
      <c r="BG25" s="59"/>
      <c r="BH25" s="59"/>
      <c r="BI25" s="144" t="str">
        <f t="shared" si="36"/>
        <v xml:space="preserve">insert into table db_custscience_interns.col_14_DB_SLSCNSL_PRODREFRESH_CSTDW_SLS_TXN_DSCT_LN_FCT_null_value_count_table_stats select '14' as col_id, count (sell_loc_hash_key) as null_value_count where GRP_DSCT_NBR IS NULL </v>
      </c>
      <c r="BJ25" s="59"/>
      <c r="BK25" s="59"/>
      <c r="BL25" s="59"/>
      <c r="BM25" s="144" t="str">
        <f t="shared" si="37"/>
        <v>insert into table db_custscience_interns.SUMMARY_of_DB_SLSCNSL_PRODREFRESH_CSTDW_SLS_TXN_DSCT_LN_FCT_null_value_count_table_stats select col_id, null_value_count from db_custscience_interns.col_14_DB_SLSCNSL_PRODREFRESH_CSTDW_SLS_TXN_DSCT_LN_FCT_null_value_count_table_stats ;</v>
      </c>
      <c r="BN25" s="59"/>
      <c r="BO25" s="59"/>
      <c r="BP25" s="300"/>
      <c r="BQ25" s="302"/>
      <c r="BR25" s="302"/>
      <c r="BS25" s="59"/>
      <c r="BT25" s="144" t="str">
        <f t="shared" si="38"/>
        <v>drop table db_custscience_interns.col_14_DB_SLSCNSL_PRODREFRESH_CSTDW_SLS_TXN_DSCT_LN_FCT_null_value_count_table_stats ;</v>
      </c>
    </row>
    <row r="26" spans="1:73">
      <c r="A26" t="s">
        <v>462</v>
      </c>
      <c r="B26" s="144" t="str">
        <f t="shared" si="23"/>
        <v>pmotn_crd_nbr string</v>
      </c>
      <c r="C26" s="145">
        <f t="shared" si="24"/>
        <v>14</v>
      </c>
      <c r="D26" s="145">
        <f t="shared" si="25"/>
        <v>0</v>
      </c>
      <c r="E26" s="145"/>
      <c r="F26" s="36" t="str">
        <f t="shared" si="26"/>
        <v>PMOTN_CRD_NBR</v>
      </c>
      <c r="G26" s="36" t="str">
        <f t="shared" si="27"/>
        <v>string</v>
      </c>
      <c r="H26" s="29">
        <v>15</v>
      </c>
      <c r="I26" s="308">
        <f t="shared" si="22"/>
        <v>0</v>
      </c>
      <c r="J26" s="215"/>
      <c r="K26" s="131" t="str">
        <f t="shared" si="2"/>
        <v>Identifies the promotion cardnumber.  (From PDM)</v>
      </c>
      <c r="L26" s="53"/>
      <c r="M26" s="428"/>
      <c r="N26" s="430" t="s">
        <v>112</v>
      </c>
      <c r="AE26" t="s">
        <v>2704</v>
      </c>
      <c r="AF26" t="s">
        <v>2825</v>
      </c>
      <c r="AG26" t="s">
        <v>16304</v>
      </c>
      <c r="AH26" s="144" t="str">
        <f t="shared" si="28"/>
        <v>PMOTN_CRD_NBR</v>
      </c>
      <c r="AI26" s="144" t="str">
        <f t="shared" si="29"/>
        <v>Identifies the promotion cardnumber.  (From PDM)</v>
      </c>
      <c r="AL26" s="298" t="str">
        <f t="shared" si="30"/>
        <v>col_15</v>
      </c>
      <c r="AM26" s="299" t="str">
        <f t="shared" si="31"/>
        <v>create table db_custscience_interns.col_15_DB_SLSCNSL_PRODREFRESH_CSTDW_SLS_TXN_DSCT_LN_FCT_distinct_values_table_stats (col_id int, distinct_values bigint) Row format delimited Fields terminated by '\t' Lines terminated by '\n'  Stored as textfile ;</v>
      </c>
      <c r="AN26" s="59" t="s">
        <v>16350</v>
      </c>
      <c r="AO26" s="59"/>
      <c r="AP26" s="59"/>
      <c r="AQ26" s="144" t="str">
        <f t="shared" si="32"/>
        <v>insert into table db_custscience_interns.col_15_DB_SLSCNSL_PRODREFRESH_CSTDW_SLS_TXN_DSCT_LN_FCT_distinct_values_table_stats select '15' as col_id, count (distinct PMOTN_CRD_NBR) as distinct_values</v>
      </c>
      <c r="AR26" s="59" t="s">
        <v>16399</v>
      </c>
      <c r="AS26" s="59"/>
      <c r="AT26" s="59"/>
      <c r="AU26" s="144" t="str">
        <f t="shared" si="33"/>
        <v>insert into table db_custscience_interns.SUMMARY_of_DB_SLSCNSL_PRODREFRESH_CSTDW_SLS_TXN_DSCT_LN_FCT_distinct_values_table_stats select col_id, distinct_values from db_custscience_interns.col_15_DB_SLSCNSL_PRODREFRESH_CSTDW_SLS_TXN_DSCT_LN_FCT_distinct_values_table_stats ;</v>
      </c>
      <c r="AV26" s="59" t="s">
        <v>16451</v>
      </c>
      <c r="AW26" s="59"/>
      <c r="AX26" s="300" t="s">
        <v>16497</v>
      </c>
      <c r="AY26" s="300">
        <v>22</v>
      </c>
      <c r="AZ26" s="300">
        <v>1</v>
      </c>
      <c r="BA26" s="59"/>
      <c r="BB26" s="144" t="str">
        <f t="shared" si="34"/>
        <v>drop table db_custscience_interns.col_15_DB_SLSCNSL_PRODREFRESH_CSTDW_SLS_TXN_DSCT_LN_FCT_distinct_values_table_stats;</v>
      </c>
      <c r="BC26" s="59" t="s">
        <v>16541</v>
      </c>
      <c r="BD26" s="301"/>
      <c r="BE26" s="144" t="str">
        <f t="shared" si="35"/>
        <v>create table db_custscience_interns.col_15_DB_SLSCNSL_PRODREFRESH_CSTDW_SLS_TXN_DSCT_LN_FCT_null_value_count_table_stats (col_id int, null_value_count bigint) Row format delimited Fields terminated by '\t' Lines terminated by '\n'  Stored as textfile ;</v>
      </c>
      <c r="BF26" s="59"/>
      <c r="BG26" s="59"/>
      <c r="BH26" s="59"/>
      <c r="BI26" s="144" t="str">
        <f t="shared" si="36"/>
        <v xml:space="preserve">insert into table db_custscience_interns.col_15_DB_SLSCNSL_PRODREFRESH_CSTDW_SLS_TXN_DSCT_LN_FCT_null_value_count_table_stats select '15' as col_id, count (sell_loc_hash_key) as null_value_count where PMOTN_CRD_NBR IS NULL </v>
      </c>
      <c r="BJ26" s="59"/>
      <c r="BK26" s="59"/>
      <c r="BL26" s="59"/>
      <c r="BM26" s="144" t="str">
        <f t="shared" si="37"/>
        <v>insert into table db_custscience_interns.SUMMARY_of_DB_SLSCNSL_PRODREFRESH_CSTDW_SLS_TXN_DSCT_LN_FCT_null_value_count_table_stats select col_id, null_value_count from db_custscience_interns.col_15_DB_SLSCNSL_PRODREFRESH_CSTDW_SLS_TXN_DSCT_LN_FCT_null_value_count_table_stats ;</v>
      </c>
      <c r="BN26" s="59"/>
      <c r="BO26" s="59"/>
      <c r="BP26" s="300"/>
      <c r="BQ26" s="302"/>
      <c r="BR26" s="302"/>
      <c r="BS26" s="59"/>
      <c r="BT26" s="144" t="str">
        <f t="shared" si="38"/>
        <v>drop table db_custscience_interns.col_15_DB_SLSCNSL_PRODREFRESH_CSTDW_SLS_TXN_DSCT_LN_FCT_null_value_count_table_stats ;</v>
      </c>
    </row>
    <row r="27" spans="1:73">
      <c r="A27" t="s">
        <v>12228</v>
      </c>
      <c r="B27" s="144" t="str">
        <f t="shared" si="23"/>
        <v>vd_ind string</v>
      </c>
      <c r="C27" s="145">
        <f t="shared" si="24"/>
        <v>7</v>
      </c>
      <c r="D27" s="145">
        <f t="shared" si="25"/>
        <v>0</v>
      </c>
      <c r="E27" s="145"/>
      <c r="F27" s="36" t="str">
        <f t="shared" si="26"/>
        <v>VD_IND</v>
      </c>
      <c r="G27" s="36" t="str">
        <f t="shared" si="27"/>
        <v>string</v>
      </c>
      <c r="H27" s="29">
        <v>16</v>
      </c>
      <c r="I27" s="308">
        <f t="shared" si="22"/>
        <v>2</v>
      </c>
      <c r="J27" s="215"/>
      <c r="K27" s="131" t="str">
        <f t="shared" si="2"/>
        <v>Indicates if the sales line item was voided or not.  (From PDM)</v>
      </c>
      <c r="L27" s="53"/>
      <c r="M27" s="428"/>
      <c r="N27" s="430" t="s">
        <v>120</v>
      </c>
      <c r="AE27" t="s">
        <v>2696</v>
      </c>
      <c r="AF27" t="s">
        <v>2825</v>
      </c>
      <c r="AG27" t="s">
        <v>16305</v>
      </c>
      <c r="AH27" s="144" t="str">
        <f t="shared" si="28"/>
        <v>SWIP_MNL_CD</v>
      </c>
      <c r="AI27" s="144" t="str">
        <f t="shared" si="29"/>
        <v>An indicatory -- 'S' or 'M' --indicating if the instrumentrepresenting whether theaccount instrument used to tender payment -- e.g. a credit/ debit / gift card or a physicalcheck -- was swiped" througha POS register device or hadits account number key-entered manually by thecashier.r. " (From PDM)</v>
      </c>
      <c r="AL27" s="298" t="str">
        <f t="shared" si="30"/>
        <v>col_16</v>
      </c>
      <c r="AM27" s="299" t="str">
        <f t="shared" si="31"/>
        <v>create table db_custscience_interns.col_16_DB_SLSCNSL_PRODREFRESH_CSTDW_SLS_TXN_DSCT_LN_FCT_distinct_values_table_stats (col_id int, distinct_values bigint) Row format delimited Fields terminated by '\t' Lines terminated by '\n'  Stored as textfile ;</v>
      </c>
      <c r="AN27" s="59" t="s">
        <v>16351</v>
      </c>
      <c r="AO27" s="59"/>
      <c r="AP27" s="59"/>
      <c r="AQ27" s="144" t="str">
        <f t="shared" si="32"/>
        <v>insert into table db_custscience_interns.col_16_DB_SLSCNSL_PRODREFRESH_CSTDW_SLS_TXN_DSCT_LN_FCT_distinct_values_table_stats select '16' as col_id, count (distinct VD_IND) as distinct_values</v>
      </c>
      <c r="AR27" s="59" t="s">
        <v>16400</v>
      </c>
      <c r="AS27" s="59"/>
      <c r="AT27" s="59"/>
      <c r="AU27" s="144" t="str">
        <f t="shared" si="33"/>
        <v>insert into table db_custscience_interns.SUMMARY_of_DB_SLSCNSL_PRODREFRESH_CSTDW_SLS_TXN_DSCT_LN_FCT_distinct_values_table_stats select col_id, distinct_values from db_custscience_interns.col_16_DB_SLSCNSL_PRODREFRESH_CSTDW_SLS_TXN_DSCT_LN_FCT_distinct_values_table_stats ;</v>
      </c>
      <c r="AV27" s="59" t="s">
        <v>16452</v>
      </c>
      <c r="AW27" s="59"/>
      <c r="AX27" s="300" t="s">
        <v>12762</v>
      </c>
      <c r="AY27" s="300">
        <v>23</v>
      </c>
      <c r="AZ27" s="300">
        <v>0</v>
      </c>
      <c r="BA27" s="59"/>
      <c r="BB27" s="144" t="str">
        <f t="shared" si="34"/>
        <v>drop table db_custscience_interns.col_16_DB_SLSCNSL_PRODREFRESH_CSTDW_SLS_TXN_DSCT_LN_FCT_distinct_values_table_stats;</v>
      </c>
      <c r="BC27" s="59" t="s">
        <v>16542</v>
      </c>
      <c r="BD27" s="301"/>
      <c r="BE27" s="144" t="str">
        <f t="shared" si="35"/>
        <v>create table db_custscience_interns.col_16_DB_SLSCNSL_PRODREFRESH_CSTDW_SLS_TXN_DSCT_LN_FCT_null_value_count_table_stats (col_id int, null_value_count bigint) Row format delimited Fields terminated by '\t' Lines terminated by '\n'  Stored as textfile ;</v>
      </c>
      <c r="BF27" s="59"/>
      <c r="BG27" s="59"/>
      <c r="BH27" s="59"/>
      <c r="BI27" s="144" t="str">
        <f t="shared" si="36"/>
        <v xml:space="preserve">insert into table db_custscience_interns.col_16_DB_SLSCNSL_PRODREFRESH_CSTDW_SLS_TXN_DSCT_LN_FCT_null_value_count_table_stats select '16' as col_id, count (sell_loc_hash_key) as null_value_count where VD_IND IS NULL </v>
      </c>
      <c r="BJ27" s="59"/>
      <c r="BK27" s="59"/>
      <c r="BL27" s="59"/>
      <c r="BM27" s="144" t="str">
        <f t="shared" si="37"/>
        <v>insert into table db_custscience_interns.SUMMARY_of_DB_SLSCNSL_PRODREFRESH_CSTDW_SLS_TXN_DSCT_LN_FCT_null_value_count_table_stats select col_id, null_value_count from db_custscience_interns.col_16_DB_SLSCNSL_PRODREFRESH_CSTDW_SLS_TXN_DSCT_LN_FCT_null_value_count_table_stats ;</v>
      </c>
      <c r="BN27" s="59"/>
      <c r="BO27" s="59"/>
      <c r="BP27" s="300"/>
      <c r="BQ27" s="302"/>
      <c r="BR27" s="302"/>
      <c r="BS27" s="59"/>
      <c r="BT27" s="144" t="str">
        <f t="shared" si="38"/>
        <v>drop table db_custscience_interns.col_16_DB_SLSCNSL_PRODREFRESH_CSTDW_SLS_TXN_DSCT_LN_FCT_null_value_count_table_stats ;</v>
      </c>
    </row>
    <row r="28" spans="1:73">
      <c r="A28" t="s">
        <v>16282</v>
      </c>
      <c r="B28" s="144" t="str">
        <f t="shared" si="23"/>
        <v>awrd_id double</v>
      </c>
      <c r="C28" s="145">
        <f t="shared" si="24"/>
        <v>8</v>
      </c>
      <c r="D28" s="145">
        <f t="shared" si="25"/>
        <v>0</v>
      </c>
      <c r="E28" s="145"/>
      <c r="F28" s="36" t="str">
        <f t="shared" si="26"/>
        <v>AWRD_ID</v>
      </c>
      <c r="G28" s="36" t="str">
        <f t="shared" si="27"/>
        <v>double</v>
      </c>
      <c r="H28" s="29">
        <v>17</v>
      </c>
      <c r="I28" s="308">
        <f t="shared" si="22"/>
        <v>16350</v>
      </c>
      <c r="J28" s="215"/>
      <c r="K28" s="131" t="str">
        <f t="shared" si="2"/>
        <v xml:space="preserve"> (From PDM)</v>
      </c>
      <c r="L28" s="53"/>
      <c r="M28" s="428"/>
      <c r="N28" s="430" t="s">
        <v>112</v>
      </c>
      <c r="AE28" t="s">
        <v>2720</v>
      </c>
      <c r="AF28" t="s">
        <v>2842</v>
      </c>
      <c r="AG28" t="s">
        <v>16306</v>
      </c>
      <c r="AH28" s="144" t="str">
        <f t="shared" si="28"/>
        <v>TXN_ITM_DSCT_SEQ_NBR</v>
      </c>
      <c r="AI28" s="144" t="str">
        <f t="shared" si="29"/>
        <v>Identifies the discounts applied for a line item  (From PDM)</v>
      </c>
      <c r="AL28" s="298" t="str">
        <f t="shared" si="30"/>
        <v>col_17</v>
      </c>
      <c r="AM28" s="299" t="str">
        <f t="shared" si="31"/>
        <v>create table db_custscience_interns.col_17_DB_SLSCNSL_PRODREFRESH_CSTDW_SLS_TXN_DSCT_LN_FCT_distinct_values_table_stats (col_id int, distinct_values bigint) Row format delimited Fields terminated by '\t' Lines terminated by '\n'  Stored as textfile ;</v>
      </c>
      <c r="AN28" s="59" t="s">
        <v>16352</v>
      </c>
      <c r="AO28" s="59"/>
      <c r="AP28" s="59"/>
      <c r="AQ28" s="144" t="str">
        <f t="shared" si="32"/>
        <v>insert into table db_custscience_interns.col_17_DB_SLSCNSL_PRODREFRESH_CSTDW_SLS_TXN_DSCT_LN_FCT_distinct_values_table_stats select '17' as col_id, count (distinct AWRD_ID) as distinct_values</v>
      </c>
      <c r="AR28" s="59" t="s">
        <v>16401</v>
      </c>
      <c r="AS28" s="59"/>
      <c r="AT28" s="59"/>
      <c r="AU28" s="144" t="str">
        <f t="shared" si="33"/>
        <v>insert into table db_custscience_interns.SUMMARY_of_DB_SLSCNSL_PRODREFRESH_CSTDW_SLS_TXN_DSCT_LN_FCT_distinct_values_table_stats select col_id, distinct_values from db_custscience_interns.col_17_DB_SLSCNSL_PRODREFRESH_CSTDW_SLS_TXN_DSCT_LN_FCT_distinct_values_table_stats ;</v>
      </c>
      <c r="AV28" s="59" t="s">
        <v>16453</v>
      </c>
      <c r="AW28" s="59"/>
      <c r="AX28" s="300" t="s">
        <v>16498</v>
      </c>
      <c r="AY28" s="300">
        <v>24</v>
      </c>
      <c r="AZ28" s="300">
        <v>578</v>
      </c>
      <c r="BA28" s="59"/>
      <c r="BB28" s="144" t="str">
        <f t="shared" si="34"/>
        <v>drop table db_custscience_interns.col_17_DB_SLSCNSL_PRODREFRESH_CSTDW_SLS_TXN_DSCT_LN_FCT_distinct_values_table_stats;</v>
      </c>
      <c r="BC28" s="59" t="s">
        <v>16543</v>
      </c>
      <c r="BD28" s="301"/>
      <c r="BE28" s="144" t="str">
        <f t="shared" si="35"/>
        <v>create table db_custscience_interns.col_17_DB_SLSCNSL_PRODREFRESH_CSTDW_SLS_TXN_DSCT_LN_FCT_null_value_count_table_stats (col_id int, null_value_count bigint) Row format delimited Fields terminated by '\t' Lines terminated by '\n'  Stored as textfile ;</v>
      </c>
      <c r="BF28" s="59"/>
      <c r="BG28" s="59"/>
      <c r="BH28" s="59"/>
      <c r="BI28" s="144" t="str">
        <f t="shared" si="36"/>
        <v xml:space="preserve">insert into table db_custscience_interns.col_17_DB_SLSCNSL_PRODREFRESH_CSTDW_SLS_TXN_DSCT_LN_FCT_null_value_count_table_stats select '17' as col_id, count (sell_loc_hash_key) as null_value_count where AWRD_ID IS NULL </v>
      </c>
      <c r="BJ28" s="59"/>
      <c r="BK28" s="59"/>
      <c r="BL28" s="59"/>
      <c r="BM28" s="144" t="str">
        <f t="shared" si="37"/>
        <v>insert into table db_custscience_interns.SUMMARY_of_DB_SLSCNSL_PRODREFRESH_CSTDW_SLS_TXN_DSCT_LN_FCT_null_value_count_table_stats select col_id, null_value_count from db_custscience_interns.col_17_DB_SLSCNSL_PRODREFRESH_CSTDW_SLS_TXN_DSCT_LN_FCT_null_value_count_table_stats ;</v>
      </c>
      <c r="BN28" s="59"/>
      <c r="BO28" s="59"/>
      <c r="BP28" s="300"/>
      <c r="BQ28" s="302"/>
      <c r="BR28" s="302"/>
      <c r="BS28" s="59"/>
      <c r="BT28" s="144" t="str">
        <f t="shared" si="38"/>
        <v>drop table db_custscience_interns.col_17_DB_SLSCNSL_PRODREFRESH_CSTDW_SLS_TXN_DSCT_LN_FCT_null_value_count_table_stats ;</v>
      </c>
    </row>
    <row r="29" spans="1:73">
      <c r="A29" t="s">
        <v>16283</v>
      </c>
      <c r="B29" s="144" t="str">
        <f t="shared" si="23"/>
        <v>pmotn_key int</v>
      </c>
      <c r="C29" s="145">
        <f t="shared" si="24"/>
        <v>10</v>
      </c>
      <c r="D29" s="145">
        <f t="shared" si="25"/>
        <v>0</v>
      </c>
      <c r="E29" s="145"/>
      <c r="F29" s="36" t="str">
        <f t="shared" si="26"/>
        <v>PMOTN_KEY</v>
      </c>
      <c r="G29" s="36" t="str">
        <f t="shared" si="27"/>
        <v>int</v>
      </c>
      <c r="H29" s="29">
        <v>18</v>
      </c>
      <c r="I29" s="308">
        <f t="shared" si="22"/>
        <v>21684</v>
      </c>
      <c r="J29" s="215"/>
      <c r="K29" s="131" t="str">
        <f t="shared" si="2"/>
        <v>this is promotion SK  (From PDM)</v>
      </c>
      <c r="L29" s="53"/>
      <c r="M29" s="428"/>
      <c r="N29" s="430" t="s">
        <v>13200</v>
      </c>
      <c r="AE29" t="s">
        <v>16307</v>
      </c>
      <c r="AF29" t="s">
        <v>2825</v>
      </c>
      <c r="AG29" t="s">
        <v>16308</v>
      </c>
      <c r="AH29" s="144" t="str">
        <f t="shared" si="28"/>
        <v>PMOTN_CD</v>
      </c>
      <c r="AI29" s="144" t="str">
        <f t="shared" si="29"/>
        <v>Identifies the promotion.  (From PDM)</v>
      </c>
      <c r="AL29" s="298" t="str">
        <f t="shared" si="30"/>
        <v>col_18</v>
      </c>
      <c r="AM29" s="299" t="str">
        <f t="shared" si="31"/>
        <v>create table db_custscience_interns.col_18_DB_SLSCNSL_PRODREFRESH_CSTDW_SLS_TXN_DSCT_LN_FCT_distinct_values_table_stats (col_id int, distinct_values bigint) Row format delimited Fields terminated by '\t' Lines terminated by '\n'  Stored as textfile ;</v>
      </c>
      <c r="AN29" s="59" t="s">
        <v>16353</v>
      </c>
      <c r="AO29" s="59"/>
      <c r="AP29" s="59"/>
      <c r="AQ29" s="144" t="str">
        <f t="shared" si="32"/>
        <v>insert into table db_custscience_interns.col_18_DB_SLSCNSL_PRODREFRESH_CSTDW_SLS_TXN_DSCT_LN_FCT_distinct_values_table_stats select '18' as col_id, count (distinct PMOTN_KEY) as distinct_values</v>
      </c>
      <c r="AR29" s="59" t="s">
        <v>16402</v>
      </c>
      <c r="AS29" s="59"/>
      <c r="AT29" s="59"/>
      <c r="AU29" s="144" t="str">
        <f t="shared" si="33"/>
        <v>insert into table db_custscience_interns.SUMMARY_of_DB_SLSCNSL_PRODREFRESH_CSTDW_SLS_TXN_DSCT_LN_FCT_distinct_values_table_stats select col_id, distinct_values from db_custscience_interns.col_18_DB_SLSCNSL_PRODREFRESH_CSTDW_SLS_TXN_DSCT_LN_FCT_distinct_values_table_stats ;</v>
      </c>
      <c r="AV29" s="59" t="s">
        <v>16454</v>
      </c>
      <c r="AW29" s="59"/>
      <c r="AX29" s="300" t="s">
        <v>16499</v>
      </c>
      <c r="AY29" s="300">
        <v>25</v>
      </c>
      <c r="AZ29" s="300">
        <v>37272633</v>
      </c>
      <c r="BA29" s="59"/>
      <c r="BB29" s="144" t="str">
        <f t="shared" si="34"/>
        <v>drop table db_custscience_interns.col_18_DB_SLSCNSL_PRODREFRESH_CSTDW_SLS_TXN_DSCT_LN_FCT_distinct_values_table_stats;</v>
      </c>
      <c r="BC29" s="59" t="s">
        <v>16544</v>
      </c>
      <c r="BD29" s="301"/>
      <c r="BE29" s="144" t="str">
        <f t="shared" si="35"/>
        <v>create table db_custscience_interns.col_18_DB_SLSCNSL_PRODREFRESH_CSTDW_SLS_TXN_DSCT_LN_FCT_null_value_count_table_stats (col_id int, null_value_count bigint) Row format delimited Fields terminated by '\t' Lines terminated by '\n'  Stored as textfile ;</v>
      </c>
      <c r="BF29" s="59"/>
      <c r="BG29" s="59"/>
      <c r="BH29" s="59"/>
      <c r="BI29" s="144" t="str">
        <f t="shared" si="36"/>
        <v xml:space="preserve">insert into table db_custscience_interns.col_18_DB_SLSCNSL_PRODREFRESH_CSTDW_SLS_TXN_DSCT_LN_FCT_null_value_count_table_stats select '18' as col_id, count (sell_loc_hash_key) as null_value_count where PMOTN_KEY IS NULL </v>
      </c>
      <c r="BJ29" s="59"/>
      <c r="BK29" s="59"/>
      <c r="BL29" s="59"/>
      <c r="BM29" s="144" t="str">
        <f t="shared" si="37"/>
        <v>insert into table db_custscience_interns.SUMMARY_of_DB_SLSCNSL_PRODREFRESH_CSTDW_SLS_TXN_DSCT_LN_FCT_null_value_count_table_stats select col_id, null_value_count from db_custscience_interns.col_18_DB_SLSCNSL_PRODREFRESH_CSTDW_SLS_TXN_DSCT_LN_FCT_null_value_count_table_stats ;</v>
      </c>
      <c r="BN29" s="59"/>
      <c r="BO29" s="59"/>
      <c r="BP29" s="300"/>
      <c r="BQ29" s="302"/>
      <c r="BR29" s="302"/>
      <c r="BS29" s="59"/>
      <c r="BT29" s="144" t="str">
        <f t="shared" si="38"/>
        <v>drop table db_custscience_interns.col_18_DB_SLSCNSL_PRODREFRESH_CSTDW_SLS_TXN_DSCT_LN_FCT_null_value_count_table_stats ;</v>
      </c>
    </row>
    <row r="30" spans="1:73">
      <c r="A30" t="s">
        <v>473</v>
      </c>
      <c r="B30" s="144" t="str">
        <f t="shared" si="23"/>
        <v>pmotn_typ_cd string</v>
      </c>
      <c r="C30" s="145">
        <f t="shared" si="24"/>
        <v>13</v>
      </c>
      <c r="D30" s="145">
        <f t="shared" si="25"/>
        <v>0</v>
      </c>
      <c r="E30" s="145"/>
      <c r="F30" s="36" t="str">
        <f t="shared" si="26"/>
        <v>PMOTN_TYP_CD</v>
      </c>
      <c r="G30" s="36" t="str">
        <f t="shared" si="27"/>
        <v>string</v>
      </c>
      <c r="H30" s="29">
        <v>19</v>
      </c>
      <c r="I30" s="308">
        <f t="shared" si="22"/>
        <v>2</v>
      </c>
      <c r="J30" s="215"/>
      <c r="K30" s="131" t="str">
        <f t="shared" si="2"/>
        <v xml:space="preserve"> (From PDM)</v>
      </c>
      <c r="L30" s="53"/>
      <c r="M30" s="428"/>
      <c r="N30" s="430" t="s">
        <v>2555</v>
      </c>
      <c r="AE30" t="s">
        <v>16309</v>
      </c>
      <c r="AF30" t="s">
        <v>2825</v>
      </c>
      <c r="AG30" t="s">
        <v>16310</v>
      </c>
      <c r="AH30" s="144" t="str">
        <f t="shared" si="28"/>
        <v>PMOTN_EV_ID</v>
      </c>
      <c r="AI30" s="144" t="str">
        <f t="shared" si="29"/>
        <v>Identifies the promotion event.  (From PDM)</v>
      </c>
      <c r="AL30" s="298" t="str">
        <f t="shared" si="30"/>
        <v>col_19</v>
      </c>
      <c r="AM30" s="299" t="str">
        <f t="shared" si="31"/>
        <v>create table db_custscience_interns.col_19_DB_SLSCNSL_PRODREFRESH_CSTDW_SLS_TXN_DSCT_LN_FCT_distinct_values_table_stats (col_id int, distinct_values bigint) Row format delimited Fields terminated by '\t' Lines terminated by '\n'  Stored as textfile ;</v>
      </c>
      <c r="AN30" s="59" t="s">
        <v>16354</v>
      </c>
      <c r="AO30" s="59"/>
      <c r="AP30" s="59"/>
      <c r="AQ30" s="144" t="str">
        <f t="shared" si="32"/>
        <v>insert into table db_custscience_interns.col_19_DB_SLSCNSL_PRODREFRESH_CSTDW_SLS_TXN_DSCT_LN_FCT_distinct_values_table_stats select '19' as col_id, count (distinct PMOTN_TYP_CD) as distinct_values</v>
      </c>
      <c r="AR30" s="59" t="s">
        <v>16403</v>
      </c>
      <c r="AS30" s="59"/>
      <c r="AT30" s="59"/>
      <c r="AU30" s="144" t="str">
        <f t="shared" si="33"/>
        <v>insert into table db_custscience_interns.SUMMARY_of_DB_SLSCNSL_PRODREFRESH_CSTDW_SLS_TXN_DSCT_LN_FCT_distinct_values_table_stats select col_id, distinct_values from db_custscience_interns.col_19_DB_SLSCNSL_PRODREFRESH_CSTDW_SLS_TXN_DSCT_LN_FCT_distinct_values_table_stats ;</v>
      </c>
      <c r="AV30" s="59" t="s">
        <v>16455</v>
      </c>
      <c r="AW30" s="59"/>
      <c r="AX30" s="300" t="s">
        <v>4400</v>
      </c>
      <c r="AY30" s="300">
        <v>26</v>
      </c>
      <c r="AZ30" s="300">
        <v>0</v>
      </c>
      <c r="BA30" s="59"/>
      <c r="BB30" s="144" t="str">
        <f t="shared" si="34"/>
        <v>drop table db_custscience_interns.col_19_DB_SLSCNSL_PRODREFRESH_CSTDW_SLS_TXN_DSCT_LN_FCT_distinct_values_table_stats;</v>
      </c>
      <c r="BC30" s="59" t="s">
        <v>16545</v>
      </c>
      <c r="BD30" s="301"/>
      <c r="BE30" s="144" t="str">
        <f t="shared" si="35"/>
        <v>create table db_custscience_interns.col_19_DB_SLSCNSL_PRODREFRESH_CSTDW_SLS_TXN_DSCT_LN_FCT_null_value_count_table_stats (col_id int, null_value_count bigint) Row format delimited Fields terminated by '\t' Lines terminated by '\n'  Stored as textfile ;</v>
      </c>
      <c r="BF30" s="59"/>
      <c r="BG30" s="59"/>
      <c r="BH30" s="59"/>
      <c r="BI30" s="144" t="str">
        <f t="shared" si="36"/>
        <v xml:space="preserve">insert into table db_custscience_interns.col_19_DB_SLSCNSL_PRODREFRESH_CSTDW_SLS_TXN_DSCT_LN_FCT_null_value_count_table_stats select '19' as col_id, count (sell_loc_hash_key) as null_value_count where PMOTN_TYP_CD IS NULL </v>
      </c>
      <c r="BJ30" s="59"/>
      <c r="BK30" s="59"/>
      <c r="BL30" s="59"/>
      <c r="BM30" s="144" t="str">
        <f t="shared" si="37"/>
        <v>insert into table db_custscience_interns.SUMMARY_of_DB_SLSCNSL_PRODREFRESH_CSTDW_SLS_TXN_DSCT_LN_FCT_null_value_count_table_stats select col_id, null_value_count from db_custscience_interns.col_19_DB_SLSCNSL_PRODREFRESH_CSTDW_SLS_TXN_DSCT_LN_FCT_null_value_count_table_stats ;</v>
      </c>
      <c r="BN30" s="59"/>
      <c r="BO30" s="59"/>
      <c r="BP30" s="300"/>
      <c r="BQ30" s="302"/>
      <c r="BR30" s="302"/>
      <c r="BS30" s="59"/>
      <c r="BT30" s="144" t="str">
        <f t="shared" si="38"/>
        <v>drop table db_custscience_interns.col_19_DB_SLSCNSL_PRODREFRESH_CSTDW_SLS_TXN_DSCT_LN_FCT_null_value_count_table_stats ;</v>
      </c>
    </row>
    <row r="31" spans="1:73" ht="15.75" thickBot="1">
      <c r="A31" t="s">
        <v>16284</v>
      </c>
      <c r="B31" s="144" t="str">
        <f t="shared" si="23"/>
        <v>pmotn_typ_cd_desc string</v>
      </c>
      <c r="C31" s="145">
        <f t="shared" si="24"/>
        <v>18</v>
      </c>
      <c r="D31" s="145">
        <f t="shared" si="25"/>
        <v>0</v>
      </c>
      <c r="E31" s="145"/>
      <c r="F31" s="158" t="str">
        <f t="shared" si="26"/>
        <v>PMOTN_TYP_CD_DESC</v>
      </c>
      <c r="G31" s="158" t="str">
        <f t="shared" si="27"/>
        <v>string</v>
      </c>
      <c r="H31" s="162">
        <v>20</v>
      </c>
      <c r="I31" s="312">
        <f t="shared" si="22"/>
        <v>2</v>
      </c>
      <c r="J31" s="313"/>
      <c r="K31" s="333" t="str">
        <f t="shared" si="2"/>
        <v xml:space="preserve"> (From PDM)</v>
      </c>
      <c r="L31" s="440"/>
      <c r="M31" s="438"/>
      <c r="N31" s="439" t="s">
        <v>16327</v>
      </c>
      <c r="AE31" t="s">
        <v>2693</v>
      </c>
      <c r="AF31" t="s">
        <v>2825</v>
      </c>
      <c r="AG31" t="s">
        <v>16311</v>
      </c>
      <c r="AH31" s="144" t="str">
        <f t="shared" si="28"/>
        <v>DSCT_EMP_PRTC_TYP_CD</v>
      </c>
      <c r="AI31" s="144" t="str">
        <f t="shared" si="29"/>
        <v>A code to uniquely identify atype of empolyee discountparticipation.  (From PDM)</v>
      </c>
      <c r="AL31" s="298" t="str">
        <f t="shared" si="30"/>
        <v>col_20</v>
      </c>
      <c r="AM31" s="299" t="str">
        <f t="shared" si="31"/>
        <v>create table db_custscience_interns.col_20_DB_SLSCNSL_PRODREFRESH_CSTDW_SLS_TXN_DSCT_LN_FCT_distinct_values_table_stats (col_id int, distinct_values bigint) Row format delimited Fields terminated by '\t' Lines terminated by '\n'  Stored as textfile ;</v>
      </c>
      <c r="AN31" s="59" t="s">
        <v>16355</v>
      </c>
      <c r="AO31" s="59"/>
      <c r="AP31" s="59"/>
      <c r="AQ31" s="144" t="str">
        <f t="shared" si="32"/>
        <v>insert into table db_custscience_interns.col_20_DB_SLSCNSL_PRODREFRESH_CSTDW_SLS_TXN_DSCT_LN_FCT_distinct_values_table_stats select '20' as col_id, count (distinct PMOTN_TYP_CD_DESC) as distinct_values</v>
      </c>
      <c r="AR31" s="59" t="s">
        <v>16404</v>
      </c>
      <c r="AS31" s="59"/>
      <c r="AT31" s="59"/>
      <c r="AU31" s="144" t="str">
        <f t="shared" si="33"/>
        <v>insert into table db_custscience_interns.SUMMARY_of_DB_SLSCNSL_PRODREFRESH_CSTDW_SLS_TXN_DSCT_LN_FCT_distinct_values_table_stats select col_id, distinct_values from db_custscience_interns.col_20_DB_SLSCNSL_PRODREFRESH_CSTDW_SLS_TXN_DSCT_LN_FCT_distinct_values_table_stats ;</v>
      </c>
      <c r="AV31" s="59" t="s">
        <v>16456</v>
      </c>
      <c r="AW31" s="59"/>
      <c r="AX31" s="300" t="s">
        <v>16500</v>
      </c>
      <c r="AY31" s="300">
        <v>27</v>
      </c>
      <c r="AZ31" s="300">
        <v>554691</v>
      </c>
      <c r="BA31" s="59"/>
      <c r="BB31" s="144" t="str">
        <f t="shared" si="34"/>
        <v>drop table db_custscience_interns.col_20_DB_SLSCNSL_PRODREFRESH_CSTDW_SLS_TXN_DSCT_LN_FCT_distinct_values_table_stats;</v>
      </c>
      <c r="BC31" s="59" t="s">
        <v>16546</v>
      </c>
      <c r="BD31" s="301"/>
      <c r="BE31" s="144" t="str">
        <f t="shared" si="35"/>
        <v>create table db_custscience_interns.col_20_DB_SLSCNSL_PRODREFRESH_CSTDW_SLS_TXN_DSCT_LN_FCT_null_value_count_table_stats (col_id int, null_value_count bigint) Row format delimited Fields terminated by '\t' Lines terminated by '\n'  Stored as textfile ;</v>
      </c>
      <c r="BF31" s="59"/>
      <c r="BG31" s="59"/>
      <c r="BH31" s="59"/>
      <c r="BI31" s="144" t="str">
        <f t="shared" si="36"/>
        <v xml:space="preserve">insert into table db_custscience_interns.col_20_DB_SLSCNSL_PRODREFRESH_CSTDW_SLS_TXN_DSCT_LN_FCT_null_value_count_table_stats select '20' as col_id, count (sell_loc_hash_key) as null_value_count where PMOTN_TYP_CD_DESC IS NULL </v>
      </c>
      <c r="BJ31" s="59"/>
      <c r="BK31" s="59"/>
      <c r="BL31" s="59"/>
      <c r="BM31" s="144" t="str">
        <f t="shared" si="37"/>
        <v>insert into table db_custscience_interns.SUMMARY_of_DB_SLSCNSL_PRODREFRESH_CSTDW_SLS_TXN_DSCT_LN_FCT_null_value_count_table_stats select col_id, null_value_count from db_custscience_interns.col_20_DB_SLSCNSL_PRODREFRESH_CSTDW_SLS_TXN_DSCT_LN_FCT_null_value_count_table_stats ;</v>
      </c>
      <c r="BN31" s="59"/>
      <c r="BO31" s="59"/>
      <c r="BP31" s="300"/>
      <c r="BQ31" s="302"/>
      <c r="BR31" s="302"/>
      <c r="BS31" s="59"/>
      <c r="BT31" s="144" t="str">
        <f t="shared" si="38"/>
        <v>drop table db_custscience_interns.col_20_DB_SLSCNSL_PRODREFRESH_CSTDW_SLS_TXN_DSCT_LN_FCT_null_value_count_table_stats ;</v>
      </c>
    </row>
    <row r="32" spans="1:73">
      <c r="A32" t="s">
        <v>16285</v>
      </c>
      <c r="B32" s="144" t="str">
        <f t="shared" si="23"/>
        <v>mkt_pmotn_cd string</v>
      </c>
      <c r="C32" s="145">
        <f t="shared" si="24"/>
        <v>13</v>
      </c>
      <c r="D32" s="145">
        <f t="shared" si="25"/>
        <v>0</v>
      </c>
      <c r="E32" s="145"/>
      <c r="F32" s="152" t="str">
        <f t="shared" si="26"/>
        <v>MKT_PMOTN_CD</v>
      </c>
      <c r="G32" s="152" t="str">
        <f t="shared" si="27"/>
        <v>string</v>
      </c>
      <c r="H32" s="156">
        <v>21</v>
      </c>
      <c r="I32" s="310">
        <f t="shared" si="22"/>
        <v>232017415</v>
      </c>
      <c r="J32" s="311"/>
      <c r="K32" s="179" t="str">
        <f t="shared" si="2"/>
        <v xml:space="preserve"> (From PDM)</v>
      </c>
      <c r="L32" s="434"/>
      <c r="M32" s="435"/>
      <c r="N32" s="436" t="s">
        <v>16335</v>
      </c>
      <c r="AE32" t="s">
        <v>2716</v>
      </c>
      <c r="AF32" t="s">
        <v>2825</v>
      </c>
      <c r="AH32" s="144" t="str">
        <f t="shared" si="28"/>
        <v>DSCT_ALW_CD_DESC</v>
      </c>
      <c r="AI32" s="144" t="str">
        <f t="shared" si="29"/>
        <v xml:space="preserve"> (From PDM)</v>
      </c>
      <c r="AL32" s="298" t="str">
        <f t="shared" si="30"/>
        <v>col_21</v>
      </c>
      <c r="AM32" s="299" t="str">
        <f t="shared" si="31"/>
        <v>create table db_custscience_interns.col_21_DB_SLSCNSL_PRODREFRESH_CSTDW_SLS_TXN_DSCT_LN_FCT_distinct_values_table_stats (col_id int, distinct_values bigint) Row format delimited Fields terminated by '\t' Lines terminated by '\n'  Stored as textfile ;</v>
      </c>
      <c r="AN32" s="59" t="s">
        <v>16356</v>
      </c>
      <c r="AO32" s="59"/>
      <c r="AP32" s="59"/>
      <c r="AQ32" s="144" t="str">
        <f t="shared" si="32"/>
        <v>insert into table db_custscience_interns.col_21_DB_SLSCNSL_PRODREFRESH_CSTDW_SLS_TXN_DSCT_LN_FCT_distinct_values_table_stats select '21' as col_id, count (distinct MKT_PMOTN_CD) as distinct_values</v>
      </c>
      <c r="AR32" s="59" t="s">
        <v>16405</v>
      </c>
      <c r="AS32" s="59"/>
      <c r="AT32" s="59"/>
      <c r="AU32" s="144" t="str">
        <f t="shared" si="33"/>
        <v>insert into table db_custscience_interns.SUMMARY_of_DB_SLSCNSL_PRODREFRESH_CSTDW_SLS_TXN_DSCT_LN_FCT_distinct_values_table_stats select col_id, distinct_values from db_custscience_interns.col_21_DB_SLSCNSL_PRODREFRESH_CSTDW_SLS_TXN_DSCT_LN_FCT_distinct_values_table_stats ;</v>
      </c>
      <c r="AV32" s="59" t="s">
        <v>16457</v>
      </c>
      <c r="AW32" s="59"/>
      <c r="AX32" s="300" t="s">
        <v>16501</v>
      </c>
      <c r="AY32" s="300">
        <v>28</v>
      </c>
      <c r="AZ32" s="300">
        <v>4</v>
      </c>
      <c r="BA32" s="59"/>
      <c r="BB32" s="144" t="str">
        <f t="shared" si="34"/>
        <v>drop table db_custscience_interns.col_21_DB_SLSCNSL_PRODREFRESH_CSTDW_SLS_TXN_DSCT_LN_FCT_distinct_values_table_stats;</v>
      </c>
      <c r="BC32" s="59" t="s">
        <v>16547</v>
      </c>
      <c r="BD32" s="301"/>
      <c r="BE32" s="144" t="str">
        <f t="shared" si="35"/>
        <v>create table db_custscience_interns.col_21_DB_SLSCNSL_PRODREFRESH_CSTDW_SLS_TXN_DSCT_LN_FCT_null_value_count_table_stats (col_id int, null_value_count bigint) Row format delimited Fields terminated by '\t' Lines terminated by '\n'  Stored as textfile ;</v>
      </c>
      <c r="BF32" s="59"/>
      <c r="BG32" s="59"/>
      <c r="BH32" s="59"/>
      <c r="BI32" s="144" t="str">
        <f t="shared" si="36"/>
        <v xml:space="preserve">insert into table db_custscience_interns.col_21_DB_SLSCNSL_PRODREFRESH_CSTDW_SLS_TXN_DSCT_LN_FCT_null_value_count_table_stats select '21' as col_id, count (sell_loc_hash_key) as null_value_count where MKT_PMOTN_CD IS NULL </v>
      </c>
      <c r="BJ32" s="59"/>
      <c r="BK32" s="59"/>
      <c r="BL32" s="59"/>
      <c r="BM32" s="144" t="str">
        <f t="shared" si="37"/>
        <v>insert into table db_custscience_interns.SUMMARY_of_DB_SLSCNSL_PRODREFRESH_CSTDW_SLS_TXN_DSCT_LN_FCT_null_value_count_table_stats select col_id, null_value_count from db_custscience_interns.col_21_DB_SLSCNSL_PRODREFRESH_CSTDW_SLS_TXN_DSCT_LN_FCT_null_value_count_table_stats ;</v>
      </c>
      <c r="BN32" s="59"/>
      <c r="BO32" s="59"/>
      <c r="BP32" s="300"/>
      <c r="BQ32" s="302"/>
      <c r="BR32" s="302"/>
      <c r="BS32" s="59"/>
      <c r="BT32" s="144" t="str">
        <f t="shared" si="38"/>
        <v>drop table db_custscience_interns.col_21_DB_SLSCNSL_PRODREFRESH_CSTDW_SLS_TXN_DSCT_LN_FCT_null_value_count_table_stats ;</v>
      </c>
    </row>
    <row r="33" spans="1:72">
      <c r="A33" t="s">
        <v>16286</v>
      </c>
      <c r="B33" s="144" t="str">
        <f t="shared" si="23"/>
        <v>mkt_pmotn_cd_desc string</v>
      </c>
      <c r="C33" s="145">
        <f t="shared" si="24"/>
        <v>18</v>
      </c>
      <c r="D33" s="145">
        <f t="shared" si="25"/>
        <v>0</v>
      </c>
      <c r="E33" s="145"/>
      <c r="F33" s="36" t="str">
        <f t="shared" si="26"/>
        <v>MKT_PMOTN_CD_DESC</v>
      </c>
      <c r="G33" s="36" t="str">
        <f t="shared" si="27"/>
        <v>string</v>
      </c>
      <c r="H33" s="29">
        <v>22</v>
      </c>
      <c r="I33" s="308">
        <f t="shared" si="22"/>
        <v>1</v>
      </c>
      <c r="J33" s="215"/>
      <c r="K33" s="131" t="str">
        <f t="shared" si="2"/>
        <v xml:space="preserve"> (From PDM)</v>
      </c>
      <c r="L33" s="53"/>
      <c r="M33" s="428"/>
      <c r="N33" s="430" t="s">
        <v>112</v>
      </c>
      <c r="AE33" t="s">
        <v>2712</v>
      </c>
      <c r="AF33" t="s">
        <v>2825</v>
      </c>
      <c r="AH33" s="144" t="str">
        <f t="shared" si="28"/>
        <v>DSCT_OPT_CD_DESC</v>
      </c>
      <c r="AI33" s="144" t="str">
        <f t="shared" si="29"/>
        <v xml:space="preserve"> (From PDM)</v>
      </c>
      <c r="AL33" s="298" t="str">
        <f t="shared" si="30"/>
        <v>col_22</v>
      </c>
      <c r="AM33" s="299" t="str">
        <f t="shared" si="31"/>
        <v>create table db_custscience_interns.col_22_DB_SLSCNSL_PRODREFRESH_CSTDW_SLS_TXN_DSCT_LN_FCT_distinct_values_table_stats (col_id int, distinct_values bigint) Row format delimited Fields terminated by '\t' Lines terminated by '\n'  Stored as textfile ;</v>
      </c>
      <c r="AN33" s="59" t="s">
        <v>16357</v>
      </c>
      <c r="AO33" s="59"/>
      <c r="AP33" s="59"/>
      <c r="AQ33" s="144" t="str">
        <f t="shared" si="32"/>
        <v>insert into table db_custscience_interns.col_22_DB_SLSCNSL_PRODREFRESH_CSTDW_SLS_TXN_DSCT_LN_FCT_distinct_values_table_stats select '22' as col_id, count (distinct MKT_PMOTN_CD_DESC) as distinct_values</v>
      </c>
      <c r="AR33" s="59" t="s">
        <v>16406</v>
      </c>
      <c r="AS33" s="59"/>
      <c r="AT33" s="59"/>
      <c r="AU33" s="144" t="str">
        <f t="shared" si="33"/>
        <v>insert into table db_custscience_interns.SUMMARY_of_DB_SLSCNSL_PRODREFRESH_CSTDW_SLS_TXN_DSCT_LN_FCT_distinct_values_table_stats select col_id, distinct_values from db_custscience_interns.col_22_DB_SLSCNSL_PRODREFRESH_CSTDW_SLS_TXN_DSCT_LN_FCT_distinct_values_table_stats ;</v>
      </c>
      <c r="AV33" s="59" t="s">
        <v>16458</v>
      </c>
      <c r="AW33" s="59"/>
      <c r="AX33" s="300" t="s">
        <v>16502</v>
      </c>
      <c r="AY33" s="300">
        <v>29</v>
      </c>
      <c r="AZ33" s="300">
        <v>1</v>
      </c>
      <c r="BA33" s="59"/>
      <c r="BB33" s="144" t="str">
        <f t="shared" si="34"/>
        <v>drop table db_custscience_interns.col_22_DB_SLSCNSL_PRODREFRESH_CSTDW_SLS_TXN_DSCT_LN_FCT_distinct_values_table_stats;</v>
      </c>
      <c r="BC33" s="59" t="s">
        <v>16548</v>
      </c>
      <c r="BD33" s="301"/>
      <c r="BE33" s="144" t="str">
        <f t="shared" si="35"/>
        <v>create table db_custscience_interns.col_22_DB_SLSCNSL_PRODREFRESH_CSTDW_SLS_TXN_DSCT_LN_FCT_null_value_count_table_stats (col_id int, null_value_count bigint) Row format delimited Fields terminated by '\t' Lines terminated by '\n'  Stored as textfile ;</v>
      </c>
      <c r="BF33" s="59"/>
      <c r="BG33" s="59"/>
      <c r="BH33" s="59"/>
      <c r="BI33" s="144" t="str">
        <f t="shared" si="36"/>
        <v xml:space="preserve">insert into table db_custscience_interns.col_22_DB_SLSCNSL_PRODREFRESH_CSTDW_SLS_TXN_DSCT_LN_FCT_null_value_count_table_stats select '22' as col_id, count (sell_loc_hash_key) as null_value_count where MKT_PMOTN_CD_DESC IS NULL </v>
      </c>
      <c r="BJ33" s="59"/>
      <c r="BK33" s="59"/>
      <c r="BL33" s="59"/>
      <c r="BM33" s="144" t="str">
        <f t="shared" si="37"/>
        <v>insert into table db_custscience_interns.SUMMARY_of_DB_SLSCNSL_PRODREFRESH_CSTDW_SLS_TXN_DSCT_LN_FCT_null_value_count_table_stats select col_id, null_value_count from db_custscience_interns.col_22_DB_SLSCNSL_PRODREFRESH_CSTDW_SLS_TXN_DSCT_LN_FCT_null_value_count_table_stats ;</v>
      </c>
      <c r="BN33" s="59"/>
      <c r="BO33" s="59"/>
      <c r="BP33" s="300"/>
      <c r="BQ33" s="302"/>
      <c r="BR33" s="302"/>
      <c r="BS33" s="59"/>
      <c r="BT33" s="144" t="str">
        <f t="shared" si="38"/>
        <v>drop table db_custscience_interns.col_22_DB_SLSCNSL_PRODREFRESH_CSTDW_SLS_TXN_DSCT_LN_FCT_null_value_count_table_stats ;</v>
      </c>
    </row>
    <row r="34" spans="1:72">
      <c r="A34" t="s">
        <v>16287</v>
      </c>
      <c r="B34" s="144" t="str">
        <f t="shared" si="23"/>
        <v>rtn_awrd_id double</v>
      </c>
      <c r="C34" s="145">
        <f t="shared" si="24"/>
        <v>12</v>
      </c>
      <c r="D34" s="145">
        <f t="shared" si="25"/>
        <v>0</v>
      </c>
      <c r="E34" s="145"/>
      <c r="F34" s="36" t="str">
        <f t="shared" si="26"/>
        <v>RTN_AWRD_ID</v>
      </c>
      <c r="G34" s="36" t="str">
        <f t="shared" si="27"/>
        <v>double</v>
      </c>
      <c r="H34" s="29">
        <v>23</v>
      </c>
      <c r="I34" s="308">
        <f t="shared" si="22"/>
        <v>0</v>
      </c>
      <c r="J34" s="215"/>
      <c r="K34" s="131" t="str">
        <f t="shared" si="2"/>
        <v xml:space="preserve"> (From PDM)</v>
      </c>
      <c r="L34" s="53"/>
      <c r="M34" s="428"/>
      <c r="N34" s="430" t="s">
        <v>112</v>
      </c>
      <c r="AE34" t="s">
        <v>2694</v>
      </c>
      <c r="AF34" t="s">
        <v>2825</v>
      </c>
      <c r="AG34" t="s">
        <v>12582</v>
      </c>
      <c r="AH34" s="144" t="str">
        <f t="shared" si="28"/>
        <v>MEM_ID</v>
      </c>
      <c r="AI34" s="144" t="str">
        <f t="shared" si="29"/>
        <v>Identifies the member.  (From PDM)</v>
      </c>
      <c r="AL34" s="298" t="str">
        <f t="shared" si="30"/>
        <v>col_23</v>
      </c>
      <c r="AM34" s="299" t="str">
        <f t="shared" si="31"/>
        <v>create table db_custscience_interns.col_23_DB_SLSCNSL_PRODREFRESH_CSTDW_SLS_TXN_DSCT_LN_FCT_distinct_values_table_stats (col_id int, distinct_values bigint) Row format delimited Fields terminated by '\t' Lines terminated by '\n'  Stored as textfile ;</v>
      </c>
      <c r="AN34" s="59" t="s">
        <v>16358</v>
      </c>
      <c r="AO34" s="59"/>
      <c r="AP34" s="59"/>
      <c r="AQ34" s="144" t="str">
        <f t="shared" si="32"/>
        <v>insert into table db_custscience_interns.col_23_DB_SLSCNSL_PRODREFRESH_CSTDW_SLS_TXN_DSCT_LN_FCT_distinct_values_table_stats select '23' as col_id, count (distinct RTN_AWRD_ID) as distinct_values</v>
      </c>
      <c r="AR34" s="59" t="s">
        <v>16407</v>
      </c>
      <c r="AS34" s="59"/>
      <c r="AT34" s="59"/>
      <c r="AU34" s="144" t="str">
        <f t="shared" si="33"/>
        <v>insert into table db_custscience_interns.SUMMARY_of_DB_SLSCNSL_PRODREFRESH_CSTDW_SLS_TXN_DSCT_LN_FCT_distinct_values_table_stats select col_id, distinct_values from db_custscience_interns.col_23_DB_SLSCNSL_PRODREFRESH_CSTDW_SLS_TXN_DSCT_LN_FCT_distinct_values_table_stats ;</v>
      </c>
      <c r="AV34" s="59" t="s">
        <v>16459</v>
      </c>
      <c r="AW34" s="59"/>
      <c r="AX34" s="300" t="s">
        <v>16503</v>
      </c>
      <c r="AY34" s="300">
        <v>30</v>
      </c>
      <c r="AZ34" s="300">
        <v>4082</v>
      </c>
      <c r="BA34" s="59"/>
      <c r="BB34" s="144" t="str">
        <f t="shared" si="34"/>
        <v>drop table db_custscience_interns.col_23_DB_SLSCNSL_PRODREFRESH_CSTDW_SLS_TXN_DSCT_LN_FCT_distinct_values_table_stats;</v>
      </c>
      <c r="BC34" s="59" t="s">
        <v>16549</v>
      </c>
      <c r="BD34" s="301"/>
      <c r="BE34" s="144" t="str">
        <f t="shared" si="35"/>
        <v>create table db_custscience_interns.col_23_DB_SLSCNSL_PRODREFRESH_CSTDW_SLS_TXN_DSCT_LN_FCT_null_value_count_table_stats (col_id int, null_value_count bigint) Row format delimited Fields terminated by '\t' Lines terminated by '\n'  Stored as textfile ;</v>
      </c>
      <c r="BF34" s="59"/>
      <c r="BG34" s="59"/>
      <c r="BH34" s="59"/>
      <c r="BI34" s="144" t="str">
        <f t="shared" si="36"/>
        <v xml:space="preserve">insert into table db_custscience_interns.col_23_DB_SLSCNSL_PRODREFRESH_CSTDW_SLS_TXN_DSCT_LN_FCT_null_value_count_table_stats select '23' as col_id, count (sell_loc_hash_key) as null_value_count where RTN_AWRD_ID IS NULL </v>
      </c>
      <c r="BJ34" s="59"/>
      <c r="BK34" s="59"/>
      <c r="BL34" s="59"/>
      <c r="BM34" s="144" t="str">
        <f t="shared" si="37"/>
        <v>insert into table db_custscience_interns.SUMMARY_of_DB_SLSCNSL_PRODREFRESH_CSTDW_SLS_TXN_DSCT_LN_FCT_null_value_count_table_stats select col_id, null_value_count from db_custscience_interns.col_23_DB_SLSCNSL_PRODREFRESH_CSTDW_SLS_TXN_DSCT_LN_FCT_null_value_count_table_stats ;</v>
      </c>
      <c r="BN34" s="59"/>
      <c r="BO34" s="59"/>
      <c r="BP34" s="300"/>
      <c r="BQ34" s="302"/>
      <c r="BR34" s="302"/>
      <c r="BS34" s="59"/>
      <c r="BT34" s="144" t="str">
        <f t="shared" si="38"/>
        <v>drop table db_custscience_interns.col_23_DB_SLSCNSL_PRODREFRESH_CSTDW_SLS_TXN_DSCT_LN_FCT_null_value_count_table_stats ;</v>
      </c>
    </row>
    <row r="35" spans="1:72">
      <c r="A35" t="s">
        <v>16288</v>
      </c>
      <c r="B35" s="144" t="str">
        <f t="shared" si="23"/>
        <v>rtn_pmotn_key int</v>
      </c>
      <c r="C35" s="145">
        <f t="shared" si="24"/>
        <v>14</v>
      </c>
      <c r="D35" s="145">
        <f t="shared" si="25"/>
        <v>0</v>
      </c>
      <c r="E35" s="145"/>
      <c r="F35" s="36" t="str">
        <f t="shared" si="26"/>
        <v>RTN_PMOTN_KEY</v>
      </c>
      <c r="G35" s="36" t="str">
        <f t="shared" si="27"/>
        <v>int</v>
      </c>
      <c r="H35" s="29">
        <v>24</v>
      </c>
      <c r="I35" s="308">
        <f t="shared" si="22"/>
        <v>578</v>
      </c>
      <c r="J35" s="215"/>
      <c r="K35" s="131" t="str">
        <f t="shared" si="2"/>
        <v xml:space="preserve"> (From PDM)</v>
      </c>
      <c r="L35" s="53"/>
      <c r="M35" s="428"/>
      <c r="N35" s="430" t="s">
        <v>112</v>
      </c>
      <c r="AE35" t="s">
        <v>16312</v>
      </c>
      <c r="AF35" t="s">
        <v>2842</v>
      </c>
      <c r="AG35" t="s">
        <v>16313</v>
      </c>
      <c r="AH35" s="144" t="str">
        <f t="shared" si="28"/>
        <v>PMOTN_KEY</v>
      </c>
      <c r="AI35" s="144" t="str">
        <f t="shared" si="29"/>
        <v>this is promotion SK  (From PDM)</v>
      </c>
      <c r="AL35" s="298" t="str">
        <f t="shared" si="30"/>
        <v>col_24</v>
      </c>
      <c r="AM35" s="299" t="str">
        <f t="shared" si="31"/>
        <v>create table db_custscience_interns.col_24_DB_SLSCNSL_PRODREFRESH_CSTDW_SLS_TXN_DSCT_LN_FCT_distinct_values_table_stats (col_id int, distinct_values bigint) Row format delimited Fields terminated by '\t' Lines terminated by '\n'  Stored as textfile ;</v>
      </c>
      <c r="AN35" s="59" t="s">
        <v>16359</v>
      </c>
      <c r="AO35" s="59"/>
      <c r="AP35" s="59"/>
      <c r="AQ35" s="144" t="str">
        <f t="shared" si="32"/>
        <v>insert into table db_custscience_interns.col_24_DB_SLSCNSL_PRODREFRESH_CSTDW_SLS_TXN_DSCT_LN_FCT_distinct_values_table_stats select '24' as col_id, count (distinct RTN_PMOTN_KEY) as distinct_values</v>
      </c>
      <c r="AR35" s="59" t="s">
        <v>16408</v>
      </c>
      <c r="AS35" s="59"/>
      <c r="AT35" s="59"/>
      <c r="AU35" s="144" t="str">
        <f t="shared" si="33"/>
        <v>insert into table db_custscience_interns.SUMMARY_of_DB_SLSCNSL_PRODREFRESH_CSTDW_SLS_TXN_DSCT_LN_FCT_distinct_values_table_stats select col_id, distinct_values from db_custscience_interns.col_24_DB_SLSCNSL_PRODREFRESH_CSTDW_SLS_TXN_DSCT_LN_FCT_distinct_values_table_stats ;</v>
      </c>
      <c r="AV35" s="59" t="s">
        <v>16460</v>
      </c>
      <c r="AW35" s="59"/>
      <c r="AX35" s="300" t="s">
        <v>16504</v>
      </c>
      <c r="AY35" s="300">
        <v>4</v>
      </c>
      <c r="AZ35" s="300">
        <v>34482959</v>
      </c>
      <c r="BA35" s="59"/>
      <c r="BB35" s="144" t="str">
        <f t="shared" si="34"/>
        <v>drop table db_custscience_interns.col_24_DB_SLSCNSL_PRODREFRESH_CSTDW_SLS_TXN_DSCT_LN_FCT_distinct_values_table_stats;</v>
      </c>
      <c r="BC35" s="59" t="s">
        <v>16550</v>
      </c>
      <c r="BD35" s="301"/>
      <c r="BE35" s="144" t="str">
        <f t="shared" si="35"/>
        <v>create table db_custscience_interns.col_24_DB_SLSCNSL_PRODREFRESH_CSTDW_SLS_TXN_DSCT_LN_FCT_null_value_count_table_stats (col_id int, null_value_count bigint) Row format delimited Fields terminated by '\t' Lines terminated by '\n'  Stored as textfile ;</v>
      </c>
      <c r="BF35" s="59"/>
      <c r="BG35" s="59"/>
      <c r="BH35" s="59"/>
      <c r="BI35" s="144" t="str">
        <f t="shared" si="36"/>
        <v xml:space="preserve">insert into table db_custscience_interns.col_24_DB_SLSCNSL_PRODREFRESH_CSTDW_SLS_TXN_DSCT_LN_FCT_null_value_count_table_stats select '24' as col_id, count (sell_loc_hash_key) as null_value_count where RTN_PMOTN_KEY IS NULL </v>
      </c>
      <c r="BJ35" s="59"/>
      <c r="BK35" s="59"/>
      <c r="BL35" s="59"/>
      <c r="BM35" s="144" t="str">
        <f t="shared" si="37"/>
        <v>insert into table db_custscience_interns.SUMMARY_of_DB_SLSCNSL_PRODREFRESH_CSTDW_SLS_TXN_DSCT_LN_FCT_null_value_count_table_stats select col_id, null_value_count from db_custscience_interns.col_24_DB_SLSCNSL_PRODREFRESH_CSTDW_SLS_TXN_DSCT_LN_FCT_null_value_count_table_stats ;</v>
      </c>
      <c r="BN35" s="59"/>
      <c r="BO35" s="59"/>
      <c r="BP35" s="300"/>
      <c r="BQ35" s="302"/>
      <c r="BR35" s="302"/>
      <c r="BS35" s="59"/>
      <c r="BT35" s="144" t="str">
        <f t="shared" si="38"/>
        <v>drop table db_custscience_interns.col_24_DB_SLSCNSL_PRODREFRESH_CSTDW_SLS_TXN_DSCT_LN_FCT_null_value_count_table_stats ;</v>
      </c>
    </row>
    <row r="36" spans="1:72">
      <c r="A36" t="s">
        <v>16289</v>
      </c>
      <c r="B36" s="144" t="str">
        <f t="shared" si="23"/>
        <v>rtn_mkt_pmotn_cd string</v>
      </c>
      <c r="C36" s="145">
        <f t="shared" si="24"/>
        <v>17</v>
      </c>
      <c r="D36" s="145">
        <f t="shared" si="25"/>
        <v>0</v>
      </c>
      <c r="E36" s="145"/>
      <c r="F36" s="36" t="str">
        <f t="shared" si="26"/>
        <v>RTN_MKT_PMOTN_CD</v>
      </c>
      <c r="G36" s="36" t="str">
        <f t="shared" si="27"/>
        <v>string</v>
      </c>
      <c r="H36" s="29">
        <v>25</v>
      </c>
      <c r="I36" s="308">
        <f t="shared" si="22"/>
        <v>37272633</v>
      </c>
      <c r="J36" s="215"/>
      <c r="K36" s="131" t="str">
        <f t="shared" si="2"/>
        <v xml:space="preserve"> (From PDM)</v>
      </c>
      <c r="L36" s="53"/>
      <c r="M36" s="428"/>
      <c r="N36" s="430" t="s">
        <v>112</v>
      </c>
      <c r="AE36" t="s">
        <v>2700</v>
      </c>
      <c r="AF36" t="s">
        <v>2825</v>
      </c>
      <c r="AH36" s="144" t="str">
        <f t="shared" si="28"/>
        <v>PMOTN_TYP_CD</v>
      </c>
      <c r="AI36" s="144" t="str">
        <f t="shared" si="29"/>
        <v xml:space="preserve"> (From PDM)</v>
      </c>
      <c r="AL36" s="298" t="str">
        <f t="shared" si="30"/>
        <v>col_25</v>
      </c>
      <c r="AM36" s="299" t="str">
        <f t="shared" si="31"/>
        <v>create table db_custscience_interns.col_25_DB_SLSCNSL_PRODREFRESH_CSTDW_SLS_TXN_DSCT_LN_FCT_distinct_values_table_stats (col_id int, distinct_values bigint) Row format delimited Fields terminated by '\t' Lines terminated by '\n'  Stored as textfile ;</v>
      </c>
      <c r="AN36" s="59" t="s">
        <v>16360</v>
      </c>
      <c r="AO36" s="59"/>
      <c r="AP36" s="59"/>
      <c r="AQ36" s="144" t="str">
        <f t="shared" si="32"/>
        <v>insert into table db_custscience_interns.col_25_DB_SLSCNSL_PRODREFRESH_CSTDW_SLS_TXN_DSCT_LN_FCT_distinct_values_table_stats select '25' as col_id, count (distinct RTN_MKT_PMOTN_CD) as distinct_values</v>
      </c>
      <c r="AR36" s="59" t="s">
        <v>16409</v>
      </c>
      <c r="AS36" s="59"/>
      <c r="AT36" s="59"/>
      <c r="AU36" s="144" t="str">
        <f t="shared" si="33"/>
        <v>insert into table db_custscience_interns.SUMMARY_of_DB_SLSCNSL_PRODREFRESH_CSTDW_SLS_TXN_DSCT_LN_FCT_distinct_values_table_stats select col_id, distinct_values from db_custscience_interns.col_25_DB_SLSCNSL_PRODREFRESH_CSTDW_SLS_TXN_DSCT_LN_FCT_distinct_values_table_stats ;</v>
      </c>
      <c r="AV36" s="59" t="s">
        <v>16461</v>
      </c>
      <c r="AW36" s="59"/>
      <c r="AX36" s="300" t="s">
        <v>16505</v>
      </c>
      <c r="AY36" s="300">
        <v>31</v>
      </c>
      <c r="AZ36" s="300">
        <v>232017415</v>
      </c>
      <c r="BA36" s="59"/>
      <c r="BB36" s="144" t="str">
        <f t="shared" si="34"/>
        <v>drop table db_custscience_interns.col_25_DB_SLSCNSL_PRODREFRESH_CSTDW_SLS_TXN_DSCT_LN_FCT_distinct_values_table_stats;</v>
      </c>
      <c r="BC36" s="59" t="s">
        <v>16551</v>
      </c>
      <c r="BD36" s="301"/>
      <c r="BE36" s="144" t="str">
        <f t="shared" si="35"/>
        <v>create table db_custscience_interns.col_25_DB_SLSCNSL_PRODREFRESH_CSTDW_SLS_TXN_DSCT_LN_FCT_null_value_count_table_stats (col_id int, null_value_count bigint) Row format delimited Fields terminated by '\t' Lines terminated by '\n'  Stored as textfile ;</v>
      </c>
      <c r="BF36" s="59"/>
      <c r="BG36" s="59"/>
      <c r="BH36" s="59"/>
      <c r="BI36" s="144" t="str">
        <f t="shared" si="36"/>
        <v xml:space="preserve">insert into table db_custscience_interns.col_25_DB_SLSCNSL_PRODREFRESH_CSTDW_SLS_TXN_DSCT_LN_FCT_null_value_count_table_stats select '25' as col_id, count (sell_loc_hash_key) as null_value_count where RTN_MKT_PMOTN_CD IS NULL </v>
      </c>
      <c r="BJ36" s="59"/>
      <c r="BK36" s="59"/>
      <c r="BL36" s="59"/>
      <c r="BM36" s="144" t="str">
        <f t="shared" si="37"/>
        <v>insert into table db_custscience_interns.SUMMARY_of_DB_SLSCNSL_PRODREFRESH_CSTDW_SLS_TXN_DSCT_LN_FCT_null_value_count_table_stats select col_id, null_value_count from db_custscience_interns.col_25_DB_SLSCNSL_PRODREFRESH_CSTDW_SLS_TXN_DSCT_LN_FCT_null_value_count_table_stats ;</v>
      </c>
      <c r="BN36" s="59"/>
      <c r="BO36" s="59"/>
      <c r="BP36" s="300"/>
      <c r="BQ36" s="302"/>
      <c r="BR36" s="302"/>
      <c r="BS36" s="59"/>
      <c r="BT36" s="144" t="str">
        <f t="shared" si="38"/>
        <v>drop table db_custscience_interns.col_25_DB_SLSCNSL_PRODREFRESH_CSTDW_SLS_TXN_DSCT_LN_FCT_null_value_count_table_stats ;</v>
      </c>
    </row>
    <row r="37" spans="1:72">
      <c r="A37" t="s">
        <v>16290</v>
      </c>
      <c r="B37" s="144" t="str">
        <f t="shared" si="23"/>
        <v>rtn_mkt_pmotn_cd_desc string</v>
      </c>
      <c r="C37" s="145">
        <f t="shared" si="24"/>
        <v>22</v>
      </c>
      <c r="D37" s="145">
        <f t="shared" si="25"/>
        <v>0</v>
      </c>
      <c r="E37" s="145"/>
      <c r="F37" s="36" t="str">
        <f t="shared" si="26"/>
        <v>RTN_MKT_PMOTN_CD_DESC</v>
      </c>
      <c r="G37" s="36" t="str">
        <f t="shared" si="27"/>
        <v>string</v>
      </c>
      <c r="H37" s="29">
        <v>26</v>
      </c>
      <c r="I37" s="308">
        <f t="shared" si="22"/>
        <v>0</v>
      </c>
      <c r="J37" s="215"/>
      <c r="K37" s="131" t="str">
        <f t="shared" si="2"/>
        <v xml:space="preserve"> (From PDM)</v>
      </c>
      <c r="L37" s="53"/>
      <c r="M37" s="428"/>
      <c r="N37" s="430" t="s">
        <v>112</v>
      </c>
      <c r="AE37" t="s">
        <v>16314</v>
      </c>
      <c r="AF37" t="s">
        <v>2825</v>
      </c>
      <c r="AH37" s="144" t="str">
        <f t="shared" si="28"/>
        <v>MKT_PMOTN_CD</v>
      </c>
      <c r="AI37" s="144" t="str">
        <f t="shared" si="29"/>
        <v xml:space="preserve"> (From PDM)</v>
      </c>
      <c r="AL37" s="298" t="str">
        <f t="shared" si="30"/>
        <v>col_26</v>
      </c>
      <c r="AM37" s="299" t="str">
        <f t="shared" si="31"/>
        <v>create table db_custscience_interns.col_26_DB_SLSCNSL_PRODREFRESH_CSTDW_SLS_TXN_DSCT_LN_FCT_distinct_values_table_stats (col_id int, distinct_values bigint) Row format delimited Fields terminated by '\t' Lines terminated by '\n'  Stored as textfile ;</v>
      </c>
      <c r="AN37" s="59" t="s">
        <v>16361</v>
      </c>
      <c r="AO37" s="59"/>
      <c r="AP37" s="59"/>
      <c r="AQ37" s="144" t="str">
        <f t="shared" si="32"/>
        <v>insert into table db_custscience_interns.col_26_DB_SLSCNSL_PRODREFRESH_CSTDW_SLS_TXN_DSCT_LN_FCT_distinct_values_table_stats select '26' as col_id, count (distinct RTN_MKT_PMOTN_CD_DESC) as distinct_values</v>
      </c>
      <c r="AR37" s="59" t="s">
        <v>16410</v>
      </c>
      <c r="AS37" s="59"/>
      <c r="AT37" s="59"/>
      <c r="AU37" s="144" t="str">
        <f t="shared" si="33"/>
        <v>insert into table db_custscience_interns.SUMMARY_of_DB_SLSCNSL_PRODREFRESH_CSTDW_SLS_TXN_DSCT_LN_FCT_distinct_values_table_stats select col_id, distinct_values from db_custscience_interns.col_26_DB_SLSCNSL_PRODREFRESH_CSTDW_SLS_TXN_DSCT_LN_FCT_distinct_values_table_stats ;</v>
      </c>
      <c r="AV37" s="59" t="s">
        <v>16462</v>
      </c>
      <c r="AW37" s="59"/>
      <c r="AX37" s="300" t="s">
        <v>16506</v>
      </c>
      <c r="AY37" s="300">
        <v>32</v>
      </c>
      <c r="AZ37" s="300">
        <v>21684</v>
      </c>
      <c r="BA37" s="59"/>
      <c r="BB37" s="144" t="str">
        <f t="shared" si="34"/>
        <v>drop table db_custscience_interns.col_26_DB_SLSCNSL_PRODREFRESH_CSTDW_SLS_TXN_DSCT_LN_FCT_distinct_values_table_stats;</v>
      </c>
      <c r="BC37" s="59" t="s">
        <v>16552</v>
      </c>
      <c r="BD37" s="301"/>
      <c r="BE37" s="144" t="str">
        <f t="shared" si="35"/>
        <v>create table db_custscience_interns.col_26_DB_SLSCNSL_PRODREFRESH_CSTDW_SLS_TXN_DSCT_LN_FCT_null_value_count_table_stats (col_id int, null_value_count bigint) Row format delimited Fields terminated by '\t' Lines terminated by '\n'  Stored as textfile ;</v>
      </c>
      <c r="BF37" s="59"/>
      <c r="BG37" s="59"/>
      <c r="BH37" s="59"/>
      <c r="BI37" s="144" t="str">
        <f t="shared" si="36"/>
        <v xml:space="preserve">insert into table db_custscience_interns.col_26_DB_SLSCNSL_PRODREFRESH_CSTDW_SLS_TXN_DSCT_LN_FCT_null_value_count_table_stats select '26' as col_id, count (sell_loc_hash_key) as null_value_count where RTN_MKT_PMOTN_CD_DESC IS NULL </v>
      </c>
      <c r="BJ37" s="59"/>
      <c r="BK37" s="59"/>
      <c r="BL37" s="59"/>
      <c r="BM37" s="144" t="str">
        <f t="shared" si="37"/>
        <v>insert into table db_custscience_interns.SUMMARY_of_DB_SLSCNSL_PRODREFRESH_CSTDW_SLS_TXN_DSCT_LN_FCT_null_value_count_table_stats select col_id, null_value_count from db_custscience_interns.col_26_DB_SLSCNSL_PRODREFRESH_CSTDW_SLS_TXN_DSCT_LN_FCT_null_value_count_table_stats ;</v>
      </c>
      <c r="BN37" s="59"/>
      <c r="BO37" s="59"/>
      <c r="BP37" s="300"/>
      <c r="BQ37" s="302"/>
      <c r="BR37" s="302"/>
      <c r="BS37" s="59"/>
      <c r="BT37" s="144" t="str">
        <f t="shared" si="38"/>
        <v>drop table db_custscience_interns.col_26_DB_SLSCNSL_PRODREFRESH_CSTDW_SLS_TXN_DSCT_LN_FCT_null_value_count_table_stats ;</v>
      </c>
    </row>
    <row r="38" spans="1:72">
      <c r="A38" t="s">
        <v>463</v>
      </c>
      <c r="B38" s="144" t="str">
        <f t="shared" si="23"/>
        <v>dsct_emp_nbr string</v>
      </c>
      <c r="C38" s="145">
        <f t="shared" si="24"/>
        <v>13</v>
      </c>
      <c r="D38" s="145">
        <f t="shared" si="25"/>
        <v>0</v>
      </c>
      <c r="E38" s="145"/>
      <c r="F38" s="36" t="str">
        <f t="shared" si="26"/>
        <v>DSCT_EMP_NBR</v>
      </c>
      <c r="G38" s="36" t="str">
        <f t="shared" si="27"/>
        <v>string</v>
      </c>
      <c r="H38" s="29">
        <v>27</v>
      </c>
      <c r="I38" s="308">
        <f t="shared" si="22"/>
        <v>554691</v>
      </c>
      <c r="J38" s="215"/>
      <c r="K38" s="131" t="str">
        <f t="shared" si="2"/>
        <v>Identifies the employee whowas awarded the discount.  (From PDM)</v>
      </c>
      <c r="L38" s="53"/>
      <c r="M38" s="428"/>
      <c r="N38" s="430" t="s">
        <v>1706</v>
      </c>
      <c r="AE38" t="s">
        <v>12613</v>
      </c>
      <c r="AF38" t="s">
        <v>2825</v>
      </c>
      <c r="AH38" s="144" t="str">
        <f t="shared" si="28"/>
        <v>SLS_AUD_STAT_CD</v>
      </c>
      <c r="AI38" s="144" t="str">
        <f t="shared" si="29"/>
        <v xml:space="preserve"> (From PDM)</v>
      </c>
      <c r="AL38" s="298" t="str">
        <f t="shared" si="30"/>
        <v>col_27</v>
      </c>
      <c r="AM38" s="299" t="str">
        <f t="shared" si="31"/>
        <v>create table db_custscience_interns.col_27_DB_SLSCNSL_PRODREFRESH_CSTDW_SLS_TXN_DSCT_LN_FCT_distinct_values_table_stats (col_id int, distinct_values bigint) Row format delimited Fields terminated by '\t' Lines terminated by '\n'  Stored as textfile ;</v>
      </c>
      <c r="AN38" s="59" t="s">
        <v>16362</v>
      </c>
      <c r="AO38" s="59"/>
      <c r="AP38" s="59"/>
      <c r="AQ38" s="144" t="str">
        <f t="shared" si="32"/>
        <v>insert into table db_custscience_interns.col_27_DB_SLSCNSL_PRODREFRESH_CSTDW_SLS_TXN_DSCT_LN_FCT_distinct_values_table_stats select '27' as col_id, count (distinct DSCT_EMP_NBR) as distinct_values</v>
      </c>
      <c r="AR38" s="59" t="s">
        <v>16411</v>
      </c>
      <c r="AS38" s="59"/>
      <c r="AT38" s="59"/>
      <c r="AU38" s="144" t="str">
        <f t="shared" si="33"/>
        <v>insert into table db_custscience_interns.SUMMARY_of_DB_SLSCNSL_PRODREFRESH_CSTDW_SLS_TXN_DSCT_LN_FCT_distinct_values_table_stats select col_id, distinct_values from db_custscience_interns.col_27_DB_SLSCNSL_PRODREFRESH_CSTDW_SLS_TXN_DSCT_LN_FCT_distinct_values_table_stats ;</v>
      </c>
      <c r="AV38" s="59" t="s">
        <v>16463</v>
      </c>
      <c r="AW38" s="59"/>
      <c r="AX38" s="300" t="s">
        <v>16507</v>
      </c>
      <c r="AY38" s="300">
        <v>33</v>
      </c>
      <c r="AZ38" s="300">
        <v>1106</v>
      </c>
      <c r="BA38" s="59"/>
      <c r="BB38" s="144" t="str">
        <f t="shared" si="34"/>
        <v>drop table db_custscience_interns.col_27_DB_SLSCNSL_PRODREFRESH_CSTDW_SLS_TXN_DSCT_LN_FCT_distinct_values_table_stats;</v>
      </c>
      <c r="BC38" s="59" t="s">
        <v>16553</v>
      </c>
      <c r="BD38" s="301"/>
      <c r="BE38" s="144" t="str">
        <f t="shared" si="35"/>
        <v>create table db_custscience_interns.col_27_DB_SLSCNSL_PRODREFRESH_CSTDW_SLS_TXN_DSCT_LN_FCT_null_value_count_table_stats (col_id int, null_value_count bigint) Row format delimited Fields terminated by '\t' Lines terminated by '\n'  Stored as textfile ;</v>
      </c>
      <c r="BF38" s="59"/>
      <c r="BG38" s="59"/>
      <c r="BH38" s="59"/>
      <c r="BI38" s="144" t="str">
        <f t="shared" si="36"/>
        <v xml:space="preserve">insert into table db_custscience_interns.col_27_DB_SLSCNSL_PRODREFRESH_CSTDW_SLS_TXN_DSCT_LN_FCT_null_value_count_table_stats select '27' as col_id, count (sell_loc_hash_key) as null_value_count where DSCT_EMP_NBR IS NULL </v>
      </c>
      <c r="BJ38" s="59"/>
      <c r="BK38" s="59"/>
      <c r="BL38" s="59"/>
      <c r="BM38" s="144" t="str">
        <f t="shared" si="37"/>
        <v>insert into table db_custscience_interns.SUMMARY_of_DB_SLSCNSL_PRODREFRESH_CSTDW_SLS_TXN_DSCT_LN_FCT_null_value_count_table_stats select col_id, null_value_count from db_custscience_interns.col_27_DB_SLSCNSL_PRODREFRESH_CSTDW_SLS_TXN_DSCT_LN_FCT_null_value_count_table_stats ;</v>
      </c>
      <c r="BN38" s="59"/>
      <c r="BO38" s="59"/>
      <c r="BP38" s="300"/>
      <c r="BQ38" s="302"/>
      <c r="BR38" s="302"/>
      <c r="BS38" s="59"/>
      <c r="BT38" s="144" t="str">
        <f t="shared" si="38"/>
        <v>drop table db_custscience_interns.col_27_DB_SLSCNSL_PRODREFRESH_CSTDW_SLS_TXN_DSCT_LN_FCT_null_value_count_table_stats ;</v>
      </c>
    </row>
    <row r="39" spans="1:72" ht="45">
      <c r="A39" t="s">
        <v>464</v>
      </c>
      <c r="B39" s="144" t="str">
        <f t="shared" si="23"/>
        <v>swip_mnl_cd string</v>
      </c>
      <c r="C39" s="145">
        <f t="shared" si="24"/>
        <v>12</v>
      </c>
      <c r="D39" s="145">
        <f t="shared" si="25"/>
        <v>0</v>
      </c>
      <c r="E39" s="145"/>
      <c r="F39" s="36" t="str">
        <f t="shared" si="26"/>
        <v>SWIP_MNL_CD</v>
      </c>
      <c r="G39" s="36" t="str">
        <f t="shared" si="27"/>
        <v>string</v>
      </c>
      <c r="H39" s="29">
        <v>28</v>
      </c>
      <c r="I39" s="308">
        <f t="shared" si="22"/>
        <v>4</v>
      </c>
      <c r="J39" s="215"/>
      <c r="K39" s="131" t="str">
        <f t="shared" si="2"/>
        <v>An indicatory -- 'S' or 'M' --indicating if the instrumentrepresenting whether theaccount instrument used to tender payment -- e.g. a credit/ debit / gift card or a physicalcheck -- was swiped" througha POS register device or hadits account number key-entered manually by thecashier.r. " (From PDM)</v>
      </c>
      <c r="L39" s="53"/>
      <c r="M39" s="428"/>
      <c r="N39" s="430" t="s">
        <v>1697</v>
      </c>
      <c r="AE39" t="s">
        <v>2801</v>
      </c>
      <c r="AF39" t="s">
        <v>13509</v>
      </c>
      <c r="AH39" s="144" t="str">
        <f t="shared" si="28"/>
        <v>AWRD_ID</v>
      </c>
      <c r="AI39" s="144" t="str">
        <f t="shared" si="29"/>
        <v xml:space="preserve"> (From PDM)</v>
      </c>
      <c r="AL39" s="298" t="str">
        <f t="shared" si="30"/>
        <v>col_28</v>
      </c>
      <c r="AM39" s="299" t="str">
        <f t="shared" si="31"/>
        <v>create table db_custscience_interns.col_28_DB_SLSCNSL_PRODREFRESH_CSTDW_SLS_TXN_DSCT_LN_FCT_distinct_values_table_stats (col_id int, distinct_values bigint) Row format delimited Fields terminated by '\t' Lines terminated by '\n'  Stored as textfile ;</v>
      </c>
      <c r="AN39" s="59" t="s">
        <v>16363</v>
      </c>
      <c r="AO39" s="59"/>
      <c r="AP39" s="59"/>
      <c r="AQ39" s="144" t="str">
        <f t="shared" si="32"/>
        <v>insert into table db_custscience_interns.col_28_DB_SLSCNSL_PRODREFRESH_CSTDW_SLS_TXN_DSCT_LN_FCT_distinct_values_table_stats select '28' as col_id, count (distinct SWIP_MNL_CD) as distinct_values</v>
      </c>
      <c r="AR39" s="59" t="s">
        <v>16412</v>
      </c>
      <c r="AS39" s="59"/>
      <c r="AT39" s="59"/>
      <c r="AU39" s="144" t="str">
        <f t="shared" si="33"/>
        <v>insert into table db_custscience_interns.SUMMARY_of_DB_SLSCNSL_PRODREFRESH_CSTDW_SLS_TXN_DSCT_LN_FCT_distinct_values_table_stats select col_id, distinct_values from db_custscience_interns.col_28_DB_SLSCNSL_PRODREFRESH_CSTDW_SLS_TXN_DSCT_LN_FCT_distinct_values_table_stats ;</v>
      </c>
      <c r="AV39" s="59" t="s">
        <v>16464</v>
      </c>
      <c r="AW39" s="59"/>
      <c r="AX39" s="300" t="s">
        <v>16508</v>
      </c>
      <c r="AY39" s="300">
        <v>34</v>
      </c>
      <c r="AZ39" s="300">
        <v>1657</v>
      </c>
      <c r="BA39" s="59"/>
      <c r="BB39" s="144" t="str">
        <f t="shared" si="34"/>
        <v>drop table db_custscience_interns.col_28_DB_SLSCNSL_PRODREFRESH_CSTDW_SLS_TXN_DSCT_LN_FCT_distinct_values_table_stats;</v>
      </c>
      <c r="BC39" s="59" t="s">
        <v>16554</v>
      </c>
      <c r="BD39" s="301"/>
      <c r="BE39" s="144" t="str">
        <f t="shared" si="35"/>
        <v>create table db_custscience_interns.col_28_DB_SLSCNSL_PRODREFRESH_CSTDW_SLS_TXN_DSCT_LN_FCT_null_value_count_table_stats (col_id int, null_value_count bigint) Row format delimited Fields terminated by '\t' Lines terminated by '\n'  Stored as textfile ;</v>
      </c>
      <c r="BF39" s="59"/>
      <c r="BG39" s="59"/>
      <c r="BH39" s="59"/>
      <c r="BI39" s="144" t="str">
        <f t="shared" si="36"/>
        <v xml:space="preserve">insert into table db_custscience_interns.col_28_DB_SLSCNSL_PRODREFRESH_CSTDW_SLS_TXN_DSCT_LN_FCT_null_value_count_table_stats select '28' as col_id, count (sell_loc_hash_key) as null_value_count where SWIP_MNL_CD IS NULL </v>
      </c>
      <c r="BJ39" s="59"/>
      <c r="BK39" s="59"/>
      <c r="BL39" s="59"/>
      <c r="BM39" s="144" t="str">
        <f t="shared" si="37"/>
        <v>insert into table db_custscience_interns.SUMMARY_of_DB_SLSCNSL_PRODREFRESH_CSTDW_SLS_TXN_DSCT_LN_FCT_null_value_count_table_stats select col_id, null_value_count from db_custscience_interns.col_28_DB_SLSCNSL_PRODREFRESH_CSTDW_SLS_TXN_DSCT_LN_FCT_null_value_count_table_stats ;</v>
      </c>
      <c r="BN39" s="59"/>
      <c r="BO39" s="59"/>
      <c r="BP39" s="300"/>
      <c r="BQ39" s="302"/>
      <c r="BR39" s="302"/>
      <c r="BS39" s="59"/>
      <c r="BT39" s="144" t="str">
        <f t="shared" si="38"/>
        <v>drop table db_custscience_interns.col_28_DB_SLSCNSL_PRODREFRESH_CSTDW_SLS_TXN_DSCT_LN_FCT_null_value_count_table_stats ;</v>
      </c>
    </row>
    <row r="40" spans="1:72">
      <c r="A40" t="s">
        <v>465</v>
      </c>
      <c r="B40" s="144" t="str">
        <f t="shared" si="23"/>
        <v>mem_id string</v>
      </c>
      <c r="C40" s="145">
        <f t="shared" si="24"/>
        <v>7</v>
      </c>
      <c r="D40" s="145">
        <f t="shared" si="25"/>
        <v>0</v>
      </c>
      <c r="E40" s="145"/>
      <c r="F40" s="36" t="str">
        <f t="shared" si="26"/>
        <v>MEM_ID</v>
      </c>
      <c r="G40" s="36" t="str">
        <f t="shared" si="27"/>
        <v>string</v>
      </c>
      <c r="H40" s="29">
        <v>29</v>
      </c>
      <c r="I40" s="308">
        <f t="shared" si="22"/>
        <v>1</v>
      </c>
      <c r="J40" s="215"/>
      <c r="K40" s="131" t="str">
        <f t="shared" si="2"/>
        <v>Identifies the member.  (From PDM)</v>
      </c>
      <c r="L40" s="53"/>
      <c r="M40" s="428"/>
      <c r="N40" s="430" t="s">
        <v>112</v>
      </c>
      <c r="AE40" t="s">
        <v>16315</v>
      </c>
      <c r="AF40" t="s">
        <v>13509</v>
      </c>
      <c r="AH40" s="144" t="str">
        <f t="shared" si="28"/>
        <v>RTN_AWRD_ID</v>
      </c>
      <c r="AI40" s="144" t="str">
        <f t="shared" si="29"/>
        <v xml:space="preserve"> (From PDM)</v>
      </c>
      <c r="AL40" s="298" t="str">
        <f t="shared" si="30"/>
        <v>col_29</v>
      </c>
      <c r="AM40" s="299" t="str">
        <f t="shared" si="31"/>
        <v>create table db_custscience_interns.col_29_DB_SLSCNSL_PRODREFRESH_CSTDW_SLS_TXN_DSCT_LN_FCT_distinct_values_table_stats (col_id int, distinct_values bigint) Row format delimited Fields terminated by '\t' Lines terminated by '\n'  Stored as textfile ;</v>
      </c>
      <c r="AN40" s="59" t="s">
        <v>16364</v>
      </c>
      <c r="AO40" s="59"/>
      <c r="AP40" s="59"/>
      <c r="AQ40" s="144" t="str">
        <f t="shared" si="32"/>
        <v>insert into table db_custscience_interns.col_29_DB_SLSCNSL_PRODREFRESH_CSTDW_SLS_TXN_DSCT_LN_FCT_distinct_values_table_stats select '29' as col_id, count (distinct MEM_ID) as distinct_values</v>
      </c>
      <c r="AR40" s="59" t="s">
        <v>16413</v>
      </c>
      <c r="AS40" s="59"/>
      <c r="AT40" s="59"/>
      <c r="AU40" s="144" t="str">
        <f t="shared" si="33"/>
        <v>insert into table db_custscience_interns.SUMMARY_of_DB_SLSCNSL_PRODREFRESH_CSTDW_SLS_TXN_DSCT_LN_FCT_distinct_values_table_stats select col_id, distinct_values from db_custscience_interns.col_29_DB_SLSCNSL_PRODREFRESH_CSTDW_SLS_TXN_DSCT_LN_FCT_distinct_values_table_stats ;</v>
      </c>
      <c r="AV40" s="59" t="s">
        <v>16465</v>
      </c>
      <c r="AW40" s="59"/>
      <c r="AX40" s="300" t="s">
        <v>16509</v>
      </c>
      <c r="AY40" s="300">
        <v>35</v>
      </c>
      <c r="AZ40" s="300">
        <v>1</v>
      </c>
      <c r="BA40" s="59"/>
      <c r="BB40" s="144" t="str">
        <f t="shared" si="34"/>
        <v>drop table db_custscience_interns.col_29_DB_SLSCNSL_PRODREFRESH_CSTDW_SLS_TXN_DSCT_LN_FCT_distinct_values_table_stats;</v>
      </c>
      <c r="BC40" s="59" t="s">
        <v>16555</v>
      </c>
      <c r="BD40" s="301"/>
      <c r="BE40" s="144" t="str">
        <f t="shared" si="35"/>
        <v>create table db_custscience_interns.col_29_DB_SLSCNSL_PRODREFRESH_CSTDW_SLS_TXN_DSCT_LN_FCT_null_value_count_table_stats (col_id int, null_value_count bigint) Row format delimited Fields terminated by '\t' Lines terminated by '\n'  Stored as textfile ;</v>
      </c>
      <c r="BF40" s="59"/>
      <c r="BG40" s="59"/>
      <c r="BH40" s="59"/>
      <c r="BI40" s="144" t="str">
        <f t="shared" si="36"/>
        <v xml:space="preserve">insert into table db_custscience_interns.col_29_DB_SLSCNSL_PRODREFRESH_CSTDW_SLS_TXN_DSCT_LN_FCT_null_value_count_table_stats select '29' as col_id, count (sell_loc_hash_key) as null_value_count where MEM_ID IS NULL </v>
      </c>
      <c r="BJ40" s="59"/>
      <c r="BK40" s="59"/>
      <c r="BL40" s="59"/>
      <c r="BM40" s="144" t="str">
        <f t="shared" si="37"/>
        <v>insert into table db_custscience_interns.SUMMARY_of_DB_SLSCNSL_PRODREFRESH_CSTDW_SLS_TXN_DSCT_LN_FCT_null_value_count_table_stats select col_id, null_value_count from db_custscience_interns.col_29_DB_SLSCNSL_PRODREFRESH_CSTDW_SLS_TXN_DSCT_LN_FCT_null_value_count_table_stats ;</v>
      </c>
      <c r="BN40" s="59"/>
      <c r="BO40" s="59"/>
      <c r="BP40" s="300"/>
      <c r="BQ40" s="302"/>
      <c r="BR40" s="302"/>
      <c r="BS40" s="59"/>
      <c r="BT40" s="144" t="str">
        <f t="shared" si="38"/>
        <v>drop table db_custscience_interns.col_29_DB_SLSCNSL_PRODREFRESH_CSTDW_SLS_TXN_DSCT_LN_FCT_null_value_count_table_stats ;</v>
      </c>
    </row>
    <row r="41" spans="1:72" ht="15.75" thickBot="1">
      <c r="A41" t="s">
        <v>12227</v>
      </c>
      <c r="B41" s="144" t="str">
        <f t="shared" si="23"/>
        <v>cr_loc_hash_key string</v>
      </c>
      <c r="C41" s="145">
        <f t="shared" si="24"/>
        <v>16</v>
      </c>
      <c r="D41" s="145">
        <f t="shared" si="25"/>
        <v>0</v>
      </c>
      <c r="E41" s="145"/>
      <c r="F41" s="158" t="str">
        <f t="shared" si="26"/>
        <v>CR_LOC_HASH_KEY</v>
      </c>
      <c r="G41" s="158" t="str">
        <f t="shared" si="27"/>
        <v>string</v>
      </c>
      <c r="H41" s="162">
        <v>30</v>
      </c>
      <c r="I41" s="312">
        <f t="shared" si="22"/>
        <v>4082</v>
      </c>
      <c r="J41" s="313"/>
      <c r="K41" s="333" t="str">
        <f t="shared" si="2"/>
        <v>Hash key generated for aOpr_loc_nbr and open date  (From PDM)</v>
      </c>
      <c r="L41" s="440"/>
      <c r="M41" s="438"/>
      <c r="N41" s="439" t="s">
        <v>16329</v>
      </c>
      <c r="AE41" t="s">
        <v>16316</v>
      </c>
      <c r="AF41" t="s">
        <v>2842</v>
      </c>
      <c r="AH41" s="144" t="str">
        <f t="shared" si="28"/>
        <v>RTN_PMOTN_KEY</v>
      </c>
      <c r="AI41" s="144" t="str">
        <f t="shared" si="29"/>
        <v xml:space="preserve"> (From PDM)</v>
      </c>
      <c r="AL41" s="298" t="str">
        <f t="shared" si="30"/>
        <v>col_30</v>
      </c>
      <c r="AM41" s="299" t="str">
        <f t="shared" si="31"/>
        <v>create table db_custscience_interns.col_30_DB_SLSCNSL_PRODREFRESH_CSTDW_SLS_TXN_DSCT_LN_FCT_distinct_values_table_stats (col_id int, distinct_values bigint) Row format delimited Fields terminated by '\t' Lines terminated by '\n'  Stored as textfile ;</v>
      </c>
      <c r="AN41" s="59" t="s">
        <v>16365</v>
      </c>
      <c r="AO41" s="59"/>
      <c r="AP41" s="59"/>
      <c r="AQ41" s="144" t="str">
        <f t="shared" si="32"/>
        <v>insert into table db_custscience_interns.col_30_DB_SLSCNSL_PRODREFRESH_CSTDW_SLS_TXN_DSCT_LN_FCT_distinct_values_table_stats select '30' as col_id, count (distinct CR_LOC_HASH_KEY) as distinct_values</v>
      </c>
      <c r="AR41" s="59" t="s">
        <v>16414</v>
      </c>
      <c r="AS41" s="59"/>
      <c r="AT41" s="59"/>
      <c r="AU41" s="144" t="str">
        <f t="shared" si="33"/>
        <v>insert into table db_custscience_interns.SUMMARY_of_DB_SLSCNSL_PRODREFRESH_CSTDW_SLS_TXN_DSCT_LN_FCT_distinct_values_table_stats select col_id, distinct_values from db_custscience_interns.col_30_DB_SLSCNSL_PRODREFRESH_CSTDW_SLS_TXN_DSCT_LN_FCT_distinct_values_table_stats ;</v>
      </c>
      <c r="AV41" s="59" t="s">
        <v>16466</v>
      </c>
      <c r="AW41" s="59"/>
      <c r="AX41" s="300" t="s">
        <v>16510</v>
      </c>
      <c r="AY41" s="300">
        <v>36</v>
      </c>
      <c r="AZ41" s="300">
        <v>7</v>
      </c>
      <c r="BA41" s="59"/>
      <c r="BB41" s="144" t="str">
        <f t="shared" si="34"/>
        <v>drop table db_custscience_interns.col_30_DB_SLSCNSL_PRODREFRESH_CSTDW_SLS_TXN_DSCT_LN_FCT_distinct_values_table_stats;</v>
      </c>
      <c r="BC41" s="59" t="s">
        <v>16556</v>
      </c>
      <c r="BD41" s="301"/>
      <c r="BE41" s="144" t="str">
        <f t="shared" si="35"/>
        <v>create table db_custscience_interns.col_30_DB_SLSCNSL_PRODREFRESH_CSTDW_SLS_TXN_DSCT_LN_FCT_null_value_count_table_stats (col_id int, null_value_count bigint) Row format delimited Fields terminated by '\t' Lines terminated by '\n'  Stored as textfile ;</v>
      </c>
      <c r="BF41" s="59"/>
      <c r="BG41" s="59"/>
      <c r="BH41" s="59"/>
      <c r="BI41" s="144" t="str">
        <f t="shared" si="36"/>
        <v xml:space="preserve">insert into table db_custscience_interns.col_30_DB_SLSCNSL_PRODREFRESH_CSTDW_SLS_TXN_DSCT_LN_FCT_null_value_count_table_stats select '30' as col_id, count (sell_loc_hash_key) as null_value_count where CR_LOC_HASH_KEY IS NULL </v>
      </c>
      <c r="BJ41" s="59"/>
      <c r="BK41" s="59"/>
      <c r="BL41" s="59"/>
      <c r="BM41" s="144" t="str">
        <f t="shared" si="37"/>
        <v>insert into table db_custscience_interns.SUMMARY_of_DB_SLSCNSL_PRODREFRESH_CSTDW_SLS_TXN_DSCT_LN_FCT_null_value_count_table_stats select col_id, null_value_count from db_custscience_interns.col_30_DB_SLSCNSL_PRODREFRESH_CSTDW_SLS_TXN_DSCT_LN_FCT_null_value_count_table_stats ;</v>
      </c>
      <c r="BN41" s="59"/>
      <c r="BO41" s="59"/>
      <c r="BP41" s="300"/>
      <c r="BQ41" s="302"/>
      <c r="BR41" s="302"/>
      <c r="BS41" s="59"/>
      <c r="BT41" s="144" t="str">
        <f t="shared" si="38"/>
        <v>drop table db_custscience_interns.col_30_DB_SLSCNSL_PRODREFRESH_CSTDW_SLS_TXN_DSCT_LN_FCT_null_value_count_table_stats ;</v>
      </c>
    </row>
    <row r="42" spans="1:72">
      <c r="A42" t="s">
        <v>16291</v>
      </c>
      <c r="B42" s="144" t="str">
        <f t="shared" si="23"/>
        <v>pmotn_cd string</v>
      </c>
      <c r="C42" s="145">
        <f t="shared" si="24"/>
        <v>9</v>
      </c>
      <c r="D42" s="145">
        <f t="shared" si="25"/>
        <v>0</v>
      </c>
      <c r="E42" s="145"/>
      <c r="F42" s="152" t="str">
        <f t="shared" si="26"/>
        <v>PMOTN_CD</v>
      </c>
      <c r="G42" s="152" t="str">
        <f t="shared" si="27"/>
        <v>string</v>
      </c>
      <c r="H42" s="156">
        <v>31</v>
      </c>
      <c r="I42" s="310">
        <f t="shared" si="22"/>
        <v>232017415</v>
      </c>
      <c r="J42" s="311"/>
      <c r="K42" s="179" t="str">
        <f t="shared" si="2"/>
        <v>Identifies the promotion.  (From PDM)</v>
      </c>
      <c r="L42" s="434"/>
      <c r="M42" s="435"/>
      <c r="N42" s="436" t="s">
        <v>16335</v>
      </c>
      <c r="AE42" t="s">
        <v>16317</v>
      </c>
      <c r="AF42" t="s">
        <v>2825</v>
      </c>
      <c r="AH42" s="144" t="str">
        <f t="shared" si="28"/>
        <v>RTN_MKT_PMOTN_CD</v>
      </c>
      <c r="AI42" s="144" t="str">
        <f t="shared" si="29"/>
        <v xml:space="preserve"> (From PDM)</v>
      </c>
      <c r="AL42" s="298" t="str">
        <f t="shared" si="30"/>
        <v>col_31</v>
      </c>
      <c r="AM42" s="299" t="str">
        <f t="shared" si="31"/>
        <v>create table db_custscience_interns.col_31_DB_SLSCNSL_PRODREFRESH_CSTDW_SLS_TXN_DSCT_LN_FCT_distinct_values_table_stats (col_id int, distinct_values bigint) Row format delimited Fields terminated by '\t' Lines terminated by '\n'  Stored as textfile ;</v>
      </c>
      <c r="AN42" s="59" t="s">
        <v>16366</v>
      </c>
      <c r="AO42" s="59"/>
      <c r="AP42" s="59"/>
      <c r="AQ42" s="144" t="str">
        <f t="shared" si="32"/>
        <v>insert into table db_custscience_interns.col_31_DB_SLSCNSL_PRODREFRESH_CSTDW_SLS_TXN_DSCT_LN_FCT_distinct_values_table_stats select '31' as col_id, count (distinct PMOTN_CD) as distinct_values</v>
      </c>
      <c r="AR42" s="59" t="s">
        <v>16415</v>
      </c>
      <c r="AS42" s="59"/>
      <c r="AT42" s="59"/>
      <c r="AU42" s="144" t="str">
        <f t="shared" si="33"/>
        <v>insert into table db_custscience_interns.SUMMARY_of_DB_SLSCNSL_PRODREFRESH_CSTDW_SLS_TXN_DSCT_LN_FCT_distinct_values_table_stats select col_id, distinct_values from db_custscience_interns.col_31_DB_SLSCNSL_PRODREFRESH_CSTDW_SLS_TXN_DSCT_LN_FCT_distinct_values_table_stats ;</v>
      </c>
      <c r="AV42" s="59" t="s">
        <v>16467</v>
      </c>
      <c r="AW42" s="59"/>
      <c r="AX42" s="300" t="s">
        <v>16511</v>
      </c>
      <c r="AY42" s="300">
        <v>37</v>
      </c>
      <c r="AZ42" s="300">
        <v>2</v>
      </c>
      <c r="BA42" s="59"/>
      <c r="BB42" s="144" t="str">
        <f t="shared" si="34"/>
        <v>drop table db_custscience_interns.col_31_DB_SLSCNSL_PRODREFRESH_CSTDW_SLS_TXN_DSCT_LN_FCT_distinct_values_table_stats;</v>
      </c>
      <c r="BC42" s="59" t="s">
        <v>16557</v>
      </c>
      <c r="BD42" s="301"/>
      <c r="BE42" s="144" t="str">
        <f t="shared" si="35"/>
        <v>create table db_custscience_interns.col_31_DB_SLSCNSL_PRODREFRESH_CSTDW_SLS_TXN_DSCT_LN_FCT_null_value_count_table_stats (col_id int, null_value_count bigint) Row format delimited Fields terminated by '\t' Lines terminated by '\n'  Stored as textfile ;</v>
      </c>
      <c r="BF42" s="59"/>
      <c r="BG42" s="59"/>
      <c r="BH42" s="59"/>
      <c r="BI42" s="144" t="str">
        <f t="shared" si="36"/>
        <v xml:space="preserve">insert into table db_custscience_interns.col_31_DB_SLSCNSL_PRODREFRESH_CSTDW_SLS_TXN_DSCT_LN_FCT_null_value_count_table_stats select '31' as col_id, count (sell_loc_hash_key) as null_value_count where PMOTN_CD IS NULL </v>
      </c>
      <c r="BJ42" s="59"/>
      <c r="BK42" s="59"/>
      <c r="BL42" s="59"/>
      <c r="BM42" s="144" t="str">
        <f t="shared" si="37"/>
        <v>insert into table db_custscience_interns.SUMMARY_of_DB_SLSCNSL_PRODREFRESH_CSTDW_SLS_TXN_DSCT_LN_FCT_null_value_count_table_stats select col_id, null_value_count from db_custscience_interns.col_31_DB_SLSCNSL_PRODREFRESH_CSTDW_SLS_TXN_DSCT_LN_FCT_null_value_count_table_stats ;</v>
      </c>
      <c r="BN42" s="59"/>
      <c r="BO42" s="59"/>
      <c r="BP42" s="300"/>
      <c r="BQ42" s="302"/>
      <c r="BR42" s="302"/>
      <c r="BS42" s="59"/>
      <c r="BT42" s="144" t="str">
        <f t="shared" si="38"/>
        <v>drop table db_custscience_interns.col_31_DB_SLSCNSL_PRODREFRESH_CSTDW_SLS_TXN_DSCT_LN_FCT_null_value_count_table_stats ;</v>
      </c>
    </row>
    <row r="43" spans="1:72">
      <c r="A43" t="s">
        <v>16292</v>
      </c>
      <c r="B43" s="144" t="str">
        <f t="shared" si="23"/>
        <v>pmotn_ev_id string</v>
      </c>
      <c r="C43" s="145">
        <f t="shared" si="24"/>
        <v>12</v>
      </c>
      <c r="D43" s="145">
        <f t="shared" si="25"/>
        <v>0</v>
      </c>
      <c r="E43" s="145"/>
      <c r="F43" s="36" t="str">
        <f t="shared" si="26"/>
        <v>PMOTN_EV_ID</v>
      </c>
      <c r="G43" s="36" t="str">
        <f t="shared" si="27"/>
        <v>string</v>
      </c>
      <c r="H43" s="29">
        <v>32</v>
      </c>
      <c r="I43" s="308">
        <f t="shared" si="22"/>
        <v>21684</v>
      </c>
      <c r="J43" s="215"/>
      <c r="K43" s="131" t="str">
        <f t="shared" si="2"/>
        <v>Identifies the promotion event.  (From PDM)</v>
      </c>
      <c r="L43" s="53"/>
      <c r="M43" s="428"/>
      <c r="N43" s="430" t="s">
        <v>13200</v>
      </c>
      <c r="AE43" t="s">
        <v>16318</v>
      </c>
      <c r="AF43" t="s">
        <v>2825</v>
      </c>
      <c r="AH43" s="144" t="str">
        <f t="shared" si="28"/>
        <v>PMOTN_TYP_CD_DESC</v>
      </c>
      <c r="AI43" s="144" t="str">
        <f t="shared" si="29"/>
        <v xml:space="preserve"> (From PDM)</v>
      </c>
      <c r="AL43" s="298" t="str">
        <f t="shared" si="30"/>
        <v>col_32</v>
      </c>
      <c r="AM43" s="299" t="str">
        <f t="shared" si="31"/>
        <v>create table db_custscience_interns.col_32_DB_SLSCNSL_PRODREFRESH_CSTDW_SLS_TXN_DSCT_LN_FCT_distinct_values_table_stats (col_id int, distinct_values bigint) Row format delimited Fields terminated by '\t' Lines terminated by '\n'  Stored as textfile ;</v>
      </c>
      <c r="AN43" s="59" t="s">
        <v>16367</v>
      </c>
      <c r="AO43" s="59"/>
      <c r="AP43" s="59"/>
      <c r="AQ43" s="144" t="str">
        <f t="shared" si="32"/>
        <v>insert into table db_custscience_interns.col_32_DB_SLSCNSL_PRODREFRESH_CSTDW_SLS_TXN_DSCT_LN_FCT_distinct_values_table_stats select '32' as col_id, count (distinct PMOTN_EV_ID) as distinct_values</v>
      </c>
      <c r="AR43" s="59" t="s">
        <v>16416</v>
      </c>
      <c r="AS43" s="59"/>
      <c r="AT43" s="59"/>
      <c r="AU43" s="144" t="str">
        <f t="shared" si="33"/>
        <v>insert into table db_custscience_interns.SUMMARY_of_DB_SLSCNSL_PRODREFRESH_CSTDW_SLS_TXN_DSCT_LN_FCT_distinct_values_table_stats select col_id, distinct_values from db_custscience_interns.col_32_DB_SLSCNSL_PRODREFRESH_CSTDW_SLS_TXN_DSCT_LN_FCT_distinct_values_table_stats ;</v>
      </c>
      <c r="AV43" s="59" t="s">
        <v>16468</v>
      </c>
      <c r="AW43" s="59"/>
      <c r="AX43" s="300" t="s">
        <v>16512</v>
      </c>
      <c r="AY43" s="300">
        <v>38</v>
      </c>
      <c r="AZ43" s="300">
        <v>2</v>
      </c>
      <c r="BA43" s="59"/>
      <c r="BB43" s="144" t="str">
        <f t="shared" si="34"/>
        <v>drop table db_custscience_interns.col_32_DB_SLSCNSL_PRODREFRESH_CSTDW_SLS_TXN_DSCT_LN_FCT_distinct_values_table_stats;</v>
      </c>
      <c r="BC43" s="59" t="s">
        <v>16558</v>
      </c>
      <c r="BD43" s="301"/>
      <c r="BE43" s="144" t="str">
        <f t="shared" si="35"/>
        <v>create table db_custscience_interns.col_32_DB_SLSCNSL_PRODREFRESH_CSTDW_SLS_TXN_DSCT_LN_FCT_null_value_count_table_stats (col_id int, null_value_count bigint) Row format delimited Fields terminated by '\t' Lines terminated by '\n'  Stored as textfile ;</v>
      </c>
      <c r="BF43" s="59"/>
      <c r="BG43" s="59"/>
      <c r="BH43" s="59"/>
      <c r="BI43" s="144" t="str">
        <f t="shared" si="36"/>
        <v xml:space="preserve">insert into table db_custscience_interns.col_32_DB_SLSCNSL_PRODREFRESH_CSTDW_SLS_TXN_DSCT_LN_FCT_null_value_count_table_stats select '32' as col_id, count (sell_loc_hash_key) as null_value_count where PMOTN_EV_ID IS NULL </v>
      </c>
      <c r="BJ43" s="59"/>
      <c r="BK43" s="59"/>
      <c r="BL43" s="59"/>
      <c r="BM43" s="144" t="str">
        <f t="shared" si="37"/>
        <v>insert into table db_custscience_interns.SUMMARY_of_DB_SLSCNSL_PRODREFRESH_CSTDW_SLS_TXN_DSCT_LN_FCT_null_value_count_table_stats select col_id, null_value_count from db_custscience_interns.col_32_DB_SLSCNSL_PRODREFRESH_CSTDW_SLS_TXN_DSCT_LN_FCT_null_value_count_table_stats ;</v>
      </c>
      <c r="BN43" s="59"/>
      <c r="BO43" s="59"/>
      <c r="BP43" s="300"/>
      <c r="BQ43" s="302"/>
      <c r="BR43" s="302"/>
      <c r="BS43" s="59"/>
      <c r="BT43" s="144" t="str">
        <f t="shared" si="38"/>
        <v>drop table db_custscience_interns.col_32_DB_SLSCNSL_PRODREFRESH_CSTDW_SLS_TXN_DSCT_LN_FCT_null_value_count_table_stats ;</v>
      </c>
    </row>
    <row r="44" spans="1:72">
      <c r="A44" t="s">
        <v>466</v>
      </c>
      <c r="B44" s="144" t="str">
        <f t="shared" si="23"/>
        <v>dsct_emp_prtc_typ_cd string</v>
      </c>
      <c r="C44" s="145">
        <f t="shared" si="24"/>
        <v>21</v>
      </c>
      <c r="D44" s="145">
        <f t="shared" si="25"/>
        <v>0</v>
      </c>
      <c r="E44" s="145"/>
      <c r="F44" s="36" t="str">
        <f t="shared" si="26"/>
        <v>DSCT_EMP_PRTC_TYP_CD</v>
      </c>
      <c r="G44" s="36" t="str">
        <f t="shared" si="27"/>
        <v>string</v>
      </c>
      <c r="H44" s="29">
        <v>33</v>
      </c>
      <c r="I44" s="308">
        <f t="shared" si="22"/>
        <v>1106</v>
      </c>
      <c r="J44" s="215"/>
      <c r="K44" s="131" t="str">
        <f t="shared" si="2"/>
        <v>A code to uniquely identify atype of empolyee discountparticipation.  (From PDM)</v>
      </c>
      <c r="L44" s="53"/>
      <c r="M44" s="428"/>
      <c r="N44" s="430" t="s">
        <v>1697</v>
      </c>
      <c r="AE44" t="s">
        <v>16319</v>
      </c>
      <c r="AF44" t="s">
        <v>2825</v>
      </c>
      <c r="AH44" s="144" t="str">
        <f t="shared" si="28"/>
        <v>MKT_PMOTN_CD_DESC</v>
      </c>
      <c r="AI44" s="144" t="str">
        <f t="shared" si="29"/>
        <v xml:space="preserve"> (From PDM)</v>
      </c>
      <c r="AL44" s="298" t="str">
        <f t="shared" si="30"/>
        <v>col_33</v>
      </c>
      <c r="AM44" s="299" t="str">
        <f t="shared" si="31"/>
        <v>create table db_custscience_interns.col_33_DB_SLSCNSL_PRODREFRESH_CSTDW_SLS_TXN_DSCT_LN_FCT_distinct_values_table_stats (col_id int, distinct_values bigint) Row format delimited Fields terminated by '\t' Lines terminated by '\n'  Stored as textfile ;</v>
      </c>
      <c r="AN44" s="59" t="s">
        <v>16368</v>
      </c>
      <c r="AO44" s="59"/>
      <c r="AP44" s="59"/>
      <c r="AQ44" s="144" t="str">
        <f t="shared" si="32"/>
        <v>insert into table db_custscience_interns.col_33_DB_SLSCNSL_PRODREFRESH_CSTDW_SLS_TXN_DSCT_LN_FCT_distinct_values_table_stats select '33' as col_id, count (distinct DSCT_EMP_PRTC_TYP_CD) as distinct_values</v>
      </c>
      <c r="AR44" s="59" t="s">
        <v>16417</v>
      </c>
      <c r="AS44" s="59"/>
      <c r="AT44" s="59"/>
      <c r="AU44" s="144" t="str">
        <f t="shared" si="33"/>
        <v>insert into table db_custscience_interns.SUMMARY_of_DB_SLSCNSL_PRODREFRESH_CSTDW_SLS_TXN_DSCT_LN_FCT_distinct_values_table_stats select col_id, distinct_values from db_custscience_interns.col_33_DB_SLSCNSL_PRODREFRESH_CSTDW_SLS_TXN_DSCT_LN_FCT_distinct_values_table_stats ;</v>
      </c>
      <c r="AV44" s="59" t="s">
        <v>16469</v>
      </c>
      <c r="AW44" s="59"/>
      <c r="AX44" s="300" t="s">
        <v>14352</v>
      </c>
      <c r="AY44" s="300">
        <v>39</v>
      </c>
      <c r="AZ44" s="300">
        <v>11</v>
      </c>
      <c r="BA44" s="59"/>
      <c r="BB44" s="144" t="str">
        <f t="shared" si="34"/>
        <v>drop table db_custscience_interns.col_33_DB_SLSCNSL_PRODREFRESH_CSTDW_SLS_TXN_DSCT_LN_FCT_distinct_values_table_stats;</v>
      </c>
      <c r="BC44" s="59" t="s">
        <v>16559</v>
      </c>
      <c r="BD44" s="301"/>
      <c r="BE44" s="144" t="str">
        <f t="shared" si="35"/>
        <v>create table db_custscience_interns.col_33_DB_SLSCNSL_PRODREFRESH_CSTDW_SLS_TXN_DSCT_LN_FCT_null_value_count_table_stats (col_id int, null_value_count bigint) Row format delimited Fields terminated by '\t' Lines terminated by '\n'  Stored as textfile ;</v>
      </c>
      <c r="BF44" s="59"/>
      <c r="BG44" s="59"/>
      <c r="BH44" s="59"/>
      <c r="BI44" s="144" t="str">
        <f t="shared" si="36"/>
        <v xml:space="preserve">insert into table db_custscience_interns.col_33_DB_SLSCNSL_PRODREFRESH_CSTDW_SLS_TXN_DSCT_LN_FCT_null_value_count_table_stats select '33' as col_id, count (sell_loc_hash_key) as null_value_count where DSCT_EMP_PRTC_TYP_CD IS NULL </v>
      </c>
      <c r="BJ44" s="59"/>
      <c r="BK44" s="59"/>
      <c r="BL44" s="59"/>
      <c r="BM44" s="144" t="str">
        <f t="shared" si="37"/>
        <v>insert into table db_custscience_interns.SUMMARY_of_DB_SLSCNSL_PRODREFRESH_CSTDW_SLS_TXN_DSCT_LN_FCT_null_value_count_table_stats select col_id, null_value_count from db_custscience_interns.col_33_DB_SLSCNSL_PRODREFRESH_CSTDW_SLS_TXN_DSCT_LN_FCT_null_value_count_table_stats ;</v>
      </c>
      <c r="BN44" s="59"/>
      <c r="BO44" s="59"/>
      <c r="BP44" s="300"/>
      <c r="BQ44" s="302"/>
      <c r="BR44" s="302"/>
      <c r="BS44" s="59"/>
      <c r="BT44" s="144" t="str">
        <f t="shared" si="38"/>
        <v>drop table db_custscience_interns.col_33_DB_SLSCNSL_PRODREFRESH_CSTDW_SLS_TXN_DSCT_LN_FCT_null_value_count_table_stats ;</v>
      </c>
    </row>
    <row r="45" spans="1:72">
      <c r="A45" t="s">
        <v>16293</v>
      </c>
      <c r="B45" s="144" t="str">
        <f t="shared" si="23"/>
        <v>proc_dt_hash_key string</v>
      </c>
      <c r="C45" s="145">
        <f t="shared" si="24"/>
        <v>17</v>
      </c>
      <c r="D45" s="145">
        <f t="shared" si="25"/>
        <v>0</v>
      </c>
      <c r="E45" s="145"/>
      <c r="F45" s="36" t="str">
        <f t="shared" si="26"/>
        <v>PROC_DT_HASH_KEY</v>
      </c>
      <c r="G45" s="36" t="str">
        <f t="shared" si="27"/>
        <v>string</v>
      </c>
      <c r="H45" s="29">
        <v>34</v>
      </c>
      <c r="I45" s="308">
        <f t="shared" si="22"/>
        <v>1657</v>
      </c>
      <c r="J45" s="215"/>
      <c r="K45" s="131">
        <f t="shared" si="2"/>
        <v>0</v>
      </c>
      <c r="L45" s="53"/>
      <c r="M45" s="428"/>
      <c r="N45" s="430" t="s">
        <v>12842</v>
      </c>
      <c r="AE45" t="s">
        <v>16320</v>
      </c>
      <c r="AF45" t="s">
        <v>2825</v>
      </c>
      <c r="AH45" s="144" t="str">
        <f t="shared" si="28"/>
        <v>RTN_MKT_PMOTN_CD_DESC</v>
      </c>
      <c r="AI45" s="144" t="str">
        <f t="shared" si="29"/>
        <v xml:space="preserve"> (From PDM)</v>
      </c>
      <c r="AL45" s="298" t="str">
        <f t="shared" si="30"/>
        <v>col_34</v>
      </c>
      <c r="AM45" s="299" t="str">
        <f t="shared" si="31"/>
        <v>create table db_custscience_interns.col_34_DB_SLSCNSL_PRODREFRESH_CSTDW_SLS_TXN_DSCT_LN_FCT_distinct_values_table_stats (col_id int, distinct_values bigint) Row format delimited Fields terminated by '\t' Lines terminated by '\n'  Stored as textfile ;</v>
      </c>
      <c r="AN45" s="59" t="s">
        <v>16369</v>
      </c>
      <c r="AO45" s="59"/>
      <c r="AP45" s="59"/>
      <c r="AQ45" s="144" t="str">
        <f t="shared" si="32"/>
        <v>insert into table db_custscience_interns.col_34_DB_SLSCNSL_PRODREFRESH_CSTDW_SLS_TXN_DSCT_LN_FCT_distinct_values_table_stats select '34' as col_id, count (distinct PROC_DT_HASH_KEY) as distinct_values</v>
      </c>
      <c r="AR45" s="59" t="s">
        <v>16418</v>
      </c>
      <c r="AS45" s="59"/>
      <c r="AT45" s="59"/>
      <c r="AU45" s="144" t="str">
        <f t="shared" si="33"/>
        <v>insert into table db_custscience_interns.SUMMARY_of_DB_SLSCNSL_PRODREFRESH_CSTDW_SLS_TXN_DSCT_LN_FCT_distinct_values_table_stats select col_id, distinct_values from db_custscience_interns.col_34_DB_SLSCNSL_PRODREFRESH_CSTDW_SLS_TXN_DSCT_LN_FCT_distinct_values_table_stats ;</v>
      </c>
      <c r="AV45" s="59" t="s">
        <v>16470</v>
      </c>
      <c r="AW45" s="59"/>
      <c r="AX45" s="300" t="s">
        <v>16513</v>
      </c>
      <c r="AY45" s="300">
        <v>40</v>
      </c>
      <c r="AZ45" s="300">
        <v>9</v>
      </c>
      <c r="BA45" s="59"/>
      <c r="BB45" s="144" t="str">
        <f t="shared" si="34"/>
        <v>drop table db_custscience_interns.col_34_DB_SLSCNSL_PRODREFRESH_CSTDW_SLS_TXN_DSCT_LN_FCT_distinct_values_table_stats;</v>
      </c>
      <c r="BC45" s="59" t="s">
        <v>16560</v>
      </c>
      <c r="BD45" s="301"/>
      <c r="BE45" s="144" t="str">
        <f t="shared" si="35"/>
        <v>create table db_custscience_interns.col_34_DB_SLSCNSL_PRODREFRESH_CSTDW_SLS_TXN_DSCT_LN_FCT_null_value_count_table_stats (col_id int, null_value_count bigint) Row format delimited Fields terminated by '\t' Lines terminated by '\n'  Stored as textfile ;</v>
      </c>
      <c r="BF45" s="59"/>
      <c r="BG45" s="59"/>
      <c r="BH45" s="59"/>
      <c r="BI45" s="144" t="str">
        <f t="shared" si="36"/>
        <v xml:space="preserve">insert into table db_custscience_interns.col_34_DB_SLSCNSL_PRODREFRESH_CSTDW_SLS_TXN_DSCT_LN_FCT_null_value_count_table_stats select '34' as col_id, count (sell_loc_hash_key) as null_value_count where PROC_DT_HASH_KEY IS NULL </v>
      </c>
      <c r="BJ45" s="59"/>
      <c r="BK45" s="59"/>
      <c r="BL45" s="59"/>
      <c r="BM45" s="144" t="str">
        <f t="shared" si="37"/>
        <v>insert into table db_custscience_interns.SUMMARY_of_DB_SLSCNSL_PRODREFRESH_CSTDW_SLS_TXN_DSCT_LN_FCT_null_value_count_table_stats select col_id, null_value_count from db_custscience_interns.col_34_DB_SLSCNSL_PRODREFRESH_CSTDW_SLS_TXN_DSCT_LN_FCT_null_value_count_table_stats ;</v>
      </c>
      <c r="BN45" s="59"/>
      <c r="BO45" s="59"/>
      <c r="BP45" s="300"/>
      <c r="BQ45" s="302"/>
      <c r="BR45" s="302"/>
      <c r="BS45" s="59"/>
      <c r="BT45" s="144" t="str">
        <f t="shared" si="38"/>
        <v>drop table db_custscience_interns.col_34_DB_SLSCNSL_PRODREFRESH_CSTDW_SLS_TXN_DSCT_LN_FCT_null_value_count_table_stats ;</v>
      </c>
    </row>
    <row r="46" spans="1:72">
      <c r="A46" t="s">
        <v>12259</v>
      </c>
      <c r="B46" s="144" t="str">
        <f t="shared" si="23"/>
        <v>sls_aud_stat_cd string</v>
      </c>
      <c r="C46" s="145">
        <f t="shared" si="24"/>
        <v>16</v>
      </c>
      <c r="D46" s="145">
        <f t="shared" si="25"/>
        <v>0</v>
      </c>
      <c r="E46" s="145"/>
      <c r="F46" s="36" t="str">
        <f t="shared" si="26"/>
        <v>SLS_AUD_STAT_CD</v>
      </c>
      <c r="G46" s="36" t="str">
        <f t="shared" si="27"/>
        <v>string</v>
      </c>
      <c r="H46" s="29">
        <v>35</v>
      </c>
      <c r="I46" s="308">
        <f t="shared" si="22"/>
        <v>1</v>
      </c>
      <c r="J46" s="215"/>
      <c r="K46" s="131" t="str">
        <f t="shared" si="2"/>
        <v xml:space="preserve"> (From PDM)</v>
      </c>
      <c r="L46" s="53"/>
      <c r="M46" s="428"/>
      <c r="N46" s="430" t="s">
        <v>12843</v>
      </c>
      <c r="AE46" t="s">
        <v>12600</v>
      </c>
      <c r="AF46" t="s">
        <v>2825</v>
      </c>
      <c r="AG46" t="s">
        <v>12599</v>
      </c>
      <c r="AH46" s="144" t="str">
        <f t="shared" si="28"/>
        <v>VD_IND</v>
      </c>
      <c r="AI46" s="144" t="str">
        <f t="shared" si="29"/>
        <v>Indicates if the sales line item was voided or not.  (From PDM)</v>
      </c>
      <c r="AL46" s="298" t="str">
        <f t="shared" si="30"/>
        <v>col_35</v>
      </c>
      <c r="AM46" s="299" t="str">
        <f t="shared" si="31"/>
        <v>create table db_custscience_interns.col_35_DB_SLSCNSL_PRODREFRESH_CSTDW_SLS_TXN_DSCT_LN_FCT_distinct_values_table_stats (col_id int, distinct_values bigint) Row format delimited Fields terminated by '\t' Lines terminated by '\n'  Stored as textfile ;</v>
      </c>
      <c r="AN46" s="59" t="s">
        <v>16370</v>
      </c>
      <c r="AO46" s="59"/>
      <c r="AP46" s="59"/>
      <c r="AQ46" s="144" t="str">
        <f t="shared" si="32"/>
        <v>insert into table db_custscience_interns.col_35_DB_SLSCNSL_PRODREFRESH_CSTDW_SLS_TXN_DSCT_LN_FCT_distinct_values_table_stats select '35' as col_id, count (distinct SLS_AUD_STAT_CD) as distinct_values</v>
      </c>
      <c r="AR46" s="59" t="s">
        <v>16419</v>
      </c>
      <c r="AS46" s="59"/>
      <c r="AT46" s="59"/>
      <c r="AU46" s="144" t="str">
        <f t="shared" si="33"/>
        <v>insert into table db_custscience_interns.SUMMARY_of_DB_SLSCNSL_PRODREFRESH_CSTDW_SLS_TXN_DSCT_LN_FCT_distinct_values_table_stats select col_id, distinct_values from db_custscience_interns.col_35_DB_SLSCNSL_PRODREFRESH_CSTDW_SLS_TXN_DSCT_LN_FCT_distinct_values_table_stats ;</v>
      </c>
      <c r="AV46" s="59" t="s">
        <v>16471</v>
      </c>
      <c r="AW46" s="59"/>
      <c r="AX46" s="300" t="s">
        <v>16514</v>
      </c>
      <c r="AY46" s="300">
        <v>5</v>
      </c>
      <c r="AZ46" s="300">
        <v>72375</v>
      </c>
      <c r="BA46" s="59"/>
      <c r="BB46" s="144" t="str">
        <f t="shared" si="34"/>
        <v>drop table db_custscience_interns.col_35_DB_SLSCNSL_PRODREFRESH_CSTDW_SLS_TXN_DSCT_LN_FCT_distinct_values_table_stats;</v>
      </c>
      <c r="BC46" s="59" t="s">
        <v>16561</v>
      </c>
      <c r="BD46" s="301"/>
      <c r="BE46" s="144" t="str">
        <f t="shared" si="35"/>
        <v>create table db_custscience_interns.col_35_DB_SLSCNSL_PRODREFRESH_CSTDW_SLS_TXN_DSCT_LN_FCT_null_value_count_table_stats (col_id int, null_value_count bigint) Row format delimited Fields terminated by '\t' Lines terminated by '\n'  Stored as textfile ;</v>
      </c>
      <c r="BF46" s="59"/>
      <c r="BG46" s="59"/>
      <c r="BH46" s="59"/>
      <c r="BI46" s="144" t="str">
        <f t="shared" si="36"/>
        <v xml:space="preserve">insert into table db_custscience_interns.col_35_DB_SLSCNSL_PRODREFRESH_CSTDW_SLS_TXN_DSCT_LN_FCT_null_value_count_table_stats select '35' as col_id, count (sell_loc_hash_key) as null_value_count where SLS_AUD_STAT_CD IS NULL </v>
      </c>
      <c r="BJ46" s="59"/>
      <c r="BK46" s="59"/>
      <c r="BL46" s="59"/>
      <c r="BM46" s="144" t="str">
        <f t="shared" si="37"/>
        <v>insert into table db_custscience_interns.SUMMARY_of_DB_SLSCNSL_PRODREFRESH_CSTDW_SLS_TXN_DSCT_LN_FCT_null_value_count_table_stats select col_id, null_value_count from db_custscience_interns.col_35_DB_SLSCNSL_PRODREFRESH_CSTDW_SLS_TXN_DSCT_LN_FCT_null_value_count_table_stats ;</v>
      </c>
      <c r="BN46" s="59"/>
      <c r="BO46" s="59"/>
      <c r="BP46" s="300"/>
      <c r="BQ46" s="302"/>
      <c r="BR46" s="302"/>
      <c r="BS46" s="59"/>
      <c r="BT46" s="144" t="str">
        <f t="shared" si="38"/>
        <v>drop table db_custscience_interns.col_35_DB_SLSCNSL_PRODREFRESH_CSTDW_SLS_TXN_DSCT_LN_FCT_null_value_count_table_stats ;</v>
      </c>
    </row>
    <row r="47" spans="1:72">
      <c r="A47" t="s">
        <v>441</v>
      </c>
      <c r="B47" s="144" t="str">
        <f t="shared" si="23"/>
        <v>brd_id int</v>
      </c>
      <c r="C47" s="145">
        <f t="shared" si="24"/>
        <v>7</v>
      </c>
      <c r="D47" s="145">
        <f t="shared" si="25"/>
        <v>0</v>
      </c>
      <c r="E47" s="145"/>
      <c r="F47" s="44" t="str">
        <f t="shared" si="26"/>
        <v>BRD_ID</v>
      </c>
      <c r="G47" s="36" t="str">
        <f t="shared" si="27"/>
        <v>int</v>
      </c>
      <c r="H47" s="29">
        <v>36</v>
      </c>
      <c r="I47" s="308">
        <f t="shared" si="22"/>
        <v>7</v>
      </c>
      <c r="J47" s="215"/>
      <c r="K47" s="131" t="str">
        <f t="shared" si="2"/>
        <v xml:space="preserve"> (From PDM)</v>
      </c>
      <c r="L47" s="53"/>
      <c r="M47" s="428"/>
      <c r="N47" s="433" t="s">
        <v>3040</v>
      </c>
      <c r="AE47" t="s">
        <v>2641</v>
      </c>
      <c r="AF47" t="s">
        <v>12561</v>
      </c>
      <c r="AG47" t="s">
        <v>12618</v>
      </c>
      <c r="AH47" s="144" t="str">
        <f t="shared" si="28"/>
        <v>LCL_TO_USD_CONV_RAT</v>
      </c>
      <c r="AI47" s="144" t="str">
        <f t="shared" si="29"/>
        <v>Local to USD conversion rate for the location  (From PDM)</v>
      </c>
      <c r="AL47" s="298" t="str">
        <f t="shared" si="30"/>
        <v>col_36</v>
      </c>
      <c r="AM47" s="299" t="str">
        <f t="shared" si="31"/>
        <v>create table db_custscience_interns.col_36_DB_SLSCNSL_PRODREFRESH_CSTDW_SLS_TXN_DSCT_LN_FCT_distinct_values_table_stats (col_id int, distinct_values bigint) Row format delimited Fields terminated by '\t' Lines terminated by '\n'  Stored as textfile ;</v>
      </c>
      <c r="AN47" s="59" t="s">
        <v>16371</v>
      </c>
      <c r="AO47" s="59"/>
      <c r="AP47" s="59"/>
      <c r="AQ47" s="144" t="str">
        <f t="shared" si="32"/>
        <v>insert into table db_custscience_interns.col_36_DB_SLSCNSL_PRODREFRESH_CSTDW_SLS_TXN_DSCT_LN_FCT_distinct_values_table_stats select '36' as col_id, count (distinct BRD_ID) as distinct_values</v>
      </c>
      <c r="AR47" s="59" t="s">
        <v>16420</v>
      </c>
      <c r="AS47" s="59"/>
      <c r="AT47" s="59"/>
      <c r="AU47" s="144" t="str">
        <f t="shared" si="33"/>
        <v>insert into table db_custscience_interns.SUMMARY_of_DB_SLSCNSL_PRODREFRESH_CSTDW_SLS_TXN_DSCT_LN_FCT_distinct_values_table_stats select col_id, distinct_values from db_custscience_interns.col_36_DB_SLSCNSL_PRODREFRESH_CSTDW_SLS_TXN_DSCT_LN_FCT_distinct_values_table_stats ;</v>
      </c>
      <c r="AV47" s="59" t="s">
        <v>16472</v>
      </c>
      <c r="AW47" s="59"/>
      <c r="AX47" s="300" t="s">
        <v>16515</v>
      </c>
      <c r="AY47" s="300">
        <v>41</v>
      </c>
      <c r="AZ47" s="300">
        <v>5</v>
      </c>
      <c r="BA47" s="59"/>
      <c r="BB47" s="144" t="str">
        <f t="shared" si="34"/>
        <v>drop table db_custscience_interns.col_36_DB_SLSCNSL_PRODREFRESH_CSTDW_SLS_TXN_DSCT_LN_FCT_distinct_values_table_stats;</v>
      </c>
      <c r="BC47" s="59" t="s">
        <v>16562</v>
      </c>
      <c r="BD47" s="301"/>
      <c r="BE47" s="144" t="str">
        <f t="shared" si="35"/>
        <v>create table db_custscience_interns.col_36_DB_SLSCNSL_PRODREFRESH_CSTDW_SLS_TXN_DSCT_LN_FCT_null_value_count_table_stats (col_id int, null_value_count bigint) Row format delimited Fields terminated by '\t' Lines terminated by '\n'  Stored as textfile ;</v>
      </c>
      <c r="BF47" s="59"/>
      <c r="BG47" s="59"/>
      <c r="BH47" s="59"/>
      <c r="BI47" s="144" t="str">
        <f t="shared" si="36"/>
        <v xml:space="preserve">insert into table db_custscience_interns.col_36_DB_SLSCNSL_PRODREFRESH_CSTDW_SLS_TXN_DSCT_LN_FCT_null_value_count_table_stats select '36' as col_id, count (sell_loc_hash_key) as null_value_count where BRD_ID IS NULL </v>
      </c>
      <c r="BJ47" s="59"/>
      <c r="BK47" s="59"/>
      <c r="BL47" s="59"/>
      <c r="BM47" s="144" t="str">
        <f t="shared" si="37"/>
        <v>insert into table db_custscience_interns.SUMMARY_of_DB_SLSCNSL_PRODREFRESH_CSTDW_SLS_TXN_DSCT_LN_FCT_null_value_count_table_stats select col_id, null_value_count from db_custscience_interns.col_36_DB_SLSCNSL_PRODREFRESH_CSTDW_SLS_TXN_DSCT_LN_FCT_null_value_count_table_stats ;</v>
      </c>
      <c r="BN47" s="59"/>
      <c r="BO47" s="59"/>
      <c r="BP47" s="300"/>
      <c r="BQ47" s="302"/>
      <c r="BR47" s="302"/>
      <c r="BS47" s="59"/>
      <c r="BT47" s="144" t="str">
        <f t="shared" si="38"/>
        <v>drop table db_custscience_interns.col_36_DB_SLSCNSL_PRODREFRESH_CSTDW_SLS_TXN_DSCT_LN_FCT_null_value_count_table_stats ;</v>
      </c>
    </row>
    <row r="48" spans="1:72">
      <c r="A48" t="s">
        <v>442</v>
      </c>
      <c r="B48" s="144" t="str">
        <f t="shared" si="23"/>
        <v>chnl_id int</v>
      </c>
      <c r="C48" s="145">
        <f t="shared" si="24"/>
        <v>8</v>
      </c>
      <c r="D48" s="145">
        <f t="shared" si="25"/>
        <v>0</v>
      </c>
      <c r="E48" s="145"/>
      <c r="F48" s="44" t="str">
        <f t="shared" si="26"/>
        <v>CHNL_ID</v>
      </c>
      <c r="G48" s="36" t="str">
        <f t="shared" si="27"/>
        <v>int</v>
      </c>
      <c r="H48" s="29">
        <v>37</v>
      </c>
      <c r="I48" s="308">
        <f t="shared" si="22"/>
        <v>2</v>
      </c>
      <c r="J48" s="215"/>
      <c r="K48" s="131" t="str">
        <f t="shared" si="2"/>
        <v xml:space="preserve"> (From PDM)</v>
      </c>
      <c r="L48" s="53"/>
      <c r="M48" s="428"/>
      <c r="N48" s="433" t="s">
        <v>141</v>
      </c>
      <c r="AE48" t="s">
        <v>2643</v>
      </c>
      <c r="AF48" t="s">
        <v>12561</v>
      </c>
      <c r="AG48" t="s">
        <v>12619</v>
      </c>
      <c r="AH48" s="144" t="str">
        <f t="shared" si="28"/>
        <v>LCL_TO_MKT_CONV_RAT</v>
      </c>
      <c r="AI48" s="144" t="str">
        <f t="shared" si="29"/>
        <v>Local to Market conversion rate for the location  (From PDM)</v>
      </c>
      <c r="AL48" s="298" t="str">
        <f t="shared" si="30"/>
        <v>col_37</v>
      </c>
      <c r="AM48" s="299" t="str">
        <f t="shared" si="31"/>
        <v>create table db_custscience_interns.col_37_DB_SLSCNSL_PRODREFRESH_CSTDW_SLS_TXN_DSCT_LN_FCT_distinct_values_table_stats (col_id int, distinct_values bigint) Row format delimited Fields terminated by '\t' Lines terminated by '\n'  Stored as textfile ;</v>
      </c>
      <c r="AN48" s="59" t="s">
        <v>16372</v>
      </c>
      <c r="AO48" s="59"/>
      <c r="AP48" s="59"/>
      <c r="AQ48" s="144" t="str">
        <f t="shared" si="32"/>
        <v>insert into table db_custscience_interns.col_37_DB_SLSCNSL_PRODREFRESH_CSTDW_SLS_TXN_DSCT_LN_FCT_distinct_values_table_stats select '37' as col_id, count (distinct CHNL_ID) as distinct_values</v>
      </c>
      <c r="AR48" s="59" t="s">
        <v>16421</v>
      </c>
      <c r="AS48" s="59"/>
      <c r="AT48" s="59"/>
      <c r="AU48" s="144" t="str">
        <f t="shared" si="33"/>
        <v>insert into table db_custscience_interns.SUMMARY_of_DB_SLSCNSL_PRODREFRESH_CSTDW_SLS_TXN_DSCT_LN_FCT_distinct_values_table_stats select col_id, distinct_values from db_custscience_interns.col_37_DB_SLSCNSL_PRODREFRESH_CSTDW_SLS_TXN_DSCT_LN_FCT_distinct_values_table_stats ;</v>
      </c>
      <c r="AV48" s="59" t="s">
        <v>16473</v>
      </c>
      <c r="AW48" s="59"/>
      <c r="AX48" s="300" t="s">
        <v>16516</v>
      </c>
      <c r="AY48" s="300">
        <v>42</v>
      </c>
      <c r="AZ48" s="300">
        <v>42</v>
      </c>
      <c r="BA48" s="59"/>
      <c r="BB48" s="144" t="str">
        <f t="shared" si="34"/>
        <v>drop table db_custscience_interns.col_37_DB_SLSCNSL_PRODREFRESH_CSTDW_SLS_TXN_DSCT_LN_FCT_distinct_values_table_stats;</v>
      </c>
      <c r="BC48" s="59" t="s">
        <v>16563</v>
      </c>
      <c r="BD48" s="301"/>
      <c r="BE48" s="144" t="str">
        <f t="shared" si="35"/>
        <v>create table db_custscience_interns.col_37_DB_SLSCNSL_PRODREFRESH_CSTDW_SLS_TXN_DSCT_LN_FCT_null_value_count_table_stats (col_id int, null_value_count bigint) Row format delimited Fields terminated by '\t' Lines terminated by '\n'  Stored as textfile ;</v>
      </c>
      <c r="BF48" s="59"/>
      <c r="BG48" s="59"/>
      <c r="BH48" s="59"/>
      <c r="BI48" s="144" t="str">
        <f t="shared" si="36"/>
        <v xml:space="preserve">insert into table db_custscience_interns.col_37_DB_SLSCNSL_PRODREFRESH_CSTDW_SLS_TXN_DSCT_LN_FCT_null_value_count_table_stats select '37' as col_id, count (sell_loc_hash_key) as null_value_count where CHNL_ID IS NULL </v>
      </c>
      <c r="BJ48" s="59"/>
      <c r="BK48" s="59"/>
      <c r="BL48" s="59"/>
      <c r="BM48" s="144" t="str">
        <f t="shared" si="37"/>
        <v>insert into table db_custscience_interns.SUMMARY_of_DB_SLSCNSL_PRODREFRESH_CSTDW_SLS_TXN_DSCT_LN_FCT_null_value_count_table_stats select col_id, null_value_count from db_custscience_interns.col_37_DB_SLSCNSL_PRODREFRESH_CSTDW_SLS_TXN_DSCT_LN_FCT_null_value_count_table_stats ;</v>
      </c>
      <c r="BN48" s="59"/>
      <c r="BO48" s="59"/>
      <c r="BP48" s="300"/>
      <c r="BQ48" s="302"/>
      <c r="BR48" s="302"/>
      <c r="BS48" s="59"/>
      <c r="BT48" s="144" t="str">
        <f t="shared" si="38"/>
        <v>drop table db_custscience_interns.col_37_DB_SLSCNSL_PRODREFRESH_CSTDW_SLS_TXN_DSCT_LN_FCT_null_value_count_table_stats ;</v>
      </c>
    </row>
    <row r="49" spans="1:72">
      <c r="A49" t="s">
        <v>443</v>
      </c>
      <c r="B49" s="144" t="str">
        <f t="shared" si="23"/>
        <v>dd_chnl_id int</v>
      </c>
      <c r="C49" s="145">
        <f t="shared" si="24"/>
        <v>11</v>
      </c>
      <c r="D49" s="145">
        <f t="shared" si="25"/>
        <v>0</v>
      </c>
      <c r="E49" s="145"/>
      <c r="F49" s="44" t="str">
        <f t="shared" si="26"/>
        <v>DD_CHNL_ID</v>
      </c>
      <c r="G49" s="36" t="str">
        <f t="shared" si="27"/>
        <v>int</v>
      </c>
      <c r="H49" s="29">
        <v>38</v>
      </c>
      <c r="I49" s="308">
        <f t="shared" si="22"/>
        <v>2</v>
      </c>
      <c r="J49" s="215"/>
      <c r="K49" s="131" t="str">
        <f t="shared" si="2"/>
        <v xml:space="preserve"> (From PDM)</v>
      </c>
      <c r="L49" s="53"/>
      <c r="M49" s="428"/>
      <c r="N49" s="433" t="s">
        <v>141</v>
      </c>
      <c r="AE49" t="s">
        <v>2645</v>
      </c>
      <c r="AF49" t="s">
        <v>12561</v>
      </c>
      <c r="AG49" t="s">
        <v>12620</v>
      </c>
      <c r="AH49" s="144" t="str">
        <f t="shared" si="28"/>
        <v>USD_TO_LCL_CONV_RAT</v>
      </c>
      <c r="AI49" s="144" t="str">
        <f t="shared" si="29"/>
        <v>USD to Local conversion rate for the location  (From PDM)</v>
      </c>
      <c r="AL49" s="298" t="str">
        <f t="shared" si="30"/>
        <v>col_38</v>
      </c>
      <c r="AM49" s="299" t="str">
        <f t="shared" si="31"/>
        <v>create table db_custscience_interns.col_38_DB_SLSCNSL_PRODREFRESH_CSTDW_SLS_TXN_DSCT_LN_FCT_distinct_values_table_stats (col_id int, distinct_values bigint) Row format delimited Fields terminated by '\t' Lines terminated by '\n'  Stored as textfile ;</v>
      </c>
      <c r="AN49" s="59" t="s">
        <v>16373</v>
      </c>
      <c r="AO49" s="59"/>
      <c r="AP49" s="59"/>
      <c r="AQ49" s="144" t="str">
        <f t="shared" si="32"/>
        <v>insert into table db_custscience_interns.col_38_DB_SLSCNSL_PRODREFRESH_CSTDW_SLS_TXN_DSCT_LN_FCT_distinct_values_table_stats select '38' as col_id, count (distinct DD_CHNL_ID) as distinct_values</v>
      </c>
      <c r="AR49" s="59" t="s">
        <v>16422</v>
      </c>
      <c r="AS49" s="59"/>
      <c r="AT49" s="59"/>
      <c r="AU49" s="144" t="str">
        <f t="shared" si="33"/>
        <v>insert into table db_custscience_interns.SUMMARY_of_DB_SLSCNSL_PRODREFRESH_CSTDW_SLS_TXN_DSCT_LN_FCT_distinct_values_table_stats select col_id, distinct_values from db_custscience_interns.col_38_DB_SLSCNSL_PRODREFRESH_CSTDW_SLS_TXN_DSCT_LN_FCT_distinct_values_table_stats ;</v>
      </c>
      <c r="AV49" s="59" t="s">
        <v>16474</v>
      </c>
      <c r="AW49" s="59"/>
      <c r="AX49" s="300" t="s">
        <v>16517</v>
      </c>
      <c r="AY49" s="300">
        <v>43</v>
      </c>
      <c r="AZ49" s="300">
        <v>20</v>
      </c>
      <c r="BA49" s="59"/>
      <c r="BB49" s="144" t="str">
        <f t="shared" si="34"/>
        <v>drop table db_custscience_interns.col_38_DB_SLSCNSL_PRODREFRESH_CSTDW_SLS_TXN_DSCT_LN_FCT_distinct_values_table_stats;</v>
      </c>
      <c r="BC49" s="59" t="s">
        <v>16564</v>
      </c>
      <c r="BD49" s="301"/>
      <c r="BE49" s="144" t="str">
        <f t="shared" si="35"/>
        <v>create table db_custscience_interns.col_38_DB_SLSCNSL_PRODREFRESH_CSTDW_SLS_TXN_DSCT_LN_FCT_null_value_count_table_stats (col_id int, null_value_count bigint) Row format delimited Fields terminated by '\t' Lines terminated by '\n'  Stored as textfile ;</v>
      </c>
      <c r="BF49" s="59"/>
      <c r="BG49" s="59"/>
      <c r="BH49" s="59"/>
      <c r="BI49" s="144" t="str">
        <f t="shared" si="36"/>
        <v xml:space="preserve">insert into table db_custscience_interns.col_38_DB_SLSCNSL_PRODREFRESH_CSTDW_SLS_TXN_DSCT_LN_FCT_null_value_count_table_stats select '38' as col_id, count (sell_loc_hash_key) as null_value_count where DD_CHNL_ID IS NULL </v>
      </c>
      <c r="BJ49" s="59"/>
      <c r="BK49" s="59"/>
      <c r="BL49" s="59"/>
      <c r="BM49" s="144" t="str">
        <f t="shared" si="37"/>
        <v>insert into table db_custscience_interns.SUMMARY_of_DB_SLSCNSL_PRODREFRESH_CSTDW_SLS_TXN_DSCT_LN_FCT_null_value_count_table_stats select col_id, null_value_count from db_custscience_interns.col_38_DB_SLSCNSL_PRODREFRESH_CSTDW_SLS_TXN_DSCT_LN_FCT_null_value_count_table_stats ;</v>
      </c>
      <c r="BN49" s="59"/>
      <c r="BO49" s="59"/>
      <c r="BP49" s="300"/>
      <c r="BQ49" s="302"/>
      <c r="BR49" s="302"/>
      <c r="BS49" s="59"/>
      <c r="BT49" s="144" t="str">
        <f t="shared" si="38"/>
        <v>drop table db_custscience_interns.col_38_DB_SLSCNSL_PRODREFRESH_CSTDW_SLS_TXN_DSCT_LN_FCT_null_value_count_table_stats ;</v>
      </c>
    </row>
    <row r="50" spans="1:72">
      <c r="A50" t="s">
        <v>446</v>
      </c>
      <c r="B50" s="144" t="str">
        <f t="shared" si="23"/>
        <v>ctry_cd string</v>
      </c>
      <c r="C50" s="145">
        <f t="shared" si="24"/>
        <v>8</v>
      </c>
      <c r="D50" s="145">
        <f t="shared" si="25"/>
        <v>0</v>
      </c>
      <c r="E50" s="145"/>
      <c r="F50" s="44" t="str">
        <f t="shared" si="26"/>
        <v>CTRY_CD</v>
      </c>
      <c r="G50" s="36" t="str">
        <f t="shared" si="27"/>
        <v>string</v>
      </c>
      <c r="H50" s="29">
        <v>39</v>
      </c>
      <c r="I50" s="308">
        <f t="shared" si="22"/>
        <v>11</v>
      </c>
      <c r="J50" s="215"/>
      <c r="K50" s="131" t="str">
        <f t="shared" si="2"/>
        <v>Identifies the country of thelocation  (From PDM)</v>
      </c>
      <c r="L50" s="53"/>
      <c r="M50" s="428"/>
      <c r="N50" s="433" t="s">
        <v>125</v>
      </c>
      <c r="AE50" t="s">
        <v>2647</v>
      </c>
      <c r="AF50" t="s">
        <v>12561</v>
      </c>
      <c r="AG50" t="s">
        <v>12621</v>
      </c>
      <c r="AH50" s="144" t="str">
        <f t="shared" si="28"/>
        <v>USD_TO_MKT_CONV_RAT</v>
      </c>
      <c r="AI50" s="144" t="str">
        <f t="shared" si="29"/>
        <v>USD to Market conversion rate for the location  (From PDM)</v>
      </c>
      <c r="AL50" s="298" t="str">
        <f t="shared" si="30"/>
        <v>col_39</v>
      </c>
      <c r="AM50" s="299" t="str">
        <f t="shared" si="31"/>
        <v>create table db_custscience_interns.col_39_DB_SLSCNSL_PRODREFRESH_CSTDW_SLS_TXN_DSCT_LN_FCT_distinct_values_table_stats (col_id int, distinct_values bigint) Row format delimited Fields terminated by '\t' Lines terminated by '\n'  Stored as textfile ;</v>
      </c>
      <c r="AN50" s="59" t="s">
        <v>16374</v>
      </c>
      <c r="AO50" s="59"/>
      <c r="AP50" s="59"/>
      <c r="AQ50" s="144" t="str">
        <f t="shared" si="32"/>
        <v>insert into table db_custscience_interns.col_39_DB_SLSCNSL_PRODREFRESH_CSTDW_SLS_TXN_DSCT_LN_FCT_distinct_values_table_stats select '39' as col_id, count (distinct CTRY_CD) as distinct_values</v>
      </c>
      <c r="AR50" s="59" t="s">
        <v>16423</v>
      </c>
      <c r="AS50" s="59"/>
      <c r="AT50" s="59"/>
      <c r="AU50" s="144" t="str">
        <f t="shared" si="33"/>
        <v>insert into table db_custscience_interns.SUMMARY_of_DB_SLSCNSL_PRODREFRESH_CSTDW_SLS_TXN_DSCT_LN_FCT_distinct_values_table_stats select col_id, distinct_values from db_custscience_interns.col_39_DB_SLSCNSL_PRODREFRESH_CSTDW_SLS_TXN_DSCT_LN_FCT_distinct_values_table_stats ;</v>
      </c>
      <c r="AV50" s="59" t="s">
        <v>16475</v>
      </c>
      <c r="AW50" s="59"/>
      <c r="AX50" s="300" t="s">
        <v>16518</v>
      </c>
      <c r="AY50" s="300">
        <v>44</v>
      </c>
      <c r="AZ50" s="300">
        <v>42</v>
      </c>
      <c r="BA50" s="59"/>
      <c r="BB50" s="144" t="str">
        <f t="shared" si="34"/>
        <v>drop table db_custscience_interns.col_39_DB_SLSCNSL_PRODREFRESH_CSTDW_SLS_TXN_DSCT_LN_FCT_distinct_values_table_stats;</v>
      </c>
      <c r="BC50" s="59" t="s">
        <v>16565</v>
      </c>
      <c r="BD50" s="301"/>
      <c r="BE50" s="144" t="str">
        <f t="shared" si="35"/>
        <v>create table db_custscience_interns.col_39_DB_SLSCNSL_PRODREFRESH_CSTDW_SLS_TXN_DSCT_LN_FCT_null_value_count_table_stats (col_id int, null_value_count bigint) Row format delimited Fields terminated by '\t' Lines terminated by '\n'  Stored as textfile ;</v>
      </c>
      <c r="BF50" s="59"/>
      <c r="BG50" s="59"/>
      <c r="BH50" s="59"/>
      <c r="BI50" s="144" t="str">
        <f t="shared" si="36"/>
        <v xml:space="preserve">insert into table db_custscience_interns.col_39_DB_SLSCNSL_PRODREFRESH_CSTDW_SLS_TXN_DSCT_LN_FCT_null_value_count_table_stats select '39' as col_id, count (sell_loc_hash_key) as null_value_count where CTRY_CD IS NULL </v>
      </c>
      <c r="BJ50" s="59"/>
      <c r="BK50" s="59"/>
      <c r="BL50" s="59"/>
      <c r="BM50" s="144" t="str">
        <f t="shared" si="37"/>
        <v>insert into table db_custscience_interns.SUMMARY_of_DB_SLSCNSL_PRODREFRESH_CSTDW_SLS_TXN_DSCT_LN_FCT_null_value_count_table_stats select col_id, null_value_count from db_custscience_interns.col_39_DB_SLSCNSL_PRODREFRESH_CSTDW_SLS_TXN_DSCT_LN_FCT_null_value_count_table_stats ;</v>
      </c>
      <c r="BN50" s="59"/>
      <c r="BO50" s="59"/>
      <c r="BP50" s="300"/>
      <c r="BQ50" s="302"/>
      <c r="BR50" s="302"/>
      <c r="BS50" s="59"/>
      <c r="BT50" s="144" t="str">
        <f t="shared" si="38"/>
        <v>drop table db_custscience_interns.col_39_DB_SLSCNSL_PRODREFRESH_CSTDW_SLS_TXN_DSCT_LN_FCT_null_value_count_table_stats ;</v>
      </c>
    </row>
    <row r="51" spans="1:72" ht="15.75" thickBot="1">
      <c r="A51" t="s">
        <v>447</v>
      </c>
      <c r="B51" s="144" t="str">
        <f t="shared" si="23"/>
        <v>lcl_cncy_cd string</v>
      </c>
      <c r="C51" s="145">
        <f t="shared" si="24"/>
        <v>12</v>
      </c>
      <c r="D51" s="145">
        <f t="shared" si="25"/>
        <v>0</v>
      </c>
      <c r="E51" s="145"/>
      <c r="F51" s="158" t="str">
        <f t="shared" si="26"/>
        <v>LCL_CNCY_CD</v>
      </c>
      <c r="G51" s="158" t="str">
        <f t="shared" si="27"/>
        <v>string</v>
      </c>
      <c r="H51" s="162">
        <v>40</v>
      </c>
      <c r="I51" s="312">
        <f t="shared" si="22"/>
        <v>9</v>
      </c>
      <c r="J51" s="313"/>
      <c r="K51" s="333" t="str">
        <f t="shared" si="2"/>
        <v xml:space="preserve"> (From PDM)</v>
      </c>
      <c r="L51" s="440"/>
      <c r="M51" s="438"/>
      <c r="N51" s="439" t="s">
        <v>1699</v>
      </c>
      <c r="AE51" t="s">
        <v>2625</v>
      </c>
      <c r="AF51" t="s">
        <v>2842</v>
      </c>
      <c r="AH51" s="144" t="str">
        <f t="shared" si="28"/>
        <v>BRD_ID</v>
      </c>
      <c r="AI51" s="144" t="str">
        <f t="shared" si="29"/>
        <v xml:space="preserve"> (From PDM)</v>
      </c>
      <c r="AL51" s="298" t="str">
        <f t="shared" si="30"/>
        <v>col_40</v>
      </c>
      <c r="AM51" s="299" t="str">
        <f t="shared" si="31"/>
        <v>create table db_custscience_interns.col_40_DB_SLSCNSL_PRODREFRESH_CSTDW_SLS_TXN_DSCT_LN_FCT_distinct_values_table_stats (col_id int, distinct_values bigint) Row format delimited Fields terminated by '\t' Lines terminated by '\n'  Stored as textfile ;</v>
      </c>
      <c r="AN51" s="59" t="s">
        <v>16375</v>
      </c>
      <c r="AO51" s="59"/>
      <c r="AP51" s="59"/>
      <c r="AQ51" s="144" t="str">
        <f t="shared" si="32"/>
        <v>insert into table db_custscience_interns.col_40_DB_SLSCNSL_PRODREFRESH_CSTDW_SLS_TXN_DSCT_LN_FCT_distinct_values_table_stats select '40' as col_id, count (distinct LCL_CNCY_CD) as distinct_values</v>
      </c>
      <c r="AR51" s="59" t="s">
        <v>16424</v>
      </c>
      <c r="AS51" s="59"/>
      <c r="AT51" s="59"/>
      <c r="AU51" s="144" t="str">
        <f t="shared" si="33"/>
        <v>insert into table db_custscience_interns.SUMMARY_of_DB_SLSCNSL_PRODREFRESH_CSTDW_SLS_TXN_DSCT_LN_FCT_distinct_values_table_stats select col_id, distinct_values from db_custscience_interns.col_40_DB_SLSCNSL_PRODREFRESH_CSTDW_SLS_TXN_DSCT_LN_FCT_distinct_values_table_stats ;</v>
      </c>
      <c r="AV51" s="59" t="s">
        <v>16476</v>
      </c>
      <c r="AW51" s="59"/>
      <c r="AX51" s="300" t="s">
        <v>16519</v>
      </c>
      <c r="AY51" s="300">
        <v>45</v>
      </c>
      <c r="AZ51" s="300">
        <v>25</v>
      </c>
      <c r="BA51" s="59"/>
      <c r="BB51" s="144" t="str">
        <f t="shared" si="34"/>
        <v>drop table db_custscience_interns.col_40_DB_SLSCNSL_PRODREFRESH_CSTDW_SLS_TXN_DSCT_LN_FCT_distinct_values_table_stats;</v>
      </c>
      <c r="BC51" s="59" t="s">
        <v>16566</v>
      </c>
      <c r="BD51" s="301"/>
      <c r="BE51" s="144" t="str">
        <f t="shared" si="35"/>
        <v>create table db_custscience_interns.col_40_DB_SLSCNSL_PRODREFRESH_CSTDW_SLS_TXN_DSCT_LN_FCT_null_value_count_table_stats (col_id int, null_value_count bigint) Row format delimited Fields terminated by '\t' Lines terminated by '\n'  Stored as textfile ;</v>
      </c>
      <c r="BF51" s="59"/>
      <c r="BG51" s="59"/>
      <c r="BH51" s="59"/>
      <c r="BI51" s="144" t="str">
        <f t="shared" si="36"/>
        <v xml:space="preserve">insert into table db_custscience_interns.col_40_DB_SLSCNSL_PRODREFRESH_CSTDW_SLS_TXN_DSCT_LN_FCT_null_value_count_table_stats select '40' as col_id, count (sell_loc_hash_key) as null_value_count where LCL_CNCY_CD IS NULL </v>
      </c>
      <c r="BJ51" s="59"/>
      <c r="BK51" s="59"/>
      <c r="BL51" s="59"/>
      <c r="BM51" s="144" t="str">
        <f t="shared" si="37"/>
        <v>insert into table db_custscience_interns.SUMMARY_of_DB_SLSCNSL_PRODREFRESH_CSTDW_SLS_TXN_DSCT_LN_FCT_null_value_count_table_stats select col_id, null_value_count from db_custscience_interns.col_40_DB_SLSCNSL_PRODREFRESH_CSTDW_SLS_TXN_DSCT_LN_FCT_null_value_count_table_stats ;</v>
      </c>
      <c r="BN51" s="59"/>
      <c r="BO51" s="59"/>
      <c r="BP51" s="300"/>
      <c r="BQ51" s="302"/>
      <c r="BR51" s="302"/>
      <c r="BS51" s="59"/>
      <c r="BT51" s="144" t="str">
        <f t="shared" si="38"/>
        <v>drop table db_custscience_interns.col_40_DB_SLSCNSL_PRODREFRESH_CSTDW_SLS_TXN_DSCT_LN_FCT_null_value_count_table_stats ;</v>
      </c>
    </row>
    <row r="52" spans="1:72">
      <c r="A52" t="s">
        <v>448</v>
      </c>
      <c r="B52" s="144" t="str">
        <f t="shared" si="23"/>
        <v>mkt_cncy_cd string</v>
      </c>
      <c r="C52" s="145">
        <f t="shared" si="24"/>
        <v>12</v>
      </c>
      <c r="D52" s="145">
        <f t="shared" si="25"/>
        <v>0</v>
      </c>
      <c r="E52" s="145"/>
      <c r="F52" s="152" t="str">
        <f t="shared" si="26"/>
        <v>MKT_CNCY_CD</v>
      </c>
      <c r="G52" s="152" t="str">
        <f t="shared" si="27"/>
        <v>string</v>
      </c>
      <c r="H52" s="156">
        <v>41</v>
      </c>
      <c r="I52" s="310">
        <f t="shared" si="22"/>
        <v>5</v>
      </c>
      <c r="J52" s="311"/>
      <c r="K52" s="179" t="str">
        <f t="shared" si="2"/>
        <v xml:space="preserve"> (From PDM)</v>
      </c>
      <c r="L52" s="434"/>
      <c r="M52" s="435"/>
      <c r="N52" s="436" t="s">
        <v>1699</v>
      </c>
      <c r="AE52" t="s">
        <v>2635</v>
      </c>
      <c r="AF52" t="s">
        <v>2825</v>
      </c>
      <c r="AG52" t="s">
        <v>16321</v>
      </c>
      <c r="AH52" s="144" t="str">
        <f t="shared" si="28"/>
        <v>CTRY_CD</v>
      </c>
      <c r="AI52" s="144" t="str">
        <f t="shared" si="29"/>
        <v>Identifies the country of thelocation  (From PDM)</v>
      </c>
      <c r="AL52" s="298" t="str">
        <f t="shared" si="30"/>
        <v>col_41</v>
      </c>
      <c r="AM52" s="299" t="str">
        <f t="shared" si="31"/>
        <v>create table db_custscience_interns.col_41_DB_SLSCNSL_PRODREFRESH_CSTDW_SLS_TXN_DSCT_LN_FCT_distinct_values_table_stats (col_id int, distinct_values bigint) Row format delimited Fields terminated by '\t' Lines terminated by '\n'  Stored as textfile ;</v>
      </c>
      <c r="AN52" s="59" t="s">
        <v>16376</v>
      </c>
      <c r="AO52" s="59"/>
      <c r="AP52" s="59"/>
      <c r="AQ52" s="144" t="str">
        <f t="shared" si="32"/>
        <v>insert into table db_custscience_interns.col_41_DB_SLSCNSL_PRODREFRESH_CSTDW_SLS_TXN_DSCT_LN_FCT_distinct_values_table_stats select '41' as col_id, count (distinct MKT_CNCY_CD) as distinct_values</v>
      </c>
      <c r="AR52" s="59" t="s">
        <v>16425</v>
      </c>
      <c r="AS52" s="59"/>
      <c r="AT52" s="59"/>
      <c r="AU52" s="144" t="str">
        <f t="shared" si="33"/>
        <v>insert into table db_custscience_interns.SUMMARY_of_DB_SLSCNSL_PRODREFRESH_CSTDW_SLS_TXN_DSCT_LN_FCT_distinct_values_table_stats select col_id, distinct_values from db_custscience_interns.col_41_DB_SLSCNSL_PRODREFRESH_CSTDW_SLS_TXN_DSCT_LN_FCT_distinct_values_table_stats ;</v>
      </c>
      <c r="AV52" s="59" t="s">
        <v>16477</v>
      </c>
      <c r="AW52" s="59"/>
      <c r="AX52" s="300" t="s">
        <v>16520</v>
      </c>
      <c r="AY52" s="300">
        <v>46</v>
      </c>
      <c r="AZ52" s="300">
        <v>489</v>
      </c>
      <c r="BA52" s="59"/>
      <c r="BB52" s="144" t="str">
        <f t="shared" si="34"/>
        <v>drop table db_custscience_interns.col_41_DB_SLSCNSL_PRODREFRESH_CSTDW_SLS_TXN_DSCT_LN_FCT_distinct_values_table_stats;</v>
      </c>
      <c r="BC52" s="59" t="s">
        <v>16567</v>
      </c>
      <c r="BD52" s="301"/>
      <c r="BE52" s="144" t="str">
        <f t="shared" si="35"/>
        <v>create table db_custscience_interns.col_41_DB_SLSCNSL_PRODREFRESH_CSTDW_SLS_TXN_DSCT_LN_FCT_null_value_count_table_stats (col_id int, null_value_count bigint) Row format delimited Fields terminated by '\t' Lines terminated by '\n'  Stored as textfile ;</v>
      </c>
      <c r="BF52" s="59"/>
      <c r="BG52" s="59"/>
      <c r="BH52" s="59"/>
      <c r="BI52" s="144" t="str">
        <f t="shared" si="36"/>
        <v xml:space="preserve">insert into table db_custscience_interns.col_41_DB_SLSCNSL_PRODREFRESH_CSTDW_SLS_TXN_DSCT_LN_FCT_null_value_count_table_stats select '41' as col_id, count (sell_loc_hash_key) as null_value_count where MKT_CNCY_CD IS NULL </v>
      </c>
      <c r="BJ52" s="59"/>
      <c r="BK52" s="59"/>
      <c r="BL52" s="59"/>
      <c r="BM52" s="144" t="str">
        <f t="shared" si="37"/>
        <v>insert into table db_custscience_interns.SUMMARY_of_DB_SLSCNSL_PRODREFRESH_CSTDW_SLS_TXN_DSCT_LN_FCT_null_value_count_table_stats select col_id, null_value_count from db_custscience_interns.col_41_DB_SLSCNSL_PRODREFRESH_CSTDW_SLS_TXN_DSCT_LN_FCT_null_value_count_table_stats ;</v>
      </c>
      <c r="BN52" s="59"/>
      <c r="BO52" s="59"/>
      <c r="BP52" s="300"/>
      <c r="BQ52" s="302"/>
      <c r="BR52" s="302"/>
      <c r="BS52" s="59"/>
      <c r="BT52" s="144" t="str">
        <f t="shared" si="38"/>
        <v>drop table db_custscience_interns.col_41_DB_SLSCNSL_PRODREFRESH_CSTDW_SLS_TXN_DSCT_LN_FCT_null_value_count_table_stats ;</v>
      </c>
    </row>
    <row r="53" spans="1:72">
      <c r="A53" t="s">
        <v>449</v>
      </c>
      <c r="B53" s="144" t="str">
        <f t="shared" si="23"/>
        <v>lcl_to_usd_conv_rat double</v>
      </c>
      <c r="C53" s="145">
        <f t="shared" si="24"/>
        <v>20</v>
      </c>
      <c r="D53" s="145">
        <f t="shared" si="25"/>
        <v>0</v>
      </c>
      <c r="E53" s="145"/>
      <c r="F53" s="36" t="str">
        <f t="shared" si="26"/>
        <v>LCL_TO_USD_CONV_RAT</v>
      </c>
      <c r="G53" s="36" t="str">
        <f t="shared" si="27"/>
        <v>double</v>
      </c>
      <c r="H53" s="29">
        <v>42</v>
      </c>
      <c r="I53" s="308">
        <f t="shared" si="22"/>
        <v>42</v>
      </c>
      <c r="J53" s="215"/>
      <c r="K53" s="131" t="str">
        <f t="shared" si="2"/>
        <v>Local to USD conversion rate for the location  (From PDM)</v>
      </c>
      <c r="L53" s="53"/>
      <c r="M53" s="428"/>
      <c r="N53" s="430" t="s">
        <v>1700</v>
      </c>
      <c r="AE53" t="s">
        <v>2627</v>
      </c>
      <c r="AF53" t="s">
        <v>2842</v>
      </c>
      <c r="AH53" s="144" t="str">
        <f t="shared" si="28"/>
        <v>CHNL_ID</v>
      </c>
      <c r="AI53" s="144" t="str">
        <f t="shared" si="29"/>
        <v xml:space="preserve"> (From PDM)</v>
      </c>
      <c r="AL53" s="298" t="str">
        <f t="shared" si="30"/>
        <v>col_42</v>
      </c>
      <c r="AM53" s="299" t="str">
        <f t="shared" si="31"/>
        <v>create table db_custscience_interns.col_42_DB_SLSCNSL_PRODREFRESH_CSTDW_SLS_TXN_DSCT_LN_FCT_distinct_values_table_stats (col_id int, distinct_values bigint) Row format delimited Fields terminated by '\t' Lines terminated by '\n'  Stored as textfile ;</v>
      </c>
      <c r="AN53" s="59" t="s">
        <v>16377</v>
      </c>
      <c r="AO53" s="59"/>
      <c r="AP53" s="59"/>
      <c r="AQ53" s="144" t="str">
        <f t="shared" si="32"/>
        <v>insert into table db_custscience_interns.col_42_DB_SLSCNSL_PRODREFRESH_CSTDW_SLS_TXN_DSCT_LN_FCT_distinct_values_table_stats select '42' as col_id, count (distinct LCL_TO_USD_CONV_RAT) as distinct_values</v>
      </c>
      <c r="AR53" s="59" t="s">
        <v>16426</v>
      </c>
      <c r="AS53" s="59"/>
      <c r="AT53" s="59"/>
      <c r="AU53" s="144" t="str">
        <f t="shared" si="33"/>
        <v>insert into table db_custscience_interns.SUMMARY_of_DB_SLSCNSL_PRODREFRESH_CSTDW_SLS_TXN_DSCT_LN_FCT_distinct_values_table_stats select col_id, distinct_values from db_custscience_interns.col_42_DB_SLSCNSL_PRODREFRESH_CSTDW_SLS_TXN_DSCT_LN_FCT_distinct_values_table_stats ;</v>
      </c>
      <c r="AV53" s="59" t="s">
        <v>16478</v>
      </c>
      <c r="AW53" s="59"/>
      <c r="AX53" s="300" t="s">
        <v>16521</v>
      </c>
      <c r="AY53" s="300">
        <v>47</v>
      </c>
      <c r="AZ53" s="300">
        <v>1647</v>
      </c>
      <c r="BA53" s="59"/>
      <c r="BB53" s="144" t="str">
        <f t="shared" si="34"/>
        <v>drop table db_custscience_interns.col_42_DB_SLSCNSL_PRODREFRESH_CSTDW_SLS_TXN_DSCT_LN_FCT_distinct_values_table_stats;</v>
      </c>
      <c r="BC53" s="59" t="s">
        <v>16568</v>
      </c>
      <c r="BD53" s="301"/>
      <c r="BE53" s="144" t="str">
        <f t="shared" si="35"/>
        <v>create table db_custscience_interns.col_42_DB_SLSCNSL_PRODREFRESH_CSTDW_SLS_TXN_DSCT_LN_FCT_null_value_count_table_stats (col_id int, null_value_count bigint) Row format delimited Fields terminated by '\t' Lines terminated by '\n'  Stored as textfile ;</v>
      </c>
      <c r="BF53" s="59"/>
      <c r="BG53" s="59"/>
      <c r="BH53" s="59"/>
      <c r="BI53" s="144" t="str">
        <f t="shared" si="36"/>
        <v xml:space="preserve">insert into table db_custscience_interns.col_42_DB_SLSCNSL_PRODREFRESH_CSTDW_SLS_TXN_DSCT_LN_FCT_null_value_count_table_stats select '42' as col_id, count (sell_loc_hash_key) as null_value_count where LCL_TO_USD_CONV_RAT IS NULL </v>
      </c>
      <c r="BJ53" s="59"/>
      <c r="BK53" s="59"/>
      <c r="BL53" s="59"/>
      <c r="BM53" s="144" t="str">
        <f t="shared" si="37"/>
        <v>insert into table db_custscience_interns.SUMMARY_of_DB_SLSCNSL_PRODREFRESH_CSTDW_SLS_TXN_DSCT_LN_FCT_null_value_count_table_stats select col_id, null_value_count from db_custscience_interns.col_42_DB_SLSCNSL_PRODREFRESH_CSTDW_SLS_TXN_DSCT_LN_FCT_null_value_count_table_stats ;</v>
      </c>
      <c r="BN53" s="59"/>
      <c r="BO53" s="59"/>
      <c r="BP53" s="300"/>
      <c r="BQ53" s="302"/>
      <c r="BR53" s="302"/>
      <c r="BS53" s="59"/>
      <c r="BT53" s="144" t="str">
        <f t="shared" si="38"/>
        <v>drop table db_custscience_interns.col_42_DB_SLSCNSL_PRODREFRESH_CSTDW_SLS_TXN_DSCT_LN_FCT_null_value_count_table_stats ;</v>
      </c>
    </row>
    <row r="54" spans="1:72">
      <c r="A54" t="s">
        <v>450</v>
      </c>
      <c r="B54" s="144" t="str">
        <f t="shared" si="23"/>
        <v>lcl_to_mkt_conv_rat double</v>
      </c>
      <c r="C54" s="145">
        <f t="shared" si="24"/>
        <v>20</v>
      </c>
      <c r="D54" s="145">
        <f t="shared" si="25"/>
        <v>0</v>
      </c>
      <c r="E54" s="145"/>
      <c r="F54" s="36" t="str">
        <f t="shared" si="26"/>
        <v>LCL_TO_MKT_CONV_RAT</v>
      </c>
      <c r="G54" s="36" t="str">
        <f t="shared" si="27"/>
        <v>double</v>
      </c>
      <c r="H54" s="29">
        <v>43</v>
      </c>
      <c r="I54" s="308">
        <f t="shared" si="22"/>
        <v>20</v>
      </c>
      <c r="J54" s="215"/>
      <c r="K54" s="131" t="str">
        <f t="shared" si="2"/>
        <v>Local to Market conversion rate for the location  (From PDM)</v>
      </c>
      <c r="L54" s="53"/>
      <c r="M54" s="428"/>
      <c r="N54" s="430" t="s">
        <v>1700</v>
      </c>
      <c r="AE54" t="s">
        <v>2629</v>
      </c>
      <c r="AF54" t="s">
        <v>2842</v>
      </c>
      <c r="AH54" s="144" t="str">
        <f t="shared" si="28"/>
        <v>DD_CHNL_ID</v>
      </c>
      <c r="AI54" s="144" t="str">
        <f t="shared" si="29"/>
        <v xml:space="preserve"> (From PDM)</v>
      </c>
      <c r="AL54" s="298" t="str">
        <f t="shared" si="30"/>
        <v>col_43</v>
      </c>
      <c r="AM54" s="299" t="str">
        <f t="shared" si="31"/>
        <v>create table db_custscience_interns.col_43_DB_SLSCNSL_PRODREFRESH_CSTDW_SLS_TXN_DSCT_LN_FCT_distinct_values_table_stats (col_id int, distinct_values bigint) Row format delimited Fields terminated by '\t' Lines terminated by '\n'  Stored as textfile ;</v>
      </c>
      <c r="AN54" s="59" t="s">
        <v>16378</v>
      </c>
      <c r="AO54" s="59"/>
      <c r="AP54" s="59"/>
      <c r="AQ54" s="144" t="str">
        <f t="shared" si="32"/>
        <v>insert into table db_custscience_interns.col_43_DB_SLSCNSL_PRODREFRESH_CSTDW_SLS_TXN_DSCT_LN_FCT_distinct_values_table_stats select '43' as col_id, count (distinct LCL_TO_MKT_CONV_RAT) as distinct_values</v>
      </c>
      <c r="AR54" s="59" t="s">
        <v>16427</v>
      </c>
      <c r="AS54" s="59"/>
      <c r="AT54" s="59"/>
      <c r="AU54" s="144" t="str">
        <f t="shared" si="33"/>
        <v>insert into table db_custscience_interns.SUMMARY_of_DB_SLSCNSL_PRODREFRESH_CSTDW_SLS_TXN_DSCT_LN_FCT_distinct_values_table_stats select col_id, distinct_values from db_custscience_interns.col_43_DB_SLSCNSL_PRODREFRESH_CSTDW_SLS_TXN_DSCT_LN_FCT_distinct_values_table_stats ;</v>
      </c>
      <c r="AV54" s="59" t="s">
        <v>16479</v>
      </c>
      <c r="AW54" s="59"/>
      <c r="AX54" s="300" t="s">
        <v>16522</v>
      </c>
      <c r="AY54" s="300">
        <v>48</v>
      </c>
      <c r="AZ54" s="300">
        <v>2</v>
      </c>
      <c r="BA54" s="59"/>
      <c r="BB54" s="144" t="str">
        <f t="shared" si="34"/>
        <v>drop table db_custscience_interns.col_43_DB_SLSCNSL_PRODREFRESH_CSTDW_SLS_TXN_DSCT_LN_FCT_distinct_values_table_stats;</v>
      </c>
      <c r="BC54" s="59" t="s">
        <v>16569</v>
      </c>
      <c r="BD54" s="301"/>
      <c r="BE54" s="144" t="str">
        <f t="shared" si="35"/>
        <v>create table db_custscience_interns.col_43_DB_SLSCNSL_PRODREFRESH_CSTDW_SLS_TXN_DSCT_LN_FCT_null_value_count_table_stats (col_id int, null_value_count bigint) Row format delimited Fields terminated by '\t' Lines terminated by '\n'  Stored as textfile ;</v>
      </c>
      <c r="BF54" s="59"/>
      <c r="BG54" s="59"/>
      <c r="BH54" s="59"/>
      <c r="BI54" s="144" t="str">
        <f t="shared" si="36"/>
        <v xml:space="preserve">insert into table db_custscience_interns.col_43_DB_SLSCNSL_PRODREFRESH_CSTDW_SLS_TXN_DSCT_LN_FCT_null_value_count_table_stats select '43' as col_id, count (sell_loc_hash_key) as null_value_count where LCL_TO_MKT_CONV_RAT IS NULL </v>
      </c>
      <c r="BJ54" s="59"/>
      <c r="BK54" s="59"/>
      <c r="BL54" s="59"/>
      <c r="BM54" s="144" t="str">
        <f t="shared" si="37"/>
        <v>insert into table db_custscience_interns.SUMMARY_of_DB_SLSCNSL_PRODREFRESH_CSTDW_SLS_TXN_DSCT_LN_FCT_null_value_count_table_stats select col_id, null_value_count from db_custscience_interns.col_43_DB_SLSCNSL_PRODREFRESH_CSTDW_SLS_TXN_DSCT_LN_FCT_null_value_count_table_stats ;</v>
      </c>
      <c r="BN54" s="59"/>
      <c r="BO54" s="59"/>
      <c r="BP54" s="300"/>
      <c r="BQ54" s="302"/>
      <c r="BR54" s="302"/>
      <c r="BS54" s="59"/>
      <c r="BT54" s="144" t="str">
        <f t="shared" si="38"/>
        <v>drop table db_custscience_interns.col_43_DB_SLSCNSL_PRODREFRESH_CSTDW_SLS_TXN_DSCT_LN_FCT_null_value_count_table_stats ;</v>
      </c>
    </row>
    <row r="55" spans="1:72">
      <c r="A55" t="s">
        <v>451</v>
      </c>
      <c r="B55" s="144" t="str">
        <f t="shared" si="23"/>
        <v>usd_to_lcl_conv_rat double</v>
      </c>
      <c r="C55" s="145">
        <f t="shared" si="24"/>
        <v>20</v>
      </c>
      <c r="D55" s="145">
        <f t="shared" si="25"/>
        <v>0</v>
      </c>
      <c r="E55" s="145"/>
      <c r="F55" s="36" t="str">
        <f t="shared" si="26"/>
        <v>USD_TO_LCL_CONV_RAT</v>
      </c>
      <c r="G55" s="36" t="str">
        <f t="shared" si="27"/>
        <v>double</v>
      </c>
      <c r="H55" s="29">
        <v>44</v>
      </c>
      <c r="I55" s="308">
        <f t="shared" si="22"/>
        <v>42</v>
      </c>
      <c r="J55" s="215"/>
      <c r="K55" s="131" t="str">
        <f t="shared" si="2"/>
        <v>USD to Local conversion rate for the location  (From PDM)</v>
      </c>
      <c r="L55" s="53"/>
      <c r="M55" s="428"/>
      <c r="N55" s="430" t="s">
        <v>1700</v>
      </c>
      <c r="AE55" t="s">
        <v>2637</v>
      </c>
      <c r="AF55" t="s">
        <v>2825</v>
      </c>
      <c r="AH55" s="144" t="str">
        <f t="shared" si="28"/>
        <v>LCL_CNCY_CD</v>
      </c>
      <c r="AI55" s="144" t="str">
        <f t="shared" si="29"/>
        <v xml:space="preserve"> (From PDM)</v>
      </c>
      <c r="AL55" s="298" t="str">
        <f t="shared" si="30"/>
        <v>col_44</v>
      </c>
      <c r="AM55" s="299" t="str">
        <f t="shared" si="31"/>
        <v>create table db_custscience_interns.col_44_DB_SLSCNSL_PRODREFRESH_CSTDW_SLS_TXN_DSCT_LN_FCT_distinct_values_table_stats (col_id int, distinct_values bigint) Row format delimited Fields terminated by '\t' Lines terminated by '\n'  Stored as textfile ;</v>
      </c>
      <c r="AN55" s="59" t="s">
        <v>16379</v>
      </c>
      <c r="AO55" s="59"/>
      <c r="AP55" s="59"/>
      <c r="AQ55" s="144" t="str">
        <f t="shared" si="32"/>
        <v>insert into table db_custscience_interns.col_44_DB_SLSCNSL_PRODREFRESH_CSTDW_SLS_TXN_DSCT_LN_FCT_distinct_values_table_stats select '44' as col_id, count (distinct USD_TO_LCL_CONV_RAT) as distinct_values</v>
      </c>
      <c r="AR55" s="59" t="s">
        <v>16428</v>
      </c>
      <c r="AS55" s="59"/>
      <c r="AT55" s="59"/>
      <c r="AU55" s="144" t="str">
        <f t="shared" si="33"/>
        <v>insert into table db_custscience_interns.SUMMARY_of_DB_SLSCNSL_PRODREFRESH_CSTDW_SLS_TXN_DSCT_LN_FCT_distinct_values_table_stats select col_id, distinct_values from db_custscience_interns.col_44_DB_SLSCNSL_PRODREFRESH_CSTDW_SLS_TXN_DSCT_LN_FCT_distinct_values_table_stats ;</v>
      </c>
      <c r="AV55" s="59" t="s">
        <v>16480</v>
      </c>
      <c r="AW55" s="59"/>
      <c r="AX55" s="300" t="s">
        <v>16523</v>
      </c>
      <c r="AY55" s="300">
        <v>6</v>
      </c>
      <c r="AZ55" s="300">
        <v>483</v>
      </c>
      <c r="BA55" s="59"/>
      <c r="BB55" s="144" t="str">
        <f t="shared" si="34"/>
        <v>drop table db_custscience_interns.col_44_DB_SLSCNSL_PRODREFRESH_CSTDW_SLS_TXN_DSCT_LN_FCT_distinct_values_table_stats;</v>
      </c>
      <c r="BC55" s="59" t="s">
        <v>16570</v>
      </c>
      <c r="BD55" s="301"/>
      <c r="BE55" s="144" t="str">
        <f t="shared" si="35"/>
        <v>create table db_custscience_interns.col_44_DB_SLSCNSL_PRODREFRESH_CSTDW_SLS_TXN_DSCT_LN_FCT_null_value_count_table_stats (col_id int, null_value_count bigint) Row format delimited Fields terminated by '\t' Lines terminated by '\n'  Stored as textfile ;</v>
      </c>
      <c r="BF55" s="59"/>
      <c r="BG55" s="59"/>
      <c r="BH55" s="59"/>
      <c r="BI55" s="144" t="str">
        <f t="shared" si="36"/>
        <v xml:space="preserve">insert into table db_custscience_interns.col_44_DB_SLSCNSL_PRODREFRESH_CSTDW_SLS_TXN_DSCT_LN_FCT_null_value_count_table_stats select '44' as col_id, count (sell_loc_hash_key) as null_value_count where USD_TO_LCL_CONV_RAT IS NULL </v>
      </c>
      <c r="BJ55" s="59"/>
      <c r="BK55" s="59"/>
      <c r="BL55" s="59"/>
      <c r="BM55" s="144" t="str">
        <f t="shared" si="37"/>
        <v>insert into table db_custscience_interns.SUMMARY_of_DB_SLSCNSL_PRODREFRESH_CSTDW_SLS_TXN_DSCT_LN_FCT_null_value_count_table_stats select col_id, null_value_count from db_custscience_interns.col_44_DB_SLSCNSL_PRODREFRESH_CSTDW_SLS_TXN_DSCT_LN_FCT_null_value_count_table_stats ;</v>
      </c>
      <c r="BN55" s="59"/>
      <c r="BO55" s="59"/>
      <c r="BP55" s="300"/>
      <c r="BQ55" s="302"/>
      <c r="BR55" s="302"/>
      <c r="BS55" s="59"/>
      <c r="BT55" s="144" t="str">
        <f t="shared" si="38"/>
        <v>drop table db_custscience_interns.col_44_DB_SLSCNSL_PRODREFRESH_CSTDW_SLS_TXN_DSCT_LN_FCT_null_value_count_table_stats ;</v>
      </c>
    </row>
    <row r="56" spans="1:72">
      <c r="A56" t="s">
        <v>452</v>
      </c>
      <c r="B56" s="144" t="str">
        <f t="shared" si="23"/>
        <v>usd_to_mkt_conv_rat double</v>
      </c>
      <c r="C56" s="145">
        <f t="shared" si="24"/>
        <v>20</v>
      </c>
      <c r="D56" s="145">
        <f t="shared" si="25"/>
        <v>0</v>
      </c>
      <c r="E56" s="145"/>
      <c r="F56" s="36" t="str">
        <f t="shared" si="26"/>
        <v>USD_TO_MKT_CONV_RAT</v>
      </c>
      <c r="G56" s="36" t="str">
        <f t="shared" si="27"/>
        <v>double</v>
      </c>
      <c r="H56" s="29">
        <v>45</v>
      </c>
      <c r="I56" s="308">
        <f t="shared" si="22"/>
        <v>25</v>
      </c>
      <c r="J56" s="215"/>
      <c r="K56" s="131" t="str">
        <f t="shared" si="2"/>
        <v>USD to Market conversion rate for the location  (From PDM)</v>
      </c>
      <c r="L56" s="53"/>
      <c r="M56" s="428"/>
      <c r="N56" s="430" t="s">
        <v>1700</v>
      </c>
      <c r="AE56" t="s">
        <v>2639</v>
      </c>
      <c r="AF56" t="s">
        <v>2825</v>
      </c>
      <c r="AH56" s="144" t="str">
        <f t="shared" si="28"/>
        <v>MKT_CNCY_CD</v>
      </c>
      <c r="AI56" s="144" t="str">
        <f t="shared" si="29"/>
        <v xml:space="preserve"> (From PDM)</v>
      </c>
      <c r="AL56" s="298" t="str">
        <f t="shared" si="30"/>
        <v>col_45</v>
      </c>
      <c r="AM56" s="299" t="str">
        <f t="shared" si="31"/>
        <v>create table db_custscience_interns.col_45_DB_SLSCNSL_PRODREFRESH_CSTDW_SLS_TXN_DSCT_LN_FCT_distinct_values_table_stats (col_id int, distinct_values bigint) Row format delimited Fields terminated by '\t' Lines terminated by '\n'  Stored as textfile ;</v>
      </c>
      <c r="AN56" s="59" t="s">
        <v>16380</v>
      </c>
      <c r="AO56" s="59"/>
      <c r="AP56" s="59"/>
      <c r="AQ56" s="144" t="str">
        <f t="shared" si="32"/>
        <v>insert into table db_custscience_interns.col_45_DB_SLSCNSL_PRODREFRESH_CSTDW_SLS_TXN_DSCT_LN_FCT_distinct_values_table_stats select '45' as col_id, count (distinct USD_TO_MKT_CONV_RAT) as distinct_values</v>
      </c>
      <c r="AR56" s="59" t="s">
        <v>16429</v>
      </c>
      <c r="AS56" s="59"/>
      <c r="AT56" s="59"/>
      <c r="AU56" s="144" t="str">
        <f t="shared" si="33"/>
        <v>insert into table db_custscience_interns.SUMMARY_of_DB_SLSCNSL_PRODREFRESH_CSTDW_SLS_TXN_DSCT_LN_FCT_distinct_values_table_stats select col_id, distinct_values from db_custscience_interns.col_45_DB_SLSCNSL_PRODREFRESH_CSTDW_SLS_TXN_DSCT_LN_FCT_distinct_values_table_stats ;</v>
      </c>
      <c r="AV56" s="59" t="s">
        <v>16481</v>
      </c>
      <c r="AW56" s="59"/>
      <c r="AX56" s="300" t="s">
        <v>16524</v>
      </c>
      <c r="AY56" s="300">
        <v>7</v>
      </c>
      <c r="AZ56" s="300">
        <v>9</v>
      </c>
      <c r="BA56" s="59"/>
      <c r="BB56" s="144" t="str">
        <f t="shared" si="34"/>
        <v>drop table db_custscience_interns.col_45_DB_SLSCNSL_PRODREFRESH_CSTDW_SLS_TXN_DSCT_LN_FCT_distinct_values_table_stats;</v>
      </c>
      <c r="BC56" s="59" t="s">
        <v>16571</v>
      </c>
      <c r="BD56" s="301"/>
      <c r="BE56" s="144" t="str">
        <f t="shared" si="35"/>
        <v>create table db_custscience_interns.col_45_DB_SLSCNSL_PRODREFRESH_CSTDW_SLS_TXN_DSCT_LN_FCT_null_value_count_table_stats (col_id int, null_value_count bigint) Row format delimited Fields terminated by '\t' Lines terminated by '\n'  Stored as textfile ;</v>
      </c>
      <c r="BF56" s="59"/>
      <c r="BG56" s="59"/>
      <c r="BH56" s="59"/>
      <c r="BI56" s="144" t="str">
        <f t="shared" si="36"/>
        <v xml:space="preserve">insert into table db_custscience_interns.col_45_DB_SLSCNSL_PRODREFRESH_CSTDW_SLS_TXN_DSCT_LN_FCT_null_value_count_table_stats select '45' as col_id, count (sell_loc_hash_key) as null_value_count where USD_TO_MKT_CONV_RAT IS NULL </v>
      </c>
      <c r="BJ56" s="59"/>
      <c r="BK56" s="59"/>
      <c r="BL56" s="59"/>
      <c r="BM56" s="144" t="str">
        <f t="shared" si="37"/>
        <v>insert into table db_custscience_interns.SUMMARY_of_DB_SLSCNSL_PRODREFRESH_CSTDW_SLS_TXN_DSCT_LN_FCT_null_value_count_table_stats select col_id, null_value_count from db_custscience_interns.col_45_DB_SLSCNSL_PRODREFRESH_CSTDW_SLS_TXN_DSCT_LN_FCT_null_value_count_table_stats ;</v>
      </c>
      <c r="BN56" s="59"/>
      <c r="BO56" s="59"/>
      <c r="BP56" s="300"/>
      <c r="BQ56" s="302"/>
      <c r="BR56" s="302"/>
      <c r="BS56" s="59"/>
      <c r="BT56" s="144" t="str">
        <f t="shared" si="38"/>
        <v>drop table db_custscience_interns.col_45_DB_SLSCNSL_PRODREFRESH_CSTDW_SLS_TXN_DSCT_LN_FCT_null_value_count_table_stats ;</v>
      </c>
    </row>
    <row r="57" spans="1:72">
      <c r="A57" t="s">
        <v>82</v>
      </c>
      <c r="B57" s="144" t="str">
        <f t="shared" si="23"/>
        <v>epoc_id bigint</v>
      </c>
      <c r="C57" s="145">
        <f t="shared" si="24"/>
        <v>8</v>
      </c>
      <c r="D57" s="145">
        <f t="shared" si="25"/>
        <v>0</v>
      </c>
      <c r="E57" s="145"/>
      <c r="F57" s="36" t="str">
        <f t="shared" si="26"/>
        <v>EPOC_ID</v>
      </c>
      <c r="G57" s="36" t="str">
        <f t="shared" si="27"/>
        <v>bigint</v>
      </c>
      <c r="H57" s="29">
        <v>46</v>
      </c>
      <c r="I57" s="308">
        <f t="shared" si="22"/>
        <v>489</v>
      </c>
      <c r="J57" s="215"/>
      <c r="K57" s="131" t="str">
        <f t="shared" si="2"/>
        <v>Identifies the process epoc idthat loaded the data.  (From PDM)</v>
      </c>
      <c r="L57" s="53"/>
      <c r="M57" s="428"/>
      <c r="N57" s="430" t="s">
        <v>16328</v>
      </c>
      <c r="AE57" t="s">
        <v>15416</v>
      </c>
      <c r="AF57" t="s">
        <v>13509</v>
      </c>
      <c r="AG57" t="s">
        <v>16322</v>
      </c>
      <c r="AH57" s="144" t="str">
        <f t="shared" si="28"/>
        <v>EPOC_ID</v>
      </c>
      <c r="AI57" s="144" t="str">
        <f t="shared" si="29"/>
        <v>Identifies the process epoc idthat loaded the data.  (From PDM)</v>
      </c>
      <c r="AL57" s="298" t="str">
        <f t="shared" si="30"/>
        <v>col_46</v>
      </c>
      <c r="AM57" s="299" t="str">
        <f t="shared" si="31"/>
        <v>create table db_custscience_interns.col_46_DB_SLSCNSL_PRODREFRESH_CSTDW_SLS_TXN_DSCT_LN_FCT_distinct_values_table_stats (col_id int, distinct_values bigint) Row format delimited Fields terminated by '\t' Lines terminated by '\n'  Stored as textfile ;</v>
      </c>
      <c r="AN57" s="59" t="s">
        <v>16381</v>
      </c>
      <c r="AO57" s="59"/>
      <c r="AP57" s="59"/>
      <c r="AQ57" s="144" t="str">
        <f t="shared" si="32"/>
        <v>insert into table db_custscience_interns.col_46_DB_SLSCNSL_PRODREFRESH_CSTDW_SLS_TXN_DSCT_LN_FCT_distinct_values_table_stats select '46' as col_id, count (distinct EPOC_ID) as distinct_values</v>
      </c>
      <c r="AR57" s="59" t="s">
        <v>16430</v>
      </c>
      <c r="AS57" s="59"/>
      <c r="AT57" s="59"/>
      <c r="AU57" s="144" t="str">
        <f t="shared" si="33"/>
        <v>insert into table db_custscience_interns.SUMMARY_of_DB_SLSCNSL_PRODREFRESH_CSTDW_SLS_TXN_DSCT_LN_FCT_distinct_values_table_stats select col_id, distinct_values from db_custscience_interns.col_46_DB_SLSCNSL_PRODREFRESH_CSTDW_SLS_TXN_DSCT_LN_FCT_distinct_values_table_stats ;</v>
      </c>
      <c r="AV57" s="59" t="s">
        <v>16482</v>
      </c>
      <c r="AW57" s="59"/>
      <c r="AX57" s="300" t="s">
        <v>16525</v>
      </c>
      <c r="AY57" s="300">
        <v>8</v>
      </c>
      <c r="AZ57" s="300">
        <v>236</v>
      </c>
      <c r="BA57" s="59"/>
      <c r="BB57" s="144" t="str">
        <f t="shared" si="34"/>
        <v>drop table db_custscience_interns.col_46_DB_SLSCNSL_PRODREFRESH_CSTDW_SLS_TXN_DSCT_LN_FCT_distinct_values_table_stats;</v>
      </c>
      <c r="BC57" s="59" t="s">
        <v>16572</v>
      </c>
      <c r="BD57" s="301"/>
      <c r="BE57" s="144" t="str">
        <f t="shared" si="35"/>
        <v>create table db_custscience_interns.col_46_DB_SLSCNSL_PRODREFRESH_CSTDW_SLS_TXN_DSCT_LN_FCT_null_value_count_table_stats (col_id int, null_value_count bigint) Row format delimited Fields terminated by '\t' Lines terminated by '\n'  Stored as textfile ;</v>
      </c>
      <c r="BF57" s="59"/>
      <c r="BG57" s="59"/>
      <c r="BH57" s="59"/>
      <c r="BI57" s="144" t="str">
        <f t="shared" si="36"/>
        <v xml:space="preserve">insert into table db_custscience_interns.col_46_DB_SLSCNSL_PRODREFRESH_CSTDW_SLS_TXN_DSCT_LN_FCT_null_value_count_table_stats select '46' as col_id, count (sell_loc_hash_key) as null_value_count where EPOC_ID IS NULL </v>
      </c>
      <c r="BJ57" s="59"/>
      <c r="BK57" s="59"/>
      <c r="BL57" s="59"/>
      <c r="BM57" s="144" t="str">
        <f t="shared" si="37"/>
        <v>insert into table db_custscience_interns.SUMMARY_of_DB_SLSCNSL_PRODREFRESH_CSTDW_SLS_TXN_DSCT_LN_FCT_null_value_count_table_stats select col_id, null_value_count from db_custscience_interns.col_46_DB_SLSCNSL_PRODREFRESH_CSTDW_SLS_TXN_DSCT_LN_FCT_null_value_count_table_stats ;</v>
      </c>
      <c r="BN57" s="59"/>
      <c r="BO57" s="59"/>
      <c r="BP57" s="300"/>
      <c r="BQ57" s="302"/>
      <c r="BR57" s="302"/>
      <c r="BS57" s="59"/>
      <c r="BT57" s="144" t="str">
        <f t="shared" si="38"/>
        <v>drop table db_custscience_interns.col_46_DB_SLSCNSL_PRODREFRESH_CSTDW_SLS_TXN_DSCT_LN_FCT_null_value_count_table_stats ;</v>
      </c>
    </row>
    <row r="58" spans="1:72">
      <c r="A58" t="s">
        <v>419</v>
      </c>
      <c r="B58" s="144" t="str">
        <f t="shared" si="23"/>
        <v>sls_txn_dt_hash_key int</v>
      </c>
      <c r="C58" s="145">
        <f t="shared" si="24"/>
        <v>20</v>
      </c>
      <c r="D58" s="145">
        <f t="shared" si="25"/>
        <v>0</v>
      </c>
      <c r="E58" s="145"/>
      <c r="F58" s="36" t="str">
        <f t="shared" si="26"/>
        <v>SLS_TXN_DT_HASH_KEY</v>
      </c>
      <c r="G58" s="36" t="str">
        <f t="shared" si="27"/>
        <v>int</v>
      </c>
      <c r="H58" s="29">
        <v>47</v>
      </c>
      <c r="I58" s="308">
        <f t="shared" si="22"/>
        <v>1647</v>
      </c>
      <c r="J58" s="215"/>
      <c r="K58" s="131" t="str">
        <f t="shared" si="2"/>
        <v>Identifies the sales transaction date  (From PDM)</v>
      </c>
      <c r="L58" s="53"/>
      <c r="M58" s="428"/>
      <c r="N58" s="430" t="s">
        <v>12842</v>
      </c>
      <c r="AE58" t="s">
        <v>2580</v>
      </c>
      <c r="AF58" t="s">
        <v>2842</v>
      </c>
      <c r="AG58" t="s">
        <v>2581</v>
      </c>
      <c r="AH58" s="144" t="str">
        <f t="shared" si="28"/>
        <v>SLS_TXN_DT_HASH_KEY</v>
      </c>
      <c r="AI58" s="144" t="str">
        <f t="shared" si="29"/>
        <v>Identifies the sales transaction date  (From PDM)</v>
      </c>
      <c r="AL58" s="298" t="str">
        <f t="shared" si="30"/>
        <v>col_47</v>
      </c>
      <c r="AM58" s="299" t="str">
        <f t="shared" si="31"/>
        <v>create table db_custscience_interns.col_47_DB_SLSCNSL_PRODREFRESH_CSTDW_SLS_TXN_DSCT_LN_FCT_distinct_values_table_stats (col_id int, distinct_values bigint) Row format delimited Fields terminated by '\t' Lines terminated by '\n'  Stored as textfile ;</v>
      </c>
      <c r="AN58" s="59" t="s">
        <v>16382</v>
      </c>
      <c r="AO58" s="59"/>
      <c r="AP58" s="59"/>
      <c r="AQ58" s="144" t="str">
        <f t="shared" si="32"/>
        <v>insert into table db_custscience_interns.col_47_DB_SLSCNSL_PRODREFRESH_CSTDW_SLS_TXN_DSCT_LN_FCT_distinct_values_table_stats select '47' as col_id, count (distinct SLS_TXN_DT_HASH_KEY) as distinct_values</v>
      </c>
      <c r="AR58" s="59" t="s">
        <v>16431</v>
      </c>
      <c r="AS58" s="59"/>
      <c r="AT58" s="59"/>
      <c r="AU58" s="144" t="str">
        <f t="shared" si="33"/>
        <v>insert into table db_custscience_interns.SUMMARY_of_DB_SLSCNSL_PRODREFRESH_CSTDW_SLS_TXN_DSCT_LN_FCT_distinct_values_table_stats select col_id, distinct_values from db_custscience_interns.col_47_DB_SLSCNSL_PRODREFRESH_CSTDW_SLS_TXN_DSCT_LN_FCT_distinct_values_table_stats ;</v>
      </c>
      <c r="AV58" s="59" t="s">
        <v>16483</v>
      </c>
      <c r="AW58" s="59"/>
      <c r="AX58" s="300" t="s">
        <v>16526</v>
      </c>
      <c r="AY58" s="300">
        <v>9</v>
      </c>
      <c r="AZ58" s="300">
        <v>90</v>
      </c>
      <c r="BA58" s="59"/>
      <c r="BB58" s="144" t="str">
        <f t="shared" si="34"/>
        <v>drop table db_custscience_interns.col_47_DB_SLSCNSL_PRODREFRESH_CSTDW_SLS_TXN_DSCT_LN_FCT_distinct_values_table_stats;</v>
      </c>
      <c r="BC58" s="59" t="s">
        <v>16573</v>
      </c>
      <c r="BD58" s="301"/>
      <c r="BE58" s="144" t="str">
        <f t="shared" si="35"/>
        <v>create table db_custscience_interns.col_47_DB_SLSCNSL_PRODREFRESH_CSTDW_SLS_TXN_DSCT_LN_FCT_null_value_count_table_stats (col_id int, null_value_count bigint) Row format delimited Fields terminated by '\t' Lines terminated by '\n'  Stored as textfile ;</v>
      </c>
      <c r="BF58" s="59"/>
      <c r="BG58" s="59"/>
      <c r="BH58" s="59"/>
      <c r="BI58" s="144" t="str">
        <f t="shared" si="36"/>
        <v xml:space="preserve">insert into table db_custscience_interns.col_47_DB_SLSCNSL_PRODREFRESH_CSTDW_SLS_TXN_DSCT_LN_FCT_null_value_count_table_stats select '47' as col_id, count (sell_loc_hash_key) as null_value_count where SLS_TXN_DT_HASH_KEY IS NULL </v>
      </c>
      <c r="BJ58" s="59"/>
      <c r="BK58" s="59"/>
      <c r="BL58" s="59"/>
      <c r="BM58" s="144" t="str">
        <f t="shared" si="37"/>
        <v>insert into table db_custscience_interns.SUMMARY_of_DB_SLSCNSL_PRODREFRESH_CSTDW_SLS_TXN_DSCT_LN_FCT_null_value_count_table_stats select col_id, null_value_count from db_custscience_interns.col_47_DB_SLSCNSL_PRODREFRESH_CSTDW_SLS_TXN_DSCT_LN_FCT_null_value_count_table_stats ;</v>
      </c>
      <c r="BN58" s="59"/>
      <c r="BO58" s="59"/>
      <c r="BP58" s="300"/>
      <c r="BQ58" s="302"/>
      <c r="BR58" s="302"/>
      <c r="BS58" s="59"/>
      <c r="BT58" s="144" t="str">
        <f t="shared" si="38"/>
        <v>drop table db_custscience_interns.col_47_DB_SLSCNSL_PRODREFRESH_CSTDW_SLS_TXN_DSCT_LN_FCT_null_value_count_table_stats ;</v>
      </c>
    </row>
    <row r="59" spans="1:72" ht="15.75" thickBot="1">
      <c r="A59" t="s">
        <v>12277</v>
      </c>
      <c r="B59" s="144" t="str">
        <f t="shared" si="23"/>
        <v>src_typ string</v>
      </c>
      <c r="C59" s="145">
        <f t="shared" si="24"/>
        <v>8</v>
      </c>
      <c r="D59" s="145">
        <f t="shared" si="25"/>
        <v>0</v>
      </c>
      <c r="E59" s="145"/>
      <c r="F59" s="36" t="str">
        <f t="shared" si="26"/>
        <v>SRC_TYP</v>
      </c>
      <c r="G59" s="36" t="str">
        <f t="shared" si="27"/>
        <v>string</v>
      </c>
      <c r="H59" s="29">
        <v>48</v>
      </c>
      <c r="I59" s="308">
        <f t="shared" si="22"/>
        <v>2</v>
      </c>
      <c r="J59" s="215"/>
      <c r="K59" s="131" t="str">
        <f t="shared" si="2"/>
        <v xml:space="preserve"> (From PDM)</v>
      </c>
      <c r="L59" s="53"/>
      <c r="M59" s="428"/>
      <c r="N59" s="431" t="s">
        <v>12846</v>
      </c>
      <c r="AE59" t="s">
        <v>16323</v>
      </c>
      <c r="AF59" t="s">
        <v>2825</v>
      </c>
      <c r="AH59" s="144" t="str">
        <f t="shared" si="28"/>
        <v>SRC_TYP</v>
      </c>
      <c r="AI59" s="144" t="str">
        <f t="shared" si="29"/>
        <v xml:space="preserve"> (From PDM)</v>
      </c>
      <c r="AL59" s="298" t="str">
        <f t="shared" si="30"/>
        <v>col_48</v>
      </c>
      <c r="AM59" s="299" t="str">
        <f t="shared" si="31"/>
        <v>create table db_custscience_interns.col_48_DB_SLSCNSL_PRODREFRESH_CSTDW_SLS_TXN_DSCT_LN_FCT_distinct_values_table_stats (col_id int, distinct_values bigint) Row format delimited Fields terminated by '\t' Lines terminated by '\n'  Stored as textfile ;</v>
      </c>
      <c r="AN59" s="59" t="s">
        <v>16383</v>
      </c>
      <c r="AO59" s="59"/>
      <c r="AP59" s="59"/>
      <c r="AQ59" s="144" t="str">
        <f t="shared" si="32"/>
        <v>insert into table db_custscience_interns.col_48_DB_SLSCNSL_PRODREFRESH_CSTDW_SLS_TXN_DSCT_LN_FCT_distinct_values_table_stats select '48' as col_id, count (distinct SRC_TYP) as distinct_values</v>
      </c>
      <c r="AR59" s="59" t="s">
        <v>16432</v>
      </c>
      <c r="AS59" s="59"/>
      <c r="AT59" s="59"/>
      <c r="AU59" s="144" t="str">
        <f t="shared" si="33"/>
        <v>insert into table db_custscience_interns.SUMMARY_of_DB_SLSCNSL_PRODREFRESH_CSTDW_SLS_TXN_DSCT_LN_FCT_distinct_values_table_stats select col_id, distinct_values from db_custscience_interns.col_48_DB_SLSCNSL_PRODREFRESH_CSTDW_SLS_TXN_DSCT_LN_FCT_distinct_values_table_stats ;</v>
      </c>
      <c r="AV59" s="59" t="s">
        <v>16484</v>
      </c>
      <c r="AW59" s="59"/>
      <c r="AX59" s="300" t="s">
        <v>14409</v>
      </c>
      <c r="AY59" s="300">
        <v>10</v>
      </c>
      <c r="AZ59" s="300">
        <v>3</v>
      </c>
      <c r="BA59" s="59"/>
      <c r="BB59" s="144" t="str">
        <f t="shared" si="34"/>
        <v>drop table db_custscience_interns.col_48_DB_SLSCNSL_PRODREFRESH_CSTDW_SLS_TXN_DSCT_LN_FCT_distinct_values_table_stats;</v>
      </c>
      <c r="BC59" s="59" t="s">
        <v>16574</v>
      </c>
      <c r="BD59" s="301"/>
      <c r="BE59" s="144" t="str">
        <f t="shared" si="35"/>
        <v>create table db_custscience_interns.col_48_DB_SLSCNSL_PRODREFRESH_CSTDW_SLS_TXN_DSCT_LN_FCT_null_value_count_table_stats (col_id int, null_value_count bigint) Row format delimited Fields terminated by '\t' Lines terminated by '\n'  Stored as textfile ;</v>
      </c>
      <c r="BF59" s="59"/>
      <c r="BG59" s="59"/>
      <c r="BH59" s="59"/>
      <c r="BI59" s="144" t="str">
        <f t="shared" si="36"/>
        <v xml:space="preserve">insert into table db_custscience_interns.col_48_DB_SLSCNSL_PRODREFRESH_CSTDW_SLS_TXN_DSCT_LN_FCT_null_value_count_table_stats select '48' as col_id, count (sell_loc_hash_key) as null_value_count where SRC_TYP IS NULL </v>
      </c>
      <c r="BJ59" s="59"/>
      <c r="BK59" s="59"/>
      <c r="BL59" s="59"/>
      <c r="BM59" s="144" t="str">
        <f t="shared" si="37"/>
        <v>insert into table db_custscience_interns.SUMMARY_of_DB_SLSCNSL_PRODREFRESH_CSTDW_SLS_TXN_DSCT_LN_FCT_null_value_count_table_stats select col_id, null_value_count from db_custscience_interns.col_48_DB_SLSCNSL_PRODREFRESH_CSTDW_SLS_TXN_DSCT_LN_FCT_null_value_count_table_stats ;</v>
      </c>
      <c r="BN59" s="59"/>
      <c r="BO59" s="59"/>
      <c r="BP59" s="300"/>
      <c r="BQ59" s="302"/>
      <c r="BR59" s="302"/>
      <c r="BS59" s="59"/>
      <c r="BT59" s="144" t="str">
        <f t="shared" si="38"/>
        <v>drop table db_custscience_interns.col_48_DB_SLSCNSL_PRODREFRESH_CSTDW_SLS_TXN_DSCT_LN_FCT_null_value_count_table_stats ;</v>
      </c>
    </row>
    <row r="60" spans="1:72">
      <c r="AR60" s="59" t="s">
        <v>4089</v>
      </c>
      <c r="AV60" s="59" t="s">
        <v>4089</v>
      </c>
    </row>
    <row r="61" spans="1:72">
      <c r="A61" t="s">
        <v>21</v>
      </c>
    </row>
    <row r="62" spans="1:72">
      <c r="A62" t="s">
        <v>22</v>
      </c>
    </row>
    <row r="64" spans="1:72">
      <c r="A64" t="s">
        <v>82</v>
      </c>
    </row>
    <row r="65" spans="1:1">
      <c r="A65" t="s">
        <v>419</v>
      </c>
    </row>
    <row r="66" spans="1:1">
      <c r="A66" t="s">
        <v>12277</v>
      </c>
    </row>
    <row r="68" spans="1:1">
      <c r="A68" t="s">
        <v>16294</v>
      </c>
    </row>
    <row r="69" spans="1:1">
      <c r="A69" t="s">
        <v>16295</v>
      </c>
    </row>
  </sheetData>
  <mergeCells count="6">
    <mergeCell ref="F10:K10"/>
    <mergeCell ref="F1:I1"/>
    <mergeCell ref="G3:K3"/>
    <mergeCell ref="G4:K4"/>
    <mergeCell ref="G5:K5"/>
    <mergeCell ref="G6:K6"/>
  </mergeCells>
  <pageMargins left="0.2" right="0.2" top="0.25" bottom="0.25" header="0.3" footer="0.25"/>
  <pageSetup paperSize="17" scale="7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5:G82"/>
  <sheetViews>
    <sheetView zoomScale="80" zoomScaleNormal="80" workbookViewId="0">
      <pane ySplit="7440" topLeftCell="A46"/>
      <selection activeCell="G21" sqref="G21"/>
      <selection pane="bottomLeft" activeCell="G60" sqref="G60"/>
    </sheetView>
  </sheetViews>
  <sheetFormatPr defaultRowHeight="15"/>
  <cols>
    <col min="1" max="1" width="51.5703125" bestFit="1" customWidth="1"/>
    <col min="4" max="4" width="51.5703125" bestFit="1" customWidth="1"/>
    <col min="7" max="7" width="23.42578125" customWidth="1"/>
  </cols>
  <sheetData>
    <row r="5" spans="1:7">
      <c r="A5" s="60" t="s">
        <v>213</v>
      </c>
      <c r="D5" s="60" t="s">
        <v>1839</v>
      </c>
      <c r="G5" s="60" t="s">
        <v>13765</v>
      </c>
    </row>
    <row r="8" spans="1:7">
      <c r="A8" t="s">
        <v>144</v>
      </c>
      <c r="D8" t="s">
        <v>144</v>
      </c>
      <c r="G8" t="s">
        <v>144</v>
      </c>
    </row>
    <row r="9" spans="1:7">
      <c r="A9" t="s">
        <v>2</v>
      </c>
      <c r="D9" t="s">
        <v>2</v>
      </c>
      <c r="G9" t="s">
        <v>2</v>
      </c>
    </row>
    <row r="10" spans="1:7">
      <c r="A10" t="s">
        <v>145</v>
      </c>
      <c r="D10" t="s">
        <v>1833</v>
      </c>
      <c r="G10" t="s">
        <v>13762</v>
      </c>
    </row>
    <row r="11" spans="1:7">
      <c r="A11" t="s">
        <v>146</v>
      </c>
      <c r="D11" t="s">
        <v>146</v>
      </c>
      <c r="G11" t="s">
        <v>146</v>
      </c>
    </row>
    <row r="12" spans="1:7">
      <c r="A12" t="s">
        <v>2</v>
      </c>
      <c r="D12" t="s">
        <v>2</v>
      </c>
      <c r="G12" t="s">
        <v>2</v>
      </c>
    </row>
    <row r="13" spans="1:7">
      <c r="A13" t="s">
        <v>147</v>
      </c>
      <c r="D13" t="s">
        <v>148</v>
      </c>
      <c r="G13" t="s">
        <v>148</v>
      </c>
    </row>
    <row r="14" spans="1:7">
      <c r="A14" t="s">
        <v>148</v>
      </c>
      <c r="D14" t="s">
        <v>149</v>
      </c>
      <c r="G14" t="s">
        <v>149</v>
      </c>
    </row>
    <row r="15" spans="1:7">
      <c r="A15" t="s">
        <v>149</v>
      </c>
      <c r="D15" t="s">
        <v>150</v>
      </c>
      <c r="G15" t="s">
        <v>150</v>
      </c>
    </row>
    <row r="16" spans="1:7">
      <c r="A16" t="s">
        <v>150</v>
      </c>
      <c r="D16" t="s">
        <v>151</v>
      </c>
      <c r="G16" t="s">
        <v>151</v>
      </c>
    </row>
    <row r="17" spans="1:7">
      <c r="A17" t="s">
        <v>151</v>
      </c>
      <c r="D17" t="s">
        <v>1834</v>
      </c>
      <c r="G17" t="s">
        <v>1834</v>
      </c>
    </row>
    <row r="18" spans="1:7">
      <c r="A18" t="s">
        <v>152</v>
      </c>
      <c r="D18" t="s">
        <v>152</v>
      </c>
      <c r="G18" t="s">
        <v>152</v>
      </c>
    </row>
    <row r="19" spans="1:7">
      <c r="A19" t="s">
        <v>153</v>
      </c>
      <c r="D19" t="s">
        <v>153</v>
      </c>
      <c r="G19" t="s">
        <v>153</v>
      </c>
    </row>
    <row r="20" spans="1:7">
      <c r="A20" t="s">
        <v>154</v>
      </c>
      <c r="D20" s="61" t="s">
        <v>154</v>
      </c>
      <c r="G20" t="s">
        <v>154</v>
      </c>
    </row>
    <row r="21" spans="1:7">
      <c r="A21" t="s">
        <v>155</v>
      </c>
      <c r="D21" t="s">
        <v>155</v>
      </c>
      <c r="G21" s="106" t="s">
        <v>155</v>
      </c>
    </row>
    <row r="22" spans="1:7">
      <c r="A22" t="s">
        <v>156</v>
      </c>
      <c r="D22" t="s">
        <v>156</v>
      </c>
      <c r="G22" t="s">
        <v>156</v>
      </c>
    </row>
    <row r="23" spans="1:7">
      <c r="A23" t="s">
        <v>157</v>
      </c>
      <c r="D23" s="106" t="s">
        <v>157</v>
      </c>
      <c r="G23" t="s">
        <v>13763</v>
      </c>
    </row>
    <row r="24" spans="1:7">
      <c r="A24" t="s">
        <v>158</v>
      </c>
      <c r="D24" t="s">
        <v>158</v>
      </c>
      <c r="G24" t="s">
        <v>157</v>
      </c>
    </row>
    <row r="25" spans="1:7">
      <c r="A25" t="s">
        <v>159</v>
      </c>
      <c r="D25" t="s">
        <v>159</v>
      </c>
      <c r="G25" t="s">
        <v>158</v>
      </c>
    </row>
    <row r="26" spans="1:7">
      <c r="A26" t="s">
        <v>160</v>
      </c>
      <c r="D26" t="s">
        <v>160</v>
      </c>
      <c r="G26" t="s">
        <v>159</v>
      </c>
    </row>
    <row r="27" spans="1:7">
      <c r="A27" t="s">
        <v>161</v>
      </c>
      <c r="D27" t="s">
        <v>161</v>
      </c>
      <c r="G27" t="s">
        <v>160</v>
      </c>
    </row>
    <row r="28" spans="1:7">
      <c r="A28" t="s">
        <v>162</v>
      </c>
      <c r="D28" s="106" t="s">
        <v>162</v>
      </c>
      <c r="G28" t="s">
        <v>161</v>
      </c>
    </row>
    <row r="29" spans="1:7">
      <c r="A29" t="s">
        <v>163</v>
      </c>
      <c r="D29" t="s">
        <v>163</v>
      </c>
      <c r="G29" t="s">
        <v>162</v>
      </c>
    </row>
    <row r="30" spans="1:7">
      <c r="A30" t="s">
        <v>164</v>
      </c>
      <c r="D30" t="s">
        <v>164</v>
      </c>
      <c r="G30" t="s">
        <v>163</v>
      </c>
    </row>
    <row r="31" spans="1:7">
      <c r="A31" t="s">
        <v>165</v>
      </c>
      <c r="D31" t="s">
        <v>165</v>
      </c>
      <c r="G31" t="s">
        <v>164</v>
      </c>
    </row>
    <row r="32" spans="1:7">
      <c r="A32" t="s">
        <v>166</v>
      </c>
      <c r="D32" t="s">
        <v>166</v>
      </c>
      <c r="G32" t="s">
        <v>165</v>
      </c>
    </row>
    <row r="33" spans="1:7">
      <c r="A33" t="s">
        <v>167</v>
      </c>
      <c r="D33" t="s">
        <v>167</v>
      </c>
      <c r="G33" t="s">
        <v>166</v>
      </c>
    </row>
    <row r="34" spans="1:7">
      <c r="A34" t="s">
        <v>168</v>
      </c>
      <c r="D34" t="s">
        <v>168</v>
      </c>
      <c r="G34" t="s">
        <v>167</v>
      </c>
    </row>
    <row r="35" spans="1:7">
      <c r="A35" t="s">
        <v>169</v>
      </c>
      <c r="D35" t="s">
        <v>169</v>
      </c>
      <c r="G35" t="s">
        <v>168</v>
      </c>
    </row>
    <row r="36" spans="1:7">
      <c r="A36" t="s">
        <v>170</v>
      </c>
      <c r="D36" t="s">
        <v>170</v>
      </c>
      <c r="G36" t="s">
        <v>169</v>
      </c>
    </row>
    <row r="37" spans="1:7">
      <c r="A37" t="s">
        <v>171</v>
      </c>
      <c r="D37" t="s">
        <v>171</v>
      </c>
      <c r="G37" t="s">
        <v>170</v>
      </c>
    </row>
    <row r="38" spans="1:7">
      <c r="A38" t="s">
        <v>172</v>
      </c>
      <c r="D38" t="s">
        <v>172</v>
      </c>
      <c r="G38" t="s">
        <v>171</v>
      </c>
    </row>
    <row r="39" spans="1:7">
      <c r="A39" t="s">
        <v>173</v>
      </c>
      <c r="D39" t="s">
        <v>173</v>
      </c>
      <c r="G39" t="s">
        <v>172</v>
      </c>
    </row>
    <row r="40" spans="1:7">
      <c r="A40" t="s">
        <v>174</v>
      </c>
      <c r="D40" t="s">
        <v>174</v>
      </c>
      <c r="G40" t="s">
        <v>173</v>
      </c>
    </row>
    <row r="41" spans="1:7">
      <c r="A41" t="s">
        <v>175</v>
      </c>
      <c r="D41" t="s">
        <v>175</v>
      </c>
      <c r="G41" t="s">
        <v>174</v>
      </c>
    </row>
    <row r="42" spans="1:7">
      <c r="A42" t="s">
        <v>176</v>
      </c>
      <c r="D42" t="s">
        <v>176</v>
      </c>
      <c r="G42" t="s">
        <v>175</v>
      </c>
    </row>
    <row r="43" spans="1:7">
      <c r="A43" t="s">
        <v>177</v>
      </c>
      <c r="D43" t="s">
        <v>177</v>
      </c>
      <c r="G43" t="s">
        <v>176</v>
      </c>
    </row>
    <row r="44" spans="1:7">
      <c r="A44" t="s">
        <v>178</v>
      </c>
      <c r="D44" t="s">
        <v>1835</v>
      </c>
      <c r="G44" t="s">
        <v>177</v>
      </c>
    </row>
    <row r="45" spans="1:7">
      <c r="A45" t="s">
        <v>179</v>
      </c>
      <c r="D45" t="s">
        <v>178</v>
      </c>
      <c r="G45" t="s">
        <v>1835</v>
      </c>
    </row>
    <row r="46" spans="1:7">
      <c r="A46" t="s">
        <v>180</v>
      </c>
      <c r="D46" t="s">
        <v>179</v>
      </c>
      <c r="G46" t="s">
        <v>178</v>
      </c>
    </row>
    <row r="47" spans="1:7">
      <c r="A47" t="s">
        <v>181</v>
      </c>
      <c r="D47" t="s">
        <v>180</v>
      </c>
      <c r="G47" t="s">
        <v>179</v>
      </c>
    </row>
    <row r="48" spans="1:7">
      <c r="A48" t="s">
        <v>182</v>
      </c>
      <c r="D48" t="s">
        <v>181</v>
      </c>
      <c r="G48" t="s">
        <v>180</v>
      </c>
    </row>
    <row r="49" spans="1:7">
      <c r="A49" t="s">
        <v>183</v>
      </c>
      <c r="D49" t="s">
        <v>182</v>
      </c>
      <c r="G49" t="s">
        <v>181</v>
      </c>
    </row>
    <row r="50" spans="1:7">
      <c r="A50" t="s">
        <v>184</v>
      </c>
      <c r="D50" t="s">
        <v>183</v>
      </c>
      <c r="G50" t="s">
        <v>182</v>
      </c>
    </row>
    <row r="51" spans="1:7">
      <c r="A51" t="s">
        <v>185</v>
      </c>
      <c r="D51" t="s">
        <v>184</v>
      </c>
      <c r="G51" t="s">
        <v>183</v>
      </c>
    </row>
    <row r="52" spans="1:7">
      <c r="A52" t="s">
        <v>186</v>
      </c>
      <c r="D52" t="s">
        <v>185</v>
      </c>
      <c r="G52" t="s">
        <v>184</v>
      </c>
    </row>
    <row r="53" spans="1:7">
      <c r="A53" t="s">
        <v>187</v>
      </c>
      <c r="D53" t="s">
        <v>186</v>
      </c>
      <c r="G53" t="s">
        <v>185</v>
      </c>
    </row>
    <row r="54" spans="1:7">
      <c r="A54" t="s">
        <v>188</v>
      </c>
      <c r="D54" t="s">
        <v>187</v>
      </c>
      <c r="G54" t="s">
        <v>186</v>
      </c>
    </row>
    <row r="55" spans="1:7">
      <c r="A55" t="s">
        <v>189</v>
      </c>
      <c r="D55" t="s">
        <v>188</v>
      </c>
      <c r="G55" t="s">
        <v>187</v>
      </c>
    </row>
    <row r="56" spans="1:7">
      <c r="A56" t="s">
        <v>190</v>
      </c>
      <c r="D56" t="s">
        <v>189</v>
      </c>
      <c r="G56" t="s">
        <v>188</v>
      </c>
    </row>
    <row r="57" spans="1:7">
      <c r="A57" t="s">
        <v>191</v>
      </c>
      <c r="D57" t="s">
        <v>190</v>
      </c>
      <c r="G57" t="s">
        <v>189</v>
      </c>
    </row>
    <row r="58" spans="1:7">
      <c r="A58" t="s">
        <v>192</v>
      </c>
      <c r="D58" t="s">
        <v>191</v>
      </c>
      <c r="G58" t="s">
        <v>190</v>
      </c>
    </row>
    <row r="59" spans="1:7">
      <c r="A59" t="s">
        <v>193</v>
      </c>
      <c r="D59" t="s">
        <v>192</v>
      </c>
      <c r="G59" t="s">
        <v>191</v>
      </c>
    </row>
    <row r="60" spans="1:7">
      <c r="A60" t="s">
        <v>194</v>
      </c>
      <c r="D60" t="s">
        <v>193</v>
      </c>
      <c r="G60" t="s">
        <v>192</v>
      </c>
    </row>
    <row r="61" spans="1:7">
      <c r="A61" t="s">
        <v>195</v>
      </c>
      <c r="D61" t="s">
        <v>194</v>
      </c>
      <c r="G61" t="s">
        <v>193</v>
      </c>
    </row>
    <row r="62" spans="1:7">
      <c r="A62" t="s">
        <v>196</v>
      </c>
      <c r="D62" t="s">
        <v>195</v>
      </c>
      <c r="G62" t="s">
        <v>194</v>
      </c>
    </row>
    <row r="63" spans="1:7">
      <c r="A63" t="s">
        <v>197</v>
      </c>
      <c r="D63" t="s">
        <v>196</v>
      </c>
      <c r="G63" t="s">
        <v>195</v>
      </c>
    </row>
    <row r="64" spans="1:7">
      <c r="A64" t="s">
        <v>198</v>
      </c>
      <c r="D64" t="s">
        <v>1836</v>
      </c>
      <c r="G64" t="s">
        <v>196</v>
      </c>
    </row>
    <row r="65" spans="1:7">
      <c r="A65" t="s">
        <v>199</v>
      </c>
      <c r="D65" t="s">
        <v>197</v>
      </c>
      <c r="G65" t="s">
        <v>1836</v>
      </c>
    </row>
    <row r="66" spans="1:7">
      <c r="A66" t="s">
        <v>200</v>
      </c>
      <c r="D66" t="s">
        <v>198</v>
      </c>
      <c r="G66" t="s">
        <v>197</v>
      </c>
    </row>
    <row r="67" spans="1:7">
      <c r="A67" t="s">
        <v>201</v>
      </c>
      <c r="D67" t="s">
        <v>199</v>
      </c>
      <c r="G67" t="s">
        <v>198</v>
      </c>
    </row>
    <row r="68" spans="1:7">
      <c r="A68" t="s">
        <v>202</v>
      </c>
      <c r="D68" t="s">
        <v>200</v>
      </c>
      <c r="G68" t="s">
        <v>199</v>
      </c>
    </row>
    <row r="69" spans="1:7">
      <c r="A69" t="s">
        <v>203</v>
      </c>
      <c r="D69" t="s">
        <v>201</v>
      </c>
      <c r="G69" t="s">
        <v>200</v>
      </c>
    </row>
    <row r="70" spans="1:7">
      <c r="A70" t="s">
        <v>204</v>
      </c>
      <c r="D70" t="s">
        <v>1837</v>
      </c>
      <c r="G70" t="s">
        <v>201</v>
      </c>
    </row>
    <row r="71" spans="1:7">
      <c r="A71" t="s">
        <v>205</v>
      </c>
      <c r="D71" t="s">
        <v>202</v>
      </c>
      <c r="G71" t="s">
        <v>1837</v>
      </c>
    </row>
    <row r="72" spans="1:7">
      <c r="A72" t="s">
        <v>206</v>
      </c>
      <c r="D72" t="s">
        <v>203</v>
      </c>
      <c r="G72" t="s">
        <v>202</v>
      </c>
    </row>
    <row r="73" spans="1:7">
      <c r="A73" t="s">
        <v>207</v>
      </c>
      <c r="D73" t="s">
        <v>204</v>
      </c>
      <c r="G73" t="s">
        <v>203</v>
      </c>
    </row>
    <row r="74" spans="1:7">
      <c r="A74" t="s">
        <v>208</v>
      </c>
      <c r="D74" t="s">
        <v>205</v>
      </c>
      <c r="G74" t="s">
        <v>204</v>
      </c>
    </row>
    <row r="75" spans="1:7">
      <c r="A75" t="s">
        <v>209</v>
      </c>
      <c r="D75" t="s">
        <v>206</v>
      </c>
      <c r="G75" t="s">
        <v>205</v>
      </c>
    </row>
    <row r="76" spans="1:7">
      <c r="A76" t="s">
        <v>210</v>
      </c>
      <c r="D76" t="s">
        <v>207</v>
      </c>
      <c r="G76" t="s">
        <v>206</v>
      </c>
    </row>
    <row r="77" spans="1:7">
      <c r="A77" t="s">
        <v>211</v>
      </c>
      <c r="D77" s="61" t="s">
        <v>208</v>
      </c>
      <c r="G77" t="s">
        <v>207</v>
      </c>
    </row>
    <row r="78" spans="1:7">
      <c r="A78" s="3" t="s">
        <v>212</v>
      </c>
      <c r="D78" t="s">
        <v>209</v>
      </c>
      <c r="G78" t="s">
        <v>208</v>
      </c>
    </row>
    <row r="79" spans="1:7">
      <c r="D79" t="s">
        <v>210</v>
      </c>
      <c r="G79" t="s">
        <v>209</v>
      </c>
    </row>
    <row r="80" spans="1:7">
      <c r="D80" t="s">
        <v>211</v>
      </c>
      <c r="G80" t="s">
        <v>210</v>
      </c>
    </row>
    <row r="81" spans="4:7">
      <c r="D81" s="3" t="s">
        <v>1838</v>
      </c>
      <c r="G81" t="s">
        <v>211</v>
      </c>
    </row>
    <row r="82" spans="4:7">
      <c r="G82" t="s">
        <v>13764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A706"/>
  <sheetViews>
    <sheetView topLeftCell="B1" zoomScale="80" zoomScaleNormal="80" workbookViewId="0">
      <pane ySplit="9315" topLeftCell="A677"/>
      <selection activeCell="G6" sqref="G6:K6"/>
      <selection pane="bottomLeft" activeCell="G6" sqref="G6:K6"/>
    </sheetView>
  </sheetViews>
  <sheetFormatPr defaultRowHeight="15"/>
  <cols>
    <col min="1" max="1" width="133" customWidth="1"/>
    <col min="2" max="2" width="23.140625" bestFit="1" customWidth="1"/>
    <col min="3" max="3" width="13.140625" bestFit="1" customWidth="1"/>
    <col min="4" max="4" width="18.28515625" bestFit="1" customWidth="1"/>
    <col min="6" max="6" width="44.42578125" bestFit="1" customWidth="1"/>
    <col min="7" max="7" width="10.85546875" bestFit="1" customWidth="1"/>
    <col min="8" max="8" width="5.5703125" bestFit="1" customWidth="1"/>
    <col min="9" max="9" width="8" bestFit="1" customWidth="1"/>
    <col min="10" max="10" width="8" customWidth="1"/>
    <col min="11" max="11" width="17" bestFit="1" customWidth="1"/>
    <col min="12" max="12" width="17.28515625" bestFit="1" customWidth="1"/>
    <col min="19" max="19" width="25.28515625" customWidth="1"/>
    <col min="21" max="21" width="18.42578125" bestFit="1" customWidth="1"/>
    <col min="24" max="24" width="20.28515625" bestFit="1" customWidth="1"/>
    <col min="27" max="27" width="17.85546875" bestFit="1" customWidth="1"/>
  </cols>
  <sheetData>
    <row r="1" spans="1:27" ht="19.5" thickBot="1">
      <c r="F1" s="473" t="str">
        <f>UPPER(G5)</f>
        <v>HIT_DATA_T</v>
      </c>
      <c r="G1" s="473"/>
      <c r="H1" s="473"/>
      <c r="I1" s="473"/>
      <c r="J1" s="208"/>
      <c r="S1" s="5"/>
      <c r="T1" s="5"/>
      <c r="U1" s="5"/>
      <c r="V1" s="5"/>
      <c r="W1" s="5"/>
      <c r="X1" s="5"/>
    </row>
    <row r="2" spans="1:27" ht="18.75">
      <c r="F2" s="6"/>
      <c r="I2" s="4"/>
      <c r="J2" s="4"/>
      <c r="L2" s="38" t="s">
        <v>86</v>
      </c>
      <c r="S2" s="5"/>
      <c r="T2" s="5"/>
      <c r="U2" s="5"/>
      <c r="V2" s="5"/>
      <c r="W2" s="5"/>
      <c r="X2" s="5"/>
    </row>
    <row r="3" spans="1:27">
      <c r="F3" s="3" t="s">
        <v>87</v>
      </c>
      <c r="G3" s="475" t="s">
        <v>106</v>
      </c>
      <c r="H3" s="475"/>
      <c r="I3" s="475"/>
      <c r="J3" s="475"/>
      <c r="K3" s="475"/>
      <c r="L3" s="39" t="s">
        <v>107</v>
      </c>
      <c r="S3" s="5"/>
      <c r="T3" s="5"/>
      <c r="U3" s="5"/>
      <c r="V3" s="5"/>
      <c r="W3" s="5"/>
      <c r="X3" s="5"/>
    </row>
    <row r="4" spans="1:27">
      <c r="F4" s="3" t="s">
        <v>88</v>
      </c>
      <c r="G4" s="474" t="str">
        <f>LEFT(G6,(FIND(".",G6)-1))</f>
        <v>DB_CUSTBASE_PRODREFRESH</v>
      </c>
      <c r="H4" s="474" t="e">
        <f>LEFT(H6,(FIND(".",H6)-1))</f>
        <v>#VALUE!</v>
      </c>
      <c r="I4" s="474" t="e">
        <f>LEFT(I6,(FIND(".",I6)-1))</f>
        <v>#VALUE!</v>
      </c>
      <c r="J4" s="474"/>
      <c r="K4" s="474" t="e">
        <f>LEFT(K6,(FIND(".",K6)-1))</f>
        <v>#VALUE!</v>
      </c>
      <c r="L4" s="114" t="s">
        <v>2524</v>
      </c>
      <c r="S4" s="5"/>
      <c r="T4" s="5"/>
      <c r="U4" s="5"/>
      <c r="V4" s="5"/>
      <c r="W4" s="5"/>
      <c r="X4" s="5"/>
    </row>
    <row r="5" spans="1:27" ht="15.75" thickBot="1">
      <c r="B5" s="9"/>
      <c r="F5" s="3" t="s">
        <v>89</v>
      </c>
      <c r="G5" s="474" t="str">
        <f>RIGHT(G6,(LEN(G6)-(FIND(".",G6))))</f>
        <v>hit_data_t</v>
      </c>
      <c r="H5" s="474" t="e">
        <f>RIGHT(H6,(LEN(H6)-(FIND(".",H6))))</f>
        <v>#VALUE!</v>
      </c>
      <c r="I5" s="474" t="e">
        <f>RIGHT(I6,(LEN(I6)-(FIND(".",I6))))</f>
        <v>#VALUE!</v>
      </c>
      <c r="J5" s="474"/>
      <c r="K5" s="474" t="e">
        <f>RIGHT(K6,(LEN(K6)-(FIND(".",K6))))</f>
        <v>#VALUE!</v>
      </c>
      <c r="L5" s="40" t="s">
        <v>1598</v>
      </c>
      <c r="S5" s="5"/>
      <c r="T5" s="5"/>
      <c r="U5" s="5"/>
      <c r="V5" s="5"/>
      <c r="W5" s="5"/>
      <c r="X5" s="5"/>
    </row>
    <row r="6" spans="1:27">
      <c r="F6" s="3" t="s">
        <v>90</v>
      </c>
      <c r="G6" s="476" t="s">
        <v>2525</v>
      </c>
      <c r="H6" s="476"/>
      <c r="I6" s="476"/>
      <c r="J6" s="476"/>
      <c r="K6" s="476"/>
      <c r="S6" s="5"/>
      <c r="T6" s="5"/>
      <c r="U6" s="5"/>
      <c r="V6" s="5"/>
      <c r="W6" s="5"/>
      <c r="X6" s="5"/>
    </row>
    <row r="7" spans="1:27" ht="15.75" thickBot="1">
      <c r="F7" s="3" t="s">
        <v>91</v>
      </c>
      <c r="G7" s="10">
        <v>42879</v>
      </c>
      <c r="H7" s="105"/>
      <c r="I7" s="4"/>
      <c r="J7" s="4"/>
      <c r="K7" s="12"/>
      <c r="S7" s="5"/>
      <c r="T7" s="5"/>
      <c r="U7" s="5"/>
      <c r="V7" s="5"/>
      <c r="W7" s="5"/>
      <c r="X7" s="5"/>
    </row>
    <row r="8" spans="1:27" ht="15.75" thickBot="1">
      <c r="A8" t="s">
        <v>143</v>
      </c>
      <c r="F8" s="3" t="s">
        <v>92</v>
      </c>
      <c r="G8" s="13"/>
      <c r="H8" s="14"/>
      <c r="I8" s="4"/>
      <c r="J8" s="4"/>
      <c r="S8" s="5"/>
      <c r="T8" s="5"/>
      <c r="U8" s="5"/>
      <c r="V8" s="5"/>
      <c r="W8" s="5"/>
      <c r="X8" s="5"/>
    </row>
    <row r="9" spans="1:27">
      <c r="A9" s="3" t="s">
        <v>1840</v>
      </c>
      <c r="F9" s="15" t="s">
        <v>93</v>
      </c>
      <c r="G9" s="16"/>
      <c r="H9" s="16"/>
      <c r="I9" s="4"/>
      <c r="J9" s="4"/>
      <c r="S9" s="5"/>
      <c r="T9" s="5"/>
      <c r="U9" s="5"/>
      <c r="V9" s="5"/>
      <c r="W9" s="5"/>
      <c r="X9" s="5" t="s">
        <v>957</v>
      </c>
    </row>
    <row r="10" spans="1:27">
      <c r="A10" t="s">
        <v>2</v>
      </c>
      <c r="B10" s="3"/>
      <c r="I10" s="4"/>
      <c r="J10" s="4"/>
      <c r="S10" s="5"/>
      <c r="T10" s="5"/>
      <c r="U10" s="5"/>
      <c r="V10" s="5"/>
      <c r="W10" s="5"/>
      <c r="X10" s="5"/>
    </row>
    <row r="11" spans="1:27" ht="75.75" customHeight="1" thickBot="1">
      <c r="A11" t="s">
        <v>3</v>
      </c>
      <c r="B11" s="33" t="s">
        <v>94</v>
      </c>
      <c r="C11" s="34" t="s">
        <v>95</v>
      </c>
      <c r="D11" s="34" t="s">
        <v>96</v>
      </c>
      <c r="E11" s="34"/>
      <c r="F11" s="17" t="s">
        <v>97</v>
      </c>
      <c r="G11" s="17" t="s">
        <v>98</v>
      </c>
      <c r="H11" s="18" t="s">
        <v>99</v>
      </c>
      <c r="I11" s="19" t="s">
        <v>100</v>
      </c>
      <c r="J11" s="19" t="s">
        <v>4488</v>
      </c>
      <c r="K11" s="17" t="s">
        <v>101</v>
      </c>
      <c r="L11" s="18" t="s">
        <v>1750</v>
      </c>
      <c r="S11" s="66" t="s">
        <v>958</v>
      </c>
      <c r="T11" s="66"/>
      <c r="U11" s="66" t="s">
        <v>959</v>
      </c>
      <c r="V11" s="66"/>
      <c r="W11" s="66"/>
      <c r="X11" s="66" t="s">
        <v>960</v>
      </c>
      <c r="AA11" s="66" t="s">
        <v>97</v>
      </c>
    </row>
    <row r="12" spans="1:27">
      <c r="A12" t="s">
        <v>1841</v>
      </c>
      <c r="B12" s="16" t="str">
        <f>TRIM(A12)</f>
        <v>accept_language string</v>
      </c>
      <c r="C12" s="20">
        <f>SEARCH(" ",B12)</f>
        <v>16</v>
      </c>
      <c r="D12" s="20">
        <f>IFERROR(SEARCH(" ",B12,C12+1),0)</f>
        <v>0</v>
      </c>
      <c r="E12" s="20"/>
      <c r="F12" s="62" t="str">
        <f>LEFT(B12,C12-1)</f>
        <v>accept_language</v>
      </c>
      <c r="G12" s="62" t="str">
        <f>TRIM(RIGHT(A12,LEN(A12) - (C12+1)))</f>
        <v>string</v>
      </c>
      <c r="H12" s="107">
        <v>1</v>
      </c>
      <c r="I12" s="108"/>
      <c r="J12" s="108"/>
      <c r="K12" s="109"/>
      <c r="L12" s="110"/>
      <c r="S12" s="16" t="str">
        <f>F12&amp;"  "&amp;G12&amp;","</f>
        <v>accept_language  string,</v>
      </c>
      <c r="T12" s="67"/>
      <c r="U12" s="68" t="str">
        <f>F12&amp;","</f>
        <v>accept_language,</v>
      </c>
      <c r="V12" s="67"/>
      <c r="W12" s="67"/>
      <c r="X12" s="68" t="str">
        <f>",a."&amp;F12</f>
        <v>,a.accept_language</v>
      </c>
      <c r="AA12" s="16" t="str">
        <f>F12</f>
        <v>accept_language</v>
      </c>
    </row>
    <row r="13" spans="1:27">
      <c r="A13" t="s">
        <v>1842</v>
      </c>
      <c r="B13" s="16" t="str">
        <f t="shared" ref="B13:B17" si="0">TRIM(A13)</f>
        <v>browser bigint</v>
      </c>
      <c r="C13" s="20">
        <f t="shared" ref="C13:C17" si="1">SEARCH(" ",B13)</f>
        <v>8</v>
      </c>
      <c r="D13" s="20">
        <f t="shared" ref="D13:D17" si="2">IFERROR(SEARCH(" ",B13,C13+1),0)</f>
        <v>0</v>
      </c>
      <c r="E13" s="20"/>
      <c r="F13" s="36" t="str">
        <f t="shared" ref="F13:F17" si="3">LEFT(B13,C13-1)</f>
        <v>browser</v>
      </c>
      <c r="G13" s="36" t="str">
        <f t="shared" ref="G13:G17" si="4">TRIM(RIGHT(A13,LEN(A13) - (C13+1)))</f>
        <v>bigint</v>
      </c>
      <c r="H13" s="29">
        <v>2</v>
      </c>
      <c r="I13" s="111"/>
      <c r="J13" s="111"/>
      <c r="K13" s="31"/>
      <c r="L13" s="112"/>
      <c r="S13" s="16" t="str">
        <f t="shared" ref="S13:S76" si="5">F13&amp;"  "&amp;G13&amp;","</f>
        <v>browser  bigint,</v>
      </c>
      <c r="T13" s="67"/>
      <c r="U13" s="68" t="str">
        <f t="shared" ref="U13:U76" si="6">F13&amp;","</f>
        <v>browser,</v>
      </c>
      <c r="V13" s="67"/>
      <c r="W13" s="67"/>
      <c r="X13" s="68" t="str">
        <f t="shared" ref="X13:X76" si="7">",a."&amp;F13</f>
        <v>,a.browser</v>
      </c>
      <c r="AA13" s="16" t="str">
        <f t="shared" ref="AA13:AA76" si="8">F13</f>
        <v>browser</v>
      </c>
    </row>
    <row r="14" spans="1:27">
      <c r="A14" t="s">
        <v>1843</v>
      </c>
      <c r="B14" s="16" t="str">
        <f t="shared" si="0"/>
        <v>browser_height bigint</v>
      </c>
      <c r="C14" s="20">
        <f t="shared" si="1"/>
        <v>15</v>
      </c>
      <c r="D14" s="20">
        <f t="shared" si="2"/>
        <v>0</v>
      </c>
      <c r="E14" s="20"/>
      <c r="F14" s="36" t="str">
        <f t="shared" si="3"/>
        <v>browser_height</v>
      </c>
      <c r="G14" s="36" t="str">
        <f t="shared" si="4"/>
        <v>bigint</v>
      </c>
      <c r="H14" s="29">
        <v>3</v>
      </c>
      <c r="I14" s="30"/>
      <c r="J14" s="30"/>
      <c r="K14" s="31"/>
      <c r="L14" s="112"/>
      <c r="S14" s="16" t="str">
        <f t="shared" si="5"/>
        <v>browser_height  bigint,</v>
      </c>
      <c r="T14" s="67"/>
      <c r="U14" s="68" t="str">
        <f t="shared" si="6"/>
        <v>browser_height,</v>
      </c>
      <c r="V14" s="67"/>
      <c r="W14" s="67"/>
      <c r="X14" s="68" t="str">
        <f t="shared" si="7"/>
        <v>,a.browser_height</v>
      </c>
      <c r="AA14" s="16" t="str">
        <f t="shared" si="8"/>
        <v>browser_height</v>
      </c>
    </row>
    <row r="15" spans="1:27">
      <c r="A15" t="s">
        <v>1844</v>
      </c>
      <c r="B15" s="16" t="str">
        <f t="shared" si="0"/>
        <v>browser_width bigint</v>
      </c>
      <c r="C15" s="20">
        <f t="shared" si="1"/>
        <v>14</v>
      </c>
      <c r="D15" s="20">
        <f t="shared" si="2"/>
        <v>0</v>
      </c>
      <c r="F15" s="36" t="str">
        <f t="shared" si="3"/>
        <v>browser_width</v>
      </c>
      <c r="G15" s="36" t="str">
        <f t="shared" si="4"/>
        <v>bigint</v>
      </c>
      <c r="H15" s="29">
        <v>4</v>
      </c>
      <c r="I15" s="113"/>
      <c r="J15" s="113"/>
      <c r="K15" s="113"/>
      <c r="L15" s="112"/>
      <c r="S15" s="16" t="str">
        <f t="shared" si="5"/>
        <v>browser_width  bigint,</v>
      </c>
      <c r="T15" s="67"/>
      <c r="U15" s="68" t="str">
        <f t="shared" si="6"/>
        <v>browser_width,</v>
      </c>
      <c r="V15" s="67"/>
      <c r="W15" s="67"/>
      <c r="X15" s="68" t="str">
        <f t="shared" si="7"/>
        <v>,a.browser_width</v>
      </c>
      <c r="AA15" s="16" t="str">
        <f t="shared" si="8"/>
        <v>browser_width</v>
      </c>
    </row>
    <row r="16" spans="1:27">
      <c r="A16" t="s">
        <v>1845</v>
      </c>
      <c r="B16" s="16" t="str">
        <f t="shared" si="0"/>
        <v>c_color string</v>
      </c>
      <c r="C16" s="20">
        <f t="shared" si="1"/>
        <v>8</v>
      </c>
      <c r="D16" s="20">
        <f t="shared" si="2"/>
        <v>0</v>
      </c>
      <c r="E16" s="20"/>
      <c r="F16" s="36" t="str">
        <f t="shared" si="3"/>
        <v>c_color</v>
      </c>
      <c r="G16" s="36" t="str">
        <f t="shared" si="4"/>
        <v>string</v>
      </c>
      <c r="H16" s="29">
        <v>5</v>
      </c>
      <c r="I16" s="113"/>
      <c r="J16" s="113"/>
      <c r="K16" s="113"/>
      <c r="L16" s="112"/>
      <c r="S16" s="16" t="str">
        <f t="shared" si="5"/>
        <v>c_color  string,</v>
      </c>
      <c r="T16" s="67"/>
      <c r="U16" s="68" t="str">
        <f t="shared" si="6"/>
        <v>c_color,</v>
      </c>
      <c r="V16" s="67"/>
      <c r="W16" s="67"/>
      <c r="X16" s="68" t="str">
        <f t="shared" si="7"/>
        <v>,a.c_color</v>
      </c>
      <c r="AA16" s="16" t="str">
        <f t="shared" si="8"/>
        <v>c_color</v>
      </c>
    </row>
    <row r="17" spans="1:27">
      <c r="A17" t="s">
        <v>1846</v>
      </c>
      <c r="B17" s="16" t="str">
        <f t="shared" si="0"/>
        <v>campaign string</v>
      </c>
      <c r="C17" s="20">
        <f t="shared" si="1"/>
        <v>9</v>
      </c>
      <c r="D17" s="20">
        <f t="shared" si="2"/>
        <v>0</v>
      </c>
      <c r="E17" s="20"/>
      <c r="F17" s="36" t="str">
        <f t="shared" si="3"/>
        <v>campaign</v>
      </c>
      <c r="G17" s="36" t="str">
        <f t="shared" si="4"/>
        <v>string</v>
      </c>
      <c r="H17" s="29">
        <v>6</v>
      </c>
      <c r="I17" s="113"/>
      <c r="J17" s="113"/>
      <c r="K17" s="113"/>
      <c r="L17" s="112"/>
      <c r="S17" s="16" t="str">
        <f t="shared" si="5"/>
        <v>campaign  string,</v>
      </c>
      <c r="T17" s="67"/>
      <c r="U17" s="68" t="str">
        <f t="shared" si="6"/>
        <v>campaign,</v>
      </c>
      <c r="V17" s="67"/>
      <c r="W17" s="67"/>
      <c r="X17" s="68" t="str">
        <f t="shared" si="7"/>
        <v>,a.campaign</v>
      </c>
      <c r="AA17" s="16" t="str">
        <f t="shared" si="8"/>
        <v>campaign</v>
      </c>
    </row>
    <row r="18" spans="1:27">
      <c r="A18" t="s">
        <v>1847</v>
      </c>
      <c r="B18" s="16" t="str">
        <f t="shared" ref="B18:B81" si="9">TRIM(A18)</f>
        <v>carrier string</v>
      </c>
      <c r="C18" s="20">
        <f t="shared" ref="C18:C81" si="10">SEARCH(" ",B18)</f>
        <v>8</v>
      </c>
      <c r="D18" s="20">
        <f t="shared" ref="D18:D81" si="11">IFERROR(SEARCH(" ",B18,C18+1),0)</f>
        <v>0</v>
      </c>
      <c r="E18" s="20"/>
      <c r="F18" s="36" t="str">
        <f t="shared" ref="F18:F81" si="12">LEFT(B18,C18-1)</f>
        <v>carrier</v>
      </c>
      <c r="G18" s="36" t="str">
        <f t="shared" ref="G18:G81" si="13">TRIM(RIGHT(A18,LEN(A18) - (C18+1)))</f>
        <v>string</v>
      </c>
      <c r="H18" s="29">
        <v>7</v>
      </c>
      <c r="S18" s="16" t="str">
        <f t="shared" si="5"/>
        <v>carrier  string,</v>
      </c>
      <c r="T18" s="67"/>
      <c r="U18" s="68" t="str">
        <f t="shared" si="6"/>
        <v>carrier,</v>
      </c>
      <c r="V18" s="67"/>
      <c r="W18" s="67"/>
      <c r="X18" s="68" t="str">
        <f t="shared" si="7"/>
        <v>,a.carrier</v>
      </c>
      <c r="AA18" s="16" t="str">
        <f t="shared" si="8"/>
        <v>carrier</v>
      </c>
    </row>
    <row r="19" spans="1:27">
      <c r="A19" t="s">
        <v>1848</v>
      </c>
      <c r="B19" s="16" t="str">
        <f t="shared" si="9"/>
        <v>channel string</v>
      </c>
      <c r="C19" s="20">
        <f t="shared" si="10"/>
        <v>8</v>
      </c>
      <c r="D19" s="20">
        <f t="shared" si="11"/>
        <v>0</v>
      </c>
      <c r="E19" s="20"/>
      <c r="F19" s="36" t="str">
        <f t="shared" si="12"/>
        <v>channel</v>
      </c>
      <c r="G19" s="36" t="str">
        <f t="shared" si="13"/>
        <v>string</v>
      </c>
      <c r="H19" s="29">
        <v>8</v>
      </c>
      <c r="S19" s="16" t="str">
        <f t="shared" si="5"/>
        <v>channel  string,</v>
      </c>
      <c r="T19" s="67"/>
      <c r="U19" s="68" t="str">
        <f t="shared" si="6"/>
        <v>channel,</v>
      </c>
      <c r="V19" s="67"/>
      <c r="W19" s="67"/>
      <c r="X19" s="68" t="str">
        <f t="shared" si="7"/>
        <v>,a.channel</v>
      </c>
      <c r="AA19" s="16" t="str">
        <f t="shared" si="8"/>
        <v>channel</v>
      </c>
    </row>
    <row r="20" spans="1:27">
      <c r="A20" t="s">
        <v>1849</v>
      </c>
      <c r="B20" s="16" t="str">
        <f t="shared" si="9"/>
        <v>click_action string</v>
      </c>
      <c r="C20" s="20">
        <f t="shared" si="10"/>
        <v>13</v>
      </c>
      <c r="D20" s="20">
        <f t="shared" si="11"/>
        <v>0</v>
      </c>
      <c r="F20" s="36" t="str">
        <f t="shared" si="12"/>
        <v>click_action</v>
      </c>
      <c r="G20" s="36" t="str">
        <f t="shared" si="13"/>
        <v>string</v>
      </c>
      <c r="H20" s="29">
        <v>9</v>
      </c>
      <c r="S20" s="16" t="str">
        <f t="shared" si="5"/>
        <v>click_action  string,</v>
      </c>
      <c r="T20" s="67"/>
      <c r="U20" s="68" t="str">
        <f t="shared" si="6"/>
        <v>click_action,</v>
      </c>
      <c r="V20" s="67"/>
      <c r="W20" s="67"/>
      <c r="X20" s="68" t="str">
        <f t="shared" si="7"/>
        <v>,a.click_action</v>
      </c>
      <c r="AA20" s="16" t="str">
        <f t="shared" si="8"/>
        <v>click_action</v>
      </c>
    </row>
    <row r="21" spans="1:27">
      <c r="A21" t="s">
        <v>1850</v>
      </c>
      <c r="B21" s="16" t="str">
        <f t="shared" si="9"/>
        <v>click_action_type bigint</v>
      </c>
      <c r="C21" s="20">
        <f t="shared" si="10"/>
        <v>18</v>
      </c>
      <c r="D21" s="20">
        <f t="shared" si="11"/>
        <v>0</v>
      </c>
      <c r="E21" s="20"/>
      <c r="F21" s="36" t="str">
        <f t="shared" si="12"/>
        <v>click_action_type</v>
      </c>
      <c r="G21" s="36" t="str">
        <f t="shared" si="13"/>
        <v>bigint</v>
      </c>
      <c r="H21" s="29">
        <v>10</v>
      </c>
      <c r="S21" s="16" t="str">
        <f t="shared" si="5"/>
        <v>click_action_type  bigint,</v>
      </c>
      <c r="T21" s="67"/>
      <c r="U21" s="68" t="str">
        <f t="shared" si="6"/>
        <v>click_action_type,</v>
      </c>
      <c r="V21" s="67"/>
      <c r="W21" s="67"/>
      <c r="X21" s="68" t="str">
        <f t="shared" si="7"/>
        <v>,a.click_action_type</v>
      </c>
      <c r="AA21" s="16" t="str">
        <f t="shared" si="8"/>
        <v>click_action_type</v>
      </c>
    </row>
    <row r="22" spans="1:27">
      <c r="A22" t="s">
        <v>1851</v>
      </c>
      <c r="B22" s="16" t="str">
        <f t="shared" si="9"/>
        <v>click_context string</v>
      </c>
      <c r="C22" s="20">
        <f t="shared" si="10"/>
        <v>14</v>
      </c>
      <c r="D22" s="20">
        <f t="shared" si="11"/>
        <v>0</v>
      </c>
      <c r="E22" s="20"/>
      <c r="F22" s="36" t="str">
        <f t="shared" si="12"/>
        <v>click_context</v>
      </c>
      <c r="G22" s="36" t="str">
        <f t="shared" si="13"/>
        <v>string</v>
      </c>
      <c r="H22" s="29">
        <v>11</v>
      </c>
      <c r="S22" s="16" t="str">
        <f t="shared" si="5"/>
        <v>click_context  string,</v>
      </c>
      <c r="T22" s="67"/>
      <c r="U22" s="68" t="str">
        <f t="shared" si="6"/>
        <v>click_context,</v>
      </c>
      <c r="V22" s="67"/>
      <c r="W22" s="67"/>
      <c r="X22" s="68" t="str">
        <f t="shared" si="7"/>
        <v>,a.click_context</v>
      </c>
      <c r="AA22" s="16" t="str">
        <f t="shared" si="8"/>
        <v>click_context</v>
      </c>
    </row>
    <row r="23" spans="1:27">
      <c r="A23" t="s">
        <v>1852</v>
      </c>
      <c r="B23" s="16" t="str">
        <f t="shared" si="9"/>
        <v>click_context_type bigint</v>
      </c>
      <c r="C23" s="20">
        <f t="shared" si="10"/>
        <v>19</v>
      </c>
      <c r="D23" s="20">
        <f t="shared" si="11"/>
        <v>0</v>
      </c>
      <c r="E23" s="20"/>
      <c r="F23" s="36" t="str">
        <f t="shared" si="12"/>
        <v>click_context_type</v>
      </c>
      <c r="G23" s="36" t="str">
        <f t="shared" si="13"/>
        <v>bigint</v>
      </c>
      <c r="H23" s="29">
        <v>12</v>
      </c>
      <c r="S23" s="16" t="str">
        <f t="shared" si="5"/>
        <v>click_context_type  bigint,</v>
      </c>
      <c r="T23" s="67"/>
      <c r="U23" s="68" t="str">
        <f t="shared" si="6"/>
        <v>click_context_type,</v>
      </c>
      <c r="V23" s="67"/>
      <c r="W23" s="67"/>
      <c r="X23" s="68" t="str">
        <f t="shared" si="7"/>
        <v>,a.click_context_type</v>
      </c>
      <c r="AA23" s="16" t="str">
        <f t="shared" si="8"/>
        <v>click_context_type</v>
      </c>
    </row>
    <row r="24" spans="1:27">
      <c r="A24" t="s">
        <v>1853</v>
      </c>
      <c r="B24" s="16" t="str">
        <f t="shared" si="9"/>
        <v>click_sourceid bigint</v>
      </c>
      <c r="C24" s="20">
        <f t="shared" si="10"/>
        <v>15</v>
      </c>
      <c r="D24" s="20">
        <f t="shared" si="11"/>
        <v>0</v>
      </c>
      <c r="E24" s="20"/>
      <c r="F24" s="36" t="str">
        <f t="shared" si="12"/>
        <v>click_sourceid</v>
      </c>
      <c r="G24" s="36" t="str">
        <f t="shared" si="13"/>
        <v>bigint</v>
      </c>
      <c r="H24" s="29">
        <v>13</v>
      </c>
      <c r="S24" s="16" t="str">
        <f t="shared" si="5"/>
        <v>click_sourceid  bigint,</v>
      </c>
      <c r="T24" s="67"/>
      <c r="U24" s="68" t="str">
        <f t="shared" si="6"/>
        <v>click_sourceid,</v>
      </c>
      <c r="V24" s="67"/>
      <c r="W24" s="67"/>
      <c r="X24" s="68" t="str">
        <f t="shared" si="7"/>
        <v>,a.click_sourceid</v>
      </c>
      <c r="AA24" s="16" t="str">
        <f t="shared" si="8"/>
        <v>click_sourceid</v>
      </c>
    </row>
    <row r="25" spans="1:27">
      <c r="A25" t="s">
        <v>1854</v>
      </c>
      <c r="B25" s="16" t="str">
        <f t="shared" si="9"/>
        <v>click_tag string</v>
      </c>
      <c r="C25" s="20">
        <f t="shared" si="10"/>
        <v>10</v>
      </c>
      <c r="D25" s="20">
        <f t="shared" si="11"/>
        <v>0</v>
      </c>
      <c r="F25" s="36" t="str">
        <f t="shared" si="12"/>
        <v>click_tag</v>
      </c>
      <c r="G25" s="36" t="str">
        <f t="shared" si="13"/>
        <v>string</v>
      </c>
      <c r="H25" s="29">
        <v>14</v>
      </c>
      <c r="S25" s="16" t="str">
        <f t="shared" si="5"/>
        <v>click_tag  string,</v>
      </c>
      <c r="T25" s="67"/>
      <c r="U25" s="68" t="str">
        <f t="shared" si="6"/>
        <v>click_tag,</v>
      </c>
      <c r="V25" s="67"/>
      <c r="W25" s="67"/>
      <c r="X25" s="68" t="str">
        <f t="shared" si="7"/>
        <v>,a.click_tag</v>
      </c>
      <c r="AA25" s="16" t="str">
        <f t="shared" si="8"/>
        <v>click_tag</v>
      </c>
    </row>
    <row r="26" spans="1:27">
      <c r="A26" t="s">
        <v>1855</v>
      </c>
      <c r="B26" s="16" t="str">
        <f t="shared" si="9"/>
        <v>code_ver string</v>
      </c>
      <c r="C26" s="20">
        <f t="shared" si="10"/>
        <v>9</v>
      </c>
      <c r="D26" s="20">
        <f t="shared" si="11"/>
        <v>0</v>
      </c>
      <c r="E26" s="20"/>
      <c r="F26" s="36" t="str">
        <f t="shared" si="12"/>
        <v>code_ver</v>
      </c>
      <c r="G26" s="36" t="str">
        <f t="shared" si="13"/>
        <v>string</v>
      </c>
      <c r="H26" s="29">
        <v>15</v>
      </c>
      <c r="S26" s="16" t="str">
        <f t="shared" si="5"/>
        <v>code_ver  string,</v>
      </c>
      <c r="T26" s="67"/>
      <c r="U26" s="68" t="str">
        <f t="shared" si="6"/>
        <v>code_ver,</v>
      </c>
      <c r="V26" s="67"/>
      <c r="W26" s="67"/>
      <c r="X26" s="68" t="str">
        <f t="shared" si="7"/>
        <v>,a.code_ver</v>
      </c>
      <c r="AA26" s="16" t="str">
        <f t="shared" si="8"/>
        <v>code_ver</v>
      </c>
    </row>
    <row r="27" spans="1:27">
      <c r="A27" t="s">
        <v>1856</v>
      </c>
      <c r="B27" s="16" t="str">
        <f t="shared" si="9"/>
        <v>color bigint</v>
      </c>
      <c r="C27" s="20">
        <f t="shared" si="10"/>
        <v>6</v>
      </c>
      <c r="D27" s="20">
        <f t="shared" si="11"/>
        <v>0</v>
      </c>
      <c r="E27" s="20"/>
      <c r="F27" s="36" t="str">
        <f t="shared" si="12"/>
        <v>color</v>
      </c>
      <c r="G27" s="36" t="str">
        <f t="shared" si="13"/>
        <v>bigint</v>
      </c>
      <c r="H27" s="29">
        <v>16</v>
      </c>
      <c r="S27" s="16" t="str">
        <f t="shared" si="5"/>
        <v>color  bigint,</v>
      </c>
      <c r="T27" s="67"/>
      <c r="U27" s="68" t="str">
        <f t="shared" si="6"/>
        <v>color,</v>
      </c>
      <c r="V27" s="67"/>
      <c r="W27" s="67"/>
      <c r="X27" s="68" t="str">
        <f t="shared" si="7"/>
        <v>,a.color</v>
      </c>
      <c r="AA27" s="16" t="str">
        <f t="shared" si="8"/>
        <v>color</v>
      </c>
    </row>
    <row r="28" spans="1:27">
      <c r="A28" t="s">
        <v>1857</v>
      </c>
      <c r="B28" s="16" t="str">
        <f t="shared" si="9"/>
        <v>connection_type bigint</v>
      </c>
      <c r="C28" s="20">
        <f t="shared" si="10"/>
        <v>16</v>
      </c>
      <c r="D28" s="20">
        <f t="shared" si="11"/>
        <v>0</v>
      </c>
      <c r="E28" s="20"/>
      <c r="F28" s="36" t="str">
        <f t="shared" si="12"/>
        <v>connection_type</v>
      </c>
      <c r="G28" s="36" t="str">
        <f t="shared" si="13"/>
        <v>bigint</v>
      </c>
      <c r="H28" s="29">
        <v>17</v>
      </c>
      <c r="S28" s="16" t="str">
        <f t="shared" si="5"/>
        <v>connection_type  bigint,</v>
      </c>
      <c r="T28" s="67"/>
      <c r="U28" s="68" t="str">
        <f t="shared" si="6"/>
        <v>connection_type,</v>
      </c>
      <c r="V28" s="67"/>
      <c r="W28" s="67"/>
      <c r="X28" s="68" t="str">
        <f t="shared" si="7"/>
        <v>,a.connection_type</v>
      </c>
      <c r="AA28" s="16" t="str">
        <f t="shared" si="8"/>
        <v>connection_type</v>
      </c>
    </row>
    <row r="29" spans="1:27">
      <c r="A29" t="s">
        <v>1858</v>
      </c>
      <c r="B29" s="16" t="str">
        <f t="shared" si="9"/>
        <v>cookies string</v>
      </c>
      <c r="C29" s="20">
        <f t="shared" si="10"/>
        <v>8</v>
      </c>
      <c r="D29" s="20">
        <f t="shared" si="11"/>
        <v>0</v>
      </c>
      <c r="E29" s="20"/>
      <c r="F29" s="36" t="str">
        <f t="shared" si="12"/>
        <v>cookies</v>
      </c>
      <c r="G29" s="36" t="str">
        <f t="shared" si="13"/>
        <v>string</v>
      </c>
      <c r="H29" s="29">
        <v>18</v>
      </c>
      <c r="S29" s="16" t="str">
        <f t="shared" si="5"/>
        <v>cookies  string,</v>
      </c>
      <c r="T29" s="67"/>
      <c r="U29" s="68" t="str">
        <f t="shared" si="6"/>
        <v>cookies,</v>
      </c>
      <c r="V29" s="67"/>
      <c r="W29" s="67"/>
      <c r="X29" s="68" t="str">
        <f t="shared" si="7"/>
        <v>,a.cookies</v>
      </c>
      <c r="AA29" s="16" t="str">
        <f t="shared" si="8"/>
        <v>cookies</v>
      </c>
    </row>
    <row r="30" spans="1:27">
      <c r="A30" t="s">
        <v>1859</v>
      </c>
      <c r="B30" s="16" t="str">
        <f t="shared" si="9"/>
        <v>country bigint</v>
      </c>
      <c r="C30" s="20">
        <f t="shared" si="10"/>
        <v>8</v>
      </c>
      <c r="D30" s="20">
        <f t="shared" si="11"/>
        <v>0</v>
      </c>
      <c r="F30" s="36" t="str">
        <f t="shared" si="12"/>
        <v>country</v>
      </c>
      <c r="G30" s="36" t="str">
        <f t="shared" si="13"/>
        <v>bigint</v>
      </c>
      <c r="H30" s="29">
        <v>19</v>
      </c>
      <c r="S30" s="16" t="str">
        <f t="shared" si="5"/>
        <v>country  bigint,</v>
      </c>
      <c r="T30" s="67"/>
      <c r="U30" s="68" t="str">
        <f t="shared" si="6"/>
        <v>country,</v>
      </c>
      <c r="V30" s="67"/>
      <c r="W30" s="67"/>
      <c r="X30" s="68" t="str">
        <f t="shared" si="7"/>
        <v>,a.country</v>
      </c>
      <c r="AA30" s="16" t="str">
        <f t="shared" si="8"/>
        <v>country</v>
      </c>
    </row>
    <row r="31" spans="1:27">
      <c r="A31" t="s">
        <v>1860</v>
      </c>
      <c r="B31" s="16" t="str">
        <f t="shared" si="9"/>
        <v>ct_connect_type string</v>
      </c>
      <c r="C31" s="20">
        <f t="shared" si="10"/>
        <v>16</v>
      </c>
      <c r="D31" s="20">
        <f t="shared" si="11"/>
        <v>0</v>
      </c>
      <c r="E31" s="20"/>
      <c r="F31" s="36" t="str">
        <f t="shared" si="12"/>
        <v>ct_connect_type</v>
      </c>
      <c r="G31" s="36" t="str">
        <f t="shared" si="13"/>
        <v>string</v>
      </c>
      <c r="H31" s="29">
        <v>20</v>
      </c>
      <c r="S31" s="16" t="str">
        <f t="shared" si="5"/>
        <v>ct_connect_type  string,</v>
      </c>
      <c r="T31" s="67"/>
      <c r="U31" s="68" t="str">
        <f t="shared" si="6"/>
        <v>ct_connect_type,</v>
      </c>
      <c r="V31" s="67"/>
      <c r="W31" s="67"/>
      <c r="X31" s="68" t="str">
        <f t="shared" si="7"/>
        <v>,a.ct_connect_type</v>
      </c>
      <c r="AA31" s="16" t="str">
        <f t="shared" si="8"/>
        <v>ct_connect_type</v>
      </c>
    </row>
    <row r="32" spans="1:27">
      <c r="A32" t="s">
        <v>1861</v>
      </c>
      <c r="B32" s="16" t="str">
        <f t="shared" si="9"/>
        <v>curr_factor bigint</v>
      </c>
      <c r="C32" s="20">
        <f t="shared" si="10"/>
        <v>12</v>
      </c>
      <c r="D32" s="20">
        <f t="shared" si="11"/>
        <v>0</v>
      </c>
      <c r="E32" s="20"/>
      <c r="F32" s="36" t="str">
        <f t="shared" si="12"/>
        <v>curr_factor</v>
      </c>
      <c r="G32" s="36" t="str">
        <f t="shared" si="13"/>
        <v>bigint</v>
      </c>
      <c r="H32" s="29">
        <v>21</v>
      </c>
      <c r="S32" s="16" t="str">
        <f t="shared" si="5"/>
        <v>curr_factor  bigint,</v>
      </c>
      <c r="T32" s="67"/>
      <c r="U32" s="68" t="str">
        <f t="shared" si="6"/>
        <v>curr_factor,</v>
      </c>
      <c r="V32" s="67"/>
      <c r="W32" s="67"/>
      <c r="X32" s="68" t="str">
        <f t="shared" si="7"/>
        <v>,a.curr_factor</v>
      </c>
      <c r="AA32" s="16" t="str">
        <f t="shared" si="8"/>
        <v>curr_factor</v>
      </c>
    </row>
    <row r="33" spans="1:27">
      <c r="A33" t="s">
        <v>1862</v>
      </c>
      <c r="B33" s="16" t="str">
        <f t="shared" si="9"/>
        <v>curr_rate double</v>
      </c>
      <c r="C33" s="20">
        <f t="shared" si="10"/>
        <v>10</v>
      </c>
      <c r="D33" s="20">
        <f t="shared" si="11"/>
        <v>0</v>
      </c>
      <c r="E33" s="20"/>
      <c r="F33" s="36" t="str">
        <f t="shared" si="12"/>
        <v>curr_rate</v>
      </c>
      <c r="G33" s="36" t="str">
        <f t="shared" si="13"/>
        <v>double</v>
      </c>
      <c r="H33" s="29">
        <v>22</v>
      </c>
      <c r="S33" s="16" t="str">
        <f t="shared" si="5"/>
        <v>curr_rate  double,</v>
      </c>
      <c r="T33" s="67"/>
      <c r="U33" s="68" t="str">
        <f t="shared" si="6"/>
        <v>curr_rate,</v>
      </c>
      <c r="V33" s="67"/>
      <c r="W33" s="67"/>
      <c r="X33" s="68" t="str">
        <f t="shared" si="7"/>
        <v>,a.curr_rate</v>
      </c>
      <c r="AA33" s="16" t="str">
        <f t="shared" si="8"/>
        <v>curr_rate</v>
      </c>
    </row>
    <row r="34" spans="1:27">
      <c r="A34" t="s">
        <v>1863</v>
      </c>
      <c r="B34" s="16" t="str">
        <f t="shared" si="9"/>
        <v>currency string</v>
      </c>
      <c r="C34" s="20">
        <f t="shared" si="10"/>
        <v>9</v>
      </c>
      <c r="D34" s="20">
        <f t="shared" si="11"/>
        <v>0</v>
      </c>
      <c r="E34" s="20"/>
      <c r="F34" s="36" t="str">
        <f t="shared" si="12"/>
        <v>currency</v>
      </c>
      <c r="G34" s="36" t="str">
        <f t="shared" si="13"/>
        <v>string</v>
      </c>
      <c r="H34" s="29">
        <v>23</v>
      </c>
      <c r="S34" s="16" t="str">
        <f t="shared" si="5"/>
        <v>currency  string,</v>
      </c>
      <c r="T34" s="67"/>
      <c r="U34" s="68" t="str">
        <f t="shared" si="6"/>
        <v>currency,</v>
      </c>
      <c r="V34" s="67"/>
      <c r="W34" s="67"/>
      <c r="X34" s="68" t="str">
        <f t="shared" si="7"/>
        <v>,a.currency</v>
      </c>
      <c r="AA34" s="16" t="str">
        <f t="shared" si="8"/>
        <v>currency</v>
      </c>
    </row>
    <row r="35" spans="1:27">
      <c r="A35" t="s">
        <v>1864</v>
      </c>
      <c r="B35" s="16" t="str">
        <f t="shared" si="9"/>
        <v>cust_hit_time_gmt bigint</v>
      </c>
      <c r="C35" s="20">
        <f t="shared" si="10"/>
        <v>18</v>
      </c>
      <c r="D35" s="20">
        <f t="shared" si="11"/>
        <v>0</v>
      </c>
      <c r="F35" s="36" t="str">
        <f t="shared" si="12"/>
        <v>cust_hit_time_gmt</v>
      </c>
      <c r="G35" s="36" t="str">
        <f t="shared" si="13"/>
        <v>bigint</v>
      </c>
      <c r="H35" s="29">
        <v>24</v>
      </c>
      <c r="S35" s="16" t="str">
        <f t="shared" si="5"/>
        <v>cust_hit_time_gmt  bigint,</v>
      </c>
      <c r="T35" s="67"/>
      <c r="U35" s="68" t="str">
        <f t="shared" si="6"/>
        <v>cust_hit_time_gmt,</v>
      </c>
      <c r="V35" s="67"/>
      <c r="W35" s="67"/>
      <c r="X35" s="68" t="str">
        <f t="shared" si="7"/>
        <v>,a.cust_hit_time_gmt</v>
      </c>
      <c r="AA35" s="16" t="str">
        <f t="shared" si="8"/>
        <v>cust_hit_time_gmt</v>
      </c>
    </row>
    <row r="36" spans="1:27">
      <c r="A36" t="s">
        <v>1865</v>
      </c>
      <c r="B36" s="16" t="str">
        <f t="shared" si="9"/>
        <v>cust_visid string</v>
      </c>
      <c r="C36" s="20">
        <f t="shared" si="10"/>
        <v>11</v>
      </c>
      <c r="D36" s="20">
        <f t="shared" si="11"/>
        <v>0</v>
      </c>
      <c r="E36" s="20"/>
      <c r="F36" s="36" t="str">
        <f t="shared" si="12"/>
        <v>cust_visid</v>
      </c>
      <c r="G36" s="36" t="str">
        <f t="shared" si="13"/>
        <v>string</v>
      </c>
      <c r="H36" s="29">
        <v>25</v>
      </c>
      <c r="S36" s="16" t="str">
        <f t="shared" si="5"/>
        <v>cust_visid  string,</v>
      </c>
      <c r="T36" s="67"/>
      <c r="U36" s="68" t="str">
        <f t="shared" si="6"/>
        <v>cust_visid,</v>
      </c>
      <c r="V36" s="67"/>
      <c r="W36" s="67"/>
      <c r="X36" s="68" t="str">
        <f t="shared" si="7"/>
        <v>,a.cust_visid</v>
      </c>
      <c r="AA36" s="16" t="str">
        <f t="shared" si="8"/>
        <v>cust_visid</v>
      </c>
    </row>
    <row r="37" spans="1:27">
      <c r="A37" t="s">
        <v>1866</v>
      </c>
      <c r="B37" s="16" t="str">
        <f t="shared" si="9"/>
        <v>daily_visitor bigint</v>
      </c>
      <c r="C37" s="20">
        <f t="shared" si="10"/>
        <v>14</v>
      </c>
      <c r="D37" s="20">
        <f t="shared" si="11"/>
        <v>0</v>
      </c>
      <c r="E37" s="20"/>
      <c r="F37" s="36" t="str">
        <f t="shared" si="12"/>
        <v>daily_visitor</v>
      </c>
      <c r="G37" s="36" t="str">
        <f t="shared" si="13"/>
        <v>bigint</v>
      </c>
      <c r="H37" s="29">
        <v>26</v>
      </c>
      <c r="S37" s="16" t="str">
        <f t="shared" si="5"/>
        <v>daily_visitor  bigint,</v>
      </c>
      <c r="T37" s="67"/>
      <c r="U37" s="68" t="str">
        <f t="shared" si="6"/>
        <v>daily_visitor,</v>
      </c>
      <c r="V37" s="67"/>
      <c r="W37" s="67"/>
      <c r="X37" s="68" t="str">
        <f t="shared" si="7"/>
        <v>,a.daily_visitor</v>
      </c>
      <c r="AA37" s="16" t="str">
        <f t="shared" si="8"/>
        <v>daily_visitor</v>
      </c>
    </row>
    <row r="38" spans="1:27">
      <c r="A38" t="s">
        <v>1867</v>
      </c>
      <c r="B38" s="16" t="str">
        <f t="shared" si="9"/>
        <v>domain string</v>
      </c>
      <c r="C38" s="20">
        <f t="shared" si="10"/>
        <v>7</v>
      </c>
      <c r="D38" s="20">
        <f t="shared" si="11"/>
        <v>0</v>
      </c>
      <c r="E38" s="20"/>
      <c r="F38" s="36" t="str">
        <f t="shared" si="12"/>
        <v>domain</v>
      </c>
      <c r="G38" s="36" t="str">
        <f t="shared" si="13"/>
        <v>string</v>
      </c>
      <c r="H38" s="29">
        <v>27</v>
      </c>
      <c r="S38" s="16" t="str">
        <f t="shared" si="5"/>
        <v>domain  string,</v>
      </c>
      <c r="T38" s="67"/>
      <c r="U38" s="68" t="str">
        <f t="shared" si="6"/>
        <v>domain,</v>
      </c>
      <c r="V38" s="67"/>
      <c r="W38" s="67"/>
      <c r="X38" s="68" t="str">
        <f t="shared" si="7"/>
        <v>,a.domain</v>
      </c>
      <c r="AA38" s="16" t="str">
        <f t="shared" si="8"/>
        <v>domain</v>
      </c>
    </row>
    <row r="39" spans="1:27">
      <c r="A39" t="s">
        <v>1868</v>
      </c>
      <c r="B39" s="16" t="str">
        <f t="shared" si="9"/>
        <v>duplicate_events string</v>
      </c>
      <c r="C39" s="20">
        <f t="shared" si="10"/>
        <v>17</v>
      </c>
      <c r="D39" s="20">
        <f t="shared" si="11"/>
        <v>0</v>
      </c>
      <c r="E39" s="20"/>
      <c r="F39" s="36" t="str">
        <f t="shared" si="12"/>
        <v>duplicate_events</v>
      </c>
      <c r="G39" s="36" t="str">
        <f t="shared" si="13"/>
        <v>string</v>
      </c>
      <c r="H39" s="29">
        <v>28</v>
      </c>
      <c r="S39" s="16" t="str">
        <f t="shared" si="5"/>
        <v>duplicate_events  string,</v>
      </c>
      <c r="T39" s="67"/>
      <c r="U39" s="68" t="str">
        <f t="shared" si="6"/>
        <v>duplicate_events,</v>
      </c>
      <c r="V39" s="67"/>
      <c r="W39" s="67"/>
      <c r="X39" s="68" t="str">
        <f t="shared" si="7"/>
        <v>,a.duplicate_events</v>
      </c>
      <c r="AA39" s="16" t="str">
        <f t="shared" si="8"/>
        <v>duplicate_events</v>
      </c>
    </row>
    <row r="40" spans="1:27">
      <c r="A40" t="s">
        <v>1869</v>
      </c>
      <c r="B40" s="16" t="str">
        <f t="shared" si="9"/>
        <v>duplicate_purchase bigint</v>
      </c>
      <c r="C40" s="20">
        <f t="shared" si="10"/>
        <v>19</v>
      </c>
      <c r="D40" s="20">
        <f t="shared" si="11"/>
        <v>0</v>
      </c>
      <c r="F40" s="36" t="str">
        <f t="shared" si="12"/>
        <v>duplicate_purchase</v>
      </c>
      <c r="G40" s="36" t="str">
        <f t="shared" si="13"/>
        <v>bigint</v>
      </c>
      <c r="H40" s="29">
        <v>29</v>
      </c>
      <c r="S40" s="16" t="str">
        <f t="shared" si="5"/>
        <v>duplicate_purchase  bigint,</v>
      </c>
      <c r="T40" s="67"/>
      <c r="U40" s="68" t="str">
        <f t="shared" si="6"/>
        <v>duplicate_purchase,</v>
      </c>
      <c r="V40" s="67"/>
      <c r="W40" s="67"/>
      <c r="X40" s="68" t="str">
        <f t="shared" si="7"/>
        <v>,a.duplicate_purchase</v>
      </c>
      <c r="AA40" s="16" t="str">
        <f t="shared" si="8"/>
        <v>duplicate_purchase</v>
      </c>
    </row>
    <row r="41" spans="1:27">
      <c r="A41" t="s">
        <v>1870</v>
      </c>
      <c r="B41" s="16" t="str">
        <f t="shared" si="9"/>
        <v>duplicated_from string</v>
      </c>
      <c r="C41" s="20">
        <f t="shared" si="10"/>
        <v>16</v>
      </c>
      <c r="D41" s="20">
        <f t="shared" si="11"/>
        <v>0</v>
      </c>
      <c r="E41" s="20"/>
      <c r="F41" s="36" t="str">
        <f t="shared" si="12"/>
        <v>duplicated_from</v>
      </c>
      <c r="G41" s="36" t="str">
        <f t="shared" si="13"/>
        <v>string</v>
      </c>
      <c r="H41" s="29">
        <v>30</v>
      </c>
      <c r="S41" s="16" t="str">
        <f t="shared" si="5"/>
        <v>duplicated_from  string,</v>
      </c>
      <c r="T41" s="67"/>
      <c r="U41" s="68" t="str">
        <f t="shared" si="6"/>
        <v>duplicated_from,</v>
      </c>
      <c r="V41" s="67"/>
      <c r="W41" s="67"/>
      <c r="X41" s="68" t="str">
        <f t="shared" si="7"/>
        <v>,a.duplicated_from</v>
      </c>
      <c r="AA41" s="16" t="str">
        <f t="shared" si="8"/>
        <v>duplicated_from</v>
      </c>
    </row>
    <row r="42" spans="1:27">
      <c r="A42" t="s">
        <v>1871</v>
      </c>
      <c r="B42" s="16" t="str">
        <f t="shared" si="9"/>
        <v>ef_id string</v>
      </c>
      <c r="C42" s="20">
        <f t="shared" si="10"/>
        <v>6</v>
      </c>
      <c r="D42" s="20">
        <f t="shared" si="11"/>
        <v>0</v>
      </c>
      <c r="E42" s="20"/>
      <c r="F42" s="36" t="str">
        <f t="shared" si="12"/>
        <v>ef_id</v>
      </c>
      <c r="G42" s="36" t="str">
        <f t="shared" si="13"/>
        <v>string</v>
      </c>
      <c r="H42" s="29">
        <v>31</v>
      </c>
      <c r="S42" s="16" t="str">
        <f t="shared" si="5"/>
        <v>ef_id  string,</v>
      </c>
      <c r="T42" s="67"/>
      <c r="U42" s="68" t="str">
        <f t="shared" si="6"/>
        <v>ef_id,</v>
      </c>
      <c r="V42" s="67"/>
      <c r="W42" s="67"/>
      <c r="X42" s="68" t="str">
        <f t="shared" si="7"/>
        <v>,a.ef_id</v>
      </c>
      <c r="AA42" s="16" t="str">
        <f t="shared" si="8"/>
        <v>ef_id</v>
      </c>
    </row>
    <row r="43" spans="1:27">
      <c r="A43" t="s">
        <v>1872</v>
      </c>
      <c r="B43" s="16" t="str">
        <f t="shared" si="9"/>
        <v>evar1 string</v>
      </c>
      <c r="C43" s="20">
        <f t="shared" si="10"/>
        <v>6</v>
      </c>
      <c r="D43" s="20">
        <f t="shared" si="11"/>
        <v>0</v>
      </c>
      <c r="E43" s="20"/>
      <c r="F43" s="36" t="str">
        <f t="shared" si="12"/>
        <v>evar1</v>
      </c>
      <c r="G43" s="36" t="str">
        <f t="shared" si="13"/>
        <v>string</v>
      </c>
      <c r="H43" s="29">
        <v>32</v>
      </c>
      <c r="S43" s="16" t="str">
        <f t="shared" si="5"/>
        <v>evar1  string,</v>
      </c>
      <c r="T43" s="67"/>
      <c r="U43" s="68" t="str">
        <f t="shared" si="6"/>
        <v>evar1,</v>
      </c>
      <c r="V43" s="67"/>
      <c r="W43" s="67"/>
      <c r="X43" s="68" t="str">
        <f t="shared" si="7"/>
        <v>,a.evar1</v>
      </c>
      <c r="AA43" s="16" t="str">
        <f t="shared" si="8"/>
        <v>evar1</v>
      </c>
    </row>
    <row r="44" spans="1:27">
      <c r="A44" t="s">
        <v>1873</v>
      </c>
      <c r="B44" s="16" t="str">
        <f t="shared" si="9"/>
        <v>evar2 string</v>
      </c>
      <c r="C44" s="20">
        <f t="shared" si="10"/>
        <v>6</v>
      </c>
      <c r="D44" s="20">
        <f t="shared" si="11"/>
        <v>0</v>
      </c>
      <c r="E44" s="20"/>
      <c r="F44" s="36" t="str">
        <f t="shared" si="12"/>
        <v>evar2</v>
      </c>
      <c r="G44" s="36" t="str">
        <f t="shared" si="13"/>
        <v>string</v>
      </c>
      <c r="H44" s="29">
        <v>33</v>
      </c>
      <c r="S44" s="16" t="str">
        <f t="shared" si="5"/>
        <v>evar2  string,</v>
      </c>
      <c r="T44" s="67"/>
      <c r="U44" s="68" t="str">
        <f t="shared" si="6"/>
        <v>evar2,</v>
      </c>
      <c r="V44" s="67"/>
      <c r="W44" s="67"/>
      <c r="X44" s="68" t="str">
        <f t="shared" si="7"/>
        <v>,a.evar2</v>
      </c>
      <c r="AA44" s="16" t="str">
        <f t="shared" si="8"/>
        <v>evar2</v>
      </c>
    </row>
    <row r="45" spans="1:27">
      <c r="A45" t="s">
        <v>1874</v>
      </c>
      <c r="B45" s="16" t="str">
        <f t="shared" si="9"/>
        <v>evar3 string</v>
      </c>
      <c r="C45" s="20">
        <f t="shared" si="10"/>
        <v>6</v>
      </c>
      <c r="D45" s="20">
        <f t="shared" si="11"/>
        <v>0</v>
      </c>
      <c r="F45" s="36" t="str">
        <f t="shared" si="12"/>
        <v>evar3</v>
      </c>
      <c r="G45" s="36" t="str">
        <f t="shared" si="13"/>
        <v>string</v>
      </c>
      <c r="H45" s="29">
        <v>34</v>
      </c>
      <c r="S45" s="16" t="str">
        <f t="shared" si="5"/>
        <v>evar3  string,</v>
      </c>
      <c r="T45" s="67"/>
      <c r="U45" s="68" t="str">
        <f t="shared" si="6"/>
        <v>evar3,</v>
      </c>
      <c r="V45" s="67"/>
      <c r="W45" s="67"/>
      <c r="X45" s="68" t="str">
        <f t="shared" si="7"/>
        <v>,a.evar3</v>
      </c>
      <c r="AA45" s="16" t="str">
        <f t="shared" si="8"/>
        <v>evar3</v>
      </c>
    </row>
    <row r="46" spans="1:27">
      <c r="A46" t="s">
        <v>1875</v>
      </c>
      <c r="B46" s="16" t="str">
        <f t="shared" si="9"/>
        <v>evar4 string</v>
      </c>
      <c r="C46" s="20">
        <f t="shared" si="10"/>
        <v>6</v>
      </c>
      <c r="D46" s="20">
        <f t="shared" si="11"/>
        <v>0</v>
      </c>
      <c r="E46" s="20"/>
      <c r="F46" s="36" t="str">
        <f t="shared" si="12"/>
        <v>evar4</v>
      </c>
      <c r="G46" s="36" t="str">
        <f t="shared" si="13"/>
        <v>string</v>
      </c>
      <c r="H46" s="29">
        <v>35</v>
      </c>
      <c r="S46" s="16" t="str">
        <f t="shared" si="5"/>
        <v>evar4  string,</v>
      </c>
      <c r="T46" s="67"/>
      <c r="U46" s="68" t="str">
        <f t="shared" si="6"/>
        <v>evar4,</v>
      </c>
      <c r="V46" s="67"/>
      <c r="W46" s="67"/>
      <c r="X46" s="68" t="str">
        <f t="shared" si="7"/>
        <v>,a.evar4</v>
      </c>
      <c r="AA46" s="16" t="str">
        <f t="shared" si="8"/>
        <v>evar4</v>
      </c>
    </row>
    <row r="47" spans="1:27">
      <c r="A47" t="s">
        <v>1876</v>
      </c>
      <c r="B47" s="16" t="str">
        <f t="shared" si="9"/>
        <v>evar5 string</v>
      </c>
      <c r="C47" s="20">
        <f t="shared" si="10"/>
        <v>6</v>
      </c>
      <c r="D47" s="20">
        <f t="shared" si="11"/>
        <v>0</v>
      </c>
      <c r="E47" s="20"/>
      <c r="F47" s="36" t="str">
        <f t="shared" si="12"/>
        <v>evar5</v>
      </c>
      <c r="G47" s="36" t="str">
        <f t="shared" si="13"/>
        <v>string</v>
      </c>
      <c r="H47" s="29">
        <v>36</v>
      </c>
      <c r="S47" s="16" t="str">
        <f t="shared" si="5"/>
        <v>evar5  string,</v>
      </c>
      <c r="T47" s="67"/>
      <c r="U47" s="68" t="str">
        <f t="shared" si="6"/>
        <v>evar5,</v>
      </c>
      <c r="V47" s="67"/>
      <c r="W47" s="67"/>
      <c r="X47" s="68" t="str">
        <f t="shared" si="7"/>
        <v>,a.evar5</v>
      </c>
      <c r="AA47" s="16" t="str">
        <f t="shared" si="8"/>
        <v>evar5</v>
      </c>
    </row>
    <row r="48" spans="1:27">
      <c r="A48" t="s">
        <v>1877</v>
      </c>
      <c r="B48" s="16" t="str">
        <f t="shared" si="9"/>
        <v>evar6 string</v>
      </c>
      <c r="C48" s="20">
        <f t="shared" si="10"/>
        <v>6</v>
      </c>
      <c r="D48" s="20">
        <f t="shared" si="11"/>
        <v>0</v>
      </c>
      <c r="E48" s="20"/>
      <c r="F48" s="36" t="str">
        <f t="shared" si="12"/>
        <v>evar6</v>
      </c>
      <c r="G48" s="36" t="str">
        <f t="shared" si="13"/>
        <v>string</v>
      </c>
      <c r="H48" s="29">
        <v>37</v>
      </c>
      <c r="S48" s="16" t="str">
        <f t="shared" si="5"/>
        <v>evar6  string,</v>
      </c>
      <c r="T48" s="67"/>
      <c r="U48" s="68" t="str">
        <f t="shared" si="6"/>
        <v>evar6,</v>
      </c>
      <c r="V48" s="67"/>
      <c r="W48" s="67"/>
      <c r="X48" s="68" t="str">
        <f t="shared" si="7"/>
        <v>,a.evar6</v>
      </c>
      <c r="AA48" s="16" t="str">
        <f t="shared" si="8"/>
        <v>evar6</v>
      </c>
    </row>
    <row r="49" spans="1:27">
      <c r="A49" t="s">
        <v>1878</v>
      </c>
      <c r="B49" s="16" t="str">
        <f t="shared" si="9"/>
        <v>evar7 string</v>
      </c>
      <c r="C49" s="20">
        <f t="shared" si="10"/>
        <v>6</v>
      </c>
      <c r="D49" s="20">
        <f t="shared" si="11"/>
        <v>0</v>
      </c>
      <c r="E49" s="20"/>
      <c r="F49" s="36" t="str">
        <f t="shared" si="12"/>
        <v>evar7</v>
      </c>
      <c r="G49" s="36" t="str">
        <f t="shared" si="13"/>
        <v>string</v>
      </c>
      <c r="H49" s="29">
        <v>38</v>
      </c>
      <c r="S49" s="16" t="str">
        <f t="shared" si="5"/>
        <v>evar7  string,</v>
      </c>
      <c r="T49" s="67"/>
      <c r="U49" s="68" t="str">
        <f t="shared" si="6"/>
        <v>evar7,</v>
      </c>
      <c r="V49" s="67"/>
      <c r="W49" s="67"/>
      <c r="X49" s="68" t="str">
        <f t="shared" si="7"/>
        <v>,a.evar7</v>
      </c>
      <c r="AA49" s="16" t="str">
        <f t="shared" si="8"/>
        <v>evar7</v>
      </c>
    </row>
    <row r="50" spans="1:27">
      <c r="A50" t="s">
        <v>1879</v>
      </c>
      <c r="B50" s="16" t="str">
        <f t="shared" si="9"/>
        <v>evar8 string</v>
      </c>
      <c r="C50" s="20">
        <f t="shared" si="10"/>
        <v>6</v>
      </c>
      <c r="D50" s="20">
        <f t="shared" si="11"/>
        <v>0</v>
      </c>
      <c r="F50" s="36" t="str">
        <f t="shared" si="12"/>
        <v>evar8</v>
      </c>
      <c r="G50" s="36" t="str">
        <f t="shared" si="13"/>
        <v>string</v>
      </c>
      <c r="H50" s="29">
        <v>39</v>
      </c>
      <c r="S50" s="16" t="str">
        <f t="shared" si="5"/>
        <v>evar8  string,</v>
      </c>
      <c r="T50" s="67"/>
      <c r="U50" s="68" t="str">
        <f t="shared" si="6"/>
        <v>evar8,</v>
      </c>
      <c r="V50" s="67"/>
      <c r="W50" s="67"/>
      <c r="X50" s="68" t="str">
        <f t="shared" si="7"/>
        <v>,a.evar8</v>
      </c>
      <c r="AA50" s="16" t="str">
        <f t="shared" si="8"/>
        <v>evar8</v>
      </c>
    </row>
    <row r="51" spans="1:27">
      <c r="A51" t="s">
        <v>1880</v>
      </c>
      <c r="B51" s="16" t="str">
        <f t="shared" si="9"/>
        <v>evar9 string</v>
      </c>
      <c r="C51" s="20">
        <f t="shared" si="10"/>
        <v>6</v>
      </c>
      <c r="D51" s="20">
        <f t="shared" si="11"/>
        <v>0</v>
      </c>
      <c r="E51" s="20"/>
      <c r="F51" s="36" t="str">
        <f t="shared" si="12"/>
        <v>evar9</v>
      </c>
      <c r="G51" s="36" t="str">
        <f t="shared" si="13"/>
        <v>string</v>
      </c>
      <c r="H51" s="29">
        <v>40</v>
      </c>
      <c r="S51" s="16" t="str">
        <f t="shared" si="5"/>
        <v>evar9  string,</v>
      </c>
      <c r="T51" s="67"/>
      <c r="U51" s="68" t="str">
        <f t="shared" si="6"/>
        <v>evar9,</v>
      </c>
      <c r="V51" s="67"/>
      <c r="W51" s="67"/>
      <c r="X51" s="68" t="str">
        <f t="shared" si="7"/>
        <v>,a.evar9</v>
      </c>
      <c r="AA51" s="16" t="str">
        <f t="shared" si="8"/>
        <v>evar9</v>
      </c>
    </row>
    <row r="52" spans="1:27">
      <c r="A52" t="s">
        <v>1881</v>
      </c>
      <c r="B52" s="16" t="str">
        <f t="shared" si="9"/>
        <v>evar10 string</v>
      </c>
      <c r="C52" s="20">
        <f t="shared" si="10"/>
        <v>7</v>
      </c>
      <c r="D52" s="20">
        <f t="shared" si="11"/>
        <v>0</v>
      </c>
      <c r="E52" s="20"/>
      <c r="F52" s="36" t="str">
        <f t="shared" si="12"/>
        <v>evar10</v>
      </c>
      <c r="G52" s="36" t="str">
        <f t="shared" si="13"/>
        <v>string</v>
      </c>
      <c r="H52" s="29">
        <v>41</v>
      </c>
      <c r="S52" s="16" t="str">
        <f t="shared" si="5"/>
        <v>evar10  string,</v>
      </c>
      <c r="T52" s="67"/>
      <c r="U52" s="68" t="str">
        <f t="shared" si="6"/>
        <v>evar10,</v>
      </c>
      <c r="V52" s="67"/>
      <c r="W52" s="67"/>
      <c r="X52" s="68" t="str">
        <f t="shared" si="7"/>
        <v>,a.evar10</v>
      </c>
      <c r="AA52" s="16" t="str">
        <f t="shared" si="8"/>
        <v>evar10</v>
      </c>
    </row>
    <row r="53" spans="1:27">
      <c r="A53" t="s">
        <v>1882</v>
      </c>
      <c r="B53" s="16" t="str">
        <f t="shared" si="9"/>
        <v>evar11 string</v>
      </c>
      <c r="C53" s="20">
        <f t="shared" si="10"/>
        <v>7</v>
      </c>
      <c r="D53" s="20">
        <f t="shared" si="11"/>
        <v>0</v>
      </c>
      <c r="E53" s="20"/>
      <c r="F53" s="36" t="str">
        <f t="shared" si="12"/>
        <v>evar11</v>
      </c>
      <c r="G53" s="36" t="str">
        <f t="shared" si="13"/>
        <v>string</v>
      </c>
      <c r="H53" s="29">
        <v>42</v>
      </c>
      <c r="S53" s="16" t="str">
        <f t="shared" si="5"/>
        <v>evar11  string,</v>
      </c>
      <c r="T53" s="67"/>
      <c r="U53" s="68" t="str">
        <f t="shared" si="6"/>
        <v>evar11,</v>
      </c>
      <c r="V53" s="67"/>
      <c r="W53" s="67"/>
      <c r="X53" s="68" t="str">
        <f t="shared" si="7"/>
        <v>,a.evar11</v>
      </c>
      <c r="AA53" s="16" t="str">
        <f t="shared" si="8"/>
        <v>evar11</v>
      </c>
    </row>
    <row r="54" spans="1:27">
      <c r="A54" t="s">
        <v>1883</v>
      </c>
      <c r="B54" s="16" t="str">
        <f t="shared" si="9"/>
        <v>evar12 string</v>
      </c>
      <c r="C54" s="20">
        <f t="shared" si="10"/>
        <v>7</v>
      </c>
      <c r="D54" s="20">
        <f t="shared" si="11"/>
        <v>0</v>
      </c>
      <c r="E54" s="20"/>
      <c r="F54" s="36" t="str">
        <f t="shared" si="12"/>
        <v>evar12</v>
      </c>
      <c r="G54" s="36" t="str">
        <f t="shared" si="13"/>
        <v>string</v>
      </c>
      <c r="H54" s="29">
        <v>43</v>
      </c>
      <c r="S54" s="16" t="str">
        <f t="shared" si="5"/>
        <v>evar12  string,</v>
      </c>
      <c r="T54" s="67"/>
      <c r="U54" s="68" t="str">
        <f t="shared" si="6"/>
        <v>evar12,</v>
      </c>
      <c r="V54" s="67"/>
      <c r="W54" s="67"/>
      <c r="X54" s="68" t="str">
        <f t="shared" si="7"/>
        <v>,a.evar12</v>
      </c>
      <c r="AA54" s="16" t="str">
        <f t="shared" si="8"/>
        <v>evar12</v>
      </c>
    </row>
    <row r="55" spans="1:27">
      <c r="A55" t="s">
        <v>1884</v>
      </c>
      <c r="B55" s="16" t="str">
        <f t="shared" si="9"/>
        <v>evar13 string</v>
      </c>
      <c r="C55" s="20">
        <f t="shared" si="10"/>
        <v>7</v>
      </c>
      <c r="D55" s="20">
        <f t="shared" si="11"/>
        <v>0</v>
      </c>
      <c r="F55" s="36" t="str">
        <f t="shared" si="12"/>
        <v>evar13</v>
      </c>
      <c r="G55" s="36" t="str">
        <f t="shared" si="13"/>
        <v>string</v>
      </c>
      <c r="H55" s="29">
        <v>44</v>
      </c>
      <c r="S55" s="16" t="str">
        <f t="shared" si="5"/>
        <v>evar13  string,</v>
      </c>
      <c r="T55" s="67"/>
      <c r="U55" s="68" t="str">
        <f t="shared" si="6"/>
        <v>evar13,</v>
      </c>
      <c r="V55" s="67"/>
      <c r="W55" s="67"/>
      <c r="X55" s="68" t="str">
        <f t="shared" si="7"/>
        <v>,a.evar13</v>
      </c>
      <c r="AA55" s="16" t="str">
        <f t="shared" si="8"/>
        <v>evar13</v>
      </c>
    </row>
    <row r="56" spans="1:27">
      <c r="A56" t="s">
        <v>1885</v>
      </c>
      <c r="B56" s="16" t="str">
        <f t="shared" si="9"/>
        <v>evar14 string</v>
      </c>
      <c r="C56" s="20">
        <f t="shared" si="10"/>
        <v>7</v>
      </c>
      <c r="D56" s="20">
        <f t="shared" si="11"/>
        <v>0</v>
      </c>
      <c r="E56" s="20"/>
      <c r="F56" s="36" t="str">
        <f t="shared" si="12"/>
        <v>evar14</v>
      </c>
      <c r="G56" s="36" t="str">
        <f t="shared" si="13"/>
        <v>string</v>
      </c>
      <c r="H56" s="29">
        <v>45</v>
      </c>
      <c r="S56" s="16" t="str">
        <f t="shared" si="5"/>
        <v>evar14  string,</v>
      </c>
      <c r="T56" s="67"/>
      <c r="U56" s="68" t="str">
        <f t="shared" si="6"/>
        <v>evar14,</v>
      </c>
      <c r="V56" s="67"/>
      <c r="W56" s="67"/>
      <c r="X56" s="68" t="str">
        <f t="shared" si="7"/>
        <v>,a.evar14</v>
      </c>
      <c r="AA56" s="16" t="str">
        <f t="shared" si="8"/>
        <v>evar14</v>
      </c>
    </row>
    <row r="57" spans="1:27">
      <c r="A57" t="s">
        <v>1886</v>
      </c>
      <c r="B57" s="16" t="str">
        <f t="shared" si="9"/>
        <v>evar15 string</v>
      </c>
      <c r="C57" s="20">
        <f t="shared" si="10"/>
        <v>7</v>
      </c>
      <c r="D57" s="20">
        <f t="shared" si="11"/>
        <v>0</v>
      </c>
      <c r="E57" s="20"/>
      <c r="F57" s="36" t="str">
        <f t="shared" si="12"/>
        <v>evar15</v>
      </c>
      <c r="G57" s="36" t="str">
        <f t="shared" si="13"/>
        <v>string</v>
      </c>
      <c r="H57" s="29">
        <v>46</v>
      </c>
      <c r="S57" s="16" t="str">
        <f t="shared" si="5"/>
        <v>evar15  string,</v>
      </c>
      <c r="T57" s="67"/>
      <c r="U57" s="68" t="str">
        <f t="shared" si="6"/>
        <v>evar15,</v>
      </c>
      <c r="V57" s="67"/>
      <c r="W57" s="67"/>
      <c r="X57" s="68" t="str">
        <f t="shared" si="7"/>
        <v>,a.evar15</v>
      </c>
      <c r="AA57" s="16" t="str">
        <f t="shared" si="8"/>
        <v>evar15</v>
      </c>
    </row>
    <row r="58" spans="1:27">
      <c r="A58" t="s">
        <v>1887</v>
      </c>
      <c r="B58" s="16" t="str">
        <f t="shared" si="9"/>
        <v>evar16 string</v>
      </c>
      <c r="C58" s="20">
        <f t="shared" si="10"/>
        <v>7</v>
      </c>
      <c r="D58" s="20">
        <f t="shared" si="11"/>
        <v>0</v>
      </c>
      <c r="E58" s="20"/>
      <c r="F58" s="36" t="str">
        <f t="shared" si="12"/>
        <v>evar16</v>
      </c>
      <c r="G58" s="36" t="str">
        <f t="shared" si="13"/>
        <v>string</v>
      </c>
      <c r="H58" s="29">
        <v>47</v>
      </c>
      <c r="S58" s="16" t="str">
        <f t="shared" si="5"/>
        <v>evar16  string,</v>
      </c>
      <c r="T58" s="67"/>
      <c r="U58" s="68" t="str">
        <f t="shared" si="6"/>
        <v>evar16,</v>
      </c>
      <c r="V58" s="67"/>
      <c r="W58" s="67"/>
      <c r="X58" s="68" t="str">
        <f t="shared" si="7"/>
        <v>,a.evar16</v>
      </c>
      <c r="AA58" s="16" t="str">
        <f t="shared" si="8"/>
        <v>evar16</v>
      </c>
    </row>
    <row r="59" spans="1:27">
      <c r="A59" t="s">
        <v>1888</v>
      </c>
      <c r="B59" s="16" t="str">
        <f t="shared" si="9"/>
        <v>evar17 string</v>
      </c>
      <c r="C59" s="20">
        <f t="shared" si="10"/>
        <v>7</v>
      </c>
      <c r="D59" s="20">
        <f t="shared" si="11"/>
        <v>0</v>
      </c>
      <c r="E59" s="20"/>
      <c r="F59" s="36" t="str">
        <f t="shared" si="12"/>
        <v>evar17</v>
      </c>
      <c r="G59" s="36" t="str">
        <f t="shared" si="13"/>
        <v>string</v>
      </c>
      <c r="H59" s="29">
        <v>48</v>
      </c>
      <c r="S59" s="16" t="str">
        <f t="shared" si="5"/>
        <v>evar17  string,</v>
      </c>
      <c r="T59" s="67"/>
      <c r="U59" s="68" t="str">
        <f t="shared" si="6"/>
        <v>evar17,</v>
      </c>
      <c r="V59" s="67"/>
      <c r="W59" s="67"/>
      <c r="X59" s="68" t="str">
        <f t="shared" si="7"/>
        <v>,a.evar17</v>
      </c>
      <c r="AA59" s="16" t="str">
        <f t="shared" si="8"/>
        <v>evar17</v>
      </c>
    </row>
    <row r="60" spans="1:27">
      <c r="A60" t="s">
        <v>1889</v>
      </c>
      <c r="B60" s="16" t="str">
        <f t="shared" si="9"/>
        <v>evar18 string</v>
      </c>
      <c r="C60" s="20">
        <f t="shared" si="10"/>
        <v>7</v>
      </c>
      <c r="D60" s="20">
        <f t="shared" si="11"/>
        <v>0</v>
      </c>
      <c r="F60" s="36" t="str">
        <f t="shared" si="12"/>
        <v>evar18</v>
      </c>
      <c r="G60" s="36" t="str">
        <f t="shared" si="13"/>
        <v>string</v>
      </c>
      <c r="H60" s="29">
        <v>49</v>
      </c>
      <c r="S60" s="16" t="str">
        <f t="shared" si="5"/>
        <v>evar18  string,</v>
      </c>
      <c r="T60" s="67"/>
      <c r="U60" s="68" t="str">
        <f t="shared" si="6"/>
        <v>evar18,</v>
      </c>
      <c r="V60" s="67"/>
      <c r="W60" s="67"/>
      <c r="X60" s="68" t="str">
        <f t="shared" si="7"/>
        <v>,a.evar18</v>
      </c>
      <c r="AA60" s="16" t="str">
        <f t="shared" si="8"/>
        <v>evar18</v>
      </c>
    </row>
    <row r="61" spans="1:27">
      <c r="A61" t="s">
        <v>1890</v>
      </c>
      <c r="B61" s="16" t="str">
        <f t="shared" si="9"/>
        <v>evar19 string</v>
      </c>
      <c r="C61" s="20">
        <f t="shared" si="10"/>
        <v>7</v>
      </c>
      <c r="D61" s="20">
        <f t="shared" si="11"/>
        <v>0</v>
      </c>
      <c r="E61" s="20"/>
      <c r="F61" s="36" t="str">
        <f t="shared" si="12"/>
        <v>evar19</v>
      </c>
      <c r="G61" s="36" t="str">
        <f t="shared" si="13"/>
        <v>string</v>
      </c>
      <c r="H61" s="29">
        <v>50</v>
      </c>
      <c r="S61" s="16" t="str">
        <f t="shared" si="5"/>
        <v>evar19  string,</v>
      </c>
      <c r="T61" s="67"/>
      <c r="U61" s="68" t="str">
        <f t="shared" si="6"/>
        <v>evar19,</v>
      </c>
      <c r="V61" s="67"/>
      <c r="W61" s="67"/>
      <c r="X61" s="68" t="str">
        <f t="shared" si="7"/>
        <v>,a.evar19</v>
      </c>
      <c r="AA61" s="16" t="str">
        <f t="shared" si="8"/>
        <v>evar19</v>
      </c>
    </row>
    <row r="62" spans="1:27">
      <c r="A62" t="s">
        <v>1891</v>
      </c>
      <c r="B62" s="16" t="str">
        <f t="shared" si="9"/>
        <v>evar20 string</v>
      </c>
      <c r="C62" s="20">
        <f t="shared" si="10"/>
        <v>7</v>
      </c>
      <c r="D62" s="20">
        <f t="shared" si="11"/>
        <v>0</v>
      </c>
      <c r="E62" s="20"/>
      <c r="F62" s="36" t="str">
        <f t="shared" si="12"/>
        <v>evar20</v>
      </c>
      <c r="G62" s="36" t="str">
        <f t="shared" si="13"/>
        <v>string</v>
      </c>
      <c r="H62" s="29">
        <v>51</v>
      </c>
      <c r="S62" s="16" t="str">
        <f t="shared" si="5"/>
        <v>evar20  string,</v>
      </c>
      <c r="T62" s="67"/>
      <c r="U62" s="68" t="str">
        <f t="shared" si="6"/>
        <v>evar20,</v>
      </c>
      <c r="V62" s="67"/>
      <c r="W62" s="67"/>
      <c r="X62" s="68" t="str">
        <f t="shared" si="7"/>
        <v>,a.evar20</v>
      </c>
      <c r="AA62" s="16" t="str">
        <f t="shared" si="8"/>
        <v>evar20</v>
      </c>
    </row>
    <row r="63" spans="1:27">
      <c r="A63" t="s">
        <v>1892</v>
      </c>
      <c r="B63" s="16" t="str">
        <f t="shared" si="9"/>
        <v>evar21 string</v>
      </c>
      <c r="C63" s="20">
        <f t="shared" si="10"/>
        <v>7</v>
      </c>
      <c r="D63" s="20">
        <f t="shared" si="11"/>
        <v>0</v>
      </c>
      <c r="E63" s="20"/>
      <c r="F63" s="36" t="str">
        <f t="shared" si="12"/>
        <v>evar21</v>
      </c>
      <c r="G63" s="36" t="str">
        <f t="shared" si="13"/>
        <v>string</v>
      </c>
      <c r="H63" s="29">
        <v>52</v>
      </c>
      <c r="S63" s="16" t="str">
        <f t="shared" si="5"/>
        <v>evar21  string,</v>
      </c>
      <c r="T63" s="67"/>
      <c r="U63" s="68" t="str">
        <f t="shared" si="6"/>
        <v>evar21,</v>
      </c>
      <c r="V63" s="67"/>
      <c r="W63" s="67"/>
      <c r="X63" s="68" t="str">
        <f t="shared" si="7"/>
        <v>,a.evar21</v>
      </c>
      <c r="AA63" s="16" t="str">
        <f t="shared" si="8"/>
        <v>evar21</v>
      </c>
    </row>
    <row r="64" spans="1:27">
      <c r="A64" t="s">
        <v>1893</v>
      </c>
      <c r="B64" s="16" t="str">
        <f t="shared" si="9"/>
        <v>evar22 string</v>
      </c>
      <c r="C64" s="20">
        <f t="shared" si="10"/>
        <v>7</v>
      </c>
      <c r="D64" s="20">
        <f t="shared" si="11"/>
        <v>0</v>
      </c>
      <c r="E64" s="20"/>
      <c r="F64" s="36" t="str">
        <f t="shared" si="12"/>
        <v>evar22</v>
      </c>
      <c r="G64" s="36" t="str">
        <f t="shared" si="13"/>
        <v>string</v>
      </c>
      <c r="H64" s="29">
        <v>53</v>
      </c>
      <c r="S64" s="16" t="str">
        <f t="shared" si="5"/>
        <v>evar22  string,</v>
      </c>
      <c r="T64" s="67"/>
      <c r="U64" s="68" t="str">
        <f t="shared" si="6"/>
        <v>evar22,</v>
      </c>
      <c r="V64" s="67"/>
      <c r="W64" s="67"/>
      <c r="X64" s="68" t="str">
        <f t="shared" si="7"/>
        <v>,a.evar22</v>
      </c>
      <c r="AA64" s="16" t="str">
        <f t="shared" si="8"/>
        <v>evar22</v>
      </c>
    </row>
    <row r="65" spans="1:27">
      <c r="A65" t="s">
        <v>1894</v>
      </c>
      <c r="B65" s="16" t="str">
        <f t="shared" si="9"/>
        <v>evar23 string</v>
      </c>
      <c r="C65" s="20">
        <f t="shared" si="10"/>
        <v>7</v>
      </c>
      <c r="D65" s="20">
        <f t="shared" si="11"/>
        <v>0</v>
      </c>
      <c r="F65" s="36" t="str">
        <f t="shared" si="12"/>
        <v>evar23</v>
      </c>
      <c r="G65" s="36" t="str">
        <f t="shared" si="13"/>
        <v>string</v>
      </c>
      <c r="H65" s="29">
        <v>54</v>
      </c>
      <c r="S65" s="16" t="str">
        <f t="shared" si="5"/>
        <v>evar23  string,</v>
      </c>
      <c r="T65" s="67"/>
      <c r="U65" s="68" t="str">
        <f t="shared" si="6"/>
        <v>evar23,</v>
      </c>
      <c r="V65" s="67"/>
      <c r="W65" s="67"/>
      <c r="X65" s="68" t="str">
        <f t="shared" si="7"/>
        <v>,a.evar23</v>
      </c>
      <c r="AA65" s="16" t="str">
        <f t="shared" si="8"/>
        <v>evar23</v>
      </c>
    </row>
    <row r="66" spans="1:27">
      <c r="A66" t="s">
        <v>1895</v>
      </c>
      <c r="B66" s="16" t="str">
        <f t="shared" si="9"/>
        <v>evar24 string</v>
      </c>
      <c r="C66" s="20">
        <f t="shared" si="10"/>
        <v>7</v>
      </c>
      <c r="D66" s="20">
        <f t="shared" si="11"/>
        <v>0</v>
      </c>
      <c r="E66" s="20"/>
      <c r="F66" s="36" t="str">
        <f t="shared" si="12"/>
        <v>evar24</v>
      </c>
      <c r="G66" s="36" t="str">
        <f t="shared" si="13"/>
        <v>string</v>
      </c>
      <c r="H66" s="29">
        <v>55</v>
      </c>
      <c r="S66" s="16" t="str">
        <f t="shared" si="5"/>
        <v>evar24  string,</v>
      </c>
      <c r="T66" s="67"/>
      <c r="U66" s="68" t="str">
        <f t="shared" si="6"/>
        <v>evar24,</v>
      </c>
      <c r="V66" s="67"/>
      <c r="W66" s="67"/>
      <c r="X66" s="68" t="str">
        <f t="shared" si="7"/>
        <v>,a.evar24</v>
      </c>
      <c r="AA66" s="16" t="str">
        <f t="shared" si="8"/>
        <v>evar24</v>
      </c>
    </row>
    <row r="67" spans="1:27">
      <c r="A67" t="s">
        <v>1896</v>
      </c>
      <c r="B67" s="16" t="str">
        <f t="shared" si="9"/>
        <v>evar25 string</v>
      </c>
      <c r="C67" s="20">
        <f t="shared" si="10"/>
        <v>7</v>
      </c>
      <c r="D67" s="20">
        <f t="shared" si="11"/>
        <v>0</v>
      </c>
      <c r="E67" s="20"/>
      <c r="F67" s="36" t="str">
        <f t="shared" si="12"/>
        <v>evar25</v>
      </c>
      <c r="G67" s="36" t="str">
        <f t="shared" si="13"/>
        <v>string</v>
      </c>
      <c r="H67" s="29">
        <v>56</v>
      </c>
      <c r="S67" s="16" t="str">
        <f t="shared" si="5"/>
        <v>evar25  string,</v>
      </c>
      <c r="T67" s="67"/>
      <c r="U67" s="68" t="str">
        <f t="shared" si="6"/>
        <v>evar25,</v>
      </c>
      <c r="V67" s="67"/>
      <c r="W67" s="67"/>
      <c r="X67" s="68" t="str">
        <f t="shared" si="7"/>
        <v>,a.evar25</v>
      </c>
      <c r="AA67" s="16" t="str">
        <f t="shared" si="8"/>
        <v>evar25</v>
      </c>
    </row>
    <row r="68" spans="1:27">
      <c r="A68" t="s">
        <v>1897</v>
      </c>
      <c r="B68" s="16" t="str">
        <f t="shared" si="9"/>
        <v>evar26 string</v>
      </c>
      <c r="C68" s="20">
        <f t="shared" si="10"/>
        <v>7</v>
      </c>
      <c r="D68" s="20">
        <f t="shared" si="11"/>
        <v>0</v>
      </c>
      <c r="E68" s="20"/>
      <c r="F68" s="36" t="str">
        <f t="shared" si="12"/>
        <v>evar26</v>
      </c>
      <c r="G68" s="36" t="str">
        <f t="shared" si="13"/>
        <v>string</v>
      </c>
      <c r="H68" s="29">
        <v>57</v>
      </c>
      <c r="S68" s="16" t="str">
        <f t="shared" si="5"/>
        <v>evar26  string,</v>
      </c>
      <c r="T68" s="67"/>
      <c r="U68" s="68" t="str">
        <f t="shared" si="6"/>
        <v>evar26,</v>
      </c>
      <c r="V68" s="67"/>
      <c r="W68" s="67"/>
      <c r="X68" s="68" t="str">
        <f t="shared" si="7"/>
        <v>,a.evar26</v>
      </c>
      <c r="AA68" s="16" t="str">
        <f t="shared" si="8"/>
        <v>evar26</v>
      </c>
    </row>
    <row r="69" spans="1:27">
      <c r="A69" t="s">
        <v>1898</v>
      </c>
      <c r="B69" s="16" t="str">
        <f t="shared" si="9"/>
        <v>evar27 string</v>
      </c>
      <c r="C69" s="20">
        <f t="shared" si="10"/>
        <v>7</v>
      </c>
      <c r="D69" s="20">
        <f t="shared" si="11"/>
        <v>0</v>
      </c>
      <c r="E69" s="20"/>
      <c r="F69" s="36" t="str">
        <f t="shared" si="12"/>
        <v>evar27</v>
      </c>
      <c r="G69" s="36" t="str">
        <f t="shared" si="13"/>
        <v>string</v>
      </c>
      <c r="H69" s="29">
        <v>58</v>
      </c>
      <c r="S69" s="16" t="str">
        <f t="shared" si="5"/>
        <v>evar27  string,</v>
      </c>
      <c r="T69" s="67"/>
      <c r="U69" s="68" t="str">
        <f t="shared" si="6"/>
        <v>evar27,</v>
      </c>
      <c r="V69" s="67"/>
      <c r="W69" s="67"/>
      <c r="X69" s="68" t="str">
        <f t="shared" si="7"/>
        <v>,a.evar27</v>
      </c>
      <c r="AA69" s="16" t="str">
        <f t="shared" si="8"/>
        <v>evar27</v>
      </c>
    </row>
    <row r="70" spans="1:27">
      <c r="A70" t="s">
        <v>1899</v>
      </c>
      <c r="B70" s="16" t="str">
        <f t="shared" si="9"/>
        <v>evar28 string</v>
      </c>
      <c r="C70" s="20">
        <f t="shared" si="10"/>
        <v>7</v>
      </c>
      <c r="D70" s="20">
        <f t="shared" si="11"/>
        <v>0</v>
      </c>
      <c r="F70" s="36" t="str">
        <f t="shared" si="12"/>
        <v>evar28</v>
      </c>
      <c r="G70" s="36" t="str">
        <f t="shared" si="13"/>
        <v>string</v>
      </c>
      <c r="H70" s="29">
        <v>59</v>
      </c>
      <c r="S70" s="16" t="str">
        <f t="shared" si="5"/>
        <v>evar28  string,</v>
      </c>
      <c r="T70" s="67"/>
      <c r="U70" s="68" t="str">
        <f t="shared" si="6"/>
        <v>evar28,</v>
      </c>
      <c r="V70" s="67"/>
      <c r="W70" s="67"/>
      <c r="X70" s="68" t="str">
        <f t="shared" si="7"/>
        <v>,a.evar28</v>
      </c>
      <c r="AA70" s="16" t="str">
        <f t="shared" si="8"/>
        <v>evar28</v>
      </c>
    </row>
    <row r="71" spans="1:27">
      <c r="A71" t="s">
        <v>1900</v>
      </c>
      <c r="B71" s="16" t="str">
        <f t="shared" si="9"/>
        <v>evar29 string</v>
      </c>
      <c r="C71" s="20">
        <f t="shared" si="10"/>
        <v>7</v>
      </c>
      <c r="D71" s="20">
        <f t="shared" si="11"/>
        <v>0</v>
      </c>
      <c r="E71" s="20"/>
      <c r="F71" s="36" t="str">
        <f t="shared" si="12"/>
        <v>evar29</v>
      </c>
      <c r="G71" s="36" t="str">
        <f t="shared" si="13"/>
        <v>string</v>
      </c>
      <c r="H71" s="29">
        <v>60</v>
      </c>
      <c r="S71" s="16" t="str">
        <f t="shared" si="5"/>
        <v>evar29  string,</v>
      </c>
      <c r="T71" s="67"/>
      <c r="U71" s="68" t="str">
        <f t="shared" si="6"/>
        <v>evar29,</v>
      </c>
      <c r="V71" s="67"/>
      <c r="W71" s="67"/>
      <c r="X71" s="68" t="str">
        <f t="shared" si="7"/>
        <v>,a.evar29</v>
      </c>
      <c r="AA71" s="16" t="str">
        <f t="shared" si="8"/>
        <v>evar29</v>
      </c>
    </row>
    <row r="72" spans="1:27">
      <c r="A72" t="s">
        <v>1901</v>
      </c>
      <c r="B72" s="16" t="str">
        <f t="shared" si="9"/>
        <v>evar30 string</v>
      </c>
      <c r="C72" s="20">
        <f t="shared" si="10"/>
        <v>7</v>
      </c>
      <c r="D72" s="20">
        <f t="shared" si="11"/>
        <v>0</v>
      </c>
      <c r="E72" s="20"/>
      <c r="F72" s="36" t="str">
        <f t="shared" si="12"/>
        <v>evar30</v>
      </c>
      <c r="G72" s="36" t="str">
        <f t="shared" si="13"/>
        <v>string</v>
      </c>
      <c r="H72" s="29">
        <v>61</v>
      </c>
      <c r="S72" s="16" t="str">
        <f t="shared" si="5"/>
        <v>evar30  string,</v>
      </c>
      <c r="T72" s="67"/>
      <c r="U72" s="68" t="str">
        <f t="shared" si="6"/>
        <v>evar30,</v>
      </c>
      <c r="V72" s="67"/>
      <c r="W72" s="67"/>
      <c r="X72" s="68" t="str">
        <f t="shared" si="7"/>
        <v>,a.evar30</v>
      </c>
      <c r="AA72" s="16" t="str">
        <f t="shared" si="8"/>
        <v>evar30</v>
      </c>
    </row>
    <row r="73" spans="1:27">
      <c r="A73" t="s">
        <v>1902</v>
      </c>
      <c r="B73" s="16" t="str">
        <f t="shared" si="9"/>
        <v>evar31 string</v>
      </c>
      <c r="C73" s="20">
        <f t="shared" si="10"/>
        <v>7</v>
      </c>
      <c r="D73" s="20">
        <f t="shared" si="11"/>
        <v>0</v>
      </c>
      <c r="E73" s="20"/>
      <c r="F73" s="36" t="str">
        <f t="shared" si="12"/>
        <v>evar31</v>
      </c>
      <c r="G73" s="36" t="str">
        <f t="shared" si="13"/>
        <v>string</v>
      </c>
      <c r="H73" s="29">
        <v>62</v>
      </c>
      <c r="S73" s="16" t="str">
        <f t="shared" si="5"/>
        <v>evar31  string,</v>
      </c>
      <c r="T73" s="67"/>
      <c r="U73" s="68" t="str">
        <f t="shared" si="6"/>
        <v>evar31,</v>
      </c>
      <c r="V73" s="67"/>
      <c r="W73" s="67"/>
      <c r="X73" s="68" t="str">
        <f t="shared" si="7"/>
        <v>,a.evar31</v>
      </c>
      <c r="AA73" s="16" t="str">
        <f t="shared" si="8"/>
        <v>evar31</v>
      </c>
    </row>
    <row r="74" spans="1:27">
      <c r="A74" t="s">
        <v>1903</v>
      </c>
      <c r="B74" s="16" t="str">
        <f t="shared" si="9"/>
        <v>evar32 string</v>
      </c>
      <c r="C74" s="20">
        <f t="shared" si="10"/>
        <v>7</v>
      </c>
      <c r="D74" s="20">
        <f t="shared" si="11"/>
        <v>0</v>
      </c>
      <c r="E74" s="20"/>
      <c r="F74" s="36" t="str">
        <f t="shared" si="12"/>
        <v>evar32</v>
      </c>
      <c r="G74" s="36" t="str">
        <f t="shared" si="13"/>
        <v>string</v>
      </c>
      <c r="H74" s="29">
        <v>63</v>
      </c>
      <c r="S74" s="16" t="str">
        <f t="shared" si="5"/>
        <v>evar32  string,</v>
      </c>
      <c r="T74" s="67"/>
      <c r="U74" s="68" t="str">
        <f t="shared" si="6"/>
        <v>evar32,</v>
      </c>
      <c r="V74" s="67"/>
      <c r="W74" s="67"/>
      <c r="X74" s="68" t="str">
        <f t="shared" si="7"/>
        <v>,a.evar32</v>
      </c>
      <c r="AA74" s="16" t="str">
        <f t="shared" si="8"/>
        <v>evar32</v>
      </c>
    </row>
    <row r="75" spans="1:27">
      <c r="A75" t="s">
        <v>1904</v>
      </c>
      <c r="B75" s="16" t="str">
        <f t="shared" si="9"/>
        <v>evar33 string</v>
      </c>
      <c r="C75" s="20">
        <f t="shared" si="10"/>
        <v>7</v>
      </c>
      <c r="D75" s="20">
        <f t="shared" si="11"/>
        <v>0</v>
      </c>
      <c r="F75" s="36" t="str">
        <f t="shared" si="12"/>
        <v>evar33</v>
      </c>
      <c r="G75" s="36" t="str">
        <f t="shared" si="13"/>
        <v>string</v>
      </c>
      <c r="H75" s="29">
        <v>64</v>
      </c>
      <c r="S75" s="16" t="str">
        <f t="shared" si="5"/>
        <v>evar33  string,</v>
      </c>
      <c r="T75" s="67"/>
      <c r="U75" s="68" t="str">
        <f t="shared" si="6"/>
        <v>evar33,</v>
      </c>
      <c r="V75" s="67"/>
      <c r="W75" s="67"/>
      <c r="X75" s="68" t="str">
        <f t="shared" si="7"/>
        <v>,a.evar33</v>
      </c>
      <c r="AA75" s="16" t="str">
        <f t="shared" si="8"/>
        <v>evar33</v>
      </c>
    </row>
    <row r="76" spans="1:27">
      <c r="A76" t="s">
        <v>1905</v>
      </c>
      <c r="B76" s="16" t="str">
        <f t="shared" si="9"/>
        <v>evar34 string</v>
      </c>
      <c r="C76" s="20">
        <f t="shared" si="10"/>
        <v>7</v>
      </c>
      <c r="D76" s="20">
        <f t="shared" si="11"/>
        <v>0</v>
      </c>
      <c r="E76" s="20"/>
      <c r="F76" s="36" t="str">
        <f t="shared" si="12"/>
        <v>evar34</v>
      </c>
      <c r="G76" s="36" t="str">
        <f t="shared" si="13"/>
        <v>string</v>
      </c>
      <c r="H76" s="29">
        <v>65</v>
      </c>
      <c r="S76" s="16" t="str">
        <f t="shared" si="5"/>
        <v>evar34  string,</v>
      </c>
      <c r="T76" s="67"/>
      <c r="U76" s="68" t="str">
        <f t="shared" si="6"/>
        <v>evar34,</v>
      </c>
      <c r="V76" s="67"/>
      <c r="W76" s="67"/>
      <c r="X76" s="68" t="str">
        <f t="shared" si="7"/>
        <v>,a.evar34</v>
      </c>
      <c r="AA76" s="16" t="str">
        <f t="shared" si="8"/>
        <v>evar34</v>
      </c>
    </row>
    <row r="77" spans="1:27">
      <c r="A77" t="s">
        <v>1906</v>
      </c>
      <c r="B77" s="16" t="str">
        <f t="shared" si="9"/>
        <v>evar35 string</v>
      </c>
      <c r="C77" s="20">
        <f t="shared" si="10"/>
        <v>7</v>
      </c>
      <c r="D77" s="20">
        <f t="shared" si="11"/>
        <v>0</v>
      </c>
      <c r="E77" s="20"/>
      <c r="F77" s="36" t="str">
        <f t="shared" si="12"/>
        <v>evar35</v>
      </c>
      <c r="G77" s="36" t="str">
        <f t="shared" si="13"/>
        <v>string</v>
      </c>
      <c r="H77" s="29">
        <v>66</v>
      </c>
      <c r="S77" s="16" t="str">
        <f t="shared" ref="S77:S140" si="14">F77&amp;"  "&amp;G77&amp;","</f>
        <v>evar35  string,</v>
      </c>
      <c r="T77" s="67"/>
      <c r="U77" s="68" t="str">
        <f t="shared" ref="U77:U140" si="15">F77&amp;","</f>
        <v>evar35,</v>
      </c>
      <c r="V77" s="67"/>
      <c r="W77" s="67"/>
      <c r="X77" s="68" t="str">
        <f t="shared" ref="X77:X140" si="16">",a."&amp;F77</f>
        <v>,a.evar35</v>
      </c>
      <c r="AA77" s="16" t="str">
        <f t="shared" ref="AA77:AA140" si="17">F77</f>
        <v>evar35</v>
      </c>
    </row>
    <row r="78" spans="1:27">
      <c r="A78" t="s">
        <v>1907</v>
      </c>
      <c r="B78" s="16" t="str">
        <f t="shared" si="9"/>
        <v>evar36 string</v>
      </c>
      <c r="C78" s="20">
        <f t="shared" si="10"/>
        <v>7</v>
      </c>
      <c r="D78" s="20">
        <f t="shared" si="11"/>
        <v>0</v>
      </c>
      <c r="E78" s="20"/>
      <c r="F78" s="36" t="str">
        <f t="shared" si="12"/>
        <v>evar36</v>
      </c>
      <c r="G78" s="36" t="str">
        <f t="shared" si="13"/>
        <v>string</v>
      </c>
      <c r="H78" s="29">
        <v>67</v>
      </c>
      <c r="S78" s="16" t="str">
        <f t="shared" si="14"/>
        <v>evar36  string,</v>
      </c>
      <c r="T78" s="67"/>
      <c r="U78" s="68" t="str">
        <f t="shared" si="15"/>
        <v>evar36,</v>
      </c>
      <c r="V78" s="67"/>
      <c r="W78" s="67"/>
      <c r="X78" s="68" t="str">
        <f t="shared" si="16"/>
        <v>,a.evar36</v>
      </c>
      <c r="AA78" s="16" t="str">
        <f t="shared" si="17"/>
        <v>evar36</v>
      </c>
    </row>
    <row r="79" spans="1:27">
      <c r="A79" t="s">
        <v>1908</v>
      </c>
      <c r="B79" s="16" t="str">
        <f t="shared" si="9"/>
        <v>evar37 string</v>
      </c>
      <c r="C79" s="20">
        <f t="shared" si="10"/>
        <v>7</v>
      </c>
      <c r="D79" s="20">
        <f t="shared" si="11"/>
        <v>0</v>
      </c>
      <c r="E79" s="20"/>
      <c r="F79" s="36" t="str">
        <f t="shared" si="12"/>
        <v>evar37</v>
      </c>
      <c r="G79" s="36" t="str">
        <f t="shared" si="13"/>
        <v>string</v>
      </c>
      <c r="H79" s="29">
        <v>68</v>
      </c>
      <c r="S79" s="16" t="str">
        <f t="shared" si="14"/>
        <v>evar37  string,</v>
      </c>
      <c r="T79" s="67"/>
      <c r="U79" s="68" t="str">
        <f t="shared" si="15"/>
        <v>evar37,</v>
      </c>
      <c r="V79" s="67"/>
      <c r="W79" s="67"/>
      <c r="X79" s="68" t="str">
        <f t="shared" si="16"/>
        <v>,a.evar37</v>
      </c>
      <c r="AA79" s="16" t="str">
        <f t="shared" si="17"/>
        <v>evar37</v>
      </c>
    </row>
    <row r="80" spans="1:27">
      <c r="A80" t="s">
        <v>1909</v>
      </c>
      <c r="B80" s="16" t="str">
        <f t="shared" si="9"/>
        <v>evar38 string</v>
      </c>
      <c r="C80" s="20">
        <f t="shared" si="10"/>
        <v>7</v>
      </c>
      <c r="D80" s="20">
        <f t="shared" si="11"/>
        <v>0</v>
      </c>
      <c r="F80" s="36" t="str">
        <f t="shared" si="12"/>
        <v>evar38</v>
      </c>
      <c r="G80" s="36" t="str">
        <f t="shared" si="13"/>
        <v>string</v>
      </c>
      <c r="H80" s="29">
        <v>69</v>
      </c>
      <c r="S80" s="16" t="str">
        <f t="shared" si="14"/>
        <v>evar38  string,</v>
      </c>
      <c r="T80" s="67"/>
      <c r="U80" s="68" t="str">
        <f t="shared" si="15"/>
        <v>evar38,</v>
      </c>
      <c r="V80" s="67"/>
      <c r="W80" s="67"/>
      <c r="X80" s="68" t="str">
        <f t="shared" si="16"/>
        <v>,a.evar38</v>
      </c>
      <c r="AA80" s="16" t="str">
        <f t="shared" si="17"/>
        <v>evar38</v>
      </c>
    </row>
    <row r="81" spans="1:27">
      <c r="A81" t="s">
        <v>1910</v>
      </c>
      <c r="B81" s="16" t="str">
        <f t="shared" si="9"/>
        <v>evar39 string</v>
      </c>
      <c r="C81" s="20">
        <f t="shared" si="10"/>
        <v>7</v>
      </c>
      <c r="D81" s="20">
        <f t="shared" si="11"/>
        <v>0</v>
      </c>
      <c r="E81" s="20"/>
      <c r="F81" s="36" t="str">
        <f t="shared" si="12"/>
        <v>evar39</v>
      </c>
      <c r="G81" s="36" t="str">
        <f t="shared" si="13"/>
        <v>string</v>
      </c>
      <c r="H81" s="29">
        <v>70</v>
      </c>
      <c r="S81" s="16" t="str">
        <f t="shared" si="14"/>
        <v>evar39  string,</v>
      </c>
      <c r="T81" s="67"/>
      <c r="U81" s="68" t="str">
        <f t="shared" si="15"/>
        <v>evar39,</v>
      </c>
      <c r="V81" s="67"/>
      <c r="W81" s="67"/>
      <c r="X81" s="68" t="str">
        <f t="shared" si="16"/>
        <v>,a.evar39</v>
      </c>
      <c r="AA81" s="16" t="str">
        <f t="shared" si="17"/>
        <v>evar39</v>
      </c>
    </row>
    <row r="82" spans="1:27">
      <c r="A82" t="s">
        <v>1911</v>
      </c>
      <c r="B82" s="16" t="str">
        <f t="shared" ref="B82:B145" si="18">TRIM(A82)</f>
        <v>evar40 string</v>
      </c>
      <c r="C82" s="20">
        <f t="shared" ref="C82:C145" si="19">SEARCH(" ",B82)</f>
        <v>7</v>
      </c>
      <c r="D82" s="20">
        <f t="shared" ref="D82:D145" si="20">IFERROR(SEARCH(" ",B82,C82+1),0)</f>
        <v>0</v>
      </c>
      <c r="E82" s="20"/>
      <c r="F82" s="36" t="str">
        <f t="shared" ref="F82:F145" si="21">LEFT(B82,C82-1)</f>
        <v>evar40</v>
      </c>
      <c r="G82" s="36" t="str">
        <f t="shared" ref="G82:G145" si="22">TRIM(RIGHT(A82,LEN(A82) - (C82+1)))</f>
        <v>string</v>
      </c>
      <c r="H82" s="29">
        <v>71</v>
      </c>
      <c r="S82" s="16" t="str">
        <f t="shared" si="14"/>
        <v>evar40  string,</v>
      </c>
      <c r="T82" s="67"/>
      <c r="U82" s="68" t="str">
        <f t="shared" si="15"/>
        <v>evar40,</v>
      </c>
      <c r="V82" s="67"/>
      <c r="W82" s="67"/>
      <c r="X82" s="68" t="str">
        <f t="shared" si="16"/>
        <v>,a.evar40</v>
      </c>
      <c r="AA82" s="16" t="str">
        <f t="shared" si="17"/>
        <v>evar40</v>
      </c>
    </row>
    <row r="83" spans="1:27">
      <c r="A83" t="s">
        <v>1912</v>
      </c>
      <c r="B83" s="16" t="str">
        <f t="shared" si="18"/>
        <v>evar41 string</v>
      </c>
      <c r="C83" s="20">
        <f t="shared" si="19"/>
        <v>7</v>
      </c>
      <c r="D83" s="20">
        <f t="shared" si="20"/>
        <v>0</v>
      </c>
      <c r="E83" s="20"/>
      <c r="F83" s="36" t="str">
        <f t="shared" si="21"/>
        <v>evar41</v>
      </c>
      <c r="G83" s="36" t="str">
        <f t="shared" si="22"/>
        <v>string</v>
      </c>
      <c r="H83" s="29">
        <v>72</v>
      </c>
      <c r="S83" s="16" t="str">
        <f t="shared" si="14"/>
        <v>evar41  string,</v>
      </c>
      <c r="T83" s="67"/>
      <c r="U83" s="68" t="str">
        <f t="shared" si="15"/>
        <v>evar41,</v>
      </c>
      <c r="V83" s="67"/>
      <c r="W83" s="67"/>
      <c r="X83" s="68" t="str">
        <f t="shared" si="16"/>
        <v>,a.evar41</v>
      </c>
      <c r="AA83" s="16" t="str">
        <f t="shared" si="17"/>
        <v>evar41</v>
      </c>
    </row>
    <row r="84" spans="1:27">
      <c r="A84" t="s">
        <v>1913</v>
      </c>
      <c r="B84" s="16" t="str">
        <f t="shared" si="18"/>
        <v>evar42 string</v>
      </c>
      <c r="C84" s="20">
        <f t="shared" si="19"/>
        <v>7</v>
      </c>
      <c r="D84" s="20">
        <f t="shared" si="20"/>
        <v>0</v>
      </c>
      <c r="E84" s="20"/>
      <c r="F84" s="36" t="str">
        <f t="shared" si="21"/>
        <v>evar42</v>
      </c>
      <c r="G84" s="36" t="str">
        <f t="shared" si="22"/>
        <v>string</v>
      </c>
      <c r="H84" s="29">
        <v>73</v>
      </c>
      <c r="S84" s="16" t="str">
        <f t="shared" si="14"/>
        <v>evar42  string,</v>
      </c>
      <c r="T84" s="67"/>
      <c r="U84" s="68" t="str">
        <f t="shared" si="15"/>
        <v>evar42,</v>
      </c>
      <c r="V84" s="67"/>
      <c r="W84" s="67"/>
      <c r="X84" s="68" t="str">
        <f t="shared" si="16"/>
        <v>,a.evar42</v>
      </c>
      <c r="AA84" s="16" t="str">
        <f t="shared" si="17"/>
        <v>evar42</v>
      </c>
    </row>
    <row r="85" spans="1:27">
      <c r="A85" t="s">
        <v>1914</v>
      </c>
      <c r="B85" s="16" t="str">
        <f t="shared" si="18"/>
        <v>evar43 string</v>
      </c>
      <c r="C85" s="20">
        <f t="shared" si="19"/>
        <v>7</v>
      </c>
      <c r="D85" s="20">
        <f t="shared" si="20"/>
        <v>0</v>
      </c>
      <c r="F85" s="36" t="str">
        <f t="shared" si="21"/>
        <v>evar43</v>
      </c>
      <c r="G85" s="36" t="str">
        <f t="shared" si="22"/>
        <v>string</v>
      </c>
      <c r="H85" s="29">
        <v>74</v>
      </c>
      <c r="S85" s="16" t="str">
        <f t="shared" si="14"/>
        <v>evar43  string,</v>
      </c>
      <c r="T85" s="67"/>
      <c r="U85" s="68" t="str">
        <f t="shared" si="15"/>
        <v>evar43,</v>
      </c>
      <c r="V85" s="67"/>
      <c r="W85" s="67"/>
      <c r="X85" s="68" t="str">
        <f t="shared" si="16"/>
        <v>,a.evar43</v>
      </c>
      <c r="AA85" s="16" t="str">
        <f t="shared" si="17"/>
        <v>evar43</v>
      </c>
    </row>
    <row r="86" spans="1:27">
      <c r="A86" t="s">
        <v>1915</v>
      </c>
      <c r="B86" s="16" t="str">
        <f t="shared" si="18"/>
        <v>evar44 string</v>
      </c>
      <c r="C86" s="20">
        <f t="shared" si="19"/>
        <v>7</v>
      </c>
      <c r="D86" s="20">
        <f t="shared" si="20"/>
        <v>0</v>
      </c>
      <c r="E86" s="20"/>
      <c r="F86" s="36" t="str">
        <f t="shared" si="21"/>
        <v>evar44</v>
      </c>
      <c r="G86" s="36" t="str">
        <f t="shared" si="22"/>
        <v>string</v>
      </c>
      <c r="H86" s="29">
        <v>75</v>
      </c>
      <c r="S86" s="16" t="str">
        <f t="shared" si="14"/>
        <v>evar44  string,</v>
      </c>
      <c r="T86" s="67"/>
      <c r="U86" s="68" t="str">
        <f t="shared" si="15"/>
        <v>evar44,</v>
      </c>
      <c r="V86" s="67"/>
      <c r="W86" s="67"/>
      <c r="X86" s="68" t="str">
        <f t="shared" si="16"/>
        <v>,a.evar44</v>
      </c>
      <c r="AA86" s="16" t="str">
        <f t="shared" si="17"/>
        <v>evar44</v>
      </c>
    </row>
    <row r="87" spans="1:27">
      <c r="A87" t="s">
        <v>1916</v>
      </c>
      <c r="B87" s="16" t="str">
        <f t="shared" si="18"/>
        <v>evar45 string</v>
      </c>
      <c r="C87" s="20">
        <f t="shared" si="19"/>
        <v>7</v>
      </c>
      <c r="D87" s="20">
        <f t="shared" si="20"/>
        <v>0</v>
      </c>
      <c r="E87" s="20"/>
      <c r="F87" s="36" t="str">
        <f t="shared" si="21"/>
        <v>evar45</v>
      </c>
      <c r="G87" s="36" t="str">
        <f t="shared" si="22"/>
        <v>string</v>
      </c>
      <c r="H87" s="29">
        <v>76</v>
      </c>
      <c r="S87" s="16" t="str">
        <f t="shared" si="14"/>
        <v>evar45  string,</v>
      </c>
      <c r="T87" s="67"/>
      <c r="U87" s="68" t="str">
        <f t="shared" si="15"/>
        <v>evar45,</v>
      </c>
      <c r="V87" s="67"/>
      <c r="W87" s="67"/>
      <c r="X87" s="68" t="str">
        <f t="shared" si="16"/>
        <v>,a.evar45</v>
      </c>
      <c r="AA87" s="16" t="str">
        <f t="shared" si="17"/>
        <v>evar45</v>
      </c>
    </row>
    <row r="88" spans="1:27">
      <c r="A88" t="s">
        <v>1917</v>
      </c>
      <c r="B88" s="16" t="str">
        <f t="shared" si="18"/>
        <v>evar46 string</v>
      </c>
      <c r="C88" s="20">
        <f t="shared" si="19"/>
        <v>7</v>
      </c>
      <c r="D88" s="20">
        <f t="shared" si="20"/>
        <v>0</v>
      </c>
      <c r="E88" s="20"/>
      <c r="F88" s="36" t="str">
        <f t="shared" si="21"/>
        <v>evar46</v>
      </c>
      <c r="G88" s="36" t="str">
        <f t="shared" si="22"/>
        <v>string</v>
      </c>
      <c r="H88" s="29">
        <v>77</v>
      </c>
      <c r="S88" s="16" t="str">
        <f t="shared" si="14"/>
        <v>evar46  string,</v>
      </c>
      <c r="T88" s="67"/>
      <c r="U88" s="68" t="str">
        <f t="shared" si="15"/>
        <v>evar46,</v>
      </c>
      <c r="V88" s="67"/>
      <c r="W88" s="67"/>
      <c r="X88" s="68" t="str">
        <f t="shared" si="16"/>
        <v>,a.evar46</v>
      </c>
      <c r="AA88" s="16" t="str">
        <f t="shared" si="17"/>
        <v>evar46</v>
      </c>
    </row>
    <row r="89" spans="1:27">
      <c r="A89" t="s">
        <v>1918</v>
      </c>
      <c r="B89" s="16" t="str">
        <f t="shared" si="18"/>
        <v>evar47 string</v>
      </c>
      <c r="C89" s="20">
        <f t="shared" si="19"/>
        <v>7</v>
      </c>
      <c r="D89" s="20">
        <f t="shared" si="20"/>
        <v>0</v>
      </c>
      <c r="E89" s="20"/>
      <c r="F89" s="36" t="str">
        <f t="shared" si="21"/>
        <v>evar47</v>
      </c>
      <c r="G89" s="36" t="str">
        <f t="shared" si="22"/>
        <v>string</v>
      </c>
      <c r="H89" s="29">
        <v>78</v>
      </c>
      <c r="S89" s="16" t="str">
        <f t="shared" si="14"/>
        <v>evar47  string,</v>
      </c>
      <c r="T89" s="67"/>
      <c r="U89" s="68" t="str">
        <f t="shared" si="15"/>
        <v>evar47,</v>
      </c>
      <c r="V89" s="67"/>
      <c r="W89" s="67"/>
      <c r="X89" s="68" t="str">
        <f t="shared" si="16"/>
        <v>,a.evar47</v>
      </c>
      <c r="AA89" s="16" t="str">
        <f t="shared" si="17"/>
        <v>evar47</v>
      </c>
    </row>
    <row r="90" spans="1:27">
      <c r="A90" t="s">
        <v>1919</v>
      </c>
      <c r="B90" s="16" t="str">
        <f t="shared" si="18"/>
        <v>evar48 string</v>
      </c>
      <c r="C90" s="20">
        <f t="shared" si="19"/>
        <v>7</v>
      </c>
      <c r="D90" s="20">
        <f t="shared" si="20"/>
        <v>0</v>
      </c>
      <c r="F90" s="36" t="str">
        <f t="shared" si="21"/>
        <v>evar48</v>
      </c>
      <c r="G90" s="36" t="str">
        <f t="shared" si="22"/>
        <v>string</v>
      </c>
      <c r="H90" s="29">
        <v>79</v>
      </c>
      <c r="S90" s="16" t="str">
        <f t="shared" si="14"/>
        <v>evar48  string,</v>
      </c>
      <c r="T90" s="67"/>
      <c r="U90" s="68" t="str">
        <f t="shared" si="15"/>
        <v>evar48,</v>
      </c>
      <c r="V90" s="67"/>
      <c r="W90" s="67"/>
      <c r="X90" s="68" t="str">
        <f t="shared" si="16"/>
        <v>,a.evar48</v>
      </c>
      <c r="AA90" s="16" t="str">
        <f t="shared" si="17"/>
        <v>evar48</v>
      </c>
    </row>
    <row r="91" spans="1:27">
      <c r="A91" t="s">
        <v>1920</v>
      </c>
      <c r="B91" s="16" t="str">
        <f t="shared" si="18"/>
        <v>evar49 string</v>
      </c>
      <c r="C91" s="20">
        <f t="shared" si="19"/>
        <v>7</v>
      </c>
      <c r="D91" s="20">
        <f t="shared" si="20"/>
        <v>0</v>
      </c>
      <c r="E91" s="20"/>
      <c r="F91" s="36" t="str">
        <f t="shared" si="21"/>
        <v>evar49</v>
      </c>
      <c r="G91" s="36" t="str">
        <f t="shared" si="22"/>
        <v>string</v>
      </c>
      <c r="H91" s="29">
        <v>80</v>
      </c>
      <c r="S91" s="16" t="str">
        <f t="shared" si="14"/>
        <v>evar49  string,</v>
      </c>
      <c r="T91" s="67"/>
      <c r="U91" s="68" t="str">
        <f t="shared" si="15"/>
        <v>evar49,</v>
      </c>
      <c r="V91" s="67"/>
      <c r="W91" s="67"/>
      <c r="X91" s="68" t="str">
        <f t="shared" si="16"/>
        <v>,a.evar49</v>
      </c>
      <c r="AA91" s="16" t="str">
        <f t="shared" si="17"/>
        <v>evar49</v>
      </c>
    </row>
    <row r="92" spans="1:27">
      <c r="A92" t="s">
        <v>1921</v>
      </c>
      <c r="B92" s="16" t="str">
        <f t="shared" si="18"/>
        <v>evar50 string</v>
      </c>
      <c r="C92" s="20">
        <f t="shared" si="19"/>
        <v>7</v>
      </c>
      <c r="D92" s="20">
        <f t="shared" si="20"/>
        <v>0</v>
      </c>
      <c r="E92" s="20"/>
      <c r="F92" s="36" t="str">
        <f t="shared" si="21"/>
        <v>evar50</v>
      </c>
      <c r="G92" s="36" t="str">
        <f t="shared" si="22"/>
        <v>string</v>
      </c>
      <c r="H92" s="29">
        <v>81</v>
      </c>
      <c r="S92" s="16" t="str">
        <f t="shared" si="14"/>
        <v>evar50  string,</v>
      </c>
      <c r="T92" s="67"/>
      <c r="U92" s="68" t="str">
        <f t="shared" si="15"/>
        <v>evar50,</v>
      </c>
      <c r="V92" s="67"/>
      <c r="W92" s="67"/>
      <c r="X92" s="68" t="str">
        <f t="shared" si="16"/>
        <v>,a.evar50</v>
      </c>
      <c r="AA92" s="16" t="str">
        <f t="shared" si="17"/>
        <v>evar50</v>
      </c>
    </row>
    <row r="93" spans="1:27">
      <c r="A93" t="s">
        <v>1922</v>
      </c>
      <c r="B93" s="16" t="str">
        <f t="shared" si="18"/>
        <v>evar51 string</v>
      </c>
      <c r="C93" s="20">
        <f t="shared" si="19"/>
        <v>7</v>
      </c>
      <c r="D93" s="20">
        <f t="shared" si="20"/>
        <v>0</v>
      </c>
      <c r="E93" s="20"/>
      <c r="F93" s="36" t="str">
        <f t="shared" si="21"/>
        <v>evar51</v>
      </c>
      <c r="G93" s="36" t="str">
        <f t="shared" si="22"/>
        <v>string</v>
      </c>
      <c r="H93" s="29">
        <v>82</v>
      </c>
      <c r="S93" s="16" t="str">
        <f t="shared" si="14"/>
        <v>evar51  string,</v>
      </c>
      <c r="T93" s="67"/>
      <c r="U93" s="68" t="str">
        <f t="shared" si="15"/>
        <v>evar51,</v>
      </c>
      <c r="V93" s="67"/>
      <c r="W93" s="67"/>
      <c r="X93" s="68" t="str">
        <f t="shared" si="16"/>
        <v>,a.evar51</v>
      </c>
      <c r="AA93" s="16" t="str">
        <f t="shared" si="17"/>
        <v>evar51</v>
      </c>
    </row>
    <row r="94" spans="1:27">
      <c r="A94" t="s">
        <v>1923</v>
      </c>
      <c r="B94" s="16" t="str">
        <f t="shared" si="18"/>
        <v>evar52 string</v>
      </c>
      <c r="C94" s="20">
        <f t="shared" si="19"/>
        <v>7</v>
      </c>
      <c r="D94" s="20">
        <f t="shared" si="20"/>
        <v>0</v>
      </c>
      <c r="E94" s="20"/>
      <c r="F94" s="36" t="str">
        <f t="shared" si="21"/>
        <v>evar52</v>
      </c>
      <c r="G94" s="36" t="str">
        <f t="shared" si="22"/>
        <v>string</v>
      </c>
      <c r="H94" s="29">
        <v>83</v>
      </c>
      <c r="S94" s="16" t="str">
        <f t="shared" si="14"/>
        <v>evar52  string,</v>
      </c>
      <c r="T94" s="67"/>
      <c r="U94" s="68" t="str">
        <f t="shared" si="15"/>
        <v>evar52,</v>
      </c>
      <c r="V94" s="67"/>
      <c r="W94" s="67"/>
      <c r="X94" s="68" t="str">
        <f t="shared" si="16"/>
        <v>,a.evar52</v>
      </c>
      <c r="AA94" s="16" t="str">
        <f t="shared" si="17"/>
        <v>evar52</v>
      </c>
    </row>
    <row r="95" spans="1:27">
      <c r="A95" t="s">
        <v>1924</v>
      </c>
      <c r="B95" s="16" t="str">
        <f t="shared" si="18"/>
        <v>evar53 string</v>
      </c>
      <c r="C95" s="20">
        <f t="shared" si="19"/>
        <v>7</v>
      </c>
      <c r="D95" s="20">
        <f t="shared" si="20"/>
        <v>0</v>
      </c>
      <c r="F95" s="36" t="str">
        <f t="shared" si="21"/>
        <v>evar53</v>
      </c>
      <c r="G95" s="36" t="str">
        <f t="shared" si="22"/>
        <v>string</v>
      </c>
      <c r="H95" s="29">
        <v>84</v>
      </c>
      <c r="S95" s="16" t="str">
        <f t="shared" si="14"/>
        <v>evar53  string,</v>
      </c>
      <c r="T95" s="67"/>
      <c r="U95" s="68" t="str">
        <f t="shared" si="15"/>
        <v>evar53,</v>
      </c>
      <c r="V95" s="67"/>
      <c r="W95" s="67"/>
      <c r="X95" s="68" t="str">
        <f t="shared" si="16"/>
        <v>,a.evar53</v>
      </c>
      <c r="AA95" s="16" t="str">
        <f t="shared" si="17"/>
        <v>evar53</v>
      </c>
    </row>
    <row r="96" spans="1:27">
      <c r="A96" t="s">
        <v>1925</v>
      </c>
      <c r="B96" s="16" t="str">
        <f t="shared" si="18"/>
        <v>evar54 string</v>
      </c>
      <c r="C96" s="20">
        <f t="shared" si="19"/>
        <v>7</v>
      </c>
      <c r="D96" s="20">
        <f t="shared" si="20"/>
        <v>0</v>
      </c>
      <c r="E96" s="20"/>
      <c r="F96" s="36" t="str">
        <f t="shared" si="21"/>
        <v>evar54</v>
      </c>
      <c r="G96" s="36" t="str">
        <f t="shared" si="22"/>
        <v>string</v>
      </c>
      <c r="H96" s="29">
        <v>85</v>
      </c>
      <c r="S96" s="16" t="str">
        <f t="shared" si="14"/>
        <v>evar54  string,</v>
      </c>
      <c r="T96" s="67"/>
      <c r="U96" s="68" t="str">
        <f t="shared" si="15"/>
        <v>evar54,</v>
      </c>
      <c r="V96" s="67"/>
      <c r="W96" s="67"/>
      <c r="X96" s="68" t="str">
        <f t="shared" si="16"/>
        <v>,a.evar54</v>
      </c>
      <c r="AA96" s="16" t="str">
        <f t="shared" si="17"/>
        <v>evar54</v>
      </c>
    </row>
    <row r="97" spans="1:27">
      <c r="A97" t="s">
        <v>1926</v>
      </c>
      <c r="B97" s="16" t="str">
        <f t="shared" si="18"/>
        <v>evar55 string</v>
      </c>
      <c r="C97" s="20">
        <f t="shared" si="19"/>
        <v>7</v>
      </c>
      <c r="D97" s="20">
        <f t="shared" si="20"/>
        <v>0</v>
      </c>
      <c r="E97" s="20"/>
      <c r="F97" s="36" t="str">
        <f t="shared" si="21"/>
        <v>evar55</v>
      </c>
      <c r="G97" s="36" t="str">
        <f t="shared" si="22"/>
        <v>string</v>
      </c>
      <c r="H97" s="29">
        <v>86</v>
      </c>
      <c r="S97" s="16" t="str">
        <f t="shared" si="14"/>
        <v>evar55  string,</v>
      </c>
      <c r="T97" s="67"/>
      <c r="U97" s="68" t="str">
        <f t="shared" si="15"/>
        <v>evar55,</v>
      </c>
      <c r="V97" s="67"/>
      <c r="W97" s="67"/>
      <c r="X97" s="68" t="str">
        <f t="shared" si="16"/>
        <v>,a.evar55</v>
      </c>
      <c r="AA97" s="16" t="str">
        <f t="shared" si="17"/>
        <v>evar55</v>
      </c>
    </row>
    <row r="98" spans="1:27">
      <c r="A98" t="s">
        <v>1927</v>
      </c>
      <c r="B98" s="16" t="str">
        <f t="shared" si="18"/>
        <v>evar56 string</v>
      </c>
      <c r="C98" s="20">
        <f t="shared" si="19"/>
        <v>7</v>
      </c>
      <c r="D98" s="20">
        <f t="shared" si="20"/>
        <v>0</v>
      </c>
      <c r="E98" s="20"/>
      <c r="F98" s="36" t="str">
        <f t="shared" si="21"/>
        <v>evar56</v>
      </c>
      <c r="G98" s="36" t="str">
        <f t="shared" si="22"/>
        <v>string</v>
      </c>
      <c r="H98" s="29">
        <v>87</v>
      </c>
      <c r="S98" s="16" t="str">
        <f t="shared" si="14"/>
        <v>evar56  string,</v>
      </c>
      <c r="T98" s="67"/>
      <c r="U98" s="68" t="str">
        <f t="shared" si="15"/>
        <v>evar56,</v>
      </c>
      <c r="V98" s="67"/>
      <c r="W98" s="67"/>
      <c r="X98" s="68" t="str">
        <f t="shared" si="16"/>
        <v>,a.evar56</v>
      </c>
      <c r="AA98" s="16" t="str">
        <f t="shared" si="17"/>
        <v>evar56</v>
      </c>
    </row>
    <row r="99" spans="1:27">
      <c r="A99" t="s">
        <v>1928</v>
      </c>
      <c r="B99" s="16" t="str">
        <f t="shared" si="18"/>
        <v>evar57 string</v>
      </c>
      <c r="C99" s="20">
        <f t="shared" si="19"/>
        <v>7</v>
      </c>
      <c r="D99" s="20">
        <f t="shared" si="20"/>
        <v>0</v>
      </c>
      <c r="E99" s="20"/>
      <c r="F99" s="36" t="str">
        <f t="shared" si="21"/>
        <v>evar57</v>
      </c>
      <c r="G99" s="36" t="str">
        <f t="shared" si="22"/>
        <v>string</v>
      </c>
      <c r="H99" s="29">
        <v>88</v>
      </c>
      <c r="S99" s="16" t="str">
        <f t="shared" si="14"/>
        <v>evar57  string,</v>
      </c>
      <c r="T99" s="67"/>
      <c r="U99" s="68" t="str">
        <f t="shared" si="15"/>
        <v>evar57,</v>
      </c>
      <c r="V99" s="67"/>
      <c r="W99" s="67"/>
      <c r="X99" s="68" t="str">
        <f t="shared" si="16"/>
        <v>,a.evar57</v>
      </c>
      <c r="AA99" s="16" t="str">
        <f t="shared" si="17"/>
        <v>evar57</v>
      </c>
    </row>
    <row r="100" spans="1:27">
      <c r="A100" t="s">
        <v>1929</v>
      </c>
      <c r="B100" s="16" t="str">
        <f t="shared" si="18"/>
        <v>evar58 string</v>
      </c>
      <c r="C100" s="20">
        <f t="shared" si="19"/>
        <v>7</v>
      </c>
      <c r="D100" s="20">
        <f t="shared" si="20"/>
        <v>0</v>
      </c>
      <c r="F100" s="36" t="str">
        <f t="shared" si="21"/>
        <v>evar58</v>
      </c>
      <c r="G100" s="36" t="str">
        <f t="shared" si="22"/>
        <v>string</v>
      </c>
      <c r="H100" s="29">
        <v>89</v>
      </c>
      <c r="S100" s="16" t="str">
        <f t="shared" si="14"/>
        <v>evar58  string,</v>
      </c>
      <c r="T100" s="67"/>
      <c r="U100" s="68" t="str">
        <f t="shared" si="15"/>
        <v>evar58,</v>
      </c>
      <c r="V100" s="67"/>
      <c r="W100" s="67"/>
      <c r="X100" s="68" t="str">
        <f t="shared" si="16"/>
        <v>,a.evar58</v>
      </c>
      <c r="AA100" s="16" t="str">
        <f t="shared" si="17"/>
        <v>evar58</v>
      </c>
    </row>
    <row r="101" spans="1:27">
      <c r="A101" t="s">
        <v>1930</v>
      </c>
      <c r="B101" s="16" t="str">
        <f t="shared" si="18"/>
        <v>evar59 string</v>
      </c>
      <c r="C101" s="20">
        <f t="shared" si="19"/>
        <v>7</v>
      </c>
      <c r="D101" s="20">
        <f t="shared" si="20"/>
        <v>0</v>
      </c>
      <c r="E101" s="20"/>
      <c r="F101" s="36" t="str">
        <f t="shared" si="21"/>
        <v>evar59</v>
      </c>
      <c r="G101" s="36" t="str">
        <f t="shared" si="22"/>
        <v>string</v>
      </c>
      <c r="H101" s="29">
        <v>90</v>
      </c>
      <c r="S101" s="16" t="str">
        <f t="shared" si="14"/>
        <v>evar59  string,</v>
      </c>
      <c r="T101" s="67"/>
      <c r="U101" s="68" t="str">
        <f t="shared" si="15"/>
        <v>evar59,</v>
      </c>
      <c r="V101" s="67"/>
      <c r="W101" s="67"/>
      <c r="X101" s="68" t="str">
        <f t="shared" si="16"/>
        <v>,a.evar59</v>
      </c>
      <c r="AA101" s="16" t="str">
        <f t="shared" si="17"/>
        <v>evar59</v>
      </c>
    </row>
    <row r="102" spans="1:27">
      <c r="A102" t="s">
        <v>1931</v>
      </c>
      <c r="B102" s="16" t="str">
        <f t="shared" si="18"/>
        <v>evar60 string</v>
      </c>
      <c r="C102" s="20">
        <f t="shared" si="19"/>
        <v>7</v>
      </c>
      <c r="D102" s="20">
        <f t="shared" si="20"/>
        <v>0</v>
      </c>
      <c r="E102" s="20"/>
      <c r="F102" s="36" t="str">
        <f t="shared" si="21"/>
        <v>evar60</v>
      </c>
      <c r="G102" s="36" t="str">
        <f t="shared" si="22"/>
        <v>string</v>
      </c>
      <c r="H102" s="29">
        <v>91</v>
      </c>
      <c r="S102" s="16" t="str">
        <f t="shared" si="14"/>
        <v>evar60  string,</v>
      </c>
      <c r="T102" s="67"/>
      <c r="U102" s="68" t="str">
        <f t="shared" si="15"/>
        <v>evar60,</v>
      </c>
      <c r="V102" s="67"/>
      <c r="W102" s="67"/>
      <c r="X102" s="68" t="str">
        <f t="shared" si="16"/>
        <v>,a.evar60</v>
      </c>
      <c r="AA102" s="16" t="str">
        <f t="shared" si="17"/>
        <v>evar60</v>
      </c>
    </row>
    <row r="103" spans="1:27">
      <c r="A103" t="s">
        <v>1932</v>
      </c>
      <c r="B103" s="16" t="str">
        <f t="shared" si="18"/>
        <v>evar61 string</v>
      </c>
      <c r="C103" s="20">
        <f t="shared" si="19"/>
        <v>7</v>
      </c>
      <c r="D103" s="20">
        <f t="shared" si="20"/>
        <v>0</v>
      </c>
      <c r="E103" s="20"/>
      <c r="F103" s="36" t="str">
        <f t="shared" si="21"/>
        <v>evar61</v>
      </c>
      <c r="G103" s="36" t="str">
        <f t="shared" si="22"/>
        <v>string</v>
      </c>
      <c r="H103" s="29">
        <v>92</v>
      </c>
      <c r="S103" s="16" t="str">
        <f t="shared" si="14"/>
        <v>evar61  string,</v>
      </c>
      <c r="T103" s="67"/>
      <c r="U103" s="68" t="str">
        <f t="shared" si="15"/>
        <v>evar61,</v>
      </c>
      <c r="V103" s="67"/>
      <c r="W103" s="67"/>
      <c r="X103" s="68" t="str">
        <f t="shared" si="16"/>
        <v>,a.evar61</v>
      </c>
      <c r="AA103" s="16" t="str">
        <f t="shared" si="17"/>
        <v>evar61</v>
      </c>
    </row>
    <row r="104" spans="1:27">
      <c r="A104" t="s">
        <v>1933</v>
      </c>
      <c r="B104" s="16" t="str">
        <f t="shared" si="18"/>
        <v>evar62 string</v>
      </c>
      <c r="C104" s="20">
        <f t="shared" si="19"/>
        <v>7</v>
      </c>
      <c r="D104" s="20">
        <f t="shared" si="20"/>
        <v>0</v>
      </c>
      <c r="E104" s="20"/>
      <c r="F104" s="36" t="str">
        <f t="shared" si="21"/>
        <v>evar62</v>
      </c>
      <c r="G104" s="36" t="str">
        <f t="shared" si="22"/>
        <v>string</v>
      </c>
      <c r="H104" s="29">
        <v>93</v>
      </c>
      <c r="S104" s="16" t="str">
        <f t="shared" si="14"/>
        <v>evar62  string,</v>
      </c>
      <c r="T104" s="67"/>
      <c r="U104" s="68" t="str">
        <f t="shared" si="15"/>
        <v>evar62,</v>
      </c>
      <c r="V104" s="67"/>
      <c r="W104" s="67"/>
      <c r="X104" s="68" t="str">
        <f t="shared" si="16"/>
        <v>,a.evar62</v>
      </c>
      <c r="AA104" s="16" t="str">
        <f t="shared" si="17"/>
        <v>evar62</v>
      </c>
    </row>
    <row r="105" spans="1:27">
      <c r="A105" t="s">
        <v>1934</v>
      </c>
      <c r="B105" s="16" t="str">
        <f t="shared" si="18"/>
        <v>evar63 string</v>
      </c>
      <c r="C105" s="20">
        <f t="shared" si="19"/>
        <v>7</v>
      </c>
      <c r="D105" s="20">
        <f t="shared" si="20"/>
        <v>0</v>
      </c>
      <c r="F105" s="36" t="str">
        <f t="shared" si="21"/>
        <v>evar63</v>
      </c>
      <c r="G105" s="36" t="str">
        <f t="shared" si="22"/>
        <v>string</v>
      </c>
      <c r="H105" s="29">
        <v>94</v>
      </c>
      <c r="S105" s="16" t="str">
        <f t="shared" si="14"/>
        <v>evar63  string,</v>
      </c>
      <c r="T105" s="67"/>
      <c r="U105" s="68" t="str">
        <f t="shared" si="15"/>
        <v>evar63,</v>
      </c>
      <c r="V105" s="67"/>
      <c r="W105" s="67"/>
      <c r="X105" s="68" t="str">
        <f t="shared" si="16"/>
        <v>,a.evar63</v>
      </c>
      <c r="AA105" s="16" t="str">
        <f t="shared" si="17"/>
        <v>evar63</v>
      </c>
    </row>
    <row r="106" spans="1:27">
      <c r="A106" t="s">
        <v>1935</v>
      </c>
      <c r="B106" s="16" t="str">
        <f t="shared" si="18"/>
        <v>evar64 string</v>
      </c>
      <c r="C106" s="20">
        <f t="shared" si="19"/>
        <v>7</v>
      </c>
      <c r="D106" s="20">
        <f t="shared" si="20"/>
        <v>0</v>
      </c>
      <c r="E106" s="20"/>
      <c r="F106" s="36" t="str">
        <f t="shared" si="21"/>
        <v>evar64</v>
      </c>
      <c r="G106" s="36" t="str">
        <f t="shared" si="22"/>
        <v>string</v>
      </c>
      <c r="H106" s="29">
        <v>95</v>
      </c>
      <c r="S106" s="16" t="str">
        <f t="shared" si="14"/>
        <v>evar64  string,</v>
      </c>
      <c r="T106" s="67"/>
      <c r="U106" s="68" t="str">
        <f t="shared" si="15"/>
        <v>evar64,</v>
      </c>
      <c r="V106" s="67"/>
      <c r="W106" s="67"/>
      <c r="X106" s="68" t="str">
        <f t="shared" si="16"/>
        <v>,a.evar64</v>
      </c>
      <c r="AA106" s="16" t="str">
        <f t="shared" si="17"/>
        <v>evar64</v>
      </c>
    </row>
    <row r="107" spans="1:27">
      <c r="A107" t="s">
        <v>1936</v>
      </c>
      <c r="B107" s="16" t="str">
        <f t="shared" si="18"/>
        <v>evar65 string</v>
      </c>
      <c r="C107" s="20">
        <f t="shared" si="19"/>
        <v>7</v>
      </c>
      <c r="D107" s="20">
        <f t="shared" si="20"/>
        <v>0</v>
      </c>
      <c r="E107" s="20"/>
      <c r="F107" s="36" t="str">
        <f t="shared" si="21"/>
        <v>evar65</v>
      </c>
      <c r="G107" s="36" t="str">
        <f t="shared" si="22"/>
        <v>string</v>
      </c>
      <c r="H107" s="29">
        <v>96</v>
      </c>
      <c r="S107" s="16" t="str">
        <f t="shared" si="14"/>
        <v>evar65  string,</v>
      </c>
      <c r="T107" s="67"/>
      <c r="U107" s="68" t="str">
        <f t="shared" si="15"/>
        <v>evar65,</v>
      </c>
      <c r="V107" s="67"/>
      <c r="W107" s="67"/>
      <c r="X107" s="68" t="str">
        <f t="shared" si="16"/>
        <v>,a.evar65</v>
      </c>
      <c r="AA107" s="16" t="str">
        <f t="shared" si="17"/>
        <v>evar65</v>
      </c>
    </row>
    <row r="108" spans="1:27">
      <c r="A108" t="s">
        <v>1937</v>
      </c>
      <c r="B108" s="16" t="str">
        <f t="shared" si="18"/>
        <v>evar66 string</v>
      </c>
      <c r="C108" s="20">
        <f t="shared" si="19"/>
        <v>7</v>
      </c>
      <c r="D108" s="20">
        <f t="shared" si="20"/>
        <v>0</v>
      </c>
      <c r="E108" s="20"/>
      <c r="F108" s="36" t="str">
        <f t="shared" si="21"/>
        <v>evar66</v>
      </c>
      <c r="G108" s="36" t="str">
        <f t="shared" si="22"/>
        <v>string</v>
      </c>
      <c r="H108" s="29">
        <v>97</v>
      </c>
      <c r="S108" s="16" t="str">
        <f t="shared" si="14"/>
        <v>evar66  string,</v>
      </c>
      <c r="T108" s="67"/>
      <c r="U108" s="68" t="str">
        <f t="shared" si="15"/>
        <v>evar66,</v>
      </c>
      <c r="V108" s="67"/>
      <c r="W108" s="67"/>
      <c r="X108" s="68" t="str">
        <f t="shared" si="16"/>
        <v>,a.evar66</v>
      </c>
      <c r="AA108" s="16" t="str">
        <f t="shared" si="17"/>
        <v>evar66</v>
      </c>
    </row>
    <row r="109" spans="1:27">
      <c r="A109" t="s">
        <v>1938</v>
      </c>
      <c r="B109" s="16" t="str">
        <f t="shared" si="18"/>
        <v>evar67 string</v>
      </c>
      <c r="C109" s="20">
        <f t="shared" si="19"/>
        <v>7</v>
      </c>
      <c r="D109" s="20">
        <f t="shared" si="20"/>
        <v>0</v>
      </c>
      <c r="E109" s="20"/>
      <c r="F109" s="36" t="str">
        <f t="shared" si="21"/>
        <v>evar67</v>
      </c>
      <c r="G109" s="36" t="str">
        <f t="shared" si="22"/>
        <v>string</v>
      </c>
      <c r="H109" s="29">
        <v>98</v>
      </c>
      <c r="S109" s="16" t="str">
        <f t="shared" si="14"/>
        <v>evar67  string,</v>
      </c>
      <c r="T109" s="67"/>
      <c r="U109" s="68" t="str">
        <f t="shared" si="15"/>
        <v>evar67,</v>
      </c>
      <c r="V109" s="67"/>
      <c r="W109" s="67"/>
      <c r="X109" s="68" t="str">
        <f t="shared" si="16"/>
        <v>,a.evar67</v>
      </c>
      <c r="AA109" s="16" t="str">
        <f t="shared" si="17"/>
        <v>evar67</v>
      </c>
    </row>
    <row r="110" spans="1:27">
      <c r="A110" t="s">
        <v>1939</v>
      </c>
      <c r="B110" s="16" t="str">
        <f t="shared" si="18"/>
        <v>evar68 string</v>
      </c>
      <c r="C110" s="20">
        <f t="shared" si="19"/>
        <v>7</v>
      </c>
      <c r="D110" s="20">
        <f t="shared" si="20"/>
        <v>0</v>
      </c>
      <c r="F110" s="36" t="str">
        <f t="shared" si="21"/>
        <v>evar68</v>
      </c>
      <c r="G110" s="36" t="str">
        <f t="shared" si="22"/>
        <v>string</v>
      </c>
      <c r="H110" s="29">
        <v>99</v>
      </c>
      <c r="S110" s="16" t="str">
        <f t="shared" si="14"/>
        <v>evar68  string,</v>
      </c>
      <c r="T110" s="67"/>
      <c r="U110" s="68" t="str">
        <f t="shared" si="15"/>
        <v>evar68,</v>
      </c>
      <c r="V110" s="67"/>
      <c r="W110" s="67"/>
      <c r="X110" s="68" t="str">
        <f t="shared" si="16"/>
        <v>,a.evar68</v>
      </c>
      <c r="AA110" s="16" t="str">
        <f t="shared" si="17"/>
        <v>evar68</v>
      </c>
    </row>
    <row r="111" spans="1:27">
      <c r="A111" t="s">
        <v>1940</v>
      </c>
      <c r="B111" s="16" t="str">
        <f t="shared" si="18"/>
        <v>evar69 string</v>
      </c>
      <c r="C111" s="20">
        <f t="shared" si="19"/>
        <v>7</v>
      </c>
      <c r="D111" s="20">
        <f t="shared" si="20"/>
        <v>0</v>
      </c>
      <c r="E111" s="20"/>
      <c r="F111" s="36" t="str">
        <f t="shared" si="21"/>
        <v>evar69</v>
      </c>
      <c r="G111" s="36" t="str">
        <f t="shared" si="22"/>
        <v>string</v>
      </c>
      <c r="H111" s="29">
        <v>100</v>
      </c>
      <c r="S111" s="16" t="str">
        <f t="shared" si="14"/>
        <v>evar69  string,</v>
      </c>
      <c r="T111" s="67"/>
      <c r="U111" s="68" t="str">
        <f t="shared" si="15"/>
        <v>evar69,</v>
      </c>
      <c r="V111" s="67"/>
      <c r="W111" s="67"/>
      <c r="X111" s="68" t="str">
        <f t="shared" si="16"/>
        <v>,a.evar69</v>
      </c>
      <c r="AA111" s="16" t="str">
        <f t="shared" si="17"/>
        <v>evar69</v>
      </c>
    </row>
    <row r="112" spans="1:27">
      <c r="A112" t="s">
        <v>1941</v>
      </c>
      <c r="B112" s="16" t="str">
        <f t="shared" si="18"/>
        <v>evar70 string</v>
      </c>
      <c r="C112" s="20">
        <f t="shared" si="19"/>
        <v>7</v>
      </c>
      <c r="D112" s="20">
        <f t="shared" si="20"/>
        <v>0</v>
      </c>
      <c r="E112" s="20"/>
      <c r="F112" s="36" t="str">
        <f t="shared" si="21"/>
        <v>evar70</v>
      </c>
      <c r="G112" s="36" t="str">
        <f t="shared" si="22"/>
        <v>string</v>
      </c>
      <c r="H112" s="29">
        <v>101</v>
      </c>
      <c r="S112" s="16" t="str">
        <f t="shared" si="14"/>
        <v>evar70  string,</v>
      </c>
      <c r="T112" s="67"/>
      <c r="U112" s="68" t="str">
        <f t="shared" si="15"/>
        <v>evar70,</v>
      </c>
      <c r="V112" s="67"/>
      <c r="W112" s="67"/>
      <c r="X112" s="68" t="str">
        <f t="shared" si="16"/>
        <v>,a.evar70</v>
      </c>
      <c r="AA112" s="16" t="str">
        <f t="shared" si="17"/>
        <v>evar70</v>
      </c>
    </row>
    <row r="113" spans="1:27">
      <c r="A113" t="s">
        <v>1942</v>
      </c>
      <c r="B113" s="16" t="str">
        <f t="shared" si="18"/>
        <v>evar71 string</v>
      </c>
      <c r="C113" s="20">
        <f t="shared" si="19"/>
        <v>7</v>
      </c>
      <c r="D113" s="20">
        <f t="shared" si="20"/>
        <v>0</v>
      </c>
      <c r="E113" s="20"/>
      <c r="F113" s="36" t="str">
        <f t="shared" si="21"/>
        <v>evar71</v>
      </c>
      <c r="G113" s="36" t="str">
        <f t="shared" si="22"/>
        <v>string</v>
      </c>
      <c r="H113" s="29">
        <v>102</v>
      </c>
      <c r="S113" s="16" t="str">
        <f t="shared" si="14"/>
        <v>evar71  string,</v>
      </c>
      <c r="T113" s="67"/>
      <c r="U113" s="68" t="str">
        <f t="shared" si="15"/>
        <v>evar71,</v>
      </c>
      <c r="V113" s="67"/>
      <c r="W113" s="67"/>
      <c r="X113" s="68" t="str">
        <f t="shared" si="16"/>
        <v>,a.evar71</v>
      </c>
      <c r="AA113" s="16" t="str">
        <f t="shared" si="17"/>
        <v>evar71</v>
      </c>
    </row>
    <row r="114" spans="1:27">
      <c r="A114" t="s">
        <v>1943</v>
      </c>
      <c r="B114" s="16" t="str">
        <f t="shared" si="18"/>
        <v>evar72 string</v>
      </c>
      <c r="C114" s="20">
        <f t="shared" si="19"/>
        <v>7</v>
      </c>
      <c r="D114" s="20">
        <f t="shared" si="20"/>
        <v>0</v>
      </c>
      <c r="E114" s="20"/>
      <c r="F114" s="36" t="str">
        <f t="shared" si="21"/>
        <v>evar72</v>
      </c>
      <c r="G114" s="36" t="str">
        <f t="shared" si="22"/>
        <v>string</v>
      </c>
      <c r="H114" s="29">
        <v>103</v>
      </c>
      <c r="S114" s="16" t="str">
        <f t="shared" si="14"/>
        <v>evar72  string,</v>
      </c>
      <c r="T114" s="67"/>
      <c r="U114" s="68" t="str">
        <f t="shared" si="15"/>
        <v>evar72,</v>
      </c>
      <c r="V114" s="67"/>
      <c r="W114" s="67"/>
      <c r="X114" s="68" t="str">
        <f t="shared" si="16"/>
        <v>,a.evar72</v>
      </c>
      <c r="AA114" s="16" t="str">
        <f t="shared" si="17"/>
        <v>evar72</v>
      </c>
    </row>
    <row r="115" spans="1:27">
      <c r="A115" t="s">
        <v>1944</v>
      </c>
      <c r="B115" s="16" t="str">
        <f t="shared" si="18"/>
        <v>evar73 string</v>
      </c>
      <c r="C115" s="20">
        <f t="shared" si="19"/>
        <v>7</v>
      </c>
      <c r="D115" s="20">
        <f t="shared" si="20"/>
        <v>0</v>
      </c>
      <c r="F115" s="36" t="str">
        <f t="shared" si="21"/>
        <v>evar73</v>
      </c>
      <c r="G115" s="36" t="str">
        <f t="shared" si="22"/>
        <v>string</v>
      </c>
      <c r="H115" s="29">
        <v>104</v>
      </c>
      <c r="S115" s="16" t="str">
        <f t="shared" si="14"/>
        <v>evar73  string,</v>
      </c>
      <c r="T115" s="67"/>
      <c r="U115" s="68" t="str">
        <f t="shared" si="15"/>
        <v>evar73,</v>
      </c>
      <c r="V115" s="67"/>
      <c r="W115" s="67"/>
      <c r="X115" s="68" t="str">
        <f t="shared" si="16"/>
        <v>,a.evar73</v>
      </c>
      <c r="AA115" s="16" t="str">
        <f t="shared" si="17"/>
        <v>evar73</v>
      </c>
    </row>
    <row r="116" spans="1:27">
      <c r="A116" t="s">
        <v>1945</v>
      </c>
      <c r="B116" s="16" t="str">
        <f t="shared" si="18"/>
        <v>evar74 string</v>
      </c>
      <c r="C116" s="20">
        <f t="shared" si="19"/>
        <v>7</v>
      </c>
      <c r="D116" s="20">
        <f t="shared" si="20"/>
        <v>0</v>
      </c>
      <c r="E116" s="20"/>
      <c r="F116" s="36" t="str">
        <f t="shared" si="21"/>
        <v>evar74</v>
      </c>
      <c r="G116" s="36" t="str">
        <f t="shared" si="22"/>
        <v>string</v>
      </c>
      <c r="H116" s="29">
        <v>105</v>
      </c>
      <c r="S116" s="16" t="str">
        <f t="shared" si="14"/>
        <v>evar74  string,</v>
      </c>
      <c r="T116" s="67"/>
      <c r="U116" s="68" t="str">
        <f t="shared" si="15"/>
        <v>evar74,</v>
      </c>
      <c r="V116" s="67"/>
      <c r="W116" s="67"/>
      <c r="X116" s="68" t="str">
        <f t="shared" si="16"/>
        <v>,a.evar74</v>
      </c>
      <c r="AA116" s="16" t="str">
        <f t="shared" si="17"/>
        <v>evar74</v>
      </c>
    </row>
    <row r="117" spans="1:27">
      <c r="A117" t="s">
        <v>1946</v>
      </c>
      <c r="B117" s="16" t="str">
        <f t="shared" si="18"/>
        <v>evar75 string</v>
      </c>
      <c r="C117" s="20">
        <f t="shared" si="19"/>
        <v>7</v>
      </c>
      <c r="D117" s="20">
        <f t="shared" si="20"/>
        <v>0</v>
      </c>
      <c r="E117" s="20"/>
      <c r="F117" s="36" t="str">
        <f t="shared" si="21"/>
        <v>evar75</v>
      </c>
      <c r="G117" s="36" t="str">
        <f t="shared" si="22"/>
        <v>string</v>
      </c>
      <c r="H117" s="29">
        <v>106</v>
      </c>
      <c r="S117" s="16" t="str">
        <f t="shared" si="14"/>
        <v>evar75  string,</v>
      </c>
      <c r="T117" s="67"/>
      <c r="U117" s="68" t="str">
        <f t="shared" si="15"/>
        <v>evar75,</v>
      </c>
      <c r="V117" s="67"/>
      <c r="W117" s="67"/>
      <c r="X117" s="68" t="str">
        <f t="shared" si="16"/>
        <v>,a.evar75</v>
      </c>
      <c r="AA117" s="16" t="str">
        <f t="shared" si="17"/>
        <v>evar75</v>
      </c>
    </row>
    <row r="118" spans="1:27">
      <c r="A118" t="s">
        <v>1947</v>
      </c>
      <c r="B118" s="16" t="str">
        <f t="shared" si="18"/>
        <v>evar76 string</v>
      </c>
      <c r="C118" s="20">
        <f t="shared" si="19"/>
        <v>7</v>
      </c>
      <c r="D118" s="20">
        <f t="shared" si="20"/>
        <v>0</v>
      </c>
      <c r="E118" s="20"/>
      <c r="F118" s="36" t="str">
        <f t="shared" si="21"/>
        <v>evar76</v>
      </c>
      <c r="G118" s="36" t="str">
        <f t="shared" si="22"/>
        <v>string</v>
      </c>
      <c r="H118" s="29">
        <v>107</v>
      </c>
      <c r="S118" s="16" t="str">
        <f t="shared" si="14"/>
        <v>evar76  string,</v>
      </c>
      <c r="T118" s="67"/>
      <c r="U118" s="68" t="str">
        <f t="shared" si="15"/>
        <v>evar76,</v>
      </c>
      <c r="V118" s="67"/>
      <c r="W118" s="67"/>
      <c r="X118" s="68" t="str">
        <f t="shared" si="16"/>
        <v>,a.evar76</v>
      </c>
      <c r="AA118" s="16" t="str">
        <f t="shared" si="17"/>
        <v>evar76</v>
      </c>
    </row>
    <row r="119" spans="1:27">
      <c r="A119" t="s">
        <v>1948</v>
      </c>
      <c r="B119" s="16" t="str">
        <f t="shared" si="18"/>
        <v>evar77 string</v>
      </c>
      <c r="C119" s="20">
        <f t="shared" si="19"/>
        <v>7</v>
      </c>
      <c r="D119" s="20">
        <f t="shared" si="20"/>
        <v>0</v>
      </c>
      <c r="E119" s="20"/>
      <c r="F119" s="36" t="str">
        <f t="shared" si="21"/>
        <v>evar77</v>
      </c>
      <c r="G119" s="36" t="str">
        <f t="shared" si="22"/>
        <v>string</v>
      </c>
      <c r="H119" s="29">
        <v>108</v>
      </c>
      <c r="S119" s="16" t="str">
        <f t="shared" si="14"/>
        <v>evar77  string,</v>
      </c>
      <c r="T119" s="67"/>
      <c r="U119" s="68" t="str">
        <f t="shared" si="15"/>
        <v>evar77,</v>
      </c>
      <c r="V119" s="67"/>
      <c r="W119" s="67"/>
      <c r="X119" s="68" t="str">
        <f t="shared" si="16"/>
        <v>,a.evar77</v>
      </c>
      <c r="AA119" s="16" t="str">
        <f t="shared" si="17"/>
        <v>evar77</v>
      </c>
    </row>
    <row r="120" spans="1:27">
      <c r="A120" t="s">
        <v>1949</v>
      </c>
      <c r="B120" s="16" t="str">
        <f t="shared" si="18"/>
        <v>evar78 string</v>
      </c>
      <c r="C120" s="20">
        <f t="shared" si="19"/>
        <v>7</v>
      </c>
      <c r="D120" s="20">
        <f t="shared" si="20"/>
        <v>0</v>
      </c>
      <c r="F120" s="36" t="str">
        <f t="shared" si="21"/>
        <v>evar78</v>
      </c>
      <c r="G120" s="36" t="str">
        <f t="shared" si="22"/>
        <v>string</v>
      </c>
      <c r="H120" s="29">
        <v>109</v>
      </c>
      <c r="S120" s="16" t="str">
        <f t="shared" si="14"/>
        <v>evar78  string,</v>
      </c>
      <c r="T120" s="67"/>
      <c r="U120" s="68" t="str">
        <f t="shared" si="15"/>
        <v>evar78,</v>
      </c>
      <c r="V120" s="67"/>
      <c r="W120" s="67"/>
      <c r="X120" s="68" t="str">
        <f t="shared" si="16"/>
        <v>,a.evar78</v>
      </c>
      <c r="AA120" s="16" t="str">
        <f t="shared" si="17"/>
        <v>evar78</v>
      </c>
    </row>
    <row r="121" spans="1:27">
      <c r="A121" t="s">
        <v>1950</v>
      </c>
      <c r="B121" s="16" t="str">
        <f t="shared" si="18"/>
        <v>evar79 string</v>
      </c>
      <c r="C121" s="20">
        <f t="shared" si="19"/>
        <v>7</v>
      </c>
      <c r="D121" s="20">
        <f t="shared" si="20"/>
        <v>0</v>
      </c>
      <c r="E121" s="20"/>
      <c r="F121" s="36" t="str">
        <f t="shared" si="21"/>
        <v>evar79</v>
      </c>
      <c r="G121" s="36" t="str">
        <f t="shared" si="22"/>
        <v>string</v>
      </c>
      <c r="H121" s="29">
        <v>110</v>
      </c>
      <c r="S121" s="16" t="str">
        <f t="shared" si="14"/>
        <v>evar79  string,</v>
      </c>
      <c r="T121" s="67"/>
      <c r="U121" s="68" t="str">
        <f t="shared" si="15"/>
        <v>evar79,</v>
      </c>
      <c r="V121" s="67"/>
      <c r="W121" s="67"/>
      <c r="X121" s="68" t="str">
        <f t="shared" si="16"/>
        <v>,a.evar79</v>
      </c>
      <c r="AA121" s="16" t="str">
        <f t="shared" si="17"/>
        <v>evar79</v>
      </c>
    </row>
    <row r="122" spans="1:27">
      <c r="A122" t="s">
        <v>1951</v>
      </c>
      <c r="B122" s="16" t="str">
        <f t="shared" si="18"/>
        <v>evar80 string</v>
      </c>
      <c r="C122" s="20">
        <f t="shared" si="19"/>
        <v>7</v>
      </c>
      <c r="D122" s="20">
        <f t="shared" si="20"/>
        <v>0</v>
      </c>
      <c r="E122" s="20"/>
      <c r="F122" s="36" t="str">
        <f t="shared" si="21"/>
        <v>evar80</v>
      </c>
      <c r="G122" s="36" t="str">
        <f t="shared" si="22"/>
        <v>string</v>
      </c>
      <c r="H122" s="29">
        <v>111</v>
      </c>
      <c r="S122" s="16" t="str">
        <f t="shared" si="14"/>
        <v>evar80  string,</v>
      </c>
      <c r="T122" s="67"/>
      <c r="U122" s="68" t="str">
        <f t="shared" si="15"/>
        <v>evar80,</v>
      </c>
      <c r="V122" s="67"/>
      <c r="W122" s="67"/>
      <c r="X122" s="68" t="str">
        <f t="shared" si="16"/>
        <v>,a.evar80</v>
      </c>
      <c r="AA122" s="16" t="str">
        <f t="shared" si="17"/>
        <v>evar80</v>
      </c>
    </row>
    <row r="123" spans="1:27">
      <c r="A123" t="s">
        <v>1952</v>
      </c>
      <c r="B123" s="16" t="str">
        <f t="shared" si="18"/>
        <v>evar81 string</v>
      </c>
      <c r="C123" s="20">
        <f t="shared" si="19"/>
        <v>7</v>
      </c>
      <c r="D123" s="20">
        <f t="shared" si="20"/>
        <v>0</v>
      </c>
      <c r="E123" s="20"/>
      <c r="F123" s="36" t="str">
        <f t="shared" si="21"/>
        <v>evar81</v>
      </c>
      <c r="G123" s="36" t="str">
        <f t="shared" si="22"/>
        <v>string</v>
      </c>
      <c r="H123" s="29">
        <v>112</v>
      </c>
      <c r="S123" s="16" t="str">
        <f t="shared" si="14"/>
        <v>evar81  string,</v>
      </c>
      <c r="T123" s="67"/>
      <c r="U123" s="68" t="str">
        <f t="shared" si="15"/>
        <v>evar81,</v>
      </c>
      <c r="V123" s="67"/>
      <c r="W123" s="67"/>
      <c r="X123" s="68" t="str">
        <f t="shared" si="16"/>
        <v>,a.evar81</v>
      </c>
      <c r="AA123" s="16" t="str">
        <f t="shared" si="17"/>
        <v>evar81</v>
      </c>
    </row>
    <row r="124" spans="1:27">
      <c r="A124" t="s">
        <v>1953</v>
      </c>
      <c r="B124" s="16" t="str">
        <f t="shared" si="18"/>
        <v>evar82 string</v>
      </c>
      <c r="C124" s="20">
        <f t="shared" si="19"/>
        <v>7</v>
      </c>
      <c r="D124" s="20">
        <f t="shared" si="20"/>
        <v>0</v>
      </c>
      <c r="E124" s="20"/>
      <c r="F124" s="36" t="str">
        <f t="shared" si="21"/>
        <v>evar82</v>
      </c>
      <c r="G124" s="36" t="str">
        <f t="shared" si="22"/>
        <v>string</v>
      </c>
      <c r="H124" s="29">
        <v>113</v>
      </c>
      <c r="S124" s="16" t="str">
        <f t="shared" si="14"/>
        <v>evar82  string,</v>
      </c>
      <c r="T124" s="67"/>
      <c r="U124" s="68" t="str">
        <f t="shared" si="15"/>
        <v>evar82,</v>
      </c>
      <c r="V124" s="67"/>
      <c r="W124" s="67"/>
      <c r="X124" s="68" t="str">
        <f t="shared" si="16"/>
        <v>,a.evar82</v>
      </c>
      <c r="AA124" s="16" t="str">
        <f t="shared" si="17"/>
        <v>evar82</v>
      </c>
    </row>
    <row r="125" spans="1:27">
      <c r="A125" t="s">
        <v>1954</v>
      </c>
      <c r="B125" s="16" t="str">
        <f t="shared" si="18"/>
        <v>evar83 string</v>
      </c>
      <c r="C125" s="20">
        <f t="shared" si="19"/>
        <v>7</v>
      </c>
      <c r="D125" s="20">
        <f t="shared" si="20"/>
        <v>0</v>
      </c>
      <c r="F125" s="36" t="str">
        <f t="shared" si="21"/>
        <v>evar83</v>
      </c>
      <c r="G125" s="36" t="str">
        <f t="shared" si="22"/>
        <v>string</v>
      </c>
      <c r="H125" s="29">
        <v>114</v>
      </c>
      <c r="S125" s="16" t="str">
        <f t="shared" si="14"/>
        <v>evar83  string,</v>
      </c>
      <c r="T125" s="67"/>
      <c r="U125" s="68" t="str">
        <f t="shared" si="15"/>
        <v>evar83,</v>
      </c>
      <c r="V125" s="67"/>
      <c r="W125" s="67"/>
      <c r="X125" s="68" t="str">
        <f t="shared" si="16"/>
        <v>,a.evar83</v>
      </c>
      <c r="AA125" s="16" t="str">
        <f t="shared" si="17"/>
        <v>evar83</v>
      </c>
    </row>
    <row r="126" spans="1:27">
      <c r="A126" t="s">
        <v>1955</v>
      </c>
      <c r="B126" s="16" t="str">
        <f t="shared" si="18"/>
        <v>evar84 string</v>
      </c>
      <c r="C126" s="20">
        <f t="shared" si="19"/>
        <v>7</v>
      </c>
      <c r="D126" s="20">
        <f t="shared" si="20"/>
        <v>0</v>
      </c>
      <c r="E126" s="20"/>
      <c r="F126" s="36" t="str">
        <f t="shared" si="21"/>
        <v>evar84</v>
      </c>
      <c r="G126" s="36" t="str">
        <f t="shared" si="22"/>
        <v>string</v>
      </c>
      <c r="H126" s="29">
        <v>115</v>
      </c>
      <c r="S126" s="16" t="str">
        <f t="shared" si="14"/>
        <v>evar84  string,</v>
      </c>
      <c r="T126" s="67"/>
      <c r="U126" s="68" t="str">
        <f t="shared" si="15"/>
        <v>evar84,</v>
      </c>
      <c r="V126" s="67"/>
      <c r="W126" s="67"/>
      <c r="X126" s="68" t="str">
        <f t="shared" si="16"/>
        <v>,a.evar84</v>
      </c>
      <c r="AA126" s="16" t="str">
        <f t="shared" si="17"/>
        <v>evar84</v>
      </c>
    </row>
    <row r="127" spans="1:27">
      <c r="A127" t="s">
        <v>1956</v>
      </c>
      <c r="B127" s="16" t="str">
        <f t="shared" si="18"/>
        <v>evar85 string</v>
      </c>
      <c r="C127" s="20">
        <f t="shared" si="19"/>
        <v>7</v>
      </c>
      <c r="D127" s="20">
        <f t="shared" si="20"/>
        <v>0</v>
      </c>
      <c r="E127" s="20"/>
      <c r="F127" s="36" t="str">
        <f t="shared" si="21"/>
        <v>evar85</v>
      </c>
      <c r="G127" s="36" t="str">
        <f t="shared" si="22"/>
        <v>string</v>
      </c>
      <c r="H127" s="29">
        <v>116</v>
      </c>
      <c r="S127" s="16" t="str">
        <f t="shared" si="14"/>
        <v>evar85  string,</v>
      </c>
      <c r="T127" s="67"/>
      <c r="U127" s="68" t="str">
        <f t="shared" si="15"/>
        <v>evar85,</v>
      </c>
      <c r="V127" s="67"/>
      <c r="W127" s="67"/>
      <c r="X127" s="68" t="str">
        <f t="shared" si="16"/>
        <v>,a.evar85</v>
      </c>
      <c r="AA127" s="16" t="str">
        <f t="shared" si="17"/>
        <v>evar85</v>
      </c>
    </row>
    <row r="128" spans="1:27">
      <c r="A128" t="s">
        <v>1957</v>
      </c>
      <c r="B128" s="16" t="str">
        <f t="shared" si="18"/>
        <v>evar86 string</v>
      </c>
      <c r="C128" s="20">
        <f t="shared" si="19"/>
        <v>7</v>
      </c>
      <c r="D128" s="20">
        <f t="shared" si="20"/>
        <v>0</v>
      </c>
      <c r="E128" s="20"/>
      <c r="F128" s="36" t="str">
        <f t="shared" si="21"/>
        <v>evar86</v>
      </c>
      <c r="G128" s="36" t="str">
        <f t="shared" si="22"/>
        <v>string</v>
      </c>
      <c r="H128" s="29">
        <v>117</v>
      </c>
      <c r="S128" s="16" t="str">
        <f t="shared" si="14"/>
        <v>evar86  string,</v>
      </c>
      <c r="T128" s="67"/>
      <c r="U128" s="68" t="str">
        <f t="shared" si="15"/>
        <v>evar86,</v>
      </c>
      <c r="V128" s="67"/>
      <c r="W128" s="67"/>
      <c r="X128" s="68" t="str">
        <f t="shared" si="16"/>
        <v>,a.evar86</v>
      </c>
      <c r="AA128" s="16" t="str">
        <f t="shared" si="17"/>
        <v>evar86</v>
      </c>
    </row>
    <row r="129" spans="1:27">
      <c r="A129" t="s">
        <v>1958</v>
      </c>
      <c r="B129" s="16" t="str">
        <f t="shared" si="18"/>
        <v>evar87 string</v>
      </c>
      <c r="C129" s="20">
        <f t="shared" si="19"/>
        <v>7</v>
      </c>
      <c r="D129" s="20">
        <f t="shared" si="20"/>
        <v>0</v>
      </c>
      <c r="E129" s="20"/>
      <c r="F129" s="36" t="str">
        <f t="shared" si="21"/>
        <v>evar87</v>
      </c>
      <c r="G129" s="36" t="str">
        <f t="shared" si="22"/>
        <v>string</v>
      </c>
      <c r="H129" s="29">
        <v>118</v>
      </c>
      <c r="S129" s="16" t="str">
        <f t="shared" si="14"/>
        <v>evar87  string,</v>
      </c>
      <c r="T129" s="67"/>
      <c r="U129" s="68" t="str">
        <f t="shared" si="15"/>
        <v>evar87,</v>
      </c>
      <c r="V129" s="67"/>
      <c r="W129" s="67"/>
      <c r="X129" s="68" t="str">
        <f t="shared" si="16"/>
        <v>,a.evar87</v>
      </c>
      <c r="AA129" s="16" t="str">
        <f t="shared" si="17"/>
        <v>evar87</v>
      </c>
    </row>
    <row r="130" spans="1:27">
      <c r="A130" t="s">
        <v>1959</v>
      </c>
      <c r="B130" s="16" t="str">
        <f t="shared" si="18"/>
        <v>evar88 string</v>
      </c>
      <c r="C130" s="20">
        <f t="shared" si="19"/>
        <v>7</v>
      </c>
      <c r="D130" s="20">
        <f t="shared" si="20"/>
        <v>0</v>
      </c>
      <c r="F130" s="36" t="str">
        <f t="shared" si="21"/>
        <v>evar88</v>
      </c>
      <c r="G130" s="36" t="str">
        <f t="shared" si="22"/>
        <v>string</v>
      </c>
      <c r="H130" s="29">
        <v>119</v>
      </c>
      <c r="S130" s="16" t="str">
        <f t="shared" si="14"/>
        <v>evar88  string,</v>
      </c>
      <c r="T130" s="67"/>
      <c r="U130" s="68" t="str">
        <f t="shared" si="15"/>
        <v>evar88,</v>
      </c>
      <c r="V130" s="67"/>
      <c r="W130" s="67"/>
      <c r="X130" s="68" t="str">
        <f t="shared" si="16"/>
        <v>,a.evar88</v>
      </c>
      <c r="AA130" s="16" t="str">
        <f t="shared" si="17"/>
        <v>evar88</v>
      </c>
    </row>
    <row r="131" spans="1:27">
      <c r="A131" t="s">
        <v>1960</v>
      </c>
      <c r="B131" s="16" t="str">
        <f t="shared" si="18"/>
        <v>evar89 string</v>
      </c>
      <c r="C131" s="20">
        <f t="shared" si="19"/>
        <v>7</v>
      </c>
      <c r="D131" s="20">
        <f t="shared" si="20"/>
        <v>0</v>
      </c>
      <c r="E131" s="20"/>
      <c r="F131" s="36" t="str">
        <f t="shared" si="21"/>
        <v>evar89</v>
      </c>
      <c r="G131" s="36" t="str">
        <f t="shared" si="22"/>
        <v>string</v>
      </c>
      <c r="H131" s="29">
        <v>120</v>
      </c>
      <c r="S131" s="16" t="str">
        <f t="shared" si="14"/>
        <v>evar89  string,</v>
      </c>
      <c r="T131" s="67"/>
      <c r="U131" s="68" t="str">
        <f t="shared" si="15"/>
        <v>evar89,</v>
      </c>
      <c r="V131" s="67"/>
      <c r="W131" s="67"/>
      <c r="X131" s="68" t="str">
        <f t="shared" si="16"/>
        <v>,a.evar89</v>
      </c>
      <c r="AA131" s="16" t="str">
        <f t="shared" si="17"/>
        <v>evar89</v>
      </c>
    </row>
    <row r="132" spans="1:27">
      <c r="A132" t="s">
        <v>1961</v>
      </c>
      <c r="B132" s="16" t="str">
        <f t="shared" si="18"/>
        <v>evar90 string</v>
      </c>
      <c r="C132" s="20">
        <f t="shared" si="19"/>
        <v>7</v>
      </c>
      <c r="D132" s="20">
        <f t="shared" si="20"/>
        <v>0</v>
      </c>
      <c r="E132" s="20"/>
      <c r="F132" s="36" t="str">
        <f t="shared" si="21"/>
        <v>evar90</v>
      </c>
      <c r="G132" s="36" t="str">
        <f t="shared" si="22"/>
        <v>string</v>
      </c>
      <c r="H132" s="29">
        <v>121</v>
      </c>
      <c r="S132" s="16" t="str">
        <f t="shared" si="14"/>
        <v>evar90  string,</v>
      </c>
      <c r="T132" s="67"/>
      <c r="U132" s="68" t="str">
        <f t="shared" si="15"/>
        <v>evar90,</v>
      </c>
      <c r="V132" s="67"/>
      <c r="W132" s="67"/>
      <c r="X132" s="68" t="str">
        <f t="shared" si="16"/>
        <v>,a.evar90</v>
      </c>
      <c r="AA132" s="16" t="str">
        <f t="shared" si="17"/>
        <v>evar90</v>
      </c>
    </row>
    <row r="133" spans="1:27">
      <c r="A133" t="s">
        <v>1962</v>
      </c>
      <c r="B133" s="16" t="str">
        <f t="shared" si="18"/>
        <v>evar91 string</v>
      </c>
      <c r="C133" s="20">
        <f t="shared" si="19"/>
        <v>7</v>
      </c>
      <c r="D133" s="20">
        <f t="shared" si="20"/>
        <v>0</v>
      </c>
      <c r="E133" s="20"/>
      <c r="F133" s="36" t="str">
        <f t="shared" si="21"/>
        <v>evar91</v>
      </c>
      <c r="G133" s="36" t="str">
        <f t="shared" si="22"/>
        <v>string</v>
      </c>
      <c r="H133" s="29">
        <v>122</v>
      </c>
      <c r="S133" s="16" t="str">
        <f t="shared" si="14"/>
        <v>evar91  string,</v>
      </c>
      <c r="T133" s="67"/>
      <c r="U133" s="68" t="str">
        <f t="shared" si="15"/>
        <v>evar91,</v>
      </c>
      <c r="V133" s="67"/>
      <c r="W133" s="67"/>
      <c r="X133" s="68" t="str">
        <f t="shared" si="16"/>
        <v>,a.evar91</v>
      </c>
      <c r="AA133" s="16" t="str">
        <f t="shared" si="17"/>
        <v>evar91</v>
      </c>
    </row>
    <row r="134" spans="1:27">
      <c r="A134" t="s">
        <v>1963</v>
      </c>
      <c r="B134" s="16" t="str">
        <f t="shared" si="18"/>
        <v>evar92 string</v>
      </c>
      <c r="C134" s="20">
        <f t="shared" si="19"/>
        <v>7</v>
      </c>
      <c r="D134" s="20">
        <f t="shared" si="20"/>
        <v>0</v>
      </c>
      <c r="E134" s="20"/>
      <c r="F134" s="36" t="str">
        <f t="shared" si="21"/>
        <v>evar92</v>
      </c>
      <c r="G134" s="36" t="str">
        <f t="shared" si="22"/>
        <v>string</v>
      </c>
      <c r="H134" s="29">
        <v>123</v>
      </c>
      <c r="S134" s="16" t="str">
        <f t="shared" si="14"/>
        <v>evar92  string,</v>
      </c>
      <c r="T134" s="67"/>
      <c r="U134" s="68" t="str">
        <f t="shared" si="15"/>
        <v>evar92,</v>
      </c>
      <c r="V134" s="67"/>
      <c r="W134" s="67"/>
      <c r="X134" s="68" t="str">
        <f t="shared" si="16"/>
        <v>,a.evar92</v>
      </c>
      <c r="AA134" s="16" t="str">
        <f t="shared" si="17"/>
        <v>evar92</v>
      </c>
    </row>
    <row r="135" spans="1:27">
      <c r="A135" t="s">
        <v>1964</v>
      </c>
      <c r="B135" s="16" t="str">
        <f t="shared" si="18"/>
        <v>evar93 string</v>
      </c>
      <c r="C135" s="20">
        <f t="shared" si="19"/>
        <v>7</v>
      </c>
      <c r="D135" s="20">
        <f t="shared" si="20"/>
        <v>0</v>
      </c>
      <c r="F135" s="36" t="str">
        <f t="shared" si="21"/>
        <v>evar93</v>
      </c>
      <c r="G135" s="36" t="str">
        <f t="shared" si="22"/>
        <v>string</v>
      </c>
      <c r="H135" s="29">
        <v>124</v>
      </c>
      <c r="S135" s="16" t="str">
        <f t="shared" si="14"/>
        <v>evar93  string,</v>
      </c>
      <c r="T135" s="67"/>
      <c r="U135" s="68" t="str">
        <f t="shared" si="15"/>
        <v>evar93,</v>
      </c>
      <c r="V135" s="67"/>
      <c r="W135" s="67"/>
      <c r="X135" s="68" t="str">
        <f t="shared" si="16"/>
        <v>,a.evar93</v>
      </c>
      <c r="AA135" s="16" t="str">
        <f t="shared" si="17"/>
        <v>evar93</v>
      </c>
    </row>
    <row r="136" spans="1:27">
      <c r="A136" t="s">
        <v>1965</v>
      </c>
      <c r="B136" s="16" t="str">
        <f t="shared" si="18"/>
        <v>evar94 string</v>
      </c>
      <c r="C136" s="20">
        <f t="shared" si="19"/>
        <v>7</v>
      </c>
      <c r="D136" s="20">
        <f t="shared" si="20"/>
        <v>0</v>
      </c>
      <c r="E136" s="20"/>
      <c r="F136" s="36" t="str">
        <f t="shared" si="21"/>
        <v>evar94</v>
      </c>
      <c r="G136" s="36" t="str">
        <f t="shared" si="22"/>
        <v>string</v>
      </c>
      <c r="H136" s="29">
        <v>125</v>
      </c>
      <c r="S136" s="16" t="str">
        <f t="shared" si="14"/>
        <v>evar94  string,</v>
      </c>
      <c r="T136" s="67"/>
      <c r="U136" s="68" t="str">
        <f t="shared" si="15"/>
        <v>evar94,</v>
      </c>
      <c r="V136" s="67"/>
      <c r="W136" s="67"/>
      <c r="X136" s="68" t="str">
        <f t="shared" si="16"/>
        <v>,a.evar94</v>
      </c>
      <c r="AA136" s="16" t="str">
        <f t="shared" si="17"/>
        <v>evar94</v>
      </c>
    </row>
    <row r="137" spans="1:27">
      <c r="A137" t="s">
        <v>1966</v>
      </c>
      <c r="B137" s="16" t="str">
        <f t="shared" si="18"/>
        <v>evar95 string</v>
      </c>
      <c r="C137" s="20">
        <f t="shared" si="19"/>
        <v>7</v>
      </c>
      <c r="D137" s="20">
        <f t="shared" si="20"/>
        <v>0</v>
      </c>
      <c r="E137" s="20"/>
      <c r="F137" s="36" t="str">
        <f t="shared" si="21"/>
        <v>evar95</v>
      </c>
      <c r="G137" s="36" t="str">
        <f t="shared" si="22"/>
        <v>string</v>
      </c>
      <c r="H137" s="29">
        <v>126</v>
      </c>
      <c r="S137" s="16" t="str">
        <f t="shared" si="14"/>
        <v>evar95  string,</v>
      </c>
      <c r="T137" s="67"/>
      <c r="U137" s="68" t="str">
        <f t="shared" si="15"/>
        <v>evar95,</v>
      </c>
      <c r="V137" s="67"/>
      <c r="W137" s="67"/>
      <c r="X137" s="68" t="str">
        <f t="shared" si="16"/>
        <v>,a.evar95</v>
      </c>
      <c r="AA137" s="16" t="str">
        <f t="shared" si="17"/>
        <v>evar95</v>
      </c>
    </row>
    <row r="138" spans="1:27">
      <c r="A138" t="s">
        <v>1967</v>
      </c>
      <c r="B138" s="16" t="str">
        <f t="shared" si="18"/>
        <v>evar96 string</v>
      </c>
      <c r="C138" s="20">
        <f t="shared" si="19"/>
        <v>7</v>
      </c>
      <c r="D138" s="20">
        <f t="shared" si="20"/>
        <v>0</v>
      </c>
      <c r="E138" s="20"/>
      <c r="F138" s="36" t="str">
        <f t="shared" si="21"/>
        <v>evar96</v>
      </c>
      <c r="G138" s="36" t="str">
        <f t="shared" si="22"/>
        <v>string</v>
      </c>
      <c r="H138" s="29">
        <v>127</v>
      </c>
      <c r="S138" s="16" t="str">
        <f t="shared" si="14"/>
        <v>evar96  string,</v>
      </c>
      <c r="T138" s="67"/>
      <c r="U138" s="68" t="str">
        <f t="shared" si="15"/>
        <v>evar96,</v>
      </c>
      <c r="V138" s="67"/>
      <c r="W138" s="67"/>
      <c r="X138" s="68" t="str">
        <f t="shared" si="16"/>
        <v>,a.evar96</v>
      </c>
      <c r="AA138" s="16" t="str">
        <f t="shared" si="17"/>
        <v>evar96</v>
      </c>
    </row>
    <row r="139" spans="1:27">
      <c r="A139" t="s">
        <v>1968</v>
      </c>
      <c r="B139" s="16" t="str">
        <f t="shared" si="18"/>
        <v>evar97 string</v>
      </c>
      <c r="C139" s="20">
        <f t="shared" si="19"/>
        <v>7</v>
      </c>
      <c r="D139" s="20">
        <f t="shared" si="20"/>
        <v>0</v>
      </c>
      <c r="E139" s="20"/>
      <c r="F139" s="36" t="str">
        <f t="shared" si="21"/>
        <v>evar97</v>
      </c>
      <c r="G139" s="36" t="str">
        <f t="shared" si="22"/>
        <v>string</v>
      </c>
      <c r="H139" s="29">
        <v>128</v>
      </c>
      <c r="S139" s="16" t="str">
        <f t="shared" si="14"/>
        <v>evar97  string,</v>
      </c>
      <c r="T139" s="67"/>
      <c r="U139" s="68" t="str">
        <f t="shared" si="15"/>
        <v>evar97,</v>
      </c>
      <c r="V139" s="67"/>
      <c r="W139" s="67"/>
      <c r="X139" s="68" t="str">
        <f t="shared" si="16"/>
        <v>,a.evar97</v>
      </c>
      <c r="AA139" s="16" t="str">
        <f t="shared" si="17"/>
        <v>evar97</v>
      </c>
    </row>
    <row r="140" spans="1:27">
      <c r="A140" t="s">
        <v>1969</v>
      </c>
      <c r="B140" s="16" t="str">
        <f t="shared" si="18"/>
        <v>evar98 string</v>
      </c>
      <c r="C140" s="20">
        <f t="shared" si="19"/>
        <v>7</v>
      </c>
      <c r="D140" s="20">
        <f t="shared" si="20"/>
        <v>0</v>
      </c>
      <c r="F140" s="36" t="str">
        <f t="shared" si="21"/>
        <v>evar98</v>
      </c>
      <c r="G140" s="36" t="str">
        <f t="shared" si="22"/>
        <v>string</v>
      </c>
      <c r="H140" s="29">
        <v>129</v>
      </c>
      <c r="S140" s="16" t="str">
        <f t="shared" si="14"/>
        <v>evar98  string,</v>
      </c>
      <c r="T140" s="67"/>
      <c r="U140" s="68" t="str">
        <f t="shared" si="15"/>
        <v>evar98,</v>
      </c>
      <c r="V140" s="67"/>
      <c r="W140" s="67"/>
      <c r="X140" s="68" t="str">
        <f t="shared" si="16"/>
        <v>,a.evar98</v>
      </c>
      <c r="AA140" s="16" t="str">
        <f t="shared" si="17"/>
        <v>evar98</v>
      </c>
    </row>
    <row r="141" spans="1:27">
      <c r="A141" t="s">
        <v>1970</v>
      </c>
      <c r="B141" s="16" t="str">
        <f t="shared" si="18"/>
        <v>evar99 string</v>
      </c>
      <c r="C141" s="20">
        <f t="shared" si="19"/>
        <v>7</v>
      </c>
      <c r="D141" s="20">
        <f t="shared" si="20"/>
        <v>0</v>
      </c>
      <c r="E141" s="20"/>
      <c r="F141" s="36" t="str">
        <f t="shared" si="21"/>
        <v>evar99</v>
      </c>
      <c r="G141" s="36" t="str">
        <f t="shared" si="22"/>
        <v>string</v>
      </c>
      <c r="H141" s="29">
        <v>130</v>
      </c>
      <c r="S141" s="16" t="str">
        <f t="shared" ref="S141:S204" si="23">F141&amp;"  "&amp;G141&amp;","</f>
        <v>evar99  string,</v>
      </c>
      <c r="T141" s="67"/>
      <c r="U141" s="68" t="str">
        <f t="shared" ref="U141:U204" si="24">F141&amp;","</f>
        <v>evar99,</v>
      </c>
      <c r="V141" s="67"/>
      <c r="W141" s="67"/>
      <c r="X141" s="68" t="str">
        <f t="shared" ref="X141:X204" si="25">",a."&amp;F141</f>
        <v>,a.evar99</v>
      </c>
      <c r="AA141" s="16" t="str">
        <f t="shared" ref="AA141:AA204" si="26">F141</f>
        <v>evar99</v>
      </c>
    </row>
    <row r="142" spans="1:27">
      <c r="A142" t="s">
        <v>1971</v>
      </c>
      <c r="B142" s="16" t="str">
        <f t="shared" si="18"/>
        <v>evar100 string</v>
      </c>
      <c r="C142" s="20">
        <f t="shared" si="19"/>
        <v>8</v>
      </c>
      <c r="D142" s="20">
        <f t="shared" si="20"/>
        <v>0</v>
      </c>
      <c r="E142" s="20"/>
      <c r="F142" s="36" t="str">
        <f t="shared" si="21"/>
        <v>evar100</v>
      </c>
      <c r="G142" s="36" t="str">
        <f t="shared" si="22"/>
        <v>string</v>
      </c>
      <c r="H142" s="29">
        <v>131</v>
      </c>
      <c r="S142" s="16" t="str">
        <f t="shared" si="23"/>
        <v>evar100  string,</v>
      </c>
      <c r="T142" s="67"/>
      <c r="U142" s="68" t="str">
        <f t="shared" si="24"/>
        <v>evar100,</v>
      </c>
      <c r="V142" s="67"/>
      <c r="W142" s="67"/>
      <c r="X142" s="68" t="str">
        <f t="shared" si="25"/>
        <v>,a.evar100</v>
      </c>
      <c r="AA142" s="16" t="str">
        <f t="shared" si="26"/>
        <v>evar100</v>
      </c>
    </row>
    <row r="143" spans="1:27">
      <c r="A143" t="s">
        <v>1972</v>
      </c>
      <c r="B143" s="16" t="str">
        <f t="shared" si="18"/>
        <v>event_list string</v>
      </c>
      <c r="C143" s="20">
        <f t="shared" si="19"/>
        <v>11</v>
      </c>
      <c r="D143" s="20">
        <f t="shared" si="20"/>
        <v>0</v>
      </c>
      <c r="E143" s="20"/>
      <c r="F143" s="36" t="str">
        <f t="shared" si="21"/>
        <v>event_list</v>
      </c>
      <c r="G143" s="36" t="str">
        <f t="shared" si="22"/>
        <v>string</v>
      </c>
      <c r="H143" s="29">
        <v>132</v>
      </c>
      <c r="S143" s="16" t="str">
        <f t="shared" si="23"/>
        <v>event_list  string,</v>
      </c>
      <c r="T143" s="67"/>
      <c r="U143" s="68" t="str">
        <f t="shared" si="24"/>
        <v>event_list,</v>
      </c>
      <c r="V143" s="67"/>
      <c r="W143" s="67"/>
      <c r="X143" s="68" t="str">
        <f t="shared" si="25"/>
        <v>,a.event_list</v>
      </c>
      <c r="AA143" s="16" t="str">
        <f t="shared" si="26"/>
        <v>event_list</v>
      </c>
    </row>
    <row r="144" spans="1:27">
      <c r="A144" t="s">
        <v>1973</v>
      </c>
      <c r="B144" s="16" t="str">
        <f t="shared" si="18"/>
        <v>exclude_hit bigint</v>
      </c>
      <c r="C144" s="20">
        <f t="shared" si="19"/>
        <v>12</v>
      </c>
      <c r="D144" s="20">
        <f t="shared" si="20"/>
        <v>0</v>
      </c>
      <c r="E144" s="20"/>
      <c r="F144" s="36" t="str">
        <f t="shared" si="21"/>
        <v>exclude_hit</v>
      </c>
      <c r="G144" s="36" t="str">
        <f t="shared" si="22"/>
        <v>bigint</v>
      </c>
      <c r="H144" s="29">
        <v>133</v>
      </c>
      <c r="S144" s="16" t="str">
        <f t="shared" si="23"/>
        <v>exclude_hit  bigint,</v>
      </c>
      <c r="T144" s="67"/>
      <c r="U144" s="68" t="str">
        <f t="shared" si="24"/>
        <v>exclude_hit,</v>
      </c>
      <c r="V144" s="67"/>
      <c r="W144" s="67"/>
      <c r="X144" s="68" t="str">
        <f t="shared" si="25"/>
        <v>,a.exclude_hit</v>
      </c>
      <c r="AA144" s="16" t="str">
        <f t="shared" si="26"/>
        <v>exclude_hit</v>
      </c>
    </row>
    <row r="145" spans="1:27">
      <c r="A145" t="s">
        <v>1974</v>
      </c>
      <c r="B145" s="16" t="str">
        <f t="shared" si="18"/>
        <v>first_hit_page_url string</v>
      </c>
      <c r="C145" s="20">
        <f t="shared" si="19"/>
        <v>19</v>
      </c>
      <c r="D145" s="20">
        <f t="shared" si="20"/>
        <v>0</v>
      </c>
      <c r="F145" s="36" t="str">
        <f t="shared" si="21"/>
        <v>first_hit_page_url</v>
      </c>
      <c r="G145" s="36" t="str">
        <f t="shared" si="22"/>
        <v>string</v>
      </c>
      <c r="H145" s="29">
        <v>134</v>
      </c>
      <c r="S145" s="16" t="str">
        <f t="shared" si="23"/>
        <v>first_hit_page_url  string,</v>
      </c>
      <c r="T145" s="67"/>
      <c r="U145" s="68" t="str">
        <f t="shared" si="24"/>
        <v>first_hit_page_url,</v>
      </c>
      <c r="V145" s="67"/>
      <c r="W145" s="67"/>
      <c r="X145" s="68" t="str">
        <f t="shared" si="25"/>
        <v>,a.first_hit_page_url</v>
      </c>
      <c r="AA145" s="16" t="str">
        <f t="shared" si="26"/>
        <v>first_hit_page_url</v>
      </c>
    </row>
    <row r="146" spans="1:27">
      <c r="A146" t="s">
        <v>1975</v>
      </c>
      <c r="B146" s="16" t="str">
        <f t="shared" ref="B146:B209" si="27">TRIM(A146)</f>
        <v>first_hit_pagename string</v>
      </c>
      <c r="C146" s="20">
        <f t="shared" ref="C146:C209" si="28">SEARCH(" ",B146)</f>
        <v>19</v>
      </c>
      <c r="D146" s="20">
        <f t="shared" ref="D146:D209" si="29">IFERROR(SEARCH(" ",B146,C146+1),0)</f>
        <v>0</v>
      </c>
      <c r="E146" s="20"/>
      <c r="F146" s="36" t="str">
        <f t="shared" ref="F146:F209" si="30">LEFT(B146,C146-1)</f>
        <v>first_hit_pagename</v>
      </c>
      <c r="G146" s="36" t="str">
        <f t="shared" ref="G146:G209" si="31">TRIM(RIGHT(A146,LEN(A146) - (C146+1)))</f>
        <v>string</v>
      </c>
      <c r="H146" s="29">
        <v>135</v>
      </c>
      <c r="S146" s="16" t="str">
        <f t="shared" si="23"/>
        <v>first_hit_pagename  string,</v>
      </c>
      <c r="T146" s="67"/>
      <c r="U146" s="68" t="str">
        <f t="shared" si="24"/>
        <v>first_hit_pagename,</v>
      </c>
      <c r="V146" s="67"/>
      <c r="W146" s="67"/>
      <c r="X146" s="68" t="str">
        <f t="shared" si="25"/>
        <v>,a.first_hit_pagename</v>
      </c>
      <c r="AA146" s="16" t="str">
        <f t="shared" si="26"/>
        <v>first_hit_pagename</v>
      </c>
    </row>
    <row r="147" spans="1:27">
      <c r="A147" t="s">
        <v>1976</v>
      </c>
      <c r="B147" s="16" t="str">
        <f t="shared" si="27"/>
        <v>first_hit_referrer string</v>
      </c>
      <c r="C147" s="20">
        <f t="shared" si="28"/>
        <v>19</v>
      </c>
      <c r="D147" s="20">
        <f t="shared" si="29"/>
        <v>0</v>
      </c>
      <c r="E147" s="20"/>
      <c r="F147" s="36" t="str">
        <f t="shared" si="30"/>
        <v>first_hit_referrer</v>
      </c>
      <c r="G147" s="36" t="str">
        <f t="shared" si="31"/>
        <v>string</v>
      </c>
      <c r="H147" s="29">
        <v>136</v>
      </c>
      <c r="S147" s="16" t="str">
        <f t="shared" si="23"/>
        <v>first_hit_referrer  string,</v>
      </c>
      <c r="T147" s="67"/>
      <c r="U147" s="68" t="str">
        <f t="shared" si="24"/>
        <v>first_hit_referrer,</v>
      </c>
      <c r="V147" s="67"/>
      <c r="W147" s="67"/>
      <c r="X147" s="68" t="str">
        <f t="shared" si="25"/>
        <v>,a.first_hit_referrer</v>
      </c>
      <c r="AA147" s="16" t="str">
        <f t="shared" si="26"/>
        <v>first_hit_referrer</v>
      </c>
    </row>
    <row r="148" spans="1:27">
      <c r="A148" t="s">
        <v>1977</v>
      </c>
      <c r="B148" s="16" t="str">
        <f t="shared" si="27"/>
        <v>first_hit_time_gmt bigint</v>
      </c>
      <c r="C148" s="20">
        <f t="shared" si="28"/>
        <v>19</v>
      </c>
      <c r="D148" s="20">
        <f t="shared" si="29"/>
        <v>0</v>
      </c>
      <c r="E148" s="20"/>
      <c r="F148" s="36" t="str">
        <f t="shared" si="30"/>
        <v>first_hit_time_gmt</v>
      </c>
      <c r="G148" s="36" t="str">
        <f t="shared" si="31"/>
        <v>bigint</v>
      </c>
      <c r="H148" s="29">
        <v>137</v>
      </c>
      <c r="S148" s="16" t="str">
        <f t="shared" si="23"/>
        <v>first_hit_time_gmt  bigint,</v>
      </c>
      <c r="T148" s="67"/>
      <c r="U148" s="68" t="str">
        <f t="shared" si="24"/>
        <v>first_hit_time_gmt,</v>
      </c>
      <c r="V148" s="67"/>
      <c r="W148" s="67"/>
      <c r="X148" s="68" t="str">
        <f t="shared" si="25"/>
        <v>,a.first_hit_time_gmt</v>
      </c>
      <c r="AA148" s="16" t="str">
        <f t="shared" si="26"/>
        <v>first_hit_time_gmt</v>
      </c>
    </row>
    <row r="149" spans="1:27">
      <c r="A149" t="s">
        <v>1978</v>
      </c>
      <c r="B149" s="16" t="str">
        <f t="shared" si="27"/>
        <v>geo_city string</v>
      </c>
      <c r="C149" s="20">
        <f t="shared" si="28"/>
        <v>9</v>
      </c>
      <c r="D149" s="20">
        <f t="shared" si="29"/>
        <v>0</v>
      </c>
      <c r="E149" s="20"/>
      <c r="F149" s="36" t="str">
        <f t="shared" si="30"/>
        <v>geo_city</v>
      </c>
      <c r="G149" s="36" t="str">
        <f t="shared" si="31"/>
        <v>string</v>
      </c>
      <c r="H149" s="29">
        <v>138</v>
      </c>
      <c r="S149" s="16" t="str">
        <f t="shared" si="23"/>
        <v>geo_city  string,</v>
      </c>
      <c r="T149" s="67"/>
      <c r="U149" s="68" t="str">
        <f t="shared" si="24"/>
        <v>geo_city,</v>
      </c>
      <c r="V149" s="67"/>
      <c r="W149" s="67"/>
      <c r="X149" s="68" t="str">
        <f t="shared" si="25"/>
        <v>,a.geo_city</v>
      </c>
      <c r="AA149" s="16" t="str">
        <f t="shared" si="26"/>
        <v>geo_city</v>
      </c>
    </row>
    <row r="150" spans="1:27">
      <c r="A150" t="s">
        <v>1979</v>
      </c>
      <c r="B150" s="16" t="str">
        <f t="shared" si="27"/>
        <v>geo_country string</v>
      </c>
      <c r="C150" s="20">
        <f t="shared" si="28"/>
        <v>12</v>
      </c>
      <c r="D150" s="20">
        <f t="shared" si="29"/>
        <v>0</v>
      </c>
      <c r="F150" s="36" t="str">
        <f t="shared" si="30"/>
        <v>geo_country</v>
      </c>
      <c r="G150" s="36" t="str">
        <f t="shared" si="31"/>
        <v>string</v>
      </c>
      <c r="H150" s="29">
        <v>139</v>
      </c>
      <c r="S150" s="16" t="str">
        <f t="shared" si="23"/>
        <v>geo_country  string,</v>
      </c>
      <c r="T150" s="67"/>
      <c r="U150" s="68" t="str">
        <f t="shared" si="24"/>
        <v>geo_country,</v>
      </c>
      <c r="V150" s="67"/>
      <c r="W150" s="67"/>
      <c r="X150" s="68" t="str">
        <f t="shared" si="25"/>
        <v>,a.geo_country</v>
      </c>
      <c r="AA150" s="16" t="str">
        <f t="shared" si="26"/>
        <v>geo_country</v>
      </c>
    </row>
    <row r="151" spans="1:27">
      <c r="A151" t="s">
        <v>1980</v>
      </c>
      <c r="B151" s="16" t="str">
        <f t="shared" si="27"/>
        <v>geo_dma bigint</v>
      </c>
      <c r="C151" s="20">
        <f t="shared" si="28"/>
        <v>8</v>
      </c>
      <c r="D151" s="20">
        <f t="shared" si="29"/>
        <v>0</v>
      </c>
      <c r="E151" s="20"/>
      <c r="F151" s="36" t="str">
        <f t="shared" si="30"/>
        <v>geo_dma</v>
      </c>
      <c r="G151" s="36" t="str">
        <f t="shared" si="31"/>
        <v>bigint</v>
      </c>
      <c r="H151" s="29">
        <v>140</v>
      </c>
      <c r="S151" s="16" t="str">
        <f t="shared" si="23"/>
        <v>geo_dma  bigint,</v>
      </c>
      <c r="T151" s="67"/>
      <c r="U151" s="68" t="str">
        <f t="shared" si="24"/>
        <v>geo_dma,</v>
      </c>
      <c r="V151" s="67"/>
      <c r="W151" s="67"/>
      <c r="X151" s="68" t="str">
        <f t="shared" si="25"/>
        <v>,a.geo_dma</v>
      </c>
      <c r="AA151" s="16" t="str">
        <f t="shared" si="26"/>
        <v>geo_dma</v>
      </c>
    </row>
    <row r="152" spans="1:27">
      <c r="A152" t="s">
        <v>1981</v>
      </c>
      <c r="B152" s="16" t="str">
        <f t="shared" si="27"/>
        <v>geo_region string</v>
      </c>
      <c r="C152" s="20">
        <f t="shared" si="28"/>
        <v>11</v>
      </c>
      <c r="D152" s="20">
        <f t="shared" si="29"/>
        <v>0</v>
      </c>
      <c r="E152" s="20"/>
      <c r="F152" s="36" t="str">
        <f t="shared" si="30"/>
        <v>geo_region</v>
      </c>
      <c r="G152" s="36" t="str">
        <f t="shared" si="31"/>
        <v>string</v>
      </c>
      <c r="H152" s="29">
        <v>141</v>
      </c>
      <c r="S152" s="16" t="str">
        <f t="shared" si="23"/>
        <v>geo_region  string,</v>
      </c>
      <c r="T152" s="67"/>
      <c r="U152" s="68" t="str">
        <f t="shared" si="24"/>
        <v>geo_region,</v>
      </c>
      <c r="V152" s="67"/>
      <c r="W152" s="67"/>
      <c r="X152" s="68" t="str">
        <f t="shared" si="25"/>
        <v>,a.geo_region</v>
      </c>
      <c r="AA152" s="16" t="str">
        <f t="shared" si="26"/>
        <v>geo_region</v>
      </c>
    </row>
    <row r="153" spans="1:27">
      <c r="A153" t="s">
        <v>1982</v>
      </c>
      <c r="B153" s="16" t="str">
        <f t="shared" si="27"/>
        <v>geo_zip string</v>
      </c>
      <c r="C153" s="20">
        <f t="shared" si="28"/>
        <v>8</v>
      </c>
      <c r="D153" s="20">
        <f t="shared" si="29"/>
        <v>0</v>
      </c>
      <c r="E153" s="20"/>
      <c r="F153" s="36" t="str">
        <f t="shared" si="30"/>
        <v>geo_zip</v>
      </c>
      <c r="G153" s="36" t="str">
        <f t="shared" si="31"/>
        <v>string</v>
      </c>
      <c r="H153" s="29">
        <v>142</v>
      </c>
      <c r="S153" s="16" t="str">
        <f t="shared" si="23"/>
        <v>geo_zip  string,</v>
      </c>
      <c r="T153" s="67"/>
      <c r="U153" s="68" t="str">
        <f t="shared" si="24"/>
        <v>geo_zip,</v>
      </c>
      <c r="V153" s="67"/>
      <c r="W153" s="67"/>
      <c r="X153" s="68" t="str">
        <f t="shared" si="25"/>
        <v>,a.geo_zip</v>
      </c>
      <c r="AA153" s="16" t="str">
        <f t="shared" si="26"/>
        <v>geo_zip</v>
      </c>
    </row>
    <row r="154" spans="1:27">
      <c r="A154" t="s">
        <v>1983</v>
      </c>
      <c r="B154" s="16" t="str">
        <f t="shared" si="27"/>
        <v>hier1 string</v>
      </c>
      <c r="C154" s="20">
        <f t="shared" si="28"/>
        <v>6</v>
      </c>
      <c r="D154" s="20">
        <f t="shared" si="29"/>
        <v>0</v>
      </c>
      <c r="E154" s="20"/>
      <c r="F154" s="36" t="str">
        <f t="shared" si="30"/>
        <v>hier1</v>
      </c>
      <c r="G154" s="36" t="str">
        <f t="shared" si="31"/>
        <v>string</v>
      </c>
      <c r="H154" s="29">
        <v>143</v>
      </c>
      <c r="S154" s="16" t="str">
        <f t="shared" si="23"/>
        <v>hier1  string,</v>
      </c>
      <c r="T154" s="67"/>
      <c r="U154" s="68" t="str">
        <f t="shared" si="24"/>
        <v>hier1,</v>
      </c>
      <c r="V154" s="67"/>
      <c r="W154" s="67"/>
      <c r="X154" s="68" t="str">
        <f t="shared" si="25"/>
        <v>,a.hier1</v>
      </c>
      <c r="AA154" s="16" t="str">
        <f t="shared" si="26"/>
        <v>hier1</v>
      </c>
    </row>
    <row r="155" spans="1:27">
      <c r="A155" t="s">
        <v>1984</v>
      </c>
      <c r="B155" s="16" t="str">
        <f t="shared" si="27"/>
        <v>hier2 string</v>
      </c>
      <c r="C155" s="20">
        <f t="shared" si="28"/>
        <v>6</v>
      </c>
      <c r="D155" s="20">
        <f t="shared" si="29"/>
        <v>0</v>
      </c>
      <c r="F155" s="36" t="str">
        <f t="shared" si="30"/>
        <v>hier2</v>
      </c>
      <c r="G155" s="36" t="str">
        <f t="shared" si="31"/>
        <v>string</v>
      </c>
      <c r="H155" s="29">
        <v>144</v>
      </c>
      <c r="S155" s="16" t="str">
        <f t="shared" si="23"/>
        <v>hier2  string,</v>
      </c>
      <c r="T155" s="67"/>
      <c r="U155" s="68" t="str">
        <f t="shared" si="24"/>
        <v>hier2,</v>
      </c>
      <c r="V155" s="67"/>
      <c r="W155" s="67"/>
      <c r="X155" s="68" t="str">
        <f t="shared" si="25"/>
        <v>,a.hier2</v>
      </c>
      <c r="AA155" s="16" t="str">
        <f t="shared" si="26"/>
        <v>hier2</v>
      </c>
    </row>
    <row r="156" spans="1:27">
      <c r="A156" t="s">
        <v>1985</v>
      </c>
      <c r="B156" s="16" t="str">
        <f t="shared" si="27"/>
        <v>hier3 string</v>
      </c>
      <c r="C156" s="20">
        <f t="shared" si="28"/>
        <v>6</v>
      </c>
      <c r="D156" s="20">
        <f t="shared" si="29"/>
        <v>0</v>
      </c>
      <c r="E156" s="20"/>
      <c r="F156" s="36" t="str">
        <f t="shared" si="30"/>
        <v>hier3</v>
      </c>
      <c r="G156" s="36" t="str">
        <f t="shared" si="31"/>
        <v>string</v>
      </c>
      <c r="H156" s="29">
        <v>145</v>
      </c>
      <c r="S156" s="16" t="str">
        <f t="shared" si="23"/>
        <v>hier3  string,</v>
      </c>
      <c r="T156" s="67"/>
      <c r="U156" s="68" t="str">
        <f t="shared" si="24"/>
        <v>hier3,</v>
      </c>
      <c r="V156" s="67"/>
      <c r="W156" s="67"/>
      <c r="X156" s="68" t="str">
        <f t="shared" si="25"/>
        <v>,a.hier3</v>
      </c>
      <c r="AA156" s="16" t="str">
        <f t="shared" si="26"/>
        <v>hier3</v>
      </c>
    </row>
    <row r="157" spans="1:27">
      <c r="A157" t="s">
        <v>1986</v>
      </c>
      <c r="B157" s="16" t="str">
        <f t="shared" si="27"/>
        <v>hier4 string</v>
      </c>
      <c r="C157" s="20">
        <f t="shared" si="28"/>
        <v>6</v>
      </c>
      <c r="D157" s="20">
        <f t="shared" si="29"/>
        <v>0</v>
      </c>
      <c r="E157" s="20"/>
      <c r="F157" s="36" t="str">
        <f t="shared" si="30"/>
        <v>hier4</v>
      </c>
      <c r="G157" s="36" t="str">
        <f t="shared" si="31"/>
        <v>string</v>
      </c>
      <c r="H157" s="29">
        <v>146</v>
      </c>
      <c r="S157" s="16" t="str">
        <f t="shared" si="23"/>
        <v>hier4  string,</v>
      </c>
      <c r="T157" s="67"/>
      <c r="U157" s="68" t="str">
        <f t="shared" si="24"/>
        <v>hier4,</v>
      </c>
      <c r="V157" s="67"/>
      <c r="W157" s="67"/>
      <c r="X157" s="68" t="str">
        <f t="shared" si="25"/>
        <v>,a.hier4</v>
      </c>
      <c r="AA157" s="16" t="str">
        <f t="shared" si="26"/>
        <v>hier4</v>
      </c>
    </row>
    <row r="158" spans="1:27">
      <c r="A158" t="s">
        <v>1987</v>
      </c>
      <c r="B158" s="16" t="str">
        <f t="shared" si="27"/>
        <v>hier5 string</v>
      </c>
      <c r="C158" s="20">
        <f t="shared" si="28"/>
        <v>6</v>
      </c>
      <c r="D158" s="20">
        <f t="shared" si="29"/>
        <v>0</v>
      </c>
      <c r="E158" s="20"/>
      <c r="F158" s="36" t="str">
        <f t="shared" si="30"/>
        <v>hier5</v>
      </c>
      <c r="G158" s="36" t="str">
        <f t="shared" si="31"/>
        <v>string</v>
      </c>
      <c r="H158" s="29">
        <v>147</v>
      </c>
      <c r="S158" s="16" t="str">
        <f t="shared" si="23"/>
        <v>hier5  string,</v>
      </c>
      <c r="T158" s="67"/>
      <c r="U158" s="68" t="str">
        <f t="shared" si="24"/>
        <v>hier5,</v>
      </c>
      <c r="V158" s="67"/>
      <c r="W158" s="67"/>
      <c r="X158" s="68" t="str">
        <f t="shared" si="25"/>
        <v>,a.hier5</v>
      </c>
      <c r="AA158" s="16" t="str">
        <f t="shared" si="26"/>
        <v>hier5</v>
      </c>
    </row>
    <row r="159" spans="1:27">
      <c r="A159" t="s">
        <v>1988</v>
      </c>
      <c r="B159" s="16" t="str">
        <f t="shared" si="27"/>
        <v>hit_source bigint</v>
      </c>
      <c r="C159" s="20">
        <f t="shared" si="28"/>
        <v>11</v>
      </c>
      <c r="D159" s="20">
        <f t="shared" si="29"/>
        <v>0</v>
      </c>
      <c r="E159" s="20"/>
      <c r="F159" s="36" t="str">
        <f t="shared" si="30"/>
        <v>hit_source</v>
      </c>
      <c r="G159" s="36" t="str">
        <f t="shared" si="31"/>
        <v>bigint</v>
      </c>
      <c r="H159" s="29">
        <v>148</v>
      </c>
      <c r="S159" s="16" t="str">
        <f t="shared" si="23"/>
        <v>hit_source  bigint,</v>
      </c>
      <c r="T159" s="67"/>
      <c r="U159" s="68" t="str">
        <f t="shared" si="24"/>
        <v>hit_source,</v>
      </c>
      <c r="V159" s="67"/>
      <c r="W159" s="67"/>
      <c r="X159" s="68" t="str">
        <f t="shared" si="25"/>
        <v>,a.hit_source</v>
      </c>
      <c r="AA159" s="16" t="str">
        <f t="shared" si="26"/>
        <v>hit_source</v>
      </c>
    </row>
    <row r="160" spans="1:27">
      <c r="A160" t="s">
        <v>1989</v>
      </c>
      <c r="B160" s="16" t="str">
        <f t="shared" si="27"/>
        <v>hit_time_gmt bigint</v>
      </c>
      <c r="C160" s="20">
        <f t="shared" si="28"/>
        <v>13</v>
      </c>
      <c r="D160" s="20">
        <f t="shared" si="29"/>
        <v>0</v>
      </c>
      <c r="F160" s="36" t="str">
        <f t="shared" si="30"/>
        <v>hit_time_gmt</v>
      </c>
      <c r="G160" s="36" t="str">
        <f t="shared" si="31"/>
        <v>bigint</v>
      </c>
      <c r="H160" s="29">
        <v>149</v>
      </c>
      <c r="S160" s="16" t="str">
        <f t="shared" si="23"/>
        <v>hit_time_gmt  bigint,</v>
      </c>
      <c r="T160" s="67"/>
      <c r="U160" s="68" t="str">
        <f t="shared" si="24"/>
        <v>hit_time_gmt,</v>
      </c>
      <c r="V160" s="67"/>
      <c r="W160" s="67"/>
      <c r="X160" s="68" t="str">
        <f t="shared" si="25"/>
        <v>,a.hit_time_gmt</v>
      </c>
      <c r="AA160" s="16" t="str">
        <f t="shared" si="26"/>
        <v>hit_time_gmt</v>
      </c>
    </row>
    <row r="161" spans="1:27">
      <c r="A161" t="s">
        <v>1990</v>
      </c>
      <c r="B161" s="16" t="str">
        <f t="shared" si="27"/>
        <v>hitid_high bigint</v>
      </c>
      <c r="C161" s="20">
        <f t="shared" si="28"/>
        <v>11</v>
      </c>
      <c r="D161" s="20">
        <f t="shared" si="29"/>
        <v>0</v>
      </c>
      <c r="E161" s="20"/>
      <c r="F161" s="36" t="str">
        <f t="shared" si="30"/>
        <v>hitid_high</v>
      </c>
      <c r="G161" s="36" t="str">
        <f t="shared" si="31"/>
        <v>bigint</v>
      </c>
      <c r="H161" s="29">
        <v>150</v>
      </c>
      <c r="S161" s="16" t="str">
        <f t="shared" si="23"/>
        <v>hitid_high  bigint,</v>
      </c>
      <c r="T161" s="67"/>
      <c r="U161" s="68" t="str">
        <f t="shared" si="24"/>
        <v>hitid_high,</v>
      </c>
      <c r="V161" s="67"/>
      <c r="W161" s="67"/>
      <c r="X161" s="68" t="str">
        <f t="shared" si="25"/>
        <v>,a.hitid_high</v>
      </c>
      <c r="AA161" s="16" t="str">
        <f t="shared" si="26"/>
        <v>hitid_high</v>
      </c>
    </row>
    <row r="162" spans="1:27">
      <c r="A162" t="s">
        <v>1991</v>
      </c>
      <c r="B162" s="16" t="str">
        <f t="shared" si="27"/>
        <v>hitid_low bigint</v>
      </c>
      <c r="C162" s="20">
        <f t="shared" si="28"/>
        <v>10</v>
      </c>
      <c r="D162" s="20">
        <f t="shared" si="29"/>
        <v>0</v>
      </c>
      <c r="E162" s="20"/>
      <c r="F162" s="36" t="str">
        <f t="shared" si="30"/>
        <v>hitid_low</v>
      </c>
      <c r="G162" s="36" t="str">
        <f t="shared" si="31"/>
        <v>bigint</v>
      </c>
      <c r="H162" s="29">
        <v>151</v>
      </c>
      <c r="S162" s="16" t="str">
        <f t="shared" si="23"/>
        <v>hitid_low  bigint,</v>
      </c>
      <c r="T162" s="67"/>
      <c r="U162" s="68" t="str">
        <f t="shared" si="24"/>
        <v>hitid_low,</v>
      </c>
      <c r="V162" s="67"/>
      <c r="W162" s="67"/>
      <c r="X162" s="68" t="str">
        <f t="shared" si="25"/>
        <v>,a.hitid_low</v>
      </c>
      <c r="AA162" s="16" t="str">
        <f t="shared" si="26"/>
        <v>hitid_low</v>
      </c>
    </row>
    <row r="163" spans="1:27">
      <c r="A163" t="s">
        <v>1992</v>
      </c>
      <c r="B163" s="16" t="str">
        <f t="shared" si="27"/>
        <v>homepage string</v>
      </c>
      <c r="C163" s="20">
        <f t="shared" si="28"/>
        <v>9</v>
      </c>
      <c r="D163" s="20">
        <f t="shared" si="29"/>
        <v>0</v>
      </c>
      <c r="E163" s="20"/>
      <c r="F163" s="36" t="str">
        <f t="shared" si="30"/>
        <v>homepage</v>
      </c>
      <c r="G163" s="36" t="str">
        <f t="shared" si="31"/>
        <v>string</v>
      </c>
      <c r="H163" s="29">
        <v>152</v>
      </c>
      <c r="S163" s="16" t="str">
        <f t="shared" si="23"/>
        <v>homepage  string,</v>
      </c>
      <c r="T163" s="67"/>
      <c r="U163" s="68" t="str">
        <f t="shared" si="24"/>
        <v>homepage,</v>
      </c>
      <c r="V163" s="67"/>
      <c r="W163" s="67"/>
      <c r="X163" s="68" t="str">
        <f t="shared" si="25"/>
        <v>,a.homepage</v>
      </c>
      <c r="AA163" s="16" t="str">
        <f t="shared" si="26"/>
        <v>homepage</v>
      </c>
    </row>
    <row r="164" spans="1:27">
      <c r="A164" t="s">
        <v>1993</v>
      </c>
      <c r="B164" s="16" t="str">
        <f t="shared" si="27"/>
        <v>hourly_visitor bigint</v>
      </c>
      <c r="C164" s="20">
        <f t="shared" si="28"/>
        <v>15</v>
      </c>
      <c r="D164" s="20">
        <f t="shared" si="29"/>
        <v>0</v>
      </c>
      <c r="E164" s="20"/>
      <c r="F164" s="36" t="str">
        <f t="shared" si="30"/>
        <v>hourly_visitor</v>
      </c>
      <c r="G164" s="36" t="str">
        <f t="shared" si="31"/>
        <v>bigint</v>
      </c>
      <c r="H164" s="29">
        <v>153</v>
      </c>
      <c r="S164" s="16" t="str">
        <f t="shared" si="23"/>
        <v>hourly_visitor  bigint,</v>
      </c>
      <c r="T164" s="67"/>
      <c r="U164" s="68" t="str">
        <f t="shared" si="24"/>
        <v>hourly_visitor,</v>
      </c>
      <c r="V164" s="67"/>
      <c r="W164" s="67"/>
      <c r="X164" s="68" t="str">
        <f t="shared" si="25"/>
        <v>,a.hourly_visitor</v>
      </c>
      <c r="AA164" s="16" t="str">
        <f t="shared" si="26"/>
        <v>hourly_visitor</v>
      </c>
    </row>
    <row r="165" spans="1:27">
      <c r="A165" t="s">
        <v>1994</v>
      </c>
      <c r="B165" s="16" t="str">
        <f t="shared" si="27"/>
        <v>ip string</v>
      </c>
      <c r="C165" s="20">
        <f t="shared" si="28"/>
        <v>3</v>
      </c>
      <c r="D165" s="20">
        <f t="shared" si="29"/>
        <v>0</v>
      </c>
      <c r="F165" s="36" t="str">
        <f t="shared" si="30"/>
        <v>ip</v>
      </c>
      <c r="G165" s="36" t="str">
        <f t="shared" si="31"/>
        <v>string</v>
      </c>
      <c r="H165" s="29">
        <v>154</v>
      </c>
      <c r="S165" s="16" t="str">
        <f t="shared" si="23"/>
        <v>ip  string,</v>
      </c>
      <c r="T165" s="67"/>
      <c r="U165" s="68" t="str">
        <f t="shared" si="24"/>
        <v>ip,</v>
      </c>
      <c r="V165" s="67"/>
      <c r="W165" s="67"/>
      <c r="X165" s="68" t="str">
        <f t="shared" si="25"/>
        <v>,a.ip</v>
      </c>
      <c r="AA165" s="16" t="str">
        <f t="shared" si="26"/>
        <v>ip</v>
      </c>
    </row>
    <row r="166" spans="1:27">
      <c r="A166" t="s">
        <v>1995</v>
      </c>
      <c r="B166" s="16" t="str">
        <f t="shared" si="27"/>
        <v>ip2 string</v>
      </c>
      <c r="C166" s="20">
        <f t="shared" si="28"/>
        <v>4</v>
      </c>
      <c r="D166" s="20">
        <f t="shared" si="29"/>
        <v>0</v>
      </c>
      <c r="E166" s="20"/>
      <c r="F166" s="36" t="str">
        <f t="shared" si="30"/>
        <v>ip2</v>
      </c>
      <c r="G166" s="36" t="str">
        <f t="shared" si="31"/>
        <v>string</v>
      </c>
      <c r="H166" s="29">
        <v>155</v>
      </c>
      <c r="S166" s="16" t="str">
        <f t="shared" si="23"/>
        <v>ip2  string,</v>
      </c>
      <c r="T166" s="67"/>
      <c r="U166" s="68" t="str">
        <f t="shared" si="24"/>
        <v>ip2,</v>
      </c>
      <c r="V166" s="67"/>
      <c r="W166" s="67"/>
      <c r="X166" s="68" t="str">
        <f t="shared" si="25"/>
        <v>,a.ip2</v>
      </c>
      <c r="AA166" s="16" t="str">
        <f t="shared" si="26"/>
        <v>ip2</v>
      </c>
    </row>
    <row r="167" spans="1:27">
      <c r="A167" t="s">
        <v>1996</v>
      </c>
      <c r="B167" s="16" t="str">
        <f t="shared" si="27"/>
        <v>j_jscript string</v>
      </c>
      <c r="C167" s="20">
        <f t="shared" si="28"/>
        <v>10</v>
      </c>
      <c r="D167" s="20">
        <f t="shared" si="29"/>
        <v>0</v>
      </c>
      <c r="E167" s="20"/>
      <c r="F167" s="36" t="str">
        <f t="shared" si="30"/>
        <v>j_jscript</v>
      </c>
      <c r="G167" s="36" t="str">
        <f t="shared" si="31"/>
        <v>string</v>
      </c>
      <c r="H167" s="29">
        <v>156</v>
      </c>
      <c r="S167" s="16" t="str">
        <f t="shared" si="23"/>
        <v>j_jscript  string,</v>
      </c>
      <c r="T167" s="67"/>
      <c r="U167" s="68" t="str">
        <f t="shared" si="24"/>
        <v>j_jscript,</v>
      </c>
      <c r="V167" s="67"/>
      <c r="W167" s="67"/>
      <c r="X167" s="68" t="str">
        <f t="shared" si="25"/>
        <v>,a.j_jscript</v>
      </c>
      <c r="AA167" s="16" t="str">
        <f t="shared" si="26"/>
        <v>j_jscript</v>
      </c>
    </row>
    <row r="168" spans="1:27">
      <c r="A168" t="s">
        <v>1997</v>
      </c>
      <c r="B168" s="16" t="str">
        <f t="shared" si="27"/>
        <v>java_enabled string</v>
      </c>
      <c r="C168" s="20">
        <f t="shared" si="28"/>
        <v>13</v>
      </c>
      <c r="D168" s="20">
        <f t="shared" si="29"/>
        <v>0</v>
      </c>
      <c r="E168" s="20"/>
      <c r="F168" s="36" t="str">
        <f t="shared" si="30"/>
        <v>java_enabled</v>
      </c>
      <c r="G168" s="36" t="str">
        <f t="shared" si="31"/>
        <v>string</v>
      </c>
      <c r="H168" s="29">
        <v>157</v>
      </c>
      <c r="S168" s="16" t="str">
        <f t="shared" si="23"/>
        <v>java_enabled  string,</v>
      </c>
      <c r="T168" s="67"/>
      <c r="U168" s="68" t="str">
        <f t="shared" si="24"/>
        <v>java_enabled,</v>
      </c>
      <c r="V168" s="67"/>
      <c r="W168" s="67"/>
      <c r="X168" s="68" t="str">
        <f t="shared" si="25"/>
        <v>,a.java_enabled</v>
      </c>
      <c r="AA168" s="16" t="str">
        <f t="shared" si="26"/>
        <v>java_enabled</v>
      </c>
    </row>
    <row r="169" spans="1:27">
      <c r="A169" t="s">
        <v>1998</v>
      </c>
      <c r="B169" s="16" t="str">
        <f t="shared" si="27"/>
        <v>javascript bigint</v>
      </c>
      <c r="C169" s="20">
        <f t="shared" si="28"/>
        <v>11</v>
      </c>
      <c r="D169" s="20">
        <f t="shared" si="29"/>
        <v>0</v>
      </c>
      <c r="E169" s="20"/>
      <c r="F169" s="36" t="str">
        <f t="shared" si="30"/>
        <v>javascript</v>
      </c>
      <c r="G169" s="36" t="str">
        <f t="shared" si="31"/>
        <v>bigint</v>
      </c>
      <c r="H169" s="29">
        <v>158</v>
      </c>
      <c r="S169" s="16" t="str">
        <f t="shared" si="23"/>
        <v>javascript  bigint,</v>
      </c>
      <c r="T169" s="67"/>
      <c r="U169" s="68" t="str">
        <f t="shared" si="24"/>
        <v>javascript,</v>
      </c>
      <c r="V169" s="67"/>
      <c r="W169" s="67"/>
      <c r="X169" s="68" t="str">
        <f t="shared" si="25"/>
        <v>,a.javascript</v>
      </c>
      <c r="AA169" s="16" t="str">
        <f t="shared" si="26"/>
        <v>javascript</v>
      </c>
    </row>
    <row r="170" spans="1:27">
      <c r="A170" t="s">
        <v>1999</v>
      </c>
      <c r="B170" s="16" t="str">
        <f t="shared" si="27"/>
        <v>language bigint</v>
      </c>
      <c r="C170" s="20">
        <f t="shared" si="28"/>
        <v>9</v>
      </c>
      <c r="D170" s="20">
        <f t="shared" si="29"/>
        <v>0</v>
      </c>
      <c r="F170" s="36" t="str">
        <f t="shared" si="30"/>
        <v>language</v>
      </c>
      <c r="G170" s="36" t="str">
        <f t="shared" si="31"/>
        <v>bigint</v>
      </c>
      <c r="H170" s="29">
        <v>159</v>
      </c>
      <c r="S170" s="16" t="str">
        <f t="shared" si="23"/>
        <v>language  bigint,</v>
      </c>
      <c r="T170" s="67"/>
      <c r="U170" s="68" t="str">
        <f t="shared" si="24"/>
        <v>language,</v>
      </c>
      <c r="V170" s="67"/>
      <c r="W170" s="67"/>
      <c r="X170" s="68" t="str">
        <f t="shared" si="25"/>
        <v>,a.language</v>
      </c>
      <c r="AA170" s="16" t="str">
        <f t="shared" si="26"/>
        <v>language</v>
      </c>
    </row>
    <row r="171" spans="1:27">
      <c r="A171" t="s">
        <v>2000</v>
      </c>
      <c r="B171" s="16" t="str">
        <f t="shared" si="27"/>
        <v>last_hit_time_gmt bigint</v>
      </c>
      <c r="C171" s="20">
        <f t="shared" si="28"/>
        <v>18</v>
      </c>
      <c r="D171" s="20">
        <f t="shared" si="29"/>
        <v>0</v>
      </c>
      <c r="E171" s="20"/>
      <c r="F171" s="36" t="str">
        <f t="shared" si="30"/>
        <v>last_hit_time_gmt</v>
      </c>
      <c r="G171" s="36" t="str">
        <f t="shared" si="31"/>
        <v>bigint</v>
      </c>
      <c r="H171" s="29">
        <v>160</v>
      </c>
      <c r="S171" s="16" t="str">
        <f t="shared" si="23"/>
        <v>last_hit_time_gmt  bigint,</v>
      </c>
      <c r="T171" s="67"/>
      <c r="U171" s="68" t="str">
        <f t="shared" si="24"/>
        <v>last_hit_time_gmt,</v>
      </c>
      <c r="V171" s="67"/>
      <c r="W171" s="67"/>
      <c r="X171" s="68" t="str">
        <f t="shared" si="25"/>
        <v>,a.last_hit_time_gmt</v>
      </c>
      <c r="AA171" s="16" t="str">
        <f t="shared" si="26"/>
        <v>last_hit_time_gmt</v>
      </c>
    </row>
    <row r="172" spans="1:27">
      <c r="A172" t="s">
        <v>2001</v>
      </c>
      <c r="B172" s="16" t="str">
        <f t="shared" si="27"/>
        <v>last_purchase_num bigint</v>
      </c>
      <c r="C172" s="20">
        <f t="shared" si="28"/>
        <v>18</v>
      </c>
      <c r="D172" s="20">
        <f t="shared" si="29"/>
        <v>0</v>
      </c>
      <c r="E172" s="20"/>
      <c r="F172" s="36" t="str">
        <f t="shared" si="30"/>
        <v>last_purchase_num</v>
      </c>
      <c r="G172" s="36" t="str">
        <f t="shared" si="31"/>
        <v>bigint</v>
      </c>
      <c r="H172" s="29">
        <v>161</v>
      </c>
      <c r="S172" s="16" t="str">
        <f t="shared" si="23"/>
        <v>last_purchase_num  bigint,</v>
      </c>
      <c r="T172" s="67"/>
      <c r="U172" s="68" t="str">
        <f t="shared" si="24"/>
        <v>last_purchase_num,</v>
      </c>
      <c r="V172" s="67"/>
      <c r="W172" s="67"/>
      <c r="X172" s="68" t="str">
        <f t="shared" si="25"/>
        <v>,a.last_purchase_num</v>
      </c>
      <c r="AA172" s="16" t="str">
        <f t="shared" si="26"/>
        <v>last_purchase_num</v>
      </c>
    </row>
    <row r="173" spans="1:27">
      <c r="A173" t="s">
        <v>2002</v>
      </c>
      <c r="B173" s="16" t="str">
        <f t="shared" si="27"/>
        <v>last_purchase_time_gmt bigint</v>
      </c>
      <c r="C173" s="20">
        <f t="shared" si="28"/>
        <v>23</v>
      </c>
      <c r="D173" s="20">
        <f t="shared" si="29"/>
        <v>0</v>
      </c>
      <c r="E173" s="20"/>
      <c r="F173" s="36" t="str">
        <f t="shared" si="30"/>
        <v>last_purchase_time_gmt</v>
      </c>
      <c r="G173" s="36" t="str">
        <f t="shared" si="31"/>
        <v>bigint</v>
      </c>
      <c r="H173" s="29">
        <v>162</v>
      </c>
      <c r="S173" s="16" t="str">
        <f t="shared" si="23"/>
        <v>last_purchase_time_gmt  bigint,</v>
      </c>
      <c r="T173" s="67"/>
      <c r="U173" s="68" t="str">
        <f t="shared" si="24"/>
        <v>last_purchase_time_gmt,</v>
      </c>
      <c r="V173" s="67"/>
      <c r="W173" s="67"/>
      <c r="X173" s="68" t="str">
        <f t="shared" si="25"/>
        <v>,a.last_purchase_time_gmt</v>
      </c>
      <c r="AA173" s="16" t="str">
        <f t="shared" si="26"/>
        <v>last_purchase_time_gmt</v>
      </c>
    </row>
    <row r="174" spans="1:27">
      <c r="A174" t="s">
        <v>2003</v>
      </c>
      <c r="B174" s="16" t="str">
        <f t="shared" si="27"/>
        <v>mc_audiences string</v>
      </c>
      <c r="C174" s="20">
        <f t="shared" si="28"/>
        <v>13</v>
      </c>
      <c r="D174" s="20">
        <f t="shared" si="29"/>
        <v>0</v>
      </c>
      <c r="E174" s="20"/>
      <c r="F174" s="36" t="str">
        <f t="shared" si="30"/>
        <v>mc_audiences</v>
      </c>
      <c r="G174" s="36" t="str">
        <f t="shared" si="31"/>
        <v>string</v>
      </c>
      <c r="H174" s="29">
        <v>163</v>
      </c>
      <c r="S174" s="16" t="str">
        <f t="shared" si="23"/>
        <v>mc_audiences  string,</v>
      </c>
      <c r="T174" s="67"/>
      <c r="U174" s="68" t="str">
        <f t="shared" si="24"/>
        <v>mc_audiences,</v>
      </c>
      <c r="V174" s="67"/>
      <c r="W174" s="67"/>
      <c r="X174" s="68" t="str">
        <f t="shared" si="25"/>
        <v>,a.mc_audiences</v>
      </c>
      <c r="AA174" s="16" t="str">
        <f t="shared" si="26"/>
        <v>mc_audiences</v>
      </c>
    </row>
    <row r="175" spans="1:27">
      <c r="A175" t="s">
        <v>2004</v>
      </c>
      <c r="B175" s="16" t="str">
        <f t="shared" si="27"/>
        <v>mcvisid string</v>
      </c>
      <c r="C175" s="20">
        <f t="shared" si="28"/>
        <v>8</v>
      </c>
      <c r="D175" s="20">
        <f t="shared" si="29"/>
        <v>0</v>
      </c>
      <c r="F175" s="36" t="str">
        <f t="shared" si="30"/>
        <v>mcvisid</v>
      </c>
      <c r="G175" s="36" t="str">
        <f t="shared" si="31"/>
        <v>string</v>
      </c>
      <c r="H175" s="29">
        <v>164</v>
      </c>
      <c r="S175" s="16" t="str">
        <f t="shared" si="23"/>
        <v>mcvisid  string,</v>
      </c>
      <c r="T175" s="67"/>
      <c r="U175" s="68" t="str">
        <f t="shared" si="24"/>
        <v>mcvisid,</v>
      </c>
      <c r="V175" s="67"/>
      <c r="W175" s="67"/>
      <c r="X175" s="68" t="str">
        <f t="shared" si="25"/>
        <v>,a.mcvisid</v>
      </c>
      <c r="AA175" s="16" t="str">
        <f t="shared" si="26"/>
        <v>mcvisid</v>
      </c>
    </row>
    <row r="176" spans="1:27">
      <c r="A176" t="s">
        <v>2005</v>
      </c>
      <c r="B176" s="16" t="str">
        <f t="shared" si="27"/>
        <v>mobile_id bigint</v>
      </c>
      <c r="C176" s="20">
        <f t="shared" si="28"/>
        <v>10</v>
      </c>
      <c r="D176" s="20">
        <f t="shared" si="29"/>
        <v>0</v>
      </c>
      <c r="E176" s="20"/>
      <c r="F176" s="36" t="str">
        <f t="shared" si="30"/>
        <v>mobile_id</v>
      </c>
      <c r="G176" s="36" t="str">
        <f t="shared" si="31"/>
        <v>bigint</v>
      </c>
      <c r="H176" s="29">
        <v>165</v>
      </c>
      <c r="S176" s="16" t="str">
        <f t="shared" si="23"/>
        <v>mobile_id  bigint,</v>
      </c>
      <c r="T176" s="67"/>
      <c r="U176" s="68" t="str">
        <f t="shared" si="24"/>
        <v>mobile_id,</v>
      </c>
      <c r="V176" s="67"/>
      <c r="W176" s="67"/>
      <c r="X176" s="68" t="str">
        <f t="shared" si="25"/>
        <v>,a.mobile_id</v>
      </c>
      <c r="AA176" s="16" t="str">
        <f t="shared" si="26"/>
        <v>mobile_id</v>
      </c>
    </row>
    <row r="177" spans="1:27">
      <c r="A177" t="s">
        <v>2006</v>
      </c>
      <c r="B177" s="16" t="str">
        <f t="shared" si="27"/>
        <v>mobileaction string</v>
      </c>
      <c r="C177" s="20">
        <f t="shared" si="28"/>
        <v>13</v>
      </c>
      <c r="D177" s="20">
        <f t="shared" si="29"/>
        <v>0</v>
      </c>
      <c r="E177" s="20"/>
      <c r="F177" s="36" t="str">
        <f t="shared" si="30"/>
        <v>mobileaction</v>
      </c>
      <c r="G177" s="36" t="str">
        <f t="shared" si="31"/>
        <v>string</v>
      </c>
      <c r="H177" s="29">
        <v>166</v>
      </c>
      <c r="S177" s="16" t="str">
        <f t="shared" si="23"/>
        <v>mobileaction  string,</v>
      </c>
      <c r="T177" s="67"/>
      <c r="U177" s="68" t="str">
        <f t="shared" si="24"/>
        <v>mobileaction,</v>
      </c>
      <c r="V177" s="67"/>
      <c r="W177" s="67"/>
      <c r="X177" s="68" t="str">
        <f t="shared" si="25"/>
        <v>,a.mobileaction</v>
      </c>
      <c r="AA177" s="16" t="str">
        <f t="shared" si="26"/>
        <v>mobileaction</v>
      </c>
    </row>
    <row r="178" spans="1:27">
      <c r="A178" t="s">
        <v>2007</v>
      </c>
      <c r="B178" s="16" t="str">
        <f t="shared" si="27"/>
        <v>mobileappid string</v>
      </c>
      <c r="C178" s="20">
        <f t="shared" si="28"/>
        <v>12</v>
      </c>
      <c r="D178" s="20">
        <f t="shared" si="29"/>
        <v>0</v>
      </c>
      <c r="E178" s="20"/>
      <c r="F178" s="36" t="str">
        <f t="shared" si="30"/>
        <v>mobileappid</v>
      </c>
      <c r="G178" s="36" t="str">
        <f t="shared" si="31"/>
        <v>string</v>
      </c>
      <c r="H178" s="29">
        <v>167</v>
      </c>
      <c r="S178" s="16" t="str">
        <f t="shared" si="23"/>
        <v>mobileappid  string,</v>
      </c>
      <c r="T178" s="67"/>
      <c r="U178" s="68" t="str">
        <f t="shared" si="24"/>
        <v>mobileappid,</v>
      </c>
      <c r="V178" s="67"/>
      <c r="W178" s="67"/>
      <c r="X178" s="68" t="str">
        <f t="shared" si="25"/>
        <v>,a.mobileappid</v>
      </c>
      <c r="AA178" s="16" t="str">
        <f t="shared" si="26"/>
        <v>mobileappid</v>
      </c>
    </row>
    <row r="179" spans="1:27">
      <c r="A179" t="s">
        <v>2008</v>
      </c>
      <c r="B179" s="16" t="str">
        <f t="shared" si="27"/>
        <v>mobilecampaigncontent string</v>
      </c>
      <c r="C179" s="20">
        <f t="shared" si="28"/>
        <v>22</v>
      </c>
      <c r="D179" s="20">
        <f t="shared" si="29"/>
        <v>0</v>
      </c>
      <c r="E179" s="20"/>
      <c r="F179" s="36" t="str">
        <f t="shared" si="30"/>
        <v>mobilecampaigncontent</v>
      </c>
      <c r="G179" s="36" t="str">
        <f t="shared" si="31"/>
        <v>string</v>
      </c>
      <c r="H179" s="29">
        <v>168</v>
      </c>
      <c r="S179" s="16" t="str">
        <f t="shared" si="23"/>
        <v>mobilecampaigncontent  string,</v>
      </c>
      <c r="T179" s="67"/>
      <c r="U179" s="68" t="str">
        <f t="shared" si="24"/>
        <v>mobilecampaigncontent,</v>
      </c>
      <c r="V179" s="67"/>
      <c r="W179" s="67"/>
      <c r="X179" s="68" t="str">
        <f t="shared" si="25"/>
        <v>,a.mobilecampaigncontent</v>
      </c>
      <c r="AA179" s="16" t="str">
        <f t="shared" si="26"/>
        <v>mobilecampaigncontent</v>
      </c>
    </row>
    <row r="180" spans="1:27">
      <c r="A180" t="s">
        <v>2009</v>
      </c>
      <c r="B180" s="16" t="str">
        <f t="shared" si="27"/>
        <v>mobilecampaignmedium string</v>
      </c>
      <c r="C180" s="20">
        <f t="shared" si="28"/>
        <v>21</v>
      </c>
      <c r="D180" s="20">
        <f t="shared" si="29"/>
        <v>0</v>
      </c>
      <c r="F180" s="36" t="str">
        <f t="shared" si="30"/>
        <v>mobilecampaignmedium</v>
      </c>
      <c r="G180" s="36" t="str">
        <f t="shared" si="31"/>
        <v>string</v>
      </c>
      <c r="H180" s="29">
        <v>169</v>
      </c>
      <c r="S180" s="16" t="str">
        <f t="shared" si="23"/>
        <v>mobilecampaignmedium  string,</v>
      </c>
      <c r="T180" s="67"/>
      <c r="U180" s="68" t="str">
        <f t="shared" si="24"/>
        <v>mobilecampaignmedium,</v>
      </c>
      <c r="V180" s="67"/>
      <c r="W180" s="67"/>
      <c r="X180" s="68" t="str">
        <f t="shared" si="25"/>
        <v>,a.mobilecampaignmedium</v>
      </c>
      <c r="AA180" s="16" t="str">
        <f t="shared" si="26"/>
        <v>mobilecampaignmedium</v>
      </c>
    </row>
    <row r="181" spans="1:27">
      <c r="A181" t="s">
        <v>2010</v>
      </c>
      <c r="B181" s="16" t="str">
        <f t="shared" si="27"/>
        <v>mobilecampaignname string</v>
      </c>
      <c r="C181" s="20">
        <f t="shared" si="28"/>
        <v>19</v>
      </c>
      <c r="D181" s="20">
        <f t="shared" si="29"/>
        <v>0</v>
      </c>
      <c r="E181" s="20"/>
      <c r="F181" s="36" t="str">
        <f t="shared" si="30"/>
        <v>mobilecampaignname</v>
      </c>
      <c r="G181" s="36" t="str">
        <f t="shared" si="31"/>
        <v>string</v>
      </c>
      <c r="H181" s="29">
        <v>170</v>
      </c>
      <c r="S181" s="16" t="str">
        <f t="shared" si="23"/>
        <v>mobilecampaignname  string,</v>
      </c>
      <c r="T181" s="67"/>
      <c r="U181" s="68" t="str">
        <f t="shared" si="24"/>
        <v>mobilecampaignname,</v>
      </c>
      <c r="V181" s="67"/>
      <c r="W181" s="67"/>
      <c r="X181" s="68" t="str">
        <f t="shared" si="25"/>
        <v>,a.mobilecampaignname</v>
      </c>
      <c r="AA181" s="16" t="str">
        <f t="shared" si="26"/>
        <v>mobilecampaignname</v>
      </c>
    </row>
    <row r="182" spans="1:27">
      <c r="A182" t="s">
        <v>2011</v>
      </c>
      <c r="B182" s="16" t="str">
        <f t="shared" si="27"/>
        <v>mobilecampaignsource string</v>
      </c>
      <c r="C182" s="20">
        <f t="shared" si="28"/>
        <v>21</v>
      </c>
      <c r="D182" s="20">
        <f t="shared" si="29"/>
        <v>0</v>
      </c>
      <c r="E182" s="20"/>
      <c r="F182" s="36" t="str">
        <f t="shared" si="30"/>
        <v>mobilecampaignsource</v>
      </c>
      <c r="G182" s="36" t="str">
        <f t="shared" si="31"/>
        <v>string</v>
      </c>
      <c r="H182" s="29">
        <v>171</v>
      </c>
      <c r="S182" s="16" t="str">
        <f t="shared" si="23"/>
        <v>mobilecampaignsource  string,</v>
      </c>
      <c r="T182" s="67"/>
      <c r="U182" s="68" t="str">
        <f t="shared" si="24"/>
        <v>mobilecampaignsource,</v>
      </c>
      <c r="V182" s="67"/>
      <c r="W182" s="67"/>
      <c r="X182" s="68" t="str">
        <f t="shared" si="25"/>
        <v>,a.mobilecampaignsource</v>
      </c>
      <c r="AA182" s="16" t="str">
        <f t="shared" si="26"/>
        <v>mobilecampaignsource</v>
      </c>
    </row>
    <row r="183" spans="1:27">
      <c r="A183" t="s">
        <v>2012</v>
      </c>
      <c r="B183" s="16" t="str">
        <f t="shared" si="27"/>
        <v>mobilecampaignterm string</v>
      </c>
      <c r="C183" s="20">
        <f t="shared" si="28"/>
        <v>19</v>
      </c>
      <c r="D183" s="20">
        <f t="shared" si="29"/>
        <v>0</v>
      </c>
      <c r="E183" s="20"/>
      <c r="F183" s="36" t="str">
        <f t="shared" si="30"/>
        <v>mobilecampaignterm</v>
      </c>
      <c r="G183" s="36" t="str">
        <f t="shared" si="31"/>
        <v>string</v>
      </c>
      <c r="H183" s="29">
        <v>172</v>
      </c>
      <c r="S183" s="16" t="str">
        <f t="shared" si="23"/>
        <v>mobilecampaignterm  string,</v>
      </c>
      <c r="T183" s="67"/>
      <c r="U183" s="68" t="str">
        <f t="shared" si="24"/>
        <v>mobilecampaignterm,</v>
      </c>
      <c r="V183" s="67"/>
      <c r="W183" s="67"/>
      <c r="X183" s="68" t="str">
        <f t="shared" si="25"/>
        <v>,a.mobilecampaignterm</v>
      </c>
      <c r="AA183" s="16" t="str">
        <f t="shared" si="26"/>
        <v>mobilecampaignterm</v>
      </c>
    </row>
    <row r="184" spans="1:27">
      <c r="A184" t="s">
        <v>2013</v>
      </c>
      <c r="B184" s="16" t="str">
        <f t="shared" si="27"/>
        <v>mobiledayofweek string</v>
      </c>
      <c r="C184" s="20">
        <f t="shared" si="28"/>
        <v>16</v>
      </c>
      <c r="D184" s="20">
        <f t="shared" si="29"/>
        <v>0</v>
      </c>
      <c r="E184" s="20"/>
      <c r="F184" s="36" t="str">
        <f t="shared" si="30"/>
        <v>mobiledayofweek</v>
      </c>
      <c r="G184" s="36" t="str">
        <f t="shared" si="31"/>
        <v>string</v>
      </c>
      <c r="H184" s="29">
        <v>173</v>
      </c>
      <c r="S184" s="16" t="str">
        <f t="shared" si="23"/>
        <v>mobiledayofweek  string,</v>
      </c>
      <c r="T184" s="67"/>
      <c r="U184" s="68" t="str">
        <f t="shared" si="24"/>
        <v>mobiledayofweek,</v>
      </c>
      <c r="V184" s="67"/>
      <c r="W184" s="67"/>
      <c r="X184" s="68" t="str">
        <f t="shared" si="25"/>
        <v>,a.mobiledayofweek</v>
      </c>
      <c r="AA184" s="16" t="str">
        <f t="shared" si="26"/>
        <v>mobiledayofweek</v>
      </c>
    </row>
    <row r="185" spans="1:27">
      <c r="A185" t="s">
        <v>2014</v>
      </c>
      <c r="B185" s="16" t="str">
        <f t="shared" si="27"/>
        <v>mobiledayssincefirstuse string</v>
      </c>
      <c r="C185" s="20">
        <f t="shared" si="28"/>
        <v>24</v>
      </c>
      <c r="D185" s="20">
        <f t="shared" si="29"/>
        <v>0</v>
      </c>
      <c r="F185" s="36" t="str">
        <f t="shared" si="30"/>
        <v>mobiledayssincefirstuse</v>
      </c>
      <c r="G185" s="36" t="str">
        <f t="shared" si="31"/>
        <v>tring</v>
      </c>
      <c r="H185" s="29">
        <v>174</v>
      </c>
      <c r="S185" s="16" t="str">
        <f t="shared" si="23"/>
        <v>mobiledayssincefirstuse  tring,</v>
      </c>
      <c r="T185" s="67"/>
      <c r="U185" s="68" t="str">
        <f t="shared" si="24"/>
        <v>mobiledayssincefirstuse,</v>
      </c>
      <c r="V185" s="67"/>
      <c r="W185" s="67"/>
      <c r="X185" s="68" t="str">
        <f t="shared" si="25"/>
        <v>,a.mobiledayssincefirstuse</v>
      </c>
      <c r="AA185" s="16" t="str">
        <f t="shared" si="26"/>
        <v>mobiledayssincefirstuse</v>
      </c>
    </row>
    <row r="186" spans="1:27">
      <c r="A186" t="s">
        <v>2015</v>
      </c>
      <c r="B186" s="16" t="str">
        <f t="shared" si="27"/>
        <v>mobiledayssincelastuse string</v>
      </c>
      <c r="C186" s="20">
        <f t="shared" si="28"/>
        <v>23</v>
      </c>
      <c r="D186" s="20">
        <f t="shared" si="29"/>
        <v>0</v>
      </c>
      <c r="E186" s="20"/>
      <c r="F186" s="36" t="str">
        <f t="shared" si="30"/>
        <v>mobiledayssincelastuse</v>
      </c>
      <c r="G186" s="36" t="str">
        <f t="shared" si="31"/>
        <v>string</v>
      </c>
      <c r="H186" s="29">
        <v>175</v>
      </c>
      <c r="S186" s="16" t="str">
        <f t="shared" si="23"/>
        <v>mobiledayssincelastuse  string,</v>
      </c>
      <c r="T186" s="67"/>
      <c r="U186" s="68" t="str">
        <f t="shared" si="24"/>
        <v>mobiledayssincelastuse,</v>
      </c>
      <c r="V186" s="67"/>
      <c r="W186" s="67"/>
      <c r="X186" s="68" t="str">
        <f t="shared" si="25"/>
        <v>,a.mobiledayssincelastuse</v>
      </c>
      <c r="AA186" s="16" t="str">
        <f t="shared" si="26"/>
        <v>mobiledayssincelastuse</v>
      </c>
    </row>
    <row r="187" spans="1:27">
      <c r="A187" t="s">
        <v>2016</v>
      </c>
      <c r="B187" s="16" t="str">
        <f t="shared" si="27"/>
        <v>mobiledevice string</v>
      </c>
      <c r="C187" s="20">
        <f t="shared" si="28"/>
        <v>13</v>
      </c>
      <c r="D187" s="20">
        <f t="shared" si="29"/>
        <v>0</v>
      </c>
      <c r="E187" s="20"/>
      <c r="F187" s="36" t="str">
        <f t="shared" si="30"/>
        <v>mobiledevice</v>
      </c>
      <c r="G187" s="36" t="str">
        <f t="shared" si="31"/>
        <v>string</v>
      </c>
      <c r="H187" s="29">
        <v>176</v>
      </c>
      <c r="S187" s="16" t="str">
        <f t="shared" si="23"/>
        <v>mobiledevice  string,</v>
      </c>
      <c r="T187" s="67"/>
      <c r="U187" s="68" t="str">
        <f t="shared" si="24"/>
        <v>mobiledevice,</v>
      </c>
      <c r="V187" s="67"/>
      <c r="W187" s="67"/>
      <c r="X187" s="68" t="str">
        <f t="shared" si="25"/>
        <v>,a.mobiledevice</v>
      </c>
      <c r="AA187" s="16" t="str">
        <f t="shared" si="26"/>
        <v>mobiledevice</v>
      </c>
    </row>
    <row r="188" spans="1:27">
      <c r="A188" t="s">
        <v>2017</v>
      </c>
      <c r="B188" s="16" t="str">
        <f t="shared" si="27"/>
        <v>mobilehourofday string</v>
      </c>
      <c r="C188" s="20">
        <f t="shared" si="28"/>
        <v>16</v>
      </c>
      <c r="D188" s="20">
        <f t="shared" si="29"/>
        <v>0</v>
      </c>
      <c r="E188" s="20"/>
      <c r="F188" s="36" t="str">
        <f t="shared" si="30"/>
        <v>mobilehourofday</v>
      </c>
      <c r="G188" s="36" t="str">
        <f t="shared" si="31"/>
        <v>string</v>
      </c>
      <c r="H188" s="29">
        <v>177</v>
      </c>
      <c r="S188" s="16" t="str">
        <f t="shared" si="23"/>
        <v>mobilehourofday  string,</v>
      </c>
      <c r="T188" s="67"/>
      <c r="U188" s="68" t="str">
        <f t="shared" si="24"/>
        <v>mobilehourofday,</v>
      </c>
      <c r="V188" s="67"/>
      <c r="W188" s="67"/>
      <c r="X188" s="68" t="str">
        <f t="shared" si="25"/>
        <v>,a.mobilehourofday</v>
      </c>
      <c r="AA188" s="16" t="str">
        <f t="shared" si="26"/>
        <v>mobilehourofday</v>
      </c>
    </row>
    <row r="189" spans="1:27">
      <c r="A189" t="s">
        <v>2018</v>
      </c>
      <c r="B189" s="16" t="str">
        <f t="shared" si="27"/>
        <v>mobileinstalldate string</v>
      </c>
      <c r="C189" s="20">
        <f t="shared" si="28"/>
        <v>18</v>
      </c>
      <c r="D189" s="20">
        <f t="shared" si="29"/>
        <v>0</v>
      </c>
      <c r="E189" s="20"/>
      <c r="F189" s="36" t="str">
        <f t="shared" si="30"/>
        <v>mobileinstalldate</v>
      </c>
      <c r="G189" s="36" t="str">
        <f t="shared" si="31"/>
        <v>string</v>
      </c>
      <c r="H189" s="29">
        <v>178</v>
      </c>
      <c r="S189" s="16" t="str">
        <f t="shared" si="23"/>
        <v>mobileinstalldate  string,</v>
      </c>
      <c r="T189" s="67"/>
      <c r="U189" s="68" t="str">
        <f t="shared" si="24"/>
        <v>mobileinstalldate,</v>
      </c>
      <c r="V189" s="67"/>
      <c r="W189" s="67"/>
      <c r="X189" s="68" t="str">
        <f t="shared" si="25"/>
        <v>,a.mobileinstalldate</v>
      </c>
      <c r="AA189" s="16" t="str">
        <f t="shared" si="26"/>
        <v>mobileinstalldate</v>
      </c>
    </row>
    <row r="190" spans="1:27">
      <c r="A190" t="s">
        <v>2019</v>
      </c>
      <c r="B190" s="16" t="str">
        <f t="shared" si="27"/>
        <v>mobilelaunchnumber string</v>
      </c>
      <c r="C190" s="20">
        <f t="shared" si="28"/>
        <v>19</v>
      </c>
      <c r="D190" s="20">
        <f t="shared" si="29"/>
        <v>0</v>
      </c>
      <c r="F190" s="36" t="str">
        <f t="shared" si="30"/>
        <v>mobilelaunchnumber</v>
      </c>
      <c r="G190" s="36" t="str">
        <f t="shared" si="31"/>
        <v>string</v>
      </c>
      <c r="H190" s="29">
        <v>179</v>
      </c>
      <c r="S190" s="16" t="str">
        <f t="shared" si="23"/>
        <v>mobilelaunchnumber  string,</v>
      </c>
      <c r="T190" s="67"/>
      <c r="U190" s="68" t="str">
        <f t="shared" si="24"/>
        <v>mobilelaunchnumber,</v>
      </c>
      <c r="V190" s="67"/>
      <c r="W190" s="67"/>
      <c r="X190" s="68" t="str">
        <f t="shared" si="25"/>
        <v>,a.mobilelaunchnumber</v>
      </c>
      <c r="AA190" s="16" t="str">
        <f t="shared" si="26"/>
        <v>mobilelaunchnumber</v>
      </c>
    </row>
    <row r="191" spans="1:27">
      <c r="A191" t="s">
        <v>2020</v>
      </c>
      <c r="B191" s="16" t="str">
        <f t="shared" si="27"/>
        <v>mobileltv string</v>
      </c>
      <c r="C191" s="20">
        <f t="shared" si="28"/>
        <v>10</v>
      </c>
      <c r="D191" s="20">
        <f t="shared" si="29"/>
        <v>0</v>
      </c>
      <c r="E191" s="20"/>
      <c r="F191" s="36" t="str">
        <f t="shared" si="30"/>
        <v>mobileltv</v>
      </c>
      <c r="G191" s="36" t="str">
        <f t="shared" si="31"/>
        <v>string</v>
      </c>
      <c r="H191" s="29">
        <v>180</v>
      </c>
      <c r="S191" s="16" t="str">
        <f t="shared" si="23"/>
        <v>mobileltv  string,</v>
      </c>
      <c r="T191" s="67"/>
      <c r="U191" s="68" t="str">
        <f t="shared" si="24"/>
        <v>mobileltv,</v>
      </c>
      <c r="V191" s="67"/>
      <c r="W191" s="67"/>
      <c r="X191" s="68" t="str">
        <f t="shared" si="25"/>
        <v>,a.mobileltv</v>
      </c>
      <c r="AA191" s="16" t="str">
        <f t="shared" si="26"/>
        <v>mobileltv</v>
      </c>
    </row>
    <row r="192" spans="1:27">
      <c r="A192" t="s">
        <v>2021</v>
      </c>
      <c r="B192" s="16" t="str">
        <f t="shared" si="27"/>
        <v>mobilemessageid string</v>
      </c>
      <c r="C192" s="20">
        <f t="shared" si="28"/>
        <v>16</v>
      </c>
      <c r="D192" s="20">
        <f t="shared" si="29"/>
        <v>0</v>
      </c>
      <c r="E192" s="20"/>
      <c r="F192" s="36" t="str">
        <f t="shared" si="30"/>
        <v>mobilemessageid</v>
      </c>
      <c r="G192" s="36" t="str">
        <f t="shared" si="31"/>
        <v>string</v>
      </c>
      <c r="H192" s="29">
        <v>181</v>
      </c>
      <c r="S192" s="16" t="str">
        <f t="shared" si="23"/>
        <v>mobilemessageid  string,</v>
      </c>
      <c r="T192" s="67"/>
      <c r="U192" s="68" t="str">
        <f t="shared" si="24"/>
        <v>mobilemessageid,</v>
      </c>
      <c r="V192" s="67"/>
      <c r="W192" s="67"/>
      <c r="X192" s="68" t="str">
        <f t="shared" si="25"/>
        <v>,a.mobilemessageid</v>
      </c>
      <c r="AA192" s="16" t="str">
        <f t="shared" si="26"/>
        <v>mobilemessageid</v>
      </c>
    </row>
    <row r="193" spans="1:27">
      <c r="A193" t="s">
        <v>2022</v>
      </c>
      <c r="B193" s="16" t="str">
        <f t="shared" si="27"/>
        <v>mobilemessageonline string</v>
      </c>
      <c r="C193" s="20">
        <f t="shared" si="28"/>
        <v>20</v>
      </c>
      <c r="D193" s="20">
        <f t="shared" si="29"/>
        <v>0</v>
      </c>
      <c r="E193" s="20"/>
      <c r="F193" s="36" t="str">
        <f t="shared" si="30"/>
        <v>mobilemessageonline</v>
      </c>
      <c r="G193" s="36" t="str">
        <f t="shared" si="31"/>
        <v>string</v>
      </c>
      <c r="H193" s="29">
        <v>182</v>
      </c>
      <c r="S193" s="16" t="str">
        <f t="shared" si="23"/>
        <v>mobilemessageonline  string,</v>
      </c>
      <c r="T193" s="67"/>
      <c r="U193" s="68" t="str">
        <f t="shared" si="24"/>
        <v>mobilemessageonline,</v>
      </c>
      <c r="V193" s="67"/>
      <c r="W193" s="67"/>
      <c r="X193" s="68" t="str">
        <f t="shared" si="25"/>
        <v>,a.mobilemessageonline</v>
      </c>
      <c r="AA193" s="16" t="str">
        <f t="shared" si="26"/>
        <v>mobilemessageonline</v>
      </c>
    </row>
    <row r="194" spans="1:27">
      <c r="A194" t="s">
        <v>2023</v>
      </c>
      <c r="B194" s="16" t="str">
        <f t="shared" si="27"/>
        <v>mobileosversion string</v>
      </c>
      <c r="C194" s="20">
        <f t="shared" si="28"/>
        <v>16</v>
      </c>
      <c r="D194" s="20">
        <f t="shared" si="29"/>
        <v>0</v>
      </c>
      <c r="E194" s="20"/>
      <c r="F194" s="36" t="str">
        <f t="shared" si="30"/>
        <v>mobileosversion</v>
      </c>
      <c r="G194" s="36" t="str">
        <f t="shared" si="31"/>
        <v>string</v>
      </c>
      <c r="H194" s="29">
        <v>183</v>
      </c>
      <c r="S194" s="16" t="str">
        <f t="shared" si="23"/>
        <v>mobileosversion  string,</v>
      </c>
      <c r="T194" s="67"/>
      <c r="U194" s="68" t="str">
        <f t="shared" si="24"/>
        <v>mobileosversion,</v>
      </c>
      <c r="V194" s="67"/>
      <c r="W194" s="67"/>
      <c r="X194" s="68" t="str">
        <f t="shared" si="25"/>
        <v>,a.mobileosversion</v>
      </c>
      <c r="AA194" s="16" t="str">
        <f t="shared" si="26"/>
        <v>mobileosversion</v>
      </c>
    </row>
    <row r="195" spans="1:27">
      <c r="A195" t="s">
        <v>2024</v>
      </c>
      <c r="B195" s="16" t="str">
        <f t="shared" si="27"/>
        <v>mobilepushoptin string</v>
      </c>
      <c r="C195" s="20">
        <f t="shared" si="28"/>
        <v>16</v>
      </c>
      <c r="D195" s="20">
        <f t="shared" si="29"/>
        <v>0</v>
      </c>
      <c r="F195" s="36" t="str">
        <f t="shared" si="30"/>
        <v>mobilepushoptin</v>
      </c>
      <c r="G195" s="36" t="str">
        <f t="shared" si="31"/>
        <v>string</v>
      </c>
      <c r="H195" s="29">
        <v>184</v>
      </c>
      <c r="S195" s="16" t="str">
        <f t="shared" si="23"/>
        <v>mobilepushoptin  string,</v>
      </c>
      <c r="T195" s="67"/>
      <c r="U195" s="68" t="str">
        <f t="shared" si="24"/>
        <v>mobilepushoptin,</v>
      </c>
      <c r="V195" s="67"/>
      <c r="W195" s="67"/>
      <c r="X195" s="68" t="str">
        <f t="shared" si="25"/>
        <v>,a.mobilepushoptin</v>
      </c>
      <c r="AA195" s="16" t="str">
        <f t="shared" si="26"/>
        <v>mobilepushoptin</v>
      </c>
    </row>
    <row r="196" spans="1:27">
      <c r="A196" t="s">
        <v>2025</v>
      </c>
      <c r="B196" s="16" t="str">
        <f t="shared" si="27"/>
        <v>mobilepushpayloadid string</v>
      </c>
      <c r="C196" s="20">
        <f t="shared" si="28"/>
        <v>20</v>
      </c>
      <c r="D196" s="20">
        <f t="shared" si="29"/>
        <v>0</v>
      </c>
      <c r="E196" s="20"/>
      <c r="F196" s="36" t="str">
        <f t="shared" si="30"/>
        <v>mobilepushpayloadid</v>
      </c>
      <c r="G196" s="36" t="str">
        <f t="shared" si="31"/>
        <v>string</v>
      </c>
      <c r="H196" s="29">
        <v>185</v>
      </c>
      <c r="S196" s="16" t="str">
        <f t="shared" si="23"/>
        <v>mobilepushpayloadid  string,</v>
      </c>
      <c r="T196" s="67"/>
      <c r="U196" s="68" t="str">
        <f t="shared" si="24"/>
        <v>mobilepushpayloadid,</v>
      </c>
      <c r="V196" s="67"/>
      <c r="W196" s="67"/>
      <c r="X196" s="68" t="str">
        <f t="shared" si="25"/>
        <v>,a.mobilepushpayloadid</v>
      </c>
      <c r="AA196" s="16" t="str">
        <f t="shared" si="26"/>
        <v>mobilepushpayloadid</v>
      </c>
    </row>
    <row r="197" spans="1:27">
      <c r="A197" t="s">
        <v>2026</v>
      </c>
      <c r="B197" s="16" t="str">
        <f t="shared" si="27"/>
        <v>mobileresolution string</v>
      </c>
      <c r="C197" s="20">
        <f t="shared" si="28"/>
        <v>17</v>
      </c>
      <c r="D197" s="20">
        <f t="shared" si="29"/>
        <v>0</v>
      </c>
      <c r="E197" s="20"/>
      <c r="F197" s="36" t="str">
        <f t="shared" si="30"/>
        <v>mobileresolution</v>
      </c>
      <c r="G197" s="36" t="str">
        <f t="shared" si="31"/>
        <v>string</v>
      </c>
      <c r="H197" s="29">
        <v>186</v>
      </c>
      <c r="S197" s="16" t="str">
        <f t="shared" si="23"/>
        <v>mobileresolution  string,</v>
      </c>
      <c r="T197" s="67"/>
      <c r="U197" s="68" t="str">
        <f t="shared" si="24"/>
        <v>mobileresolution,</v>
      </c>
      <c r="V197" s="67"/>
      <c r="W197" s="67"/>
      <c r="X197" s="68" t="str">
        <f t="shared" si="25"/>
        <v>,a.mobileresolution</v>
      </c>
      <c r="AA197" s="16" t="str">
        <f t="shared" si="26"/>
        <v>mobileresolution</v>
      </c>
    </row>
    <row r="198" spans="1:27">
      <c r="A198" t="s">
        <v>2027</v>
      </c>
      <c r="B198" s="16" t="str">
        <f t="shared" si="27"/>
        <v>monthly_visitor bigint</v>
      </c>
      <c r="C198" s="20">
        <f t="shared" si="28"/>
        <v>16</v>
      </c>
      <c r="D198" s="20">
        <f t="shared" si="29"/>
        <v>0</v>
      </c>
      <c r="E198" s="20"/>
      <c r="F198" s="36" t="str">
        <f t="shared" si="30"/>
        <v>monthly_visitor</v>
      </c>
      <c r="G198" s="36" t="str">
        <f t="shared" si="31"/>
        <v>bigint</v>
      </c>
      <c r="H198" s="29">
        <v>187</v>
      </c>
      <c r="S198" s="16" t="str">
        <f t="shared" si="23"/>
        <v>monthly_visitor  bigint,</v>
      </c>
      <c r="T198" s="67"/>
      <c r="U198" s="68" t="str">
        <f t="shared" si="24"/>
        <v>monthly_visitor,</v>
      </c>
      <c r="V198" s="67"/>
      <c r="W198" s="67"/>
      <c r="X198" s="68" t="str">
        <f t="shared" si="25"/>
        <v>,a.monthly_visitor</v>
      </c>
      <c r="AA198" s="16" t="str">
        <f t="shared" si="26"/>
        <v>monthly_visitor</v>
      </c>
    </row>
    <row r="199" spans="1:27">
      <c r="A199" t="s">
        <v>2028</v>
      </c>
      <c r="B199" s="16" t="str">
        <f t="shared" si="27"/>
        <v>mvvar1 string</v>
      </c>
      <c r="C199" s="20">
        <f t="shared" si="28"/>
        <v>7</v>
      </c>
      <c r="D199" s="20">
        <f t="shared" si="29"/>
        <v>0</v>
      </c>
      <c r="E199" s="20"/>
      <c r="F199" s="36" t="str">
        <f t="shared" si="30"/>
        <v>mvvar1</v>
      </c>
      <c r="G199" s="36" t="str">
        <f t="shared" si="31"/>
        <v>string</v>
      </c>
      <c r="H199" s="29">
        <v>188</v>
      </c>
      <c r="S199" s="16" t="str">
        <f t="shared" si="23"/>
        <v>mvvar1  string,</v>
      </c>
      <c r="T199" s="67"/>
      <c r="U199" s="68" t="str">
        <f t="shared" si="24"/>
        <v>mvvar1,</v>
      </c>
      <c r="V199" s="67"/>
      <c r="W199" s="67"/>
      <c r="X199" s="68" t="str">
        <f t="shared" si="25"/>
        <v>,a.mvvar1</v>
      </c>
      <c r="AA199" s="16" t="str">
        <f t="shared" si="26"/>
        <v>mvvar1</v>
      </c>
    </row>
    <row r="200" spans="1:27">
      <c r="A200" t="s">
        <v>2029</v>
      </c>
      <c r="B200" s="16" t="str">
        <f t="shared" si="27"/>
        <v>mvvar2 string</v>
      </c>
      <c r="C200" s="20">
        <f t="shared" si="28"/>
        <v>7</v>
      </c>
      <c r="D200" s="20">
        <f t="shared" si="29"/>
        <v>0</v>
      </c>
      <c r="F200" s="36" t="str">
        <f t="shared" si="30"/>
        <v>mvvar2</v>
      </c>
      <c r="G200" s="36" t="str">
        <f t="shared" si="31"/>
        <v>string</v>
      </c>
      <c r="H200" s="29">
        <v>189</v>
      </c>
      <c r="S200" s="16" t="str">
        <f t="shared" si="23"/>
        <v>mvvar2  string,</v>
      </c>
      <c r="T200" s="67"/>
      <c r="U200" s="68" t="str">
        <f t="shared" si="24"/>
        <v>mvvar2,</v>
      </c>
      <c r="V200" s="67"/>
      <c r="W200" s="67"/>
      <c r="X200" s="68" t="str">
        <f t="shared" si="25"/>
        <v>,a.mvvar2</v>
      </c>
      <c r="AA200" s="16" t="str">
        <f t="shared" si="26"/>
        <v>mvvar2</v>
      </c>
    </row>
    <row r="201" spans="1:27">
      <c r="A201" t="s">
        <v>2030</v>
      </c>
      <c r="B201" s="16" t="str">
        <f t="shared" si="27"/>
        <v>mvvar3 string</v>
      </c>
      <c r="C201" s="20">
        <f t="shared" si="28"/>
        <v>7</v>
      </c>
      <c r="D201" s="20">
        <f t="shared" si="29"/>
        <v>0</v>
      </c>
      <c r="E201" s="20"/>
      <c r="F201" s="36" t="str">
        <f t="shared" si="30"/>
        <v>mvvar3</v>
      </c>
      <c r="G201" s="36" t="str">
        <f t="shared" si="31"/>
        <v>string</v>
      </c>
      <c r="H201" s="29">
        <v>190</v>
      </c>
      <c r="S201" s="16" t="str">
        <f t="shared" si="23"/>
        <v>mvvar3  string,</v>
      </c>
      <c r="T201" s="67"/>
      <c r="U201" s="68" t="str">
        <f t="shared" si="24"/>
        <v>mvvar3,</v>
      </c>
      <c r="V201" s="67"/>
      <c r="W201" s="67"/>
      <c r="X201" s="68" t="str">
        <f t="shared" si="25"/>
        <v>,a.mvvar3</v>
      </c>
      <c r="AA201" s="16" t="str">
        <f t="shared" si="26"/>
        <v>mvvar3</v>
      </c>
    </row>
    <row r="202" spans="1:27">
      <c r="A202" t="s">
        <v>2031</v>
      </c>
      <c r="B202" s="16" t="str">
        <f t="shared" si="27"/>
        <v>namespace string</v>
      </c>
      <c r="C202" s="20">
        <f t="shared" si="28"/>
        <v>10</v>
      </c>
      <c r="D202" s="20">
        <f t="shared" si="29"/>
        <v>0</v>
      </c>
      <c r="E202" s="20"/>
      <c r="F202" s="36" t="str">
        <f t="shared" si="30"/>
        <v>namespace</v>
      </c>
      <c r="G202" s="36" t="str">
        <f t="shared" si="31"/>
        <v>string</v>
      </c>
      <c r="H202" s="29">
        <v>191</v>
      </c>
      <c r="S202" s="16" t="str">
        <f t="shared" si="23"/>
        <v>namespace  string,</v>
      </c>
      <c r="T202" s="67"/>
      <c r="U202" s="68" t="str">
        <f t="shared" si="24"/>
        <v>namespace,</v>
      </c>
      <c r="V202" s="67"/>
      <c r="W202" s="67"/>
      <c r="X202" s="68" t="str">
        <f t="shared" si="25"/>
        <v>,a.namespace</v>
      </c>
      <c r="AA202" s="16" t="str">
        <f t="shared" si="26"/>
        <v>namespace</v>
      </c>
    </row>
    <row r="203" spans="1:27">
      <c r="A203" t="s">
        <v>2032</v>
      </c>
      <c r="B203" s="16" t="str">
        <f t="shared" si="27"/>
        <v>new_visit bigint</v>
      </c>
      <c r="C203" s="20">
        <f t="shared" si="28"/>
        <v>10</v>
      </c>
      <c r="D203" s="20">
        <f t="shared" si="29"/>
        <v>0</v>
      </c>
      <c r="E203" s="20"/>
      <c r="F203" s="36" t="str">
        <f t="shared" si="30"/>
        <v>new_visit</v>
      </c>
      <c r="G203" s="36" t="str">
        <f t="shared" si="31"/>
        <v>bigint</v>
      </c>
      <c r="H203" s="29">
        <v>192</v>
      </c>
      <c r="S203" s="16" t="str">
        <f t="shared" si="23"/>
        <v>new_visit  bigint,</v>
      </c>
      <c r="T203" s="67"/>
      <c r="U203" s="68" t="str">
        <f t="shared" si="24"/>
        <v>new_visit,</v>
      </c>
      <c r="V203" s="67"/>
      <c r="W203" s="67"/>
      <c r="X203" s="68" t="str">
        <f t="shared" si="25"/>
        <v>,a.new_visit</v>
      </c>
      <c r="AA203" s="16" t="str">
        <f t="shared" si="26"/>
        <v>new_visit</v>
      </c>
    </row>
    <row r="204" spans="1:27">
      <c r="A204" t="s">
        <v>2033</v>
      </c>
      <c r="B204" s="16" t="str">
        <f t="shared" si="27"/>
        <v>os bigint</v>
      </c>
      <c r="C204" s="20">
        <f t="shared" si="28"/>
        <v>3</v>
      </c>
      <c r="D204" s="20">
        <f t="shared" si="29"/>
        <v>0</v>
      </c>
      <c r="E204" s="20"/>
      <c r="F204" s="36" t="str">
        <f t="shared" si="30"/>
        <v>os</v>
      </c>
      <c r="G204" s="36" t="str">
        <f t="shared" si="31"/>
        <v>bigint</v>
      </c>
      <c r="H204" s="29">
        <v>193</v>
      </c>
      <c r="S204" s="16" t="str">
        <f t="shared" si="23"/>
        <v>os  bigint,</v>
      </c>
      <c r="T204" s="67"/>
      <c r="U204" s="68" t="str">
        <f t="shared" si="24"/>
        <v>os,</v>
      </c>
      <c r="V204" s="67"/>
      <c r="W204" s="67"/>
      <c r="X204" s="68" t="str">
        <f t="shared" si="25"/>
        <v>,a.os</v>
      </c>
      <c r="AA204" s="16" t="str">
        <f t="shared" si="26"/>
        <v>os</v>
      </c>
    </row>
    <row r="205" spans="1:27">
      <c r="A205" t="s">
        <v>2034</v>
      </c>
      <c r="B205" s="16" t="str">
        <f t="shared" si="27"/>
        <v>p_plugins string</v>
      </c>
      <c r="C205" s="20">
        <f t="shared" si="28"/>
        <v>10</v>
      </c>
      <c r="D205" s="20">
        <f t="shared" si="29"/>
        <v>0</v>
      </c>
      <c r="F205" s="36" t="str">
        <f t="shared" si="30"/>
        <v>p_plugins</v>
      </c>
      <c r="G205" s="36" t="str">
        <f t="shared" si="31"/>
        <v>string</v>
      </c>
      <c r="H205" s="29">
        <v>194</v>
      </c>
      <c r="S205" s="16" t="str">
        <f t="shared" ref="S205:S268" si="32">F205&amp;"  "&amp;G205&amp;","</f>
        <v>p_plugins  string,</v>
      </c>
      <c r="T205" s="67"/>
      <c r="U205" s="68" t="str">
        <f t="shared" ref="U205:U268" si="33">F205&amp;","</f>
        <v>p_plugins,</v>
      </c>
      <c r="V205" s="67"/>
      <c r="W205" s="67"/>
      <c r="X205" s="68" t="str">
        <f t="shared" ref="X205:X268" si="34">",a."&amp;F205</f>
        <v>,a.p_plugins</v>
      </c>
      <c r="AA205" s="16" t="str">
        <f t="shared" ref="AA205:AA268" si="35">F205</f>
        <v>p_plugins</v>
      </c>
    </row>
    <row r="206" spans="1:27">
      <c r="A206" t="s">
        <v>2035</v>
      </c>
      <c r="B206" s="16" t="str">
        <f t="shared" si="27"/>
        <v>page_event bigint</v>
      </c>
      <c r="C206" s="20">
        <f t="shared" si="28"/>
        <v>11</v>
      </c>
      <c r="D206" s="20">
        <f t="shared" si="29"/>
        <v>0</v>
      </c>
      <c r="E206" s="20"/>
      <c r="F206" s="36" t="str">
        <f t="shared" si="30"/>
        <v>page_event</v>
      </c>
      <c r="G206" s="36" t="str">
        <f t="shared" si="31"/>
        <v>bigint</v>
      </c>
      <c r="H206" s="29">
        <v>195</v>
      </c>
      <c r="S206" s="16" t="str">
        <f t="shared" si="32"/>
        <v>page_event  bigint,</v>
      </c>
      <c r="T206" s="67"/>
      <c r="U206" s="68" t="str">
        <f t="shared" si="33"/>
        <v>page_event,</v>
      </c>
      <c r="V206" s="67"/>
      <c r="W206" s="67"/>
      <c r="X206" s="68" t="str">
        <f t="shared" si="34"/>
        <v>,a.page_event</v>
      </c>
      <c r="AA206" s="16" t="str">
        <f t="shared" si="35"/>
        <v>page_event</v>
      </c>
    </row>
    <row r="207" spans="1:27">
      <c r="A207" t="s">
        <v>2036</v>
      </c>
      <c r="B207" s="16" t="str">
        <f t="shared" si="27"/>
        <v>page_event_var1 string</v>
      </c>
      <c r="C207" s="20">
        <f t="shared" si="28"/>
        <v>16</v>
      </c>
      <c r="D207" s="20">
        <f t="shared" si="29"/>
        <v>0</v>
      </c>
      <c r="E207" s="20"/>
      <c r="F207" s="36" t="str">
        <f t="shared" si="30"/>
        <v>page_event_var1</v>
      </c>
      <c r="G207" s="36" t="str">
        <f t="shared" si="31"/>
        <v>string</v>
      </c>
      <c r="H207" s="29">
        <v>196</v>
      </c>
      <c r="S207" s="16" t="str">
        <f t="shared" si="32"/>
        <v>page_event_var1  string,</v>
      </c>
      <c r="T207" s="67"/>
      <c r="U207" s="68" t="str">
        <f t="shared" si="33"/>
        <v>page_event_var1,</v>
      </c>
      <c r="V207" s="67"/>
      <c r="W207" s="67"/>
      <c r="X207" s="68" t="str">
        <f t="shared" si="34"/>
        <v>,a.page_event_var1</v>
      </c>
      <c r="AA207" s="16" t="str">
        <f t="shared" si="35"/>
        <v>page_event_var1</v>
      </c>
    </row>
    <row r="208" spans="1:27">
      <c r="A208" t="s">
        <v>2037</v>
      </c>
      <c r="B208" s="16" t="str">
        <f t="shared" si="27"/>
        <v>page_event_var2 string</v>
      </c>
      <c r="C208" s="20">
        <f t="shared" si="28"/>
        <v>16</v>
      </c>
      <c r="D208" s="20">
        <f t="shared" si="29"/>
        <v>0</v>
      </c>
      <c r="E208" s="20"/>
      <c r="F208" s="36" t="str">
        <f t="shared" si="30"/>
        <v>page_event_var2</v>
      </c>
      <c r="G208" s="36" t="str">
        <f t="shared" si="31"/>
        <v>string</v>
      </c>
      <c r="H208" s="29">
        <v>197</v>
      </c>
      <c r="S208" s="16" t="str">
        <f t="shared" si="32"/>
        <v>page_event_var2  string,</v>
      </c>
      <c r="T208" s="67"/>
      <c r="U208" s="68" t="str">
        <f t="shared" si="33"/>
        <v>page_event_var2,</v>
      </c>
      <c r="V208" s="67"/>
      <c r="W208" s="67"/>
      <c r="X208" s="68" t="str">
        <f t="shared" si="34"/>
        <v>,a.page_event_var2</v>
      </c>
      <c r="AA208" s="16" t="str">
        <f t="shared" si="35"/>
        <v>page_event_var2</v>
      </c>
    </row>
    <row r="209" spans="1:27">
      <c r="A209" t="s">
        <v>2038</v>
      </c>
      <c r="B209" s="16" t="str">
        <f t="shared" si="27"/>
        <v>page_event_var3 string</v>
      </c>
      <c r="C209" s="20">
        <f t="shared" si="28"/>
        <v>16</v>
      </c>
      <c r="D209" s="20">
        <f t="shared" si="29"/>
        <v>0</v>
      </c>
      <c r="E209" s="20"/>
      <c r="F209" s="36" t="str">
        <f t="shared" si="30"/>
        <v>page_event_var3</v>
      </c>
      <c r="G209" s="36" t="str">
        <f t="shared" si="31"/>
        <v>string</v>
      </c>
      <c r="H209" s="29">
        <v>198</v>
      </c>
      <c r="S209" s="16" t="str">
        <f t="shared" si="32"/>
        <v>page_event_var3  string,</v>
      </c>
      <c r="T209" s="67"/>
      <c r="U209" s="68" t="str">
        <f t="shared" si="33"/>
        <v>page_event_var3,</v>
      </c>
      <c r="V209" s="67"/>
      <c r="W209" s="67"/>
      <c r="X209" s="68" t="str">
        <f t="shared" si="34"/>
        <v>,a.page_event_var3</v>
      </c>
      <c r="AA209" s="16" t="str">
        <f t="shared" si="35"/>
        <v>page_event_var3</v>
      </c>
    </row>
    <row r="210" spans="1:27">
      <c r="A210" t="s">
        <v>2039</v>
      </c>
      <c r="B210" s="16" t="str">
        <f t="shared" ref="B210:B273" si="36">TRIM(A210)</f>
        <v>page_type string</v>
      </c>
      <c r="C210" s="20">
        <f t="shared" ref="C210:C273" si="37">SEARCH(" ",B210)</f>
        <v>10</v>
      </c>
      <c r="D210" s="20">
        <f t="shared" ref="D210:D273" si="38">IFERROR(SEARCH(" ",B210,C210+1),0)</f>
        <v>0</v>
      </c>
      <c r="F210" s="36" t="str">
        <f t="shared" ref="F210:F273" si="39">LEFT(B210,C210-1)</f>
        <v>page_type</v>
      </c>
      <c r="G210" s="36" t="str">
        <f t="shared" ref="G210:G273" si="40">TRIM(RIGHT(A210,LEN(A210) - (C210+1)))</f>
        <v>string</v>
      </c>
      <c r="H210" s="29">
        <v>199</v>
      </c>
      <c r="S210" s="16" t="str">
        <f t="shared" si="32"/>
        <v>page_type  string,</v>
      </c>
      <c r="T210" s="67"/>
      <c r="U210" s="68" t="str">
        <f t="shared" si="33"/>
        <v>page_type,</v>
      </c>
      <c r="V210" s="67"/>
      <c r="W210" s="67"/>
      <c r="X210" s="68" t="str">
        <f t="shared" si="34"/>
        <v>,a.page_type</v>
      </c>
      <c r="AA210" s="16" t="str">
        <f t="shared" si="35"/>
        <v>page_type</v>
      </c>
    </row>
    <row r="211" spans="1:27">
      <c r="A211" t="s">
        <v>2040</v>
      </c>
      <c r="B211" s="16" t="str">
        <f t="shared" si="36"/>
        <v>page_url string</v>
      </c>
      <c r="C211" s="20">
        <f t="shared" si="37"/>
        <v>9</v>
      </c>
      <c r="D211" s="20">
        <f t="shared" si="38"/>
        <v>0</v>
      </c>
      <c r="E211" s="20"/>
      <c r="F211" s="36" t="str">
        <f t="shared" si="39"/>
        <v>page_url</v>
      </c>
      <c r="G211" s="36" t="str">
        <f t="shared" si="40"/>
        <v>string</v>
      </c>
      <c r="H211" s="29">
        <v>200</v>
      </c>
      <c r="S211" s="16" t="str">
        <f t="shared" si="32"/>
        <v>page_url  string,</v>
      </c>
      <c r="T211" s="67"/>
      <c r="U211" s="68" t="str">
        <f t="shared" si="33"/>
        <v>page_url,</v>
      </c>
      <c r="V211" s="67"/>
      <c r="W211" s="67"/>
      <c r="X211" s="68" t="str">
        <f t="shared" si="34"/>
        <v>,a.page_url</v>
      </c>
      <c r="AA211" s="16" t="str">
        <f t="shared" si="35"/>
        <v>page_url</v>
      </c>
    </row>
    <row r="212" spans="1:27">
      <c r="A212" t="s">
        <v>2041</v>
      </c>
      <c r="B212" s="16" t="str">
        <f t="shared" si="36"/>
        <v>pagename string</v>
      </c>
      <c r="C212" s="20">
        <f t="shared" si="37"/>
        <v>9</v>
      </c>
      <c r="D212" s="20">
        <f t="shared" si="38"/>
        <v>0</v>
      </c>
      <c r="E212" s="20"/>
      <c r="F212" s="36" t="str">
        <f t="shared" si="39"/>
        <v>pagename</v>
      </c>
      <c r="G212" s="36" t="str">
        <f t="shared" si="40"/>
        <v>string</v>
      </c>
      <c r="H212" s="29">
        <v>201</v>
      </c>
      <c r="S212" s="16" t="str">
        <f t="shared" si="32"/>
        <v>pagename  string,</v>
      </c>
      <c r="T212" s="67"/>
      <c r="U212" s="68" t="str">
        <f t="shared" si="33"/>
        <v>pagename,</v>
      </c>
      <c r="V212" s="67"/>
      <c r="W212" s="67"/>
      <c r="X212" s="68" t="str">
        <f t="shared" si="34"/>
        <v>,a.pagename</v>
      </c>
      <c r="AA212" s="16" t="str">
        <f t="shared" si="35"/>
        <v>pagename</v>
      </c>
    </row>
    <row r="213" spans="1:27">
      <c r="A213" t="s">
        <v>2042</v>
      </c>
      <c r="B213" s="16" t="str">
        <f t="shared" si="36"/>
        <v>paid_search bigint</v>
      </c>
      <c r="C213" s="20">
        <f t="shared" si="37"/>
        <v>12</v>
      </c>
      <c r="D213" s="20">
        <f t="shared" si="38"/>
        <v>0</v>
      </c>
      <c r="E213" s="20"/>
      <c r="F213" s="36" t="str">
        <f t="shared" si="39"/>
        <v>paid_search</v>
      </c>
      <c r="G213" s="36" t="str">
        <f t="shared" si="40"/>
        <v>bigint</v>
      </c>
      <c r="H213" s="29">
        <v>202</v>
      </c>
      <c r="S213" s="16" t="str">
        <f t="shared" si="32"/>
        <v>paid_search  bigint,</v>
      </c>
      <c r="T213" s="67"/>
      <c r="U213" s="68" t="str">
        <f t="shared" si="33"/>
        <v>paid_search,</v>
      </c>
      <c r="V213" s="67"/>
      <c r="W213" s="67"/>
      <c r="X213" s="68" t="str">
        <f t="shared" si="34"/>
        <v>,a.paid_search</v>
      </c>
      <c r="AA213" s="16" t="str">
        <f t="shared" si="35"/>
        <v>paid_search</v>
      </c>
    </row>
    <row r="214" spans="1:27">
      <c r="A214" t="s">
        <v>2043</v>
      </c>
      <c r="B214" s="16" t="str">
        <f t="shared" si="36"/>
        <v>partner_plugins string</v>
      </c>
      <c r="C214" s="20">
        <f t="shared" si="37"/>
        <v>16</v>
      </c>
      <c r="D214" s="20">
        <f t="shared" si="38"/>
        <v>0</v>
      </c>
      <c r="E214" s="20"/>
      <c r="F214" s="36" t="str">
        <f t="shared" si="39"/>
        <v>partner_plugins</v>
      </c>
      <c r="G214" s="36" t="str">
        <f t="shared" si="40"/>
        <v>string</v>
      </c>
      <c r="H214" s="29">
        <v>203</v>
      </c>
      <c r="S214" s="16" t="str">
        <f t="shared" si="32"/>
        <v>partner_plugins  string,</v>
      </c>
      <c r="T214" s="67"/>
      <c r="U214" s="68" t="str">
        <f t="shared" si="33"/>
        <v>partner_plugins,</v>
      </c>
      <c r="V214" s="67"/>
      <c r="W214" s="67"/>
      <c r="X214" s="68" t="str">
        <f t="shared" si="34"/>
        <v>,a.partner_plugins</v>
      </c>
      <c r="AA214" s="16" t="str">
        <f t="shared" si="35"/>
        <v>partner_plugins</v>
      </c>
    </row>
    <row r="215" spans="1:27">
      <c r="A215" t="s">
        <v>2044</v>
      </c>
      <c r="B215" s="16" t="str">
        <f t="shared" si="36"/>
        <v>persistent_cookie string</v>
      </c>
      <c r="C215" s="20">
        <f t="shared" si="37"/>
        <v>18</v>
      </c>
      <c r="D215" s="20">
        <f t="shared" si="38"/>
        <v>0</v>
      </c>
      <c r="F215" s="36" t="str">
        <f t="shared" si="39"/>
        <v>persistent_cookie</v>
      </c>
      <c r="G215" s="36" t="str">
        <f t="shared" si="40"/>
        <v>string</v>
      </c>
      <c r="H215" s="29">
        <v>204</v>
      </c>
      <c r="S215" s="16" t="str">
        <f t="shared" si="32"/>
        <v>persistent_cookie  string,</v>
      </c>
      <c r="T215" s="67"/>
      <c r="U215" s="68" t="str">
        <f t="shared" si="33"/>
        <v>persistent_cookie,</v>
      </c>
      <c r="V215" s="67"/>
      <c r="W215" s="67"/>
      <c r="X215" s="68" t="str">
        <f t="shared" si="34"/>
        <v>,a.persistent_cookie</v>
      </c>
      <c r="AA215" s="16" t="str">
        <f t="shared" si="35"/>
        <v>persistent_cookie</v>
      </c>
    </row>
    <row r="216" spans="1:27">
      <c r="A216" t="s">
        <v>2045</v>
      </c>
      <c r="B216" s="16" t="str">
        <f t="shared" si="36"/>
        <v>plugins string</v>
      </c>
      <c r="C216" s="20">
        <f t="shared" si="37"/>
        <v>8</v>
      </c>
      <c r="D216" s="20">
        <f t="shared" si="38"/>
        <v>0</v>
      </c>
      <c r="E216" s="20"/>
      <c r="F216" s="36" t="str">
        <f t="shared" si="39"/>
        <v>plugins</v>
      </c>
      <c r="G216" s="36" t="str">
        <f t="shared" si="40"/>
        <v>string</v>
      </c>
      <c r="H216" s="29">
        <v>205</v>
      </c>
      <c r="S216" s="16" t="str">
        <f t="shared" si="32"/>
        <v>plugins  string,</v>
      </c>
      <c r="T216" s="67"/>
      <c r="U216" s="68" t="str">
        <f t="shared" si="33"/>
        <v>plugins,</v>
      </c>
      <c r="V216" s="67"/>
      <c r="W216" s="67"/>
      <c r="X216" s="68" t="str">
        <f t="shared" si="34"/>
        <v>,a.plugins</v>
      </c>
      <c r="AA216" s="16" t="str">
        <f t="shared" si="35"/>
        <v>plugins</v>
      </c>
    </row>
    <row r="217" spans="1:27">
      <c r="A217" t="s">
        <v>2046</v>
      </c>
      <c r="B217" s="16" t="str">
        <f t="shared" si="36"/>
        <v>pointofinterest string</v>
      </c>
      <c r="C217" s="20">
        <f t="shared" si="37"/>
        <v>16</v>
      </c>
      <c r="D217" s="20">
        <f t="shared" si="38"/>
        <v>0</v>
      </c>
      <c r="E217" s="20"/>
      <c r="F217" s="36" t="str">
        <f t="shared" si="39"/>
        <v>pointofinterest</v>
      </c>
      <c r="G217" s="36" t="str">
        <f t="shared" si="40"/>
        <v>string</v>
      </c>
      <c r="H217" s="29">
        <v>206</v>
      </c>
      <c r="S217" s="16" t="str">
        <f t="shared" si="32"/>
        <v>pointofinterest  string,</v>
      </c>
      <c r="T217" s="67"/>
      <c r="U217" s="68" t="str">
        <f t="shared" si="33"/>
        <v>pointofinterest,</v>
      </c>
      <c r="V217" s="67"/>
      <c r="W217" s="67"/>
      <c r="X217" s="68" t="str">
        <f t="shared" si="34"/>
        <v>,a.pointofinterest</v>
      </c>
      <c r="AA217" s="16" t="str">
        <f t="shared" si="35"/>
        <v>pointofinterest</v>
      </c>
    </row>
    <row r="218" spans="1:27">
      <c r="A218" t="s">
        <v>2047</v>
      </c>
      <c r="B218" s="16" t="str">
        <f t="shared" si="36"/>
        <v>pointofinterestdistance string</v>
      </c>
      <c r="C218" s="20">
        <f t="shared" si="37"/>
        <v>24</v>
      </c>
      <c r="D218" s="20">
        <f t="shared" si="38"/>
        <v>0</v>
      </c>
      <c r="E218" s="20"/>
      <c r="F218" s="36" t="str">
        <f t="shared" si="39"/>
        <v>pointofinterestdistance</v>
      </c>
      <c r="G218" s="36" t="str">
        <f t="shared" si="40"/>
        <v>tring</v>
      </c>
      <c r="H218" s="29">
        <v>207</v>
      </c>
      <c r="S218" s="16" t="str">
        <f t="shared" si="32"/>
        <v>pointofinterestdistance  tring,</v>
      </c>
      <c r="T218" s="67"/>
      <c r="U218" s="68" t="str">
        <f t="shared" si="33"/>
        <v>pointofinterestdistance,</v>
      </c>
      <c r="V218" s="67"/>
      <c r="W218" s="67"/>
      <c r="X218" s="68" t="str">
        <f t="shared" si="34"/>
        <v>,a.pointofinterestdistance</v>
      </c>
      <c r="AA218" s="16" t="str">
        <f t="shared" si="35"/>
        <v>pointofinterestdistance</v>
      </c>
    </row>
    <row r="219" spans="1:27">
      <c r="A219" t="s">
        <v>2048</v>
      </c>
      <c r="B219" s="16" t="str">
        <f t="shared" si="36"/>
        <v>post_browser_height bigint</v>
      </c>
      <c r="C219" s="20">
        <f t="shared" si="37"/>
        <v>20</v>
      </c>
      <c r="D219" s="20">
        <f t="shared" si="38"/>
        <v>0</v>
      </c>
      <c r="E219" s="20"/>
      <c r="F219" s="36" t="str">
        <f t="shared" si="39"/>
        <v>post_browser_height</v>
      </c>
      <c r="G219" s="36" t="str">
        <f t="shared" si="40"/>
        <v>bigint</v>
      </c>
      <c r="H219" s="29">
        <v>208</v>
      </c>
      <c r="S219" s="16" t="str">
        <f t="shared" si="32"/>
        <v>post_browser_height  bigint,</v>
      </c>
      <c r="T219" s="67"/>
      <c r="U219" s="68" t="str">
        <f t="shared" si="33"/>
        <v>post_browser_height,</v>
      </c>
      <c r="V219" s="67"/>
      <c r="W219" s="67"/>
      <c r="X219" s="68" t="str">
        <f t="shared" si="34"/>
        <v>,a.post_browser_height</v>
      </c>
      <c r="AA219" s="16" t="str">
        <f t="shared" si="35"/>
        <v>post_browser_height</v>
      </c>
    </row>
    <row r="220" spans="1:27">
      <c r="A220" t="s">
        <v>2049</v>
      </c>
      <c r="B220" s="16" t="str">
        <f t="shared" si="36"/>
        <v>post_browser_width bigint</v>
      </c>
      <c r="C220" s="20">
        <f t="shared" si="37"/>
        <v>19</v>
      </c>
      <c r="D220" s="20">
        <f t="shared" si="38"/>
        <v>0</v>
      </c>
      <c r="F220" s="36" t="str">
        <f t="shared" si="39"/>
        <v>post_browser_width</v>
      </c>
      <c r="G220" s="36" t="str">
        <f t="shared" si="40"/>
        <v>bigint</v>
      </c>
      <c r="H220" s="29">
        <v>209</v>
      </c>
      <c r="S220" s="16" t="str">
        <f t="shared" si="32"/>
        <v>post_browser_width  bigint,</v>
      </c>
      <c r="T220" s="67"/>
      <c r="U220" s="68" t="str">
        <f t="shared" si="33"/>
        <v>post_browser_width,</v>
      </c>
      <c r="V220" s="67"/>
      <c r="W220" s="67"/>
      <c r="X220" s="68" t="str">
        <f t="shared" si="34"/>
        <v>,a.post_browser_width</v>
      </c>
      <c r="AA220" s="16" t="str">
        <f t="shared" si="35"/>
        <v>post_browser_width</v>
      </c>
    </row>
    <row r="221" spans="1:27">
      <c r="A221" t="s">
        <v>2050</v>
      </c>
      <c r="B221" s="16" t="str">
        <f t="shared" si="36"/>
        <v>post_campaign string</v>
      </c>
      <c r="C221" s="20">
        <f t="shared" si="37"/>
        <v>14</v>
      </c>
      <c r="D221" s="20">
        <f t="shared" si="38"/>
        <v>0</v>
      </c>
      <c r="E221" s="20"/>
      <c r="F221" s="36" t="str">
        <f t="shared" si="39"/>
        <v>post_campaign</v>
      </c>
      <c r="G221" s="36" t="str">
        <f t="shared" si="40"/>
        <v>string</v>
      </c>
      <c r="H221" s="29">
        <v>210</v>
      </c>
      <c r="S221" s="16" t="str">
        <f t="shared" si="32"/>
        <v>post_campaign  string,</v>
      </c>
      <c r="T221" s="67"/>
      <c r="U221" s="68" t="str">
        <f t="shared" si="33"/>
        <v>post_campaign,</v>
      </c>
      <c r="V221" s="67"/>
      <c r="W221" s="67"/>
      <c r="X221" s="68" t="str">
        <f t="shared" si="34"/>
        <v>,a.post_campaign</v>
      </c>
      <c r="AA221" s="16" t="str">
        <f t="shared" si="35"/>
        <v>post_campaign</v>
      </c>
    </row>
    <row r="222" spans="1:27">
      <c r="A222" t="s">
        <v>2051</v>
      </c>
      <c r="B222" s="16" t="str">
        <f t="shared" si="36"/>
        <v>post_channel string</v>
      </c>
      <c r="C222" s="20">
        <f t="shared" si="37"/>
        <v>13</v>
      </c>
      <c r="D222" s="20">
        <f t="shared" si="38"/>
        <v>0</v>
      </c>
      <c r="E222" s="20"/>
      <c r="F222" s="36" t="str">
        <f t="shared" si="39"/>
        <v>post_channel</v>
      </c>
      <c r="G222" s="36" t="str">
        <f t="shared" si="40"/>
        <v>string</v>
      </c>
      <c r="H222" s="29">
        <v>211</v>
      </c>
      <c r="S222" s="16" t="str">
        <f t="shared" si="32"/>
        <v>post_channel  string,</v>
      </c>
      <c r="T222" s="67"/>
      <c r="U222" s="68" t="str">
        <f t="shared" si="33"/>
        <v>post_channel,</v>
      </c>
      <c r="V222" s="67"/>
      <c r="W222" s="67"/>
      <c r="X222" s="68" t="str">
        <f t="shared" si="34"/>
        <v>,a.post_channel</v>
      </c>
      <c r="AA222" s="16" t="str">
        <f t="shared" si="35"/>
        <v>post_channel</v>
      </c>
    </row>
    <row r="223" spans="1:27">
      <c r="A223" t="s">
        <v>2052</v>
      </c>
      <c r="B223" s="16" t="str">
        <f t="shared" si="36"/>
        <v>post_cookies string</v>
      </c>
      <c r="C223" s="20">
        <f t="shared" si="37"/>
        <v>13</v>
      </c>
      <c r="D223" s="20">
        <f t="shared" si="38"/>
        <v>0</v>
      </c>
      <c r="E223" s="20"/>
      <c r="F223" s="36" t="str">
        <f t="shared" si="39"/>
        <v>post_cookies</v>
      </c>
      <c r="G223" s="36" t="str">
        <f t="shared" si="40"/>
        <v>string</v>
      </c>
      <c r="H223" s="29">
        <v>212</v>
      </c>
      <c r="S223" s="16" t="str">
        <f t="shared" si="32"/>
        <v>post_cookies  string,</v>
      </c>
      <c r="T223" s="67"/>
      <c r="U223" s="68" t="str">
        <f t="shared" si="33"/>
        <v>post_cookies,</v>
      </c>
      <c r="V223" s="67"/>
      <c r="W223" s="67"/>
      <c r="X223" s="68" t="str">
        <f t="shared" si="34"/>
        <v>,a.post_cookies</v>
      </c>
      <c r="AA223" s="16" t="str">
        <f t="shared" si="35"/>
        <v>post_cookies</v>
      </c>
    </row>
    <row r="224" spans="1:27">
      <c r="A224" t="s">
        <v>2053</v>
      </c>
      <c r="B224" s="16" t="str">
        <f t="shared" si="36"/>
        <v>post_currency string</v>
      </c>
      <c r="C224" s="20">
        <f t="shared" si="37"/>
        <v>14</v>
      </c>
      <c r="D224" s="20">
        <f t="shared" si="38"/>
        <v>0</v>
      </c>
      <c r="E224" s="20"/>
      <c r="F224" s="36" t="str">
        <f t="shared" si="39"/>
        <v>post_currency</v>
      </c>
      <c r="G224" s="36" t="str">
        <f t="shared" si="40"/>
        <v>string</v>
      </c>
      <c r="H224" s="29">
        <v>213</v>
      </c>
      <c r="S224" s="16" t="str">
        <f t="shared" si="32"/>
        <v>post_currency  string,</v>
      </c>
      <c r="T224" s="67"/>
      <c r="U224" s="68" t="str">
        <f t="shared" si="33"/>
        <v>post_currency,</v>
      </c>
      <c r="V224" s="67"/>
      <c r="W224" s="67"/>
      <c r="X224" s="68" t="str">
        <f t="shared" si="34"/>
        <v>,a.post_currency</v>
      </c>
      <c r="AA224" s="16" t="str">
        <f t="shared" si="35"/>
        <v>post_currency</v>
      </c>
    </row>
    <row r="225" spans="1:27">
      <c r="A225" t="s">
        <v>2054</v>
      </c>
      <c r="B225" s="16" t="str">
        <f t="shared" si="36"/>
        <v>post_cust_hit_time_gmt bigint</v>
      </c>
      <c r="C225" s="20">
        <f t="shared" si="37"/>
        <v>23</v>
      </c>
      <c r="D225" s="20">
        <f t="shared" si="38"/>
        <v>0</v>
      </c>
      <c r="F225" s="36" t="str">
        <f t="shared" si="39"/>
        <v>post_cust_hit_time_gmt</v>
      </c>
      <c r="G225" s="36" t="str">
        <f t="shared" si="40"/>
        <v>bigint</v>
      </c>
      <c r="H225" s="29">
        <v>214</v>
      </c>
      <c r="S225" s="16" t="str">
        <f t="shared" si="32"/>
        <v>post_cust_hit_time_gmt  bigint,</v>
      </c>
      <c r="T225" s="67"/>
      <c r="U225" s="68" t="str">
        <f t="shared" si="33"/>
        <v>post_cust_hit_time_gmt,</v>
      </c>
      <c r="V225" s="67"/>
      <c r="W225" s="67"/>
      <c r="X225" s="68" t="str">
        <f t="shared" si="34"/>
        <v>,a.post_cust_hit_time_gmt</v>
      </c>
      <c r="AA225" s="16" t="str">
        <f t="shared" si="35"/>
        <v>post_cust_hit_time_gmt</v>
      </c>
    </row>
    <row r="226" spans="1:27">
      <c r="A226" t="s">
        <v>2055</v>
      </c>
      <c r="B226" s="16" t="str">
        <f t="shared" si="36"/>
        <v>post_cust_visid string</v>
      </c>
      <c r="C226" s="20">
        <f t="shared" si="37"/>
        <v>16</v>
      </c>
      <c r="D226" s="20">
        <f t="shared" si="38"/>
        <v>0</v>
      </c>
      <c r="E226" s="20"/>
      <c r="F226" s="36" t="str">
        <f t="shared" si="39"/>
        <v>post_cust_visid</v>
      </c>
      <c r="G226" s="36" t="str">
        <f t="shared" si="40"/>
        <v>string</v>
      </c>
      <c r="H226" s="29">
        <v>215</v>
      </c>
      <c r="S226" s="16" t="str">
        <f t="shared" si="32"/>
        <v>post_cust_visid  string,</v>
      </c>
      <c r="T226" s="67"/>
      <c r="U226" s="68" t="str">
        <f t="shared" si="33"/>
        <v>post_cust_visid,</v>
      </c>
      <c r="V226" s="67"/>
      <c r="W226" s="67"/>
      <c r="X226" s="68" t="str">
        <f t="shared" si="34"/>
        <v>,a.post_cust_visid</v>
      </c>
      <c r="AA226" s="16" t="str">
        <f t="shared" si="35"/>
        <v>post_cust_visid</v>
      </c>
    </row>
    <row r="227" spans="1:27">
      <c r="A227" t="s">
        <v>2056</v>
      </c>
      <c r="B227" s="16" t="str">
        <f t="shared" si="36"/>
        <v>post_ef_id string</v>
      </c>
      <c r="C227" s="20">
        <f t="shared" si="37"/>
        <v>11</v>
      </c>
      <c r="D227" s="20">
        <f t="shared" si="38"/>
        <v>0</v>
      </c>
      <c r="E227" s="20"/>
      <c r="F227" s="36" t="str">
        <f t="shared" si="39"/>
        <v>post_ef_id</v>
      </c>
      <c r="G227" s="36" t="str">
        <f t="shared" si="40"/>
        <v>string</v>
      </c>
      <c r="H227" s="29">
        <v>216</v>
      </c>
      <c r="S227" s="16" t="str">
        <f t="shared" si="32"/>
        <v>post_ef_id  string,</v>
      </c>
      <c r="T227" s="67"/>
      <c r="U227" s="68" t="str">
        <f t="shared" si="33"/>
        <v>post_ef_id,</v>
      </c>
      <c r="V227" s="67"/>
      <c r="W227" s="67"/>
      <c r="X227" s="68" t="str">
        <f t="shared" si="34"/>
        <v>,a.post_ef_id</v>
      </c>
      <c r="AA227" s="16" t="str">
        <f t="shared" si="35"/>
        <v>post_ef_id</v>
      </c>
    </row>
    <row r="228" spans="1:27">
      <c r="A228" t="s">
        <v>2057</v>
      </c>
      <c r="B228" s="16" t="str">
        <f t="shared" si="36"/>
        <v>post_evar1 string</v>
      </c>
      <c r="C228" s="20">
        <f t="shared" si="37"/>
        <v>11</v>
      </c>
      <c r="D228" s="20">
        <f t="shared" si="38"/>
        <v>0</v>
      </c>
      <c r="E228" s="20"/>
      <c r="F228" s="36" t="str">
        <f t="shared" si="39"/>
        <v>post_evar1</v>
      </c>
      <c r="G228" s="36" t="str">
        <f t="shared" si="40"/>
        <v>string</v>
      </c>
      <c r="H228" s="29">
        <v>217</v>
      </c>
      <c r="S228" s="16" t="str">
        <f t="shared" si="32"/>
        <v>post_evar1  string,</v>
      </c>
      <c r="T228" s="67"/>
      <c r="U228" s="68" t="str">
        <f t="shared" si="33"/>
        <v>post_evar1,</v>
      </c>
      <c r="V228" s="67"/>
      <c r="W228" s="67"/>
      <c r="X228" s="68" t="str">
        <f t="shared" si="34"/>
        <v>,a.post_evar1</v>
      </c>
      <c r="AA228" s="16" t="str">
        <f t="shared" si="35"/>
        <v>post_evar1</v>
      </c>
    </row>
    <row r="229" spans="1:27">
      <c r="A229" t="s">
        <v>2058</v>
      </c>
      <c r="B229" s="16" t="str">
        <f t="shared" si="36"/>
        <v>post_evar2 string</v>
      </c>
      <c r="C229" s="20">
        <f t="shared" si="37"/>
        <v>11</v>
      </c>
      <c r="D229" s="20">
        <f t="shared" si="38"/>
        <v>0</v>
      </c>
      <c r="E229" s="20"/>
      <c r="F229" s="36" t="str">
        <f t="shared" si="39"/>
        <v>post_evar2</v>
      </c>
      <c r="G229" s="36" t="str">
        <f t="shared" si="40"/>
        <v>string</v>
      </c>
      <c r="H229" s="29">
        <v>218</v>
      </c>
      <c r="S229" s="16" t="str">
        <f t="shared" si="32"/>
        <v>post_evar2  string,</v>
      </c>
      <c r="T229" s="67"/>
      <c r="U229" s="68" t="str">
        <f t="shared" si="33"/>
        <v>post_evar2,</v>
      </c>
      <c r="V229" s="67"/>
      <c r="W229" s="67"/>
      <c r="X229" s="68" t="str">
        <f t="shared" si="34"/>
        <v>,a.post_evar2</v>
      </c>
      <c r="AA229" s="16" t="str">
        <f t="shared" si="35"/>
        <v>post_evar2</v>
      </c>
    </row>
    <row r="230" spans="1:27">
      <c r="A230" t="s">
        <v>2059</v>
      </c>
      <c r="B230" s="16" t="str">
        <f t="shared" si="36"/>
        <v>post_evar3 string</v>
      </c>
      <c r="C230" s="20">
        <f t="shared" si="37"/>
        <v>11</v>
      </c>
      <c r="D230" s="20">
        <f t="shared" si="38"/>
        <v>0</v>
      </c>
      <c r="F230" s="36" t="str">
        <f t="shared" si="39"/>
        <v>post_evar3</v>
      </c>
      <c r="G230" s="36" t="str">
        <f t="shared" si="40"/>
        <v>string</v>
      </c>
      <c r="H230" s="29">
        <v>219</v>
      </c>
      <c r="S230" s="16" t="str">
        <f t="shared" si="32"/>
        <v>post_evar3  string,</v>
      </c>
      <c r="T230" s="67"/>
      <c r="U230" s="68" t="str">
        <f t="shared" si="33"/>
        <v>post_evar3,</v>
      </c>
      <c r="V230" s="67"/>
      <c r="W230" s="67"/>
      <c r="X230" s="68" t="str">
        <f t="shared" si="34"/>
        <v>,a.post_evar3</v>
      </c>
      <c r="AA230" s="16" t="str">
        <f t="shared" si="35"/>
        <v>post_evar3</v>
      </c>
    </row>
    <row r="231" spans="1:27">
      <c r="A231" t="s">
        <v>2060</v>
      </c>
      <c r="B231" s="16" t="str">
        <f t="shared" si="36"/>
        <v>post_evar4 string</v>
      </c>
      <c r="C231" s="20">
        <f t="shared" si="37"/>
        <v>11</v>
      </c>
      <c r="D231" s="20">
        <f t="shared" si="38"/>
        <v>0</v>
      </c>
      <c r="E231" s="20"/>
      <c r="F231" s="36" t="str">
        <f t="shared" si="39"/>
        <v>post_evar4</v>
      </c>
      <c r="G231" s="36" t="str">
        <f t="shared" si="40"/>
        <v>string</v>
      </c>
      <c r="H231" s="29">
        <v>220</v>
      </c>
      <c r="S231" s="16" t="str">
        <f t="shared" si="32"/>
        <v>post_evar4  string,</v>
      </c>
      <c r="T231" s="67"/>
      <c r="U231" s="68" t="str">
        <f t="shared" si="33"/>
        <v>post_evar4,</v>
      </c>
      <c r="V231" s="67"/>
      <c r="W231" s="67"/>
      <c r="X231" s="68" t="str">
        <f t="shared" si="34"/>
        <v>,a.post_evar4</v>
      </c>
      <c r="AA231" s="16" t="str">
        <f t="shared" si="35"/>
        <v>post_evar4</v>
      </c>
    </row>
    <row r="232" spans="1:27">
      <c r="A232" t="s">
        <v>2061</v>
      </c>
      <c r="B232" s="16" t="str">
        <f t="shared" si="36"/>
        <v>post_evar5 string</v>
      </c>
      <c r="C232" s="20">
        <f t="shared" si="37"/>
        <v>11</v>
      </c>
      <c r="D232" s="20">
        <f t="shared" si="38"/>
        <v>0</v>
      </c>
      <c r="E232" s="20"/>
      <c r="F232" s="36" t="str">
        <f t="shared" si="39"/>
        <v>post_evar5</v>
      </c>
      <c r="G232" s="36" t="str">
        <f t="shared" si="40"/>
        <v>string</v>
      </c>
      <c r="H232" s="29">
        <v>221</v>
      </c>
      <c r="S232" s="16" t="str">
        <f t="shared" si="32"/>
        <v>post_evar5  string,</v>
      </c>
      <c r="T232" s="67"/>
      <c r="U232" s="68" t="str">
        <f t="shared" si="33"/>
        <v>post_evar5,</v>
      </c>
      <c r="V232" s="67"/>
      <c r="W232" s="67"/>
      <c r="X232" s="68" t="str">
        <f t="shared" si="34"/>
        <v>,a.post_evar5</v>
      </c>
      <c r="AA232" s="16" t="str">
        <f t="shared" si="35"/>
        <v>post_evar5</v>
      </c>
    </row>
    <row r="233" spans="1:27">
      <c r="A233" t="s">
        <v>2062</v>
      </c>
      <c r="B233" s="16" t="str">
        <f t="shared" si="36"/>
        <v>post_evar6 string</v>
      </c>
      <c r="C233" s="20">
        <f t="shared" si="37"/>
        <v>11</v>
      </c>
      <c r="D233" s="20">
        <f t="shared" si="38"/>
        <v>0</v>
      </c>
      <c r="E233" s="20"/>
      <c r="F233" s="36" t="str">
        <f t="shared" si="39"/>
        <v>post_evar6</v>
      </c>
      <c r="G233" s="36" t="str">
        <f t="shared" si="40"/>
        <v>string</v>
      </c>
      <c r="H233" s="29">
        <v>222</v>
      </c>
      <c r="S233" s="16" t="str">
        <f t="shared" si="32"/>
        <v>post_evar6  string,</v>
      </c>
      <c r="T233" s="67"/>
      <c r="U233" s="68" t="str">
        <f t="shared" si="33"/>
        <v>post_evar6,</v>
      </c>
      <c r="V233" s="67"/>
      <c r="W233" s="67"/>
      <c r="X233" s="68" t="str">
        <f t="shared" si="34"/>
        <v>,a.post_evar6</v>
      </c>
      <c r="AA233" s="16" t="str">
        <f t="shared" si="35"/>
        <v>post_evar6</v>
      </c>
    </row>
    <row r="234" spans="1:27">
      <c r="A234" t="s">
        <v>2063</v>
      </c>
      <c r="B234" s="16" t="str">
        <f t="shared" si="36"/>
        <v>post_evar7 string</v>
      </c>
      <c r="C234" s="20">
        <f t="shared" si="37"/>
        <v>11</v>
      </c>
      <c r="D234" s="20">
        <f t="shared" si="38"/>
        <v>0</v>
      </c>
      <c r="E234" s="20"/>
      <c r="F234" s="36" t="str">
        <f t="shared" si="39"/>
        <v>post_evar7</v>
      </c>
      <c r="G234" s="36" t="str">
        <f t="shared" si="40"/>
        <v>string</v>
      </c>
      <c r="H234" s="29">
        <v>223</v>
      </c>
      <c r="S234" s="16" t="str">
        <f t="shared" si="32"/>
        <v>post_evar7  string,</v>
      </c>
      <c r="T234" s="67"/>
      <c r="U234" s="68" t="str">
        <f t="shared" si="33"/>
        <v>post_evar7,</v>
      </c>
      <c r="V234" s="67"/>
      <c r="W234" s="67"/>
      <c r="X234" s="68" t="str">
        <f t="shared" si="34"/>
        <v>,a.post_evar7</v>
      </c>
      <c r="AA234" s="16" t="str">
        <f t="shared" si="35"/>
        <v>post_evar7</v>
      </c>
    </row>
    <row r="235" spans="1:27">
      <c r="A235" t="s">
        <v>2064</v>
      </c>
      <c r="B235" s="16" t="str">
        <f t="shared" si="36"/>
        <v>post_evar8 string</v>
      </c>
      <c r="C235" s="20">
        <f t="shared" si="37"/>
        <v>11</v>
      </c>
      <c r="D235" s="20">
        <f t="shared" si="38"/>
        <v>0</v>
      </c>
      <c r="F235" s="36" t="str">
        <f t="shared" si="39"/>
        <v>post_evar8</v>
      </c>
      <c r="G235" s="36" t="str">
        <f t="shared" si="40"/>
        <v>string</v>
      </c>
      <c r="H235" s="29">
        <v>224</v>
      </c>
      <c r="S235" s="16" t="str">
        <f t="shared" si="32"/>
        <v>post_evar8  string,</v>
      </c>
      <c r="T235" s="67"/>
      <c r="U235" s="68" t="str">
        <f t="shared" si="33"/>
        <v>post_evar8,</v>
      </c>
      <c r="V235" s="67"/>
      <c r="W235" s="67"/>
      <c r="X235" s="68" t="str">
        <f t="shared" si="34"/>
        <v>,a.post_evar8</v>
      </c>
      <c r="AA235" s="16" t="str">
        <f t="shared" si="35"/>
        <v>post_evar8</v>
      </c>
    </row>
    <row r="236" spans="1:27">
      <c r="A236" t="s">
        <v>2065</v>
      </c>
      <c r="B236" s="16" t="str">
        <f t="shared" si="36"/>
        <v>post_evar9 string</v>
      </c>
      <c r="C236" s="20">
        <f t="shared" si="37"/>
        <v>11</v>
      </c>
      <c r="D236" s="20">
        <f t="shared" si="38"/>
        <v>0</v>
      </c>
      <c r="E236" s="20"/>
      <c r="F236" s="36" t="str">
        <f t="shared" si="39"/>
        <v>post_evar9</v>
      </c>
      <c r="G236" s="36" t="str">
        <f t="shared" si="40"/>
        <v>string</v>
      </c>
      <c r="H236" s="29">
        <v>225</v>
      </c>
      <c r="S236" s="16" t="str">
        <f t="shared" si="32"/>
        <v>post_evar9  string,</v>
      </c>
      <c r="T236" s="67"/>
      <c r="U236" s="68" t="str">
        <f t="shared" si="33"/>
        <v>post_evar9,</v>
      </c>
      <c r="V236" s="67"/>
      <c r="W236" s="67"/>
      <c r="X236" s="68" t="str">
        <f t="shared" si="34"/>
        <v>,a.post_evar9</v>
      </c>
      <c r="AA236" s="16" t="str">
        <f t="shared" si="35"/>
        <v>post_evar9</v>
      </c>
    </row>
    <row r="237" spans="1:27">
      <c r="A237" t="s">
        <v>2066</v>
      </c>
      <c r="B237" s="16" t="str">
        <f t="shared" si="36"/>
        <v>post_evar10 string</v>
      </c>
      <c r="C237" s="20">
        <f t="shared" si="37"/>
        <v>12</v>
      </c>
      <c r="D237" s="20">
        <f t="shared" si="38"/>
        <v>0</v>
      </c>
      <c r="E237" s="20"/>
      <c r="F237" s="36" t="str">
        <f t="shared" si="39"/>
        <v>post_evar10</v>
      </c>
      <c r="G237" s="36" t="str">
        <f t="shared" si="40"/>
        <v>string</v>
      </c>
      <c r="H237" s="29">
        <v>226</v>
      </c>
      <c r="S237" s="16" t="str">
        <f t="shared" si="32"/>
        <v>post_evar10  string,</v>
      </c>
      <c r="T237" s="67"/>
      <c r="U237" s="68" t="str">
        <f t="shared" si="33"/>
        <v>post_evar10,</v>
      </c>
      <c r="V237" s="67"/>
      <c r="W237" s="67"/>
      <c r="X237" s="68" t="str">
        <f t="shared" si="34"/>
        <v>,a.post_evar10</v>
      </c>
      <c r="AA237" s="16" t="str">
        <f t="shared" si="35"/>
        <v>post_evar10</v>
      </c>
    </row>
    <row r="238" spans="1:27">
      <c r="A238" t="s">
        <v>2067</v>
      </c>
      <c r="B238" s="16" t="str">
        <f t="shared" si="36"/>
        <v>post_evar11 string</v>
      </c>
      <c r="C238" s="20">
        <f t="shared" si="37"/>
        <v>12</v>
      </c>
      <c r="D238" s="20">
        <f t="shared" si="38"/>
        <v>0</v>
      </c>
      <c r="E238" s="20"/>
      <c r="F238" s="36" t="str">
        <f t="shared" si="39"/>
        <v>post_evar11</v>
      </c>
      <c r="G238" s="36" t="str">
        <f t="shared" si="40"/>
        <v>string</v>
      </c>
      <c r="H238" s="29">
        <v>227</v>
      </c>
      <c r="S238" s="16" t="str">
        <f t="shared" si="32"/>
        <v>post_evar11  string,</v>
      </c>
      <c r="T238" s="67"/>
      <c r="U238" s="68" t="str">
        <f t="shared" si="33"/>
        <v>post_evar11,</v>
      </c>
      <c r="V238" s="67"/>
      <c r="W238" s="67"/>
      <c r="X238" s="68" t="str">
        <f t="shared" si="34"/>
        <v>,a.post_evar11</v>
      </c>
      <c r="AA238" s="16" t="str">
        <f t="shared" si="35"/>
        <v>post_evar11</v>
      </c>
    </row>
    <row r="239" spans="1:27">
      <c r="A239" t="s">
        <v>2068</v>
      </c>
      <c r="B239" s="16" t="str">
        <f t="shared" si="36"/>
        <v>post_evar12 string</v>
      </c>
      <c r="C239" s="20">
        <f t="shared" si="37"/>
        <v>12</v>
      </c>
      <c r="D239" s="20">
        <f t="shared" si="38"/>
        <v>0</v>
      </c>
      <c r="E239" s="20"/>
      <c r="F239" s="36" t="str">
        <f t="shared" si="39"/>
        <v>post_evar12</v>
      </c>
      <c r="G239" s="36" t="str">
        <f t="shared" si="40"/>
        <v>string</v>
      </c>
      <c r="H239" s="29">
        <v>228</v>
      </c>
      <c r="S239" s="16" t="str">
        <f t="shared" si="32"/>
        <v>post_evar12  string,</v>
      </c>
      <c r="T239" s="67"/>
      <c r="U239" s="68" t="str">
        <f t="shared" si="33"/>
        <v>post_evar12,</v>
      </c>
      <c r="V239" s="67"/>
      <c r="W239" s="67"/>
      <c r="X239" s="68" t="str">
        <f t="shared" si="34"/>
        <v>,a.post_evar12</v>
      </c>
      <c r="AA239" s="16" t="str">
        <f t="shared" si="35"/>
        <v>post_evar12</v>
      </c>
    </row>
    <row r="240" spans="1:27">
      <c r="A240" t="s">
        <v>2069</v>
      </c>
      <c r="B240" s="16" t="str">
        <f t="shared" si="36"/>
        <v>post_evar13 string</v>
      </c>
      <c r="C240" s="20">
        <f t="shared" si="37"/>
        <v>12</v>
      </c>
      <c r="D240" s="20">
        <f t="shared" si="38"/>
        <v>0</v>
      </c>
      <c r="F240" s="36" t="str">
        <f t="shared" si="39"/>
        <v>post_evar13</v>
      </c>
      <c r="G240" s="36" t="str">
        <f t="shared" si="40"/>
        <v>string</v>
      </c>
      <c r="H240" s="29">
        <v>229</v>
      </c>
      <c r="S240" s="16" t="str">
        <f t="shared" si="32"/>
        <v>post_evar13  string,</v>
      </c>
      <c r="T240" s="67"/>
      <c r="U240" s="68" t="str">
        <f t="shared" si="33"/>
        <v>post_evar13,</v>
      </c>
      <c r="V240" s="67"/>
      <c r="W240" s="67"/>
      <c r="X240" s="68" t="str">
        <f t="shared" si="34"/>
        <v>,a.post_evar13</v>
      </c>
      <c r="AA240" s="16" t="str">
        <f t="shared" si="35"/>
        <v>post_evar13</v>
      </c>
    </row>
    <row r="241" spans="1:27">
      <c r="A241" t="s">
        <v>2070</v>
      </c>
      <c r="B241" s="16" t="str">
        <f t="shared" si="36"/>
        <v>post_evar14 string</v>
      </c>
      <c r="C241" s="20">
        <f t="shared" si="37"/>
        <v>12</v>
      </c>
      <c r="D241" s="20">
        <f t="shared" si="38"/>
        <v>0</v>
      </c>
      <c r="E241" s="20"/>
      <c r="F241" s="36" t="str">
        <f t="shared" si="39"/>
        <v>post_evar14</v>
      </c>
      <c r="G241" s="36" t="str">
        <f t="shared" si="40"/>
        <v>string</v>
      </c>
      <c r="H241" s="29">
        <v>230</v>
      </c>
      <c r="S241" s="16" t="str">
        <f t="shared" si="32"/>
        <v>post_evar14  string,</v>
      </c>
      <c r="T241" s="67"/>
      <c r="U241" s="68" t="str">
        <f t="shared" si="33"/>
        <v>post_evar14,</v>
      </c>
      <c r="V241" s="67"/>
      <c r="W241" s="67"/>
      <c r="X241" s="68" t="str">
        <f t="shared" si="34"/>
        <v>,a.post_evar14</v>
      </c>
      <c r="AA241" s="16" t="str">
        <f t="shared" si="35"/>
        <v>post_evar14</v>
      </c>
    </row>
    <row r="242" spans="1:27">
      <c r="A242" t="s">
        <v>2071</v>
      </c>
      <c r="B242" s="16" t="str">
        <f t="shared" si="36"/>
        <v>post_evar15 string</v>
      </c>
      <c r="C242" s="20">
        <f t="shared" si="37"/>
        <v>12</v>
      </c>
      <c r="D242" s="20">
        <f t="shared" si="38"/>
        <v>0</v>
      </c>
      <c r="E242" s="20"/>
      <c r="F242" s="36" t="str">
        <f t="shared" si="39"/>
        <v>post_evar15</v>
      </c>
      <c r="G242" s="36" t="str">
        <f t="shared" si="40"/>
        <v>string</v>
      </c>
      <c r="H242" s="29">
        <v>231</v>
      </c>
      <c r="S242" s="16" t="str">
        <f t="shared" si="32"/>
        <v>post_evar15  string,</v>
      </c>
      <c r="T242" s="67"/>
      <c r="U242" s="68" t="str">
        <f t="shared" si="33"/>
        <v>post_evar15,</v>
      </c>
      <c r="V242" s="67"/>
      <c r="W242" s="67"/>
      <c r="X242" s="68" t="str">
        <f t="shared" si="34"/>
        <v>,a.post_evar15</v>
      </c>
      <c r="AA242" s="16" t="str">
        <f t="shared" si="35"/>
        <v>post_evar15</v>
      </c>
    </row>
    <row r="243" spans="1:27">
      <c r="A243" t="s">
        <v>2072</v>
      </c>
      <c r="B243" s="16" t="str">
        <f t="shared" si="36"/>
        <v>post_evar16 string</v>
      </c>
      <c r="C243" s="20">
        <f t="shared" si="37"/>
        <v>12</v>
      </c>
      <c r="D243" s="20">
        <f t="shared" si="38"/>
        <v>0</v>
      </c>
      <c r="E243" s="20"/>
      <c r="F243" s="36" t="str">
        <f t="shared" si="39"/>
        <v>post_evar16</v>
      </c>
      <c r="G243" s="36" t="str">
        <f t="shared" si="40"/>
        <v>string</v>
      </c>
      <c r="H243" s="29">
        <v>232</v>
      </c>
      <c r="S243" s="16" t="str">
        <f t="shared" si="32"/>
        <v>post_evar16  string,</v>
      </c>
      <c r="T243" s="67"/>
      <c r="U243" s="68" t="str">
        <f t="shared" si="33"/>
        <v>post_evar16,</v>
      </c>
      <c r="V243" s="67"/>
      <c r="W243" s="67"/>
      <c r="X243" s="68" t="str">
        <f t="shared" si="34"/>
        <v>,a.post_evar16</v>
      </c>
      <c r="AA243" s="16" t="str">
        <f t="shared" si="35"/>
        <v>post_evar16</v>
      </c>
    </row>
    <row r="244" spans="1:27">
      <c r="A244" t="s">
        <v>2073</v>
      </c>
      <c r="B244" s="16" t="str">
        <f t="shared" si="36"/>
        <v>post_evar17 string</v>
      </c>
      <c r="C244" s="20">
        <f t="shared" si="37"/>
        <v>12</v>
      </c>
      <c r="D244" s="20">
        <f t="shared" si="38"/>
        <v>0</v>
      </c>
      <c r="E244" s="20"/>
      <c r="F244" s="36" t="str">
        <f t="shared" si="39"/>
        <v>post_evar17</v>
      </c>
      <c r="G244" s="36" t="str">
        <f t="shared" si="40"/>
        <v>string</v>
      </c>
      <c r="H244" s="29">
        <v>233</v>
      </c>
      <c r="S244" s="16" t="str">
        <f t="shared" si="32"/>
        <v>post_evar17  string,</v>
      </c>
      <c r="T244" s="67"/>
      <c r="U244" s="68" t="str">
        <f t="shared" si="33"/>
        <v>post_evar17,</v>
      </c>
      <c r="V244" s="67"/>
      <c r="W244" s="67"/>
      <c r="X244" s="68" t="str">
        <f t="shared" si="34"/>
        <v>,a.post_evar17</v>
      </c>
      <c r="AA244" s="16" t="str">
        <f t="shared" si="35"/>
        <v>post_evar17</v>
      </c>
    </row>
    <row r="245" spans="1:27">
      <c r="A245" t="s">
        <v>2074</v>
      </c>
      <c r="B245" s="16" t="str">
        <f t="shared" si="36"/>
        <v>post_evar18 string</v>
      </c>
      <c r="C245" s="20">
        <f t="shared" si="37"/>
        <v>12</v>
      </c>
      <c r="D245" s="20">
        <f t="shared" si="38"/>
        <v>0</v>
      </c>
      <c r="F245" s="36" t="str">
        <f t="shared" si="39"/>
        <v>post_evar18</v>
      </c>
      <c r="G245" s="36" t="str">
        <f t="shared" si="40"/>
        <v>string</v>
      </c>
      <c r="H245" s="29">
        <v>234</v>
      </c>
      <c r="S245" s="16" t="str">
        <f t="shared" si="32"/>
        <v>post_evar18  string,</v>
      </c>
      <c r="T245" s="67"/>
      <c r="U245" s="68" t="str">
        <f t="shared" si="33"/>
        <v>post_evar18,</v>
      </c>
      <c r="V245" s="67"/>
      <c r="W245" s="67"/>
      <c r="X245" s="68" t="str">
        <f t="shared" si="34"/>
        <v>,a.post_evar18</v>
      </c>
      <c r="AA245" s="16" t="str">
        <f t="shared" si="35"/>
        <v>post_evar18</v>
      </c>
    </row>
    <row r="246" spans="1:27">
      <c r="A246" t="s">
        <v>2075</v>
      </c>
      <c r="B246" s="16" t="str">
        <f t="shared" si="36"/>
        <v>post_evar19 string</v>
      </c>
      <c r="C246" s="20">
        <f t="shared" si="37"/>
        <v>12</v>
      </c>
      <c r="D246" s="20">
        <f t="shared" si="38"/>
        <v>0</v>
      </c>
      <c r="E246" s="20"/>
      <c r="F246" s="36" t="str">
        <f t="shared" si="39"/>
        <v>post_evar19</v>
      </c>
      <c r="G246" s="36" t="str">
        <f t="shared" si="40"/>
        <v>string</v>
      </c>
      <c r="H246" s="29">
        <v>235</v>
      </c>
      <c r="S246" s="16" t="str">
        <f t="shared" si="32"/>
        <v>post_evar19  string,</v>
      </c>
      <c r="T246" s="67"/>
      <c r="U246" s="68" t="str">
        <f t="shared" si="33"/>
        <v>post_evar19,</v>
      </c>
      <c r="V246" s="67"/>
      <c r="W246" s="67"/>
      <c r="X246" s="68" t="str">
        <f t="shared" si="34"/>
        <v>,a.post_evar19</v>
      </c>
      <c r="AA246" s="16" t="str">
        <f t="shared" si="35"/>
        <v>post_evar19</v>
      </c>
    </row>
    <row r="247" spans="1:27">
      <c r="A247" t="s">
        <v>2076</v>
      </c>
      <c r="B247" s="16" t="str">
        <f t="shared" si="36"/>
        <v>post_evar20 string</v>
      </c>
      <c r="C247" s="20">
        <f t="shared" si="37"/>
        <v>12</v>
      </c>
      <c r="D247" s="20">
        <f t="shared" si="38"/>
        <v>0</v>
      </c>
      <c r="E247" s="20"/>
      <c r="F247" s="36" t="str">
        <f t="shared" si="39"/>
        <v>post_evar20</v>
      </c>
      <c r="G247" s="36" t="str">
        <f t="shared" si="40"/>
        <v>string</v>
      </c>
      <c r="H247" s="29">
        <v>236</v>
      </c>
      <c r="S247" s="16" t="str">
        <f t="shared" si="32"/>
        <v>post_evar20  string,</v>
      </c>
      <c r="T247" s="67"/>
      <c r="U247" s="68" t="str">
        <f t="shared" si="33"/>
        <v>post_evar20,</v>
      </c>
      <c r="V247" s="67"/>
      <c r="W247" s="67"/>
      <c r="X247" s="68" t="str">
        <f t="shared" si="34"/>
        <v>,a.post_evar20</v>
      </c>
      <c r="AA247" s="16" t="str">
        <f t="shared" si="35"/>
        <v>post_evar20</v>
      </c>
    </row>
    <row r="248" spans="1:27">
      <c r="A248" t="s">
        <v>2077</v>
      </c>
      <c r="B248" s="16" t="str">
        <f t="shared" si="36"/>
        <v>post_evar21 string</v>
      </c>
      <c r="C248" s="20">
        <f t="shared" si="37"/>
        <v>12</v>
      </c>
      <c r="D248" s="20">
        <f t="shared" si="38"/>
        <v>0</v>
      </c>
      <c r="E248" s="20"/>
      <c r="F248" s="36" t="str">
        <f t="shared" si="39"/>
        <v>post_evar21</v>
      </c>
      <c r="G248" s="36" t="str">
        <f t="shared" si="40"/>
        <v>string</v>
      </c>
      <c r="H248" s="29">
        <v>237</v>
      </c>
      <c r="S248" s="16" t="str">
        <f t="shared" si="32"/>
        <v>post_evar21  string,</v>
      </c>
      <c r="T248" s="67"/>
      <c r="U248" s="68" t="str">
        <f t="shared" si="33"/>
        <v>post_evar21,</v>
      </c>
      <c r="V248" s="67"/>
      <c r="W248" s="67"/>
      <c r="X248" s="68" t="str">
        <f t="shared" si="34"/>
        <v>,a.post_evar21</v>
      </c>
      <c r="AA248" s="16" t="str">
        <f t="shared" si="35"/>
        <v>post_evar21</v>
      </c>
    </row>
    <row r="249" spans="1:27">
      <c r="A249" t="s">
        <v>2078</v>
      </c>
      <c r="B249" s="16" t="str">
        <f t="shared" si="36"/>
        <v>post_evar22 string</v>
      </c>
      <c r="C249" s="20">
        <f t="shared" si="37"/>
        <v>12</v>
      </c>
      <c r="D249" s="20">
        <f t="shared" si="38"/>
        <v>0</v>
      </c>
      <c r="E249" s="20"/>
      <c r="F249" s="36" t="str">
        <f t="shared" si="39"/>
        <v>post_evar22</v>
      </c>
      <c r="G249" s="36" t="str">
        <f t="shared" si="40"/>
        <v>string</v>
      </c>
      <c r="H249" s="29">
        <v>238</v>
      </c>
      <c r="S249" s="16" t="str">
        <f t="shared" si="32"/>
        <v>post_evar22  string,</v>
      </c>
      <c r="T249" s="67"/>
      <c r="U249" s="68" t="str">
        <f t="shared" si="33"/>
        <v>post_evar22,</v>
      </c>
      <c r="V249" s="67"/>
      <c r="W249" s="67"/>
      <c r="X249" s="68" t="str">
        <f t="shared" si="34"/>
        <v>,a.post_evar22</v>
      </c>
      <c r="AA249" s="16" t="str">
        <f t="shared" si="35"/>
        <v>post_evar22</v>
      </c>
    </row>
    <row r="250" spans="1:27">
      <c r="A250" t="s">
        <v>2079</v>
      </c>
      <c r="B250" s="16" t="str">
        <f t="shared" si="36"/>
        <v>post_evar23 string</v>
      </c>
      <c r="C250" s="20">
        <f t="shared" si="37"/>
        <v>12</v>
      </c>
      <c r="D250" s="20">
        <f t="shared" si="38"/>
        <v>0</v>
      </c>
      <c r="F250" s="36" t="str">
        <f t="shared" si="39"/>
        <v>post_evar23</v>
      </c>
      <c r="G250" s="36" t="str">
        <f t="shared" si="40"/>
        <v>string</v>
      </c>
      <c r="H250" s="29">
        <v>239</v>
      </c>
      <c r="S250" s="16" t="str">
        <f t="shared" si="32"/>
        <v>post_evar23  string,</v>
      </c>
      <c r="T250" s="67"/>
      <c r="U250" s="68" t="str">
        <f t="shared" si="33"/>
        <v>post_evar23,</v>
      </c>
      <c r="V250" s="67"/>
      <c r="W250" s="67"/>
      <c r="X250" s="68" t="str">
        <f t="shared" si="34"/>
        <v>,a.post_evar23</v>
      </c>
      <c r="AA250" s="16" t="str">
        <f t="shared" si="35"/>
        <v>post_evar23</v>
      </c>
    </row>
    <row r="251" spans="1:27">
      <c r="A251" t="s">
        <v>2080</v>
      </c>
      <c r="B251" s="16" t="str">
        <f t="shared" si="36"/>
        <v>post_evar24 string</v>
      </c>
      <c r="C251" s="20">
        <f t="shared" si="37"/>
        <v>12</v>
      </c>
      <c r="D251" s="20">
        <f t="shared" si="38"/>
        <v>0</v>
      </c>
      <c r="E251" s="20"/>
      <c r="F251" s="36" t="str">
        <f t="shared" si="39"/>
        <v>post_evar24</v>
      </c>
      <c r="G251" s="36" t="str">
        <f t="shared" si="40"/>
        <v>string</v>
      </c>
      <c r="H251" s="29">
        <v>240</v>
      </c>
      <c r="S251" s="16" t="str">
        <f t="shared" si="32"/>
        <v>post_evar24  string,</v>
      </c>
      <c r="T251" s="67"/>
      <c r="U251" s="68" t="str">
        <f t="shared" si="33"/>
        <v>post_evar24,</v>
      </c>
      <c r="V251" s="67"/>
      <c r="W251" s="67"/>
      <c r="X251" s="68" t="str">
        <f t="shared" si="34"/>
        <v>,a.post_evar24</v>
      </c>
      <c r="AA251" s="16" t="str">
        <f t="shared" si="35"/>
        <v>post_evar24</v>
      </c>
    </row>
    <row r="252" spans="1:27">
      <c r="A252" t="s">
        <v>2081</v>
      </c>
      <c r="B252" s="16" t="str">
        <f t="shared" si="36"/>
        <v>post_evar25 string</v>
      </c>
      <c r="C252" s="20">
        <f t="shared" si="37"/>
        <v>12</v>
      </c>
      <c r="D252" s="20">
        <f t="shared" si="38"/>
        <v>0</v>
      </c>
      <c r="E252" s="20"/>
      <c r="F252" s="36" t="str">
        <f t="shared" si="39"/>
        <v>post_evar25</v>
      </c>
      <c r="G252" s="36" t="str">
        <f t="shared" si="40"/>
        <v>string</v>
      </c>
      <c r="H252" s="29">
        <v>241</v>
      </c>
      <c r="S252" s="16" t="str">
        <f t="shared" si="32"/>
        <v>post_evar25  string,</v>
      </c>
      <c r="T252" s="67"/>
      <c r="U252" s="68" t="str">
        <f t="shared" si="33"/>
        <v>post_evar25,</v>
      </c>
      <c r="V252" s="67"/>
      <c r="W252" s="67"/>
      <c r="X252" s="68" t="str">
        <f t="shared" si="34"/>
        <v>,a.post_evar25</v>
      </c>
      <c r="AA252" s="16" t="str">
        <f t="shared" si="35"/>
        <v>post_evar25</v>
      </c>
    </row>
    <row r="253" spans="1:27">
      <c r="A253" t="s">
        <v>2082</v>
      </c>
      <c r="B253" s="16" t="str">
        <f t="shared" si="36"/>
        <v>post_evar26 string</v>
      </c>
      <c r="C253" s="20">
        <f t="shared" si="37"/>
        <v>12</v>
      </c>
      <c r="D253" s="20">
        <f t="shared" si="38"/>
        <v>0</v>
      </c>
      <c r="E253" s="20"/>
      <c r="F253" s="36" t="str">
        <f t="shared" si="39"/>
        <v>post_evar26</v>
      </c>
      <c r="G253" s="36" t="str">
        <f t="shared" si="40"/>
        <v>string</v>
      </c>
      <c r="H253" s="29">
        <v>242</v>
      </c>
      <c r="S253" s="16" t="str">
        <f t="shared" si="32"/>
        <v>post_evar26  string,</v>
      </c>
      <c r="T253" s="67"/>
      <c r="U253" s="68" t="str">
        <f t="shared" si="33"/>
        <v>post_evar26,</v>
      </c>
      <c r="V253" s="67"/>
      <c r="W253" s="67"/>
      <c r="X253" s="68" t="str">
        <f t="shared" si="34"/>
        <v>,a.post_evar26</v>
      </c>
      <c r="AA253" s="16" t="str">
        <f t="shared" si="35"/>
        <v>post_evar26</v>
      </c>
    </row>
    <row r="254" spans="1:27">
      <c r="A254" t="s">
        <v>2083</v>
      </c>
      <c r="B254" s="16" t="str">
        <f t="shared" si="36"/>
        <v>post_evar27 string</v>
      </c>
      <c r="C254" s="20">
        <f t="shared" si="37"/>
        <v>12</v>
      </c>
      <c r="D254" s="20">
        <f t="shared" si="38"/>
        <v>0</v>
      </c>
      <c r="E254" s="20"/>
      <c r="F254" s="36" t="str">
        <f t="shared" si="39"/>
        <v>post_evar27</v>
      </c>
      <c r="G254" s="36" t="str">
        <f t="shared" si="40"/>
        <v>string</v>
      </c>
      <c r="H254" s="29">
        <v>243</v>
      </c>
      <c r="S254" s="16" t="str">
        <f t="shared" si="32"/>
        <v>post_evar27  string,</v>
      </c>
      <c r="T254" s="67"/>
      <c r="U254" s="68" t="str">
        <f t="shared" si="33"/>
        <v>post_evar27,</v>
      </c>
      <c r="V254" s="67"/>
      <c r="W254" s="67"/>
      <c r="X254" s="68" t="str">
        <f t="shared" si="34"/>
        <v>,a.post_evar27</v>
      </c>
      <c r="AA254" s="16" t="str">
        <f t="shared" si="35"/>
        <v>post_evar27</v>
      </c>
    </row>
    <row r="255" spans="1:27">
      <c r="A255" t="s">
        <v>2084</v>
      </c>
      <c r="B255" s="16" t="str">
        <f t="shared" si="36"/>
        <v>post_evar28 string</v>
      </c>
      <c r="C255" s="20">
        <f t="shared" si="37"/>
        <v>12</v>
      </c>
      <c r="D255" s="20">
        <f t="shared" si="38"/>
        <v>0</v>
      </c>
      <c r="F255" s="36" t="str">
        <f t="shared" si="39"/>
        <v>post_evar28</v>
      </c>
      <c r="G255" s="36" t="str">
        <f t="shared" si="40"/>
        <v>string</v>
      </c>
      <c r="H255" s="29">
        <v>244</v>
      </c>
      <c r="S255" s="16" t="str">
        <f t="shared" si="32"/>
        <v>post_evar28  string,</v>
      </c>
      <c r="T255" s="67"/>
      <c r="U255" s="68" t="str">
        <f t="shared" si="33"/>
        <v>post_evar28,</v>
      </c>
      <c r="V255" s="67"/>
      <c r="W255" s="67"/>
      <c r="X255" s="68" t="str">
        <f t="shared" si="34"/>
        <v>,a.post_evar28</v>
      </c>
      <c r="AA255" s="16" t="str">
        <f t="shared" si="35"/>
        <v>post_evar28</v>
      </c>
    </row>
    <row r="256" spans="1:27">
      <c r="A256" t="s">
        <v>2085</v>
      </c>
      <c r="B256" s="16" t="str">
        <f t="shared" si="36"/>
        <v>post_evar29 string</v>
      </c>
      <c r="C256" s="20">
        <f t="shared" si="37"/>
        <v>12</v>
      </c>
      <c r="D256" s="20">
        <f t="shared" si="38"/>
        <v>0</v>
      </c>
      <c r="E256" s="20"/>
      <c r="F256" s="36" t="str">
        <f t="shared" si="39"/>
        <v>post_evar29</v>
      </c>
      <c r="G256" s="36" t="str">
        <f t="shared" si="40"/>
        <v>string</v>
      </c>
      <c r="H256" s="29">
        <v>245</v>
      </c>
      <c r="S256" s="16" t="str">
        <f t="shared" si="32"/>
        <v>post_evar29  string,</v>
      </c>
      <c r="T256" s="67"/>
      <c r="U256" s="68" t="str">
        <f t="shared" si="33"/>
        <v>post_evar29,</v>
      </c>
      <c r="V256" s="67"/>
      <c r="W256" s="67"/>
      <c r="X256" s="68" t="str">
        <f t="shared" si="34"/>
        <v>,a.post_evar29</v>
      </c>
      <c r="AA256" s="16" t="str">
        <f t="shared" si="35"/>
        <v>post_evar29</v>
      </c>
    </row>
    <row r="257" spans="1:27">
      <c r="A257" t="s">
        <v>2086</v>
      </c>
      <c r="B257" s="16" t="str">
        <f t="shared" si="36"/>
        <v>post_evar30 string</v>
      </c>
      <c r="C257" s="20">
        <f t="shared" si="37"/>
        <v>12</v>
      </c>
      <c r="D257" s="20">
        <f t="shared" si="38"/>
        <v>0</v>
      </c>
      <c r="E257" s="20"/>
      <c r="F257" s="36" t="str">
        <f t="shared" si="39"/>
        <v>post_evar30</v>
      </c>
      <c r="G257" s="36" t="str">
        <f t="shared" si="40"/>
        <v>string</v>
      </c>
      <c r="H257" s="29">
        <v>246</v>
      </c>
      <c r="S257" s="16" t="str">
        <f t="shared" si="32"/>
        <v>post_evar30  string,</v>
      </c>
      <c r="T257" s="67"/>
      <c r="U257" s="68" t="str">
        <f t="shared" si="33"/>
        <v>post_evar30,</v>
      </c>
      <c r="V257" s="67"/>
      <c r="W257" s="67"/>
      <c r="X257" s="68" t="str">
        <f t="shared" si="34"/>
        <v>,a.post_evar30</v>
      </c>
      <c r="AA257" s="16" t="str">
        <f t="shared" si="35"/>
        <v>post_evar30</v>
      </c>
    </row>
    <row r="258" spans="1:27">
      <c r="A258" t="s">
        <v>2087</v>
      </c>
      <c r="B258" s="16" t="str">
        <f t="shared" si="36"/>
        <v>post_evar31 string</v>
      </c>
      <c r="C258" s="20">
        <f t="shared" si="37"/>
        <v>12</v>
      </c>
      <c r="D258" s="20">
        <f t="shared" si="38"/>
        <v>0</v>
      </c>
      <c r="E258" s="20"/>
      <c r="F258" s="36" t="str">
        <f t="shared" si="39"/>
        <v>post_evar31</v>
      </c>
      <c r="G258" s="36" t="str">
        <f t="shared" si="40"/>
        <v>string</v>
      </c>
      <c r="H258" s="29">
        <v>247</v>
      </c>
      <c r="S258" s="16" t="str">
        <f t="shared" si="32"/>
        <v>post_evar31  string,</v>
      </c>
      <c r="T258" s="67"/>
      <c r="U258" s="68" t="str">
        <f t="shared" si="33"/>
        <v>post_evar31,</v>
      </c>
      <c r="V258" s="67"/>
      <c r="W258" s="67"/>
      <c r="X258" s="68" t="str">
        <f t="shared" si="34"/>
        <v>,a.post_evar31</v>
      </c>
      <c r="AA258" s="16" t="str">
        <f t="shared" si="35"/>
        <v>post_evar31</v>
      </c>
    </row>
    <row r="259" spans="1:27">
      <c r="A259" t="s">
        <v>2088</v>
      </c>
      <c r="B259" s="16" t="str">
        <f t="shared" si="36"/>
        <v>post_evar32 string</v>
      </c>
      <c r="C259" s="20">
        <f t="shared" si="37"/>
        <v>12</v>
      </c>
      <c r="D259" s="20">
        <f t="shared" si="38"/>
        <v>0</v>
      </c>
      <c r="E259" s="20"/>
      <c r="F259" s="36" t="str">
        <f t="shared" si="39"/>
        <v>post_evar32</v>
      </c>
      <c r="G259" s="36" t="str">
        <f t="shared" si="40"/>
        <v>string</v>
      </c>
      <c r="H259" s="29">
        <v>248</v>
      </c>
      <c r="S259" s="16" t="str">
        <f t="shared" si="32"/>
        <v>post_evar32  string,</v>
      </c>
      <c r="T259" s="67"/>
      <c r="U259" s="68" t="str">
        <f t="shared" si="33"/>
        <v>post_evar32,</v>
      </c>
      <c r="V259" s="67"/>
      <c r="W259" s="67"/>
      <c r="X259" s="68" t="str">
        <f t="shared" si="34"/>
        <v>,a.post_evar32</v>
      </c>
      <c r="AA259" s="16" t="str">
        <f t="shared" si="35"/>
        <v>post_evar32</v>
      </c>
    </row>
    <row r="260" spans="1:27">
      <c r="A260" t="s">
        <v>2089</v>
      </c>
      <c r="B260" s="16" t="str">
        <f t="shared" si="36"/>
        <v>post_evar33 string</v>
      </c>
      <c r="C260" s="20">
        <f t="shared" si="37"/>
        <v>12</v>
      </c>
      <c r="D260" s="20">
        <f t="shared" si="38"/>
        <v>0</v>
      </c>
      <c r="F260" s="36" t="str">
        <f t="shared" si="39"/>
        <v>post_evar33</v>
      </c>
      <c r="G260" s="36" t="str">
        <f t="shared" si="40"/>
        <v>string</v>
      </c>
      <c r="H260" s="29">
        <v>249</v>
      </c>
      <c r="S260" s="16" t="str">
        <f t="shared" si="32"/>
        <v>post_evar33  string,</v>
      </c>
      <c r="T260" s="67"/>
      <c r="U260" s="68" t="str">
        <f t="shared" si="33"/>
        <v>post_evar33,</v>
      </c>
      <c r="V260" s="67"/>
      <c r="W260" s="67"/>
      <c r="X260" s="68" t="str">
        <f t="shared" si="34"/>
        <v>,a.post_evar33</v>
      </c>
      <c r="AA260" s="16" t="str">
        <f t="shared" si="35"/>
        <v>post_evar33</v>
      </c>
    </row>
    <row r="261" spans="1:27">
      <c r="A261" t="s">
        <v>2090</v>
      </c>
      <c r="B261" s="16" t="str">
        <f t="shared" si="36"/>
        <v>post_evar34 string</v>
      </c>
      <c r="C261" s="20">
        <f t="shared" si="37"/>
        <v>12</v>
      </c>
      <c r="D261" s="20">
        <f t="shared" si="38"/>
        <v>0</v>
      </c>
      <c r="E261" s="20"/>
      <c r="F261" s="36" t="str">
        <f t="shared" si="39"/>
        <v>post_evar34</v>
      </c>
      <c r="G261" s="36" t="str">
        <f t="shared" si="40"/>
        <v>string</v>
      </c>
      <c r="H261" s="29">
        <v>250</v>
      </c>
      <c r="S261" s="16" t="str">
        <f t="shared" si="32"/>
        <v>post_evar34  string,</v>
      </c>
      <c r="T261" s="67"/>
      <c r="U261" s="68" t="str">
        <f t="shared" si="33"/>
        <v>post_evar34,</v>
      </c>
      <c r="V261" s="67"/>
      <c r="W261" s="67"/>
      <c r="X261" s="68" t="str">
        <f t="shared" si="34"/>
        <v>,a.post_evar34</v>
      </c>
      <c r="AA261" s="16" t="str">
        <f t="shared" si="35"/>
        <v>post_evar34</v>
      </c>
    </row>
    <row r="262" spans="1:27">
      <c r="A262" t="s">
        <v>2091</v>
      </c>
      <c r="B262" s="16" t="str">
        <f t="shared" si="36"/>
        <v>post_evar35 string</v>
      </c>
      <c r="C262" s="20">
        <f t="shared" si="37"/>
        <v>12</v>
      </c>
      <c r="D262" s="20">
        <f t="shared" si="38"/>
        <v>0</v>
      </c>
      <c r="E262" s="20"/>
      <c r="F262" s="36" t="str">
        <f t="shared" si="39"/>
        <v>post_evar35</v>
      </c>
      <c r="G262" s="36" t="str">
        <f t="shared" si="40"/>
        <v>string</v>
      </c>
      <c r="H262" s="29">
        <v>251</v>
      </c>
      <c r="S262" s="16" t="str">
        <f t="shared" si="32"/>
        <v>post_evar35  string,</v>
      </c>
      <c r="T262" s="67"/>
      <c r="U262" s="68" t="str">
        <f t="shared" si="33"/>
        <v>post_evar35,</v>
      </c>
      <c r="V262" s="67"/>
      <c r="W262" s="67"/>
      <c r="X262" s="68" t="str">
        <f t="shared" si="34"/>
        <v>,a.post_evar35</v>
      </c>
      <c r="AA262" s="16" t="str">
        <f t="shared" si="35"/>
        <v>post_evar35</v>
      </c>
    </row>
    <row r="263" spans="1:27">
      <c r="A263" t="s">
        <v>2092</v>
      </c>
      <c r="B263" s="16" t="str">
        <f t="shared" si="36"/>
        <v>post_evar36 string</v>
      </c>
      <c r="C263" s="20">
        <f t="shared" si="37"/>
        <v>12</v>
      </c>
      <c r="D263" s="20">
        <f t="shared" si="38"/>
        <v>0</v>
      </c>
      <c r="E263" s="20"/>
      <c r="F263" s="36" t="str">
        <f t="shared" si="39"/>
        <v>post_evar36</v>
      </c>
      <c r="G263" s="36" t="str">
        <f t="shared" si="40"/>
        <v>string</v>
      </c>
      <c r="H263" s="29">
        <v>252</v>
      </c>
      <c r="S263" s="16" t="str">
        <f t="shared" si="32"/>
        <v>post_evar36  string,</v>
      </c>
      <c r="T263" s="67"/>
      <c r="U263" s="68" t="str">
        <f t="shared" si="33"/>
        <v>post_evar36,</v>
      </c>
      <c r="V263" s="67"/>
      <c r="W263" s="67"/>
      <c r="X263" s="68" t="str">
        <f t="shared" si="34"/>
        <v>,a.post_evar36</v>
      </c>
      <c r="AA263" s="16" t="str">
        <f t="shared" si="35"/>
        <v>post_evar36</v>
      </c>
    </row>
    <row r="264" spans="1:27">
      <c r="A264" t="s">
        <v>2093</v>
      </c>
      <c r="B264" s="16" t="str">
        <f t="shared" si="36"/>
        <v>post_evar37 string</v>
      </c>
      <c r="C264" s="20">
        <f t="shared" si="37"/>
        <v>12</v>
      </c>
      <c r="D264" s="20">
        <f t="shared" si="38"/>
        <v>0</v>
      </c>
      <c r="E264" s="20"/>
      <c r="F264" s="36" t="str">
        <f t="shared" si="39"/>
        <v>post_evar37</v>
      </c>
      <c r="G264" s="36" t="str">
        <f t="shared" si="40"/>
        <v>string</v>
      </c>
      <c r="H264" s="29">
        <v>253</v>
      </c>
      <c r="S264" s="16" t="str">
        <f t="shared" si="32"/>
        <v>post_evar37  string,</v>
      </c>
      <c r="T264" s="67"/>
      <c r="U264" s="68" t="str">
        <f t="shared" si="33"/>
        <v>post_evar37,</v>
      </c>
      <c r="V264" s="67"/>
      <c r="W264" s="67"/>
      <c r="X264" s="68" t="str">
        <f t="shared" si="34"/>
        <v>,a.post_evar37</v>
      </c>
      <c r="AA264" s="16" t="str">
        <f t="shared" si="35"/>
        <v>post_evar37</v>
      </c>
    </row>
    <row r="265" spans="1:27">
      <c r="A265" t="s">
        <v>2094</v>
      </c>
      <c r="B265" s="16" t="str">
        <f t="shared" si="36"/>
        <v>post_evar38 string</v>
      </c>
      <c r="C265" s="20">
        <f t="shared" si="37"/>
        <v>12</v>
      </c>
      <c r="D265" s="20">
        <f t="shared" si="38"/>
        <v>0</v>
      </c>
      <c r="F265" s="36" t="str">
        <f t="shared" si="39"/>
        <v>post_evar38</v>
      </c>
      <c r="G265" s="36" t="str">
        <f t="shared" si="40"/>
        <v>string</v>
      </c>
      <c r="H265" s="29">
        <v>254</v>
      </c>
      <c r="S265" s="16" t="str">
        <f t="shared" si="32"/>
        <v>post_evar38  string,</v>
      </c>
      <c r="T265" s="67"/>
      <c r="U265" s="68" t="str">
        <f t="shared" si="33"/>
        <v>post_evar38,</v>
      </c>
      <c r="V265" s="67"/>
      <c r="W265" s="67"/>
      <c r="X265" s="68" t="str">
        <f t="shared" si="34"/>
        <v>,a.post_evar38</v>
      </c>
      <c r="AA265" s="16" t="str">
        <f t="shared" si="35"/>
        <v>post_evar38</v>
      </c>
    </row>
    <row r="266" spans="1:27">
      <c r="A266" t="s">
        <v>2095</v>
      </c>
      <c r="B266" s="16" t="str">
        <f t="shared" si="36"/>
        <v>post_evar39 string</v>
      </c>
      <c r="C266" s="20">
        <f t="shared" si="37"/>
        <v>12</v>
      </c>
      <c r="D266" s="20">
        <f t="shared" si="38"/>
        <v>0</v>
      </c>
      <c r="E266" s="20"/>
      <c r="F266" s="36" t="str">
        <f t="shared" si="39"/>
        <v>post_evar39</v>
      </c>
      <c r="G266" s="36" t="str">
        <f t="shared" si="40"/>
        <v>string</v>
      </c>
      <c r="H266" s="29">
        <v>255</v>
      </c>
      <c r="S266" s="16" t="str">
        <f t="shared" si="32"/>
        <v>post_evar39  string,</v>
      </c>
      <c r="T266" s="67"/>
      <c r="U266" s="68" t="str">
        <f t="shared" si="33"/>
        <v>post_evar39,</v>
      </c>
      <c r="V266" s="67"/>
      <c r="W266" s="67"/>
      <c r="X266" s="68" t="str">
        <f t="shared" si="34"/>
        <v>,a.post_evar39</v>
      </c>
      <c r="AA266" s="16" t="str">
        <f t="shared" si="35"/>
        <v>post_evar39</v>
      </c>
    </row>
    <row r="267" spans="1:27">
      <c r="A267" t="s">
        <v>2096</v>
      </c>
      <c r="B267" s="16" t="str">
        <f t="shared" si="36"/>
        <v>post_evar40 string</v>
      </c>
      <c r="C267" s="20">
        <f t="shared" si="37"/>
        <v>12</v>
      </c>
      <c r="D267" s="20">
        <f t="shared" si="38"/>
        <v>0</v>
      </c>
      <c r="E267" s="20"/>
      <c r="F267" s="36" t="str">
        <f t="shared" si="39"/>
        <v>post_evar40</v>
      </c>
      <c r="G267" s="36" t="str">
        <f t="shared" si="40"/>
        <v>string</v>
      </c>
      <c r="H267" s="29">
        <v>256</v>
      </c>
      <c r="S267" s="16" t="str">
        <f t="shared" si="32"/>
        <v>post_evar40  string,</v>
      </c>
      <c r="T267" s="67"/>
      <c r="U267" s="68" t="str">
        <f t="shared" si="33"/>
        <v>post_evar40,</v>
      </c>
      <c r="V267" s="67"/>
      <c r="W267" s="67"/>
      <c r="X267" s="68" t="str">
        <f t="shared" si="34"/>
        <v>,a.post_evar40</v>
      </c>
      <c r="AA267" s="16" t="str">
        <f t="shared" si="35"/>
        <v>post_evar40</v>
      </c>
    </row>
    <row r="268" spans="1:27">
      <c r="A268" t="s">
        <v>2097</v>
      </c>
      <c r="B268" s="16" t="str">
        <f t="shared" si="36"/>
        <v>post_evar41 string</v>
      </c>
      <c r="C268" s="20">
        <f t="shared" si="37"/>
        <v>12</v>
      </c>
      <c r="D268" s="20">
        <f t="shared" si="38"/>
        <v>0</v>
      </c>
      <c r="E268" s="20"/>
      <c r="F268" s="36" t="str">
        <f t="shared" si="39"/>
        <v>post_evar41</v>
      </c>
      <c r="G268" s="36" t="str">
        <f t="shared" si="40"/>
        <v>string</v>
      </c>
      <c r="H268" s="29">
        <v>257</v>
      </c>
      <c r="S268" s="16" t="str">
        <f t="shared" si="32"/>
        <v>post_evar41  string,</v>
      </c>
      <c r="T268" s="67"/>
      <c r="U268" s="68" t="str">
        <f t="shared" si="33"/>
        <v>post_evar41,</v>
      </c>
      <c r="V268" s="67"/>
      <c r="W268" s="67"/>
      <c r="X268" s="68" t="str">
        <f t="shared" si="34"/>
        <v>,a.post_evar41</v>
      </c>
      <c r="AA268" s="16" t="str">
        <f t="shared" si="35"/>
        <v>post_evar41</v>
      </c>
    </row>
    <row r="269" spans="1:27">
      <c r="A269" t="s">
        <v>2098</v>
      </c>
      <c r="B269" s="16" t="str">
        <f t="shared" si="36"/>
        <v>post_evar42 string</v>
      </c>
      <c r="C269" s="20">
        <f t="shared" si="37"/>
        <v>12</v>
      </c>
      <c r="D269" s="20">
        <f t="shared" si="38"/>
        <v>0</v>
      </c>
      <c r="E269" s="20"/>
      <c r="F269" s="36" t="str">
        <f t="shared" si="39"/>
        <v>post_evar42</v>
      </c>
      <c r="G269" s="36" t="str">
        <f t="shared" si="40"/>
        <v>string</v>
      </c>
      <c r="H269" s="29">
        <v>258</v>
      </c>
      <c r="S269" s="16" t="str">
        <f t="shared" ref="S269:S332" si="41">F269&amp;"  "&amp;G269&amp;","</f>
        <v>post_evar42  string,</v>
      </c>
      <c r="T269" s="67"/>
      <c r="U269" s="68" t="str">
        <f t="shared" ref="U269:U332" si="42">F269&amp;","</f>
        <v>post_evar42,</v>
      </c>
      <c r="V269" s="67"/>
      <c r="W269" s="67"/>
      <c r="X269" s="68" t="str">
        <f t="shared" ref="X269:X332" si="43">",a."&amp;F269</f>
        <v>,a.post_evar42</v>
      </c>
      <c r="AA269" s="16" t="str">
        <f t="shared" ref="AA269:AA332" si="44">F269</f>
        <v>post_evar42</v>
      </c>
    </row>
    <row r="270" spans="1:27">
      <c r="A270" t="s">
        <v>2099</v>
      </c>
      <c r="B270" s="16" t="str">
        <f t="shared" si="36"/>
        <v>post_evar43 string</v>
      </c>
      <c r="C270" s="20">
        <f t="shared" si="37"/>
        <v>12</v>
      </c>
      <c r="D270" s="20">
        <f t="shared" si="38"/>
        <v>0</v>
      </c>
      <c r="F270" s="36" t="str">
        <f t="shared" si="39"/>
        <v>post_evar43</v>
      </c>
      <c r="G270" s="36" t="str">
        <f t="shared" si="40"/>
        <v>string</v>
      </c>
      <c r="H270" s="29">
        <v>259</v>
      </c>
      <c r="S270" s="16" t="str">
        <f t="shared" si="41"/>
        <v>post_evar43  string,</v>
      </c>
      <c r="T270" s="67"/>
      <c r="U270" s="68" t="str">
        <f t="shared" si="42"/>
        <v>post_evar43,</v>
      </c>
      <c r="V270" s="67"/>
      <c r="W270" s="67"/>
      <c r="X270" s="68" t="str">
        <f t="shared" si="43"/>
        <v>,a.post_evar43</v>
      </c>
      <c r="AA270" s="16" t="str">
        <f t="shared" si="44"/>
        <v>post_evar43</v>
      </c>
    </row>
    <row r="271" spans="1:27">
      <c r="A271" t="s">
        <v>2100</v>
      </c>
      <c r="B271" s="16" t="str">
        <f t="shared" si="36"/>
        <v>post_evar44 string</v>
      </c>
      <c r="C271" s="20">
        <f t="shared" si="37"/>
        <v>12</v>
      </c>
      <c r="D271" s="20">
        <f t="shared" si="38"/>
        <v>0</v>
      </c>
      <c r="E271" s="20"/>
      <c r="F271" s="36" t="str">
        <f t="shared" si="39"/>
        <v>post_evar44</v>
      </c>
      <c r="G271" s="36" t="str">
        <f t="shared" si="40"/>
        <v>string</v>
      </c>
      <c r="H271" s="29">
        <v>260</v>
      </c>
      <c r="S271" s="16" t="str">
        <f t="shared" si="41"/>
        <v>post_evar44  string,</v>
      </c>
      <c r="T271" s="67"/>
      <c r="U271" s="68" t="str">
        <f t="shared" si="42"/>
        <v>post_evar44,</v>
      </c>
      <c r="V271" s="67"/>
      <c r="W271" s="67"/>
      <c r="X271" s="68" t="str">
        <f t="shared" si="43"/>
        <v>,a.post_evar44</v>
      </c>
      <c r="AA271" s="16" t="str">
        <f t="shared" si="44"/>
        <v>post_evar44</v>
      </c>
    </row>
    <row r="272" spans="1:27">
      <c r="A272" t="s">
        <v>2101</v>
      </c>
      <c r="B272" s="16" t="str">
        <f t="shared" si="36"/>
        <v>post_evar45 string</v>
      </c>
      <c r="C272" s="20">
        <f t="shared" si="37"/>
        <v>12</v>
      </c>
      <c r="D272" s="20">
        <f t="shared" si="38"/>
        <v>0</v>
      </c>
      <c r="E272" s="20"/>
      <c r="F272" s="36" t="str">
        <f t="shared" si="39"/>
        <v>post_evar45</v>
      </c>
      <c r="G272" s="36" t="str">
        <f t="shared" si="40"/>
        <v>string</v>
      </c>
      <c r="H272" s="29">
        <v>261</v>
      </c>
      <c r="S272" s="16" t="str">
        <f t="shared" si="41"/>
        <v>post_evar45  string,</v>
      </c>
      <c r="T272" s="67"/>
      <c r="U272" s="68" t="str">
        <f t="shared" si="42"/>
        <v>post_evar45,</v>
      </c>
      <c r="V272" s="67"/>
      <c r="W272" s="67"/>
      <c r="X272" s="68" t="str">
        <f t="shared" si="43"/>
        <v>,a.post_evar45</v>
      </c>
      <c r="AA272" s="16" t="str">
        <f t="shared" si="44"/>
        <v>post_evar45</v>
      </c>
    </row>
    <row r="273" spans="1:27">
      <c r="A273" t="s">
        <v>2102</v>
      </c>
      <c r="B273" s="16" t="str">
        <f t="shared" si="36"/>
        <v>post_evar46 string</v>
      </c>
      <c r="C273" s="20">
        <f t="shared" si="37"/>
        <v>12</v>
      </c>
      <c r="D273" s="20">
        <f t="shared" si="38"/>
        <v>0</v>
      </c>
      <c r="E273" s="20"/>
      <c r="F273" s="36" t="str">
        <f t="shared" si="39"/>
        <v>post_evar46</v>
      </c>
      <c r="G273" s="36" t="str">
        <f t="shared" si="40"/>
        <v>string</v>
      </c>
      <c r="H273" s="29">
        <v>262</v>
      </c>
      <c r="S273" s="16" t="str">
        <f t="shared" si="41"/>
        <v>post_evar46  string,</v>
      </c>
      <c r="T273" s="67"/>
      <c r="U273" s="68" t="str">
        <f t="shared" si="42"/>
        <v>post_evar46,</v>
      </c>
      <c r="V273" s="67"/>
      <c r="W273" s="67"/>
      <c r="X273" s="68" t="str">
        <f t="shared" si="43"/>
        <v>,a.post_evar46</v>
      </c>
      <c r="AA273" s="16" t="str">
        <f t="shared" si="44"/>
        <v>post_evar46</v>
      </c>
    </row>
    <row r="274" spans="1:27">
      <c r="A274" t="s">
        <v>2103</v>
      </c>
      <c r="B274" s="16" t="str">
        <f t="shared" ref="B274:B337" si="45">TRIM(A274)</f>
        <v>post_evar47 string</v>
      </c>
      <c r="C274" s="20">
        <f t="shared" ref="C274:C337" si="46">SEARCH(" ",B274)</f>
        <v>12</v>
      </c>
      <c r="D274" s="20">
        <f t="shared" ref="D274:D337" si="47">IFERROR(SEARCH(" ",B274,C274+1),0)</f>
        <v>0</v>
      </c>
      <c r="E274" s="20"/>
      <c r="F274" s="36" t="str">
        <f t="shared" ref="F274:F337" si="48">LEFT(B274,C274-1)</f>
        <v>post_evar47</v>
      </c>
      <c r="G274" s="36" t="str">
        <f t="shared" ref="G274:G337" si="49">TRIM(RIGHT(A274,LEN(A274) - (C274+1)))</f>
        <v>string</v>
      </c>
      <c r="H274" s="29">
        <v>263</v>
      </c>
      <c r="S274" s="16" t="str">
        <f t="shared" si="41"/>
        <v>post_evar47  string,</v>
      </c>
      <c r="T274" s="67"/>
      <c r="U274" s="68" t="str">
        <f t="shared" si="42"/>
        <v>post_evar47,</v>
      </c>
      <c r="V274" s="67"/>
      <c r="W274" s="67"/>
      <c r="X274" s="68" t="str">
        <f t="shared" si="43"/>
        <v>,a.post_evar47</v>
      </c>
      <c r="AA274" s="16" t="str">
        <f t="shared" si="44"/>
        <v>post_evar47</v>
      </c>
    </row>
    <row r="275" spans="1:27">
      <c r="A275" t="s">
        <v>2104</v>
      </c>
      <c r="B275" s="16" t="str">
        <f t="shared" si="45"/>
        <v>post_evar48 string</v>
      </c>
      <c r="C275" s="20">
        <f t="shared" si="46"/>
        <v>12</v>
      </c>
      <c r="D275" s="20">
        <f t="shared" si="47"/>
        <v>0</v>
      </c>
      <c r="F275" s="36" t="str">
        <f t="shared" si="48"/>
        <v>post_evar48</v>
      </c>
      <c r="G275" s="36" t="str">
        <f t="shared" si="49"/>
        <v>string</v>
      </c>
      <c r="H275" s="29">
        <v>264</v>
      </c>
      <c r="S275" s="16" t="str">
        <f t="shared" si="41"/>
        <v>post_evar48  string,</v>
      </c>
      <c r="T275" s="67"/>
      <c r="U275" s="68" t="str">
        <f t="shared" si="42"/>
        <v>post_evar48,</v>
      </c>
      <c r="V275" s="67"/>
      <c r="W275" s="67"/>
      <c r="X275" s="68" t="str">
        <f t="shared" si="43"/>
        <v>,a.post_evar48</v>
      </c>
      <c r="AA275" s="16" t="str">
        <f t="shared" si="44"/>
        <v>post_evar48</v>
      </c>
    </row>
    <row r="276" spans="1:27">
      <c r="A276" t="s">
        <v>2105</v>
      </c>
      <c r="B276" s="16" t="str">
        <f t="shared" si="45"/>
        <v>post_evar49 string</v>
      </c>
      <c r="C276" s="20">
        <f t="shared" si="46"/>
        <v>12</v>
      </c>
      <c r="D276" s="20">
        <f t="shared" si="47"/>
        <v>0</v>
      </c>
      <c r="E276" s="20"/>
      <c r="F276" s="36" t="str">
        <f t="shared" si="48"/>
        <v>post_evar49</v>
      </c>
      <c r="G276" s="36" t="str">
        <f t="shared" si="49"/>
        <v>string</v>
      </c>
      <c r="H276" s="29">
        <v>265</v>
      </c>
      <c r="S276" s="16" t="str">
        <f t="shared" si="41"/>
        <v>post_evar49  string,</v>
      </c>
      <c r="T276" s="67"/>
      <c r="U276" s="68" t="str">
        <f t="shared" si="42"/>
        <v>post_evar49,</v>
      </c>
      <c r="V276" s="67"/>
      <c r="W276" s="67"/>
      <c r="X276" s="68" t="str">
        <f t="shared" si="43"/>
        <v>,a.post_evar49</v>
      </c>
      <c r="AA276" s="16" t="str">
        <f t="shared" si="44"/>
        <v>post_evar49</v>
      </c>
    </row>
    <row r="277" spans="1:27">
      <c r="A277" t="s">
        <v>2106</v>
      </c>
      <c r="B277" s="16" t="str">
        <f t="shared" si="45"/>
        <v>post_evar50 string</v>
      </c>
      <c r="C277" s="20">
        <f t="shared" si="46"/>
        <v>12</v>
      </c>
      <c r="D277" s="20">
        <f t="shared" si="47"/>
        <v>0</v>
      </c>
      <c r="E277" s="20"/>
      <c r="F277" s="36" t="str">
        <f t="shared" si="48"/>
        <v>post_evar50</v>
      </c>
      <c r="G277" s="36" t="str">
        <f t="shared" si="49"/>
        <v>string</v>
      </c>
      <c r="H277" s="29">
        <v>266</v>
      </c>
      <c r="S277" s="16" t="str">
        <f t="shared" si="41"/>
        <v>post_evar50  string,</v>
      </c>
      <c r="T277" s="67"/>
      <c r="U277" s="68" t="str">
        <f t="shared" si="42"/>
        <v>post_evar50,</v>
      </c>
      <c r="V277" s="67"/>
      <c r="W277" s="67"/>
      <c r="X277" s="68" t="str">
        <f t="shared" si="43"/>
        <v>,a.post_evar50</v>
      </c>
      <c r="AA277" s="16" t="str">
        <f t="shared" si="44"/>
        <v>post_evar50</v>
      </c>
    </row>
    <row r="278" spans="1:27">
      <c r="A278" t="s">
        <v>2107</v>
      </c>
      <c r="B278" s="16" t="str">
        <f t="shared" si="45"/>
        <v>post_evar51 string</v>
      </c>
      <c r="C278" s="20">
        <f t="shared" si="46"/>
        <v>12</v>
      </c>
      <c r="D278" s="20">
        <f t="shared" si="47"/>
        <v>0</v>
      </c>
      <c r="E278" s="20"/>
      <c r="F278" s="36" t="str">
        <f t="shared" si="48"/>
        <v>post_evar51</v>
      </c>
      <c r="G278" s="36" t="str">
        <f t="shared" si="49"/>
        <v>string</v>
      </c>
      <c r="H278" s="29">
        <v>267</v>
      </c>
      <c r="S278" s="16" t="str">
        <f t="shared" si="41"/>
        <v>post_evar51  string,</v>
      </c>
      <c r="T278" s="67"/>
      <c r="U278" s="68" t="str">
        <f t="shared" si="42"/>
        <v>post_evar51,</v>
      </c>
      <c r="V278" s="67"/>
      <c r="W278" s="67"/>
      <c r="X278" s="68" t="str">
        <f t="shared" si="43"/>
        <v>,a.post_evar51</v>
      </c>
      <c r="AA278" s="16" t="str">
        <f t="shared" si="44"/>
        <v>post_evar51</v>
      </c>
    </row>
    <row r="279" spans="1:27">
      <c r="A279" t="s">
        <v>2108</v>
      </c>
      <c r="B279" s="16" t="str">
        <f t="shared" si="45"/>
        <v>post_evar52 string</v>
      </c>
      <c r="C279" s="20">
        <f t="shared" si="46"/>
        <v>12</v>
      </c>
      <c r="D279" s="20">
        <f t="shared" si="47"/>
        <v>0</v>
      </c>
      <c r="E279" s="20"/>
      <c r="F279" s="36" t="str">
        <f t="shared" si="48"/>
        <v>post_evar52</v>
      </c>
      <c r="G279" s="36" t="str">
        <f t="shared" si="49"/>
        <v>string</v>
      </c>
      <c r="H279" s="29">
        <v>268</v>
      </c>
      <c r="S279" s="16" t="str">
        <f t="shared" si="41"/>
        <v>post_evar52  string,</v>
      </c>
      <c r="T279" s="67"/>
      <c r="U279" s="68" t="str">
        <f t="shared" si="42"/>
        <v>post_evar52,</v>
      </c>
      <c r="V279" s="67"/>
      <c r="W279" s="67"/>
      <c r="X279" s="68" t="str">
        <f t="shared" si="43"/>
        <v>,a.post_evar52</v>
      </c>
      <c r="AA279" s="16" t="str">
        <f t="shared" si="44"/>
        <v>post_evar52</v>
      </c>
    </row>
    <row r="280" spans="1:27">
      <c r="A280" t="s">
        <v>2109</v>
      </c>
      <c r="B280" s="16" t="str">
        <f t="shared" si="45"/>
        <v>post_evar53 string</v>
      </c>
      <c r="C280" s="20">
        <f t="shared" si="46"/>
        <v>12</v>
      </c>
      <c r="D280" s="20">
        <f t="shared" si="47"/>
        <v>0</v>
      </c>
      <c r="F280" s="36" t="str">
        <f t="shared" si="48"/>
        <v>post_evar53</v>
      </c>
      <c r="G280" s="36" t="str">
        <f t="shared" si="49"/>
        <v>string</v>
      </c>
      <c r="H280" s="29">
        <v>269</v>
      </c>
      <c r="S280" s="16" t="str">
        <f t="shared" si="41"/>
        <v>post_evar53  string,</v>
      </c>
      <c r="T280" s="67"/>
      <c r="U280" s="68" t="str">
        <f t="shared" si="42"/>
        <v>post_evar53,</v>
      </c>
      <c r="V280" s="67"/>
      <c r="W280" s="67"/>
      <c r="X280" s="68" t="str">
        <f t="shared" si="43"/>
        <v>,a.post_evar53</v>
      </c>
      <c r="AA280" s="16" t="str">
        <f t="shared" si="44"/>
        <v>post_evar53</v>
      </c>
    </row>
    <row r="281" spans="1:27">
      <c r="A281" t="s">
        <v>2110</v>
      </c>
      <c r="B281" s="16" t="str">
        <f t="shared" si="45"/>
        <v>post_evar54 string</v>
      </c>
      <c r="C281" s="20">
        <f t="shared" si="46"/>
        <v>12</v>
      </c>
      <c r="D281" s="20">
        <f t="shared" si="47"/>
        <v>0</v>
      </c>
      <c r="E281" s="20"/>
      <c r="F281" s="36" t="str">
        <f t="shared" si="48"/>
        <v>post_evar54</v>
      </c>
      <c r="G281" s="36" t="str">
        <f t="shared" si="49"/>
        <v>string</v>
      </c>
      <c r="H281" s="29">
        <v>270</v>
      </c>
      <c r="S281" s="16" t="str">
        <f t="shared" si="41"/>
        <v>post_evar54  string,</v>
      </c>
      <c r="T281" s="67"/>
      <c r="U281" s="68" t="str">
        <f t="shared" si="42"/>
        <v>post_evar54,</v>
      </c>
      <c r="V281" s="67"/>
      <c r="W281" s="67"/>
      <c r="X281" s="68" t="str">
        <f t="shared" si="43"/>
        <v>,a.post_evar54</v>
      </c>
      <c r="AA281" s="16" t="str">
        <f t="shared" si="44"/>
        <v>post_evar54</v>
      </c>
    </row>
    <row r="282" spans="1:27">
      <c r="A282" t="s">
        <v>2111</v>
      </c>
      <c r="B282" s="16" t="str">
        <f t="shared" si="45"/>
        <v>post_evar55 string</v>
      </c>
      <c r="C282" s="20">
        <f t="shared" si="46"/>
        <v>12</v>
      </c>
      <c r="D282" s="20">
        <f t="shared" si="47"/>
        <v>0</v>
      </c>
      <c r="E282" s="20"/>
      <c r="F282" s="36" t="str">
        <f t="shared" si="48"/>
        <v>post_evar55</v>
      </c>
      <c r="G282" s="36" t="str">
        <f t="shared" si="49"/>
        <v>string</v>
      </c>
      <c r="H282" s="29">
        <v>271</v>
      </c>
      <c r="S282" s="16" t="str">
        <f t="shared" si="41"/>
        <v>post_evar55  string,</v>
      </c>
      <c r="T282" s="67"/>
      <c r="U282" s="68" t="str">
        <f t="shared" si="42"/>
        <v>post_evar55,</v>
      </c>
      <c r="V282" s="67"/>
      <c r="W282" s="67"/>
      <c r="X282" s="68" t="str">
        <f t="shared" si="43"/>
        <v>,a.post_evar55</v>
      </c>
      <c r="AA282" s="16" t="str">
        <f t="shared" si="44"/>
        <v>post_evar55</v>
      </c>
    </row>
    <row r="283" spans="1:27">
      <c r="A283" t="s">
        <v>2112</v>
      </c>
      <c r="B283" s="16" t="str">
        <f t="shared" si="45"/>
        <v>post_evar56 string</v>
      </c>
      <c r="C283" s="20">
        <f t="shared" si="46"/>
        <v>12</v>
      </c>
      <c r="D283" s="20">
        <f t="shared" si="47"/>
        <v>0</v>
      </c>
      <c r="E283" s="20"/>
      <c r="F283" s="36" t="str">
        <f t="shared" si="48"/>
        <v>post_evar56</v>
      </c>
      <c r="G283" s="36" t="str">
        <f t="shared" si="49"/>
        <v>string</v>
      </c>
      <c r="H283" s="29">
        <v>272</v>
      </c>
      <c r="S283" s="16" t="str">
        <f t="shared" si="41"/>
        <v>post_evar56  string,</v>
      </c>
      <c r="T283" s="67"/>
      <c r="U283" s="68" t="str">
        <f t="shared" si="42"/>
        <v>post_evar56,</v>
      </c>
      <c r="V283" s="67"/>
      <c r="W283" s="67"/>
      <c r="X283" s="68" t="str">
        <f t="shared" si="43"/>
        <v>,a.post_evar56</v>
      </c>
      <c r="AA283" s="16" t="str">
        <f t="shared" si="44"/>
        <v>post_evar56</v>
      </c>
    </row>
    <row r="284" spans="1:27">
      <c r="A284" t="s">
        <v>2113</v>
      </c>
      <c r="B284" s="16" t="str">
        <f t="shared" si="45"/>
        <v>post_evar57 string</v>
      </c>
      <c r="C284" s="20">
        <f t="shared" si="46"/>
        <v>12</v>
      </c>
      <c r="D284" s="20">
        <f t="shared" si="47"/>
        <v>0</v>
      </c>
      <c r="E284" s="20"/>
      <c r="F284" s="36" t="str">
        <f t="shared" si="48"/>
        <v>post_evar57</v>
      </c>
      <c r="G284" s="36" t="str">
        <f t="shared" si="49"/>
        <v>string</v>
      </c>
      <c r="H284" s="29">
        <v>273</v>
      </c>
      <c r="S284" s="16" t="str">
        <f t="shared" si="41"/>
        <v>post_evar57  string,</v>
      </c>
      <c r="T284" s="67"/>
      <c r="U284" s="68" t="str">
        <f t="shared" si="42"/>
        <v>post_evar57,</v>
      </c>
      <c r="V284" s="67"/>
      <c r="W284" s="67"/>
      <c r="X284" s="68" t="str">
        <f t="shared" si="43"/>
        <v>,a.post_evar57</v>
      </c>
      <c r="AA284" s="16" t="str">
        <f t="shared" si="44"/>
        <v>post_evar57</v>
      </c>
    </row>
    <row r="285" spans="1:27">
      <c r="A285" t="s">
        <v>2114</v>
      </c>
      <c r="B285" s="16" t="str">
        <f t="shared" si="45"/>
        <v>post_evar58 string</v>
      </c>
      <c r="C285" s="20">
        <f t="shared" si="46"/>
        <v>12</v>
      </c>
      <c r="D285" s="20">
        <f t="shared" si="47"/>
        <v>0</v>
      </c>
      <c r="F285" s="36" t="str">
        <f t="shared" si="48"/>
        <v>post_evar58</v>
      </c>
      <c r="G285" s="36" t="str">
        <f t="shared" si="49"/>
        <v>string</v>
      </c>
      <c r="H285" s="29">
        <v>274</v>
      </c>
      <c r="S285" s="16" t="str">
        <f t="shared" si="41"/>
        <v>post_evar58  string,</v>
      </c>
      <c r="T285" s="67"/>
      <c r="U285" s="68" t="str">
        <f t="shared" si="42"/>
        <v>post_evar58,</v>
      </c>
      <c r="V285" s="67"/>
      <c r="W285" s="67"/>
      <c r="X285" s="68" t="str">
        <f t="shared" si="43"/>
        <v>,a.post_evar58</v>
      </c>
      <c r="AA285" s="16" t="str">
        <f t="shared" si="44"/>
        <v>post_evar58</v>
      </c>
    </row>
    <row r="286" spans="1:27">
      <c r="A286" t="s">
        <v>2115</v>
      </c>
      <c r="B286" s="16" t="str">
        <f t="shared" si="45"/>
        <v>post_evar59 string</v>
      </c>
      <c r="C286" s="20">
        <f t="shared" si="46"/>
        <v>12</v>
      </c>
      <c r="D286" s="20">
        <f t="shared" si="47"/>
        <v>0</v>
      </c>
      <c r="E286" s="20"/>
      <c r="F286" s="36" t="str">
        <f t="shared" si="48"/>
        <v>post_evar59</v>
      </c>
      <c r="G286" s="36" t="str">
        <f t="shared" si="49"/>
        <v>string</v>
      </c>
      <c r="H286" s="29">
        <v>275</v>
      </c>
      <c r="S286" s="16" t="str">
        <f t="shared" si="41"/>
        <v>post_evar59  string,</v>
      </c>
      <c r="T286" s="67"/>
      <c r="U286" s="68" t="str">
        <f t="shared" si="42"/>
        <v>post_evar59,</v>
      </c>
      <c r="V286" s="67"/>
      <c r="W286" s="67"/>
      <c r="X286" s="68" t="str">
        <f t="shared" si="43"/>
        <v>,a.post_evar59</v>
      </c>
      <c r="AA286" s="16" t="str">
        <f t="shared" si="44"/>
        <v>post_evar59</v>
      </c>
    </row>
    <row r="287" spans="1:27">
      <c r="A287" t="s">
        <v>2116</v>
      </c>
      <c r="B287" s="16" t="str">
        <f t="shared" si="45"/>
        <v>post_evar60 string</v>
      </c>
      <c r="C287" s="20">
        <f t="shared" si="46"/>
        <v>12</v>
      </c>
      <c r="D287" s="20">
        <f t="shared" si="47"/>
        <v>0</v>
      </c>
      <c r="E287" s="20"/>
      <c r="F287" s="36" t="str">
        <f t="shared" si="48"/>
        <v>post_evar60</v>
      </c>
      <c r="G287" s="36" t="str">
        <f t="shared" si="49"/>
        <v>string</v>
      </c>
      <c r="H287" s="29">
        <v>276</v>
      </c>
      <c r="S287" s="16" t="str">
        <f t="shared" si="41"/>
        <v>post_evar60  string,</v>
      </c>
      <c r="T287" s="67"/>
      <c r="U287" s="68" t="str">
        <f t="shared" si="42"/>
        <v>post_evar60,</v>
      </c>
      <c r="V287" s="67"/>
      <c r="W287" s="67"/>
      <c r="X287" s="68" t="str">
        <f t="shared" si="43"/>
        <v>,a.post_evar60</v>
      </c>
      <c r="AA287" s="16" t="str">
        <f t="shared" si="44"/>
        <v>post_evar60</v>
      </c>
    </row>
    <row r="288" spans="1:27">
      <c r="A288" t="s">
        <v>2117</v>
      </c>
      <c r="B288" s="16" t="str">
        <f t="shared" si="45"/>
        <v>post_evar61 string</v>
      </c>
      <c r="C288" s="20">
        <f t="shared" si="46"/>
        <v>12</v>
      </c>
      <c r="D288" s="20">
        <f t="shared" si="47"/>
        <v>0</v>
      </c>
      <c r="E288" s="20"/>
      <c r="F288" s="36" t="str">
        <f t="shared" si="48"/>
        <v>post_evar61</v>
      </c>
      <c r="G288" s="36" t="str">
        <f t="shared" si="49"/>
        <v>string</v>
      </c>
      <c r="H288" s="29">
        <v>277</v>
      </c>
      <c r="S288" s="16" t="str">
        <f t="shared" si="41"/>
        <v>post_evar61  string,</v>
      </c>
      <c r="T288" s="67"/>
      <c r="U288" s="68" t="str">
        <f t="shared" si="42"/>
        <v>post_evar61,</v>
      </c>
      <c r="V288" s="67"/>
      <c r="W288" s="67"/>
      <c r="X288" s="68" t="str">
        <f t="shared" si="43"/>
        <v>,a.post_evar61</v>
      </c>
      <c r="AA288" s="16" t="str">
        <f t="shared" si="44"/>
        <v>post_evar61</v>
      </c>
    </row>
    <row r="289" spans="1:27">
      <c r="A289" t="s">
        <v>2118</v>
      </c>
      <c r="B289" s="16" t="str">
        <f t="shared" si="45"/>
        <v>post_evar62 string</v>
      </c>
      <c r="C289" s="20">
        <f t="shared" si="46"/>
        <v>12</v>
      </c>
      <c r="D289" s="20">
        <f t="shared" si="47"/>
        <v>0</v>
      </c>
      <c r="E289" s="20"/>
      <c r="F289" s="36" t="str">
        <f t="shared" si="48"/>
        <v>post_evar62</v>
      </c>
      <c r="G289" s="36" t="str">
        <f t="shared" si="49"/>
        <v>string</v>
      </c>
      <c r="H289" s="29">
        <v>278</v>
      </c>
      <c r="S289" s="16" t="str">
        <f t="shared" si="41"/>
        <v>post_evar62  string,</v>
      </c>
      <c r="T289" s="67"/>
      <c r="U289" s="68" t="str">
        <f t="shared" si="42"/>
        <v>post_evar62,</v>
      </c>
      <c r="V289" s="67"/>
      <c r="W289" s="67"/>
      <c r="X289" s="68" t="str">
        <f t="shared" si="43"/>
        <v>,a.post_evar62</v>
      </c>
      <c r="AA289" s="16" t="str">
        <f t="shared" si="44"/>
        <v>post_evar62</v>
      </c>
    </row>
    <row r="290" spans="1:27">
      <c r="A290" t="s">
        <v>2119</v>
      </c>
      <c r="B290" s="16" t="str">
        <f t="shared" si="45"/>
        <v>post_evar63 string</v>
      </c>
      <c r="C290" s="20">
        <f t="shared" si="46"/>
        <v>12</v>
      </c>
      <c r="D290" s="20">
        <f t="shared" si="47"/>
        <v>0</v>
      </c>
      <c r="F290" s="36" t="str">
        <f t="shared" si="48"/>
        <v>post_evar63</v>
      </c>
      <c r="G290" s="36" t="str">
        <f t="shared" si="49"/>
        <v>string</v>
      </c>
      <c r="H290" s="29">
        <v>279</v>
      </c>
      <c r="S290" s="16" t="str">
        <f t="shared" si="41"/>
        <v>post_evar63  string,</v>
      </c>
      <c r="T290" s="67"/>
      <c r="U290" s="68" t="str">
        <f t="shared" si="42"/>
        <v>post_evar63,</v>
      </c>
      <c r="V290" s="67"/>
      <c r="W290" s="67"/>
      <c r="X290" s="68" t="str">
        <f t="shared" si="43"/>
        <v>,a.post_evar63</v>
      </c>
      <c r="AA290" s="16" t="str">
        <f t="shared" si="44"/>
        <v>post_evar63</v>
      </c>
    </row>
    <row r="291" spans="1:27">
      <c r="A291" t="s">
        <v>2120</v>
      </c>
      <c r="B291" s="16" t="str">
        <f t="shared" si="45"/>
        <v>post_evar64 string</v>
      </c>
      <c r="C291" s="20">
        <f t="shared" si="46"/>
        <v>12</v>
      </c>
      <c r="D291" s="20">
        <f t="shared" si="47"/>
        <v>0</v>
      </c>
      <c r="E291" s="20"/>
      <c r="F291" s="36" t="str">
        <f t="shared" si="48"/>
        <v>post_evar64</v>
      </c>
      <c r="G291" s="36" t="str">
        <f t="shared" si="49"/>
        <v>string</v>
      </c>
      <c r="H291" s="29">
        <v>280</v>
      </c>
      <c r="S291" s="16" t="str">
        <f t="shared" si="41"/>
        <v>post_evar64  string,</v>
      </c>
      <c r="T291" s="67"/>
      <c r="U291" s="68" t="str">
        <f t="shared" si="42"/>
        <v>post_evar64,</v>
      </c>
      <c r="V291" s="67"/>
      <c r="W291" s="67"/>
      <c r="X291" s="68" t="str">
        <f t="shared" si="43"/>
        <v>,a.post_evar64</v>
      </c>
      <c r="AA291" s="16" t="str">
        <f t="shared" si="44"/>
        <v>post_evar64</v>
      </c>
    </row>
    <row r="292" spans="1:27">
      <c r="A292" t="s">
        <v>2121</v>
      </c>
      <c r="B292" s="16" t="str">
        <f t="shared" si="45"/>
        <v>post_evar65 string</v>
      </c>
      <c r="C292" s="20">
        <f t="shared" si="46"/>
        <v>12</v>
      </c>
      <c r="D292" s="20">
        <f t="shared" si="47"/>
        <v>0</v>
      </c>
      <c r="E292" s="20"/>
      <c r="F292" s="36" t="str">
        <f t="shared" si="48"/>
        <v>post_evar65</v>
      </c>
      <c r="G292" s="36" t="str">
        <f t="shared" si="49"/>
        <v>string</v>
      </c>
      <c r="H292" s="29">
        <v>281</v>
      </c>
      <c r="S292" s="16" t="str">
        <f t="shared" si="41"/>
        <v>post_evar65  string,</v>
      </c>
      <c r="T292" s="67"/>
      <c r="U292" s="68" t="str">
        <f t="shared" si="42"/>
        <v>post_evar65,</v>
      </c>
      <c r="V292" s="67"/>
      <c r="W292" s="67"/>
      <c r="X292" s="68" t="str">
        <f t="shared" si="43"/>
        <v>,a.post_evar65</v>
      </c>
      <c r="AA292" s="16" t="str">
        <f t="shared" si="44"/>
        <v>post_evar65</v>
      </c>
    </row>
    <row r="293" spans="1:27">
      <c r="A293" t="s">
        <v>2122</v>
      </c>
      <c r="B293" s="16" t="str">
        <f t="shared" si="45"/>
        <v>post_evar66 string</v>
      </c>
      <c r="C293" s="20">
        <f t="shared" si="46"/>
        <v>12</v>
      </c>
      <c r="D293" s="20">
        <f t="shared" si="47"/>
        <v>0</v>
      </c>
      <c r="E293" s="20"/>
      <c r="F293" s="36" t="str">
        <f t="shared" si="48"/>
        <v>post_evar66</v>
      </c>
      <c r="G293" s="36" t="str">
        <f t="shared" si="49"/>
        <v>string</v>
      </c>
      <c r="H293" s="29">
        <v>282</v>
      </c>
      <c r="S293" s="16" t="str">
        <f t="shared" si="41"/>
        <v>post_evar66  string,</v>
      </c>
      <c r="T293" s="67"/>
      <c r="U293" s="68" t="str">
        <f t="shared" si="42"/>
        <v>post_evar66,</v>
      </c>
      <c r="V293" s="67"/>
      <c r="W293" s="67"/>
      <c r="X293" s="68" t="str">
        <f t="shared" si="43"/>
        <v>,a.post_evar66</v>
      </c>
      <c r="AA293" s="16" t="str">
        <f t="shared" si="44"/>
        <v>post_evar66</v>
      </c>
    </row>
    <row r="294" spans="1:27">
      <c r="A294" t="s">
        <v>2123</v>
      </c>
      <c r="B294" s="16" t="str">
        <f t="shared" si="45"/>
        <v>post_evar67 string</v>
      </c>
      <c r="C294" s="20">
        <f t="shared" si="46"/>
        <v>12</v>
      </c>
      <c r="D294" s="20">
        <f t="shared" si="47"/>
        <v>0</v>
      </c>
      <c r="E294" s="20"/>
      <c r="F294" s="36" t="str">
        <f t="shared" si="48"/>
        <v>post_evar67</v>
      </c>
      <c r="G294" s="36" t="str">
        <f t="shared" si="49"/>
        <v>string</v>
      </c>
      <c r="H294" s="29">
        <v>283</v>
      </c>
      <c r="S294" s="16" t="str">
        <f t="shared" si="41"/>
        <v>post_evar67  string,</v>
      </c>
      <c r="T294" s="67"/>
      <c r="U294" s="68" t="str">
        <f t="shared" si="42"/>
        <v>post_evar67,</v>
      </c>
      <c r="V294" s="67"/>
      <c r="W294" s="67"/>
      <c r="X294" s="68" t="str">
        <f t="shared" si="43"/>
        <v>,a.post_evar67</v>
      </c>
      <c r="AA294" s="16" t="str">
        <f t="shared" si="44"/>
        <v>post_evar67</v>
      </c>
    </row>
    <row r="295" spans="1:27">
      <c r="A295" t="s">
        <v>2124</v>
      </c>
      <c r="B295" s="16" t="str">
        <f t="shared" si="45"/>
        <v>post_evar68 string</v>
      </c>
      <c r="C295" s="20">
        <f t="shared" si="46"/>
        <v>12</v>
      </c>
      <c r="D295" s="20">
        <f t="shared" si="47"/>
        <v>0</v>
      </c>
      <c r="F295" s="36" t="str">
        <f t="shared" si="48"/>
        <v>post_evar68</v>
      </c>
      <c r="G295" s="36" t="str">
        <f t="shared" si="49"/>
        <v>string</v>
      </c>
      <c r="H295" s="29">
        <v>284</v>
      </c>
      <c r="S295" s="16" t="str">
        <f t="shared" si="41"/>
        <v>post_evar68  string,</v>
      </c>
      <c r="T295" s="67"/>
      <c r="U295" s="68" t="str">
        <f t="shared" si="42"/>
        <v>post_evar68,</v>
      </c>
      <c r="V295" s="67"/>
      <c r="W295" s="67"/>
      <c r="X295" s="68" t="str">
        <f t="shared" si="43"/>
        <v>,a.post_evar68</v>
      </c>
      <c r="AA295" s="16" t="str">
        <f t="shared" si="44"/>
        <v>post_evar68</v>
      </c>
    </row>
    <row r="296" spans="1:27">
      <c r="A296" t="s">
        <v>2125</v>
      </c>
      <c r="B296" s="16" t="str">
        <f t="shared" si="45"/>
        <v>post_evar69 string</v>
      </c>
      <c r="C296" s="20">
        <f t="shared" si="46"/>
        <v>12</v>
      </c>
      <c r="D296" s="20">
        <f t="shared" si="47"/>
        <v>0</v>
      </c>
      <c r="E296" s="20"/>
      <c r="F296" s="36" t="str">
        <f t="shared" si="48"/>
        <v>post_evar69</v>
      </c>
      <c r="G296" s="36" t="str">
        <f t="shared" si="49"/>
        <v>string</v>
      </c>
      <c r="H296" s="29">
        <v>285</v>
      </c>
      <c r="S296" s="16" t="str">
        <f t="shared" si="41"/>
        <v>post_evar69  string,</v>
      </c>
      <c r="T296" s="67"/>
      <c r="U296" s="68" t="str">
        <f t="shared" si="42"/>
        <v>post_evar69,</v>
      </c>
      <c r="V296" s="67"/>
      <c r="W296" s="67"/>
      <c r="X296" s="68" t="str">
        <f t="shared" si="43"/>
        <v>,a.post_evar69</v>
      </c>
      <c r="AA296" s="16" t="str">
        <f t="shared" si="44"/>
        <v>post_evar69</v>
      </c>
    </row>
    <row r="297" spans="1:27">
      <c r="A297" t="s">
        <v>2126</v>
      </c>
      <c r="B297" s="16" t="str">
        <f t="shared" si="45"/>
        <v>post_evar70 string</v>
      </c>
      <c r="C297" s="20">
        <f t="shared" si="46"/>
        <v>12</v>
      </c>
      <c r="D297" s="20">
        <f t="shared" si="47"/>
        <v>0</v>
      </c>
      <c r="E297" s="20"/>
      <c r="F297" s="36" t="str">
        <f t="shared" si="48"/>
        <v>post_evar70</v>
      </c>
      <c r="G297" s="36" t="str">
        <f t="shared" si="49"/>
        <v>string</v>
      </c>
      <c r="H297" s="29">
        <v>286</v>
      </c>
      <c r="S297" s="16" t="str">
        <f t="shared" si="41"/>
        <v>post_evar70  string,</v>
      </c>
      <c r="T297" s="67"/>
      <c r="U297" s="68" t="str">
        <f t="shared" si="42"/>
        <v>post_evar70,</v>
      </c>
      <c r="V297" s="67"/>
      <c r="W297" s="67"/>
      <c r="X297" s="68" t="str">
        <f t="shared" si="43"/>
        <v>,a.post_evar70</v>
      </c>
      <c r="AA297" s="16" t="str">
        <f t="shared" si="44"/>
        <v>post_evar70</v>
      </c>
    </row>
    <row r="298" spans="1:27">
      <c r="A298" t="s">
        <v>2127</v>
      </c>
      <c r="B298" s="16" t="str">
        <f t="shared" si="45"/>
        <v>post_evar71 string</v>
      </c>
      <c r="C298" s="20">
        <f t="shared" si="46"/>
        <v>12</v>
      </c>
      <c r="D298" s="20">
        <f t="shared" si="47"/>
        <v>0</v>
      </c>
      <c r="E298" s="20"/>
      <c r="F298" s="36" t="str">
        <f t="shared" si="48"/>
        <v>post_evar71</v>
      </c>
      <c r="G298" s="36" t="str">
        <f t="shared" si="49"/>
        <v>string</v>
      </c>
      <c r="H298" s="29">
        <v>287</v>
      </c>
      <c r="S298" s="16" t="str">
        <f t="shared" si="41"/>
        <v>post_evar71  string,</v>
      </c>
      <c r="T298" s="67"/>
      <c r="U298" s="68" t="str">
        <f t="shared" si="42"/>
        <v>post_evar71,</v>
      </c>
      <c r="V298" s="67"/>
      <c r="W298" s="67"/>
      <c r="X298" s="68" t="str">
        <f t="shared" si="43"/>
        <v>,a.post_evar71</v>
      </c>
      <c r="AA298" s="16" t="str">
        <f t="shared" si="44"/>
        <v>post_evar71</v>
      </c>
    </row>
    <row r="299" spans="1:27">
      <c r="A299" t="s">
        <v>2128</v>
      </c>
      <c r="B299" s="16" t="str">
        <f t="shared" si="45"/>
        <v>post_evar72 string</v>
      </c>
      <c r="C299" s="20">
        <f t="shared" si="46"/>
        <v>12</v>
      </c>
      <c r="D299" s="20">
        <f t="shared" si="47"/>
        <v>0</v>
      </c>
      <c r="E299" s="20"/>
      <c r="F299" s="36" t="str">
        <f t="shared" si="48"/>
        <v>post_evar72</v>
      </c>
      <c r="G299" s="36" t="str">
        <f t="shared" si="49"/>
        <v>string</v>
      </c>
      <c r="H299" s="29">
        <v>288</v>
      </c>
      <c r="S299" s="16" t="str">
        <f t="shared" si="41"/>
        <v>post_evar72  string,</v>
      </c>
      <c r="T299" s="67"/>
      <c r="U299" s="68" t="str">
        <f t="shared" si="42"/>
        <v>post_evar72,</v>
      </c>
      <c r="V299" s="67"/>
      <c r="W299" s="67"/>
      <c r="X299" s="68" t="str">
        <f t="shared" si="43"/>
        <v>,a.post_evar72</v>
      </c>
      <c r="AA299" s="16" t="str">
        <f t="shared" si="44"/>
        <v>post_evar72</v>
      </c>
    </row>
    <row r="300" spans="1:27">
      <c r="A300" t="s">
        <v>2129</v>
      </c>
      <c r="B300" s="16" t="str">
        <f t="shared" si="45"/>
        <v>post_evar73 string</v>
      </c>
      <c r="C300" s="20">
        <f t="shared" si="46"/>
        <v>12</v>
      </c>
      <c r="D300" s="20">
        <f t="shared" si="47"/>
        <v>0</v>
      </c>
      <c r="F300" s="36" t="str">
        <f t="shared" si="48"/>
        <v>post_evar73</v>
      </c>
      <c r="G300" s="36" t="str">
        <f t="shared" si="49"/>
        <v>string</v>
      </c>
      <c r="H300" s="29">
        <v>289</v>
      </c>
      <c r="S300" s="16" t="str">
        <f t="shared" si="41"/>
        <v>post_evar73  string,</v>
      </c>
      <c r="T300" s="67"/>
      <c r="U300" s="68" t="str">
        <f t="shared" si="42"/>
        <v>post_evar73,</v>
      </c>
      <c r="V300" s="67"/>
      <c r="W300" s="67"/>
      <c r="X300" s="68" t="str">
        <f t="shared" si="43"/>
        <v>,a.post_evar73</v>
      </c>
      <c r="AA300" s="16" t="str">
        <f t="shared" si="44"/>
        <v>post_evar73</v>
      </c>
    </row>
    <row r="301" spans="1:27">
      <c r="A301" t="s">
        <v>2130</v>
      </c>
      <c r="B301" s="16" t="str">
        <f t="shared" si="45"/>
        <v>post_evar74 string</v>
      </c>
      <c r="C301" s="20">
        <f t="shared" si="46"/>
        <v>12</v>
      </c>
      <c r="D301" s="20">
        <f t="shared" si="47"/>
        <v>0</v>
      </c>
      <c r="E301" s="20"/>
      <c r="F301" s="36" t="str">
        <f t="shared" si="48"/>
        <v>post_evar74</v>
      </c>
      <c r="G301" s="36" t="str">
        <f t="shared" si="49"/>
        <v>string</v>
      </c>
      <c r="H301" s="29">
        <v>290</v>
      </c>
      <c r="S301" s="16" t="str">
        <f t="shared" si="41"/>
        <v>post_evar74  string,</v>
      </c>
      <c r="T301" s="67"/>
      <c r="U301" s="68" t="str">
        <f t="shared" si="42"/>
        <v>post_evar74,</v>
      </c>
      <c r="V301" s="67"/>
      <c r="W301" s="67"/>
      <c r="X301" s="68" t="str">
        <f t="shared" si="43"/>
        <v>,a.post_evar74</v>
      </c>
      <c r="AA301" s="16" t="str">
        <f t="shared" si="44"/>
        <v>post_evar74</v>
      </c>
    </row>
    <row r="302" spans="1:27">
      <c r="A302" t="s">
        <v>2131</v>
      </c>
      <c r="B302" s="16" t="str">
        <f t="shared" si="45"/>
        <v>post_evar75 string</v>
      </c>
      <c r="C302" s="20">
        <f t="shared" si="46"/>
        <v>12</v>
      </c>
      <c r="D302" s="20">
        <f t="shared" si="47"/>
        <v>0</v>
      </c>
      <c r="E302" s="20"/>
      <c r="F302" s="36" t="str">
        <f t="shared" si="48"/>
        <v>post_evar75</v>
      </c>
      <c r="G302" s="36" t="str">
        <f t="shared" si="49"/>
        <v>string</v>
      </c>
      <c r="H302" s="29">
        <v>291</v>
      </c>
      <c r="S302" s="16" t="str">
        <f t="shared" si="41"/>
        <v>post_evar75  string,</v>
      </c>
      <c r="T302" s="67"/>
      <c r="U302" s="68" t="str">
        <f t="shared" si="42"/>
        <v>post_evar75,</v>
      </c>
      <c r="V302" s="67"/>
      <c r="W302" s="67"/>
      <c r="X302" s="68" t="str">
        <f t="shared" si="43"/>
        <v>,a.post_evar75</v>
      </c>
      <c r="AA302" s="16" t="str">
        <f t="shared" si="44"/>
        <v>post_evar75</v>
      </c>
    </row>
    <row r="303" spans="1:27">
      <c r="A303" t="s">
        <v>2132</v>
      </c>
      <c r="B303" s="16" t="str">
        <f t="shared" si="45"/>
        <v>post_evar76 string</v>
      </c>
      <c r="C303" s="20">
        <f t="shared" si="46"/>
        <v>12</v>
      </c>
      <c r="D303" s="20">
        <f t="shared" si="47"/>
        <v>0</v>
      </c>
      <c r="E303" s="20"/>
      <c r="F303" s="36" t="str">
        <f t="shared" si="48"/>
        <v>post_evar76</v>
      </c>
      <c r="G303" s="36" t="str">
        <f t="shared" si="49"/>
        <v>string</v>
      </c>
      <c r="H303" s="29">
        <v>292</v>
      </c>
      <c r="S303" s="16" t="str">
        <f t="shared" si="41"/>
        <v>post_evar76  string,</v>
      </c>
      <c r="T303" s="67"/>
      <c r="U303" s="68" t="str">
        <f t="shared" si="42"/>
        <v>post_evar76,</v>
      </c>
      <c r="V303" s="67"/>
      <c r="W303" s="67"/>
      <c r="X303" s="68" t="str">
        <f t="shared" si="43"/>
        <v>,a.post_evar76</v>
      </c>
      <c r="AA303" s="16" t="str">
        <f t="shared" si="44"/>
        <v>post_evar76</v>
      </c>
    </row>
    <row r="304" spans="1:27">
      <c r="A304" t="s">
        <v>2133</v>
      </c>
      <c r="B304" s="16" t="str">
        <f t="shared" si="45"/>
        <v>post_evar77 string</v>
      </c>
      <c r="C304" s="20">
        <f t="shared" si="46"/>
        <v>12</v>
      </c>
      <c r="D304" s="20">
        <f t="shared" si="47"/>
        <v>0</v>
      </c>
      <c r="E304" s="20"/>
      <c r="F304" s="36" t="str">
        <f t="shared" si="48"/>
        <v>post_evar77</v>
      </c>
      <c r="G304" s="36" t="str">
        <f t="shared" si="49"/>
        <v>string</v>
      </c>
      <c r="H304" s="29">
        <v>293</v>
      </c>
      <c r="S304" s="16" t="str">
        <f t="shared" si="41"/>
        <v>post_evar77  string,</v>
      </c>
      <c r="T304" s="67"/>
      <c r="U304" s="68" t="str">
        <f t="shared" si="42"/>
        <v>post_evar77,</v>
      </c>
      <c r="V304" s="67"/>
      <c r="W304" s="67"/>
      <c r="X304" s="68" t="str">
        <f t="shared" si="43"/>
        <v>,a.post_evar77</v>
      </c>
      <c r="AA304" s="16" t="str">
        <f t="shared" si="44"/>
        <v>post_evar77</v>
      </c>
    </row>
    <row r="305" spans="1:27">
      <c r="A305" t="s">
        <v>2134</v>
      </c>
      <c r="B305" s="16" t="str">
        <f t="shared" si="45"/>
        <v>post_evar78 string</v>
      </c>
      <c r="C305" s="20">
        <f t="shared" si="46"/>
        <v>12</v>
      </c>
      <c r="D305" s="20">
        <f t="shared" si="47"/>
        <v>0</v>
      </c>
      <c r="F305" s="36" t="str">
        <f t="shared" si="48"/>
        <v>post_evar78</v>
      </c>
      <c r="G305" s="36" t="str">
        <f t="shared" si="49"/>
        <v>string</v>
      </c>
      <c r="H305" s="29">
        <v>294</v>
      </c>
      <c r="S305" s="16" t="str">
        <f t="shared" si="41"/>
        <v>post_evar78  string,</v>
      </c>
      <c r="T305" s="67"/>
      <c r="U305" s="68" t="str">
        <f t="shared" si="42"/>
        <v>post_evar78,</v>
      </c>
      <c r="V305" s="67"/>
      <c r="W305" s="67"/>
      <c r="X305" s="68" t="str">
        <f t="shared" si="43"/>
        <v>,a.post_evar78</v>
      </c>
      <c r="AA305" s="16" t="str">
        <f t="shared" si="44"/>
        <v>post_evar78</v>
      </c>
    </row>
    <row r="306" spans="1:27">
      <c r="A306" t="s">
        <v>2135</v>
      </c>
      <c r="B306" s="16" t="str">
        <f t="shared" si="45"/>
        <v>post_evar79 string</v>
      </c>
      <c r="C306" s="20">
        <f t="shared" si="46"/>
        <v>12</v>
      </c>
      <c r="D306" s="20">
        <f t="shared" si="47"/>
        <v>0</v>
      </c>
      <c r="E306" s="20"/>
      <c r="F306" s="36" t="str">
        <f t="shared" si="48"/>
        <v>post_evar79</v>
      </c>
      <c r="G306" s="36" t="str">
        <f t="shared" si="49"/>
        <v>string</v>
      </c>
      <c r="H306" s="29">
        <v>295</v>
      </c>
      <c r="S306" s="16" t="str">
        <f t="shared" si="41"/>
        <v>post_evar79  string,</v>
      </c>
      <c r="T306" s="67"/>
      <c r="U306" s="68" t="str">
        <f t="shared" si="42"/>
        <v>post_evar79,</v>
      </c>
      <c r="V306" s="67"/>
      <c r="W306" s="67"/>
      <c r="X306" s="68" t="str">
        <f t="shared" si="43"/>
        <v>,a.post_evar79</v>
      </c>
      <c r="AA306" s="16" t="str">
        <f t="shared" si="44"/>
        <v>post_evar79</v>
      </c>
    </row>
    <row r="307" spans="1:27">
      <c r="A307" t="s">
        <v>2136</v>
      </c>
      <c r="B307" s="16" t="str">
        <f t="shared" si="45"/>
        <v>post_evar80 string</v>
      </c>
      <c r="C307" s="20">
        <f t="shared" si="46"/>
        <v>12</v>
      </c>
      <c r="D307" s="20">
        <f t="shared" si="47"/>
        <v>0</v>
      </c>
      <c r="E307" s="20"/>
      <c r="F307" s="36" t="str">
        <f t="shared" si="48"/>
        <v>post_evar80</v>
      </c>
      <c r="G307" s="36" t="str">
        <f t="shared" si="49"/>
        <v>string</v>
      </c>
      <c r="H307" s="29">
        <v>296</v>
      </c>
      <c r="S307" s="16" t="str">
        <f t="shared" si="41"/>
        <v>post_evar80  string,</v>
      </c>
      <c r="T307" s="67"/>
      <c r="U307" s="68" t="str">
        <f t="shared" si="42"/>
        <v>post_evar80,</v>
      </c>
      <c r="V307" s="67"/>
      <c r="W307" s="67"/>
      <c r="X307" s="68" t="str">
        <f t="shared" si="43"/>
        <v>,a.post_evar80</v>
      </c>
      <c r="AA307" s="16" t="str">
        <f t="shared" si="44"/>
        <v>post_evar80</v>
      </c>
    </row>
    <row r="308" spans="1:27">
      <c r="A308" t="s">
        <v>2137</v>
      </c>
      <c r="B308" s="16" t="str">
        <f t="shared" si="45"/>
        <v>post_evar81 string</v>
      </c>
      <c r="C308" s="20">
        <f t="shared" si="46"/>
        <v>12</v>
      </c>
      <c r="D308" s="20">
        <f t="shared" si="47"/>
        <v>0</v>
      </c>
      <c r="E308" s="20"/>
      <c r="F308" s="36" t="str">
        <f t="shared" si="48"/>
        <v>post_evar81</v>
      </c>
      <c r="G308" s="36" t="str">
        <f t="shared" si="49"/>
        <v>string</v>
      </c>
      <c r="H308" s="29">
        <v>297</v>
      </c>
      <c r="S308" s="16" t="str">
        <f t="shared" si="41"/>
        <v>post_evar81  string,</v>
      </c>
      <c r="T308" s="67"/>
      <c r="U308" s="68" t="str">
        <f t="shared" si="42"/>
        <v>post_evar81,</v>
      </c>
      <c r="V308" s="67"/>
      <c r="W308" s="67"/>
      <c r="X308" s="68" t="str">
        <f t="shared" si="43"/>
        <v>,a.post_evar81</v>
      </c>
      <c r="AA308" s="16" t="str">
        <f t="shared" si="44"/>
        <v>post_evar81</v>
      </c>
    </row>
    <row r="309" spans="1:27">
      <c r="A309" t="s">
        <v>2138</v>
      </c>
      <c r="B309" s="16" t="str">
        <f t="shared" si="45"/>
        <v>post_evar82 string</v>
      </c>
      <c r="C309" s="20">
        <f t="shared" si="46"/>
        <v>12</v>
      </c>
      <c r="D309" s="20">
        <f t="shared" si="47"/>
        <v>0</v>
      </c>
      <c r="E309" s="20"/>
      <c r="F309" s="36" t="str">
        <f t="shared" si="48"/>
        <v>post_evar82</v>
      </c>
      <c r="G309" s="36" t="str">
        <f t="shared" si="49"/>
        <v>string</v>
      </c>
      <c r="H309" s="29">
        <v>298</v>
      </c>
      <c r="S309" s="16" t="str">
        <f t="shared" si="41"/>
        <v>post_evar82  string,</v>
      </c>
      <c r="T309" s="67"/>
      <c r="U309" s="68" t="str">
        <f t="shared" si="42"/>
        <v>post_evar82,</v>
      </c>
      <c r="V309" s="67"/>
      <c r="W309" s="67"/>
      <c r="X309" s="68" t="str">
        <f t="shared" si="43"/>
        <v>,a.post_evar82</v>
      </c>
      <c r="AA309" s="16" t="str">
        <f t="shared" si="44"/>
        <v>post_evar82</v>
      </c>
    </row>
    <row r="310" spans="1:27">
      <c r="A310" t="s">
        <v>2139</v>
      </c>
      <c r="B310" s="16" t="str">
        <f t="shared" si="45"/>
        <v>post_evar83 string</v>
      </c>
      <c r="C310" s="20">
        <f t="shared" si="46"/>
        <v>12</v>
      </c>
      <c r="D310" s="20">
        <f t="shared" si="47"/>
        <v>0</v>
      </c>
      <c r="F310" s="36" t="str">
        <f t="shared" si="48"/>
        <v>post_evar83</v>
      </c>
      <c r="G310" s="36" t="str">
        <f t="shared" si="49"/>
        <v>string</v>
      </c>
      <c r="H310" s="29">
        <v>299</v>
      </c>
      <c r="S310" s="16" t="str">
        <f t="shared" si="41"/>
        <v>post_evar83  string,</v>
      </c>
      <c r="T310" s="67"/>
      <c r="U310" s="68" t="str">
        <f t="shared" si="42"/>
        <v>post_evar83,</v>
      </c>
      <c r="V310" s="67"/>
      <c r="W310" s="67"/>
      <c r="X310" s="68" t="str">
        <f t="shared" si="43"/>
        <v>,a.post_evar83</v>
      </c>
      <c r="AA310" s="16" t="str">
        <f t="shared" si="44"/>
        <v>post_evar83</v>
      </c>
    </row>
    <row r="311" spans="1:27">
      <c r="A311" t="s">
        <v>2140</v>
      </c>
      <c r="B311" s="16" t="str">
        <f t="shared" si="45"/>
        <v>post_evar84 string</v>
      </c>
      <c r="C311" s="20">
        <f t="shared" si="46"/>
        <v>12</v>
      </c>
      <c r="D311" s="20">
        <f t="shared" si="47"/>
        <v>0</v>
      </c>
      <c r="E311" s="20"/>
      <c r="F311" s="36" t="str">
        <f t="shared" si="48"/>
        <v>post_evar84</v>
      </c>
      <c r="G311" s="36" t="str">
        <f t="shared" si="49"/>
        <v>string</v>
      </c>
      <c r="H311" s="29">
        <v>300</v>
      </c>
      <c r="S311" s="16" t="str">
        <f t="shared" si="41"/>
        <v>post_evar84  string,</v>
      </c>
      <c r="T311" s="67"/>
      <c r="U311" s="68" t="str">
        <f t="shared" si="42"/>
        <v>post_evar84,</v>
      </c>
      <c r="V311" s="67"/>
      <c r="W311" s="67"/>
      <c r="X311" s="68" t="str">
        <f t="shared" si="43"/>
        <v>,a.post_evar84</v>
      </c>
      <c r="AA311" s="16" t="str">
        <f t="shared" si="44"/>
        <v>post_evar84</v>
      </c>
    </row>
    <row r="312" spans="1:27">
      <c r="A312" t="s">
        <v>2141</v>
      </c>
      <c r="B312" s="16" t="str">
        <f t="shared" si="45"/>
        <v>post_evar85 string</v>
      </c>
      <c r="C312" s="20">
        <f t="shared" si="46"/>
        <v>12</v>
      </c>
      <c r="D312" s="20">
        <f t="shared" si="47"/>
        <v>0</v>
      </c>
      <c r="E312" s="20"/>
      <c r="F312" s="36" t="str">
        <f t="shared" si="48"/>
        <v>post_evar85</v>
      </c>
      <c r="G312" s="36" t="str">
        <f t="shared" si="49"/>
        <v>string</v>
      </c>
      <c r="H312" s="29">
        <v>301</v>
      </c>
      <c r="S312" s="16" t="str">
        <f t="shared" si="41"/>
        <v>post_evar85  string,</v>
      </c>
      <c r="T312" s="67"/>
      <c r="U312" s="68" t="str">
        <f t="shared" si="42"/>
        <v>post_evar85,</v>
      </c>
      <c r="V312" s="67"/>
      <c r="W312" s="67"/>
      <c r="X312" s="68" t="str">
        <f t="shared" si="43"/>
        <v>,a.post_evar85</v>
      </c>
      <c r="AA312" s="16" t="str">
        <f t="shared" si="44"/>
        <v>post_evar85</v>
      </c>
    </row>
    <row r="313" spans="1:27">
      <c r="A313" t="s">
        <v>2142</v>
      </c>
      <c r="B313" s="16" t="str">
        <f t="shared" si="45"/>
        <v>post_evar86 string</v>
      </c>
      <c r="C313" s="20">
        <f t="shared" si="46"/>
        <v>12</v>
      </c>
      <c r="D313" s="20">
        <f t="shared" si="47"/>
        <v>0</v>
      </c>
      <c r="E313" s="20"/>
      <c r="F313" s="36" t="str">
        <f t="shared" si="48"/>
        <v>post_evar86</v>
      </c>
      <c r="G313" s="36" t="str">
        <f t="shared" si="49"/>
        <v>string</v>
      </c>
      <c r="H313" s="29">
        <v>302</v>
      </c>
      <c r="S313" s="16" t="str">
        <f t="shared" si="41"/>
        <v>post_evar86  string,</v>
      </c>
      <c r="T313" s="67"/>
      <c r="U313" s="68" t="str">
        <f t="shared" si="42"/>
        <v>post_evar86,</v>
      </c>
      <c r="V313" s="67"/>
      <c r="W313" s="67"/>
      <c r="X313" s="68" t="str">
        <f t="shared" si="43"/>
        <v>,a.post_evar86</v>
      </c>
      <c r="AA313" s="16" t="str">
        <f t="shared" si="44"/>
        <v>post_evar86</v>
      </c>
    </row>
    <row r="314" spans="1:27">
      <c r="A314" t="s">
        <v>2143</v>
      </c>
      <c r="B314" s="16" t="str">
        <f t="shared" si="45"/>
        <v>post_evar87 string</v>
      </c>
      <c r="C314" s="20">
        <f t="shared" si="46"/>
        <v>12</v>
      </c>
      <c r="D314" s="20">
        <f t="shared" si="47"/>
        <v>0</v>
      </c>
      <c r="E314" s="20"/>
      <c r="F314" s="36" t="str">
        <f t="shared" si="48"/>
        <v>post_evar87</v>
      </c>
      <c r="G314" s="36" t="str">
        <f t="shared" si="49"/>
        <v>string</v>
      </c>
      <c r="H314" s="29">
        <v>303</v>
      </c>
      <c r="S314" s="16" t="str">
        <f t="shared" si="41"/>
        <v>post_evar87  string,</v>
      </c>
      <c r="T314" s="67"/>
      <c r="U314" s="68" t="str">
        <f t="shared" si="42"/>
        <v>post_evar87,</v>
      </c>
      <c r="V314" s="67"/>
      <c r="W314" s="67"/>
      <c r="X314" s="68" t="str">
        <f t="shared" si="43"/>
        <v>,a.post_evar87</v>
      </c>
      <c r="AA314" s="16" t="str">
        <f t="shared" si="44"/>
        <v>post_evar87</v>
      </c>
    </row>
    <row r="315" spans="1:27">
      <c r="A315" t="s">
        <v>2144</v>
      </c>
      <c r="B315" s="16" t="str">
        <f t="shared" si="45"/>
        <v>post_evar88 string</v>
      </c>
      <c r="C315" s="20">
        <f t="shared" si="46"/>
        <v>12</v>
      </c>
      <c r="D315" s="20">
        <f t="shared" si="47"/>
        <v>0</v>
      </c>
      <c r="F315" s="36" t="str">
        <f t="shared" si="48"/>
        <v>post_evar88</v>
      </c>
      <c r="G315" s="36" t="str">
        <f t="shared" si="49"/>
        <v>string</v>
      </c>
      <c r="H315" s="29">
        <v>304</v>
      </c>
      <c r="S315" s="16" t="str">
        <f t="shared" si="41"/>
        <v>post_evar88  string,</v>
      </c>
      <c r="T315" s="67"/>
      <c r="U315" s="68" t="str">
        <f t="shared" si="42"/>
        <v>post_evar88,</v>
      </c>
      <c r="V315" s="67"/>
      <c r="W315" s="67"/>
      <c r="X315" s="68" t="str">
        <f t="shared" si="43"/>
        <v>,a.post_evar88</v>
      </c>
      <c r="AA315" s="16" t="str">
        <f t="shared" si="44"/>
        <v>post_evar88</v>
      </c>
    </row>
    <row r="316" spans="1:27">
      <c r="A316" t="s">
        <v>2145</v>
      </c>
      <c r="B316" s="16" t="str">
        <f t="shared" si="45"/>
        <v>post_evar89 string</v>
      </c>
      <c r="C316" s="20">
        <f t="shared" si="46"/>
        <v>12</v>
      </c>
      <c r="D316" s="20">
        <f t="shared" si="47"/>
        <v>0</v>
      </c>
      <c r="E316" s="20"/>
      <c r="F316" s="36" t="str">
        <f t="shared" si="48"/>
        <v>post_evar89</v>
      </c>
      <c r="G316" s="36" t="str">
        <f t="shared" si="49"/>
        <v>string</v>
      </c>
      <c r="H316" s="29">
        <v>305</v>
      </c>
      <c r="S316" s="16" t="str">
        <f t="shared" si="41"/>
        <v>post_evar89  string,</v>
      </c>
      <c r="T316" s="67"/>
      <c r="U316" s="68" t="str">
        <f t="shared" si="42"/>
        <v>post_evar89,</v>
      </c>
      <c r="V316" s="67"/>
      <c r="W316" s="67"/>
      <c r="X316" s="68" t="str">
        <f t="shared" si="43"/>
        <v>,a.post_evar89</v>
      </c>
      <c r="AA316" s="16" t="str">
        <f t="shared" si="44"/>
        <v>post_evar89</v>
      </c>
    </row>
    <row r="317" spans="1:27">
      <c r="A317" t="s">
        <v>2146</v>
      </c>
      <c r="B317" s="16" t="str">
        <f t="shared" si="45"/>
        <v>post_evar90 string</v>
      </c>
      <c r="C317" s="20">
        <f t="shared" si="46"/>
        <v>12</v>
      </c>
      <c r="D317" s="20">
        <f t="shared" si="47"/>
        <v>0</v>
      </c>
      <c r="E317" s="20"/>
      <c r="F317" s="36" t="str">
        <f t="shared" si="48"/>
        <v>post_evar90</v>
      </c>
      <c r="G317" s="36" t="str">
        <f t="shared" si="49"/>
        <v>string</v>
      </c>
      <c r="H317" s="29">
        <v>306</v>
      </c>
      <c r="S317" s="16" t="str">
        <f t="shared" si="41"/>
        <v>post_evar90  string,</v>
      </c>
      <c r="T317" s="67"/>
      <c r="U317" s="68" t="str">
        <f t="shared" si="42"/>
        <v>post_evar90,</v>
      </c>
      <c r="V317" s="67"/>
      <c r="W317" s="67"/>
      <c r="X317" s="68" t="str">
        <f t="shared" si="43"/>
        <v>,a.post_evar90</v>
      </c>
      <c r="AA317" s="16" t="str">
        <f t="shared" si="44"/>
        <v>post_evar90</v>
      </c>
    </row>
    <row r="318" spans="1:27">
      <c r="A318" t="s">
        <v>2147</v>
      </c>
      <c r="B318" s="16" t="str">
        <f t="shared" si="45"/>
        <v>post_evar91 string</v>
      </c>
      <c r="C318" s="20">
        <f t="shared" si="46"/>
        <v>12</v>
      </c>
      <c r="D318" s="20">
        <f t="shared" si="47"/>
        <v>0</v>
      </c>
      <c r="E318" s="20"/>
      <c r="F318" s="36" t="str">
        <f t="shared" si="48"/>
        <v>post_evar91</v>
      </c>
      <c r="G318" s="36" t="str">
        <f t="shared" si="49"/>
        <v>string</v>
      </c>
      <c r="H318" s="29">
        <v>307</v>
      </c>
      <c r="S318" s="16" t="str">
        <f t="shared" si="41"/>
        <v>post_evar91  string,</v>
      </c>
      <c r="T318" s="67"/>
      <c r="U318" s="68" t="str">
        <f t="shared" si="42"/>
        <v>post_evar91,</v>
      </c>
      <c r="V318" s="67"/>
      <c r="W318" s="67"/>
      <c r="X318" s="68" t="str">
        <f t="shared" si="43"/>
        <v>,a.post_evar91</v>
      </c>
      <c r="AA318" s="16" t="str">
        <f t="shared" si="44"/>
        <v>post_evar91</v>
      </c>
    </row>
    <row r="319" spans="1:27">
      <c r="A319" t="s">
        <v>2148</v>
      </c>
      <c r="B319" s="16" t="str">
        <f t="shared" si="45"/>
        <v>post_evar92 string</v>
      </c>
      <c r="C319" s="20">
        <f t="shared" si="46"/>
        <v>12</v>
      </c>
      <c r="D319" s="20">
        <f t="shared" si="47"/>
        <v>0</v>
      </c>
      <c r="E319" s="20"/>
      <c r="F319" s="36" t="str">
        <f t="shared" si="48"/>
        <v>post_evar92</v>
      </c>
      <c r="G319" s="36" t="str">
        <f t="shared" si="49"/>
        <v>string</v>
      </c>
      <c r="H319" s="29">
        <v>308</v>
      </c>
      <c r="S319" s="16" t="str">
        <f t="shared" si="41"/>
        <v>post_evar92  string,</v>
      </c>
      <c r="T319" s="67"/>
      <c r="U319" s="68" t="str">
        <f t="shared" si="42"/>
        <v>post_evar92,</v>
      </c>
      <c r="V319" s="67"/>
      <c r="W319" s="67"/>
      <c r="X319" s="68" t="str">
        <f t="shared" si="43"/>
        <v>,a.post_evar92</v>
      </c>
      <c r="AA319" s="16" t="str">
        <f t="shared" si="44"/>
        <v>post_evar92</v>
      </c>
    </row>
    <row r="320" spans="1:27">
      <c r="A320" t="s">
        <v>2149</v>
      </c>
      <c r="B320" s="16" t="str">
        <f t="shared" si="45"/>
        <v>post_evar93 string</v>
      </c>
      <c r="C320" s="20">
        <f t="shared" si="46"/>
        <v>12</v>
      </c>
      <c r="D320" s="20">
        <f t="shared" si="47"/>
        <v>0</v>
      </c>
      <c r="F320" s="36" t="str">
        <f t="shared" si="48"/>
        <v>post_evar93</v>
      </c>
      <c r="G320" s="36" t="str">
        <f t="shared" si="49"/>
        <v>string</v>
      </c>
      <c r="H320" s="29">
        <v>309</v>
      </c>
      <c r="S320" s="16" t="str">
        <f t="shared" si="41"/>
        <v>post_evar93  string,</v>
      </c>
      <c r="T320" s="67"/>
      <c r="U320" s="68" t="str">
        <f t="shared" si="42"/>
        <v>post_evar93,</v>
      </c>
      <c r="V320" s="67"/>
      <c r="W320" s="67"/>
      <c r="X320" s="68" t="str">
        <f t="shared" si="43"/>
        <v>,a.post_evar93</v>
      </c>
      <c r="AA320" s="16" t="str">
        <f t="shared" si="44"/>
        <v>post_evar93</v>
      </c>
    </row>
    <row r="321" spans="1:27">
      <c r="A321" t="s">
        <v>2150</v>
      </c>
      <c r="B321" s="16" t="str">
        <f t="shared" si="45"/>
        <v>post_evar94 string</v>
      </c>
      <c r="C321" s="20">
        <f t="shared" si="46"/>
        <v>12</v>
      </c>
      <c r="D321" s="20">
        <f t="shared" si="47"/>
        <v>0</v>
      </c>
      <c r="E321" s="20"/>
      <c r="F321" s="36" t="str">
        <f t="shared" si="48"/>
        <v>post_evar94</v>
      </c>
      <c r="G321" s="36" t="str">
        <f t="shared" si="49"/>
        <v>string</v>
      </c>
      <c r="H321" s="29">
        <v>310</v>
      </c>
      <c r="S321" s="16" t="str">
        <f t="shared" si="41"/>
        <v>post_evar94  string,</v>
      </c>
      <c r="T321" s="67"/>
      <c r="U321" s="68" t="str">
        <f t="shared" si="42"/>
        <v>post_evar94,</v>
      </c>
      <c r="V321" s="67"/>
      <c r="W321" s="67"/>
      <c r="X321" s="68" t="str">
        <f t="shared" si="43"/>
        <v>,a.post_evar94</v>
      </c>
      <c r="AA321" s="16" t="str">
        <f t="shared" si="44"/>
        <v>post_evar94</v>
      </c>
    </row>
    <row r="322" spans="1:27">
      <c r="A322" t="s">
        <v>2151</v>
      </c>
      <c r="B322" s="16" t="str">
        <f t="shared" si="45"/>
        <v>post_evar95 string</v>
      </c>
      <c r="C322" s="20">
        <f t="shared" si="46"/>
        <v>12</v>
      </c>
      <c r="D322" s="20">
        <f t="shared" si="47"/>
        <v>0</v>
      </c>
      <c r="E322" s="20"/>
      <c r="F322" s="36" t="str">
        <f t="shared" si="48"/>
        <v>post_evar95</v>
      </c>
      <c r="G322" s="36" t="str">
        <f t="shared" si="49"/>
        <v>string</v>
      </c>
      <c r="H322" s="29">
        <v>311</v>
      </c>
      <c r="S322" s="16" t="str">
        <f t="shared" si="41"/>
        <v>post_evar95  string,</v>
      </c>
      <c r="T322" s="67"/>
      <c r="U322" s="68" t="str">
        <f t="shared" si="42"/>
        <v>post_evar95,</v>
      </c>
      <c r="V322" s="67"/>
      <c r="W322" s="67"/>
      <c r="X322" s="68" t="str">
        <f t="shared" si="43"/>
        <v>,a.post_evar95</v>
      </c>
      <c r="AA322" s="16" t="str">
        <f t="shared" si="44"/>
        <v>post_evar95</v>
      </c>
    </row>
    <row r="323" spans="1:27">
      <c r="A323" t="s">
        <v>2152</v>
      </c>
      <c r="B323" s="16" t="str">
        <f t="shared" si="45"/>
        <v>post_evar96 string</v>
      </c>
      <c r="C323" s="20">
        <f t="shared" si="46"/>
        <v>12</v>
      </c>
      <c r="D323" s="20">
        <f t="shared" si="47"/>
        <v>0</v>
      </c>
      <c r="E323" s="20"/>
      <c r="F323" s="36" t="str">
        <f t="shared" si="48"/>
        <v>post_evar96</v>
      </c>
      <c r="G323" s="36" t="str">
        <f t="shared" si="49"/>
        <v>string</v>
      </c>
      <c r="H323" s="29">
        <v>312</v>
      </c>
      <c r="S323" s="16" t="str">
        <f t="shared" si="41"/>
        <v>post_evar96  string,</v>
      </c>
      <c r="T323" s="67"/>
      <c r="U323" s="68" t="str">
        <f t="shared" si="42"/>
        <v>post_evar96,</v>
      </c>
      <c r="V323" s="67"/>
      <c r="W323" s="67"/>
      <c r="X323" s="68" t="str">
        <f t="shared" si="43"/>
        <v>,a.post_evar96</v>
      </c>
      <c r="AA323" s="16" t="str">
        <f t="shared" si="44"/>
        <v>post_evar96</v>
      </c>
    </row>
    <row r="324" spans="1:27">
      <c r="A324" t="s">
        <v>2153</v>
      </c>
      <c r="B324" s="16" t="str">
        <f t="shared" si="45"/>
        <v>post_evar97 string</v>
      </c>
      <c r="C324" s="20">
        <f t="shared" si="46"/>
        <v>12</v>
      </c>
      <c r="D324" s="20">
        <f t="shared" si="47"/>
        <v>0</v>
      </c>
      <c r="E324" s="20"/>
      <c r="F324" s="36" t="str">
        <f t="shared" si="48"/>
        <v>post_evar97</v>
      </c>
      <c r="G324" s="36" t="str">
        <f t="shared" si="49"/>
        <v>string</v>
      </c>
      <c r="H324" s="29">
        <v>313</v>
      </c>
      <c r="S324" s="16" t="str">
        <f t="shared" si="41"/>
        <v>post_evar97  string,</v>
      </c>
      <c r="T324" s="67"/>
      <c r="U324" s="68" t="str">
        <f t="shared" si="42"/>
        <v>post_evar97,</v>
      </c>
      <c r="V324" s="67"/>
      <c r="W324" s="67"/>
      <c r="X324" s="68" t="str">
        <f t="shared" si="43"/>
        <v>,a.post_evar97</v>
      </c>
      <c r="AA324" s="16" t="str">
        <f t="shared" si="44"/>
        <v>post_evar97</v>
      </c>
    </row>
    <row r="325" spans="1:27">
      <c r="A325" t="s">
        <v>2154</v>
      </c>
      <c r="B325" s="16" t="str">
        <f t="shared" si="45"/>
        <v>post_evar98 string</v>
      </c>
      <c r="C325" s="20">
        <f t="shared" si="46"/>
        <v>12</v>
      </c>
      <c r="D325" s="20">
        <f t="shared" si="47"/>
        <v>0</v>
      </c>
      <c r="F325" s="36" t="str">
        <f t="shared" si="48"/>
        <v>post_evar98</v>
      </c>
      <c r="G325" s="36" t="str">
        <f t="shared" si="49"/>
        <v>string</v>
      </c>
      <c r="H325" s="29">
        <v>314</v>
      </c>
      <c r="S325" s="16" t="str">
        <f t="shared" si="41"/>
        <v>post_evar98  string,</v>
      </c>
      <c r="T325" s="67"/>
      <c r="U325" s="68" t="str">
        <f t="shared" si="42"/>
        <v>post_evar98,</v>
      </c>
      <c r="V325" s="67"/>
      <c r="W325" s="67"/>
      <c r="X325" s="68" t="str">
        <f t="shared" si="43"/>
        <v>,a.post_evar98</v>
      </c>
      <c r="AA325" s="16" t="str">
        <f t="shared" si="44"/>
        <v>post_evar98</v>
      </c>
    </row>
    <row r="326" spans="1:27">
      <c r="A326" t="s">
        <v>2155</v>
      </c>
      <c r="B326" s="16" t="str">
        <f t="shared" si="45"/>
        <v>post_evar99 string</v>
      </c>
      <c r="C326" s="20">
        <f t="shared" si="46"/>
        <v>12</v>
      </c>
      <c r="D326" s="20">
        <f t="shared" si="47"/>
        <v>0</v>
      </c>
      <c r="E326" s="20"/>
      <c r="F326" s="36" t="str">
        <f t="shared" si="48"/>
        <v>post_evar99</v>
      </c>
      <c r="G326" s="36" t="str">
        <f t="shared" si="49"/>
        <v>string</v>
      </c>
      <c r="H326" s="29">
        <v>315</v>
      </c>
      <c r="S326" s="16" t="str">
        <f t="shared" si="41"/>
        <v>post_evar99  string,</v>
      </c>
      <c r="T326" s="67"/>
      <c r="U326" s="68" t="str">
        <f t="shared" si="42"/>
        <v>post_evar99,</v>
      </c>
      <c r="V326" s="67"/>
      <c r="W326" s="67"/>
      <c r="X326" s="68" t="str">
        <f t="shared" si="43"/>
        <v>,a.post_evar99</v>
      </c>
      <c r="AA326" s="16" t="str">
        <f t="shared" si="44"/>
        <v>post_evar99</v>
      </c>
    </row>
    <row r="327" spans="1:27">
      <c r="A327" t="s">
        <v>2156</v>
      </c>
      <c r="B327" s="16" t="str">
        <f t="shared" si="45"/>
        <v>post_evar100 string</v>
      </c>
      <c r="C327" s="20">
        <f t="shared" si="46"/>
        <v>13</v>
      </c>
      <c r="D327" s="20">
        <f t="shared" si="47"/>
        <v>0</v>
      </c>
      <c r="E327" s="20"/>
      <c r="F327" s="36" t="str">
        <f t="shared" si="48"/>
        <v>post_evar100</v>
      </c>
      <c r="G327" s="36" t="str">
        <f t="shared" si="49"/>
        <v>string</v>
      </c>
      <c r="H327" s="29">
        <v>316</v>
      </c>
      <c r="S327" s="16" t="str">
        <f t="shared" si="41"/>
        <v>post_evar100  string,</v>
      </c>
      <c r="T327" s="67"/>
      <c r="U327" s="68" t="str">
        <f t="shared" si="42"/>
        <v>post_evar100,</v>
      </c>
      <c r="V327" s="67"/>
      <c r="W327" s="67"/>
      <c r="X327" s="68" t="str">
        <f t="shared" si="43"/>
        <v>,a.post_evar100</v>
      </c>
      <c r="AA327" s="16" t="str">
        <f t="shared" si="44"/>
        <v>post_evar100</v>
      </c>
    </row>
    <row r="328" spans="1:27">
      <c r="A328" t="s">
        <v>2157</v>
      </c>
      <c r="B328" s="16" t="str">
        <f t="shared" si="45"/>
        <v>post_event_list string</v>
      </c>
      <c r="C328" s="20">
        <f t="shared" si="46"/>
        <v>16</v>
      </c>
      <c r="D328" s="20">
        <f t="shared" si="47"/>
        <v>0</v>
      </c>
      <c r="E328" s="20"/>
      <c r="F328" s="36" t="str">
        <f t="shared" si="48"/>
        <v>post_event_list</v>
      </c>
      <c r="G328" s="36" t="str">
        <f t="shared" si="49"/>
        <v>string</v>
      </c>
      <c r="H328" s="29">
        <v>317</v>
      </c>
      <c r="S328" s="16" t="str">
        <f t="shared" si="41"/>
        <v>post_event_list  string,</v>
      </c>
      <c r="T328" s="67"/>
      <c r="U328" s="68" t="str">
        <f t="shared" si="42"/>
        <v>post_event_list,</v>
      </c>
      <c r="V328" s="67"/>
      <c r="W328" s="67"/>
      <c r="X328" s="68" t="str">
        <f t="shared" si="43"/>
        <v>,a.post_event_list</v>
      </c>
      <c r="AA328" s="16" t="str">
        <f t="shared" si="44"/>
        <v>post_event_list</v>
      </c>
    </row>
    <row r="329" spans="1:27">
      <c r="A329" t="s">
        <v>2158</v>
      </c>
      <c r="B329" s="16" t="str">
        <f t="shared" si="45"/>
        <v>post_hier1 string</v>
      </c>
      <c r="C329" s="20">
        <f t="shared" si="46"/>
        <v>11</v>
      </c>
      <c r="D329" s="20">
        <f t="shared" si="47"/>
        <v>0</v>
      </c>
      <c r="E329" s="20"/>
      <c r="F329" s="36" t="str">
        <f t="shared" si="48"/>
        <v>post_hier1</v>
      </c>
      <c r="G329" s="36" t="str">
        <f t="shared" si="49"/>
        <v>string</v>
      </c>
      <c r="H329" s="29">
        <v>318</v>
      </c>
      <c r="S329" s="16" t="str">
        <f t="shared" si="41"/>
        <v>post_hier1  string,</v>
      </c>
      <c r="T329" s="67"/>
      <c r="U329" s="68" t="str">
        <f t="shared" si="42"/>
        <v>post_hier1,</v>
      </c>
      <c r="V329" s="67"/>
      <c r="W329" s="67"/>
      <c r="X329" s="68" t="str">
        <f t="shared" si="43"/>
        <v>,a.post_hier1</v>
      </c>
      <c r="AA329" s="16" t="str">
        <f t="shared" si="44"/>
        <v>post_hier1</v>
      </c>
    </row>
    <row r="330" spans="1:27">
      <c r="A330" t="s">
        <v>2159</v>
      </c>
      <c r="B330" s="16" t="str">
        <f t="shared" si="45"/>
        <v>post_hier2 string</v>
      </c>
      <c r="C330" s="20">
        <f t="shared" si="46"/>
        <v>11</v>
      </c>
      <c r="D330" s="20">
        <f t="shared" si="47"/>
        <v>0</v>
      </c>
      <c r="F330" s="36" t="str">
        <f t="shared" si="48"/>
        <v>post_hier2</v>
      </c>
      <c r="G330" s="36" t="str">
        <f t="shared" si="49"/>
        <v>string</v>
      </c>
      <c r="H330" s="29">
        <v>319</v>
      </c>
      <c r="S330" s="16" t="str">
        <f t="shared" si="41"/>
        <v>post_hier2  string,</v>
      </c>
      <c r="T330" s="67"/>
      <c r="U330" s="68" t="str">
        <f t="shared" si="42"/>
        <v>post_hier2,</v>
      </c>
      <c r="V330" s="67"/>
      <c r="W330" s="67"/>
      <c r="X330" s="68" t="str">
        <f t="shared" si="43"/>
        <v>,a.post_hier2</v>
      </c>
      <c r="AA330" s="16" t="str">
        <f t="shared" si="44"/>
        <v>post_hier2</v>
      </c>
    </row>
    <row r="331" spans="1:27">
      <c r="A331" t="s">
        <v>2160</v>
      </c>
      <c r="B331" s="16" t="str">
        <f t="shared" si="45"/>
        <v>post_hier3 string</v>
      </c>
      <c r="C331" s="20">
        <f t="shared" si="46"/>
        <v>11</v>
      </c>
      <c r="D331" s="20">
        <f t="shared" si="47"/>
        <v>0</v>
      </c>
      <c r="E331" s="20"/>
      <c r="F331" s="36" t="str">
        <f t="shared" si="48"/>
        <v>post_hier3</v>
      </c>
      <c r="G331" s="36" t="str">
        <f t="shared" si="49"/>
        <v>string</v>
      </c>
      <c r="H331" s="29">
        <v>320</v>
      </c>
      <c r="S331" s="16" t="str">
        <f t="shared" si="41"/>
        <v>post_hier3  string,</v>
      </c>
      <c r="T331" s="67"/>
      <c r="U331" s="68" t="str">
        <f t="shared" si="42"/>
        <v>post_hier3,</v>
      </c>
      <c r="V331" s="67"/>
      <c r="W331" s="67"/>
      <c r="X331" s="68" t="str">
        <f t="shared" si="43"/>
        <v>,a.post_hier3</v>
      </c>
      <c r="AA331" s="16" t="str">
        <f t="shared" si="44"/>
        <v>post_hier3</v>
      </c>
    </row>
    <row r="332" spans="1:27">
      <c r="A332" t="s">
        <v>2161</v>
      </c>
      <c r="B332" s="16" t="str">
        <f t="shared" si="45"/>
        <v>post_hier4 string</v>
      </c>
      <c r="C332" s="20">
        <f t="shared" si="46"/>
        <v>11</v>
      </c>
      <c r="D332" s="20">
        <f t="shared" si="47"/>
        <v>0</v>
      </c>
      <c r="E332" s="20"/>
      <c r="F332" s="36" t="str">
        <f t="shared" si="48"/>
        <v>post_hier4</v>
      </c>
      <c r="G332" s="36" t="str">
        <f t="shared" si="49"/>
        <v>string</v>
      </c>
      <c r="H332" s="29">
        <v>321</v>
      </c>
      <c r="S332" s="16" t="str">
        <f t="shared" si="41"/>
        <v>post_hier4  string,</v>
      </c>
      <c r="T332" s="67"/>
      <c r="U332" s="68" t="str">
        <f t="shared" si="42"/>
        <v>post_hier4,</v>
      </c>
      <c r="V332" s="67"/>
      <c r="W332" s="67"/>
      <c r="X332" s="68" t="str">
        <f t="shared" si="43"/>
        <v>,a.post_hier4</v>
      </c>
      <c r="AA332" s="16" t="str">
        <f t="shared" si="44"/>
        <v>post_hier4</v>
      </c>
    </row>
    <row r="333" spans="1:27">
      <c r="A333" t="s">
        <v>2162</v>
      </c>
      <c r="B333" s="16" t="str">
        <f t="shared" si="45"/>
        <v>post_hier5 string</v>
      </c>
      <c r="C333" s="20">
        <f t="shared" si="46"/>
        <v>11</v>
      </c>
      <c r="D333" s="20">
        <f t="shared" si="47"/>
        <v>0</v>
      </c>
      <c r="E333" s="20"/>
      <c r="F333" s="36" t="str">
        <f t="shared" si="48"/>
        <v>post_hier5</v>
      </c>
      <c r="G333" s="36" t="str">
        <f t="shared" si="49"/>
        <v>string</v>
      </c>
      <c r="H333" s="29">
        <v>322</v>
      </c>
      <c r="S333" s="16" t="str">
        <f t="shared" ref="S333:S396" si="50">F333&amp;"  "&amp;G333&amp;","</f>
        <v>post_hier5  string,</v>
      </c>
      <c r="T333" s="67"/>
      <c r="U333" s="68" t="str">
        <f t="shared" ref="U333:U396" si="51">F333&amp;","</f>
        <v>post_hier5,</v>
      </c>
      <c r="V333" s="67"/>
      <c r="W333" s="67"/>
      <c r="X333" s="68" t="str">
        <f t="shared" ref="X333:X396" si="52">",a."&amp;F333</f>
        <v>,a.post_hier5</v>
      </c>
      <c r="AA333" s="16" t="str">
        <f t="shared" ref="AA333:AA396" si="53">F333</f>
        <v>post_hier5</v>
      </c>
    </row>
    <row r="334" spans="1:27">
      <c r="A334" t="s">
        <v>2163</v>
      </c>
      <c r="B334" s="16" t="str">
        <f t="shared" si="45"/>
        <v>post_java_enabled string</v>
      </c>
      <c r="C334" s="20">
        <f t="shared" si="46"/>
        <v>18</v>
      </c>
      <c r="D334" s="20">
        <f t="shared" si="47"/>
        <v>0</v>
      </c>
      <c r="E334" s="20"/>
      <c r="F334" s="36" t="str">
        <f t="shared" si="48"/>
        <v>post_java_enabled</v>
      </c>
      <c r="G334" s="36" t="str">
        <f t="shared" si="49"/>
        <v>string</v>
      </c>
      <c r="H334" s="29">
        <v>323</v>
      </c>
      <c r="S334" s="16" t="str">
        <f t="shared" si="50"/>
        <v>post_java_enabled  string,</v>
      </c>
      <c r="T334" s="67"/>
      <c r="U334" s="68" t="str">
        <f t="shared" si="51"/>
        <v>post_java_enabled,</v>
      </c>
      <c r="V334" s="67"/>
      <c r="W334" s="67"/>
      <c r="X334" s="68" t="str">
        <f t="shared" si="52"/>
        <v>,a.post_java_enabled</v>
      </c>
      <c r="AA334" s="16" t="str">
        <f t="shared" si="53"/>
        <v>post_java_enabled</v>
      </c>
    </row>
    <row r="335" spans="1:27">
      <c r="A335" t="s">
        <v>2164</v>
      </c>
      <c r="B335" s="16" t="str">
        <f t="shared" si="45"/>
        <v>post_keywords string</v>
      </c>
      <c r="C335" s="20">
        <f t="shared" si="46"/>
        <v>14</v>
      </c>
      <c r="D335" s="20">
        <f t="shared" si="47"/>
        <v>0</v>
      </c>
      <c r="F335" s="36" t="str">
        <f t="shared" si="48"/>
        <v>post_keywords</v>
      </c>
      <c r="G335" s="36" t="str">
        <f t="shared" si="49"/>
        <v>string</v>
      </c>
      <c r="H335" s="29">
        <v>324</v>
      </c>
      <c r="S335" s="16" t="str">
        <f t="shared" si="50"/>
        <v>post_keywords  string,</v>
      </c>
      <c r="T335" s="67"/>
      <c r="U335" s="68" t="str">
        <f t="shared" si="51"/>
        <v>post_keywords,</v>
      </c>
      <c r="V335" s="67"/>
      <c r="W335" s="67"/>
      <c r="X335" s="68" t="str">
        <f t="shared" si="52"/>
        <v>,a.post_keywords</v>
      </c>
      <c r="AA335" s="16" t="str">
        <f t="shared" si="53"/>
        <v>post_keywords</v>
      </c>
    </row>
    <row r="336" spans="1:27">
      <c r="A336" t="s">
        <v>2165</v>
      </c>
      <c r="B336" s="16" t="str">
        <f t="shared" si="45"/>
        <v>post_mc_audiences string</v>
      </c>
      <c r="C336" s="20">
        <f t="shared" si="46"/>
        <v>18</v>
      </c>
      <c r="D336" s="20">
        <f t="shared" si="47"/>
        <v>0</v>
      </c>
      <c r="E336" s="20"/>
      <c r="F336" s="36" t="str">
        <f t="shared" si="48"/>
        <v>post_mc_audiences</v>
      </c>
      <c r="G336" s="36" t="str">
        <f t="shared" si="49"/>
        <v>string</v>
      </c>
      <c r="H336" s="29">
        <v>325</v>
      </c>
      <c r="S336" s="16" t="str">
        <f t="shared" si="50"/>
        <v>post_mc_audiences  string,</v>
      </c>
      <c r="T336" s="67"/>
      <c r="U336" s="68" t="str">
        <f t="shared" si="51"/>
        <v>post_mc_audiences,</v>
      </c>
      <c r="V336" s="67"/>
      <c r="W336" s="67"/>
      <c r="X336" s="68" t="str">
        <f t="shared" si="52"/>
        <v>,a.post_mc_audiences</v>
      </c>
      <c r="AA336" s="16" t="str">
        <f t="shared" si="53"/>
        <v>post_mc_audiences</v>
      </c>
    </row>
    <row r="337" spans="1:27">
      <c r="A337" t="s">
        <v>2166</v>
      </c>
      <c r="B337" s="16" t="str">
        <f t="shared" si="45"/>
        <v>post_mobileaction string</v>
      </c>
      <c r="C337" s="20">
        <f t="shared" si="46"/>
        <v>18</v>
      </c>
      <c r="D337" s="20">
        <f t="shared" si="47"/>
        <v>0</v>
      </c>
      <c r="E337" s="20"/>
      <c r="F337" s="36" t="str">
        <f t="shared" si="48"/>
        <v>post_mobileaction</v>
      </c>
      <c r="G337" s="36" t="str">
        <f t="shared" si="49"/>
        <v>string</v>
      </c>
      <c r="H337" s="29">
        <v>326</v>
      </c>
      <c r="S337" s="16" t="str">
        <f t="shared" si="50"/>
        <v>post_mobileaction  string,</v>
      </c>
      <c r="T337" s="67"/>
      <c r="U337" s="68" t="str">
        <f t="shared" si="51"/>
        <v>post_mobileaction,</v>
      </c>
      <c r="V337" s="67"/>
      <c r="W337" s="67"/>
      <c r="X337" s="68" t="str">
        <f t="shared" si="52"/>
        <v>,a.post_mobileaction</v>
      </c>
      <c r="AA337" s="16" t="str">
        <f t="shared" si="53"/>
        <v>post_mobileaction</v>
      </c>
    </row>
    <row r="338" spans="1:27">
      <c r="A338" t="s">
        <v>2167</v>
      </c>
      <c r="B338" s="16" t="str">
        <f t="shared" ref="B338:B401" si="54">TRIM(A338)</f>
        <v>post_mobileappid string</v>
      </c>
      <c r="C338" s="20">
        <f t="shared" ref="C338:C401" si="55">SEARCH(" ",B338)</f>
        <v>17</v>
      </c>
      <c r="D338" s="20">
        <f t="shared" ref="D338:D401" si="56">IFERROR(SEARCH(" ",B338,C338+1),0)</f>
        <v>0</v>
      </c>
      <c r="E338" s="20"/>
      <c r="F338" s="36" t="str">
        <f t="shared" ref="F338:F401" si="57">LEFT(B338,C338-1)</f>
        <v>post_mobileappid</v>
      </c>
      <c r="G338" s="36" t="str">
        <f t="shared" ref="G338:G401" si="58">TRIM(RIGHT(A338,LEN(A338) - (C338+1)))</f>
        <v>string</v>
      </c>
      <c r="H338" s="29">
        <v>327</v>
      </c>
      <c r="S338" s="16" t="str">
        <f t="shared" si="50"/>
        <v>post_mobileappid  string,</v>
      </c>
      <c r="T338" s="67"/>
      <c r="U338" s="68" t="str">
        <f t="shared" si="51"/>
        <v>post_mobileappid,</v>
      </c>
      <c r="V338" s="67"/>
      <c r="W338" s="67"/>
      <c r="X338" s="68" t="str">
        <f t="shared" si="52"/>
        <v>,a.post_mobileappid</v>
      </c>
      <c r="AA338" s="16" t="str">
        <f t="shared" si="53"/>
        <v>post_mobileappid</v>
      </c>
    </row>
    <row r="339" spans="1:27">
      <c r="A339" t="s">
        <v>2168</v>
      </c>
      <c r="B339" s="16" t="str">
        <f t="shared" si="54"/>
        <v>post_mobilecampaigncontent string</v>
      </c>
      <c r="C339" s="20">
        <f t="shared" si="55"/>
        <v>27</v>
      </c>
      <c r="D339" s="20">
        <f t="shared" si="56"/>
        <v>0</v>
      </c>
      <c r="E339" s="20"/>
      <c r="F339" s="36" t="str">
        <f t="shared" si="57"/>
        <v>post_mobilecampaigncontent</v>
      </c>
      <c r="G339" s="36" t="str">
        <f t="shared" si="58"/>
        <v>string</v>
      </c>
      <c r="H339" s="29">
        <v>328</v>
      </c>
      <c r="S339" s="16" t="str">
        <f t="shared" si="50"/>
        <v>post_mobilecampaigncontent  string,</v>
      </c>
      <c r="T339" s="67"/>
      <c r="U339" s="68" t="str">
        <f t="shared" si="51"/>
        <v>post_mobilecampaigncontent,</v>
      </c>
      <c r="V339" s="67"/>
      <c r="W339" s="67"/>
      <c r="X339" s="68" t="str">
        <f t="shared" si="52"/>
        <v>,a.post_mobilecampaigncontent</v>
      </c>
      <c r="AA339" s="16" t="str">
        <f t="shared" si="53"/>
        <v>post_mobilecampaigncontent</v>
      </c>
    </row>
    <row r="340" spans="1:27">
      <c r="A340" t="s">
        <v>2169</v>
      </c>
      <c r="B340" s="16" t="str">
        <f t="shared" si="54"/>
        <v>post_mobilecampaignmedium string</v>
      </c>
      <c r="C340" s="20">
        <f t="shared" si="55"/>
        <v>26</v>
      </c>
      <c r="D340" s="20">
        <f t="shared" si="56"/>
        <v>0</v>
      </c>
      <c r="F340" s="36" t="str">
        <f t="shared" si="57"/>
        <v>post_mobilecampaignmedium</v>
      </c>
      <c r="G340" s="36" t="str">
        <f t="shared" si="58"/>
        <v>string</v>
      </c>
      <c r="H340" s="29">
        <v>329</v>
      </c>
      <c r="S340" s="16" t="str">
        <f t="shared" si="50"/>
        <v>post_mobilecampaignmedium  string,</v>
      </c>
      <c r="T340" s="67"/>
      <c r="U340" s="68" t="str">
        <f t="shared" si="51"/>
        <v>post_mobilecampaignmedium,</v>
      </c>
      <c r="V340" s="67"/>
      <c r="W340" s="67"/>
      <c r="X340" s="68" t="str">
        <f t="shared" si="52"/>
        <v>,a.post_mobilecampaignmedium</v>
      </c>
      <c r="AA340" s="16" t="str">
        <f t="shared" si="53"/>
        <v>post_mobilecampaignmedium</v>
      </c>
    </row>
    <row r="341" spans="1:27">
      <c r="A341" t="s">
        <v>2170</v>
      </c>
      <c r="B341" s="16" t="str">
        <f t="shared" si="54"/>
        <v>post_mobilecampaignname string</v>
      </c>
      <c r="C341" s="20">
        <f t="shared" si="55"/>
        <v>24</v>
      </c>
      <c r="D341" s="20">
        <f t="shared" si="56"/>
        <v>0</v>
      </c>
      <c r="E341" s="20"/>
      <c r="F341" s="36" t="str">
        <f t="shared" si="57"/>
        <v>post_mobilecampaignname</v>
      </c>
      <c r="G341" s="36" t="str">
        <f t="shared" si="58"/>
        <v>tring</v>
      </c>
      <c r="H341" s="29">
        <v>330</v>
      </c>
      <c r="S341" s="16" t="str">
        <f t="shared" si="50"/>
        <v>post_mobilecampaignname  tring,</v>
      </c>
      <c r="T341" s="67"/>
      <c r="U341" s="68" t="str">
        <f t="shared" si="51"/>
        <v>post_mobilecampaignname,</v>
      </c>
      <c r="V341" s="67"/>
      <c r="W341" s="67"/>
      <c r="X341" s="68" t="str">
        <f t="shared" si="52"/>
        <v>,a.post_mobilecampaignname</v>
      </c>
      <c r="AA341" s="16" t="str">
        <f t="shared" si="53"/>
        <v>post_mobilecampaignname</v>
      </c>
    </row>
    <row r="342" spans="1:27">
      <c r="A342" t="s">
        <v>2171</v>
      </c>
      <c r="B342" s="16" t="str">
        <f t="shared" si="54"/>
        <v>post_mobilecampaignsource string</v>
      </c>
      <c r="C342" s="20">
        <f t="shared" si="55"/>
        <v>26</v>
      </c>
      <c r="D342" s="20">
        <f t="shared" si="56"/>
        <v>0</v>
      </c>
      <c r="E342" s="20"/>
      <c r="F342" s="36" t="str">
        <f t="shared" si="57"/>
        <v>post_mobilecampaignsource</v>
      </c>
      <c r="G342" s="36" t="str">
        <f t="shared" si="58"/>
        <v>string</v>
      </c>
      <c r="H342" s="29">
        <v>331</v>
      </c>
      <c r="S342" s="16" t="str">
        <f t="shared" si="50"/>
        <v>post_mobilecampaignsource  string,</v>
      </c>
      <c r="T342" s="67"/>
      <c r="U342" s="68" t="str">
        <f t="shared" si="51"/>
        <v>post_mobilecampaignsource,</v>
      </c>
      <c r="V342" s="67"/>
      <c r="W342" s="67"/>
      <c r="X342" s="68" t="str">
        <f t="shared" si="52"/>
        <v>,a.post_mobilecampaignsource</v>
      </c>
      <c r="AA342" s="16" t="str">
        <f t="shared" si="53"/>
        <v>post_mobilecampaignsource</v>
      </c>
    </row>
    <row r="343" spans="1:27">
      <c r="A343" t="s">
        <v>2172</v>
      </c>
      <c r="B343" s="16" t="str">
        <f t="shared" si="54"/>
        <v>post_mobilecampaignterm string</v>
      </c>
      <c r="C343" s="20">
        <f t="shared" si="55"/>
        <v>24</v>
      </c>
      <c r="D343" s="20">
        <f t="shared" si="56"/>
        <v>0</v>
      </c>
      <c r="E343" s="20"/>
      <c r="F343" s="36" t="str">
        <f t="shared" si="57"/>
        <v>post_mobilecampaignterm</v>
      </c>
      <c r="G343" s="36" t="str">
        <f t="shared" si="58"/>
        <v>tring</v>
      </c>
      <c r="H343" s="29">
        <v>332</v>
      </c>
      <c r="S343" s="16" t="str">
        <f t="shared" si="50"/>
        <v>post_mobilecampaignterm  tring,</v>
      </c>
      <c r="T343" s="67"/>
      <c r="U343" s="68" t="str">
        <f t="shared" si="51"/>
        <v>post_mobilecampaignterm,</v>
      </c>
      <c r="V343" s="67"/>
      <c r="W343" s="67"/>
      <c r="X343" s="68" t="str">
        <f t="shared" si="52"/>
        <v>,a.post_mobilecampaignterm</v>
      </c>
      <c r="AA343" s="16" t="str">
        <f t="shared" si="53"/>
        <v>post_mobilecampaignterm</v>
      </c>
    </row>
    <row r="344" spans="1:27">
      <c r="A344" t="s">
        <v>2173</v>
      </c>
      <c r="B344" s="16" t="str">
        <f t="shared" si="54"/>
        <v>post_mobiledayofweek string</v>
      </c>
      <c r="C344" s="20">
        <f t="shared" si="55"/>
        <v>21</v>
      </c>
      <c r="D344" s="20">
        <f t="shared" si="56"/>
        <v>0</v>
      </c>
      <c r="E344" s="20"/>
      <c r="F344" s="36" t="str">
        <f t="shared" si="57"/>
        <v>post_mobiledayofweek</v>
      </c>
      <c r="G344" s="36" t="str">
        <f t="shared" si="58"/>
        <v>string</v>
      </c>
      <c r="H344" s="29">
        <v>333</v>
      </c>
      <c r="S344" s="16" t="str">
        <f t="shared" si="50"/>
        <v>post_mobiledayofweek  string,</v>
      </c>
      <c r="T344" s="67"/>
      <c r="U344" s="68" t="str">
        <f t="shared" si="51"/>
        <v>post_mobiledayofweek,</v>
      </c>
      <c r="V344" s="67"/>
      <c r="W344" s="67"/>
      <c r="X344" s="68" t="str">
        <f t="shared" si="52"/>
        <v>,a.post_mobiledayofweek</v>
      </c>
      <c r="AA344" s="16" t="str">
        <f t="shared" si="53"/>
        <v>post_mobiledayofweek</v>
      </c>
    </row>
    <row r="345" spans="1:27">
      <c r="A345" t="s">
        <v>2174</v>
      </c>
      <c r="B345" s="16" t="str">
        <f t="shared" si="54"/>
        <v>post_mobiledayssincefirstuse string</v>
      </c>
      <c r="C345" s="20">
        <f t="shared" si="55"/>
        <v>29</v>
      </c>
      <c r="D345" s="20">
        <f t="shared" si="56"/>
        <v>0</v>
      </c>
      <c r="F345" s="36" t="str">
        <f t="shared" si="57"/>
        <v>post_mobiledayssincefirstuse</v>
      </c>
      <c r="G345" s="36" t="str">
        <f t="shared" si="58"/>
        <v>string</v>
      </c>
      <c r="H345" s="29">
        <v>334</v>
      </c>
      <c r="S345" s="16" t="str">
        <f t="shared" si="50"/>
        <v>post_mobiledayssincefirstuse  string,</v>
      </c>
      <c r="T345" s="67"/>
      <c r="U345" s="68" t="str">
        <f t="shared" si="51"/>
        <v>post_mobiledayssincefirstuse,</v>
      </c>
      <c r="V345" s="67"/>
      <c r="W345" s="67"/>
      <c r="X345" s="68" t="str">
        <f t="shared" si="52"/>
        <v>,a.post_mobiledayssincefirstuse</v>
      </c>
      <c r="AA345" s="16" t="str">
        <f t="shared" si="53"/>
        <v>post_mobiledayssincefirstuse</v>
      </c>
    </row>
    <row r="346" spans="1:27">
      <c r="A346" t="s">
        <v>2175</v>
      </c>
      <c r="B346" s="16" t="str">
        <f t="shared" si="54"/>
        <v>post_mobiledayssincelastuse string</v>
      </c>
      <c r="C346" s="20">
        <f t="shared" si="55"/>
        <v>28</v>
      </c>
      <c r="D346" s="20">
        <f t="shared" si="56"/>
        <v>0</v>
      </c>
      <c r="E346" s="20"/>
      <c r="F346" s="36" t="str">
        <f t="shared" si="57"/>
        <v>post_mobiledayssincelastuse</v>
      </c>
      <c r="G346" s="36" t="str">
        <f t="shared" si="58"/>
        <v>string</v>
      </c>
      <c r="H346" s="29">
        <v>335</v>
      </c>
      <c r="S346" s="16" t="str">
        <f t="shared" si="50"/>
        <v>post_mobiledayssincelastuse  string,</v>
      </c>
      <c r="T346" s="67"/>
      <c r="U346" s="68" t="str">
        <f t="shared" si="51"/>
        <v>post_mobiledayssincelastuse,</v>
      </c>
      <c r="V346" s="67"/>
      <c r="W346" s="67"/>
      <c r="X346" s="68" t="str">
        <f t="shared" si="52"/>
        <v>,a.post_mobiledayssincelastuse</v>
      </c>
      <c r="AA346" s="16" t="str">
        <f t="shared" si="53"/>
        <v>post_mobiledayssincelastuse</v>
      </c>
    </row>
    <row r="347" spans="1:27">
      <c r="A347" t="s">
        <v>2176</v>
      </c>
      <c r="B347" s="16" t="str">
        <f t="shared" si="54"/>
        <v>post_mobiledevice string</v>
      </c>
      <c r="C347" s="20">
        <f t="shared" si="55"/>
        <v>18</v>
      </c>
      <c r="D347" s="20">
        <f t="shared" si="56"/>
        <v>0</v>
      </c>
      <c r="E347" s="20"/>
      <c r="F347" s="36" t="str">
        <f t="shared" si="57"/>
        <v>post_mobiledevice</v>
      </c>
      <c r="G347" s="36" t="str">
        <f t="shared" si="58"/>
        <v>string</v>
      </c>
      <c r="H347" s="29">
        <v>336</v>
      </c>
      <c r="S347" s="16" t="str">
        <f t="shared" si="50"/>
        <v>post_mobiledevice  string,</v>
      </c>
      <c r="T347" s="67"/>
      <c r="U347" s="68" t="str">
        <f t="shared" si="51"/>
        <v>post_mobiledevice,</v>
      </c>
      <c r="V347" s="67"/>
      <c r="W347" s="67"/>
      <c r="X347" s="68" t="str">
        <f t="shared" si="52"/>
        <v>,a.post_mobiledevice</v>
      </c>
      <c r="AA347" s="16" t="str">
        <f t="shared" si="53"/>
        <v>post_mobiledevice</v>
      </c>
    </row>
    <row r="348" spans="1:27">
      <c r="A348" t="s">
        <v>2177</v>
      </c>
      <c r="B348" s="16" t="str">
        <f t="shared" si="54"/>
        <v>post_mobilehourofday string</v>
      </c>
      <c r="C348" s="20">
        <f t="shared" si="55"/>
        <v>21</v>
      </c>
      <c r="D348" s="20">
        <f t="shared" si="56"/>
        <v>0</v>
      </c>
      <c r="E348" s="20"/>
      <c r="F348" s="36" t="str">
        <f t="shared" si="57"/>
        <v>post_mobilehourofday</v>
      </c>
      <c r="G348" s="36" t="str">
        <f t="shared" si="58"/>
        <v>string</v>
      </c>
      <c r="H348" s="29">
        <v>337</v>
      </c>
      <c r="S348" s="16" t="str">
        <f t="shared" si="50"/>
        <v>post_mobilehourofday  string,</v>
      </c>
      <c r="T348" s="67"/>
      <c r="U348" s="68" t="str">
        <f t="shared" si="51"/>
        <v>post_mobilehourofday,</v>
      </c>
      <c r="V348" s="67"/>
      <c r="W348" s="67"/>
      <c r="X348" s="68" t="str">
        <f t="shared" si="52"/>
        <v>,a.post_mobilehourofday</v>
      </c>
      <c r="AA348" s="16" t="str">
        <f t="shared" si="53"/>
        <v>post_mobilehourofday</v>
      </c>
    </row>
    <row r="349" spans="1:27">
      <c r="A349" t="s">
        <v>2178</v>
      </c>
      <c r="B349" s="16" t="str">
        <f t="shared" si="54"/>
        <v>post_mobileinstalldate string</v>
      </c>
      <c r="C349" s="20">
        <f t="shared" si="55"/>
        <v>23</v>
      </c>
      <c r="D349" s="20">
        <f t="shared" si="56"/>
        <v>0</v>
      </c>
      <c r="E349" s="20"/>
      <c r="F349" s="36" t="str">
        <f t="shared" si="57"/>
        <v>post_mobileinstalldate</v>
      </c>
      <c r="G349" s="36" t="str">
        <f t="shared" si="58"/>
        <v>string</v>
      </c>
      <c r="H349" s="29">
        <v>338</v>
      </c>
      <c r="S349" s="16" t="str">
        <f t="shared" si="50"/>
        <v>post_mobileinstalldate  string,</v>
      </c>
      <c r="T349" s="67"/>
      <c r="U349" s="68" t="str">
        <f t="shared" si="51"/>
        <v>post_mobileinstalldate,</v>
      </c>
      <c r="V349" s="67"/>
      <c r="W349" s="67"/>
      <c r="X349" s="68" t="str">
        <f t="shared" si="52"/>
        <v>,a.post_mobileinstalldate</v>
      </c>
      <c r="AA349" s="16" t="str">
        <f t="shared" si="53"/>
        <v>post_mobileinstalldate</v>
      </c>
    </row>
    <row r="350" spans="1:27">
      <c r="A350" t="s">
        <v>2179</v>
      </c>
      <c r="B350" s="16" t="str">
        <f t="shared" si="54"/>
        <v>post_mobilelaunchnumber string</v>
      </c>
      <c r="C350" s="20">
        <f t="shared" si="55"/>
        <v>24</v>
      </c>
      <c r="D350" s="20">
        <f t="shared" si="56"/>
        <v>0</v>
      </c>
      <c r="F350" s="36" t="str">
        <f t="shared" si="57"/>
        <v>post_mobilelaunchnumber</v>
      </c>
      <c r="G350" s="36" t="str">
        <f t="shared" si="58"/>
        <v>tring</v>
      </c>
      <c r="H350" s="29">
        <v>339</v>
      </c>
      <c r="S350" s="16" t="str">
        <f t="shared" si="50"/>
        <v>post_mobilelaunchnumber  tring,</v>
      </c>
      <c r="T350" s="67"/>
      <c r="U350" s="68" t="str">
        <f t="shared" si="51"/>
        <v>post_mobilelaunchnumber,</v>
      </c>
      <c r="V350" s="67"/>
      <c r="W350" s="67"/>
      <c r="X350" s="68" t="str">
        <f t="shared" si="52"/>
        <v>,a.post_mobilelaunchnumber</v>
      </c>
      <c r="AA350" s="16" t="str">
        <f t="shared" si="53"/>
        <v>post_mobilelaunchnumber</v>
      </c>
    </row>
    <row r="351" spans="1:27">
      <c r="A351" t="s">
        <v>2180</v>
      </c>
      <c r="B351" s="16" t="str">
        <f t="shared" si="54"/>
        <v>post_mobileltv string</v>
      </c>
      <c r="C351" s="20">
        <f t="shared" si="55"/>
        <v>15</v>
      </c>
      <c r="D351" s="20">
        <f t="shared" si="56"/>
        <v>0</v>
      </c>
      <c r="E351" s="20"/>
      <c r="F351" s="36" t="str">
        <f t="shared" si="57"/>
        <v>post_mobileltv</v>
      </c>
      <c r="G351" s="36" t="str">
        <f t="shared" si="58"/>
        <v>string</v>
      </c>
      <c r="H351" s="29">
        <v>340</v>
      </c>
      <c r="S351" s="16" t="str">
        <f t="shared" si="50"/>
        <v>post_mobileltv  string,</v>
      </c>
      <c r="T351" s="67"/>
      <c r="U351" s="68" t="str">
        <f t="shared" si="51"/>
        <v>post_mobileltv,</v>
      </c>
      <c r="V351" s="67"/>
      <c r="W351" s="67"/>
      <c r="X351" s="68" t="str">
        <f t="shared" si="52"/>
        <v>,a.post_mobileltv</v>
      </c>
      <c r="AA351" s="16" t="str">
        <f t="shared" si="53"/>
        <v>post_mobileltv</v>
      </c>
    </row>
    <row r="352" spans="1:27">
      <c r="A352" t="s">
        <v>2181</v>
      </c>
      <c r="B352" s="16" t="str">
        <f t="shared" si="54"/>
        <v>post_mobilemessageid string</v>
      </c>
      <c r="C352" s="20">
        <f t="shared" si="55"/>
        <v>21</v>
      </c>
      <c r="D352" s="20">
        <f t="shared" si="56"/>
        <v>0</v>
      </c>
      <c r="E352" s="20"/>
      <c r="F352" s="36" t="str">
        <f t="shared" si="57"/>
        <v>post_mobilemessageid</v>
      </c>
      <c r="G352" s="36" t="str">
        <f t="shared" si="58"/>
        <v>string</v>
      </c>
      <c r="H352" s="29">
        <v>341</v>
      </c>
      <c r="S352" s="16" t="str">
        <f t="shared" si="50"/>
        <v>post_mobilemessageid  string,</v>
      </c>
      <c r="T352" s="67"/>
      <c r="U352" s="68" t="str">
        <f t="shared" si="51"/>
        <v>post_mobilemessageid,</v>
      </c>
      <c r="V352" s="67"/>
      <c r="W352" s="67"/>
      <c r="X352" s="68" t="str">
        <f t="shared" si="52"/>
        <v>,a.post_mobilemessageid</v>
      </c>
      <c r="AA352" s="16" t="str">
        <f t="shared" si="53"/>
        <v>post_mobilemessageid</v>
      </c>
    </row>
    <row r="353" spans="1:27">
      <c r="A353" t="s">
        <v>2182</v>
      </c>
      <c r="B353" s="16" t="str">
        <f t="shared" si="54"/>
        <v>post_mobilemessageonline string</v>
      </c>
      <c r="C353" s="20">
        <f t="shared" si="55"/>
        <v>25</v>
      </c>
      <c r="D353" s="20">
        <f t="shared" si="56"/>
        <v>0</v>
      </c>
      <c r="E353" s="20"/>
      <c r="F353" s="36" t="str">
        <f t="shared" si="57"/>
        <v>post_mobilemessageonline</v>
      </c>
      <c r="G353" s="36" t="str">
        <f t="shared" si="58"/>
        <v>string</v>
      </c>
      <c r="H353" s="29">
        <v>342</v>
      </c>
      <c r="S353" s="16" t="str">
        <f t="shared" si="50"/>
        <v>post_mobilemessageonline  string,</v>
      </c>
      <c r="T353" s="67"/>
      <c r="U353" s="68" t="str">
        <f t="shared" si="51"/>
        <v>post_mobilemessageonline,</v>
      </c>
      <c r="V353" s="67"/>
      <c r="W353" s="67"/>
      <c r="X353" s="68" t="str">
        <f t="shared" si="52"/>
        <v>,a.post_mobilemessageonline</v>
      </c>
      <c r="AA353" s="16" t="str">
        <f t="shared" si="53"/>
        <v>post_mobilemessageonline</v>
      </c>
    </row>
    <row r="354" spans="1:27">
      <c r="A354" t="s">
        <v>2183</v>
      </c>
      <c r="B354" s="16" t="str">
        <f t="shared" si="54"/>
        <v>post_mobileosversion string</v>
      </c>
      <c r="C354" s="20">
        <f t="shared" si="55"/>
        <v>21</v>
      </c>
      <c r="D354" s="20">
        <f t="shared" si="56"/>
        <v>0</v>
      </c>
      <c r="E354" s="20"/>
      <c r="F354" s="36" t="str">
        <f t="shared" si="57"/>
        <v>post_mobileosversion</v>
      </c>
      <c r="G354" s="36" t="str">
        <f t="shared" si="58"/>
        <v>string</v>
      </c>
      <c r="H354" s="29">
        <v>343</v>
      </c>
      <c r="S354" s="16" t="str">
        <f t="shared" si="50"/>
        <v>post_mobileosversion  string,</v>
      </c>
      <c r="T354" s="67"/>
      <c r="U354" s="68" t="str">
        <f t="shared" si="51"/>
        <v>post_mobileosversion,</v>
      </c>
      <c r="V354" s="67"/>
      <c r="W354" s="67"/>
      <c r="X354" s="68" t="str">
        <f t="shared" si="52"/>
        <v>,a.post_mobileosversion</v>
      </c>
      <c r="AA354" s="16" t="str">
        <f t="shared" si="53"/>
        <v>post_mobileosversion</v>
      </c>
    </row>
    <row r="355" spans="1:27">
      <c r="A355" t="s">
        <v>2184</v>
      </c>
      <c r="B355" s="16" t="str">
        <f t="shared" si="54"/>
        <v>post_mobilepushoptin string</v>
      </c>
      <c r="C355" s="20">
        <f t="shared" si="55"/>
        <v>21</v>
      </c>
      <c r="D355" s="20">
        <f t="shared" si="56"/>
        <v>0</v>
      </c>
      <c r="F355" s="36" t="str">
        <f t="shared" si="57"/>
        <v>post_mobilepushoptin</v>
      </c>
      <c r="G355" s="36" t="str">
        <f t="shared" si="58"/>
        <v>string</v>
      </c>
      <c r="H355" s="29">
        <v>344</v>
      </c>
      <c r="S355" s="16" t="str">
        <f t="shared" si="50"/>
        <v>post_mobilepushoptin  string,</v>
      </c>
      <c r="T355" s="67"/>
      <c r="U355" s="68" t="str">
        <f t="shared" si="51"/>
        <v>post_mobilepushoptin,</v>
      </c>
      <c r="V355" s="67"/>
      <c r="W355" s="67"/>
      <c r="X355" s="68" t="str">
        <f t="shared" si="52"/>
        <v>,a.post_mobilepushoptin</v>
      </c>
      <c r="AA355" s="16" t="str">
        <f t="shared" si="53"/>
        <v>post_mobilepushoptin</v>
      </c>
    </row>
    <row r="356" spans="1:27">
      <c r="A356" t="s">
        <v>2185</v>
      </c>
      <c r="B356" s="16" t="str">
        <f t="shared" si="54"/>
        <v>post_mobilepushpayloadid string</v>
      </c>
      <c r="C356" s="20">
        <f t="shared" si="55"/>
        <v>25</v>
      </c>
      <c r="D356" s="20">
        <f t="shared" si="56"/>
        <v>0</v>
      </c>
      <c r="E356" s="20"/>
      <c r="F356" s="36" t="str">
        <f t="shared" si="57"/>
        <v>post_mobilepushpayloadid</v>
      </c>
      <c r="G356" s="36" t="str">
        <f t="shared" si="58"/>
        <v>string</v>
      </c>
      <c r="H356" s="29">
        <v>345</v>
      </c>
      <c r="S356" s="16" t="str">
        <f t="shared" si="50"/>
        <v>post_mobilepushpayloadid  string,</v>
      </c>
      <c r="T356" s="67"/>
      <c r="U356" s="68" t="str">
        <f t="shared" si="51"/>
        <v>post_mobilepushpayloadid,</v>
      </c>
      <c r="V356" s="67"/>
      <c r="W356" s="67"/>
      <c r="X356" s="68" t="str">
        <f t="shared" si="52"/>
        <v>,a.post_mobilepushpayloadid</v>
      </c>
      <c r="AA356" s="16" t="str">
        <f t="shared" si="53"/>
        <v>post_mobilepushpayloadid</v>
      </c>
    </row>
    <row r="357" spans="1:27">
      <c r="A357" t="s">
        <v>2186</v>
      </c>
      <c r="B357" s="16" t="str">
        <f t="shared" si="54"/>
        <v>post_mobileresolution string</v>
      </c>
      <c r="C357" s="20">
        <f t="shared" si="55"/>
        <v>22</v>
      </c>
      <c r="D357" s="20">
        <f t="shared" si="56"/>
        <v>0</v>
      </c>
      <c r="E357" s="20"/>
      <c r="F357" s="36" t="str">
        <f t="shared" si="57"/>
        <v>post_mobileresolution</v>
      </c>
      <c r="G357" s="36" t="str">
        <f t="shared" si="58"/>
        <v>string</v>
      </c>
      <c r="H357" s="29">
        <v>346</v>
      </c>
      <c r="S357" s="16" t="str">
        <f t="shared" si="50"/>
        <v>post_mobileresolution  string,</v>
      </c>
      <c r="T357" s="67"/>
      <c r="U357" s="68" t="str">
        <f t="shared" si="51"/>
        <v>post_mobileresolution,</v>
      </c>
      <c r="V357" s="67"/>
      <c r="W357" s="67"/>
      <c r="X357" s="68" t="str">
        <f t="shared" si="52"/>
        <v>,a.post_mobileresolution</v>
      </c>
      <c r="AA357" s="16" t="str">
        <f t="shared" si="53"/>
        <v>post_mobileresolution</v>
      </c>
    </row>
    <row r="358" spans="1:27">
      <c r="A358" t="s">
        <v>2187</v>
      </c>
      <c r="B358" s="16" t="str">
        <f t="shared" si="54"/>
        <v>post_mvvar1 string</v>
      </c>
      <c r="C358" s="20">
        <f t="shared" si="55"/>
        <v>12</v>
      </c>
      <c r="D358" s="20">
        <f t="shared" si="56"/>
        <v>0</v>
      </c>
      <c r="E358" s="20"/>
      <c r="F358" s="36" t="str">
        <f t="shared" si="57"/>
        <v>post_mvvar1</v>
      </c>
      <c r="G358" s="36" t="str">
        <f t="shared" si="58"/>
        <v>string</v>
      </c>
      <c r="H358" s="29">
        <v>347</v>
      </c>
      <c r="S358" s="16" t="str">
        <f t="shared" si="50"/>
        <v>post_mvvar1  string,</v>
      </c>
      <c r="T358" s="67"/>
      <c r="U358" s="68" t="str">
        <f t="shared" si="51"/>
        <v>post_mvvar1,</v>
      </c>
      <c r="V358" s="67"/>
      <c r="W358" s="67"/>
      <c r="X358" s="68" t="str">
        <f t="shared" si="52"/>
        <v>,a.post_mvvar1</v>
      </c>
      <c r="AA358" s="16" t="str">
        <f t="shared" si="53"/>
        <v>post_mvvar1</v>
      </c>
    </row>
    <row r="359" spans="1:27">
      <c r="A359" t="s">
        <v>2188</v>
      </c>
      <c r="B359" s="16" t="str">
        <f t="shared" si="54"/>
        <v>post_mvvar2 string</v>
      </c>
      <c r="C359" s="20">
        <f t="shared" si="55"/>
        <v>12</v>
      </c>
      <c r="D359" s="20">
        <f t="shared" si="56"/>
        <v>0</v>
      </c>
      <c r="E359" s="20"/>
      <c r="F359" s="36" t="str">
        <f t="shared" si="57"/>
        <v>post_mvvar2</v>
      </c>
      <c r="G359" s="36" t="str">
        <f t="shared" si="58"/>
        <v>string</v>
      </c>
      <c r="H359" s="29">
        <v>348</v>
      </c>
      <c r="S359" s="16" t="str">
        <f t="shared" si="50"/>
        <v>post_mvvar2  string,</v>
      </c>
      <c r="T359" s="67"/>
      <c r="U359" s="68" t="str">
        <f t="shared" si="51"/>
        <v>post_mvvar2,</v>
      </c>
      <c r="V359" s="67"/>
      <c r="W359" s="67"/>
      <c r="X359" s="68" t="str">
        <f t="shared" si="52"/>
        <v>,a.post_mvvar2</v>
      </c>
      <c r="AA359" s="16" t="str">
        <f t="shared" si="53"/>
        <v>post_mvvar2</v>
      </c>
    </row>
    <row r="360" spans="1:27">
      <c r="A360" t="s">
        <v>2189</v>
      </c>
      <c r="B360" s="16" t="str">
        <f t="shared" si="54"/>
        <v>post_mvvar3 string</v>
      </c>
      <c r="C360" s="20">
        <f t="shared" si="55"/>
        <v>12</v>
      </c>
      <c r="D360" s="20">
        <f t="shared" si="56"/>
        <v>0</v>
      </c>
      <c r="F360" s="36" t="str">
        <f t="shared" si="57"/>
        <v>post_mvvar3</v>
      </c>
      <c r="G360" s="36" t="str">
        <f t="shared" si="58"/>
        <v>string</v>
      </c>
      <c r="H360" s="29">
        <v>349</v>
      </c>
      <c r="S360" s="16" t="str">
        <f t="shared" si="50"/>
        <v>post_mvvar3  string,</v>
      </c>
      <c r="T360" s="67"/>
      <c r="U360" s="68" t="str">
        <f t="shared" si="51"/>
        <v>post_mvvar3,</v>
      </c>
      <c r="V360" s="67"/>
      <c r="W360" s="67"/>
      <c r="X360" s="68" t="str">
        <f t="shared" si="52"/>
        <v>,a.post_mvvar3</v>
      </c>
      <c r="AA360" s="16" t="str">
        <f t="shared" si="53"/>
        <v>post_mvvar3</v>
      </c>
    </row>
    <row r="361" spans="1:27">
      <c r="A361" t="s">
        <v>2190</v>
      </c>
      <c r="B361" s="16" t="str">
        <f t="shared" si="54"/>
        <v>post_page_event string</v>
      </c>
      <c r="C361" s="20">
        <f t="shared" si="55"/>
        <v>16</v>
      </c>
      <c r="D361" s="20">
        <f t="shared" si="56"/>
        <v>0</v>
      </c>
      <c r="E361" s="20"/>
      <c r="F361" s="36" t="str">
        <f t="shared" si="57"/>
        <v>post_page_event</v>
      </c>
      <c r="G361" s="36" t="str">
        <f t="shared" si="58"/>
        <v>string</v>
      </c>
      <c r="H361" s="29">
        <v>350</v>
      </c>
      <c r="S361" s="16" t="str">
        <f t="shared" si="50"/>
        <v>post_page_event  string,</v>
      </c>
      <c r="T361" s="67"/>
      <c r="U361" s="68" t="str">
        <f t="shared" si="51"/>
        <v>post_page_event,</v>
      </c>
      <c r="V361" s="67"/>
      <c r="W361" s="67"/>
      <c r="X361" s="68" t="str">
        <f t="shared" si="52"/>
        <v>,a.post_page_event</v>
      </c>
      <c r="AA361" s="16" t="str">
        <f t="shared" si="53"/>
        <v>post_page_event</v>
      </c>
    </row>
    <row r="362" spans="1:27">
      <c r="A362" t="s">
        <v>2191</v>
      </c>
      <c r="B362" s="16" t="str">
        <f t="shared" si="54"/>
        <v>post_page_event_var1 string</v>
      </c>
      <c r="C362" s="20">
        <f t="shared" si="55"/>
        <v>21</v>
      </c>
      <c r="D362" s="20">
        <f t="shared" si="56"/>
        <v>0</v>
      </c>
      <c r="E362" s="20"/>
      <c r="F362" s="36" t="str">
        <f t="shared" si="57"/>
        <v>post_page_event_var1</v>
      </c>
      <c r="G362" s="36" t="str">
        <f t="shared" si="58"/>
        <v>string</v>
      </c>
      <c r="H362" s="29">
        <v>351</v>
      </c>
      <c r="S362" s="16" t="str">
        <f t="shared" si="50"/>
        <v>post_page_event_var1  string,</v>
      </c>
      <c r="T362" s="67"/>
      <c r="U362" s="68" t="str">
        <f t="shared" si="51"/>
        <v>post_page_event_var1,</v>
      </c>
      <c r="V362" s="67"/>
      <c r="W362" s="67"/>
      <c r="X362" s="68" t="str">
        <f t="shared" si="52"/>
        <v>,a.post_page_event_var1</v>
      </c>
      <c r="AA362" s="16" t="str">
        <f t="shared" si="53"/>
        <v>post_page_event_var1</v>
      </c>
    </row>
    <row r="363" spans="1:27">
      <c r="A363" t="s">
        <v>2192</v>
      </c>
      <c r="B363" s="16" t="str">
        <f t="shared" si="54"/>
        <v>post_page_event_var2 string</v>
      </c>
      <c r="C363" s="20">
        <f t="shared" si="55"/>
        <v>21</v>
      </c>
      <c r="D363" s="20">
        <f t="shared" si="56"/>
        <v>0</v>
      </c>
      <c r="E363" s="20"/>
      <c r="F363" s="36" t="str">
        <f t="shared" si="57"/>
        <v>post_page_event_var2</v>
      </c>
      <c r="G363" s="36" t="str">
        <f t="shared" si="58"/>
        <v>string</v>
      </c>
      <c r="H363" s="29">
        <v>352</v>
      </c>
      <c r="S363" s="16" t="str">
        <f t="shared" si="50"/>
        <v>post_page_event_var2  string,</v>
      </c>
      <c r="T363" s="67"/>
      <c r="U363" s="68" t="str">
        <f t="shared" si="51"/>
        <v>post_page_event_var2,</v>
      </c>
      <c r="V363" s="67"/>
      <c r="W363" s="67"/>
      <c r="X363" s="68" t="str">
        <f t="shared" si="52"/>
        <v>,a.post_page_event_var2</v>
      </c>
      <c r="AA363" s="16" t="str">
        <f t="shared" si="53"/>
        <v>post_page_event_var2</v>
      </c>
    </row>
    <row r="364" spans="1:27">
      <c r="A364" t="s">
        <v>2193</v>
      </c>
      <c r="B364" s="16" t="str">
        <f t="shared" si="54"/>
        <v>post_page_event_var3 string</v>
      </c>
      <c r="C364" s="20">
        <f t="shared" si="55"/>
        <v>21</v>
      </c>
      <c r="D364" s="20">
        <f t="shared" si="56"/>
        <v>0</v>
      </c>
      <c r="E364" s="20"/>
      <c r="F364" s="36" t="str">
        <f t="shared" si="57"/>
        <v>post_page_event_var3</v>
      </c>
      <c r="G364" s="36" t="str">
        <f t="shared" si="58"/>
        <v>string</v>
      </c>
      <c r="H364" s="29">
        <v>353</v>
      </c>
      <c r="S364" s="16" t="str">
        <f t="shared" si="50"/>
        <v>post_page_event_var3  string,</v>
      </c>
      <c r="T364" s="67"/>
      <c r="U364" s="68" t="str">
        <f t="shared" si="51"/>
        <v>post_page_event_var3,</v>
      </c>
      <c r="V364" s="67"/>
      <c r="W364" s="67"/>
      <c r="X364" s="68" t="str">
        <f t="shared" si="52"/>
        <v>,a.post_page_event_var3</v>
      </c>
      <c r="AA364" s="16" t="str">
        <f t="shared" si="53"/>
        <v>post_page_event_var3</v>
      </c>
    </row>
    <row r="365" spans="1:27">
      <c r="A365" t="s">
        <v>2194</v>
      </c>
      <c r="B365" s="16" t="str">
        <f t="shared" si="54"/>
        <v>post_page_type string</v>
      </c>
      <c r="C365" s="20">
        <f t="shared" si="55"/>
        <v>15</v>
      </c>
      <c r="D365" s="20">
        <f t="shared" si="56"/>
        <v>0</v>
      </c>
      <c r="F365" s="36" t="str">
        <f t="shared" si="57"/>
        <v>post_page_type</v>
      </c>
      <c r="G365" s="36" t="str">
        <f t="shared" si="58"/>
        <v>string</v>
      </c>
      <c r="H365" s="29">
        <v>354</v>
      </c>
      <c r="S365" s="16" t="str">
        <f t="shared" si="50"/>
        <v>post_page_type  string,</v>
      </c>
      <c r="T365" s="67"/>
      <c r="U365" s="68" t="str">
        <f t="shared" si="51"/>
        <v>post_page_type,</v>
      </c>
      <c r="V365" s="67"/>
      <c r="W365" s="67"/>
      <c r="X365" s="68" t="str">
        <f t="shared" si="52"/>
        <v>,a.post_page_type</v>
      </c>
      <c r="AA365" s="16" t="str">
        <f t="shared" si="53"/>
        <v>post_page_type</v>
      </c>
    </row>
    <row r="366" spans="1:27">
      <c r="A366" t="s">
        <v>2195</v>
      </c>
      <c r="B366" s="16" t="str">
        <f t="shared" si="54"/>
        <v>post_page_url string</v>
      </c>
      <c r="C366" s="20">
        <f t="shared" si="55"/>
        <v>14</v>
      </c>
      <c r="D366" s="20">
        <f t="shared" si="56"/>
        <v>0</v>
      </c>
      <c r="E366" s="20"/>
      <c r="F366" s="36" t="str">
        <f t="shared" si="57"/>
        <v>post_page_url</v>
      </c>
      <c r="G366" s="36" t="str">
        <f t="shared" si="58"/>
        <v>string</v>
      </c>
      <c r="H366" s="29">
        <v>355</v>
      </c>
      <c r="S366" s="16" t="str">
        <f t="shared" si="50"/>
        <v>post_page_url  string,</v>
      </c>
      <c r="T366" s="67"/>
      <c r="U366" s="68" t="str">
        <f t="shared" si="51"/>
        <v>post_page_url,</v>
      </c>
      <c r="V366" s="67"/>
      <c r="W366" s="67"/>
      <c r="X366" s="68" t="str">
        <f t="shared" si="52"/>
        <v>,a.post_page_url</v>
      </c>
      <c r="AA366" s="16" t="str">
        <f t="shared" si="53"/>
        <v>post_page_url</v>
      </c>
    </row>
    <row r="367" spans="1:27">
      <c r="A367" t="s">
        <v>2196</v>
      </c>
      <c r="B367" s="16" t="str">
        <f t="shared" si="54"/>
        <v>post_pagename string</v>
      </c>
      <c r="C367" s="20">
        <f t="shared" si="55"/>
        <v>14</v>
      </c>
      <c r="D367" s="20">
        <f t="shared" si="56"/>
        <v>0</v>
      </c>
      <c r="E367" s="20"/>
      <c r="F367" s="36" t="str">
        <f t="shared" si="57"/>
        <v>post_pagename</v>
      </c>
      <c r="G367" s="36" t="str">
        <f t="shared" si="58"/>
        <v>string</v>
      </c>
      <c r="H367" s="29">
        <v>356</v>
      </c>
      <c r="S367" s="16" t="str">
        <f t="shared" si="50"/>
        <v>post_pagename  string,</v>
      </c>
      <c r="T367" s="67"/>
      <c r="U367" s="68" t="str">
        <f t="shared" si="51"/>
        <v>post_pagename,</v>
      </c>
      <c r="V367" s="67"/>
      <c r="W367" s="67"/>
      <c r="X367" s="68" t="str">
        <f t="shared" si="52"/>
        <v>,a.post_pagename</v>
      </c>
      <c r="AA367" s="16" t="str">
        <f t="shared" si="53"/>
        <v>post_pagename</v>
      </c>
    </row>
    <row r="368" spans="1:27">
      <c r="A368" t="s">
        <v>2197</v>
      </c>
      <c r="B368" s="16" t="str">
        <f t="shared" si="54"/>
        <v>post_pagename_no_url string</v>
      </c>
      <c r="C368" s="20">
        <f t="shared" si="55"/>
        <v>21</v>
      </c>
      <c r="D368" s="20">
        <f t="shared" si="56"/>
        <v>0</v>
      </c>
      <c r="E368" s="20"/>
      <c r="F368" s="36" t="str">
        <f t="shared" si="57"/>
        <v>post_pagename_no_url</v>
      </c>
      <c r="G368" s="36" t="str">
        <f t="shared" si="58"/>
        <v>string</v>
      </c>
      <c r="H368" s="29">
        <v>357</v>
      </c>
      <c r="S368" s="16" t="str">
        <f t="shared" si="50"/>
        <v>post_pagename_no_url  string,</v>
      </c>
      <c r="T368" s="67"/>
      <c r="U368" s="68" t="str">
        <f t="shared" si="51"/>
        <v>post_pagename_no_url,</v>
      </c>
      <c r="V368" s="67"/>
      <c r="W368" s="67"/>
      <c r="X368" s="68" t="str">
        <f t="shared" si="52"/>
        <v>,a.post_pagename_no_url</v>
      </c>
      <c r="AA368" s="16" t="str">
        <f t="shared" si="53"/>
        <v>post_pagename_no_url</v>
      </c>
    </row>
    <row r="369" spans="1:27">
      <c r="A369" t="s">
        <v>2198</v>
      </c>
      <c r="B369" s="16" t="str">
        <f t="shared" si="54"/>
        <v>post_partner_plugins string</v>
      </c>
      <c r="C369" s="20">
        <f t="shared" si="55"/>
        <v>21</v>
      </c>
      <c r="D369" s="20">
        <f t="shared" si="56"/>
        <v>0</v>
      </c>
      <c r="E369" s="20"/>
      <c r="F369" s="36" t="str">
        <f t="shared" si="57"/>
        <v>post_partner_plugins</v>
      </c>
      <c r="G369" s="36" t="str">
        <f t="shared" si="58"/>
        <v>string</v>
      </c>
      <c r="H369" s="29">
        <v>358</v>
      </c>
      <c r="S369" s="16" t="str">
        <f t="shared" si="50"/>
        <v>post_partner_plugins  string,</v>
      </c>
      <c r="T369" s="67"/>
      <c r="U369" s="68" t="str">
        <f t="shared" si="51"/>
        <v>post_partner_plugins,</v>
      </c>
      <c r="V369" s="67"/>
      <c r="W369" s="67"/>
      <c r="X369" s="68" t="str">
        <f t="shared" si="52"/>
        <v>,a.post_partner_plugins</v>
      </c>
      <c r="AA369" s="16" t="str">
        <f t="shared" si="53"/>
        <v>post_partner_plugins</v>
      </c>
    </row>
    <row r="370" spans="1:27">
      <c r="A370" t="s">
        <v>2199</v>
      </c>
      <c r="B370" s="16" t="str">
        <f t="shared" si="54"/>
        <v>post_persistent_cookie string</v>
      </c>
      <c r="C370" s="20">
        <f t="shared" si="55"/>
        <v>23</v>
      </c>
      <c r="D370" s="20">
        <f t="shared" si="56"/>
        <v>0</v>
      </c>
      <c r="F370" s="36" t="str">
        <f t="shared" si="57"/>
        <v>post_persistent_cookie</v>
      </c>
      <c r="G370" s="36" t="str">
        <f t="shared" si="58"/>
        <v>string</v>
      </c>
      <c r="H370" s="29">
        <v>359</v>
      </c>
      <c r="S370" s="16" t="str">
        <f t="shared" si="50"/>
        <v>post_persistent_cookie  string,</v>
      </c>
      <c r="T370" s="67"/>
      <c r="U370" s="68" t="str">
        <f t="shared" si="51"/>
        <v>post_persistent_cookie,</v>
      </c>
      <c r="V370" s="67"/>
      <c r="W370" s="67"/>
      <c r="X370" s="68" t="str">
        <f t="shared" si="52"/>
        <v>,a.post_persistent_cookie</v>
      </c>
      <c r="AA370" s="16" t="str">
        <f t="shared" si="53"/>
        <v>post_persistent_cookie</v>
      </c>
    </row>
    <row r="371" spans="1:27">
      <c r="A371" t="s">
        <v>2200</v>
      </c>
      <c r="B371" s="16" t="str">
        <f t="shared" si="54"/>
        <v>post_pointofinterest string</v>
      </c>
      <c r="C371" s="20">
        <f t="shared" si="55"/>
        <v>21</v>
      </c>
      <c r="D371" s="20">
        <f t="shared" si="56"/>
        <v>0</v>
      </c>
      <c r="E371" s="20"/>
      <c r="F371" s="36" t="str">
        <f t="shared" si="57"/>
        <v>post_pointofinterest</v>
      </c>
      <c r="G371" s="36" t="str">
        <f t="shared" si="58"/>
        <v>string</v>
      </c>
      <c r="H371" s="29">
        <v>360</v>
      </c>
      <c r="S371" s="16" t="str">
        <f t="shared" si="50"/>
        <v>post_pointofinterest  string,</v>
      </c>
      <c r="T371" s="67"/>
      <c r="U371" s="68" t="str">
        <f t="shared" si="51"/>
        <v>post_pointofinterest,</v>
      </c>
      <c r="V371" s="67"/>
      <c r="W371" s="67"/>
      <c r="X371" s="68" t="str">
        <f t="shared" si="52"/>
        <v>,a.post_pointofinterest</v>
      </c>
      <c r="AA371" s="16" t="str">
        <f t="shared" si="53"/>
        <v>post_pointofinterest</v>
      </c>
    </row>
    <row r="372" spans="1:27">
      <c r="A372" t="s">
        <v>2201</v>
      </c>
      <c r="B372" s="16" t="str">
        <f t="shared" si="54"/>
        <v>post_pointofinterestdistance string</v>
      </c>
      <c r="C372" s="20">
        <f t="shared" si="55"/>
        <v>29</v>
      </c>
      <c r="D372" s="20">
        <f t="shared" si="56"/>
        <v>0</v>
      </c>
      <c r="E372" s="20"/>
      <c r="F372" s="36" t="str">
        <f t="shared" si="57"/>
        <v>post_pointofinterestdistance</v>
      </c>
      <c r="G372" s="36" t="str">
        <f t="shared" si="58"/>
        <v>string</v>
      </c>
      <c r="H372" s="29">
        <v>361</v>
      </c>
      <c r="S372" s="16" t="str">
        <f t="shared" si="50"/>
        <v>post_pointofinterestdistance  string,</v>
      </c>
      <c r="T372" s="67"/>
      <c r="U372" s="68" t="str">
        <f t="shared" si="51"/>
        <v>post_pointofinterestdistance,</v>
      </c>
      <c r="V372" s="67"/>
      <c r="W372" s="67"/>
      <c r="X372" s="68" t="str">
        <f t="shared" si="52"/>
        <v>,a.post_pointofinterestdistance</v>
      </c>
      <c r="AA372" s="16" t="str">
        <f t="shared" si="53"/>
        <v>post_pointofinterestdistance</v>
      </c>
    </row>
    <row r="373" spans="1:27">
      <c r="A373" t="s">
        <v>2202</v>
      </c>
      <c r="B373" s="16" t="str">
        <f t="shared" si="54"/>
        <v>post_product_list string</v>
      </c>
      <c r="C373" s="20">
        <f t="shared" si="55"/>
        <v>18</v>
      </c>
      <c r="D373" s="20">
        <f t="shared" si="56"/>
        <v>0</v>
      </c>
      <c r="E373" s="20"/>
      <c r="F373" s="36" t="str">
        <f t="shared" si="57"/>
        <v>post_product_list</v>
      </c>
      <c r="G373" s="36" t="str">
        <f t="shared" si="58"/>
        <v>string</v>
      </c>
      <c r="H373" s="29">
        <v>362</v>
      </c>
      <c r="S373" s="16" t="str">
        <f t="shared" si="50"/>
        <v>post_product_list  string,</v>
      </c>
      <c r="T373" s="67"/>
      <c r="U373" s="68" t="str">
        <f t="shared" si="51"/>
        <v>post_product_list,</v>
      </c>
      <c r="V373" s="67"/>
      <c r="W373" s="67"/>
      <c r="X373" s="68" t="str">
        <f t="shared" si="52"/>
        <v>,a.post_product_list</v>
      </c>
      <c r="AA373" s="16" t="str">
        <f t="shared" si="53"/>
        <v>post_product_list</v>
      </c>
    </row>
    <row r="374" spans="1:27">
      <c r="A374" t="s">
        <v>2203</v>
      </c>
      <c r="B374" s="16" t="str">
        <f t="shared" si="54"/>
        <v>post_prop1 string</v>
      </c>
      <c r="C374" s="20">
        <f t="shared" si="55"/>
        <v>11</v>
      </c>
      <c r="D374" s="20">
        <f t="shared" si="56"/>
        <v>0</v>
      </c>
      <c r="E374" s="20"/>
      <c r="F374" s="36" t="str">
        <f t="shared" si="57"/>
        <v>post_prop1</v>
      </c>
      <c r="G374" s="36" t="str">
        <f t="shared" si="58"/>
        <v>string</v>
      </c>
      <c r="H374" s="29">
        <v>363</v>
      </c>
      <c r="S374" s="16" t="str">
        <f t="shared" si="50"/>
        <v>post_prop1  string,</v>
      </c>
      <c r="T374" s="67"/>
      <c r="U374" s="68" t="str">
        <f t="shared" si="51"/>
        <v>post_prop1,</v>
      </c>
      <c r="V374" s="67"/>
      <c r="W374" s="67"/>
      <c r="X374" s="68" t="str">
        <f t="shared" si="52"/>
        <v>,a.post_prop1</v>
      </c>
      <c r="AA374" s="16" t="str">
        <f t="shared" si="53"/>
        <v>post_prop1</v>
      </c>
    </row>
    <row r="375" spans="1:27">
      <c r="A375" t="s">
        <v>2204</v>
      </c>
      <c r="B375" s="16" t="str">
        <f t="shared" si="54"/>
        <v>post_prop2 string</v>
      </c>
      <c r="C375" s="20">
        <f t="shared" si="55"/>
        <v>11</v>
      </c>
      <c r="D375" s="20">
        <f t="shared" si="56"/>
        <v>0</v>
      </c>
      <c r="F375" s="36" t="str">
        <f t="shared" si="57"/>
        <v>post_prop2</v>
      </c>
      <c r="G375" s="36" t="str">
        <f t="shared" si="58"/>
        <v>string</v>
      </c>
      <c r="H375" s="29">
        <v>364</v>
      </c>
      <c r="S375" s="16" t="str">
        <f t="shared" si="50"/>
        <v>post_prop2  string,</v>
      </c>
      <c r="T375" s="67"/>
      <c r="U375" s="68" t="str">
        <f t="shared" si="51"/>
        <v>post_prop2,</v>
      </c>
      <c r="V375" s="67"/>
      <c r="W375" s="67"/>
      <c r="X375" s="68" t="str">
        <f t="shared" si="52"/>
        <v>,a.post_prop2</v>
      </c>
      <c r="AA375" s="16" t="str">
        <f t="shared" si="53"/>
        <v>post_prop2</v>
      </c>
    </row>
    <row r="376" spans="1:27">
      <c r="A376" t="s">
        <v>2205</v>
      </c>
      <c r="B376" s="16" t="str">
        <f t="shared" si="54"/>
        <v>post_prop3 string</v>
      </c>
      <c r="C376" s="20">
        <f t="shared" si="55"/>
        <v>11</v>
      </c>
      <c r="D376" s="20">
        <f t="shared" si="56"/>
        <v>0</v>
      </c>
      <c r="E376" s="20"/>
      <c r="F376" s="36" t="str">
        <f t="shared" si="57"/>
        <v>post_prop3</v>
      </c>
      <c r="G376" s="36" t="str">
        <f t="shared" si="58"/>
        <v>string</v>
      </c>
      <c r="H376" s="29">
        <v>365</v>
      </c>
      <c r="S376" s="16" t="str">
        <f t="shared" si="50"/>
        <v>post_prop3  string,</v>
      </c>
      <c r="T376" s="67"/>
      <c r="U376" s="68" t="str">
        <f t="shared" si="51"/>
        <v>post_prop3,</v>
      </c>
      <c r="V376" s="67"/>
      <c r="W376" s="67"/>
      <c r="X376" s="68" t="str">
        <f t="shared" si="52"/>
        <v>,a.post_prop3</v>
      </c>
      <c r="AA376" s="16" t="str">
        <f t="shared" si="53"/>
        <v>post_prop3</v>
      </c>
    </row>
    <row r="377" spans="1:27">
      <c r="A377" t="s">
        <v>2206</v>
      </c>
      <c r="B377" s="16" t="str">
        <f t="shared" si="54"/>
        <v>post_prop4 string</v>
      </c>
      <c r="C377" s="20">
        <f t="shared" si="55"/>
        <v>11</v>
      </c>
      <c r="D377" s="20">
        <f t="shared" si="56"/>
        <v>0</v>
      </c>
      <c r="E377" s="20"/>
      <c r="F377" s="36" t="str">
        <f t="shared" si="57"/>
        <v>post_prop4</v>
      </c>
      <c r="G377" s="36" t="str">
        <f t="shared" si="58"/>
        <v>string</v>
      </c>
      <c r="H377" s="29">
        <v>366</v>
      </c>
      <c r="S377" s="16" t="str">
        <f t="shared" si="50"/>
        <v>post_prop4  string,</v>
      </c>
      <c r="T377" s="67"/>
      <c r="U377" s="68" t="str">
        <f t="shared" si="51"/>
        <v>post_prop4,</v>
      </c>
      <c r="V377" s="67"/>
      <c r="W377" s="67"/>
      <c r="X377" s="68" t="str">
        <f t="shared" si="52"/>
        <v>,a.post_prop4</v>
      </c>
      <c r="AA377" s="16" t="str">
        <f t="shared" si="53"/>
        <v>post_prop4</v>
      </c>
    </row>
    <row r="378" spans="1:27">
      <c r="A378" t="s">
        <v>2207</v>
      </c>
      <c r="B378" s="16" t="str">
        <f t="shared" si="54"/>
        <v>post_prop5 string</v>
      </c>
      <c r="C378" s="20">
        <f t="shared" si="55"/>
        <v>11</v>
      </c>
      <c r="D378" s="20">
        <f t="shared" si="56"/>
        <v>0</v>
      </c>
      <c r="E378" s="20"/>
      <c r="F378" s="36" t="str">
        <f t="shared" si="57"/>
        <v>post_prop5</v>
      </c>
      <c r="G378" s="36" t="str">
        <f t="shared" si="58"/>
        <v>string</v>
      </c>
      <c r="H378" s="29">
        <v>367</v>
      </c>
      <c r="S378" s="16" t="str">
        <f t="shared" si="50"/>
        <v>post_prop5  string,</v>
      </c>
      <c r="T378" s="67"/>
      <c r="U378" s="68" t="str">
        <f t="shared" si="51"/>
        <v>post_prop5,</v>
      </c>
      <c r="V378" s="67"/>
      <c r="W378" s="67"/>
      <c r="X378" s="68" t="str">
        <f t="shared" si="52"/>
        <v>,a.post_prop5</v>
      </c>
      <c r="AA378" s="16" t="str">
        <f t="shared" si="53"/>
        <v>post_prop5</v>
      </c>
    </row>
    <row r="379" spans="1:27">
      <c r="A379" t="s">
        <v>2208</v>
      </c>
      <c r="B379" s="16" t="str">
        <f t="shared" si="54"/>
        <v>post_prop6 string</v>
      </c>
      <c r="C379" s="20">
        <f t="shared" si="55"/>
        <v>11</v>
      </c>
      <c r="D379" s="20">
        <f t="shared" si="56"/>
        <v>0</v>
      </c>
      <c r="E379" s="20"/>
      <c r="F379" s="36" t="str">
        <f t="shared" si="57"/>
        <v>post_prop6</v>
      </c>
      <c r="G379" s="36" t="str">
        <f t="shared" si="58"/>
        <v>string</v>
      </c>
      <c r="H379" s="29">
        <v>368</v>
      </c>
      <c r="S379" s="16" t="str">
        <f t="shared" si="50"/>
        <v>post_prop6  string,</v>
      </c>
      <c r="T379" s="67"/>
      <c r="U379" s="68" t="str">
        <f t="shared" si="51"/>
        <v>post_prop6,</v>
      </c>
      <c r="V379" s="67"/>
      <c r="W379" s="67"/>
      <c r="X379" s="68" t="str">
        <f t="shared" si="52"/>
        <v>,a.post_prop6</v>
      </c>
      <c r="AA379" s="16" t="str">
        <f t="shared" si="53"/>
        <v>post_prop6</v>
      </c>
    </row>
    <row r="380" spans="1:27">
      <c r="A380" t="s">
        <v>2209</v>
      </c>
      <c r="B380" s="16" t="str">
        <f t="shared" si="54"/>
        <v>post_prop7 string</v>
      </c>
      <c r="C380" s="20">
        <f t="shared" si="55"/>
        <v>11</v>
      </c>
      <c r="D380" s="20">
        <f t="shared" si="56"/>
        <v>0</v>
      </c>
      <c r="F380" s="36" t="str">
        <f t="shared" si="57"/>
        <v>post_prop7</v>
      </c>
      <c r="G380" s="36" t="str">
        <f t="shared" si="58"/>
        <v>string</v>
      </c>
      <c r="H380" s="29">
        <v>369</v>
      </c>
      <c r="S380" s="16" t="str">
        <f t="shared" si="50"/>
        <v>post_prop7  string,</v>
      </c>
      <c r="T380" s="67"/>
      <c r="U380" s="68" t="str">
        <f t="shared" si="51"/>
        <v>post_prop7,</v>
      </c>
      <c r="V380" s="67"/>
      <c r="W380" s="67"/>
      <c r="X380" s="68" t="str">
        <f t="shared" si="52"/>
        <v>,a.post_prop7</v>
      </c>
      <c r="AA380" s="16" t="str">
        <f t="shared" si="53"/>
        <v>post_prop7</v>
      </c>
    </row>
    <row r="381" spans="1:27">
      <c r="A381" t="s">
        <v>2210</v>
      </c>
      <c r="B381" s="16" t="str">
        <f t="shared" si="54"/>
        <v>post_prop8 string</v>
      </c>
      <c r="C381" s="20">
        <f t="shared" si="55"/>
        <v>11</v>
      </c>
      <c r="D381" s="20">
        <f t="shared" si="56"/>
        <v>0</v>
      </c>
      <c r="E381" s="20"/>
      <c r="F381" s="36" t="str">
        <f t="shared" si="57"/>
        <v>post_prop8</v>
      </c>
      <c r="G381" s="36" t="str">
        <f t="shared" si="58"/>
        <v>string</v>
      </c>
      <c r="H381" s="29">
        <v>370</v>
      </c>
      <c r="S381" s="16" t="str">
        <f t="shared" si="50"/>
        <v>post_prop8  string,</v>
      </c>
      <c r="T381" s="67"/>
      <c r="U381" s="68" t="str">
        <f t="shared" si="51"/>
        <v>post_prop8,</v>
      </c>
      <c r="V381" s="67"/>
      <c r="W381" s="67"/>
      <c r="X381" s="68" t="str">
        <f t="shared" si="52"/>
        <v>,a.post_prop8</v>
      </c>
      <c r="AA381" s="16" t="str">
        <f t="shared" si="53"/>
        <v>post_prop8</v>
      </c>
    </row>
    <row r="382" spans="1:27">
      <c r="A382" t="s">
        <v>2211</v>
      </c>
      <c r="B382" s="16" t="str">
        <f t="shared" si="54"/>
        <v>post_prop9 string</v>
      </c>
      <c r="C382" s="20">
        <f t="shared" si="55"/>
        <v>11</v>
      </c>
      <c r="D382" s="20">
        <f t="shared" si="56"/>
        <v>0</v>
      </c>
      <c r="E382" s="20"/>
      <c r="F382" s="36" t="str">
        <f t="shared" si="57"/>
        <v>post_prop9</v>
      </c>
      <c r="G382" s="36" t="str">
        <f t="shared" si="58"/>
        <v>string</v>
      </c>
      <c r="H382" s="29">
        <v>371</v>
      </c>
      <c r="S382" s="16" t="str">
        <f t="shared" si="50"/>
        <v>post_prop9  string,</v>
      </c>
      <c r="T382" s="67"/>
      <c r="U382" s="68" t="str">
        <f t="shared" si="51"/>
        <v>post_prop9,</v>
      </c>
      <c r="V382" s="67"/>
      <c r="W382" s="67"/>
      <c r="X382" s="68" t="str">
        <f t="shared" si="52"/>
        <v>,a.post_prop9</v>
      </c>
      <c r="AA382" s="16" t="str">
        <f t="shared" si="53"/>
        <v>post_prop9</v>
      </c>
    </row>
    <row r="383" spans="1:27">
      <c r="A383" t="s">
        <v>2212</v>
      </c>
      <c r="B383" s="16" t="str">
        <f t="shared" si="54"/>
        <v>post_prop10 string</v>
      </c>
      <c r="C383" s="20">
        <f t="shared" si="55"/>
        <v>12</v>
      </c>
      <c r="D383" s="20">
        <f t="shared" si="56"/>
        <v>0</v>
      </c>
      <c r="E383" s="20"/>
      <c r="F383" s="36" t="str">
        <f t="shared" si="57"/>
        <v>post_prop10</v>
      </c>
      <c r="G383" s="36" t="str">
        <f t="shared" si="58"/>
        <v>string</v>
      </c>
      <c r="H383" s="29">
        <v>372</v>
      </c>
      <c r="S383" s="16" t="str">
        <f t="shared" si="50"/>
        <v>post_prop10  string,</v>
      </c>
      <c r="T383" s="67"/>
      <c r="U383" s="68" t="str">
        <f t="shared" si="51"/>
        <v>post_prop10,</v>
      </c>
      <c r="V383" s="67"/>
      <c r="W383" s="67"/>
      <c r="X383" s="68" t="str">
        <f t="shared" si="52"/>
        <v>,a.post_prop10</v>
      </c>
      <c r="AA383" s="16" t="str">
        <f t="shared" si="53"/>
        <v>post_prop10</v>
      </c>
    </row>
    <row r="384" spans="1:27">
      <c r="A384" t="s">
        <v>2213</v>
      </c>
      <c r="B384" s="16" t="str">
        <f t="shared" si="54"/>
        <v>post_prop11 string</v>
      </c>
      <c r="C384" s="20">
        <f t="shared" si="55"/>
        <v>12</v>
      </c>
      <c r="D384" s="20">
        <f t="shared" si="56"/>
        <v>0</v>
      </c>
      <c r="E384" s="20"/>
      <c r="F384" s="36" t="str">
        <f t="shared" si="57"/>
        <v>post_prop11</v>
      </c>
      <c r="G384" s="36" t="str">
        <f t="shared" si="58"/>
        <v>string</v>
      </c>
      <c r="H384" s="29">
        <v>373</v>
      </c>
      <c r="S384" s="16" t="str">
        <f t="shared" si="50"/>
        <v>post_prop11  string,</v>
      </c>
      <c r="T384" s="67"/>
      <c r="U384" s="68" t="str">
        <f t="shared" si="51"/>
        <v>post_prop11,</v>
      </c>
      <c r="V384" s="67"/>
      <c r="W384" s="67"/>
      <c r="X384" s="68" t="str">
        <f t="shared" si="52"/>
        <v>,a.post_prop11</v>
      </c>
      <c r="AA384" s="16" t="str">
        <f t="shared" si="53"/>
        <v>post_prop11</v>
      </c>
    </row>
    <row r="385" spans="1:27">
      <c r="A385" t="s">
        <v>2214</v>
      </c>
      <c r="B385" s="16" t="str">
        <f t="shared" si="54"/>
        <v>post_prop12 string</v>
      </c>
      <c r="C385" s="20">
        <f t="shared" si="55"/>
        <v>12</v>
      </c>
      <c r="D385" s="20">
        <f t="shared" si="56"/>
        <v>0</v>
      </c>
      <c r="F385" s="36" t="str">
        <f t="shared" si="57"/>
        <v>post_prop12</v>
      </c>
      <c r="G385" s="36" t="str">
        <f t="shared" si="58"/>
        <v>string</v>
      </c>
      <c r="H385" s="29">
        <v>374</v>
      </c>
      <c r="S385" s="16" t="str">
        <f t="shared" si="50"/>
        <v>post_prop12  string,</v>
      </c>
      <c r="T385" s="67"/>
      <c r="U385" s="68" t="str">
        <f t="shared" si="51"/>
        <v>post_prop12,</v>
      </c>
      <c r="V385" s="67"/>
      <c r="W385" s="67"/>
      <c r="X385" s="68" t="str">
        <f t="shared" si="52"/>
        <v>,a.post_prop12</v>
      </c>
      <c r="AA385" s="16" t="str">
        <f t="shared" si="53"/>
        <v>post_prop12</v>
      </c>
    </row>
    <row r="386" spans="1:27">
      <c r="A386" t="s">
        <v>2215</v>
      </c>
      <c r="B386" s="16" t="str">
        <f t="shared" si="54"/>
        <v>post_prop13 string</v>
      </c>
      <c r="C386" s="20">
        <f t="shared" si="55"/>
        <v>12</v>
      </c>
      <c r="D386" s="20">
        <f t="shared" si="56"/>
        <v>0</v>
      </c>
      <c r="E386" s="20"/>
      <c r="F386" s="36" t="str">
        <f t="shared" si="57"/>
        <v>post_prop13</v>
      </c>
      <c r="G386" s="36" t="str">
        <f t="shared" si="58"/>
        <v>string</v>
      </c>
      <c r="H386" s="29">
        <v>375</v>
      </c>
      <c r="S386" s="16" t="str">
        <f t="shared" si="50"/>
        <v>post_prop13  string,</v>
      </c>
      <c r="T386" s="67"/>
      <c r="U386" s="68" t="str">
        <f t="shared" si="51"/>
        <v>post_prop13,</v>
      </c>
      <c r="V386" s="67"/>
      <c r="W386" s="67"/>
      <c r="X386" s="68" t="str">
        <f t="shared" si="52"/>
        <v>,a.post_prop13</v>
      </c>
      <c r="AA386" s="16" t="str">
        <f t="shared" si="53"/>
        <v>post_prop13</v>
      </c>
    </row>
    <row r="387" spans="1:27">
      <c r="A387" t="s">
        <v>2216</v>
      </c>
      <c r="B387" s="16" t="str">
        <f t="shared" si="54"/>
        <v>post_prop14 string</v>
      </c>
      <c r="C387" s="20">
        <f t="shared" si="55"/>
        <v>12</v>
      </c>
      <c r="D387" s="20">
        <f t="shared" si="56"/>
        <v>0</v>
      </c>
      <c r="E387" s="20"/>
      <c r="F387" s="36" t="str">
        <f t="shared" si="57"/>
        <v>post_prop14</v>
      </c>
      <c r="G387" s="36" t="str">
        <f t="shared" si="58"/>
        <v>string</v>
      </c>
      <c r="H387" s="29">
        <v>376</v>
      </c>
      <c r="S387" s="16" t="str">
        <f t="shared" si="50"/>
        <v>post_prop14  string,</v>
      </c>
      <c r="T387" s="67"/>
      <c r="U387" s="68" t="str">
        <f t="shared" si="51"/>
        <v>post_prop14,</v>
      </c>
      <c r="V387" s="67"/>
      <c r="W387" s="67"/>
      <c r="X387" s="68" t="str">
        <f t="shared" si="52"/>
        <v>,a.post_prop14</v>
      </c>
      <c r="AA387" s="16" t="str">
        <f t="shared" si="53"/>
        <v>post_prop14</v>
      </c>
    </row>
    <row r="388" spans="1:27">
      <c r="A388" t="s">
        <v>2217</v>
      </c>
      <c r="B388" s="16" t="str">
        <f t="shared" si="54"/>
        <v>post_prop15 string</v>
      </c>
      <c r="C388" s="20">
        <f t="shared" si="55"/>
        <v>12</v>
      </c>
      <c r="D388" s="20">
        <f t="shared" si="56"/>
        <v>0</v>
      </c>
      <c r="E388" s="20"/>
      <c r="F388" s="36" t="str">
        <f t="shared" si="57"/>
        <v>post_prop15</v>
      </c>
      <c r="G388" s="36" t="str">
        <f t="shared" si="58"/>
        <v>string</v>
      </c>
      <c r="H388" s="29">
        <v>377</v>
      </c>
      <c r="S388" s="16" t="str">
        <f t="shared" si="50"/>
        <v>post_prop15  string,</v>
      </c>
      <c r="T388" s="67"/>
      <c r="U388" s="68" t="str">
        <f t="shared" si="51"/>
        <v>post_prop15,</v>
      </c>
      <c r="V388" s="67"/>
      <c r="W388" s="67"/>
      <c r="X388" s="68" t="str">
        <f t="shared" si="52"/>
        <v>,a.post_prop15</v>
      </c>
      <c r="AA388" s="16" t="str">
        <f t="shared" si="53"/>
        <v>post_prop15</v>
      </c>
    </row>
    <row r="389" spans="1:27">
      <c r="A389" t="s">
        <v>2218</v>
      </c>
      <c r="B389" s="16" t="str">
        <f t="shared" si="54"/>
        <v>post_prop16 string</v>
      </c>
      <c r="C389" s="20">
        <f t="shared" si="55"/>
        <v>12</v>
      </c>
      <c r="D389" s="20">
        <f t="shared" si="56"/>
        <v>0</v>
      </c>
      <c r="E389" s="20"/>
      <c r="F389" s="36" t="str">
        <f t="shared" si="57"/>
        <v>post_prop16</v>
      </c>
      <c r="G389" s="36" t="str">
        <f t="shared" si="58"/>
        <v>string</v>
      </c>
      <c r="H389" s="29">
        <v>378</v>
      </c>
      <c r="S389" s="16" t="str">
        <f t="shared" si="50"/>
        <v>post_prop16  string,</v>
      </c>
      <c r="T389" s="67"/>
      <c r="U389" s="68" t="str">
        <f t="shared" si="51"/>
        <v>post_prop16,</v>
      </c>
      <c r="V389" s="67"/>
      <c r="W389" s="67"/>
      <c r="X389" s="68" t="str">
        <f t="shared" si="52"/>
        <v>,a.post_prop16</v>
      </c>
      <c r="AA389" s="16" t="str">
        <f t="shared" si="53"/>
        <v>post_prop16</v>
      </c>
    </row>
    <row r="390" spans="1:27">
      <c r="A390" t="s">
        <v>2219</v>
      </c>
      <c r="B390" s="16" t="str">
        <f t="shared" si="54"/>
        <v>post_prop17 string</v>
      </c>
      <c r="C390" s="20">
        <f t="shared" si="55"/>
        <v>12</v>
      </c>
      <c r="D390" s="20">
        <f t="shared" si="56"/>
        <v>0</v>
      </c>
      <c r="F390" s="36" t="str">
        <f t="shared" si="57"/>
        <v>post_prop17</v>
      </c>
      <c r="G390" s="36" t="str">
        <f t="shared" si="58"/>
        <v>string</v>
      </c>
      <c r="H390" s="29">
        <v>379</v>
      </c>
      <c r="S390" s="16" t="str">
        <f t="shared" si="50"/>
        <v>post_prop17  string,</v>
      </c>
      <c r="T390" s="67"/>
      <c r="U390" s="68" t="str">
        <f t="shared" si="51"/>
        <v>post_prop17,</v>
      </c>
      <c r="V390" s="67"/>
      <c r="W390" s="67"/>
      <c r="X390" s="68" t="str">
        <f t="shared" si="52"/>
        <v>,a.post_prop17</v>
      </c>
      <c r="AA390" s="16" t="str">
        <f t="shared" si="53"/>
        <v>post_prop17</v>
      </c>
    </row>
    <row r="391" spans="1:27">
      <c r="A391" t="s">
        <v>2220</v>
      </c>
      <c r="B391" s="16" t="str">
        <f t="shared" si="54"/>
        <v>post_prop18 string</v>
      </c>
      <c r="C391" s="20">
        <f t="shared" si="55"/>
        <v>12</v>
      </c>
      <c r="D391" s="20">
        <f t="shared" si="56"/>
        <v>0</v>
      </c>
      <c r="E391" s="20"/>
      <c r="F391" s="36" t="str">
        <f t="shared" si="57"/>
        <v>post_prop18</v>
      </c>
      <c r="G391" s="36" t="str">
        <f t="shared" si="58"/>
        <v>string</v>
      </c>
      <c r="H391" s="29">
        <v>380</v>
      </c>
      <c r="S391" s="16" t="str">
        <f t="shared" si="50"/>
        <v>post_prop18  string,</v>
      </c>
      <c r="T391" s="67"/>
      <c r="U391" s="68" t="str">
        <f t="shared" si="51"/>
        <v>post_prop18,</v>
      </c>
      <c r="V391" s="67"/>
      <c r="W391" s="67"/>
      <c r="X391" s="68" t="str">
        <f t="shared" si="52"/>
        <v>,a.post_prop18</v>
      </c>
      <c r="AA391" s="16" t="str">
        <f t="shared" si="53"/>
        <v>post_prop18</v>
      </c>
    </row>
    <row r="392" spans="1:27">
      <c r="A392" t="s">
        <v>2221</v>
      </c>
      <c r="B392" s="16" t="str">
        <f t="shared" si="54"/>
        <v>post_prop19 string</v>
      </c>
      <c r="C392" s="20">
        <f t="shared" si="55"/>
        <v>12</v>
      </c>
      <c r="D392" s="20">
        <f t="shared" si="56"/>
        <v>0</v>
      </c>
      <c r="E392" s="20"/>
      <c r="F392" s="36" t="str">
        <f t="shared" si="57"/>
        <v>post_prop19</v>
      </c>
      <c r="G392" s="36" t="str">
        <f t="shared" si="58"/>
        <v>string</v>
      </c>
      <c r="H392" s="29">
        <v>381</v>
      </c>
      <c r="S392" s="16" t="str">
        <f t="shared" si="50"/>
        <v>post_prop19  string,</v>
      </c>
      <c r="T392" s="67"/>
      <c r="U392" s="68" t="str">
        <f t="shared" si="51"/>
        <v>post_prop19,</v>
      </c>
      <c r="V392" s="67"/>
      <c r="W392" s="67"/>
      <c r="X392" s="68" t="str">
        <f t="shared" si="52"/>
        <v>,a.post_prop19</v>
      </c>
      <c r="AA392" s="16" t="str">
        <f t="shared" si="53"/>
        <v>post_prop19</v>
      </c>
    </row>
    <row r="393" spans="1:27">
      <c r="A393" t="s">
        <v>2222</v>
      </c>
      <c r="B393" s="16" t="str">
        <f t="shared" si="54"/>
        <v>post_prop20 string</v>
      </c>
      <c r="C393" s="20">
        <f t="shared" si="55"/>
        <v>12</v>
      </c>
      <c r="D393" s="20">
        <f t="shared" si="56"/>
        <v>0</v>
      </c>
      <c r="E393" s="20"/>
      <c r="F393" s="36" t="str">
        <f t="shared" si="57"/>
        <v>post_prop20</v>
      </c>
      <c r="G393" s="36" t="str">
        <f t="shared" si="58"/>
        <v>string</v>
      </c>
      <c r="H393" s="29">
        <v>382</v>
      </c>
      <c r="S393" s="16" t="str">
        <f t="shared" si="50"/>
        <v>post_prop20  string,</v>
      </c>
      <c r="T393" s="67"/>
      <c r="U393" s="68" t="str">
        <f t="shared" si="51"/>
        <v>post_prop20,</v>
      </c>
      <c r="V393" s="67"/>
      <c r="W393" s="67"/>
      <c r="X393" s="68" t="str">
        <f t="shared" si="52"/>
        <v>,a.post_prop20</v>
      </c>
      <c r="AA393" s="16" t="str">
        <f t="shared" si="53"/>
        <v>post_prop20</v>
      </c>
    </row>
    <row r="394" spans="1:27">
      <c r="A394" t="s">
        <v>2223</v>
      </c>
      <c r="B394" s="16" t="str">
        <f t="shared" si="54"/>
        <v>post_prop21 string</v>
      </c>
      <c r="C394" s="20">
        <f t="shared" si="55"/>
        <v>12</v>
      </c>
      <c r="D394" s="20">
        <f t="shared" si="56"/>
        <v>0</v>
      </c>
      <c r="E394" s="20"/>
      <c r="F394" s="36" t="str">
        <f t="shared" si="57"/>
        <v>post_prop21</v>
      </c>
      <c r="G394" s="36" t="str">
        <f t="shared" si="58"/>
        <v>string</v>
      </c>
      <c r="H394" s="29">
        <v>383</v>
      </c>
      <c r="S394" s="16" t="str">
        <f t="shared" si="50"/>
        <v>post_prop21  string,</v>
      </c>
      <c r="T394" s="67"/>
      <c r="U394" s="68" t="str">
        <f t="shared" si="51"/>
        <v>post_prop21,</v>
      </c>
      <c r="V394" s="67"/>
      <c r="W394" s="67"/>
      <c r="X394" s="68" t="str">
        <f t="shared" si="52"/>
        <v>,a.post_prop21</v>
      </c>
      <c r="AA394" s="16" t="str">
        <f t="shared" si="53"/>
        <v>post_prop21</v>
      </c>
    </row>
    <row r="395" spans="1:27">
      <c r="A395" t="s">
        <v>2224</v>
      </c>
      <c r="B395" s="16" t="str">
        <f t="shared" si="54"/>
        <v>post_prop22 string</v>
      </c>
      <c r="C395" s="20">
        <f t="shared" si="55"/>
        <v>12</v>
      </c>
      <c r="D395" s="20">
        <f t="shared" si="56"/>
        <v>0</v>
      </c>
      <c r="F395" s="36" t="str">
        <f t="shared" si="57"/>
        <v>post_prop22</v>
      </c>
      <c r="G395" s="36" t="str">
        <f t="shared" si="58"/>
        <v>string</v>
      </c>
      <c r="H395" s="29">
        <v>384</v>
      </c>
      <c r="S395" s="16" t="str">
        <f t="shared" si="50"/>
        <v>post_prop22  string,</v>
      </c>
      <c r="T395" s="67"/>
      <c r="U395" s="68" t="str">
        <f t="shared" si="51"/>
        <v>post_prop22,</v>
      </c>
      <c r="V395" s="67"/>
      <c r="W395" s="67"/>
      <c r="X395" s="68" t="str">
        <f t="shared" si="52"/>
        <v>,a.post_prop22</v>
      </c>
      <c r="AA395" s="16" t="str">
        <f t="shared" si="53"/>
        <v>post_prop22</v>
      </c>
    </row>
    <row r="396" spans="1:27">
      <c r="A396" t="s">
        <v>2225</v>
      </c>
      <c r="B396" s="16" t="str">
        <f t="shared" si="54"/>
        <v>post_prop23 string</v>
      </c>
      <c r="C396" s="20">
        <f t="shared" si="55"/>
        <v>12</v>
      </c>
      <c r="D396" s="20">
        <f t="shared" si="56"/>
        <v>0</v>
      </c>
      <c r="E396" s="20"/>
      <c r="F396" s="36" t="str">
        <f t="shared" si="57"/>
        <v>post_prop23</v>
      </c>
      <c r="G396" s="36" t="str">
        <f t="shared" si="58"/>
        <v>string</v>
      </c>
      <c r="H396" s="29">
        <v>385</v>
      </c>
      <c r="S396" s="16" t="str">
        <f t="shared" si="50"/>
        <v>post_prop23  string,</v>
      </c>
      <c r="T396" s="67"/>
      <c r="U396" s="68" t="str">
        <f t="shared" si="51"/>
        <v>post_prop23,</v>
      </c>
      <c r="V396" s="67"/>
      <c r="W396" s="67"/>
      <c r="X396" s="68" t="str">
        <f t="shared" si="52"/>
        <v>,a.post_prop23</v>
      </c>
      <c r="AA396" s="16" t="str">
        <f t="shared" si="53"/>
        <v>post_prop23</v>
      </c>
    </row>
    <row r="397" spans="1:27">
      <c r="A397" t="s">
        <v>2226</v>
      </c>
      <c r="B397" s="16" t="str">
        <f t="shared" si="54"/>
        <v>post_prop24 string</v>
      </c>
      <c r="C397" s="20">
        <f t="shared" si="55"/>
        <v>12</v>
      </c>
      <c r="D397" s="20">
        <f t="shared" si="56"/>
        <v>0</v>
      </c>
      <c r="E397" s="20"/>
      <c r="F397" s="36" t="str">
        <f t="shared" si="57"/>
        <v>post_prop24</v>
      </c>
      <c r="G397" s="36" t="str">
        <f t="shared" si="58"/>
        <v>string</v>
      </c>
      <c r="H397" s="29">
        <v>386</v>
      </c>
      <c r="S397" s="16" t="str">
        <f t="shared" ref="S397:S460" si="59">F397&amp;"  "&amp;G397&amp;","</f>
        <v>post_prop24  string,</v>
      </c>
      <c r="T397" s="67"/>
      <c r="U397" s="68" t="str">
        <f t="shared" ref="U397:U460" si="60">F397&amp;","</f>
        <v>post_prop24,</v>
      </c>
      <c r="V397" s="67"/>
      <c r="W397" s="67"/>
      <c r="X397" s="68" t="str">
        <f t="shared" ref="X397:X460" si="61">",a."&amp;F397</f>
        <v>,a.post_prop24</v>
      </c>
      <c r="AA397" s="16" t="str">
        <f t="shared" ref="AA397:AA460" si="62">F397</f>
        <v>post_prop24</v>
      </c>
    </row>
    <row r="398" spans="1:27">
      <c r="A398" t="s">
        <v>2227</v>
      </c>
      <c r="B398" s="16" t="str">
        <f t="shared" si="54"/>
        <v>post_prop25 string</v>
      </c>
      <c r="C398" s="20">
        <f t="shared" si="55"/>
        <v>12</v>
      </c>
      <c r="D398" s="20">
        <f t="shared" si="56"/>
        <v>0</v>
      </c>
      <c r="E398" s="20"/>
      <c r="F398" s="36" t="str">
        <f t="shared" si="57"/>
        <v>post_prop25</v>
      </c>
      <c r="G398" s="36" t="str">
        <f t="shared" si="58"/>
        <v>string</v>
      </c>
      <c r="H398" s="29">
        <v>387</v>
      </c>
      <c r="S398" s="16" t="str">
        <f t="shared" si="59"/>
        <v>post_prop25  string,</v>
      </c>
      <c r="T398" s="67"/>
      <c r="U398" s="68" t="str">
        <f t="shared" si="60"/>
        <v>post_prop25,</v>
      </c>
      <c r="V398" s="67"/>
      <c r="W398" s="67"/>
      <c r="X398" s="68" t="str">
        <f t="shared" si="61"/>
        <v>,a.post_prop25</v>
      </c>
      <c r="AA398" s="16" t="str">
        <f t="shared" si="62"/>
        <v>post_prop25</v>
      </c>
    </row>
    <row r="399" spans="1:27">
      <c r="A399" t="s">
        <v>2228</v>
      </c>
      <c r="B399" s="16" t="str">
        <f t="shared" si="54"/>
        <v>post_prop26 string</v>
      </c>
      <c r="C399" s="20">
        <f t="shared" si="55"/>
        <v>12</v>
      </c>
      <c r="D399" s="20">
        <f t="shared" si="56"/>
        <v>0</v>
      </c>
      <c r="E399" s="20"/>
      <c r="F399" s="36" t="str">
        <f t="shared" si="57"/>
        <v>post_prop26</v>
      </c>
      <c r="G399" s="36" t="str">
        <f t="shared" si="58"/>
        <v>string</v>
      </c>
      <c r="H399" s="29">
        <v>388</v>
      </c>
      <c r="S399" s="16" t="str">
        <f t="shared" si="59"/>
        <v>post_prop26  string,</v>
      </c>
      <c r="T399" s="67"/>
      <c r="U399" s="68" t="str">
        <f t="shared" si="60"/>
        <v>post_prop26,</v>
      </c>
      <c r="V399" s="67"/>
      <c r="W399" s="67"/>
      <c r="X399" s="68" t="str">
        <f t="shared" si="61"/>
        <v>,a.post_prop26</v>
      </c>
      <c r="AA399" s="16" t="str">
        <f t="shared" si="62"/>
        <v>post_prop26</v>
      </c>
    </row>
    <row r="400" spans="1:27">
      <c r="A400" t="s">
        <v>2229</v>
      </c>
      <c r="B400" s="16" t="str">
        <f t="shared" si="54"/>
        <v>post_prop27 string</v>
      </c>
      <c r="C400" s="20">
        <f t="shared" si="55"/>
        <v>12</v>
      </c>
      <c r="D400" s="20">
        <f t="shared" si="56"/>
        <v>0</v>
      </c>
      <c r="F400" s="36" t="str">
        <f t="shared" si="57"/>
        <v>post_prop27</v>
      </c>
      <c r="G400" s="36" t="str">
        <f t="shared" si="58"/>
        <v>string</v>
      </c>
      <c r="H400" s="29">
        <v>389</v>
      </c>
      <c r="S400" s="16" t="str">
        <f t="shared" si="59"/>
        <v>post_prop27  string,</v>
      </c>
      <c r="T400" s="67"/>
      <c r="U400" s="68" t="str">
        <f t="shared" si="60"/>
        <v>post_prop27,</v>
      </c>
      <c r="V400" s="67"/>
      <c r="W400" s="67"/>
      <c r="X400" s="68" t="str">
        <f t="shared" si="61"/>
        <v>,a.post_prop27</v>
      </c>
      <c r="AA400" s="16" t="str">
        <f t="shared" si="62"/>
        <v>post_prop27</v>
      </c>
    </row>
    <row r="401" spans="1:27">
      <c r="A401" t="s">
        <v>2230</v>
      </c>
      <c r="B401" s="16" t="str">
        <f t="shared" si="54"/>
        <v>post_prop28 string</v>
      </c>
      <c r="C401" s="20">
        <f t="shared" si="55"/>
        <v>12</v>
      </c>
      <c r="D401" s="20">
        <f t="shared" si="56"/>
        <v>0</v>
      </c>
      <c r="E401" s="20"/>
      <c r="F401" s="36" t="str">
        <f t="shared" si="57"/>
        <v>post_prop28</v>
      </c>
      <c r="G401" s="36" t="str">
        <f t="shared" si="58"/>
        <v>string</v>
      </c>
      <c r="H401" s="29">
        <v>390</v>
      </c>
      <c r="S401" s="16" t="str">
        <f t="shared" si="59"/>
        <v>post_prop28  string,</v>
      </c>
      <c r="T401" s="67"/>
      <c r="U401" s="68" t="str">
        <f t="shared" si="60"/>
        <v>post_prop28,</v>
      </c>
      <c r="V401" s="67"/>
      <c r="W401" s="67"/>
      <c r="X401" s="68" t="str">
        <f t="shared" si="61"/>
        <v>,a.post_prop28</v>
      </c>
      <c r="AA401" s="16" t="str">
        <f t="shared" si="62"/>
        <v>post_prop28</v>
      </c>
    </row>
    <row r="402" spans="1:27">
      <c r="A402" t="s">
        <v>2231</v>
      </c>
      <c r="B402" s="16" t="str">
        <f t="shared" ref="B402:B465" si="63">TRIM(A402)</f>
        <v>post_prop29 string</v>
      </c>
      <c r="C402" s="20">
        <f t="shared" ref="C402:C465" si="64">SEARCH(" ",B402)</f>
        <v>12</v>
      </c>
      <c r="D402" s="20">
        <f t="shared" ref="D402:D465" si="65">IFERROR(SEARCH(" ",B402,C402+1),0)</f>
        <v>0</v>
      </c>
      <c r="E402" s="20"/>
      <c r="F402" s="36" t="str">
        <f t="shared" ref="F402:F465" si="66">LEFT(B402,C402-1)</f>
        <v>post_prop29</v>
      </c>
      <c r="G402" s="36" t="str">
        <f t="shared" ref="G402:G465" si="67">TRIM(RIGHT(A402,LEN(A402) - (C402+1)))</f>
        <v>string</v>
      </c>
      <c r="H402" s="29">
        <v>391</v>
      </c>
      <c r="S402" s="16" t="str">
        <f t="shared" si="59"/>
        <v>post_prop29  string,</v>
      </c>
      <c r="T402" s="67"/>
      <c r="U402" s="68" t="str">
        <f t="shared" si="60"/>
        <v>post_prop29,</v>
      </c>
      <c r="V402" s="67"/>
      <c r="W402" s="67"/>
      <c r="X402" s="68" t="str">
        <f t="shared" si="61"/>
        <v>,a.post_prop29</v>
      </c>
      <c r="AA402" s="16" t="str">
        <f t="shared" si="62"/>
        <v>post_prop29</v>
      </c>
    </row>
    <row r="403" spans="1:27">
      <c r="A403" t="s">
        <v>2232</v>
      </c>
      <c r="B403" s="16" t="str">
        <f t="shared" si="63"/>
        <v>post_prop30 string</v>
      </c>
      <c r="C403" s="20">
        <f t="shared" si="64"/>
        <v>12</v>
      </c>
      <c r="D403" s="20">
        <f t="shared" si="65"/>
        <v>0</v>
      </c>
      <c r="E403" s="20"/>
      <c r="F403" s="36" t="str">
        <f t="shared" si="66"/>
        <v>post_prop30</v>
      </c>
      <c r="G403" s="36" t="str">
        <f t="shared" si="67"/>
        <v>string</v>
      </c>
      <c r="H403" s="29">
        <v>392</v>
      </c>
      <c r="S403" s="16" t="str">
        <f t="shared" si="59"/>
        <v>post_prop30  string,</v>
      </c>
      <c r="T403" s="67"/>
      <c r="U403" s="68" t="str">
        <f t="shared" si="60"/>
        <v>post_prop30,</v>
      </c>
      <c r="V403" s="67"/>
      <c r="W403" s="67"/>
      <c r="X403" s="68" t="str">
        <f t="shared" si="61"/>
        <v>,a.post_prop30</v>
      </c>
      <c r="AA403" s="16" t="str">
        <f t="shared" si="62"/>
        <v>post_prop30</v>
      </c>
    </row>
    <row r="404" spans="1:27">
      <c r="A404" t="s">
        <v>2233</v>
      </c>
      <c r="B404" s="16" t="str">
        <f t="shared" si="63"/>
        <v>post_prop31 string</v>
      </c>
      <c r="C404" s="20">
        <f t="shared" si="64"/>
        <v>12</v>
      </c>
      <c r="D404" s="20">
        <f t="shared" si="65"/>
        <v>0</v>
      </c>
      <c r="E404" s="20"/>
      <c r="F404" s="36" t="str">
        <f t="shared" si="66"/>
        <v>post_prop31</v>
      </c>
      <c r="G404" s="36" t="str">
        <f t="shared" si="67"/>
        <v>string</v>
      </c>
      <c r="H404" s="29">
        <v>393</v>
      </c>
      <c r="S404" s="16" t="str">
        <f t="shared" si="59"/>
        <v>post_prop31  string,</v>
      </c>
      <c r="T404" s="67"/>
      <c r="U404" s="68" t="str">
        <f t="shared" si="60"/>
        <v>post_prop31,</v>
      </c>
      <c r="V404" s="67"/>
      <c r="W404" s="67"/>
      <c r="X404" s="68" t="str">
        <f t="shared" si="61"/>
        <v>,a.post_prop31</v>
      </c>
      <c r="AA404" s="16" t="str">
        <f t="shared" si="62"/>
        <v>post_prop31</v>
      </c>
    </row>
    <row r="405" spans="1:27">
      <c r="A405" t="s">
        <v>2234</v>
      </c>
      <c r="B405" s="16" t="str">
        <f t="shared" si="63"/>
        <v>post_prop32 string</v>
      </c>
      <c r="C405" s="20">
        <f t="shared" si="64"/>
        <v>12</v>
      </c>
      <c r="D405" s="20">
        <f t="shared" si="65"/>
        <v>0</v>
      </c>
      <c r="F405" s="36" t="str">
        <f t="shared" si="66"/>
        <v>post_prop32</v>
      </c>
      <c r="G405" s="36" t="str">
        <f t="shared" si="67"/>
        <v>string</v>
      </c>
      <c r="H405" s="29">
        <v>394</v>
      </c>
      <c r="S405" s="16" t="str">
        <f t="shared" si="59"/>
        <v>post_prop32  string,</v>
      </c>
      <c r="T405" s="67"/>
      <c r="U405" s="68" t="str">
        <f t="shared" si="60"/>
        <v>post_prop32,</v>
      </c>
      <c r="V405" s="67"/>
      <c r="W405" s="67"/>
      <c r="X405" s="68" t="str">
        <f t="shared" si="61"/>
        <v>,a.post_prop32</v>
      </c>
      <c r="AA405" s="16" t="str">
        <f t="shared" si="62"/>
        <v>post_prop32</v>
      </c>
    </row>
    <row r="406" spans="1:27">
      <c r="A406" t="s">
        <v>2235</v>
      </c>
      <c r="B406" s="16" t="str">
        <f t="shared" si="63"/>
        <v>post_prop33 string</v>
      </c>
      <c r="C406" s="20">
        <f t="shared" si="64"/>
        <v>12</v>
      </c>
      <c r="D406" s="20">
        <f t="shared" si="65"/>
        <v>0</v>
      </c>
      <c r="E406" s="20"/>
      <c r="F406" s="36" t="str">
        <f t="shared" si="66"/>
        <v>post_prop33</v>
      </c>
      <c r="G406" s="36" t="str">
        <f t="shared" si="67"/>
        <v>string</v>
      </c>
      <c r="H406" s="29">
        <v>395</v>
      </c>
      <c r="S406" s="16" t="str">
        <f t="shared" si="59"/>
        <v>post_prop33  string,</v>
      </c>
      <c r="T406" s="67"/>
      <c r="U406" s="68" t="str">
        <f t="shared" si="60"/>
        <v>post_prop33,</v>
      </c>
      <c r="V406" s="67"/>
      <c r="W406" s="67"/>
      <c r="X406" s="68" t="str">
        <f t="shared" si="61"/>
        <v>,a.post_prop33</v>
      </c>
      <c r="AA406" s="16" t="str">
        <f t="shared" si="62"/>
        <v>post_prop33</v>
      </c>
    </row>
    <row r="407" spans="1:27">
      <c r="A407" t="s">
        <v>2236</v>
      </c>
      <c r="B407" s="16" t="str">
        <f t="shared" si="63"/>
        <v>post_prop34 string</v>
      </c>
      <c r="C407" s="20">
        <f t="shared" si="64"/>
        <v>12</v>
      </c>
      <c r="D407" s="20">
        <f t="shared" si="65"/>
        <v>0</v>
      </c>
      <c r="E407" s="20"/>
      <c r="F407" s="36" t="str">
        <f t="shared" si="66"/>
        <v>post_prop34</v>
      </c>
      <c r="G407" s="36" t="str">
        <f t="shared" si="67"/>
        <v>string</v>
      </c>
      <c r="H407" s="29">
        <v>396</v>
      </c>
      <c r="S407" s="16" t="str">
        <f t="shared" si="59"/>
        <v>post_prop34  string,</v>
      </c>
      <c r="T407" s="67"/>
      <c r="U407" s="68" t="str">
        <f t="shared" si="60"/>
        <v>post_prop34,</v>
      </c>
      <c r="V407" s="67"/>
      <c r="W407" s="67"/>
      <c r="X407" s="68" t="str">
        <f t="shared" si="61"/>
        <v>,a.post_prop34</v>
      </c>
      <c r="AA407" s="16" t="str">
        <f t="shared" si="62"/>
        <v>post_prop34</v>
      </c>
    </row>
    <row r="408" spans="1:27">
      <c r="A408" t="s">
        <v>2237</v>
      </c>
      <c r="B408" s="16" t="str">
        <f t="shared" si="63"/>
        <v>post_prop35 string</v>
      </c>
      <c r="C408" s="20">
        <f t="shared" si="64"/>
        <v>12</v>
      </c>
      <c r="D408" s="20">
        <f t="shared" si="65"/>
        <v>0</v>
      </c>
      <c r="E408" s="20"/>
      <c r="F408" s="36" t="str">
        <f t="shared" si="66"/>
        <v>post_prop35</v>
      </c>
      <c r="G408" s="36" t="str">
        <f t="shared" si="67"/>
        <v>string</v>
      </c>
      <c r="H408" s="29">
        <v>397</v>
      </c>
      <c r="S408" s="16" t="str">
        <f t="shared" si="59"/>
        <v>post_prop35  string,</v>
      </c>
      <c r="T408" s="67"/>
      <c r="U408" s="68" t="str">
        <f t="shared" si="60"/>
        <v>post_prop35,</v>
      </c>
      <c r="V408" s="67"/>
      <c r="W408" s="67"/>
      <c r="X408" s="68" t="str">
        <f t="shared" si="61"/>
        <v>,a.post_prop35</v>
      </c>
      <c r="AA408" s="16" t="str">
        <f t="shared" si="62"/>
        <v>post_prop35</v>
      </c>
    </row>
    <row r="409" spans="1:27">
      <c r="A409" t="s">
        <v>2238</v>
      </c>
      <c r="B409" s="16" t="str">
        <f t="shared" si="63"/>
        <v>post_prop36 string</v>
      </c>
      <c r="C409" s="20">
        <f t="shared" si="64"/>
        <v>12</v>
      </c>
      <c r="D409" s="20">
        <f t="shared" si="65"/>
        <v>0</v>
      </c>
      <c r="E409" s="20"/>
      <c r="F409" s="36" t="str">
        <f t="shared" si="66"/>
        <v>post_prop36</v>
      </c>
      <c r="G409" s="36" t="str">
        <f t="shared" si="67"/>
        <v>string</v>
      </c>
      <c r="H409" s="29">
        <v>398</v>
      </c>
      <c r="S409" s="16" t="str">
        <f t="shared" si="59"/>
        <v>post_prop36  string,</v>
      </c>
      <c r="T409" s="67"/>
      <c r="U409" s="68" t="str">
        <f t="shared" si="60"/>
        <v>post_prop36,</v>
      </c>
      <c r="V409" s="67"/>
      <c r="W409" s="67"/>
      <c r="X409" s="68" t="str">
        <f t="shared" si="61"/>
        <v>,a.post_prop36</v>
      </c>
      <c r="AA409" s="16" t="str">
        <f t="shared" si="62"/>
        <v>post_prop36</v>
      </c>
    </row>
    <row r="410" spans="1:27">
      <c r="A410" t="s">
        <v>2239</v>
      </c>
      <c r="B410" s="16" t="str">
        <f t="shared" si="63"/>
        <v>post_prop37 string</v>
      </c>
      <c r="C410" s="20">
        <f t="shared" si="64"/>
        <v>12</v>
      </c>
      <c r="D410" s="20">
        <f t="shared" si="65"/>
        <v>0</v>
      </c>
      <c r="F410" s="36" t="str">
        <f t="shared" si="66"/>
        <v>post_prop37</v>
      </c>
      <c r="G410" s="36" t="str">
        <f t="shared" si="67"/>
        <v>string</v>
      </c>
      <c r="H410" s="29">
        <v>399</v>
      </c>
      <c r="S410" s="16" t="str">
        <f t="shared" si="59"/>
        <v>post_prop37  string,</v>
      </c>
      <c r="T410" s="67"/>
      <c r="U410" s="68" t="str">
        <f t="shared" si="60"/>
        <v>post_prop37,</v>
      </c>
      <c r="V410" s="67"/>
      <c r="W410" s="67"/>
      <c r="X410" s="68" t="str">
        <f t="shared" si="61"/>
        <v>,a.post_prop37</v>
      </c>
      <c r="AA410" s="16" t="str">
        <f t="shared" si="62"/>
        <v>post_prop37</v>
      </c>
    </row>
    <row r="411" spans="1:27">
      <c r="A411" t="s">
        <v>2240</v>
      </c>
      <c r="B411" s="16" t="str">
        <f t="shared" si="63"/>
        <v>post_prop38 string</v>
      </c>
      <c r="C411" s="20">
        <f t="shared" si="64"/>
        <v>12</v>
      </c>
      <c r="D411" s="20">
        <f t="shared" si="65"/>
        <v>0</v>
      </c>
      <c r="E411" s="20"/>
      <c r="F411" s="36" t="str">
        <f t="shared" si="66"/>
        <v>post_prop38</v>
      </c>
      <c r="G411" s="36" t="str">
        <f t="shared" si="67"/>
        <v>string</v>
      </c>
      <c r="H411" s="29">
        <v>400</v>
      </c>
      <c r="S411" s="16" t="str">
        <f t="shared" si="59"/>
        <v>post_prop38  string,</v>
      </c>
      <c r="T411" s="67"/>
      <c r="U411" s="68" t="str">
        <f t="shared" si="60"/>
        <v>post_prop38,</v>
      </c>
      <c r="V411" s="67"/>
      <c r="W411" s="67"/>
      <c r="X411" s="68" t="str">
        <f t="shared" si="61"/>
        <v>,a.post_prop38</v>
      </c>
      <c r="AA411" s="16" t="str">
        <f t="shared" si="62"/>
        <v>post_prop38</v>
      </c>
    </row>
    <row r="412" spans="1:27">
      <c r="A412" t="s">
        <v>2241</v>
      </c>
      <c r="B412" s="16" t="str">
        <f t="shared" si="63"/>
        <v>post_prop39 string</v>
      </c>
      <c r="C412" s="20">
        <f t="shared" si="64"/>
        <v>12</v>
      </c>
      <c r="D412" s="20">
        <f t="shared" si="65"/>
        <v>0</v>
      </c>
      <c r="E412" s="20"/>
      <c r="F412" s="36" t="str">
        <f t="shared" si="66"/>
        <v>post_prop39</v>
      </c>
      <c r="G412" s="36" t="str">
        <f t="shared" si="67"/>
        <v>string</v>
      </c>
      <c r="H412" s="29">
        <v>401</v>
      </c>
      <c r="S412" s="16" t="str">
        <f t="shared" si="59"/>
        <v>post_prop39  string,</v>
      </c>
      <c r="T412" s="67"/>
      <c r="U412" s="68" t="str">
        <f t="shared" si="60"/>
        <v>post_prop39,</v>
      </c>
      <c r="V412" s="67"/>
      <c r="W412" s="67"/>
      <c r="X412" s="68" t="str">
        <f t="shared" si="61"/>
        <v>,a.post_prop39</v>
      </c>
      <c r="AA412" s="16" t="str">
        <f t="shared" si="62"/>
        <v>post_prop39</v>
      </c>
    </row>
    <row r="413" spans="1:27">
      <c r="A413" t="s">
        <v>2242</v>
      </c>
      <c r="B413" s="16" t="str">
        <f t="shared" si="63"/>
        <v>post_prop40 string</v>
      </c>
      <c r="C413" s="20">
        <f t="shared" si="64"/>
        <v>12</v>
      </c>
      <c r="D413" s="20">
        <f t="shared" si="65"/>
        <v>0</v>
      </c>
      <c r="E413" s="20"/>
      <c r="F413" s="36" t="str">
        <f t="shared" si="66"/>
        <v>post_prop40</v>
      </c>
      <c r="G413" s="36" t="str">
        <f t="shared" si="67"/>
        <v>string</v>
      </c>
      <c r="H413" s="29">
        <v>402</v>
      </c>
      <c r="S413" s="16" t="str">
        <f t="shared" si="59"/>
        <v>post_prop40  string,</v>
      </c>
      <c r="T413" s="67"/>
      <c r="U413" s="68" t="str">
        <f t="shared" si="60"/>
        <v>post_prop40,</v>
      </c>
      <c r="V413" s="67"/>
      <c r="W413" s="67"/>
      <c r="X413" s="68" t="str">
        <f t="shared" si="61"/>
        <v>,a.post_prop40</v>
      </c>
      <c r="AA413" s="16" t="str">
        <f t="shared" si="62"/>
        <v>post_prop40</v>
      </c>
    </row>
    <row r="414" spans="1:27">
      <c r="A414" t="s">
        <v>2243</v>
      </c>
      <c r="B414" s="16" t="str">
        <f t="shared" si="63"/>
        <v>post_prop41 string</v>
      </c>
      <c r="C414" s="20">
        <f t="shared" si="64"/>
        <v>12</v>
      </c>
      <c r="D414" s="20">
        <f t="shared" si="65"/>
        <v>0</v>
      </c>
      <c r="E414" s="20"/>
      <c r="F414" s="36" t="str">
        <f t="shared" si="66"/>
        <v>post_prop41</v>
      </c>
      <c r="G414" s="36" t="str">
        <f t="shared" si="67"/>
        <v>string</v>
      </c>
      <c r="H414" s="29">
        <v>403</v>
      </c>
      <c r="S414" s="16" t="str">
        <f t="shared" si="59"/>
        <v>post_prop41  string,</v>
      </c>
      <c r="T414" s="67"/>
      <c r="U414" s="68" t="str">
        <f t="shared" si="60"/>
        <v>post_prop41,</v>
      </c>
      <c r="V414" s="67"/>
      <c r="W414" s="67"/>
      <c r="X414" s="68" t="str">
        <f t="shared" si="61"/>
        <v>,a.post_prop41</v>
      </c>
      <c r="AA414" s="16" t="str">
        <f t="shared" si="62"/>
        <v>post_prop41</v>
      </c>
    </row>
    <row r="415" spans="1:27">
      <c r="A415" t="s">
        <v>2244</v>
      </c>
      <c r="B415" s="16" t="str">
        <f t="shared" si="63"/>
        <v>post_prop42 string</v>
      </c>
      <c r="C415" s="20">
        <f t="shared" si="64"/>
        <v>12</v>
      </c>
      <c r="D415" s="20">
        <f t="shared" si="65"/>
        <v>0</v>
      </c>
      <c r="F415" s="36" t="str">
        <f t="shared" si="66"/>
        <v>post_prop42</v>
      </c>
      <c r="G415" s="36" t="str">
        <f t="shared" si="67"/>
        <v>string</v>
      </c>
      <c r="H415" s="29">
        <v>404</v>
      </c>
      <c r="S415" s="16" t="str">
        <f t="shared" si="59"/>
        <v>post_prop42  string,</v>
      </c>
      <c r="T415" s="67"/>
      <c r="U415" s="68" t="str">
        <f t="shared" si="60"/>
        <v>post_prop42,</v>
      </c>
      <c r="V415" s="67"/>
      <c r="W415" s="67"/>
      <c r="X415" s="68" t="str">
        <f t="shared" si="61"/>
        <v>,a.post_prop42</v>
      </c>
      <c r="AA415" s="16" t="str">
        <f t="shared" si="62"/>
        <v>post_prop42</v>
      </c>
    </row>
    <row r="416" spans="1:27">
      <c r="A416" t="s">
        <v>2245</v>
      </c>
      <c r="B416" s="16" t="str">
        <f t="shared" si="63"/>
        <v>post_prop43 string</v>
      </c>
      <c r="C416" s="20">
        <f t="shared" si="64"/>
        <v>12</v>
      </c>
      <c r="D416" s="20">
        <f t="shared" si="65"/>
        <v>0</v>
      </c>
      <c r="E416" s="20"/>
      <c r="F416" s="36" t="str">
        <f t="shared" si="66"/>
        <v>post_prop43</v>
      </c>
      <c r="G416" s="36" t="str">
        <f t="shared" si="67"/>
        <v>string</v>
      </c>
      <c r="H416" s="29">
        <v>405</v>
      </c>
      <c r="S416" s="16" t="str">
        <f t="shared" si="59"/>
        <v>post_prop43  string,</v>
      </c>
      <c r="T416" s="67"/>
      <c r="U416" s="68" t="str">
        <f t="shared" si="60"/>
        <v>post_prop43,</v>
      </c>
      <c r="V416" s="67"/>
      <c r="W416" s="67"/>
      <c r="X416" s="68" t="str">
        <f t="shared" si="61"/>
        <v>,a.post_prop43</v>
      </c>
      <c r="AA416" s="16" t="str">
        <f t="shared" si="62"/>
        <v>post_prop43</v>
      </c>
    </row>
    <row r="417" spans="1:27">
      <c r="A417" t="s">
        <v>2246</v>
      </c>
      <c r="B417" s="16" t="str">
        <f t="shared" si="63"/>
        <v>post_prop44 string</v>
      </c>
      <c r="C417" s="20">
        <f t="shared" si="64"/>
        <v>12</v>
      </c>
      <c r="D417" s="20">
        <f t="shared" si="65"/>
        <v>0</v>
      </c>
      <c r="E417" s="20"/>
      <c r="F417" s="36" t="str">
        <f t="shared" si="66"/>
        <v>post_prop44</v>
      </c>
      <c r="G417" s="36" t="str">
        <f t="shared" si="67"/>
        <v>string</v>
      </c>
      <c r="H417" s="29">
        <v>406</v>
      </c>
      <c r="S417" s="16" t="str">
        <f t="shared" si="59"/>
        <v>post_prop44  string,</v>
      </c>
      <c r="T417" s="67"/>
      <c r="U417" s="68" t="str">
        <f t="shared" si="60"/>
        <v>post_prop44,</v>
      </c>
      <c r="V417" s="67"/>
      <c r="W417" s="67"/>
      <c r="X417" s="68" t="str">
        <f t="shared" si="61"/>
        <v>,a.post_prop44</v>
      </c>
      <c r="AA417" s="16" t="str">
        <f t="shared" si="62"/>
        <v>post_prop44</v>
      </c>
    </row>
    <row r="418" spans="1:27">
      <c r="A418" t="s">
        <v>2247</v>
      </c>
      <c r="B418" s="16" t="str">
        <f t="shared" si="63"/>
        <v>post_prop45 string</v>
      </c>
      <c r="C418" s="20">
        <f t="shared" si="64"/>
        <v>12</v>
      </c>
      <c r="D418" s="20">
        <f t="shared" si="65"/>
        <v>0</v>
      </c>
      <c r="E418" s="20"/>
      <c r="F418" s="36" t="str">
        <f t="shared" si="66"/>
        <v>post_prop45</v>
      </c>
      <c r="G418" s="36" t="str">
        <f t="shared" si="67"/>
        <v>string</v>
      </c>
      <c r="H418" s="29">
        <v>407</v>
      </c>
      <c r="S418" s="16" t="str">
        <f t="shared" si="59"/>
        <v>post_prop45  string,</v>
      </c>
      <c r="T418" s="67"/>
      <c r="U418" s="68" t="str">
        <f t="shared" si="60"/>
        <v>post_prop45,</v>
      </c>
      <c r="V418" s="67"/>
      <c r="W418" s="67"/>
      <c r="X418" s="68" t="str">
        <f t="shared" si="61"/>
        <v>,a.post_prop45</v>
      </c>
      <c r="AA418" s="16" t="str">
        <f t="shared" si="62"/>
        <v>post_prop45</v>
      </c>
    </row>
    <row r="419" spans="1:27">
      <c r="A419" t="s">
        <v>2248</v>
      </c>
      <c r="B419" s="16" t="str">
        <f t="shared" si="63"/>
        <v>post_prop46 string</v>
      </c>
      <c r="C419" s="20">
        <f t="shared" si="64"/>
        <v>12</v>
      </c>
      <c r="D419" s="20">
        <f t="shared" si="65"/>
        <v>0</v>
      </c>
      <c r="E419" s="20"/>
      <c r="F419" s="36" t="str">
        <f t="shared" si="66"/>
        <v>post_prop46</v>
      </c>
      <c r="G419" s="36" t="str">
        <f t="shared" si="67"/>
        <v>string</v>
      </c>
      <c r="H419" s="29">
        <v>408</v>
      </c>
      <c r="S419" s="16" t="str">
        <f t="shared" si="59"/>
        <v>post_prop46  string,</v>
      </c>
      <c r="T419" s="67"/>
      <c r="U419" s="68" t="str">
        <f t="shared" si="60"/>
        <v>post_prop46,</v>
      </c>
      <c r="V419" s="67"/>
      <c r="W419" s="67"/>
      <c r="X419" s="68" t="str">
        <f t="shared" si="61"/>
        <v>,a.post_prop46</v>
      </c>
      <c r="AA419" s="16" t="str">
        <f t="shared" si="62"/>
        <v>post_prop46</v>
      </c>
    </row>
    <row r="420" spans="1:27">
      <c r="A420" t="s">
        <v>2249</v>
      </c>
      <c r="B420" s="16" t="str">
        <f t="shared" si="63"/>
        <v>post_prop47 string</v>
      </c>
      <c r="C420" s="20">
        <f t="shared" si="64"/>
        <v>12</v>
      </c>
      <c r="D420" s="20">
        <f t="shared" si="65"/>
        <v>0</v>
      </c>
      <c r="F420" s="36" t="str">
        <f t="shared" si="66"/>
        <v>post_prop47</v>
      </c>
      <c r="G420" s="36" t="str">
        <f t="shared" si="67"/>
        <v>string</v>
      </c>
      <c r="H420" s="29">
        <v>409</v>
      </c>
      <c r="S420" s="16" t="str">
        <f t="shared" si="59"/>
        <v>post_prop47  string,</v>
      </c>
      <c r="T420" s="67"/>
      <c r="U420" s="68" t="str">
        <f t="shared" si="60"/>
        <v>post_prop47,</v>
      </c>
      <c r="V420" s="67"/>
      <c r="W420" s="67"/>
      <c r="X420" s="68" t="str">
        <f t="shared" si="61"/>
        <v>,a.post_prop47</v>
      </c>
      <c r="AA420" s="16" t="str">
        <f t="shared" si="62"/>
        <v>post_prop47</v>
      </c>
    </row>
    <row r="421" spans="1:27">
      <c r="A421" t="s">
        <v>2250</v>
      </c>
      <c r="B421" s="16" t="str">
        <f t="shared" si="63"/>
        <v>post_prop48 string</v>
      </c>
      <c r="C421" s="20">
        <f t="shared" si="64"/>
        <v>12</v>
      </c>
      <c r="D421" s="20">
        <f t="shared" si="65"/>
        <v>0</v>
      </c>
      <c r="E421" s="20"/>
      <c r="F421" s="36" t="str">
        <f t="shared" si="66"/>
        <v>post_prop48</v>
      </c>
      <c r="G421" s="36" t="str">
        <f t="shared" si="67"/>
        <v>string</v>
      </c>
      <c r="H421" s="29">
        <v>410</v>
      </c>
      <c r="S421" s="16" t="str">
        <f t="shared" si="59"/>
        <v>post_prop48  string,</v>
      </c>
      <c r="T421" s="67"/>
      <c r="U421" s="68" t="str">
        <f t="shared" si="60"/>
        <v>post_prop48,</v>
      </c>
      <c r="V421" s="67"/>
      <c r="W421" s="67"/>
      <c r="X421" s="68" t="str">
        <f t="shared" si="61"/>
        <v>,a.post_prop48</v>
      </c>
      <c r="AA421" s="16" t="str">
        <f t="shared" si="62"/>
        <v>post_prop48</v>
      </c>
    </row>
    <row r="422" spans="1:27">
      <c r="A422" t="s">
        <v>2251</v>
      </c>
      <c r="B422" s="16" t="str">
        <f t="shared" si="63"/>
        <v>post_prop49 string</v>
      </c>
      <c r="C422" s="20">
        <f t="shared" si="64"/>
        <v>12</v>
      </c>
      <c r="D422" s="20">
        <f t="shared" si="65"/>
        <v>0</v>
      </c>
      <c r="E422" s="20"/>
      <c r="F422" s="36" t="str">
        <f t="shared" si="66"/>
        <v>post_prop49</v>
      </c>
      <c r="G422" s="36" t="str">
        <f t="shared" si="67"/>
        <v>string</v>
      </c>
      <c r="H422" s="29">
        <v>411</v>
      </c>
      <c r="S422" s="16" t="str">
        <f t="shared" si="59"/>
        <v>post_prop49  string,</v>
      </c>
      <c r="T422" s="67"/>
      <c r="U422" s="68" t="str">
        <f t="shared" si="60"/>
        <v>post_prop49,</v>
      </c>
      <c r="V422" s="67"/>
      <c r="W422" s="67"/>
      <c r="X422" s="68" t="str">
        <f t="shared" si="61"/>
        <v>,a.post_prop49</v>
      </c>
      <c r="AA422" s="16" t="str">
        <f t="shared" si="62"/>
        <v>post_prop49</v>
      </c>
    </row>
    <row r="423" spans="1:27">
      <c r="A423" t="s">
        <v>2252</v>
      </c>
      <c r="B423" s="16" t="str">
        <f t="shared" si="63"/>
        <v>post_prop50 string</v>
      </c>
      <c r="C423" s="20">
        <f t="shared" si="64"/>
        <v>12</v>
      </c>
      <c r="D423" s="20">
        <f t="shared" si="65"/>
        <v>0</v>
      </c>
      <c r="E423" s="20"/>
      <c r="F423" s="36" t="str">
        <f t="shared" si="66"/>
        <v>post_prop50</v>
      </c>
      <c r="G423" s="36" t="str">
        <f t="shared" si="67"/>
        <v>string</v>
      </c>
      <c r="H423" s="29">
        <v>412</v>
      </c>
      <c r="S423" s="16" t="str">
        <f t="shared" si="59"/>
        <v>post_prop50  string,</v>
      </c>
      <c r="T423" s="67"/>
      <c r="U423" s="68" t="str">
        <f t="shared" si="60"/>
        <v>post_prop50,</v>
      </c>
      <c r="V423" s="67"/>
      <c r="W423" s="67"/>
      <c r="X423" s="68" t="str">
        <f t="shared" si="61"/>
        <v>,a.post_prop50</v>
      </c>
      <c r="AA423" s="16" t="str">
        <f t="shared" si="62"/>
        <v>post_prop50</v>
      </c>
    </row>
    <row r="424" spans="1:27">
      <c r="A424" t="s">
        <v>2253</v>
      </c>
      <c r="B424" s="16" t="str">
        <f t="shared" si="63"/>
        <v>post_prop51 string</v>
      </c>
      <c r="C424" s="20">
        <f t="shared" si="64"/>
        <v>12</v>
      </c>
      <c r="D424" s="20">
        <f t="shared" si="65"/>
        <v>0</v>
      </c>
      <c r="E424" s="20"/>
      <c r="F424" s="36" t="str">
        <f t="shared" si="66"/>
        <v>post_prop51</v>
      </c>
      <c r="G424" s="36" t="str">
        <f t="shared" si="67"/>
        <v>string</v>
      </c>
      <c r="H424" s="29">
        <v>413</v>
      </c>
      <c r="S424" s="16" t="str">
        <f t="shared" si="59"/>
        <v>post_prop51  string,</v>
      </c>
      <c r="T424" s="67"/>
      <c r="U424" s="68" t="str">
        <f t="shared" si="60"/>
        <v>post_prop51,</v>
      </c>
      <c r="V424" s="67"/>
      <c r="W424" s="67"/>
      <c r="X424" s="68" t="str">
        <f t="shared" si="61"/>
        <v>,a.post_prop51</v>
      </c>
      <c r="AA424" s="16" t="str">
        <f t="shared" si="62"/>
        <v>post_prop51</v>
      </c>
    </row>
    <row r="425" spans="1:27">
      <c r="A425" t="s">
        <v>2254</v>
      </c>
      <c r="B425" s="16" t="str">
        <f t="shared" si="63"/>
        <v>post_prop52 string</v>
      </c>
      <c r="C425" s="20">
        <f t="shared" si="64"/>
        <v>12</v>
      </c>
      <c r="D425" s="20">
        <f t="shared" si="65"/>
        <v>0</v>
      </c>
      <c r="F425" s="36" t="str">
        <f t="shared" si="66"/>
        <v>post_prop52</v>
      </c>
      <c r="G425" s="36" t="str">
        <f t="shared" si="67"/>
        <v>string</v>
      </c>
      <c r="H425" s="29">
        <v>414</v>
      </c>
      <c r="S425" s="16" t="str">
        <f t="shared" si="59"/>
        <v>post_prop52  string,</v>
      </c>
      <c r="T425" s="67"/>
      <c r="U425" s="68" t="str">
        <f t="shared" si="60"/>
        <v>post_prop52,</v>
      </c>
      <c r="V425" s="67"/>
      <c r="W425" s="67"/>
      <c r="X425" s="68" t="str">
        <f t="shared" si="61"/>
        <v>,a.post_prop52</v>
      </c>
      <c r="AA425" s="16" t="str">
        <f t="shared" si="62"/>
        <v>post_prop52</v>
      </c>
    </row>
    <row r="426" spans="1:27">
      <c r="A426" t="s">
        <v>2255</v>
      </c>
      <c r="B426" s="16" t="str">
        <f t="shared" si="63"/>
        <v>post_prop53 string</v>
      </c>
      <c r="C426" s="20">
        <f t="shared" si="64"/>
        <v>12</v>
      </c>
      <c r="D426" s="20">
        <f t="shared" si="65"/>
        <v>0</v>
      </c>
      <c r="E426" s="20"/>
      <c r="F426" s="36" t="str">
        <f t="shared" si="66"/>
        <v>post_prop53</v>
      </c>
      <c r="G426" s="36" t="str">
        <f t="shared" si="67"/>
        <v>string</v>
      </c>
      <c r="H426" s="29">
        <v>415</v>
      </c>
      <c r="S426" s="16" t="str">
        <f t="shared" si="59"/>
        <v>post_prop53  string,</v>
      </c>
      <c r="T426" s="67"/>
      <c r="U426" s="68" t="str">
        <f t="shared" si="60"/>
        <v>post_prop53,</v>
      </c>
      <c r="V426" s="67"/>
      <c r="W426" s="67"/>
      <c r="X426" s="68" t="str">
        <f t="shared" si="61"/>
        <v>,a.post_prop53</v>
      </c>
      <c r="AA426" s="16" t="str">
        <f t="shared" si="62"/>
        <v>post_prop53</v>
      </c>
    </row>
    <row r="427" spans="1:27">
      <c r="A427" t="s">
        <v>2256</v>
      </c>
      <c r="B427" s="16" t="str">
        <f t="shared" si="63"/>
        <v>post_prop54 string</v>
      </c>
      <c r="C427" s="20">
        <f t="shared" si="64"/>
        <v>12</v>
      </c>
      <c r="D427" s="20">
        <f t="shared" si="65"/>
        <v>0</v>
      </c>
      <c r="E427" s="20"/>
      <c r="F427" s="36" t="str">
        <f t="shared" si="66"/>
        <v>post_prop54</v>
      </c>
      <c r="G427" s="36" t="str">
        <f t="shared" si="67"/>
        <v>string</v>
      </c>
      <c r="H427" s="29">
        <v>416</v>
      </c>
      <c r="S427" s="16" t="str">
        <f t="shared" si="59"/>
        <v>post_prop54  string,</v>
      </c>
      <c r="T427" s="67"/>
      <c r="U427" s="68" t="str">
        <f t="shared" si="60"/>
        <v>post_prop54,</v>
      </c>
      <c r="V427" s="67"/>
      <c r="W427" s="67"/>
      <c r="X427" s="68" t="str">
        <f t="shared" si="61"/>
        <v>,a.post_prop54</v>
      </c>
      <c r="AA427" s="16" t="str">
        <f t="shared" si="62"/>
        <v>post_prop54</v>
      </c>
    </row>
    <row r="428" spans="1:27">
      <c r="A428" t="s">
        <v>2257</v>
      </c>
      <c r="B428" s="16" t="str">
        <f t="shared" si="63"/>
        <v>post_prop55 string</v>
      </c>
      <c r="C428" s="20">
        <f t="shared" si="64"/>
        <v>12</v>
      </c>
      <c r="D428" s="20">
        <f t="shared" si="65"/>
        <v>0</v>
      </c>
      <c r="E428" s="20"/>
      <c r="F428" s="36" t="str">
        <f t="shared" si="66"/>
        <v>post_prop55</v>
      </c>
      <c r="G428" s="36" t="str">
        <f t="shared" si="67"/>
        <v>string</v>
      </c>
      <c r="H428" s="29">
        <v>417</v>
      </c>
      <c r="S428" s="16" t="str">
        <f t="shared" si="59"/>
        <v>post_prop55  string,</v>
      </c>
      <c r="T428" s="67"/>
      <c r="U428" s="68" t="str">
        <f t="shared" si="60"/>
        <v>post_prop55,</v>
      </c>
      <c r="V428" s="67"/>
      <c r="W428" s="67"/>
      <c r="X428" s="68" t="str">
        <f t="shared" si="61"/>
        <v>,a.post_prop55</v>
      </c>
      <c r="AA428" s="16" t="str">
        <f t="shared" si="62"/>
        <v>post_prop55</v>
      </c>
    </row>
    <row r="429" spans="1:27">
      <c r="A429" t="s">
        <v>2258</v>
      </c>
      <c r="B429" s="16" t="str">
        <f t="shared" si="63"/>
        <v>post_prop56 string</v>
      </c>
      <c r="C429" s="20">
        <f t="shared" si="64"/>
        <v>12</v>
      </c>
      <c r="D429" s="20">
        <f t="shared" si="65"/>
        <v>0</v>
      </c>
      <c r="E429" s="20"/>
      <c r="F429" s="36" t="str">
        <f t="shared" si="66"/>
        <v>post_prop56</v>
      </c>
      <c r="G429" s="36" t="str">
        <f t="shared" si="67"/>
        <v>string</v>
      </c>
      <c r="H429" s="29">
        <v>418</v>
      </c>
      <c r="S429" s="16" t="str">
        <f t="shared" si="59"/>
        <v>post_prop56  string,</v>
      </c>
      <c r="T429" s="67"/>
      <c r="U429" s="68" t="str">
        <f t="shared" si="60"/>
        <v>post_prop56,</v>
      </c>
      <c r="V429" s="67"/>
      <c r="W429" s="67"/>
      <c r="X429" s="68" t="str">
        <f t="shared" si="61"/>
        <v>,a.post_prop56</v>
      </c>
      <c r="AA429" s="16" t="str">
        <f t="shared" si="62"/>
        <v>post_prop56</v>
      </c>
    </row>
    <row r="430" spans="1:27">
      <c r="A430" t="s">
        <v>2259</v>
      </c>
      <c r="B430" s="16" t="str">
        <f t="shared" si="63"/>
        <v>post_prop57 string</v>
      </c>
      <c r="C430" s="20">
        <f t="shared" si="64"/>
        <v>12</v>
      </c>
      <c r="D430" s="20">
        <f t="shared" si="65"/>
        <v>0</v>
      </c>
      <c r="F430" s="36" t="str">
        <f t="shared" si="66"/>
        <v>post_prop57</v>
      </c>
      <c r="G430" s="36" t="str">
        <f t="shared" si="67"/>
        <v>string</v>
      </c>
      <c r="H430" s="29">
        <v>419</v>
      </c>
      <c r="S430" s="16" t="str">
        <f t="shared" si="59"/>
        <v>post_prop57  string,</v>
      </c>
      <c r="T430" s="67"/>
      <c r="U430" s="68" t="str">
        <f t="shared" si="60"/>
        <v>post_prop57,</v>
      </c>
      <c r="V430" s="67"/>
      <c r="W430" s="67"/>
      <c r="X430" s="68" t="str">
        <f t="shared" si="61"/>
        <v>,a.post_prop57</v>
      </c>
      <c r="AA430" s="16" t="str">
        <f t="shared" si="62"/>
        <v>post_prop57</v>
      </c>
    </row>
    <row r="431" spans="1:27">
      <c r="A431" t="s">
        <v>2260</v>
      </c>
      <c r="B431" s="16" t="str">
        <f t="shared" si="63"/>
        <v>post_prop58 string</v>
      </c>
      <c r="C431" s="20">
        <f t="shared" si="64"/>
        <v>12</v>
      </c>
      <c r="D431" s="20">
        <f t="shared" si="65"/>
        <v>0</v>
      </c>
      <c r="E431" s="20"/>
      <c r="F431" s="36" t="str">
        <f t="shared" si="66"/>
        <v>post_prop58</v>
      </c>
      <c r="G431" s="36" t="str">
        <f t="shared" si="67"/>
        <v>string</v>
      </c>
      <c r="H431" s="29">
        <v>420</v>
      </c>
      <c r="S431" s="16" t="str">
        <f t="shared" si="59"/>
        <v>post_prop58  string,</v>
      </c>
      <c r="T431" s="67"/>
      <c r="U431" s="68" t="str">
        <f t="shared" si="60"/>
        <v>post_prop58,</v>
      </c>
      <c r="V431" s="67"/>
      <c r="W431" s="67"/>
      <c r="X431" s="68" t="str">
        <f t="shared" si="61"/>
        <v>,a.post_prop58</v>
      </c>
      <c r="AA431" s="16" t="str">
        <f t="shared" si="62"/>
        <v>post_prop58</v>
      </c>
    </row>
    <row r="432" spans="1:27">
      <c r="A432" t="s">
        <v>2261</v>
      </c>
      <c r="B432" s="16" t="str">
        <f t="shared" si="63"/>
        <v>post_prop59 string</v>
      </c>
      <c r="C432" s="20">
        <f t="shared" si="64"/>
        <v>12</v>
      </c>
      <c r="D432" s="20">
        <f t="shared" si="65"/>
        <v>0</v>
      </c>
      <c r="E432" s="20"/>
      <c r="F432" s="36" t="str">
        <f t="shared" si="66"/>
        <v>post_prop59</v>
      </c>
      <c r="G432" s="36" t="str">
        <f t="shared" si="67"/>
        <v>string</v>
      </c>
      <c r="H432" s="29">
        <v>421</v>
      </c>
      <c r="S432" s="16" t="str">
        <f t="shared" si="59"/>
        <v>post_prop59  string,</v>
      </c>
      <c r="T432" s="67"/>
      <c r="U432" s="68" t="str">
        <f t="shared" si="60"/>
        <v>post_prop59,</v>
      </c>
      <c r="V432" s="67"/>
      <c r="W432" s="67"/>
      <c r="X432" s="68" t="str">
        <f t="shared" si="61"/>
        <v>,a.post_prop59</v>
      </c>
      <c r="AA432" s="16" t="str">
        <f t="shared" si="62"/>
        <v>post_prop59</v>
      </c>
    </row>
    <row r="433" spans="1:27">
      <c r="A433" t="s">
        <v>2262</v>
      </c>
      <c r="B433" s="16" t="str">
        <f t="shared" si="63"/>
        <v>post_prop60 string</v>
      </c>
      <c r="C433" s="20">
        <f t="shared" si="64"/>
        <v>12</v>
      </c>
      <c r="D433" s="20">
        <f t="shared" si="65"/>
        <v>0</v>
      </c>
      <c r="E433" s="20"/>
      <c r="F433" s="36" t="str">
        <f t="shared" si="66"/>
        <v>post_prop60</v>
      </c>
      <c r="G433" s="36" t="str">
        <f t="shared" si="67"/>
        <v>string</v>
      </c>
      <c r="H433" s="29">
        <v>422</v>
      </c>
      <c r="S433" s="16" t="str">
        <f t="shared" si="59"/>
        <v>post_prop60  string,</v>
      </c>
      <c r="T433" s="67"/>
      <c r="U433" s="68" t="str">
        <f t="shared" si="60"/>
        <v>post_prop60,</v>
      </c>
      <c r="V433" s="67"/>
      <c r="W433" s="67"/>
      <c r="X433" s="68" t="str">
        <f t="shared" si="61"/>
        <v>,a.post_prop60</v>
      </c>
      <c r="AA433" s="16" t="str">
        <f t="shared" si="62"/>
        <v>post_prop60</v>
      </c>
    </row>
    <row r="434" spans="1:27">
      <c r="A434" t="s">
        <v>2263</v>
      </c>
      <c r="B434" s="16" t="str">
        <f t="shared" si="63"/>
        <v>post_prop61 string</v>
      </c>
      <c r="C434" s="20">
        <f t="shared" si="64"/>
        <v>12</v>
      </c>
      <c r="D434" s="20">
        <f t="shared" si="65"/>
        <v>0</v>
      </c>
      <c r="E434" s="20"/>
      <c r="F434" s="36" t="str">
        <f t="shared" si="66"/>
        <v>post_prop61</v>
      </c>
      <c r="G434" s="36" t="str">
        <f t="shared" si="67"/>
        <v>string</v>
      </c>
      <c r="H434" s="29">
        <v>423</v>
      </c>
      <c r="S434" s="16" t="str">
        <f t="shared" si="59"/>
        <v>post_prop61  string,</v>
      </c>
      <c r="T434" s="67"/>
      <c r="U434" s="68" t="str">
        <f t="shared" si="60"/>
        <v>post_prop61,</v>
      </c>
      <c r="V434" s="67"/>
      <c r="W434" s="67"/>
      <c r="X434" s="68" t="str">
        <f t="shared" si="61"/>
        <v>,a.post_prop61</v>
      </c>
      <c r="AA434" s="16" t="str">
        <f t="shared" si="62"/>
        <v>post_prop61</v>
      </c>
    </row>
    <row r="435" spans="1:27">
      <c r="A435" t="s">
        <v>2264</v>
      </c>
      <c r="B435" s="16" t="str">
        <f t="shared" si="63"/>
        <v>post_prop62 string</v>
      </c>
      <c r="C435" s="20">
        <f t="shared" si="64"/>
        <v>12</v>
      </c>
      <c r="D435" s="20">
        <f t="shared" si="65"/>
        <v>0</v>
      </c>
      <c r="F435" s="36" t="str">
        <f t="shared" si="66"/>
        <v>post_prop62</v>
      </c>
      <c r="G435" s="36" t="str">
        <f t="shared" si="67"/>
        <v>string</v>
      </c>
      <c r="H435" s="29">
        <v>424</v>
      </c>
      <c r="S435" s="16" t="str">
        <f t="shared" si="59"/>
        <v>post_prop62  string,</v>
      </c>
      <c r="T435" s="67"/>
      <c r="U435" s="68" t="str">
        <f t="shared" si="60"/>
        <v>post_prop62,</v>
      </c>
      <c r="V435" s="67"/>
      <c r="W435" s="67"/>
      <c r="X435" s="68" t="str">
        <f t="shared" si="61"/>
        <v>,a.post_prop62</v>
      </c>
      <c r="AA435" s="16" t="str">
        <f t="shared" si="62"/>
        <v>post_prop62</v>
      </c>
    </row>
    <row r="436" spans="1:27">
      <c r="A436" t="s">
        <v>2265</v>
      </c>
      <c r="B436" s="16" t="str">
        <f t="shared" si="63"/>
        <v>post_prop63 string</v>
      </c>
      <c r="C436" s="20">
        <f t="shared" si="64"/>
        <v>12</v>
      </c>
      <c r="D436" s="20">
        <f t="shared" si="65"/>
        <v>0</v>
      </c>
      <c r="E436" s="20"/>
      <c r="F436" s="36" t="str">
        <f t="shared" si="66"/>
        <v>post_prop63</v>
      </c>
      <c r="G436" s="36" t="str">
        <f t="shared" si="67"/>
        <v>string</v>
      </c>
      <c r="H436" s="29">
        <v>425</v>
      </c>
      <c r="S436" s="16" t="str">
        <f t="shared" si="59"/>
        <v>post_prop63  string,</v>
      </c>
      <c r="T436" s="67"/>
      <c r="U436" s="68" t="str">
        <f t="shared" si="60"/>
        <v>post_prop63,</v>
      </c>
      <c r="V436" s="67"/>
      <c r="W436" s="67"/>
      <c r="X436" s="68" t="str">
        <f t="shared" si="61"/>
        <v>,a.post_prop63</v>
      </c>
      <c r="AA436" s="16" t="str">
        <f t="shared" si="62"/>
        <v>post_prop63</v>
      </c>
    </row>
    <row r="437" spans="1:27">
      <c r="A437" t="s">
        <v>2266</v>
      </c>
      <c r="B437" s="16" t="str">
        <f t="shared" si="63"/>
        <v>post_prop64 string</v>
      </c>
      <c r="C437" s="20">
        <f t="shared" si="64"/>
        <v>12</v>
      </c>
      <c r="D437" s="20">
        <f t="shared" si="65"/>
        <v>0</v>
      </c>
      <c r="E437" s="20"/>
      <c r="F437" s="36" t="str">
        <f t="shared" si="66"/>
        <v>post_prop64</v>
      </c>
      <c r="G437" s="36" t="str">
        <f t="shared" si="67"/>
        <v>string</v>
      </c>
      <c r="H437" s="29">
        <v>426</v>
      </c>
      <c r="S437" s="16" t="str">
        <f t="shared" si="59"/>
        <v>post_prop64  string,</v>
      </c>
      <c r="T437" s="67"/>
      <c r="U437" s="68" t="str">
        <f t="shared" si="60"/>
        <v>post_prop64,</v>
      </c>
      <c r="V437" s="67"/>
      <c r="W437" s="67"/>
      <c r="X437" s="68" t="str">
        <f t="shared" si="61"/>
        <v>,a.post_prop64</v>
      </c>
      <c r="AA437" s="16" t="str">
        <f t="shared" si="62"/>
        <v>post_prop64</v>
      </c>
    </row>
    <row r="438" spans="1:27">
      <c r="A438" t="s">
        <v>2267</v>
      </c>
      <c r="B438" s="16" t="str">
        <f t="shared" si="63"/>
        <v>post_prop65 string</v>
      </c>
      <c r="C438" s="20">
        <f t="shared" si="64"/>
        <v>12</v>
      </c>
      <c r="D438" s="20">
        <f t="shared" si="65"/>
        <v>0</v>
      </c>
      <c r="E438" s="20"/>
      <c r="F438" s="36" t="str">
        <f t="shared" si="66"/>
        <v>post_prop65</v>
      </c>
      <c r="G438" s="36" t="str">
        <f t="shared" si="67"/>
        <v>string</v>
      </c>
      <c r="H438" s="29">
        <v>427</v>
      </c>
      <c r="S438" s="16" t="str">
        <f t="shared" si="59"/>
        <v>post_prop65  string,</v>
      </c>
      <c r="T438" s="67"/>
      <c r="U438" s="68" t="str">
        <f t="shared" si="60"/>
        <v>post_prop65,</v>
      </c>
      <c r="V438" s="67"/>
      <c r="W438" s="67"/>
      <c r="X438" s="68" t="str">
        <f t="shared" si="61"/>
        <v>,a.post_prop65</v>
      </c>
      <c r="AA438" s="16" t="str">
        <f t="shared" si="62"/>
        <v>post_prop65</v>
      </c>
    </row>
    <row r="439" spans="1:27">
      <c r="A439" t="s">
        <v>2268</v>
      </c>
      <c r="B439" s="16" t="str">
        <f t="shared" si="63"/>
        <v>post_prop66 string</v>
      </c>
      <c r="C439" s="20">
        <f t="shared" si="64"/>
        <v>12</v>
      </c>
      <c r="D439" s="20">
        <f t="shared" si="65"/>
        <v>0</v>
      </c>
      <c r="E439" s="20"/>
      <c r="F439" s="36" t="str">
        <f t="shared" si="66"/>
        <v>post_prop66</v>
      </c>
      <c r="G439" s="36" t="str">
        <f t="shared" si="67"/>
        <v>string</v>
      </c>
      <c r="H439" s="29">
        <v>428</v>
      </c>
      <c r="S439" s="16" t="str">
        <f t="shared" si="59"/>
        <v>post_prop66  string,</v>
      </c>
      <c r="T439" s="67"/>
      <c r="U439" s="68" t="str">
        <f t="shared" si="60"/>
        <v>post_prop66,</v>
      </c>
      <c r="V439" s="67"/>
      <c r="W439" s="67"/>
      <c r="X439" s="68" t="str">
        <f t="shared" si="61"/>
        <v>,a.post_prop66</v>
      </c>
      <c r="AA439" s="16" t="str">
        <f t="shared" si="62"/>
        <v>post_prop66</v>
      </c>
    </row>
    <row r="440" spans="1:27">
      <c r="A440" t="s">
        <v>2269</v>
      </c>
      <c r="B440" s="16" t="str">
        <f t="shared" si="63"/>
        <v>post_prop67 string</v>
      </c>
      <c r="C440" s="20">
        <f t="shared" si="64"/>
        <v>12</v>
      </c>
      <c r="D440" s="20">
        <f t="shared" si="65"/>
        <v>0</v>
      </c>
      <c r="F440" s="36" t="str">
        <f t="shared" si="66"/>
        <v>post_prop67</v>
      </c>
      <c r="G440" s="36" t="str">
        <f t="shared" si="67"/>
        <v>string</v>
      </c>
      <c r="H440" s="29">
        <v>429</v>
      </c>
      <c r="S440" s="16" t="str">
        <f t="shared" si="59"/>
        <v>post_prop67  string,</v>
      </c>
      <c r="T440" s="67"/>
      <c r="U440" s="68" t="str">
        <f t="shared" si="60"/>
        <v>post_prop67,</v>
      </c>
      <c r="V440" s="67"/>
      <c r="W440" s="67"/>
      <c r="X440" s="68" t="str">
        <f t="shared" si="61"/>
        <v>,a.post_prop67</v>
      </c>
      <c r="AA440" s="16" t="str">
        <f t="shared" si="62"/>
        <v>post_prop67</v>
      </c>
    </row>
    <row r="441" spans="1:27">
      <c r="A441" t="s">
        <v>2270</v>
      </c>
      <c r="B441" s="16" t="str">
        <f t="shared" si="63"/>
        <v>post_prop68 string</v>
      </c>
      <c r="C441" s="20">
        <f t="shared" si="64"/>
        <v>12</v>
      </c>
      <c r="D441" s="20">
        <f t="shared" si="65"/>
        <v>0</v>
      </c>
      <c r="E441" s="20"/>
      <c r="F441" s="36" t="str">
        <f t="shared" si="66"/>
        <v>post_prop68</v>
      </c>
      <c r="G441" s="36" t="str">
        <f t="shared" si="67"/>
        <v>string</v>
      </c>
      <c r="H441" s="29">
        <v>430</v>
      </c>
      <c r="S441" s="16" t="str">
        <f t="shared" si="59"/>
        <v>post_prop68  string,</v>
      </c>
      <c r="T441" s="67"/>
      <c r="U441" s="68" t="str">
        <f t="shared" si="60"/>
        <v>post_prop68,</v>
      </c>
      <c r="V441" s="67"/>
      <c r="W441" s="67"/>
      <c r="X441" s="68" t="str">
        <f t="shared" si="61"/>
        <v>,a.post_prop68</v>
      </c>
      <c r="AA441" s="16" t="str">
        <f t="shared" si="62"/>
        <v>post_prop68</v>
      </c>
    </row>
    <row r="442" spans="1:27">
      <c r="A442" t="s">
        <v>2271</v>
      </c>
      <c r="B442" s="16" t="str">
        <f t="shared" si="63"/>
        <v>post_prop69 string</v>
      </c>
      <c r="C442" s="20">
        <f t="shared" si="64"/>
        <v>12</v>
      </c>
      <c r="D442" s="20">
        <f t="shared" si="65"/>
        <v>0</v>
      </c>
      <c r="E442" s="20"/>
      <c r="F442" s="36" t="str">
        <f t="shared" si="66"/>
        <v>post_prop69</v>
      </c>
      <c r="G442" s="36" t="str">
        <f t="shared" si="67"/>
        <v>string</v>
      </c>
      <c r="H442" s="29">
        <v>431</v>
      </c>
      <c r="S442" s="16" t="str">
        <f t="shared" si="59"/>
        <v>post_prop69  string,</v>
      </c>
      <c r="T442" s="67"/>
      <c r="U442" s="68" t="str">
        <f t="shared" si="60"/>
        <v>post_prop69,</v>
      </c>
      <c r="V442" s="67"/>
      <c r="W442" s="67"/>
      <c r="X442" s="68" t="str">
        <f t="shared" si="61"/>
        <v>,a.post_prop69</v>
      </c>
      <c r="AA442" s="16" t="str">
        <f t="shared" si="62"/>
        <v>post_prop69</v>
      </c>
    </row>
    <row r="443" spans="1:27">
      <c r="A443" t="s">
        <v>2272</v>
      </c>
      <c r="B443" s="16" t="str">
        <f t="shared" si="63"/>
        <v>post_prop70 string</v>
      </c>
      <c r="C443" s="20">
        <f t="shared" si="64"/>
        <v>12</v>
      </c>
      <c r="D443" s="20">
        <f t="shared" si="65"/>
        <v>0</v>
      </c>
      <c r="E443" s="20"/>
      <c r="F443" s="36" t="str">
        <f t="shared" si="66"/>
        <v>post_prop70</v>
      </c>
      <c r="G443" s="36" t="str">
        <f t="shared" si="67"/>
        <v>string</v>
      </c>
      <c r="H443" s="29">
        <v>432</v>
      </c>
      <c r="S443" s="16" t="str">
        <f t="shared" si="59"/>
        <v>post_prop70  string,</v>
      </c>
      <c r="T443" s="67"/>
      <c r="U443" s="68" t="str">
        <f t="shared" si="60"/>
        <v>post_prop70,</v>
      </c>
      <c r="V443" s="67"/>
      <c r="W443" s="67"/>
      <c r="X443" s="68" t="str">
        <f t="shared" si="61"/>
        <v>,a.post_prop70</v>
      </c>
      <c r="AA443" s="16" t="str">
        <f t="shared" si="62"/>
        <v>post_prop70</v>
      </c>
    </row>
    <row r="444" spans="1:27">
      <c r="A444" t="s">
        <v>2273</v>
      </c>
      <c r="B444" s="16" t="str">
        <f t="shared" si="63"/>
        <v>post_prop71 string</v>
      </c>
      <c r="C444" s="20">
        <f t="shared" si="64"/>
        <v>12</v>
      </c>
      <c r="D444" s="20">
        <f t="shared" si="65"/>
        <v>0</v>
      </c>
      <c r="E444" s="20"/>
      <c r="F444" s="36" t="str">
        <f t="shared" si="66"/>
        <v>post_prop71</v>
      </c>
      <c r="G444" s="36" t="str">
        <f t="shared" si="67"/>
        <v>string</v>
      </c>
      <c r="H444" s="29">
        <v>433</v>
      </c>
      <c r="S444" s="16" t="str">
        <f t="shared" si="59"/>
        <v>post_prop71  string,</v>
      </c>
      <c r="T444" s="67"/>
      <c r="U444" s="68" t="str">
        <f t="shared" si="60"/>
        <v>post_prop71,</v>
      </c>
      <c r="V444" s="67"/>
      <c r="W444" s="67"/>
      <c r="X444" s="68" t="str">
        <f t="shared" si="61"/>
        <v>,a.post_prop71</v>
      </c>
      <c r="AA444" s="16" t="str">
        <f t="shared" si="62"/>
        <v>post_prop71</v>
      </c>
    </row>
    <row r="445" spans="1:27">
      <c r="A445" t="s">
        <v>2274</v>
      </c>
      <c r="B445" s="16" t="str">
        <f t="shared" si="63"/>
        <v>post_prop72 string</v>
      </c>
      <c r="C445" s="20">
        <f t="shared" si="64"/>
        <v>12</v>
      </c>
      <c r="D445" s="20">
        <f t="shared" si="65"/>
        <v>0</v>
      </c>
      <c r="F445" s="36" t="str">
        <f t="shared" si="66"/>
        <v>post_prop72</v>
      </c>
      <c r="G445" s="36" t="str">
        <f t="shared" si="67"/>
        <v>string</v>
      </c>
      <c r="H445" s="29">
        <v>434</v>
      </c>
      <c r="S445" s="16" t="str">
        <f t="shared" si="59"/>
        <v>post_prop72  string,</v>
      </c>
      <c r="T445" s="67"/>
      <c r="U445" s="68" t="str">
        <f t="shared" si="60"/>
        <v>post_prop72,</v>
      </c>
      <c r="V445" s="67"/>
      <c r="W445" s="67"/>
      <c r="X445" s="68" t="str">
        <f t="shared" si="61"/>
        <v>,a.post_prop72</v>
      </c>
      <c r="AA445" s="16" t="str">
        <f t="shared" si="62"/>
        <v>post_prop72</v>
      </c>
    </row>
    <row r="446" spans="1:27">
      <c r="A446" t="s">
        <v>2275</v>
      </c>
      <c r="B446" s="16" t="str">
        <f t="shared" si="63"/>
        <v>post_prop73 string</v>
      </c>
      <c r="C446" s="20">
        <f t="shared" si="64"/>
        <v>12</v>
      </c>
      <c r="D446" s="20">
        <f t="shared" si="65"/>
        <v>0</v>
      </c>
      <c r="E446" s="20"/>
      <c r="F446" s="36" t="str">
        <f t="shared" si="66"/>
        <v>post_prop73</v>
      </c>
      <c r="G446" s="36" t="str">
        <f t="shared" si="67"/>
        <v>string</v>
      </c>
      <c r="H446" s="29">
        <v>435</v>
      </c>
      <c r="S446" s="16" t="str">
        <f t="shared" si="59"/>
        <v>post_prop73  string,</v>
      </c>
      <c r="T446" s="67"/>
      <c r="U446" s="68" t="str">
        <f t="shared" si="60"/>
        <v>post_prop73,</v>
      </c>
      <c r="V446" s="67"/>
      <c r="W446" s="67"/>
      <c r="X446" s="68" t="str">
        <f t="shared" si="61"/>
        <v>,a.post_prop73</v>
      </c>
      <c r="AA446" s="16" t="str">
        <f t="shared" si="62"/>
        <v>post_prop73</v>
      </c>
    </row>
    <row r="447" spans="1:27">
      <c r="A447" t="s">
        <v>2276</v>
      </c>
      <c r="B447" s="16" t="str">
        <f t="shared" si="63"/>
        <v>post_prop74 string</v>
      </c>
      <c r="C447" s="20">
        <f t="shared" si="64"/>
        <v>12</v>
      </c>
      <c r="D447" s="20">
        <f t="shared" si="65"/>
        <v>0</v>
      </c>
      <c r="E447" s="20"/>
      <c r="F447" s="36" t="str">
        <f t="shared" si="66"/>
        <v>post_prop74</v>
      </c>
      <c r="G447" s="36" t="str">
        <f t="shared" si="67"/>
        <v>string</v>
      </c>
      <c r="H447" s="29">
        <v>436</v>
      </c>
      <c r="S447" s="16" t="str">
        <f t="shared" si="59"/>
        <v>post_prop74  string,</v>
      </c>
      <c r="T447" s="67"/>
      <c r="U447" s="68" t="str">
        <f t="shared" si="60"/>
        <v>post_prop74,</v>
      </c>
      <c r="V447" s="67"/>
      <c r="W447" s="67"/>
      <c r="X447" s="68" t="str">
        <f t="shared" si="61"/>
        <v>,a.post_prop74</v>
      </c>
      <c r="AA447" s="16" t="str">
        <f t="shared" si="62"/>
        <v>post_prop74</v>
      </c>
    </row>
    <row r="448" spans="1:27">
      <c r="A448" t="s">
        <v>2277</v>
      </c>
      <c r="B448" s="16" t="str">
        <f t="shared" si="63"/>
        <v>post_prop75 string</v>
      </c>
      <c r="C448" s="20">
        <f t="shared" si="64"/>
        <v>12</v>
      </c>
      <c r="D448" s="20">
        <f t="shared" si="65"/>
        <v>0</v>
      </c>
      <c r="E448" s="20"/>
      <c r="F448" s="36" t="str">
        <f t="shared" si="66"/>
        <v>post_prop75</v>
      </c>
      <c r="G448" s="36" t="str">
        <f t="shared" si="67"/>
        <v>string</v>
      </c>
      <c r="H448" s="29">
        <v>437</v>
      </c>
      <c r="S448" s="16" t="str">
        <f t="shared" si="59"/>
        <v>post_prop75  string,</v>
      </c>
      <c r="T448" s="67"/>
      <c r="U448" s="68" t="str">
        <f t="shared" si="60"/>
        <v>post_prop75,</v>
      </c>
      <c r="V448" s="67"/>
      <c r="W448" s="67"/>
      <c r="X448" s="68" t="str">
        <f t="shared" si="61"/>
        <v>,a.post_prop75</v>
      </c>
      <c r="AA448" s="16" t="str">
        <f t="shared" si="62"/>
        <v>post_prop75</v>
      </c>
    </row>
    <row r="449" spans="1:27">
      <c r="A449" t="s">
        <v>2278</v>
      </c>
      <c r="B449" s="16" t="str">
        <f t="shared" si="63"/>
        <v>post_purchaseid string</v>
      </c>
      <c r="C449" s="20">
        <f t="shared" si="64"/>
        <v>16</v>
      </c>
      <c r="D449" s="20">
        <f t="shared" si="65"/>
        <v>0</v>
      </c>
      <c r="E449" s="20"/>
      <c r="F449" s="36" t="str">
        <f t="shared" si="66"/>
        <v>post_purchaseid</v>
      </c>
      <c r="G449" s="36" t="str">
        <f t="shared" si="67"/>
        <v>string</v>
      </c>
      <c r="H449" s="29">
        <v>438</v>
      </c>
      <c r="S449" s="16" t="str">
        <f t="shared" si="59"/>
        <v>post_purchaseid  string,</v>
      </c>
      <c r="T449" s="67"/>
      <c r="U449" s="68" t="str">
        <f t="shared" si="60"/>
        <v>post_purchaseid,</v>
      </c>
      <c r="V449" s="67"/>
      <c r="W449" s="67"/>
      <c r="X449" s="68" t="str">
        <f t="shared" si="61"/>
        <v>,a.post_purchaseid</v>
      </c>
      <c r="AA449" s="16" t="str">
        <f t="shared" si="62"/>
        <v>post_purchaseid</v>
      </c>
    </row>
    <row r="450" spans="1:27">
      <c r="A450" t="s">
        <v>2279</v>
      </c>
      <c r="B450" s="16" t="str">
        <f t="shared" si="63"/>
        <v>post_referrer string</v>
      </c>
      <c r="C450" s="20">
        <f t="shared" si="64"/>
        <v>14</v>
      </c>
      <c r="D450" s="20">
        <f t="shared" si="65"/>
        <v>0</v>
      </c>
      <c r="F450" s="36" t="str">
        <f t="shared" si="66"/>
        <v>post_referrer</v>
      </c>
      <c r="G450" s="36" t="str">
        <f t="shared" si="67"/>
        <v>string</v>
      </c>
      <c r="H450" s="29">
        <v>439</v>
      </c>
      <c r="S450" s="16" t="str">
        <f t="shared" si="59"/>
        <v>post_referrer  string,</v>
      </c>
      <c r="T450" s="67"/>
      <c r="U450" s="68" t="str">
        <f t="shared" si="60"/>
        <v>post_referrer,</v>
      </c>
      <c r="V450" s="67"/>
      <c r="W450" s="67"/>
      <c r="X450" s="68" t="str">
        <f t="shared" si="61"/>
        <v>,a.post_referrer</v>
      </c>
      <c r="AA450" s="16" t="str">
        <f t="shared" si="62"/>
        <v>post_referrer</v>
      </c>
    </row>
    <row r="451" spans="1:27">
      <c r="A451" t="s">
        <v>2280</v>
      </c>
      <c r="B451" s="16" t="str">
        <f t="shared" si="63"/>
        <v>post_s_kwcid string</v>
      </c>
      <c r="C451" s="20">
        <f t="shared" si="64"/>
        <v>13</v>
      </c>
      <c r="D451" s="20">
        <f t="shared" si="65"/>
        <v>0</v>
      </c>
      <c r="E451" s="20"/>
      <c r="F451" s="36" t="str">
        <f t="shared" si="66"/>
        <v>post_s_kwcid</v>
      </c>
      <c r="G451" s="36" t="str">
        <f t="shared" si="67"/>
        <v>string</v>
      </c>
      <c r="H451" s="29">
        <v>440</v>
      </c>
      <c r="S451" s="16" t="str">
        <f t="shared" si="59"/>
        <v>post_s_kwcid  string,</v>
      </c>
      <c r="T451" s="67"/>
      <c r="U451" s="68" t="str">
        <f t="shared" si="60"/>
        <v>post_s_kwcid,</v>
      </c>
      <c r="V451" s="67"/>
      <c r="W451" s="67"/>
      <c r="X451" s="68" t="str">
        <f t="shared" si="61"/>
        <v>,a.post_s_kwcid</v>
      </c>
      <c r="AA451" s="16" t="str">
        <f t="shared" si="62"/>
        <v>post_s_kwcid</v>
      </c>
    </row>
    <row r="452" spans="1:27">
      <c r="A452" t="s">
        <v>2281</v>
      </c>
      <c r="B452" s="16" t="str">
        <f t="shared" si="63"/>
        <v>post_search_engine bigint</v>
      </c>
      <c r="C452" s="20">
        <f t="shared" si="64"/>
        <v>19</v>
      </c>
      <c r="D452" s="20">
        <f t="shared" si="65"/>
        <v>0</v>
      </c>
      <c r="E452" s="20"/>
      <c r="F452" s="36" t="str">
        <f t="shared" si="66"/>
        <v>post_search_engine</v>
      </c>
      <c r="G452" s="36" t="str">
        <f t="shared" si="67"/>
        <v>bigint</v>
      </c>
      <c r="H452" s="29">
        <v>441</v>
      </c>
      <c r="S452" s="16" t="str">
        <f t="shared" si="59"/>
        <v>post_search_engine  bigint,</v>
      </c>
      <c r="T452" s="67"/>
      <c r="U452" s="68" t="str">
        <f t="shared" si="60"/>
        <v>post_search_engine,</v>
      </c>
      <c r="V452" s="67"/>
      <c r="W452" s="67"/>
      <c r="X452" s="68" t="str">
        <f t="shared" si="61"/>
        <v>,a.post_search_engine</v>
      </c>
      <c r="AA452" s="16" t="str">
        <f t="shared" si="62"/>
        <v>post_search_engine</v>
      </c>
    </row>
    <row r="453" spans="1:27">
      <c r="A453" t="s">
        <v>2282</v>
      </c>
      <c r="B453" s="16" t="str">
        <f t="shared" si="63"/>
        <v>post_socialaccountandappids string</v>
      </c>
      <c r="C453" s="20">
        <f t="shared" si="64"/>
        <v>28</v>
      </c>
      <c r="D453" s="20">
        <f t="shared" si="65"/>
        <v>0</v>
      </c>
      <c r="E453" s="20"/>
      <c r="F453" s="36" t="str">
        <f t="shared" si="66"/>
        <v>post_socialaccountandappids</v>
      </c>
      <c r="G453" s="36" t="str">
        <f t="shared" si="67"/>
        <v>string</v>
      </c>
      <c r="H453" s="29">
        <v>442</v>
      </c>
      <c r="S453" s="16" t="str">
        <f t="shared" si="59"/>
        <v>post_socialaccountandappids  string,</v>
      </c>
      <c r="T453" s="67"/>
      <c r="U453" s="68" t="str">
        <f t="shared" si="60"/>
        <v>post_socialaccountandappids,</v>
      </c>
      <c r="V453" s="67"/>
      <c r="W453" s="67"/>
      <c r="X453" s="68" t="str">
        <f t="shared" si="61"/>
        <v>,a.post_socialaccountandappids</v>
      </c>
      <c r="AA453" s="16" t="str">
        <f t="shared" si="62"/>
        <v>post_socialaccountandappids</v>
      </c>
    </row>
    <row r="454" spans="1:27">
      <c r="A454" t="s">
        <v>2283</v>
      </c>
      <c r="B454" s="16" t="str">
        <f t="shared" si="63"/>
        <v>post_socialassettrackingcode string</v>
      </c>
      <c r="C454" s="20">
        <f t="shared" si="64"/>
        <v>29</v>
      </c>
      <c r="D454" s="20">
        <f t="shared" si="65"/>
        <v>0</v>
      </c>
      <c r="E454" s="20"/>
      <c r="F454" s="36" t="str">
        <f t="shared" si="66"/>
        <v>post_socialassettrackingcode</v>
      </c>
      <c r="G454" s="36" t="str">
        <f t="shared" si="67"/>
        <v>string</v>
      </c>
      <c r="H454" s="29">
        <v>443</v>
      </c>
      <c r="S454" s="16" t="str">
        <f t="shared" si="59"/>
        <v>post_socialassettrackingcode  string,</v>
      </c>
      <c r="T454" s="67"/>
      <c r="U454" s="68" t="str">
        <f t="shared" si="60"/>
        <v>post_socialassettrackingcode,</v>
      </c>
      <c r="V454" s="67"/>
      <c r="W454" s="67"/>
      <c r="X454" s="68" t="str">
        <f t="shared" si="61"/>
        <v>,a.post_socialassettrackingcode</v>
      </c>
      <c r="AA454" s="16" t="str">
        <f t="shared" si="62"/>
        <v>post_socialassettrackingcode</v>
      </c>
    </row>
    <row r="455" spans="1:27">
      <c r="A455" t="s">
        <v>2284</v>
      </c>
      <c r="B455" s="16" t="str">
        <f t="shared" si="63"/>
        <v>post_socialauthor string</v>
      </c>
      <c r="C455" s="20">
        <f t="shared" si="64"/>
        <v>18</v>
      </c>
      <c r="D455" s="20">
        <f t="shared" si="65"/>
        <v>0</v>
      </c>
      <c r="F455" s="36" t="str">
        <f t="shared" si="66"/>
        <v>post_socialauthor</v>
      </c>
      <c r="G455" s="36" t="str">
        <f t="shared" si="67"/>
        <v>string</v>
      </c>
      <c r="H455" s="29">
        <v>444</v>
      </c>
      <c r="S455" s="16" t="str">
        <f t="shared" si="59"/>
        <v>post_socialauthor  string,</v>
      </c>
      <c r="T455" s="67"/>
      <c r="U455" s="68" t="str">
        <f t="shared" si="60"/>
        <v>post_socialauthor,</v>
      </c>
      <c r="V455" s="67"/>
      <c r="W455" s="67"/>
      <c r="X455" s="68" t="str">
        <f t="shared" si="61"/>
        <v>,a.post_socialauthor</v>
      </c>
      <c r="AA455" s="16" t="str">
        <f t="shared" si="62"/>
        <v>post_socialauthor</v>
      </c>
    </row>
    <row r="456" spans="1:27">
      <c r="A456" t="s">
        <v>2285</v>
      </c>
      <c r="B456" s="16" t="str">
        <f t="shared" si="63"/>
        <v>post_socialcontentprovider string</v>
      </c>
      <c r="C456" s="20">
        <f t="shared" si="64"/>
        <v>27</v>
      </c>
      <c r="D456" s="20">
        <f t="shared" si="65"/>
        <v>0</v>
      </c>
      <c r="E456" s="20"/>
      <c r="F456" s="36" t="str">
        <f t="shared" si="66"/>
        <v>post_socialcontentprovider</v>
      </c>
      <c r="G456" s="36" t="str">
        <f t="shared" si="67"/>
        <v>string</v>
      </c>
      <c r="H456" s="29">
        <v>445</v>
      </c>
      <c r="S456" s="16" t="str">
        <f t="shared" si="59"/>
        <v>post_socialcontentprovider  string,</v>
      </c>
      <c r="T456" s="67"/>
      <c r="U456" s="68" t="str">
        <f t="shared" si="60"/>
        <v>post_socialcontentprovider,</v>
      </c>
      <c r="V456" s="67"/>
      <c r="W456" s="67"/>
      <c r="X456" s="68" t="str">
        <f t="shared" si="61"/>
        <v>,a.post_socialcontentprovider</v>
      </c>
      <c r="AA456" s="16" t="str">
        <f t="shared" si="62"/>
        <v>post_socialcontentprovider</v>
      </c>
    </row>
    <row r="457" spans="1:27">
      <c r="A457" t="s">
        <v>2286</v>
      </c>
      <c r="B457" s="16" t="str">
        <f t="shared" si="63"/>
        <v>post_socialfbstories string</v>
      </c>
      <c r="C457" s="20">
        <f t="shared" si="64"/>
        <v>21</v>
      </c>
      <c r="D457" s="20">
        <f t="shared" si="65"/>
        <v>0</v>
      </c>
      <c r="E457" s="20"/>
      <c r="F457" s="36" t="str">
        <f t="shared" si="66"/>
        <v>post_socialfbstories</v>
      </c>
      <c r="G457" s="36" t="str">
        <f t="shared" si="67"/>
        <v>string</v>
      </c>
      <c r="H457" s="29">
        <v>446</v>
      </c>
      <c r="S457" s="16" t="str">
        <f t="shared" si="59"/>
        <v>post_socialfbstories  string,</v>
      </c>
      <c r="T457" s="67"/>
      <c r="U457" s="68" t="str">
        <f t="shared" si="60"/>
        <v>post_socialfbstories,</v>
      </c>
      <c r="V457" s="67"/>
      <c r="W457" s="67"/>
      <c r="X457" s="68" t="str">
        <f t="shared" si="61"/>
        <v>,a.post_socialfbstories</v>
      </c>
      <c r="AA457" s="16" t="str">
        <f t="shared" si="62"/>
        <v>post_socialfbstories</v>
      </c>
    </row>
    <row r="458" spans="1:27">
      <c r="A458" t="s">
        <v>2287</v>
      </c>
      <c r="B458" s="16" t="str">
        <f t="shared" si="63"/>
        <v>post_socialfbstorytellers string</v>
      </c>
      <c r="C458" s="20">
        <f t="shared" si="64"/>
        <v>26</v>
      </c>
      <c r="D458" s="20">
        <f t="shared" si="65"/>
        <v>0</v>
      </c>
      <c r="E458" s="20"/>
      <c r="F458" s="36" t="str">
        <f t="shared" si="66"/>
        <v>post_socialfbstorytellers</v>
      </c>
      <c r="G458" s="36" t="str">
        <f t="shared" si="67"/>
        <v>string</v>
      </c>
      <c r="H458" s="29">
        <v>447</v>
      </c>
      <c r="S458" s="16" t="str">
        <f t="shared" si="59"/>
        <v>post_socialfbstorytellers  string,</v>
      </c>
      <c r="T458" s="67"/>
      <c r="U458" s="68" t="str">
        <f t="shared" si="60"/>
        <v>post_socialfbstorytellers,</v>
      </c>
      <c r="V458" s="67"/>
      <c r="W458" s="67"/>
      <c r="X458" s="68" t="str">
        <f t="shared" si="61"/>
        <v>,a.post_socialfbstorytellers</v>
      </c>
      <c r="AA458" s="16" t="str">
        <f t="shared" si="62"/>
        <v>post_socialfbstorytellers</v>
      </c>
    </row>
    <row r="459" spans="1:27">
      <c r="A459" t="s">
        <v>2288</v>
      </c>
      <c r="B459" s="16" t="str">
        <f t="shared" si="63"/>
        <v>post_socialinteractioncount string</v>
      </c>
      <c r="C459" s="20">
        <f t="shared" si="64"/>
        <v>28</v>
      </c>
      <c r="D459" s="20">
        <f t="shared" si="65"/>
        <v>0</v>
      </c>
      <c r="E459" s="20"/>
      <c r="F459" s="36" t="str">
        <f t="shared" si="66"/>
        <v>post_socialinteractioncount</v>
      </c>
      <c r="G459" s="36" t="str">
        <f t="shared" si="67"/>
        <v>string</v>
      </c>
      <c r="H459" s="29">
        <v>448</v>
      </c>
      <c r="S459" s="16" t="str">
        <f t="shared" si="59"/>
        <v>post_socialinteractioncount  string,</v>
      </c>
      <c r="T459" s="67"/>
      <c r="U459" s="68" t="str">
        <f t="shared" si="60"/>
        <v>post_socialinteractioncount,</v>
      </c>
      <c r="V459" s="67"/>
      <c r="W459" s="67"/>
      <c r="X459" s="68" t="str">
        <f t="shared" si="61"/>
        <v>,a.post_socialinteractioncount</v>
      </c>
      <c r="AA459" s="16" t="str">
        <f t="shared" si="62"/>
        <v>post_socialinteractioncount</v>
      </c>
    </row>
    <row r="460" spans="1:27">
      <c r="A460" t="s">
        <v>2289</v>
      </c>
      <c r="B460" s="16" t="str">
        <f t="shared" si="63"/>
        <v>post_socialinteractiontype string</v>
      </c>
      <c r="C460" s="20">
        <f t="shared" si="64"/>
        <v>27</v>
      </c>
      <c r="D460" s="20">
        <f t="shared" si="65"/>
        <v>0</v>
      </c>
      <c r="F460" s="36" t="str">
        <f t="shared" si="66"/>
        <v>post_socialinteractiontype</v>
      </c>
      <c r="G460" s="36" t="str">
        <f t="shared" si="67"/>
        <v>string</v>
      </c>
      <c r="H460" s="29">
        <v>449</v>
      </c>
      <c r="S460" s="16" t="str">
        <f t="shared" si="59"/>
        <v>post_socialinteractiontype  string,</v>
      </c>
      <c r="T460" s="67"/>
      <c r="U460" s="68" t="str">
        <f t="shared" si="60"/>
        <v>post_socialinteractiontype,</v>
      </c>
      <c r="V460" s="67"/>
      <c r="W460" s="67"/>
      <c r="X460" s="68" t="str">
        <f t="shared" si="61"/>
        <v>,a.post_socialinteractiontype</v>
      </c>
      <c r="AA460" s="16" t="str">
        <f t="shared" si="62"/>
        <v>post_socialinteractiontype</v>
      </c>
    </row>
    <row r="461" spans="1:27">
      <c r="A461" t="s">
        <v>2290</v>
      </c>
      <c r="B461" s="16" t="str">
        <f t="shared" si="63"/>
        <v>post_sociallanguage string</v>
      </c>
      <c r="C461" s="20">
        <f t="shared" si="64"/>
        <v>20</v>
      </c>
      <c r="D461" s="20">
        <f t="shared" si="65"/>
        <v>0</v>
      </c>
      <c r="E461" s="20"/>
      <c r="F461" s="36" t="str">
        <f t="shared" si="66"/>
        <v>post_sociallanguage</v>
      </c>
      <c r="G461" s="36" t="str">
        <f t="shared" si="67"/>
        <v>string</v>
      </c>
      <c r="H461" s="29">
        <v>450</v>
      </c>
      <c r="S461" s="16" t="str">
        <f t="shared" ref="S461:S524" si="68">F461&amp;"  "&amp;G461&amp;","</f>
        <v>post_sociallanguage  string,</v>
      </c>
      <c r="T461" s="67"/>
      <c r="U461" s="68" t="str">
        <f t="shared" ref="U461:U524" si="69">F461&amp;","</f>
        <v>post_sociallanguage,</v>
      </c>
      <c r="V461" s="67"/>
      <c r="W461" s="67"/>
      <c r="X461" s="68" t="str">
        <f t="shared" ref="X461:X524" si="70">",a."&amp;F461</f>
        <v>,a.post_sociallanguage</v>
      </c>
      <c r="AA461" s="16" t="str">
        <f t="shared" ref="AA461:AA524" si="71">F461</f>
        <v>post_sociallanguage</v>
      </c>
    </row>
    <row r="462" spans="1:27">
      <c r="A462" t="s">
        <v>2291</v>
      </c>
      <c r="B462" s="16" t="str">
        <f t="shared" si="63"/>
        <v>post_sociallatlong string</v>
      </c>
      <c r="C462" s="20">
        <f t="shared" si="64"/>
        <v>19</v>
      </c>
      <c r="D462" s="20">
        <f t="shared" si="65"/>
        <v>0</v>
      </c>
      <c r="E462" s="20"/>
      <c r="F462" s="36" t="str">
        <f t="shared" si="66"/>
        <v>post_sociallatlong</v>
      </c>
      <c r="G462" s="36" t="str">
        <f t="shared" si="67"/>
        <v>string</v>
      </c>
      <c r="H462" s="29">
        <v>451</v>
      </c>
      <c r="S462" s="16" t="str">
        <f t="shared" si="68"/>
        <v>post_sociallatlong  string,</v>
      </c>
      <c r="T462" s="67"/>
      <c r="U462" s="68" t="str">
        <f t="shared" si="69"/>
        <v>post_sociallatlong,</v>
      </c>
      <c r="V462" s="67"/>
      <c r="W462" s="67"/>
      <c r="X462" s="68" t="str">
        <f t="shared" si="70"/>
        <v>,a.post_sociallatlong</v>
      </c>
      <c r="AA462" s="16" t="str">
        <f t="shared" si="71"/>
        <v>post_sociallatlong</v>
      </c>
    </row>
    <row r="463" spans="1:27">
      <c r="A463" t="s">
        <v>2292</v>
      </c>
      <c r="B463" s="16" t="str">
        <f t="shared" si="63"/>
        <v>post_sociallikeadds string</v>
      </c>
      <c r="C463" s="20">
        <f t="shared" si="64"/>
        <v>20</v>
      </c>
      <c r="D463" s="20">
        <f t="shared" si="65"/>
        <v>0</v>
      </c>
      <c r="E463" s="20"/>
      <c r="F463" s="36" t="str">
        <f t="shared" si="66"/>
        <v>post_sociallikeadds</v>
      </c>
      <c r="G463" s="36" t="str">
        <f t="shared" si="67"/>
        <v>string</v>
      </c>
      <c r="H463" s="29">
        <v>452</v>
      </c>
      <c r="S463" s="16" t="str">
        <f t="shared" si="68"/>
        <v>post_sociallikeadds  string,</v>
      </c>
      <c r="T463" s="67"/>
      <c r="U463" s="68" t="str">
        <f t="shared" si="69"/>
        <v>post_sociallikeadds,</v>
      </c>
      <c r="V463" s="67"/>
      <c r="W463" s="67"/>
      <c r="X463" s="68" t="str">
        <f t="shared" si="70"/>
        <v>,a.post_sociallikeadds</v>
      </c>
      <c r="AA463" s="16" t="str">
        <f t="shared" si="71"/>
        <v>post_sociallikeadds</v>
      </c>
    </row>
    <row r="464" spans="1:27">
      <c r="A464" t="s">
        <v>2293</v>
      </c>
      <c r="B464" s="16" t="str">
        <f t="shared" si="63"/>
        <v>post_socialmentions string</v>
      </c>
      <c r="C464" s="20">
        <f t="shared" si="64"/>
        <v>20</v>
      </c>
      <c r="D464" s="20">
        <f t="shared" si="65"/>
        <v>0</v>
      </c>
      <c r="E464" s="20"/>
      <c r="F464" s="36" t="str">
        <f t="shared" si="66"/>
        <v>post_socialmentions</v>
      </c>
      <c r="G464" s="36" t="str">
        <f t="shared" si="67"/>
        <v>string</v>
      </c>
      <c r="H464" s="29">
        <v>453</v>
      </c>
      <c r="S464" s="16" t="str">
        <f t="shared" si="68"/>
        <v>post_socialmentions  string,</v>
      </c>
      <c r="T464" s="67"/>
      <c r="U464" s="68" t="str">
        <f t="shared" si="69"/>
        <v>post_socialmentions,</v>
      </c>
      <c r="V464" s="67"/>
      <c r="W464" s="67"/>
      <c r="X464" s="68" t="str">
        <f t="shared" si="70"/>
        <v>,a.post_socialmentions</v>
      </c>
      <c r="AA464" s="16" t="str">
        <f t="shared" si="71"/>
        <v>post_socialmentions</v>
      </c>
    </row>
    <row r="465" spans="1:27">
      <c r="A465" t="s">
        <v>2294</v>
      </c>
      <c r="B465" s="16" t="str">
        <f t="shared" si="63"/>
        <v>post_socialowneddefinitioninsighttype string</v>
      </c>
      <c r="C465" s="20">
        <f t="shared" si="64"/>
        <v>38</v>
      </c>
      <c r="D465" s="20">
        <f t="shared" si="65"/>
        <v>0</v>
      </c>
      <c r="F465" s="36" t="str">
        <f t="shared" si="66"/>
        <v>post_socialowneddefinitioninsighttype</v>
      </c>
      <c r="G465" s="36" t="str">
        <f t="shared" si="67"/>
        <v>string</v>
      </c>
      <c r="H465" s="29">
        <v>454</v>
      </c>
      <c r="S465" s="16" t="str">
        <f t="shared" si="68"/>
        <v>post_socialowneddefinitioninsighttype  string,</v>
      </c>
      <c r="T465" s="67"/>
      <c r="U465" s="68" t="str">
        <f t="shared" si="69"/>
        <v>post_socialowneddefinitioninsighttype,</v>
      </c>
      <c r="V465" s="67"/>
      <c r="W465" s="67"/>
      <c r="X465" s="68" t="str">
        <f t="shared" si="70"/>
        <v>,a.post_socialowneddefinitioninsighttype</v>
      </c>
      <c r="AA465" s="16" t="str">
        <f t="shared" si="71"/>
        <v>post_socialowneddefinitioninsighttype</v>
      </c>
    </row>
    <row r="466" spans="1:27">
      <c r="A466" t="s">
        <v>2295</v>
      </c>
      <c r="B466" s="16" t="str">
        <f t="shared" ref="B466:B529" si="72">TRIM(A466)</f>
        <v>post_socialowneddefinitioninsightvalue string</v>
      </c>
      <c r="C466" s="20">
        <f t="shared" ref="C466:C529" si="73">SEARCH(" ",B466)</f>
        <v>39</v>
      </c>
      <c r="D466" s="20">
        <f t="shared" ref="D466:D529" si="74">IFERROR(SEARCH(" ",B466,C466+1),0)</f>
        <v>0</v>
      </c>
      <c r="E466" s="20"/>
      <c r="F466" s="36" t="str">
        <f t="shared" ref="F466:F529" si="75">LEFT(B466,C466-1)</f>
        <v>post_socialowneddefinitioninsightvalue</v>
      </c>
      <c r="G466" s="36" t="str">
        <f t="shared" ref="G466:G529" si="76">TRIM(RIGHT(A466,LEN(A466) - (C466+1)))</f>
        <v>string</v>
      </c>
      <c r="H466" s="29">
        <v>455</v>
      </c>
      <c r="S466" s="16" t="str">
        <f t="shared" si="68"/>
        <v>post_socialowneddefinitioninsightvalue  string,</v>
      </c>
      <c r="T466" s="67"/>
      <c r="U466" s="68" t="str">
        <f t="shared" si="69"/>
        <v>post_socialowneddefinitioninsightvalue,</v>
      </c>
      <c r="V466" s="67"/>
      <c r="W466" s="67"/>
      <c r="X466" s="68" t="str">
        <f t="shared" si="70"/>
        <v>,a.post_socialowneddefinitioninsightvalue</v>
      </c>
      <c r="AA466" s="16" t="str">
        <f t="shared" si="71"/>
        <v>post_socialowneddefinitioninsightvalue</v>
      </c>
    </row>
    <row r="467" spans="1:27">
      <c r="A467" t="s">
        <v>2296</v>
      </c>
      <c r="B467" s="16" t="str">
        <f t="shared" si="72"/>
        <v>post_socialowneddefinitionmetric string</v>
      </c>
      <c r="C467" s="20">
        <f t="shared" si="73"/>
        <v>33</v>
      </c>
      <c r="D467" s="20">
        <f t="shared" si="74"/>
        <v>0</v>
      </c>
      <c r="E467" s="20"/>
      <c r="F467" s="36" t="str">
        <f t="shared" si="75"/>
        <v>post_socialowneddefinitionmetric</v>
      </c>
      <c r="G467" s="36" t="str">
        <f t="shared" si="76"/>
        <v>string</v>
      </c>
      <c r="H467" s="29">
        <v>456</v>
      </c>
      <c r="S467" s="16" t="str">
        <f t="shared" si="68"/>
        <v>post_socialowneddefinitionmetric  string,</v>
      </c>
      <c r="T467" s="67"/>
      <c r="U467" s="68" t="str">
        <f t="shared" si="69"/>
        <v>post_socialowneddefinitionmetric,</v>
      </c>
      <c r="V467" s="67"/>
      <c r="W467" s="67"/>
      <c r="X467" s="68" t="str">
        <f t="shared" si="70"/>
        <v>,a.post_socialowneddefinitionmetric</v>
      </c>
      <c r="AA467" s="16" t="str">
        <f t="shared" si="71"/>
        <v>post_socialowneddefinitionmetric</v>
      </c>
    </row>
    <row r="468" spans="1:27">
      <c r="A468" t="s">
        <v>2297</v>
      </c>
      <c r="B468" s="16" t="str">
        <f t="shared" si="72"/>
        <v>post_socialowneddefinitionpropertyvspost string</v>
      </c>
      <c r="C468" s="20">
        <f t="shared" si="73"/>
        <v>41</v>
      </c>
      <c r="D468" s="20">
        <f t="shared" si="74"/>
        <v>0</v>
      </c>
      <c r="E468" s="20"/>
      <c r="F468" s="36" t="str">
        <f t="shared" si="75"/>
        <v>post_socialowneddefinitionpropertyvspost</v>
      </c>
      <c r="G468" s="36" t="str">
        <f t="shared" si="76"/>
        <v>string</v>
      </c>
      <c r="H468" s="29">
        <v>457</v>
      </c>
      <c r="S468" s="16" t="str">
        <f t="shared" si="68"/>
        <v>post_socialowneddefinitionpropertyvspost  string,</v>
      </c>
      <c r="T468" s="67"/>
      <c r="U468" s="68" t="str">
        <f t="shared" si="69"/>
        <v>post_socialowneddefinitionpropertyvspost,</v>
      </c>
      <c r="V468" s="67"/>
      <c r="W468" s="67"/>
      <c r="X468" s="68" t="str">
        <f t="shared" si="70"/>
        <v>,a.post_socialowneddefinitionpropertyvspost</v>
      </c>
      <c r="AA468" s="16" t="str">
        <f t="shared" si="71"/>
        <v>post_socialowneddefinitionpropertyvspost</v>
      </c>
    </row>
    <row r="469" spans="1:27">
      <c r="A469" t="s">
        <v>2298</v>
      </c>
      <c r="B469" s="16" t="str">
        <f t="shared" si="72"/>
        <v>post_socialownedpostids string</v>
      </c>
      <c r="C469" s="20">
        <f t="shared" si="73"/>
        <v>24</v>
      </c>
      <c r="D469" s="20">
        <f t="shared" si="74"/>
        <v>0</v>
      </c>
      <c r="E469" s="20"/>
      <c r="F469" s="36" t="str">
        <f t="shared" si="75"/>
        <v>post_socialownedpostids</v>
      </c>
      <c r="G469" s="36" t="str">
        <f t="shared" si="76"/>
        <v>tring</v>
      </c>
      <c r="H469" s="29">
        <v>458</v>
      </c>
      <c r="S469" s="16" t="str">
        <f t="shared" si="68"/>
        <v>post_socialownedpostids  tring,</v>
      </c>
      <c r="T469" s="67"/>
      <c r="U469" s="68" t="str">
        <f t="shared" si="69"/>
        <v>post_socialownedpostids,</v>
      </c>
      <c r="V469" s="67"/>
      <c r="W469" s="67"/>
      <c r="X469" s="68" t="str">
        <f t="shared" si="70"/>
        <v>,a.post_socialownedpostids</v>
      </c>
      <c r="AA469" s="16" t="str">
        <f t="shared" si="71"/>
        <v>post_socialownedpostids</v>
      </c>
    </row>
    <row r="470" spans="1:27">
      <c r="A470" t="s">
        <v>2299</v>
      </c>
      <c r="B470" s="16" t="str">
        <f t="shared" si="72"/>
        <v>post_socialownedpropertyid string</v>
      </c>
      <c r="C470" s="20">
        <f t="shared" si="73"/>
        <v>27</v>
      </c>
      <c r="D470" s="20">
        <f t="shared" si="74"/>
        <v>0</v>
      </c>
      <c r="F470" s="36" t="str">
        <f t="shared" si="75"/>
        <v>post_socialownedpropertyid</v>
      </c>
      <c r="G470" s="36" t="str">
        <f t="shared" si="76"/>
        <v>string</v>
      </c>
      <c r="H470" s="29">
        <v>459</v>
      </c>
      <c r="S470" s="16" t="str">
        <f t="shared" si="68"/>
        <v>post_socialownedpropertyid  string,</v>
      </c>
      <c r="T470" s="67"/>
      <c r="U470" s="68" t="str">
        <f t="shared" si="69"/>
        <v>post_socialownedpropertyid,</v>
      </c>
      <c r="V470" s="67"/>
      <c r="W470" s="67"/>
      <c r="X470" s="68" t="str">
        <f t="shared" si="70"/>
        <v>,a.post_socialownedpropertyid</v>
      </c>
      <c r="AA470" s="16" t="str">
        <f t="shared" si="71"/>
        <v>post_socialownedpropertyid</v>
      </c>
    </row>
    <row r="471" spans="1:27">
      <c r="A471" t="s">
        <v>2300</v>
      </c>
      <c r="B471" s="16" t="str">
        <f t="shared" si="72"/>
        <v>post_socialownedpropertyname string</v>
      </c>
      <c r="C471" s="20">
        <f t="shared" si="73"/>
        <v>29</v>
      </c>
      <c r="D471" s="20">
        <f t="shared" si="74"/>
        <v>0</v>
      </c>
      <c r="E471" s="20"/>
      <c r="F471" s="36" t="str">
        <f t="shared" si="75"/>
        <v>post_socialownedpropertyname</v>
      </c>
      <c r="G471" s="36" t="str">
        <f t="shared" si="76"/>
        <v>string</v>
      </c>
      <c r="H471" s="29">
        <v>460</v>
      </c>
      <c r="S471" s="16" t="str">
        <f t="shared" si="68"/>
        <v>post_socialownedpropertyname  string,</v>
      </c>
      <c r="T471" s="67"/>
      <c r="U471" s="68" t="str">
        <f t="shared" si="69"/>
        <v>post_socialownedpropertyname,</v>
      </c>
      <c r="V471" s="67"/>
      <c r="W471" s="67"/>
      <c r="X471" s="68" t="str">
        <f t="shared" si="70"/>
        <v>,a.post_socialownedpropertyname</v>
      </c>
      <c r="AA471" s="16" t="str">
        <f t="shared" si="71"/>
        <v>post_socialownedpropertyname</v>
      </c>
    </row>
    <row r="472" spans="1:27">
      <c r="A472" t="s">
        <v>2301</v>
      </c>
      <c r="B472" s="16" t="str">
        <f t="shared" si="72"/>
        <v>post_socialownedpropertypropertyvsapp string</v>
      </c>
      <c r="C472" s="20">
        <f t="shared" si="73"/>
        <v>38</v>
      </c>
      <c r="D472" s="20">
        <f t="shared" si="74"/>
        <v>0</v>
      </c>
      <c r="E472" s="20"/>
      <c r="F472" s="36" t="str">
        <f t="shared" si="75"/>
        <v>post_socialownedpropertypropertyvsapp</v>
      </c>
      <c r="G472" s="36" t="str">
        <f t="shared" si="76"/>
        <v>string</v>
      </c>
      <c r="H472" s="29">
        <v>461</v>
      </c>
      <c r="S472" s="16" t="str">
        <f t="shared" si="68"/>
        <v>post_socialownedpropertypropertyvsapp  string,</v>
      </c>
      <c r="T472" s="67"/>
      <c r="U472" s="68" t="str">
        <f t="shared" si="69"/>
        <v>post_socialownedpropertypropertyvsapp,</v>
      </c>
      <c r="V472" s="67"/>
      <c r="W472" s="67"/>
      <c r="X472" s="68" t="str">
        <f t="shared" si="70"/>
        <v>,a.post_socialownedpropertypropertyvsapp</v>
      </c>
      <c r="AA472" s="16" t="str">
        <f t="shared" si="71"/>
        <v>post_socialownedpropertypropertyvsapp</v>
      </c>
    </row>
    <row r="473" spans="1:27">
      <c r="A473" t="s">
        <v>2302</v>
      </c>
      <c r="B473" s="16" t="str">
        <f t="shared" si="72"/>
        <v>post_socialpageviews string</v>
      </c>
      <c r="C473" s="20">
        <f t="shared" si="73"/>
        <v>21</v>
      </c>
      <c r="D473" s="20">
        <f t="shared" si="74"/>
        <v>0</v>
      </c>
      <c r="E473" s="20"/>
      <c r="F473" s="36" t="str">
        <f t="shared" si="75"/>
        <v>post_socialpageviews</v>
      </c>
      <c r="G473" s="36" t="str">
        <f t="shared" si="76"/>
        <v>string</v>
      </c>
      <c r="H473" s="29">
        <v>462</v>
      </c>
      <c r="S473" s="16" t="str">
        <f t="shared" si="68"/>
        <v>post_socialpageviews  string,</v>
      </c>
      <c r="T473" s="67"/>
      <c r="U473" s="68" t="str">
        <f t="shared" si="69"/>
        <v>post_socialpageviews,</v>
      </c>
      <c r="V473" s="67"/>
      <c r="W473" s="67"/>
      <c r="X473" s="68" t="str">
        <f t="shared" si="70"/>
        <v>,a.post_socialpageviews</v>
      </c>
      <c r="AA473" s="16" t="str">
        <f t="shared" si="71"/>
        <v>post_socialpageviews</v>
      </c>
    </row>
    <row r="474" spans="1:27">
      <c r="A474" t="s">
        <v>2303</v>
      </c>
      <c r="B474" s="16" t="str">
        <f t="shared" si="72"/>
        <v>post_socialpostviews string</v>
      </c>
      <c r="C474" s="20">
        <f t="shared" si="73"/>
        <v>21</v>
      </c>
      <c r="D474" s="20">
        <f t="shared" si="74"/>
        <v>0</v>
      </c>
      <c r="E474" s="20"/>
      <c r="F474" s="36" t="str">
        <f t="shared" si="75"/>
        <v>post_socialpostviews</v>
      </c>
      <c r="G474" s="36" t="str">
        <f t="shared" si="76"/>
        <v>string</v>
      </c>
      <c r="H474" s="29">
        <v>463</v>
      </c>
      <c r="S474" s="16" t="str">
        <f t="shared" si="68"/>
        <v>post_socialpostviews  string,</v>
      </c>
      <c r="T474" s="67"/>
      <c r="U474" s="68" t="str">
        <f t="shared" si="69"/>
        <v>post_socialpostviews,</v>
      </c>
      <c r="V474" s="67"/>
      <c r="W474" s="67"/>
      <c r="X474" s="68" t="str">
        <f t="shared" si="70"/>
        <v>,a.post_socialpostviews</v>
      </c>
      <c r="AA474" s="16" t="str">
        <f t="shared" si="71"/>
        <v>post_socialpostviews</v>
      </c>
    </row>
    <row r="475" spans="1:27">
      <c r="A475" t="s">
        <v>2304</v>
      </c>
      <c r="B475" s="16" t="str">
        <f t="shared" si="72"/>
        <v>post_socialpubcomments string</v>
      </c>
      <c r="C475" s="20">
        <f t="shared" si="73"/>
        <v>23</v>
      </c>
      <c r="D475" s="20">
        <f t="shared" si="74"/>
        <v>0</v>
      </c>
      <c r="F475" s="36" t="str">
        <f t="shared" si="75"/>
        <v>post_socialpubcomments</v>
      </c>
      <c r="G475" s="36" t="str">
        <f t="shared" si="76"/>
        <v>string</v>
      </c>
      <c r="H475" s="29">
        <v>464</v>
      </c>
      <c r="S475" s="16" t="str">
        <f t="shared" si="68"/>
        <v>post_socialpubcomments  string,</v>
      </c>
      <c r="T475" s="67"/>
      <c r="U475" s="68" t="str">
        <f t="shared" si="69"/>
        <v>post_socialpubcomments,</v>
      </c>
      <c r="V475" s="67"/>
      <c r="W475" s="67"/>
      <c r="X475" s="68" t="str">
        <f t="shared" si="70"/>
        <v>,a.post_socialpubcomments</v>
      </c>
      <c r="AA475" s="16" t="str">
        <f t="shared" si="71"/>
        <v>post_socialpubcomments</v>
      </c>
    </row>
    <row r="476" spans="1:27">
      <c r="A476" t="s">
        <v>2305</v>
      </c>
      <c r="B476" s="16" t="str">
        <f t="shared" si="72"/>
        <v>post_socialpubposts string</v>
      </c>
      <c r="C476" s="20">
        <f t="shared" si="73"/>
        <v>20</v>
      </c>
      <c r="D476" s="20">
        <f t="shared" si="74"/>
        <v>0</v>
      </c>
      <c r="E476" s="20"/>
      <c r="F476" s="36" t="str">
        <f t="shared" si="75"/>
        <v>post_socialpubposts</v>
      </c>
      <c r="G476" s="36" t="str">
        <f t="shared" si="76"/>
        <v>string</v>
      </c>
      <c r="H476" s="29">
        <v>465</v>
      </c>
      <c r="S476" s="16" t="str">
        <f t="shared" si="68"/>
        <v>post_socialpubposts  string,</v>
      </c>
      <c r="T476" s="67"/>
      <c r="U476" s="68" t="str">
        <f t="shared" si="69"/>
        <v>post_socialpubposts,</v>
      </c>
      <c r="V476" s="67"/>
      <c r="W476" s="67"/>
      <c r="X476" s="68" t="str">
        <f t="shared" si="70"/>
        <v>,a.post_socialpubposts</v>
      </c>
      <c r="AA476" s="16" t="str">
        <f t="shared" si="71"/>
        <v>post_socialpubposts</v>
      </c>
    </row>
    <row r="477" spans="1:27">
      <c r="A477" t="s">
        <v>2306</v>
      </c>
      <c r="B477" s="16" t="str">
        <f t="shared" si="72"/>
        <v>post_socialpubrecommends string</v>
      </c>
      <c r="C477" s="20">
        <f t="shared" si="73"/>
        <v>25</v>
      </c>
      <c r="D477" s="20">
        <f t="shared" si="74"/>
        <v>0</v>
      </c>
      <c r="E477" s="20"/>
      <c r="F477" s="36" t="str">
        <f t="shared" si="75"/>
        <v>post_socialpubrecommends</v>
      </c>
      <c r="G477" s="36" t="str">
        <f t="shared" si="76"/>
        <v>string</v>
      </c>
      <c r="H477" s="29">
        <v>466</v>
      </c>
      <c r="S477" s="16" t="str">
        <f t="shared" si="68"/>
        <v>post_socialpubrecommends  string,</v>
      </c>
      <c r="T477" s="67"/>
      <c r="U477" s="68" t="str">
        <f t="shared" si="69"/>
        <v>post_socialpubrecommends,</v>
      </c>
      <c r="V477" s="67"/>
      <c r="W477" s="67"/>
      <c r="X477" s="68" t="str">
        <f t="shared" si="70"/>
        <v>,a.post_socialpubrecommends</v>
      </c>
      <c r="AA477" s="16" t="str">
        <f t="shared" si="71"/>
        <v>post_socialpubrecommends</v>
      </c>
    </row>
    <row r="478" spans="1:27">
      <c r="A478" t="s">
        <v>2307</v>
      </c>
      <c r="B478" s="16" t="str">
        <f t="shared" si="72"/>
        <v>post_socialpubsubscribers string</v>
      </c>
      <c r="C478" s="20">
        <f t="shared" si="73"/>
        <v>26</v>
      </c>
      <c r="D478" s="20">
        <f t="shared" si="74"/>
        <v>0</v>
      </c>
      <c r="E478" s="20"/>
      <c r="F478" s="36" t="str">
        <f t="shared" si="75"/>
        <v>post_socialpubsubscribers</v>
      </c>
      <c r="G478" s="36" t="str">
        <f t="shared" si="76"/>
        <v>string</v>
      </c>
      <c r="H478" s="29">
        <v>467</v>
      </c>
      <c r="S478" s="16" t="str">
        <f t="shared" si="68"/>
        <v>post_socialpubsubscribers  string,</v>
      </c>
      <c r="T478" s="67"/>
      <c r="U478" s="68" t="str">
        <f t="shared" si="69"/>
        <v>post_socialpubsubscribers,</v>
      </c>
      <c r="V478" s="67"/>
      <c r="W478" s="67"/>
      <c r="X478" s="68" t="str">
        <f t="shared" si="70"/>
        <v>,a.post_socialpubsubscribers</v>
      </c>
      <c r="AA478" s="16" t="str">
        <f t="shared" si="71"/>
        <v>post_socialpubsubscribers</v>
      </c>
    </row>
    <row r="479" spans="1:27">
      <c r="A479" t="s">
        <v>2308</v>
      </c>
      <c r="B479" s="16" t="str">
        <f t="shared" si="72"/>
        <v>post_socialterm string</v>
      </c>
      <c r="C479" s="20">
        <f t="shared" si="73"/>
        <v>16</v>
      </c>
      <c r="D479" s="20">
        <f t="shared" si="74"/>
        <v>0</v>
      </c>
      <c r="E479" s="20"/>
      <c r="F479" s="36" t="str">
        <f t="shared" si="75"/>
        <v>post_socialterm</v>
      </c>
      <c r="G479" s="36" t="str">
        <f t="shared" si="76"/>
        <v>string</v>
      </c>
      <c r="H479" s="29">
        <v>468</v>
      </c>
      <c r="S479" s="16" t="str">
        <f t="shared" si="68"/>
        <v>post_socialterm  string,</v>
      </c>
      <c r="T479" s="67"/>
      <c r="U479" s="68" t="str">
        <f t="shared" si="69"/>
        <v>post_socialterm,</v>
      </c>
      <c r="V479" s="67"/>
      <c r="W479" s="67"/>
      <c r="X479" s="68" t="str">
        <f t="shared" si="70"/>
        <v>,a.post_socialterm</v>
      </c>
      <c r="AA479" s="16" t="str">
        <f t="shared" si="71"/>
        <v>post_socialterm</v>
      </c>
    </row>
    <row r="480" spans="1:27">
      <c r="A480" t="s">
        <v>2309</v>
      </c>
      <c r="B480" s="16" t="str">
        <f t="shared" si="72"/>
        <v>post_socialtotalsentiment string</v>
      </c>
      <c r="C480" s="20">
        <f t="shared" si="73"/>
        <v>26</v>
      </c>
      <c r="D480" s="20">
        <f t="shared" si="74"/>
        <v>0</v>
      </c>
      <c r="F480" s="36" t="str">
        <f t="shared" si="75"/>
        <v>post_socialtotalsentiment</v>
      </c>
      <c r="G480" s="36" t="str">
        <f t="shared" si="76"/>
        <v>string</v>
      </c>
      <c r="H480" s="29">
        <v>469</v>
      </c>
      <c r="S480" s="16" t="str">
        <f t="shared" si="68"/>
        <v>post_socialtotalsentiment  string,</v>
      </c>
      <c r="T480" s="67"/>
      <c r="U480" s="68" t="str">
        <f t="shared" si="69"/>
        <v>post_socialtotalsentiment,</v>
      </c>
      <c r="V480" s="67"/>
      <c r="W480" s="67"/>
      <c r="X480" s="68" t="str">
        <f t="shared" si="70"/>
        <v>,a.post_socialtotalsentiment</v>
      </c>
      <c r="AA480" s="16" t="str">
        <f t="shared" si="71"/>
        <v>post_socialtotalsentiment</v>
      </c>
    </row>
    <row r="481" spans="1:27">
      <c r="A481" t="s">
        <v>2310</v>
      </c>
      <c r="B481" s="16" t="str">
        <f t="shared" si="72"/>
        <v>post_state string</v>
      </c>
      <c r="C481" s="20">
        <f t="shared" si="73"/>
        <v>11</v>
      </c>
      <c r="D481" s="20">
        <f t="shared" si="74"/>
        <v>0</v>
      </c>
      <c r="E481" s="20"/>
      <c r="F481" s="36" t="str">
        <f t="shared" si="75"/>
        <v>post_state</v>
      </c>
      <c r="G481" s="36" t="str">
        <f t="shared" si="76"/>
        <v>string</v>
      </c>
      <c r="H481" s="29">
        <v>470</v>
      </c>
      <c r="S481" s="16" t="str">
        <f t="shared" si="68"/>
        <v>post_state  string,</v>
      </c>
      <c r="T481" s="67"/>
      <c r="U481" s="68" t="str">
        <f t="shared" si="69"/>
        <v>post_state,</v>
      </c>
      <c r="V481" s="67"/>
      <c r="W481" s="67"/>
      <c r="X481" s="68" t="str">
        <f t="shared" si="70"/>
        <v>,a.post_state</v>
      </c>
      <c r="AA481" s="16" t="str">
        <f t="shared" si="71"/>
        <v>post_state</v>
      </c>
    </row>
    <row r="482" spans="1:27">
      <c r="A482" t="s">
        <v>2311</v>
      </c>
      <c r="B482" s="16" t="str">
        <f t="shared" si="72"/>
        <v>post_survey string</v>
      </c>
      <c r="C482" s="20">
        <f t="shared" si="73"/>
        <v>12</v>
      </c>
      <c r="D482" s="20">
        <f t="shared" si="74"/>
        <v>0</v>
      </c>
      <c r="E482" s="20"/>
      <c r="F482" s="36" t="str">
        <f t="shared" si="75"/>
        <v>post_survey</v>
      </c>
      <c r="G482" s="36" t="str">
        <f t="shared" si="76"/>
        <v>string</v>
      </c>
      <c r="H482" s="29">
        <v>471</v>
      </c>
      <c r="S482" s="16" t="str">
        <f t="shared" si="68"/>
        <v>post_survey  string,</v>
      </c>
      <c r="T482" s="67"/>
      <c r="U482" s="68" t="str">
        <f t="shared" si="69"/>
        <v>post_survey,</v>
      </c>
      <c r="V482" s="67"/>
      <c r="W482" s="67"/>
      <c r="X482" s="68" t="str">
        <f t="shared" si="70"/>
        <v>,a.post_survey</v>
      </c>
      <c r="AA482" s="16" t="str">
        <f t="shared" si="71"/>
        <v>post_survey</v>
      </c>
    </row>
    <row r="483" spans="1:27">
      <c r="A483" t="s">
        <v>2312</v>
      </c>
      <c r="B483" s="16" t="str">
        <f t="shared" si="72"/>
        <v>post_t_time_info string</v>
      </c>
      <c r="C483" s="20">
        <f t="shared" si="73"/>
        <v>17</v>
      </c>
      <c r="D483" s="20">
        <f t="shared" si="74"/>
        <v>0</v>
      </c>
      <c r="E483" s="20"/>
      <c r="F483" s="36" t="str">
        <f t="shared" si="75"/>
        <v>post_t_time_info</v>
      </c>
      <c r="G483" s="36" t="str">
        <f t="shared" si="76"/>
        <v>string</v>
      </c>
      <c r="H483" s="29">
        <v>472</v>
      </c>
      <c r="S483" s="16" t="str">
        <f t="shared" si="68"/>
        <v>post_t_time_info  string,</v>
      </c>
      <c r="T483" s="67"/>
      <c r="U483" s="68" t="str">
        <f t="shared" si="69"/>
        <v>post_t_time_info,</v>
      </c>
      <c r="V483" s="67"/>
      <c r="W483" s="67"/>
      <c r="X483" s="68" t="str">
        <f t="shared" si="70"/>
        <v>,a.post_t_time_info</v>
      </c>
      <c r="AA483" s="16" t="str">
        <f t="shared" si="71"/>
        <v>post_t_time_info</v>
      </c>
    </row>
    <row r="484" spans="1:27">
      <c r="A484" t="s">
        <v>2313</v>
      </c>
      <c r="B484" s="16" t="str">
        <f t="shared" si="72"/>
        <v>post_tnt string</v>
      </c>
      <c r="C484" s="20">
        <f t="shared" si="73"/>
        <v>9</v>
      </c>
      <c r="D484" s="20">
        <f t="shared" si="74"/>
        <v>0</v>
      </c>
      <c r="E484" s="20"/>
      <c r="F484" s="36" t="str">
        <f t="shared" si="75"/>
        <v>post_tnt</v>
      </c>
      <c r="G484" s="36" t="str">
        <f t="shared" si="76"/>
        <v>string</v>
      </c>
      <c r="H484" s="29">
        <v>473</v>
      </c>
      <c r="S484" s="16" t="str">
        <f t="shared" si="68"/>
        <v>post_tnt  string,</v>
      </c>
      <c r="T484" s="67"/>
      <c r="U484" s="68" t="str">
        <f t="shared" si="69"/>
        <v>post_tnt,</v>
      </c>
      <c r="V484" s="67"/>
      <c r="W484" s="67"/>
      <c r="X484" s="68" t="str">
        <f t="shared" si="70"/>
        <v>,a.post_tnt</v>
      </c>
      <c r="AA484" s="16" t="str">
        <f t="shared" si="71"/>
        <v>post_tnt</v>
      </c>
    </row>
    <row r="485" spans="1:27">
      <c r="A485" t="s">
        <v>2314</v>
      </c>
      <c r="B485" s="16" t="str">
        <f t="shared" si="72"/>
        <v>post_tnt_action string</v>
      </c>
      <c r="C485" s="20">
        <f t="shared" si="73"/>
        <v>16</v>
      </c>
      <c r="D485" s="20">
        <f t="shared" si="74"/>
        <v>0</v>
      </c>
      <c r="F485" s="36" t="str">
        <f t="shared" si="75"/>
        <v>post_tnt_action</v>
      </c>
      <c r="G485" s="36" t="str">
        <f t="shared" si="76"/>
        <v>string</v>
      </c>
      <c r="H485" s="29">
        <v>474</v>
      </c>
      <c r="S485" s="16" t="str">
        <f t="shared" si="68"/>
        <v>post_tnt_action  string,</v>
      </c>
      <c r="T485" s="67"/>
      <c r="U485" s="68" t="str">
        <f t="shared" si="69"/>
        <v>post_tnt_action,</v>
      </c>
      <c r="V485" s="67"/>
      <c r="W485" s="67"/>
      <c r="X485" s="68" t="str">
        <f t="shared" si="70"/>
        <v>,a.post_tnt_action</v>
      </c>
      <c r="AA485" s="16" t="str">
        <f t="shared" si="71"/>
        <v>post_tnt_action</v>
      </c>
    </row>
    <row r="486" spans="1:27">
      <c r="A486" t="s">
        <v>2315</v>
      </c>
      <c r="B486" s="16" t="str">
        <f t="shared" si="72"/>
        <v>post_transactionid string</v>
      </c>
      <c r="C486" s="20">
        <f t="shared" si="73"/>
        <v>19</v>
      </c>
      <c r="D486" s="20">
        <f t="shared" si="74"/>
        <v>0</v>
      </c>
      <c r="E486" s="20"/>
      <c r="F486" s="36" t="str">
        <f t="shared" si="75"/>
        <v>post_transactionid</v>
      </c>
      <c r="G486" s="36" t="str">
        <f t="shared" si="76"/>
        <v>string</v>
      </c>
      <c r="H486" s="29">
        <v>475</v>
      </c>
      <c r="S486" s="16" t="str">
        <f t="shared" si="68"/>
        <v>post_transactionid  string,</v>
      </c>
      <c r="T486" s="67"/>
      <c r="U486" s="68" t="str">
        <f t="shared" si="69"/>
        <v>post_transactionid,</v>
      </c>
      <c r="V486" s="67"/>
      <c r="W486" s="67"/>
      <c r="X486" s="68" t="str">
        <f t="shared" si="70"/>
        <v>,a.post_transactionid</v>
      </c>
      <c r="AA486" s="16" t="str">
        <f t="shared" si="71"/>
        <v>post_transactionid</v>
      </c>
    </row>
    <row r="487" spans="1:27">
      <c r="A487" t="s">
        <v>2316</v>
      </c>
      <c r="B487" s="16" t="str">
        <f t="shared" si="72"/>
        <v>post_video string</v>
      </c>
      <c r="C487" s="20">
        <f t="shared" si="73"/>
        <v>11</v>
      </c>
      <c r="D487" s="20">
        <f t="shared" si="74"/>
        <v>0</v>
      </c>
      <c r="E487" s="20"/>
      <c r="F487" s="36" t="str">
        <f t="shared" si="75"/>
        <v>post_video</v>
      </c>
      <c r="G487" s="36" t="str">
        <f t="shared" si="76"/>
        <v>string</v>
      </c>
      <c r="H487" s="29">
        <v>476</v>
      </c>
      <c r="S487" s="16" t="str">
        <f t="shared" si="68"/>
        <v>post_video  string,</v>
      </c>
      <c r="T487" s="67"/>
      <c r="U487" s="68" t="str">
        <f t="shared" si="69"/>
        <v>post_video,</v>
      </c>
      <c r="V487" s="67"/>
      <c r="W487" s="67"/>
      <c r="X487" s="68" t="str">
        <f t="shared" si="70"/>
        <v>,a.post_video</v>
      </c>
      <c r="AA487" s="16" t="str">
        <f t="shared" si="71"/>
        <v>post_video</v>
      </c>
    </row>
    <row r="488" spans="1:27">
      <c r="A488" t="s">
        <v>2317</v>
      </c>
      <c r="B488" s="16" t="str">
        <f t="shared" si="72"/>
        <v>post_videoad string</v>
      </c>
      <c r="C488" s="20">
        <f t="shared" si="73"/>
        <v>13</v>
      </c>
      <c r="D488" s="20">
        <f t="shared" si="74"/>
        <v>0</v>
      </c>
      <c r="E488" s="20"/>
      <c r="F488" s="36" t="str">
        <f t="shared" si="75"/>
        <v>post_videoad</v>
      </c>
      <c r="G488" s="36" t="str">
        <f t="shared" si="76"/>
        <v>string</v>
      </c>
      <c r="H488" s="29">
        <v>477</v>
      </c>
      <c r="S488" s="16" t="str">
        <f t="shared" si="68"/>
        <v>post_videoad  string,</v>
      </c>
      <c r="T488" s="67"/>
      <c r="U488" s="68" t="str">
        <f t="shared" si="69"/>
        <v>post_videoad,</v>
      </c>
      <c r="V488" s="67"/>
      <c r="W488" s="67"/>
      <c r="X488" s="68" t="str">
        <f t="shared" si="70"/>
        <v>,a.post_videoad</v>
      </c>
      <c r="AA488" s="16" t="str">
        <f t="shared" si="71"/>
        <v>post_videoad</v>
      </c>
    </row>
    <row r="489" spans="1:27">
      <c r="A489" t="s">
        <v>2318</v>
      </c>
      <c r="B489" s="16" t="str">
        <f t="shared" si="72"/>
        <v>post_videoadinpod string</v>
      </c>
      <c r="C489" s="20">
        <f t="shared" si="73"/>
        <v>18</v>
      </c>
      <c r="D489" s="20">
        <f t="shared" si="74"/>
        <v>0</v>
      </c>
      <c r="E489" s="20"/>
      <c r="F489" s="36" t="str">
        <f t="shared" si="75"/>
        <v>post_videoadinpod</v>
      </c>
      <c r="G489" s="36" t="str">
        <f t="shared" si="76"/>
        <v>string</v>
      </c>
      <c r="H489" s="29">
        <v>478</v>
      </c>
      <c r="S489" s="16" t="str">
        <f t="shared" si="68"/>
        <v>post_videoadinpod  string,</v>
      </c>
      <c r="T489" s="67"/>
      <c r="U489" s="68" t="str">
        <f t="shared" si="69"/>
        <v>post_videoadinpod,</v>
      </c>
      <c r="V489" s="67"/>
      <c r="W489" s="67"/>
      <c r="X489" s="68" t="str">
        <f t="shared" si="70"/>
        <v>,a.post_videoadinpod</v>
      </c>
      <c r="AA489" s="16" t="str">
        <f t="shared" si="71"/>
        <v>post_videoadinpod</v>
      </c>
    </row>
    <row r="490" spans="1:27">
      <c r="A490" t="s">
        <v>2319</v>
      </c>
      <c r="B490" s="16" t="str">
        <f t="shared" si="72"/>
        <v>post_videoadlength string</v>
      </c>
      <c r="C490" s="20">
        <f t="shared" si="73"/>
        <v>19</v>
      </c>
      <c r="D490" s="20">
        <f t="shared" si="74"/>
        <v>0</v>
      </c>
      <c r="F490" s="36" t="str">
        <f t="shared" si="75"/>
        <v>post_videoadlength</v>
      </c>
      <c r="G490" s="36" t="str">
        <f t="shared" si="76"/>
        <v>string</v>
      </c>
      <c r="H490" s="29">
        <v>479</v>
      </c>
      <c r="S490" s="16" t="str">
        <f t="shared" si="68"/>
        <v>post_videoadlength  string,</v>
      </c>
      <c r="T490" s="67"/>
      <c r="U490" s="68" t="str">
        <f t="shared" si="69"/>
        <v>post_videoadlength,</v>
      </c>
      <c r="V490" s="67"/>
      <c r="W490" s="67"/>
      <c r="X490" s="68" t="str">
        <f t="shared" si="70"/>
        <v>,a.post_videoadlength</v>
      </c>
      <c r="AA490" s="16" t="str">
        <f t="shared" si="71"/>
        <v>post_videoadlength</v>
      </c>
    </row>
    <row r="491" spans="1:27">
      <c r="A491" t="s">
        <v>2320</v>
      </c>
      <c r="B491" s="16" t="str">
        <f t="shared" si="72"/>
        <v>post_videoadname string</v>
      </c>
      <c r="C491" s="20">
        <f t="shared" si="73"/>
        <v>17</v>
      </c>
      <c r="D491" s="20">
        <f t="shared" si="74"/>
        <v>0</v>
      </c>
      <c r="E491" s="20"/>
      <c r="F491" s="36" t="str">
        <f t="shared" si="75"/>
        <v>post_videoadname</v>
      </c>
      <c r="G491" s="36" t="str">
        <f t="shared" si="76"/>
        <v>string</v>
      </c>
      <c r="H491" s="29">
        <v>480</v>
      </c>
      <c r="S491" s="16" t="str">
        <f t="shared" si="68"/>
        <v>post_videoadname  string,</v>
      </c>
      <c r="T491" s="67"/>
      <c r="U491" s="68" t="str">
        <f t="shared" si="69"/>
        <v>post_videoadname,</v>
      </c>
      <c r="V491" s="67"/>
      <c r="W491" s="67"/>
      <c r="X491" s="68" t="str">
        <f t="shared" si="70"/>
        <v>,a.post_videoadname</v>
      </c>
      <c r="AA491" s="16" t="str">
        <f t="shared" si="71"/>
        <v>post_videoadname</v>
      </c>
    </row>
    <row r="492" spans="1:27">
      <c r="A492" t="s">
        <v>2321</v>
      </c>
      <c r="B492" s="16" t="str">
        <f t="shared" si="72"/>
        <v>post_videoadplayername string</v>
      </c>
      <c r="C492" s="20">
        <f t="shared" si="73"/>
        <v>23</v>
      </c>
      <c r="D492" s="20">
        <f t="shared" si="74"/>
        <v>0</v>
      </c>
      <c r="E492" s="20"/>
      <c r="F492" s="36" t="str">
        <f t="shared" si="75"/>
        <v>post_videoadplayername</v>
      </c>
      <c r="G492" s="36" t="str">
        <f t="shared" si="76"/>
        <v>string</v>
      </c>
      <c r="H492" s="29">
        <v>481</v>
      </c>
      <c r="S492" s="16" t="str">
        <f t="shared" si="68"/>
        <v>post_videoadplayername  string,</v>
      </c>
      <c r="T492" s="67"/>
      <c r="U492" s="68" t="str">
        <f t="shared" si="69"/>
        <v>post_videoadplayername,</v>
      </c>
      <c r="V492" s="67"/>
      <c r="W492" s="67"/>
      <c r="X492" s="68" t="str">
        <f t="shared" si="70"/>
        <v>,a.post_videoadplayername</v>
      </c>
      <c r="AA492" s="16" t="str">
        <f t="shared" si="71"/>
        <v>post_videoadplayername</v>
      </c>
    </row>
    <row r="493" spans="1:27">
      <c r="A493" t="s">
        <v>2322</v>
      </c>
      <c r="B493" s="16" t="str">
        <f t="shared" si="72"/>
        <v>post_videoadpod string</v>
      </c>
      <c r="C493" s="20">
        <f t="shared" si="73"/>
        <v>16</v>
      </c>
      <c r="D493" s="20">
        <f t="shared" si="74"/>
        <v>0</v>
      </c>
      <c r="E493" s="20"/>
      <c r="F493" s="36" t="str">
        <f t="shared" si="75"/>
        <v>post_videoadpod</v>
      </c>
      <c r="G493" s="36" t="str">
        <f t="shared" si="76"/>
        <v>string</v>
      </c>
      <c r="H493" s="29">
        <v>482</v>
      </c>
      <c r="S493" s="16" t="str">
        <f t="shared" si="68"/>
        <v>post_videoadpod  string,</v>
      </c>
      <c r="T493" s="67"/>
      <c r="U493" s="68" t="str">
        <f t="shared" si="69"/>
        <v>post_videoadpod,</v>
      </c>
      <c r="V493" s="67"/>
      <c r="W493" s="67"/>
      <c r="X493" s="68" t="str">
        <f t="shared" si="70"/>
        <v>,a.post_videoadpod</v>
      </c>
      <c r="AA493" s="16" t="str">
        <f t="shared" si="71"/>
        <v>post_videoadpod</v>
      </c>
    </row>
    <row r="494" spans="1:27">
      <c r="A494" t="s">
        <v>2323</v>
      </c>
      <c r="B494" s="16" t="str">
        <f t="shared" si="72"/>
        <v>post_videochannel string</v>
      </c>
      <c r="C494" s="20">
        <f t="shared" si="73"/>
        <v>18</v>
      </c>
      <c r="D494" s="20">
        <f t="shared" si="74"/>
        <v>0</v>
      </c>
      <c r="E494" s="20"/>
      <c r="F494" s="36" t="str">
        <f t="shared" si="75"/>
        <v>post_videochannel</v>
      </c>
      <c r="G494" s="36" t="str">
        <f t="shared" si="76"/>
        <v>string</v>
      </c>
      <c r="H494" s="29">
        <v>483</v>
      </c>
      <c r="S494" s="16" t="str">
        <f t="shared" si="68"/>
        <v>post_videochannel  string,</v>
      </c>
      <c r="T494" s="67"/>
      <c r="U494" s="68" t="str">
        <f t="shared" si="69"/>
        <v>post_videochannel,</v>
      </c>
      <c r="V494" s="67"/>
      <c r="W494" s="67"/>
      <c r="X494" s="68" t="str">
        <f t="shared" si="70"/>
        <v>,a.post_videochannel</v>
      </c>
      <c r="AA494" s="16" t="str">
        <f t="shared" si="71"/>
        <v>post_videochannel</v>
      </c>
    </row>
    <row r="495" spans="1:27">
      <c r="A495" t="s">
        <v>2324</v>
      </c>
      <c r="B495" s="16" t="str">
        <f t="shared" si="72"/>
        <v>post_videochapter string</v>
      </c>
      <c r="C495" s="20">
        <f t="shared" si="73"/>
        <v>18</v>
      </c>
      <c r="D495" s="20">
        <f t="shared" si="74"/>
        <v>0</v>
      </c>
      <c r="F495" s="36" t="str">
        <f t="shared" si="75"/>
        <v>post_videochapter</v>
      </c>
      <c r="G495" s="36" t="str">
        <f t="shared" si="76"/>
        <v>string</v>
      </c>
      <c r="H495" s="29">
        <v>484</v>
      </c>
      <c r="S495" s="16" t="str">
        <f t="shared" si="68"/>
        <v>post_videochapter  string,</v>
      </c>
      <c r="T495" s="67"/>
      <c r="U495" s="68" t="str">
        <f t="shared" si="69"/>
        <v>post_videochapter,</v>
      </c>
      <c r="V495" s="67"/>
      <c r="W495" s="67"/>
      <c r="X495" s="68" t="str">
        <f t="shared" si="70"/>
        <v>,a.post_videochapter</v>
      </c>
      <c r="AA495" s="16" t="str">
        <f t="shared" si="71"/>
        <v>post_videochapter</v>
      </c>
    </row>
    <row r="496" spans="1:27">
      <c r="A496" t="s">
        <v>2325</v>
      </c>
      <c r="B496" s="16" t="str">
        <f t="shared" si="72"/>
        <v>post_videocontenttype string</v>
      </c>
      <c r="C496" s="20">
        <f t="shared" si="73"/>
        <v>22</v>
      </c>
      <c r="D496" s="20">
        <f t="shared" si="74"/>
        <v>0</v>
      </c>
      <c r="E496" s="20"/>
      <c r="F496" s="36" t="str">
        <f t="shared" si="75"/>
        <v>post_videocontenttype</v>
      </c>
      <c r="G496" s="36" t="str">
        <f t="shared" si="76"/>
        <v>string</v>
      </c>
      <c r="H496" s="29">
        <v>485</v>
      </c>
      <c r="S496" s="16" t="str">
        <f t="shared" si="68"/>
        <v>post_videocontenttype  string,</v>
      </c>
      <c r="T496" s="67"/>
      <c r="U496" s="68" t="str">
        <f t="shared" si="69"/>
        <v>post_videocontenttype,</v>
      </c>
      <c r="V496" s="67"/>
      <c r="W496" s="67"/>
      <c r="X496" s="68" t="str">
        <f t="shared" si="70"/>
        <v>,a.post_videocontenttype</v>
      </c>
      <c r="AA496" s="16" t="str">
        <f t="shared" si="71"/>
        <v>post_videocontenttype</v>
      </c>
    </row>
    <row r="497" spans="1:27">
      <c r="A497" t="s">
        <v>2326</v>
      </c>
      <c r="B497" s="16" t="str">
        <f t="shared" si="72"/>
        <v>post_videolength string</v>
      </c>
      <c r="C497" s="20">
        <f t="shared" si="73"/>
        <v>17</v>
      </c>
      <c r="D497" s="20">
        <f t="shared" si="74"/>
        <v>0</v>
      </c>
      <c r="E497" s="20"/>
      <c r="F497" s="36" t="str">
        <f t="shared" si="75"/>
        <v>post_videolength</v>
      </c>
      <c r="G497" s="36" t="str">
        <f t="shared" si="76"/>
        <v>string</v>
      </c>
      <c r="H497" s="29">
        <v>486</v>
      </c>
      <c r="S497" s="16" t="str">
        <f t="shared" si="68"/>
        <v>post_videolength  string,</v>
      </c>
      <c r="T497" s="67"/>
      <c r="U497" s="68" t="str">
        <f t="shared" si="69"/>
        <v>post_videolength,</v>
      </c>
      <c r="V497" s="67"/>
      <c r="W497" s="67"/>
      <c r="X497" s="68" t="str">
        <f t="shared" si="70"/>
        <v>,a.post_videolength</v>
      </c>
      <c r="AA497" s="16" t="str">
        <f t="shared" si="71"/>
        <v>post_videolength</v>
      </c>
    </row>
    <row r="498" spans="1:27">
      <c r="A498" t="s">
        <v>2327</v>
      </c>
      <c r="B498" s="16" t="str">
        <f t="shared" si="72"/>
        <v>post_videoname string</v>
      </c>
      <c r="C498" s="20">
        <f t="shared" si="73"/>
        <v>15</v>
      </c>
      <c r="D498" s="20">
        <f t="shared" si="74"/>
        <v>0</v>
      </c>
      <c r="E498" s="20"/>
      <c r="F498" s="36" t="str">
        <f t="shared" si="75"/>
        <v>post_videoname</v>
      </c>
      <c r="G498" s="36" t="str">
        <f t="shared" si="76"/>
        <v>string</v>
      </c>
      <c r="H498" s="29">
        <v>487</v>
      </c>
      <c r="S498" s="16" t="str">
        <f t="shared" si="68"/>
        <v>post_videoname  string,</v>
      </c>
      <c r="T498" s="67"/>
      <c r="U498" s="68" t="str">
        <f t="shared" si="69"/>
        <v>post_videoname,</v>
      </c>
      <c r="V498" s="67"/>
      <c r="W498" s="67"/>
      <c r="X498" s="68" t="str">
        <f t="shared" si="70"/>
        <v>,a.post_videoname</v>
      </c>
      <c r="AA498" s="16" t="str">
        <f t="shared" si="71"/>
        <v>post_videoname</v>
      </c>
    </row>
    <row r="499" spans="1:27">
      <c r="A499" t="s">
        <v>2328</v>
      </c>
      <c r="B499" s="16" t="str">
        <f t="shared" si="72"/>
        <v>post_videoplayername string</v>
      </c>
      <c r="C499" s="20">
        <f t="shared" si="73"/>
        <v>21</v>
      </c>
      <c r="D499" s="20">
        <f t="shared" si="74"/>
        <v>0</v>
      </c>
      <c r="E499" s="20"/>
      <c r="F499" s="36" t="str">
        <f t="shared" si="75"/>
        <v>post_videoplayername</v>
      </c>
      <c r="G499" s="36" t="str">
        <f t="shared" si="76"/>
        <v>string</v>
      </c>
      <c r="H499" s="29">
        <v>488</v>
      </c>
      <c r="S499" s="16" t="str">
        <f t="shared" si="68"/>
        <v>post_videoplayername  string,</v>
      </c>
      <c r="T499" s="67"/>
      <c r="U499" s="68" t="str">
        <f t="shared" si="69"/>
        <v>post_videoplayername,</v>
      </c>
      <c r="V499" s="67"/>
      <c r="W499" s="67"/>
      <c r="X499" s="68" t="str">
        <f t="shared" si="70"/>
        <v>,a.post_videoplayername</v>
      </c>
      <c r="AA499" s="16" t="str">
        <f t="shared" si="71"/>
        <v>post_videoplayername</v>
      </c>
    </row>
    <row r="500" spans="1:27">
      <c r="A500" t="s">
        <v>2329</v>
      </c>
      <c r="B500" s="16" t="str">
        <f t="shared" si="72"/>
        <v>post_videoqoebitrateaverageevar string</v>
      </c>
      <c r="C500" s="20">
        <f t="shared" si="73"/>
        <v>32</v>
      </c>
      <c r="D500" s="20">
        <f t="shared" si="74"/>
        <v>0</v>
      </c>
      <c r="F500" s="36" t="str">
        <f t="shared" si="75"/>
        <v>post_videoqoebitrateaverageevar</v>
      </c>
      <c r="G500" s="36" t="str">
        <f t="shared" si="76"/>
        <v>tring</v>
      </c>
      <c r="H500" s="29">
        <v>489</v>
      </c>
      <c r="S500" s="16" t="str">
        <f t="shared" si="68"/>
        <v>post_videoqoebitrateaverageevar  tring,</v>
      </c>
      <c r="T500" s="67"/>
      <c r="U500" s="68" t="str">
        <f t="shared" si="69"/>
        <v>post_videoqoebitrateaverageevar,</v>
      </c>
      <c r="V500" s="67"/>
      <c r="W500" s="67"/>
      <c r="X500" s="68" t="str">
        <f t="shared" si="70"/>
        <v>,a.post_videoqoebitrateaverageevar</v>
      </c>
      <c r="AA500" s="16" t="str">
        <f t="shared" si="71"/>
        <v>post_videoqoebitrateaverageevar</v>
      </c>
    </row>
    <row r="501" spans="1:27">
      <c r="A501" t="s">
        <v>2330</v>
      </c>
      <c r="B501" s="16" t="str">
        <f t="shared" si="72"/>
        <v>post_videoqoebitratechangecountevar string</v>
      </c>
      <c r="C501" s="20">
        <f t="shared" si="73"/>
        <v>36</v>
      </c>
      <c r="D501" s="20">
        <f t="shared" si="74"/>
        <v>0</v>
      </c>
      <c r="E501" s="20"/>
      <c r="F501" s="36" t="str">
        <f t="shared" si="75"/>
        <v>post_videoqoebitratechangecountevar</v>
      </c>
      <c r="G501" s="36" t="str">
        <f t="shared" si="76"/>
        <v>string</v>
      </c>
      <c r="H501" s="29">
        <v>490</v>
      </c>
      <c r="S501" s="16" t="str">
        <f t="shared" si="68"/>
        <v>post_videoqoebitratechangecountevar  string,</v>
      </c>
      <c r="T501" s="67"/>
      <c r="U501" s="68" t="str">
        <f t="shared" si="69"/>
        <v>post_videoqoebitratechangecountevar,</v>
      </c>
      <c r="V501" s="67"/>
      <c r="W501" s="67"/>
      <c r="X501" s="68" t="str">
        <f t="shared" si="70"/>
        <v>,a.post_videoqoebitratechangecountevar</v>
      </c>
      <c r="AA501" s="16" t="str">
        <f t="shared" si="71"/>
        <v>post_videoqoebitratechangecountevar</v>
      </c>
    </row>
    <row r="502" spans="1:27">
      <c r="A502" t="s">
        <v>2331</v>
      </c>
      <c r="B502" s="16" t="str">
        <f t="shared" si="72"/>
        <v>post_videoqoebuffercountevar string</v>
      </c>
      <c r="C502" s="20">
        <f t="shared" si="73"/>
        <v>29</v>
      </c>
      <c r="D502" s="20">
        <f t="shared" si="74"/>
        <v>0</v>
      </c>
      <c r="E502" s="20"/>
      <c r="F502" s="36" t="str">
        <f t="shared" si="75"/>
        <v>post_videoqoebuffercountevar</v>
      </c>
      <c r="G502" s="36" t="str">
        <f t="shared" si="76"/>
        <v>string</v>
      </c>
      <c r="H502" s="29">
        <v>491</v>
      </c>
      <c r="S502" s="16" t="str">
        <f t="shared" si="68"/>
        <v>post_videoqoebuffercountevar  string,</v>
      </c>
      <c r="T502" s="67"/>
      <c r="U502" s="68" t="str">
        <f t="shared" si="69"/>
        <v>post_videoqoebuffercountevar,</v>
      </c>
      <c r="V502" s="67"/>
      <c r="W502" s="67"/>
      <c r="X502" s="68" t="str">
        <f t="shared" si="70"/>
        <v>,a.post_videoqoebuffercountevar</v>
      </c>
      <c r="AA502" s="16" t="str">
        <f t="shared" si="71"/>
        <v>post_videoqoebuffercountevar</v>
      </c>
    </row>
    <row r="503" spans="1:27">
      <c r="A503" t="s">
        <v>2332</v>
      </c>
      <c r="B503" s="16" t="str">
        <f t="shared" si="72"/>
        <v>post_videoqoebuffertimeevar string</v>
      </c>
      <c r="C503" s="20">
        <f t="shared" si="73"/>
        <v>28</v>
      </c>
      <c r="D503" s="20">
        <f t="shared" si="74"/>
        <v>0</v>
      </c>
      <c r="E503" s="20"/>
      <c r="F503" s="36" t="str">
        <f t="shared" si="75"/>
        <v>post_videoqoebuffertimeevar</v>
      </c>
      <c r="G503" s="36" t="str">
        <f t="shared" si="76"/>
        <v>string</v>
      </c>
      <c r="H503" s="29">
        <v>492</v>
      </c>
      <c r="S503" s="16" t="str">
        <f t="shared" si="68"/>
        <v>post_videoqoebuffertimeevar  string,</v>
      </c>
      <c r="T503" s="67"/>
      <c r="U503" s="68" t="str">
        <f t="shared" si="69"/>
        <v>post_videoqoebuffertimeevar,</v>
      </c>
      <c r="V503" s="67"/>
      <c r="W503" s="67"/>
      <c r="X503" s="68" t="str">
        <f t="shared" si="70"/>
        <v>,a.post_videoqoebuffertimeevar</v>
      </c>
      <c r="AA503" s="16" t="str">
        <f t="shared" si="71"/>
        <v>post_videoqoebuffertimeevar</v>
      </c>
    </row>
    <row r="504" spans="1:27">
      <c r="A504" t="s">
        <v>2333</v>
      </c>
      <c r="B504" s="16" t="str">
        <f t="shared" si="72"/>
        <v>post_videoqoedroppedframecountevar string</v>
      </c>
      <c r="C504" s="20">
        <f t="shared" si="73"/>
        <v>35</v>
      </c>
      <c r="D504" s="20">
        <f t="shared" si="74"/>
        <v>0</v>
      </c>
      <c r="E504" s="20"/>
      <c r="F504" s="36" t="str">
        <f t="shared" si="75"/>
        <v>post_videoqoedroppedframecountevar</v>
      </c>
      <c r="G504" s="36" t="str">
        <f t="shared" si="76"/>
        <v>string</v>
      </c>
      <c r="H504" s="29">
        <v>493</v>
      </c>
      <c r="S504" s="16" t="str">
        <f t="shared" si="68"/>
        <v>post_videoqoedroppedframecountevar  string,</v>
      </c>
      <c r="T504" s="67"/>
      <c r="U504" s="68" t="str">
        <f t="shared" si="69"/>
        <v>post_videoqoedroppedframecountevar,</v>
      </c>
      <c r="V504" s="67"/>
      <c r="W504" s="67"/>
      <c r="X504" s="68" t="str">
        <f t="shared" si="70"/>
        <v>,a.post_videoqoedroppedframecountevar</v>
      </c>
      <c r="AA504" s="16" t="str">
        <f t="shared" si="71"/>
        <v>post_videoqoedroppedframecountevar</v>
      </c>
    </row>
    <row r="505" spans="1:27">
      <c r="A505" t="s">
        <v>2334</v>
      </c>
      <c r="B505" s="16" t="str">
        <f t="shared" si="72"/>
        <v>post_videoqoeerrorcountevar string</v>
      </c>
      <c r="C505" s="20">
        <f t="shared" si="73"/>
        <v>28</v>
      </c>
      <c r="D505" s="20">
        <f t="shared" si="74"/>
        <v>0</v>
      </c>
      <c r="F505" s="36" t="str">
        <f t="shared" si="75"/>
        <v>post_videoqoeerrorcountevar</v>
      </c>
      <c r="G505" s="36" t="str">
        <f t="shared" si="76"/>
        <v>string</v>
      </c>
      <c r="H505" s="29">
        <v>494</v>
      </c>
      <c r="S505" s="16" t="str">
        <f t="shared" si="68"/>
        <v>post_videoqoeerrorcountevar  string,</v>
      </c>
      <c r="T505" s="67"/>
      <c r="U505" s="68" t="str">
        <f t="shared" si="69"/>
        <v>post_videoqoeerrorcountevar,</v>
      </c>
      <c r="V505" s="67"/>
      <c r="W505" s="67"/>
      <c r="X505" s="68" t="str">
        <f t="shared" si="70"/>
        <v>,a.post_videoqoeerrorcountevar</v>
      </c>
      <c r="AA505" s="16" t="str">
        <f t="shared" si="71"/>
        <v>post_videoqoeerrorcountevar</v>
      </c>
    </row>
    <row r="506" spans="1:27">
      <c r="A506" t="s">
        <v>2335</v>
      </c>
      <c r="B506" s="16" t="str">
        <f t="shared" si="72"/>
        <v>post_videoqoetimetostartevar string</v>
      </c>
      <c r="C506" s="20">
        <f t="shared" si="73"/>
        <v>29</v>
      </c>
      <c r="D506" s="20">
        <f t="shared" si="74"/>
        <v>0</v>
      </c>
      <c r="E506" s="20"/>
      <c r="F506" s="36" t="str">
        <f t="shared" si="75"/>
        <v>post_videoqoetimetostartevar</v>
      </c>
      <c r="G506" s="36" t="str">
        <f t="shared" si="76"/>
        <v>string</v>
      </c>
      <c r="H506" s="29">
        <v>495</v>
      </c>
      <c r="S506" s="16" t="str">
        <f t="shared" si="68"/>
        <v>post_videoqoetimetostartevar  string,</v>
      </c>
      <c r="T506" s="67"/>
      <c r="U506" s="68" t="str">
        <f t="shared" si="69"/>
        <v>post_videoqoetimetostartevar,</v>
      </c>
      <c r="V506" s="67"/>
      <c r="W506" s="67"/>
      <c r="X506" s="68" t="str">
        <f t="shared" si="70"/>
        <v>,a.post_videoqoetimetostartevar</v>
      </c>
      <c r="AA506" s="16" t="str">
        <f t="shared" si="71"/>
        <v>post_videoqoetimetostartevar</v>
      </c>
    </row>
    <row r="507" spans="1:27">
      <c r="A507" t="s">
        <v>2336</v>
      </c>
      <c r="B507" s="16" t="str">
        <f t="shared" si="72"/>
        <v>post_videosegment string</v>
      </c>
      <c r="C507" s="20">
        <f t="shared" si="73"/>
        <v>18</v>
      </c>
      <c r="D507" s="20">
        <f t="shared" si="74"/>
        <v>0</v>
      </c>
      <c r="E507" s="20"/>
      <c r="F507" s="36" t="str">
        <f t="shared" si="75"/>
        <v>post_videosegment</v>
      </c>
      <c r="G507" s="36" t="str">
        <f t="shared" si="76"/>
        <v>string</v>
      </c>
      <c r="H507" s="29">
        <v>496</v>
      </c>
      <c r="S507" s="16" t="str">
        <f t="shared" si="68"/>
        <v>post_videosegment  string,</v>
      </c>
      <c r="T507" s="67"/>
      <c r="U507" s="68" t="str">
        <f t="shared" si="69"/>
        <v>post_videosegment,</v>
      </c>
      <c r="V507" s="67"/>
      <c r="W507" s="67"/>
      <c r="X507" s="68" t="str">
        <f t="shared" si="70"/>
        <v>,a.post_videosegment</v>
      </c>
      <c r="AA507" s="16" t="str">
        <f t="shared" si="71"/>
        <v>post_videosegment</v>
      </c>
    </row>
    <row r="508" spans="1:27">
      <c r="A508" t="s">
        <v>2337</v>
      </c>
      <c r="B508" s="16" t="str">
        <f t="shared" si="72"/>
        <v>post_visid_high bigint</v>
      </c>
      <c r="C508" s="20">
        <f t="shared" si="73"/>
        <v>16</v>
      </c>
      <c r="D508" s="20">
        <f t="shared" si="74"/>
        <v>0</v>
      </c>
      <c r="E508" s="20"/>
      <c r="F508" s="36" t="str">
        <f t="shared" si="75"/>
        <v>post_visid_high</v>
      </c>
      <c r="G508" s="36" t="str">
        <f t="shared" si="76"/>
        <v>bigint</v>
      </c>
      <c r="H508" s="29">
        <v>497</v>
      </c>
      <c r="S508" s="16" t="str">
        <f t="shared" si="68"/>
        <v>post_visid_high  bigint,</v>
      </c>
      <c r="T508" s="67"/>
      <c r="U508" s="68" t="str">
        <f t="shared" si="69"/>
        <v>post_visid_high,</v>
      </c>
      <c r="V508" s="67"/>
      <c r="W508" s="67"/>
      <c r="X508" s="68" t="str">
        <f t="shared" si="70"/>
        <v>,a.post_visid_high</v>
      </c>
      <c r="AA508" s="16" t="str">
        <f t="shared" si="71"/>
        <v>post_visid_high</v>
      </c>
    </row>
    <row r="509" spans="1:27">
      <c r="A509" t="s">
        <v>2338</v>
      </c>
      <c r="B509" s="16" t="str">
        <f t="shared" si="72"/>
        <v>post_visid_low bigint</v>
      </c>
      <c r="C509" s="20">
        <f t="shared" si="73"/>
        <v>15</v>
      </c>
      <c r="D509" s="20">
        <f t="shared" si="74"/>
        <v>0</v>
      </c>
      <c r="E509" s="20"/>
      <c r="F509" s="36" t="str">
        <f t="shared" si="75"/>
        <v>post_visid_low</v>
      </c>
      <c r="G509" s="36" t="str">
        <f t="shared" si="76"/>
        <v>bigint</v>
      </c>
      <c r="H509" s="29">
        <v>498</v>
      </c>
      <c r="S509" s="16" t="str">
        <f t="shared" si="68"/>
        <v>post_visid_low  bigint,</v>
      </c>
      <c r="T509" s="67"/>
      <c r="U509" s="68" t="str">
        <f t="shared" si="69"/>
        <v>post_visid_low,</v>
      </c>
      <c r="V509" s="67"/>
      <c r="W509" s="67"/>
      <c r="X509" s="68" t="str">
        <f t="shared" si="70"/>
        <v>,a.post_visid_low</v>
      </c>
      <c r="AA509" s="16" t="str">
        <f t="shared" si="71"/>
        <v>post_visid_low</v>
      </c>
    </row>
    <row r="510" spans="1:27">
      <c r="A510" t="s">
        <v>2339</v>
      </c>
      <c r="B510" s="16" t="str">
        <f t="shared" si="72"/>
        <v>post_visid_type bigint</v>
      </c>
      <c r="C510" s="20">
        <f t="shared" si="73"/>
        <v>16</v>
      </c>
      <c r="D510" s="20">
        <f t="shared" si="74"/>
        <v>0</v>
      </c>
      <c r="F510" s="36" t="str">
        <f t="shared" si="75"/>
        <v>post_visid_type</v>
      </c>
      <c r="G510" s="36" t="str">
        <f t="shared" si="76"/>
        <v>bigint</v>
      </c>
      <c r="H510" s="29">
        <v>499</v>
      </c>
      <c r="S510" s="16" t="str">
        <f t="shared" si="68"/>
        <v>post_visid_type  bigint,</v>
      </c>
      <c r="T510" s="67"/>
      <c r="U510" s="68" t="str">
        <f t="shared" si="69"/>
        <v>post_visid_type,</v>
      </c>
      <c r="V510" s="67"/>
      <c r="W510" s="67"/>
      <c r="X510" s="68" t="str">
        <f t="shared" si="70"/>
        <v>,a.post_visid_type</v>
      </c>
      <c r="AA510" s="16" t="str">
        <f t="shared" si="71"/>
        <v>post_visid_type</v>
      </c>
    </row>
    <row r="511" spans="1:27">
      <c r="A511" t="s">
        <v>2340</v>
      </c>
      <c r="B511" s="16" t="str">
        <f t="shared" si="72"/>
        <v>post_zip string</v>
      </c>
      <c r="C511" s="20">
        <f t="shared" si="73"/>
        <v>9</v>
      </c>
      <c r="D511" s="20">
        <f t="shared" si="74"/>
        <v>0</v>
      </c>
      <c r="E511" s="20"/>
      <c r="F511" s="36" t="str">
        <f t="shared" si="75"/>
        <v>post_zip</v>
      </c>
      <c r="G511" s="36" t="str">
        <f t="shared" si="76"/>
        <v>string</v>
      </c>
      <c r="H511" s="29">
        <v>500</v>
      </c>
      <c r="S511" s="16" t="str">
        <f t="shared" si="68"/>
        <v>post_zip  string,</v>
      </c>
      <c r="T511" s="67"/>
      <c r="U511" s="68" t="str">
        <f t="shared" si="69"/>
        <v>post_zip,</v>
      </c>
      <c r="V511" s="67"/>
      <c r="W511" s="67"/>
      <c r="X511" s="68" t="str">
        <f t="shared" si="70"/>
        <v>,a.post_zip</v>
      </c>
      <c r="AA511" s="16" t="str">
        <f t="shared" si="71"/>
        <v>post_zip</v>
      </c>
    </row>
    <row r="512" spans="1:27">
      <c r="A512" t="s">
        <v>2341</v>
      </c>
      <c r="B512" s="16" t="str">
        <f t="shared" si="72"/>
        <v>prev_page bigint</v>
      </c>
      <c r="C512" s="20">
        <f t="shared" si="73"/>
        <v>10</v>
      </c>
      <c r="D512" s="20">
        <f t="shared" si="74"/>
        <v>0</v>
      </c>
      <c r="E512" s="20"/>
      <c r="F512" s="36" t="str">
        <f t="shared" si="75"/>
        <v>prev_page</v>
      </c>
      <c r="G512" s="36" t="str">
        <f t="shared" si="76"/>
        <v>bigint</v>
      </c>
      <c r="H512" s="29">
        <v>501</v>
      </c>
      <c r="S512" s="16" t="str">
        <f t="shared" si="68"/>
        <v>prev_page  bigint,</v>
      </c>
      <c r="T512" s="67"/>
      <c r="U512" s="68" t="str">
        <f t="shared" si="69"/>
        <v>prev_page,</v>
      </c>
      <c r="V512" s="67"/>
      <c r="W512" s="67"/>
      <c r="X512" s="68" t="str">
        <f t="shared" si="70"/>
        <v>,a.prev_page</v>
      </c>
      <c r="AA512" s="16" t="str">
        <f t="shared" si="71"/>
        <v>prev_page</v>
      </c>
    </row>
    <row r="513" spans="1:27">
      <c r="A513" t="s">
        <v>2342</v>
      </c>
      <c r="B513" s="16" t="str">
        <f t="shared" si="72"/>
        <v>product_list string</v>
      </c>
      <c r="C513" s="20">
        <f t="shared" si="73"/>
        <v>13</v>
      </c>
      <c r="D513" s="20">
        <f t="shared" si="74"/>
        <v>0</v>
      </c>
      <c r="E513" s="20"/>
      <c r="F513" s="36" t="str">
        <f t="shared" si="75"/>
        <v>product_list</v>
      </c>
      <c r="G513" s="36" t="str">
        <f t="shared" si="76"/>
        <v>string</v>
      </c>
      <c r="H513" s="29">
        <v>502</v>
      </c>
      <c r="S513" s="16" t="str">
        <f t="shared" si="68"/>
        <v>product_list  string,</v>
      </c>
      <c r="T513" s="67"/>
      <c r="U513" s="68" t="str">
        <f t="shared" si="69"/>
        <v>product_list,</v>
      </c>
      <c r="V513" s="67"/>
      <c r="W513" s="67"/>
      <c r="X513" s="68" t="str">
        <f t="shared" si="70"/>
        <v>,a.product_list</v>
      </c>
      <c r="AA513" s="16" t="str">
        <f t="shared" si="71"/>
        <v>product_list</v>
      </c>
    </row>
    <row r="514" spans="1:27">
      <c r="A514" t="s">
        <v>2343</v>
      </c>
      <c r="B514" s="16" t="str">
        <f t="shared" si="72"/>
        <v>product_merchandising string</v>
      </c>
      <c r="C514" s="20">
        <f t="shared" si="73"/>
        <v>22</v>
      </c>
      <c r="D514" s="20">
        <f t="shared" si="74"/>
        <v>0</v>
      </c>
      <c r="E514" s="20"/>
      <c r="F514" s="36" t="str">
        <f t="shared" si="75"/>
        <v>product_merchandising</v>
      </c>
      <c r="G514" s="36" t="str">
        <f t="shared" si="76"/>
        <v>string</v>
      </c>
      <c r="H514" s="29">
        <v>503</v>
      </c>
      <c r="S514" s="16" t="str">
        <f t="shared" si="68"/>
        <v>product_merchandising  string,</v>
      </c>
      <c r="T514" s="67"/>
      <c r="U514" s="68" t="str">
        <f t="shared" si="69"/>
        <v>product_merchandising,</v>
      </c>
      <c r="V514" s="67"/>
      <c r="W514" s="67"/>
      <c r="X514" s="68" t="str">
        <f t="shared" si="70"/>
        <v>,a.product_merchandising</v>
      </c>
      <c r="AA514" s="16" t="str">
        <f t="shared" si="71"/>
        <v>product_merchandising</v>
      </c>
    </row>
    <row r="515" spans="1:27">
      <c r="A515" t="s">
        <v>2344</v>
      </c>
      <c r="B515" s="16" t="str">
        <f t="shared" si="72"/>
        <v>prop1 string</v>
      </c>
      <c r="C515" s="20">
        <f t="shared" si="73"/>
        <v>6</v>
      </c>
      <c r="D515" s="20">
        <f t="shared" si="74"/>
        <v>0</v>
      </c>
      <c r="F515" s="36" t="str">
        <f t="shared" si="75"/>
        <v>prop1</v>
      </c>
      <c r="G515" s="36" t="str">
        <f t="shared" si="76"/>
        <v>string</v>
      </c>
      <c r="H515" s="29">
        <v>504</v>
      </c>
      <c r="S515" s="16" t="str">
        <f t="shared" si="68"/>
        <v>prop1  string,</v>
      </c>
      <c r="T515" s="67"/>
      <c r="U515" s="68" t="str">
        <f t="shared" si="69"/>
        <v>prop1,</v>
      </c>
      <c r="V515" s="67"/>
      <c r="W515" s="67"/>
      <c r="X515" s="68" t="str">
        <f t="shared" si="70"/>
        <v>,a.prop1</v>
      </c>
      <c r="AA515" s="16" t="str">
        <f t="shared" si="71"/>
        <v>prop1</v>
      </c>
    </row>
    <row r="516" spans="1:27">
      <c r="A516" t="s">
        <v>2345</v>
      </c>
      <c r="B516" s="16" t="str">
        <f t="shared" si="72"/>
        <v>prop2 string</v>
      </c>
      <c r="C516" s="20">
        <f t="shared" si="73"/>
        <v>6</v>
      </c>
      <c r="D516" s="20">
        <f t="shared" si="74"/>
        <v>0</v>
      </c>
      <c r="E516" s="20"/>
      <c r="F516" s="36" t="str">
        <f t="shared" si="75"/>
        <v>prop2</v>
      </c>
      <c r="G516" s="36" t="str">
        <f t="shared" si="76"/>
        <v>string</v>
      </c>
      <c r="H516" s="29">
        <v>505</v>
      </c>
      <c r="S516" s="16" t="str">
        <f t="shared" si="68"/>
        <v>prop2  string,</v>
      </c>
      <c r="T516" s="67"/>
      <c r="U516" s="68" t="str">
        <f t="shared" si="69"/>
        <v>prop2,</v>
      </c>
      <c r="V516" s="67"/>
      <c r="W516" s="67"/>
      <c r="X516" s="68" t="str">
        <f t="shared" si="70"/>
        <v>,a.prop2</v>
      </c>
      <c r="AA516" s="16" t="str">
        <f t="shared" si="71"/>
        <v>prop2</v>
      </c>
    </row>
    <row r="517" spans="1:27">
      <c r="A517" t="s">
        <v>2346</v>
      </c>
      <c r="B517" s="16" t="str">
        <f t="shared" si="72"/>
        <v>prop3 string</v>
      </c>
      <c r="C517" s="20">
        <f t="shared" si="73"/>
        <v>6</v>
      </c>
      <c r="D517" s="20">
        <f t="shared" si="74"/>
        <v>0</v>
      </c>
      <c r="E517" s="20"/>
      <c r="F517" s="36" t="str">
        <f t="shared" si="75"/>
        <v>prop3</v>
      </c>
      <c r="G517" s="36" t="str">
        <f t="shared" si="76"/>
        <v>string</v>
      </c>
      <c r="H517" s="29">
        <v>506</v>
      </c>
      <c r="S517" s="16" t="str">
        <f t="shared" si="68"/>
        <v>prop3  string,</v>
      </c>
      <c r="T517" s="67"/>
      <c r="U517" s="68" t="str">
        <f t="shared" si="69"/>
        <v>prop3,</v>
      </c>
      <c r="V517" s="67"/>
      <c r="W517" s="67"/>
      <c r="X517" s="68" t="str">
        <f t="shared" si="70"/>
        <v>,a.prop3</v>
      </c>
      <c r="AA517" s="16" t="str">
        <f t="shared" si="71"/>
        <v>prop3</v>
      </c>
    </row>
    <row r="518" spans="1:27">
      <c r="A518" t="s">
        <v>2347</v>
      </c>
      <c r="B518" s="16" t="str">
        <f t="shared" si="72"/>
        <v>prop4 string</v>
      </c>
      <c r="C518" s="20">
        <f t="shared" si="73"/>
        <v>6</v>
      </c>
      <c r="D518" s="20">
        <f t="shared" si="74"/>
        <v>0</v>
      </c>
      <c r="E518" s="20"/>
      <c r="F518" s="36" t="str">
        <f t="shared" si="75"/>
        <v>prop4</v>
      </c>
      <c r="G518" s="36" t="str">
        <f t="shared" si="76"/>
        <v>string</v>
      </c>
      <c r="H518" s="29">
        <v>507</v>
      </c>
      <c r="S518" s="16" t="str">
        <f t="shared" si="68"/>
        <v>prop4  string,</v>
      </c>
      <c r="T518" s="67"/>
      <c r="U518" s="68" t="str">
        <f t="shared" si="69"/>
        <v>prop4,</v>
      </c>
      <c r="V518" s="67"/>
      <c r="W518" s="67"/>
      <c r="X518" s="68" t="str">
        <f t="shared" si="70"/>
        <v>,a.prop4</v>
      </c>
      <c r="AA518" s="16" t="str">
        <f t="shared" si="71"/>
        <v>prop4</v>
      </c>
    </row>
    <row r="519" spans="1:27">
      <c r="A519" t="s">
        <v>2348</v>
      </c>
      <c r="B519" s="16" t="str">
        <f t="shared" si="72"/>
        <v>prop5 string</v>
      </c>
      <c r="C519" s="20">
        <f t="shared" si="73"/>
        <v>6</v>
      </c>
      <c r="D519" s="20">
        <f t="shared" si="74"/>
        <v>0</v>
      </c>
      <c r="E519" s="20"/>
      <c r="F519" s="36" t="str">
        <f t="shared" si="75"/>
        <v>prop5</v>
      </c>
      <c r="G519" s="36" t="str">
        <f t="shared" si="76"/>
        <v>string</v>
      </c>
      <c r="H519" s="29">
        <v>508</v>
      </c>
      <c r="S519" s="16" t="str">
        <f t="shared" si="68"/>
        <v>prop5  string,</v>
      </c>
      <c r="T519" s="67"/>
      <c r="U519" s="68" t="str">
        <f t="shared" si="69"/>
        <v>prop5,</v>
      </c>
      <c r="V519" s="67"/>
      <c r="W519" s="67"/>
      <c r="X519" s="68" t="str">
        <f t="shared" si="70"/>
        <v>,a.prop5</v>
      </c>
      <c r="AA519" s="16" t="str">
        <f t="shared" si="71"/>
        <v>prop5</v>
      </c>
    </row>
    <row r="520" spans="1:27">
      <c r="A520" t="s">
        <v>2349</v>
      </c>
      <c r="B520" s="16" t="str">
        <f t="shared" si="72"/>
        <v>prop6 string</v>
      </c>
      <c r="C520" s="20">
        <f t="shared" si="73"/>
        <v>6</v>
      </c>
      <c r="D520" s="20">
        <f t="shared" si="74"/>
        <v>0</v>
      </c>
      <c r="F520" s="36" t="str">
        <f t="shared" si="75"/>
        <v>prop6</v>
      </c>
      <c r="G520" s="36" t="str">
        <f t="shared" si="76"/>
        <v>string</v>
      </c>
      <c r="H520" s="29">
        <v>509</v>
      </c>
      <c r="S520" s="16" t="str">
        <f t="shared" si="68"/>
        <v>prop6  string,</v>
      </c>
      <c r="T520" s="67"/>
      <c r="U520" s="68" t="str">
        <f t="shared" si="69"/>
        <v>prop6,</v>
      </c>
      <c r="V520" s="67"/>
      <c r="W520" s="67"/>
      <c r="X520" s="68" t="str">
        <f t="shared" si="70"/>
        <v>,a.prop6</v>
      </c>
      <c r="AA520" s="16" t="str">
        <f t="shared" si="71"/>
        <v>prop6</v>
      </c>
    </row>
    <row r="521" spans="1:27">
      <c r="A521" t="s">
        <v>2350</v>
      </c>
      <c r="B521" s="16" t="str">
        <f t="shared" si="72"/>
        <v>prop7 string</v>
      </c>
      <c r="C521" s="20">
        <f t="shared" si="73"/>
        <v>6</v>
      </c>
      <c r="D521" s="20">
        <f t="shared" si="74"/>
        <v>0</v>
      </c>
      <c r="E521" s="20"/>
      <c r="F521" s="36" t="str">
        <f t="shared" si="75"/>
        <v>prop7</v>
      </c>
      <c r="G521" s="36" t="str">
        <f t="shared" si="76"/>
        <v>string</v>
      </c>
      <c r="H521" s="29">
        <v>510</v>
      </c>
      <c r="S521" s="16" t="str">
        <f t="shared" si="68"/>
        <v>prop7  string,</v>
      </c>
      <c r="T521" s="67"/>
      <c r="U521" s="68" t="str">
        <f t="shared" si="69"/>
        <v>prop7,</v>
      </c>
      <c r="V521" s="67"/>
      <c r="W521" s="67"/>
      <c r="X521" s="68" t="str">
        <f t="shared" si="70"/>
        <v>,a.prop7</v>
      </c>
      <c r="AA521" s="16" t="str">
        <f t="shared" si="71"/>
        <v>prop7</v>
      </c>
    </row>
    <row r="522" spans="1:27">
      <c r="A522" t="s">
        <v>2351</v>
      </c>
      <c r="B522" s="16" t="str">
        <f t="shared" si="72"/>
        <v>prop8 string</v>
      </c>
      <c r="C522" s="20">
        <f t="shared" si="73"/>
        <v>6</v>
      </c>
      <c r="D522" s="20">
        <f t="shared" si="74"/>
        <v>0</v>
      </c>
      <c r="E522" s="20"/>
      <c r="F522" s="36" t="str">
        <f t="shared" si="75"/>
        <v>prop8</v>
      </c>
      <c r="G522" s="36" t="str">
        <f t="shared" si="76"/>
        <v>string</v>
      </c>
      <c r="H522" s="29">
        <v>511</v>
      </c>
      <c r="S522" s="16" t="str">
        <f t="shared" si="68"/>
        <v>prop8  string,</v>
      </c>
      <c r="T522" s="67"/>
      <c r="U522" s="68" t="str">
        <f t="shared" si="69"/>
        <v>prop8,</v>
      </c>
      <c r="V522" s="67"/>
      <c r="W522" s="67"/>
      <c r="X522" s="68" t="str">
        <f t="shared" si="70"/>
        <v>,a.prop8</v>
      </c>
      <c r="AA522" s="16" t="str">
        <f t="shared" si="71"/>
        <v>prop8</v>
      </c>
    </row>
    <row r="523" spans="1:27">
      <c r="A523" t="s">
        <v>2352</v>
      </c>
      <c r="B523" s="16" t="str">
        <f t="shared" si="72"/>
        <v>prop9 string</v>
      </c>
      <c r="C523" s="20">
        <f t="shared" si="73"/>
        <v>6</v>
      </c>
      <c r="D523" s="20">
        <f t="shared" si="74"/>
        <v>0</v>
      </c>
      <c r="E523" s="20"/>
      <c r="F523" s="36" t="str">
        <f t="shared" si="75"/>
        <v>prop9</v>
      </c>
      <c r="G523" s="36" t="str">
        <f t="shared" si="76"/>
        <v>string</v>
      </c>
      <c r="H523" s="29">
        <v>512</v>
      </c>
      <c r="S523" s="16" t="str">
        <f t="shared" si="68"/>
        <v>prop9  string,</v>
      </c>
      <c r="T523" s="67"/>
      <c r="U523" s="68" t="str">
        <f t="shared" si="69"/>
        <v>prop9,</v>
      </c>
      <c r="V523" s="67"/>
      <c r="W523" s="67"/>
      <c r="X523" s="68" t="str">
        <f t="shared" si="70"/>
        <v>,a.prop9</v>
      </c>
      <c r="AA523" s="16" t="str">
        <f t="shared" si="71"/>
        <v>prop9</v>
      </c>
    </row>
    <row r="524" spans="1:27">
      <c r="A524" t="s">
        <v>2353</v>
      </c>
      <c r="B524" s="16" t="str">
        <f t="shared" si="72"/>
        <v>prop10 string</v>
      </c>
      <c r="C524" s="20">
        <f t="shared" si="73"/>
        <v>7</v>
      </c>
      <c r="D524" s="20">
        <f t="shared" si="74"/>
        <v>0</v>
      </c>
      <c r="E524" s="20"/>
      <c r="F524" s="36" t="str">
        <f t="shared" si="75"/>
        <v>prop10</v>
      </c>
      <c r="G524" s="36" t="str">
        <f t="shared" si="76"/>
        <v>string</v>
      </c>
      <c r="H524" s="29">
        <v>513</v>
      </c>
      <c r="S524" s="16" t="str">
        <f t="shared" si="68"/>
        <v>prop10  string,</v>
      </c>
      <c r="T524" s="67"/>
      <c r="U524" s="68" t="str">
        <f t="shared" si="69"/>
        <v>prop10,</v>
      </c>
      <c r="V524" s="67"/>
      <c r="W524" s="67"/>
      <c r="X524" s="68" t="str">
        <f t="shared" si="70"/>
        <v>,a.prop10</v>
      </c>
      <c r="AA524" s="16" t="str">
        <f t="shared" si="71"/>
        <v>prop10</v>
      </c>
    </row>
    <row r="525" spans="1:27">
      <c r="A525" t="s">
        <v>2354</v>
      </c>
      <c r="B525" s="16" t="str">
        <f t="shared" si="72"/>
        <v>prop11 string</v>
      </c>
      <c r="C525" s="20">
        <f t="shared" si="73"/>
        <v>7</v>
      </c>
      <c r="D525" s="20">
        <f t="shared" si="74"/>
        <v>0</v>
      </c>
      <c r="F525" s="36" t="str">
        <f t="shared" si="75"/>
        <v>prop11</v>
      </c>
      <c r="G525" s="36" t="str">
        <f t="shared" si="76"/>
        <v>string</v>
      </c>
      <c r="H525" s="29">
        <v>514</v>
      </c>
      <c r="S525" s="16" t="str">
        <f t="shared" ref="S525:S588" si="77">F525&amp;"  "&amp;G525&amp;","</f>
        <v>prop11  string,</v>
      </c>
      <c r="T525" s="67"/>
      <c r="U525" s="68" t="str">
        <f t="shared" ref="U525:U588" si="78">F525&amp;","</f>
        <v>prop11,</v>
      </c>
      <c r="V525" s="67"/>
      <c r="W525" s="67"/>
      <c r="X525" s="68" t="str">
        <f t="shared" ref="X525:X588" si="79">",a."&amp;F525</f>
        <v>,a.prop11</v>
      </c>
      <c r="AA525" s="16" t="str">
        <f t="shared" ref="AA525:AA588" si="80">F525</f>
        <v>prop11</v>
      </c>
    </row>
    <row r="526" spans="1:27">
      <c r="A526" t="s">
        <v>2355</v>
      </c>
      <c r="B526" s="16" t="str">
        <f t="shared" si="72"/>
        <v>prop12 string</v>
      </c>
      <c r="C526" s="20">
        <f t="shared" si="73"/>
        <v>7</v>
      </c>
      <c r="D526" s="20">
        <f t="shared" si="74"/>
        <v>0</v>
      </c>
      <c r="E526" s="20"/>
      <c r="F526" s="36" t="str">
        <f t="shared" si="75"/>
        <v>prop12</v>
      </c>
      <c r="G526" s="36" t="str">
        <f t="shared" si="76"/>
        <v>string</v>
      </c>
      <c r="H526" s="29">
        <v>515</v>
      </c>
      <c r="S526" s="16" t="str">
        <f t="shared" si="77"/>
        <v>prop12  string,</v>
      </c>
      <c r="T526" s="67"/>
      <c r="U526" s="68" t="str">
        <f t="shared" si="78"/>
        <v>prop12,</v>
      </c>
      <c r="V526" s="67"/>
      <c r="W526" s="67"/>
      <c r="X526" s="68" t="str">
        <f t="shared" si="79"/>
        <v>,a.prop12</v>
      </c>
      <c r="AA526" s="16" t="str">
        <f t="shared" si="80"/>
        <v>prop12</v>
      </c>
    </row>
    <row r="527" spans="1:27">
      <c r="A527" t="s">
        <v>2356</v>
      </c>
      <c r="B527" s="16" t="str">
        <f t="shared" si="72"/>
        <v>prop13 string</v>
      </c>
      <c r="C527" s="20">
        <f t="shared" si="73"/>
        <v>7</v>
      </c>
      <c r="D527" s="20">
        <f t="shared" si="74"/>
        <v>0</v>
      </c>
      <c r="E527" s="20"/>
      <c r="F527" s="36" t="str">
        <f t="shared" si="75"/>
        <v>prop13</v>
      </c>
      <c r="G527" s="36" t="str">
        <f t="shared" si="76"/>
        <v>string</v>
      </c>
      <c r="H527" s="29">
        <v>516</v>
      </c>
      <c r="S527" s="16" t="str">
        <f t="shared" si="77"/>
        <v>prop13  string,</v>
      </c>
      <c r="T527" s="67"/>
      <c r="U527" s="68" t="str">
        <f t="shared" si="78"/>
        <v>prop13,</v>
      </c>
      <c r="V527" s="67"/>
      <c r="W527" s="67"/>
      <c r="X527" s="68" t="str">
        <f t="shared" si="79"/>
        <v>,a.prop13</v>
      </c>
      <c r="AA527" s="16" t="str">
        <f t="shared" si="80"/>
        <v>prop13</v>
      </c>
    </row>
    <row r="528" spans="1:27">
      <c r="A528" t="s">
        <v>2357</v>
      </c>
      <c r="B528" s="16" t="str">
        <f t="shared" si="72"/>
        <v>prop14 string</v>
      </c>
      <c r="C528" s="20">
        <f t="shared" si="73"/>
        <v>7</v>
      </c>
      <c r="D528" s="20">
        <f t="shared" si="74"/>
        <v>0</v>
      </c>
      <c r="E528" s="20"/>
      <c r="F528" s="36" t="str">
        <f t="shared" si="75"/>
        <v>prop14</v>
      </c>
      <c r="G528" s="36" t="str">
        <f t="shared" si="76"/>
        <v>string</v>
      </c>
      <c r="H528" s="29">
        <v>517</v>
      </c>
      <c r="S528" s="16" t="str">
        <f t="shared" si="77"/>
        <v>prop14  string,</v>
      </c>
      <c r="T528" s="67"/>
      <c r="U528" s="68" t="str">
        <f t="shared" si="78"/>
        <v>prop14,</v>
      </c>
      <c r="V528" s="67"/>
      <c r="W528" s="67"/>
      <c r="X528" s="68" t="str">
        <f t="shared" si="79"/>
        <v>,a.prop14</v>
      </c>
      <c r="AA528" s="16" t="str">
        <f t="shared" si="80"/>
        <v>prop14</v>
      </c>
    </row>
    <row r="529" spans="1:27">
      <c r="A529" t="s">
        <v>2358</v>
      </c>
      <c r="B529" s="16" t="str">
        <f t="shared" si="72"/>
        <v>prop15 string</v>
      </c>
      <c r="C529" s="20">
        <f t="shared" si="73"/>
        <v>7</v>
      </c>
      <c r="D529" s="20">
        <f t="shared" si="74"/>
        <v>0</v>
      </c>
      <c r="E529" s="20"/>
      <c r="F529" s="36" t="str">
        <f t="shared" si="75"/>
        <v>prop15</v>
      </c>
      <c r="G529" s="36" t="str">
        <f t="shared" si="76"/>
        <v>string</v>
      </c>
      <c r="H529" s="29">
        <v>518</v>
      </c>
      <c r="S529" s="16" t="str">
        <f t="shared" si="77"/>
        <v>prop15  string,</v>
      </c>
      <c r="T529" s="67"/>
      <c r="U529" s="68" t="str">
        <f t="shared" si="78"/>
        <v>prop15,</v>
      </c>
      <c r="V529" s="67"/>
      <c r="W529" s="67"/>
      <c r="X529" s="68" t="str">
        <f t="shared" si="79"/>
        <v>,a.prop15</v>
      </c>
      <c r="AA529" s="16" t="str">
        <f t="shared" si="80"/>
        <v>prop15</v>
      </c>
    </row>
    <row r="530" spans="1:27">
      <c r="A530" t="s">
        <v>2359</v>
      </c>
      <c r="B530" s="16" t="str">
        <f t="shared" ref="B530:B593" si="81">TRIM(A530)</f>
        <v>prop16 string</v>
      </c>
      <c r="C530" s="20">
        <f t="shared" ref="C530:C593" si="82">SEARCH(" ",B530)</f>
        <v>7</v>
      </c>
      <c r="D530" s="20">
        <f t="shared" ref="D530:D593" si="83">IFERROR(SEARCH(" ",B530,C530+1),0)</f>
        <v>0</v>
      </c>
      <c r="F530" s="36" t="str">
        <f t="shared" ref="F530:F593" si="84">LEFT(B530,C530-1)</f>
        <v>prop16</v>
      </c>
      <c r="G530" s="36" t="str">
        <f t="shared" ref="G530:G593" si="85">TRIM(RIGHT(A530,LEN(A530) - (C530+1)))</f>
        <v>string</v>
      </c>
      <c r="H530" s="29">
        <v>519</v>
      </c>
      <c r="S530" s="16" t="str">
        <f t="shared" si="77"/>
        <v>prop16  string,</v>
      </c>
      <c r="T530" s="67"/>
      <c r="U530" s="68" t="str">
        <f t="shared" si="78"/>
        <v>prop16,</v>
      </c>
      <c r="V530" s="67"/>
      <c r="W530" s="67"/>
      <c r="X530" s="68" t="str">
        <f t="shared" si="79"/>
        <v>,a.prop16</v>
      </c>
      <c r="AA530" s="16" t="str">
        <f t="shared" si="80"/>
        <v>prop16</v>
      </c>
    </row>
    <row r="531" spans="1:27">
      <c r="A531" t="s">
        <v>2360</v>
      </c>
      <c r="B531" s="16" t="str">
        <f t="shared" si="81"/>
        <v>prop17 string</v>
      </c>
      <c r="C531" s="20">
        <f t="shared" si="82"/>
        <v>7</v>
      </c>
      <c r="D531" s="20">
        <f t="shared" si="83"/>
        <v>0</v>
      </c>
      <c r="E531" s="20"/>
      <c r="F531" s="36" t="str">
        <f t="shared" si="84"/>
        <v>prop17</v>
      </c>
      <c r="G531" s="36" t="str">
        <f t="shared" si="85"/>
        <v>string</v>
      </c>
      <c r="H531" s="29">
        <v>520</v>
      </c>
      <c r="S531" s="16" t="str">
        <f t="shared" si="77"/>
        <v>prop17  string,</v>
      </c>
      <c r="T531" s="67"/>
      <c r="U531" s="68" t="str">
        <f t="shared" si="78"/>
        <v>prop17,</v>
      </c>
      <c r="V531" s="67"/>
      <c r="W531" s="67"/>
      <c r="X531" s="68" t="str">
        <f t="shared" si="79"/>
        <v>,a.prop17</v>
      </c>
      <c r="AA531" s="16" t="str">
        <f t="shared" si="80"/>
        <v>prop17</v>
      </c>
    </row>
    <row r="532" spans="1:27">
      <c r="A532" t="s">
        <v>2361</v>
      </c>
      <c r="B532" s="16" t="str">
        <f t="shared" si="81"/>
        <v>prop18 string</v>
      </c>
      <c r="C532" s="20">
        <f t="shared" si="82"/>
        <v>7</v>
      </c>
      <c r="D532" s="20">
        <f t="shared" si="83"/>
        <v>0</v>
      </c>
      <c r="E532" s="20"/>
      <c r="F532" s="36" t="str">
        <f t="shared" si="84"/>
        <v>prop18</v>
      </c>
      <c r="G532" s="36" t="str">
        <f t="shared" si="85"/>
        <v>string</v>
      </c>
      <c r="H532" s="29">
        <v>521</v>
      </c>
      <c r="S532" s="16" t="str">
        <f t="shared" si="77"/>
        <v>prop18  string,</v>
      </c>
      <c r="T532" s="67"/>
      <c r="U532" s="68" t="str">
        <f t="shared" si="78"/>
        <v>prop18,</v>
      </c>
      <c r="V532" s="67"/>
      <c r="W532" s="67"/>
      <c r="X532" s="68" t="str">
        <f t="shared" si="79"/>
        <v>,a.prop18</v>
      </c>
      <c r="AA532" s="16" t="str">
        <f t="shared" si="80"/>
        <v>prop18</v>
      </c>
    </row>
    <row r="533" spans="1:27">
      <c r="A533" t="s">
        <v>2362</v>
      </c>
      <c r="B533" s="16" t="str">
        <f t="shared" si="81"/>
        <v>prop19 string</v>
      </c>
      <c r="C533" s="20">
        <f t="shared" si="82"/>
        <v>7</v>
      </c>
      <c r="D533" s="20">
        <f t="shared" si="83"/>
        <v>0</v>
      </c>
      <c r="E533" s="20"/>
      <c r="F533" s="36" t="str">
        <f t="shared" si="84"/>
        <v>prop19</v>
      </c>
      <c r="G533" s="36" t="str">
        <f t="shared" si="85"/>
        <v>string</v>
      </c>
      <c r="H533" s="29">
        <v>522</v>
      </c>
      <c r="S533" s="16" t="str">
        <f t="shared" si="77"/>
        <v>prop19  string,</v>
      </c>
      <c r="T533" s="67"/>
      <c r="U533" s="68" t="str">
        <f t="shared" si="78"/>
        <v>prop19,</v>
      </c>
      <c r="V533" s="67"/>
      <c r="W533" s="67"/>
      <c r="X533" s="68" t="str">
        <f t="shared" si="79"/>
        <v>,a.prop19</v>
      </c>
      <c r="AA533" s="16" t="str">
        <f t="shared" si="80"/>
        <v>prop19</v>
      </c>
    </row>
    <row r="534" spans="1:27">
      <c r="A534" t="s">
        <v>2363</v>
      </c>
      <c r="B534" s="16" t="str">
        <f t="shared" si="81"/>
        <v>prop20 string</v>
      </c>
      <c r="C534" s="20">
        <f t="shared" si="82"/>
        <v>7</v>
      </c>
      <c r="D534" s="20">
        <f t="shared" si="83"/>
        <v>0</v>
      </c>
      <c r="E534" s="20"/>
      <c r="F534" s="36" t="str">
        <f t="shared" si="84"/>
        <v>prop20</v>
      </c>
      <c r="G534" s="36" t="str">
        <f t="shared" si="85"/>
        <v>string</v>
      </c>
      <c r="H534" s="29">
        <v>523</v>
      </c>
      <c r="S534" s="16" t="str">
        <f t="shared" si="77"/>
        <v>prop20  string,</v>
      </c>
      <c r="T534" s="67"/>
      <c r="U534" s="68" t="str">
        <f t="shared" si="78"/>
        <v>prop20,</v>
      </c>
      <c r="V534" s="67"/>
      <c r="W534" s="67"/>
      <c r="X534" s="68" t="str">
        <f t="shared" si="79"/>
        <v>,a.prop20</v>
      </c>
      <c r="AA534" s="16" t="str">
        <f t="shared" si="80"/>
        <v>prop20</v>
      </c>
    </row>
    <row r="535" spans="1:27">
      <c r="A535" t="s">
        <v>2364</v>
      </c>
      <c r="B535" s="16" t="str">
        <f t="shared" si="81"/>
        <v>prop21 string</v>
      </c>
      <c r="C535" s="20">
        <f t="shared" si="82"/>
        <v>7</v>
      </c>
      <c r="D535" s="20">
        <f t="shared" si="83"/>
        <v>0</v>
      </c>
      <c r="F535" s="36" t="str">
        <f t="shared" si="84"/>
        <v>prop21</v>
      </c>
      <c r="G535" s="36" t="str">
        <f t="shared" si="85"/>
        <v>string</v>
      </c>
      <c r="H535" s="29">
        <v>524</v>
      </c>
      <c r="S535" s="16" t="str">
        <f t="shared" si="77"/>
        <v>prop21  string,</v>
      </c>
      <c r="T535" s="67"/>
      <c r="U535" s="68" t="str">
        <f t="shared" si="78"/>
        <v>prop21,</v>
      </c>
      <c r="V535" s="67"/>
      <c r="W535" s="67"/>
      <c r="X535" s="68" t="str">
        <f t="shared" si="79"/>
        <v>,a.prop21</v>
      </c>
      <c r="AA535" s="16" t="str">
        <f t="shared" si="80"/>
        <v>prop21</v>
      </c>
    </row>
    <row r="536" spans="1:27">
      <c r="A536" t="s">
        <v>2365</v>
      </c>
      <c r="B536" s="16" t="str">
        <f t="shared" si="81"/>
        <v>prop22 string</v>
      </c>
      <c r="C536" s="20">
        <f t="shared" si="82"/>
        <v>7</v>
      </c>
      <c r="D536" s="20">
        <f t="shared" si="83"/>
        <v>0</v>
      </c>
      <c r="E536" s="20"/>
      <c r="F536" s="36" t="str">
        <f t="shared" si="84"/>
        <v>prop22</v>
      </c>
      <c r="G536" s="36" t="str">
        <f t="shared" si="85"/>
        <v>string</v>
      </c>
      <c r="H536" s="29">
        <v>525</v>
      </c>
      <c r="S536" s="16" t="str">
        <f t="shared" si="77"/>
        <v>prop22  string,</v>
      </c>
      <c r="T536" s="67"/>
      <c r="U536" s="68" t="str">
        <f t="shared" si="78"/>
        <v>prop22,</v>
      </c>
      <c r="V536" s="67"/>
      <c r="W536" s="67"/>
      <c r="X536" s="68" t="str">
        <f t="shared" si="79"/>
        <v>,a.prop22</v>
      </c>
      <c r="AA536" s="16" t="str">
        <f t="shared" si="80"/>
        <v>prop22</v>
      </c>
    </row>
    <row r="537" spans="1:27">
      <c r="A537" t="s">
        <v>2366</v>
      </c>
      <c r="B537" s="16" t="str">
        <f t="shared" si="81"/>
        <v>prop23 string</v>
      </c>
      <c r="C537" s="20">
        <f t="shared" si="82"/>
        <v>7</v>
      </c>
      <c r="D537" s="20">
        <f t="shared" si="83"/>
        <v>0</v>
      </c>
      <c r="E537" s="20"/>
      <c r="F537" s="36" t="str">
        <f t="shared" si="84"/>
        <v>prop23</v>
      </c>
      <c r="G537" s="36" t="str">
        <f t="shared" si="85"/>
        <v>string</v>
      </c>
      <c r="H537" s="29">
        <v>526</v>
      </c>
      <c r="S537" s="16" t="str">
        <f t="shared" si="77"/>
        <v>prop23  string,</v>
      </c>
      <c r="T537" s="67"/>
      <c r="U537" s="68" t="str">
        <f t="shared" si="78"/>
        <v>prop23,</v>
      </c>
      <c r="V537" s="67"/>
      <c r="W537" s="67"/>
      <c r="X537" s="68" t="str">
        <f t="shared" si="79"/>
        <v>,a.prop23</v>
      </c>
      <c r="AA537" s="16" t="str">
        <f t="shared" si="80"/>
        <v>prop23</v>
      </c>
    </row>
    <row r="538" spans="1:27">
      <c r="A538" t="s">
        <v>2367</v>
      </c>
      <c r="B538" s="16" t="str">
        <f t="shared" si="81"/>
        <v>prop24 string</v>
      </c>
      <c r="C538" s="20">
        <f t="shared" si="82"/>
        <v>7</v>
      </c>
      <c r="D538" s="20">
        <f t="shared" si="83"/>
        <v>0</v>
      </c>
      <c r="E538" s="20"/>
      <c r="F538" s="36" t="str">
        <f t="shared" si="84"/>
        <v>prop24</v>
      </c>
      <c r="G538" s="36" t="str">
        <f t="shared" si="85"/>
        <v>string</v>
      </c>
      <c r="H538" s="29">
        <v>527</v>
      </c>
      <c r="S538" s="16" t="str">
        <f t="shared" si="77"/>
        <v>prop24  string,</v>
      </c>
      <c r="T538" s="67"/>
      <c r="U538" s="68" t="str">
        <f t="shared" si="78"/>
        <v>prop24,</v>
      </c>
      <c r="V538" s="67"/>
      <c r="W538" s="67"/>
      <c r="X538" s="68" t="str">
        <f t="shared" si="79"/>
        <v>,a.prop24</v>
      </c>
      <c r="AA538" s="16" t="str">
        <f t="shared" si="80"/>
        <v>prop24</v>
      </c>
    </row>
    <row r="539" spans="1:27">
      <c r="A539" t="s">
        <v>2368</v>
      </c>
      <c r="B539" s="16" t="str">
        <f t="shared" si="81"/>
        <v>prop25 string</v>
      </c>
      <c r="C539" s="20">
        <f t="shared" si="82"/>
        <v>7</v>
      </c>
      <c r="D539" s="20">
        <f t="shared" si="83"/>
        <v>0</v>
      </c>
      <c r="E539" s="20"/>
      <c r="F539" s="36" t="str">
        <f t="shared" si="84"/>
        <v>prop25</v>
      </c>
      <c r="G539" s="36" t="str">
        <f t="shared" si="85"/>
        <v>string</v>
      </c>
      <c r="H539" s="29">
        <v>528</v>
      </c>
      <c r="S539" s="16" t="str">
        <f t="shared" si="77"/>
        <v>prop25  string,</v>
      </c>
      <c r="T539" s="67"/>
      <c r="U539" s="68" t="str">
        <f t="shared" si="78"/>
        <v>prop25,</v>
      </c>
      <c r="V539" s="67"/>
      <c r="W539" s="67"/>
      <c r="X539" s="68" t="str">
        <f t="shared" si="79"/>
        <v>,a.prop25</v>
      </c>
      <c r="AA539" s="16" t="str">
        <f t="shared" si="80"/>
        <v>prop25</v>
      </c>
    </row>
    <row r="540" spans="1:27">
      <c r="A540" t="s">
        <v>2369</v>
      </c>
      <c r="B540" s="16" t="str">
        <f t="shared" si="81"/>
        <v>prop26 string</v>
      </c>
      <c r="C540" s="20">
        <f t="shared" si="82"/>
        <v>7</v>
      </c>
      <c r="D540" s="20">
        <f t="shared" si="83"/>
        <v>0</v>
      </c>
      <c r="F540" s="36" t="str">
        <f t="shared" si="84"/>
        <v>prop26</v>
      </c>
      <c r="G540" s="36" t="str">
        <f t="shared" si="85"/>
        <v>string</v>
      </c>
      <c r="H540" s="29">
        <v>529</v>
      </c>
      <c r="S540" s="16" t="str">
        <f t="shared" si="77"/>
        <v>prop26  string,</v>
      </c>
      <c r="T540" s="67"/>
      <c r="U540" s="68" t="str">
        <f t="shared" si="78"/>
        <v>prop26,</v>
      </c>
      <c r="V540" s="67"/>
      <c r="W540" s="67"/>
      <c r="X540" s="68" t="str">
        <f t="shared" si="79"/>
        <v>,a.prop26</v>
      </c>
      <c r="AA540" s="16" t="str">
        <f t="shared" si="80"/>
        <v>prop26</v>
      </c>
    </row>
    <row r="541" spans="1:27">
      <c r="A541" t="s">
        <v>2370</v>
      </c>
      <c r="B541" s="16" t="str">
        <f t="shared" si="81"/>
        <v>prop27 string</v>
      </c>
      <c r="C541" s="20">
        <f t="shared" si="82"/>
        <v>7</v>
      </c>
      <c r="D541" s="20">
        <f t="shared" si="83"/>
        <v>0</v>
      </c>
      <c r="E541" s="20"/>
      <c r="F541" s="36" t="str">
        <f t="shared" si="84"/>
        <v>prop27</v>
      </c>
      <c r="G541" s="36" t="str">
        <f t="shared" si="85"/>
        <v>string</v>
      </c>
      <c r="H541" s="29">
        <v>530</v>
      </c>
      <c r="S541" s="16" t="str">
        <f t="shared" si="77"/>
        <v>prop27  string,</v>
      </c>
      <c r="T541" s="67"/>
      <c r="U541" s="68" t="str">
        <f t="shared" si="78"/>
        <v>prop27,</v>
      </c>
      <c r="V541" s="67"/>
      <c r="W541" s="67"/>
      <c r="X541" s="68" t="str">
        <f t="shared" si="79"/>
        <v>,a.prop27</v>
      </c>
      <c r="AA541" s="16" t="str">
        <f t="shared" si="80"/>
        <v>prop27</v>
      </c>
    </row>
    <row r="542" spans="1:27">
      <c r="A542" t="s">
        <v>2371</v>
      </c>
      <c r="B542" s="16" t="str">
        <f t="shared" si="81"/>
        <v>prop28 string</v>
      </c>
      <c r="C542" s="20">
        <f t="shared" si="82"/>
        <v>7</v>
      </c>
      <c r="D542" s="20">
        <f t="shared" si="83"/>
        <v>0</v>
      </c>
      <c r="E542" s="20"/>
      <c r="F542" s="36" t="str">
        <f t="shared" si="84"/>
        <v>prop28</v>
      </c>
      <c r="G542" s="36" t="str">
        <f t="shared" si="85"/>
        <v>string</v>
      </c>
      <c r="H542" s="29">
        <v>531</v>
      </c>
      <c r="S542" s="16" t="str">
        <f t="shared" si="77"/>
        <v>prop28  string,</v>
      </c>
      <c r="T542" s="67"/>
      <c r="U542" s="68" t="str">
        <f t="shared" si="78"/>
        <v>prop28,</v>
      </c>
      <c r="V542" s="67"/>
      <c r="W542" s="67"/>
      <c r="X542" s="68" t="str">
        <f t="shared" si="79"/>
        <v>,a.prop28</v>
      </c>
      <c r="AA542" s="16" t="str">
        <f t="shared" si="80"/>
        <v>prop28</v>
      </c>
    </row>
    <row r="543" spans="1:27">
      <c r="A543" t="s">
        <v>2372</v>
      </c>
      <c r="B543" s="16" t="str">
        <f t="shared" si="81"/>
        <v>prop29 string</v>
      </c>
      <c r="C543" s="20">
        <f t="shared" si="82"/>
        <v>7</v>
      </c>
      <c r="D543" s="20">
        <f t="shared" si="83"/>
        <v>0</v>
      </c>
      <c r="E543" s="20"/>
      <c r="F543" s="36" t="str">
        <f t="shared" si="84"/>
        <v>prop29</v>
      </c>
      <c r="G543" s="36" t="str">
        <f t="shared" si="85"/>
        <v>string</v>
      </c>
      <c r="H543" s="29">
        <v>532</v>
      </c>
      <c r="S543" s="16" t="str">
        <f t="shared" si="77"/>
        <v>prop29  string,</v>
      </c>
      <c r="T543" s="67"/>
      <c r="U543" s="68" t="str">
        <f t="shared" si="78"/>
        <v>prop29,</v>
      </c>
      <c r="V543" s="67"/>
      <c r="W543" s="67"/>
      <c r="X543" s="68" t="str">
        <f t="shared" si="79"/>
        <v>,a.prop29</v>
      </c>
      <c r="AA543" s="16" t="str">
        <f t="shared" si="80"/>
        <v>prop29</v>
      </c>
    </row>
    <row r="544" spans="1:27">
      <c r="A544" t="s">
        <v>2373</v>
      </c>
      <c r="B544" s="16" t="str">
        <f t="shared" si="81"/>
        <v>prop30 string</v>
      </c>
      <c r="C544" s="20">
        <f t="shared" si="82"/>
        <v>7</v>
      </c>
      <c r="D544" s="20">
        <f t="shared" si="83"/>
        <v>0</v>
      </c>
      <c r="E544" s="20"/>
      <c r="F544" s="36" t="str">
        <f t="shared" si="84"/>
        <v>prop30</v>
      </c>
      <c r="G544" s="36" t="str">
        <f t="shared" si="85"/>
        <v>string</v>
      </c>
      <c r="H544" s="29">
        <v>533</v>
      </c>
      <c r="S544" s="16" t="str">
        <f t="shared" si="77"/>
        <v>prop30  string,</v>
      </c>
      <c r="T544" s="67"/>
      <c r="U544" s="68" t="str">
        <f t="shared" si="78"/>
        <v>prop30,</v>
      </c>
      <c r="V544" s="67"/>
      <c r="W544" s="67"/>
      <c r="X544" s="68" t="str">
        <f t="shared" si="79"/>
        <v>,a.prop30</v>
      </c>
      <c r="AA544" s="16" t="str">
        <f t="shared" si="80"/>
        <v>prop30</v>
      </c>
    </row>
    <row r="545" spans="1:27">
      <c r="A545" t="s">
        <v>2374</v>
      </c>
      <c r="B545" s="16" t="str">
        <f t="shared" si="81"/>
        <v>prop31 string</v>
      </c>
      <c r="C545" s="20">
        <f t="shared" si="82"/>
        <v>7</v>
      </c>
      <c r="D545" s="20">
        <f t="shared" si="83"/>
        <v>0</v>
      </c>
      <c r="F545" s="36" t="str">
        <f t="shared" si="84"/>
        <v>prop31</v>
      </c>
      <c r="G545" s="36" t="str">
        <f t="shared" si="85"/>
        <v>string</v>
      </c>
      <c r="H545" s="29">
        <v>534</v>
      </c>
      <c r="S545" s="16" t="str">
        <f t="shared" si="77"/>
        <v>prop31  string,</v>
      </c>
      <c r="T545" s="67"/>
      <c r="U545" s="68" t="str">
        <f t="shared" si="78"/>
        <v>prop31,</v>
      </c>
      <c r="V545" s="67"/>
      <c r="W545" s="67"/>
      <c r="X545" s="68" t="str">
        <f t="shared" si="79"/>
        <v>,a.prop31</v>
      </c>
      <c r="AA545" s="16" t="str">
        <f t="shared" si="80"/>
        <v>prop31</v>
      </c>
    </row>
    <row r="546" spans="1:27">
      <c r="A546" t="s">
        <v>2375</v>
      </c>
      <c r="B546" s="16" t="str">
        <f t="shared" si="81"/>
        <v>prop32 string</v>
      </c>
      <c r="C546" s="20">
        <f t="shared" si="82"/>
        <v>7</v>
      </c>
      <c r="D546" s="20">
        <f t="shared" si="83"/>
        <v>0</v>
      </c>
      <c r="E546" s="20"/>
      <c r="F546" s="36" t="str">
        <f t="shared" si="84"/>
        <v>prop32</v>
      </c>
      <c r="G546" s="36" t="str">
        <f t="shared" si="85"/>
        <v>string</v>
      </c>
      <c r="H546" s="29">
        <v>535</v>
      </c>
      <c r="S546" s="16" t="str">
        <f t="shared" si="77"/>
        <v>prop32  string,</v>
      </c>
      <c r="T546" s="67"/>
      <c r="U546" s="68" t="str">
        <f t="shared" si="78"/>
        <v>prop32,</v>
      </c>
      <c r="V546" s="67"/>
      <c r="W546" s="67"/>
      <c r="X546" s="68" t="str">
        <f t="shared" si="79"/>
        <v>,a.prop32</v>
      </c>
      <c r="AA546" s="16" t="str">
        <f t="shared" si="80"/>
        <v>prop32</v>
      </c>
    </row>
    <row r="547" spans="1:27">
      <c r="A547" t="s">
        <v>2376</v>
      </c>
      <c r="B547" s="16" t="str">
        <f t="shared" si="81"/>
        <v>prop33 string</v>
      </c>
      <c r="C547" s="20">
        <f t="shared" si="82"/>
        <v>7</v>
      </c>
      <c r="D547" s="20">
        <f t="shared" si="83"/>
        <v>0</v>
      </c>
      <c r="E547" s="20"/>
      <c r="F547" s="36" t="str">
        <f t="shared" si="84"/>
        <v>prop33</v>
      </c>
      <c r="G547" s="36" t="str">
        <f t="shared" si="85"/>
        <v>string</v>
      </c>
      <c r="H547" s="29">
        <v>536</v>
      </c>
      <c r="S547" s="16" t="str">
        <f t="shared" si="77"/>
        <v>prop33  string,</v>
      </c>
      <c r="T547" s="67"/>
      <c r="U547" s="68" t="str">
        <f t="shared" si="78"/>
        <v>prop33,</v>
      </c>
      <c r="V547" s="67"/>
      <c r="W547" s="67"/>
      <c r="X547" s="68" t="str">
        <f t="shared" si="79"/>
        <v>,a.prop33</v>
      </c>
      <c r="AA547" s="16" t="str">
        <f t="shared" si="80"/>
        <v>prop33</v>
      </c>
    </row>
    <row r="548" spans="1:27">
      <c r="A548" t="s">
        <v>2377</v>
      </c>
      <c r="B548" s="16" t="str">
        <f t="shared" si="81"/>
        <v>prop34 string</v>
      </c>
      <c r="C548" s="20">
        <f t="shared" si="82"/>
        <v>7</v>
      </c>
      <c r="D548" s="20">
        <f t="shared" si="83"/>
        <v>0</v>
      </c>
      <c r="E548" s="20"/>
      <c r="F548" s="36" t="str">
        <f t="shared" si="84"/>
        <v>prop34</v>
      </c>
      <c r="G548" s="36" t="str">
        <f t="shared" si="85"/>
        <v>string</v>
      </c>
      <c r="H548" s="29">
        <v>537</v>
      </c>
      <c r="S548" s="16" t="str">
        <f t="shared" si="77"/>
        <v>prop34  string,</v>
      </c>
      <c r="T548" s="67"/>
      <c r="U548" s="68" t="str">
        <f t="shared" si="78"/>
        <v>prop34,</v>
      </c>
      <c r="V548" s="67"/>
      <c r="W548" s="67"/>
      <c r="X548" s="68" t="str">
        <f t="shared" si="79"/>
        <v>,a.prop34</v>
      </c>
      <c r="AA548" s="16" t="str">
        <f t="shared" si="80"/>
        <v>prop34</v>
      </c>
    </row>
    <row r="549" spans="1:27">
      <c r="A549" t="s">
        <v>2378</v>
      </c>
      <c r="B549" s="16" t="str">
        <f t="shared" si="81"/>
        <v>prop35 string</v>
      </c>
      <c r="C549" s="20">
        <f t="shared" si="82"/>
        <v>7</v>
      </c>
      <c r="D549" s="20">
        <f t="shared" si="83"/>
        <v>0</v>
      </c>
      <c r="E549" s="20"/>
      <c r="F549" s="36" t="str">
        <f t="shared" si="84"/>
        <v>prop35</v>
      </c>
      <c r="G549" s="36" t="str">
        <f t="shared" si="85"/>
        <v>string</v>
      </c>
      <c r="H549" s="29">
        <v>538</v>
      </c>
      <c r="S549" s="16" t="str">
        <f t="shared" si="77"/>
        <v>prop35  string,</v>
      </c>
      <c r="T549" s="67"/>
      <c r="U549" s="68" t="str">
        <f t="shared" si="78"/>
        <v>prop35,</v>
      </c>
      <c r="V549" s="67"/>
      <c r="W549" s="67"/>
      <c r="X549" s="68" t="str">
        <f t="shared" si="79"/>
        <v>,a.prop35</v>
      </c>
      <c r="AA549" s="16" t="str">
        <f t="shared" si="80"/>
        <v>prop35</v>
      </c>
    </row>
    <row r="550" spans="1:27">
      <c r="A550" t="s">
        <v>2379</v>
      </c>
      <c r="B550" s="16" t="str">
        <f t="shared" si="81"/>
        <v>prop36 string</v>
      </c>
      <c r="C550" s="20">
        <f t="shared" si="82"/>
        <v>7</v>
      </c>
      <c r="D550" s="20">
        <f t="shared" si="83"/>
        <v>0</v>
      </c>
      <c r="F550" s="36" t="str">
        <f t="shared" si="84"/>
        <v>prop36</v>
      </c>
      <c r="G550" s="36" t="str">
        <f t="shared" si="85"/>
        <v>string</v>
      </c>
      <c r="H550" s="29">
        <v>539</v>
      </c>
      <c r="S550" s="16" t="str">
        <f t="shared" si="77"/>
        <v>prop36  string,</v>
      </c>
      <c r="T550" s="67"/>
      <c r="U550" s="68" t="str">
        <f t="shared" si="78"/>
        <v>prop36,</v>
      </c>
      <c r="V550" s="67"/>
      <c r="W550" s="67"/>
      <c r="X550" s="68" t="str">
        <f t="shared" si="79"/>
        <v>,a.prop36</v>
      </c>
      <c r="AA550" s="16" t="str">
        <f t="shared" si="80"/>
        <v>prop36</v>
      </c>
    </row>
    <row r="551" spans="1:27">
      <c r="A551" t="s">
        <v>2380</v>
      </c>
      <c r="B551" s="16" t="str">
        <f t="shared" si="81"/>
        <v>prop37 string</v>
      </c>
      <c r="C551" s="20">
        <f t="shared" si="82"/>
        <v>7</v>
      </c>
      <c r="D551" s="20">
        <f t="shared" si="83"/>
        <v>0</v>
      </c>
      <c r="E551" s="20"/>
      <c r="F551" s="36" t="str">
        <f t="shared" si="84"/>
        <v>prop37</v>
      </c>
      <c r="G551" s="36" t="str">
        <f t="shared" si="85"/>
        <v>string</v>
      </c>
      <c r="H551" s="29">
        <v>540</v>
      </c>
      <c r="S551" s="16" t="str">
        <f t="shared" si="77"/>
        <v>prop37  string,</v>
      </c>
      <c r="T551" s="67"/>
      <c r="U551" s="68" t="str">
        <f t="shared" si="78"/>
        <v>prop37,</v>
      </c>
      <c r="V551" s="67"/>
      <c r="W551" s="67"/>
      <c r="X551" s="68" t="str">
        <f t="shared" si="79"/>
        <v>,a.prop37</v>
      </c>
      <c r="AA551" s="16" t="str">
        <f t="shared" si="80"/>
        <v>prop37</v>
      </c>
    </row>
    <row r="552" spans="1:27">
      <c r="A552" t="s">
        <v>2381</v>
      </c>
      <c r="B552" s="16" t="str">
        <f t="shared" si="81"/>
        <v>prop38 string</v>
      </c>
      <c r="C552" s="20">
        <f t="shared" si="82"/>
        <v>7</v>
      </c>
      <c r="D552" s="20">
        <f t="shared" si="83"/>
        <v>0</v>
      </c>
      <c r="E552" s="20"/>
      <c r="F552" s="36" t="str">
        <f t="shared" si="84"/>
        <v>prop38</v>
      </c>
      <c r="G552" s="36" t="str">
        <f t="shared" si="85"/>
        <v>string</v>
      </c>
      <c r="H552" s="29">
        <v>541</v>
      </c>
      <c r="S552" s="16" t="str">
        <f t="shared" si="77"/>
        <v>prop38  string,</v>
      </c>
      <c r="T552" s="67"/>
      <c r="U552" s="68" t="str">
        <f t="shared" si="78"/>
        <v>prop38,</v>
      </c>
      <c r="V552" s="67"/>
      <c r="W552" s="67"/>
      <c r="X552" s="68" t="str">
        <f t="shared" si="79"/>
        <v>,a.prop38</v>
      </c>
      <c r="AA552" s="16" t="str">
        <f t="shared" si="80"/>
        <v>prop38</v>
      </c>
    </row>
    <row r="553" spans="1:27">
      <c r="A553" t="s">
        <v>2382</v>
      </c>
      <c r="B553" s="16" t="str">
        <f t="shared" si="81"/>
        <v>prop39 string</v>
      </c>
      <c r="C553" s="20">
        <f t="shared" si="82"/>
        <v>7</v>
      </c>
      <c r="D553" s="20">
        <f t="shared" si="83"/>
        <v>0</v>
      </c>
      <c r="E553" s="20"/>
      <c r="F553" s="36" t="str">
        <f t="shared" si="84"/>
        <v>prop39</v>
      </c>
      <c r="G553" s="36" t="str">
        <f t="shared" si="85"/>
        <v>string</v>
      </c>
      <c r="H553" s="29">
        <v>542</v>
      </c>
      <c r="S553" s="16" t="str">
        <f t="shared" si="77"/>
        <v>prop39  string,</v>
      </c>
      <c r="T553" s="67"/>
      <c r="U553" s="68" t="str">
        <f t="shared" si="78"/>
        <v>prop39,</v>
      </c>
      <c r="V553" s="67"/>
      <c r="W553" s="67"/>
      <c r="X553" s="68" t="str">
        <f t="shared" si="79"/>
        <v>,a.prop39</v>
      </c>
      <c r="AA553" s="16" t="str">
        <f t="shared" si="80"/>
        <v>prop39</v>
      </c>
    </row>
    <row r="554" spans="1:27">
      <c r="A554" t="s">
        <v>2383</v>
      </c>
      <c r="B554" s="16" t="str">
        <f t="shared" si="81"/>
        <v>prop40 string</v>
      </c>
      <c r="C554" s="20">
        <f t="shared" si="82"/>
        <v>7</v>
      </c>
      <c r="D554" s="20">
        <f t="shared" si="83"/>
        <v>0</v>
      </c>
      <c r="E554" s="20"/>
      <c r="F554" s="36" t="str">
        <f t="shared" si="84"/>
        <v>prop40</v>
      </c>
      <c r="G554" s="36" t="str">
        <f t="shared" si="85"/>
        <v>string</v>
      </c>
      <c r="H554" s="29">
        <v>543</v>
      </c>
      <c r="S554" s="16" t="str">
        <f t="shared" si="77"/>
        <v>prop40  string,</v>
      </c>
      <c r="T554" s="67"/>
      <c r="U554" s="68" t="str">
        <f t="shared" si="78"/>
        <v>prop40,</v>
      </c>
      <c r="V554" s="67"/>
      <c r="W554" s="67"/>
      <c r="X554" s="68" t="str">
        <f t="shared" si="79"/>
        <v>,a.prop40</v>
      </c>
      <c r="AA554" s="16" t="str">
        <f t="shared" si="80"/>
        <v>prop40</v>
      </c>
    </row>
    <row r="555" spans="1:27">
      <c r="A555" t="s">
        <v>2384</v>
      </c>
      <c r="B555" s="16" t="str">
        <f t="shared" si="81"/>
        <v>prop41 string</v>
      </c>
      <c r="C555" s="20">
        <f t="shared" si="82"/>
        <v>7</v>
      </c>
      <c r="D555" s="20">
        <f t="shared" si="83"/>
        <v>0</v>
      </c>
      <c r="F555" s="36" t="str">
        <f t="shared" si="84"/>
        <v>prop41</v>
      </c>
      <c r="G555" s="36" t="str">
        <f t="shared" si="85"/>
        <v>string</v>
      </c>
      <c r="H555" s="29">
        <v>544</v>
      </c>
      <c r="S555" s="16" t="str">
        <f t="shared" si="77"/>
        <v>prop41  string,</v>
      </c>
      <c r="T555" s="67"/>
      <c r="U555" s="68" t="str">
        <f t="shared" si="78"/>
        <v>prop41,</v>
      </c>
      <c r="V555" s="67"/>
      <c r="W555" s="67"/>
      <c r="X555" s="68" t="str">
        <f t="shared" si="79"/>
        <v>,a.prop41</v>
      </c>
      <c r="AA555" s="16" t="str">
        <f t="shared" si="80"/>
        <v>prop41</v>
      </c>
    </row>
    <row r="556" spans="1:27">
      <c r="A556" t="s">
        <v>2385</v>
      </c>
      <c r="B556" s="16" t="str">
        <f t="shared" si="81"/>
        <v>prop42 string</v>
      </c>
      <c r="C556" s="20">
        <f t="shared" si="82"/>
        <v>7</v>
      </c>
      <c r="D556" s="20">
        <f t="shared" si="83"/>
        <v>0</v>
      </c>
      <c r="E556" s="20"/>
      <c r="F556" s="36" t="str">
        <f t="shared" si="84"/>
        <v>prop42</v>
      </c>
      <c r="G556" s="36" t="str">
        <f t="shared" si="85"/>
        <v>string</v>
      </c>
      <c r="H556" s="29">
        <v>545</v>
      </c>
      <c r="S556" s="16" t="str">
        <f t="shared" si="77"/>
        <v>prop42  string,</v>
      </c>
      <c r="T556" s="67"/>
      <c r="U556" s="68" t="str">
        <f t="shared" si="78"/>
        <v>prop42,</v>
      </c>
      <c r="V556" s="67"/>
      <c r="W556" s="67"/>
      <c r="X556" s="68" t="str">
        <f t="shared" si="79"/>
        <v>,a.prop42</v>
      </c>
      <c r="AA556" s="16" t="str">
        <f t="shared" si="80"/>
        <v>prop42</v>
      </c>
    </row>
    <row r="557" spans="1:27">
      <c r="A557" t="s">
        <v>2386</v>
      </c>
      <c r="B557" s="16" t="str">
        <f t="shared" si="81"/>
        <v>prop43 string</v>
      </c>
      <c r="C557" s="20">
        <f t="shared" si="82"/>
        <v>7</v>
      </c>
      <c r="D557" s="20">
        <f t="shared" si="83"/>
        <v>0</v>
      </c>
      <c r="E557" s="20"/>
      <c r="F557" s="36" t="str">
        <f t="shared" si="84"/>
        <v>prop43</v>
      </c>
      <c r="G557" s="36" t="str">
        <f t="shared" si="85"/>
        <v>string</v>
      </c>
      <c r="H557" s="29">
        <v>546</v>
      </c>
      <c r="S557" s="16" t="str">
        <f t="shared" si="77"/>
        <v>prop43  string,</v>
      </c>
      <c r="T557" s="67"/>
      <c r="U557" s="68" t="str">
        <f t="shared" si="78"/>
        <v>prop43,</v>
      </c>
      <c r="V557" s="67"/>
      <c r="W557" s="67"/>
      <c r="X557" s="68" t="str">
        <f t="shared" si="79"/>
        <v>,a.prop43</v>
      </c>
      <c r="AA557" s="16" t="str">
        <f t="shared" si="80"/>
        <v>prop43</v>
      </c>
    </row>
    <row r="558" spans="1:27">
      <c r="A558" t="s">
        <v>2387</v>
      </c>
      <c r="B558" s="16" t="str">
        <f t="shared" si="81"/>
        <v>prop44 string</v>
      </c>
      <c r="C558" s="20">
        <f t="shared" si="82"/>
        <v>7</v>
      </c>
      <c r="D558" s="20">
        <f t="shared" si="83"/>
        <v>0</v>
      </c>
      <c r="E558" s="20"/>
      <c r="F558" s="36" t="str">
        <f t="shared" si="84"/>
        <v>prop44</v>
      </c>
      <c r="G558" s="36" t="str">
        <f t="shared" si="85"/>
        <v>string</v>
      </c>
      <c r="H558" s="29">
        <v>547</v>
      </c>
      <c r="S558" s="16" t="str">
        <f t="shared" si="77"/>
        <v>prop44  string,</v>
      </c>
      <c r="T558" s="67"/>
      <c r="U558" s="68" t="str">
        <f t="shared" si="78"/>
        <v>prop44,</v>
      </c>
      <c r="V558" s="67"/>
      <c r="W558" s="67"/>
      <c r="X558" s="68" t="str">
        <f t="shared" si="79"/>
        <v>,a.prop44</v>
      </c>
      <c r="AA558" s="16" t="str">
        <f t="shared" si="80"/>
        <v>prop44</v>
      </c>
    </row>
    <row r="559" spans="1:27">
      <c r="A559" t="s">
        <v>2388</v>
      </c>
      <c r="B559" s="16" t="str">
        <f t="shared" si="81"/>
        <v>prop45 string</v>
      </c>
      <c r="C559" s="20">
        <f t="shared" si="82"/>
        <v>7</v>
      </c>
      <c r="D559" s="20">
        <f t="shared" si="83"/>
        <v>0</v>
      </c>
      <c r="E559" s="20"/>
      <c r="F559" s="36" t="str">
        <f t="shared" si="84"/>
        <v>prop45</v>
      </c>
      <c r="G559" s="36" t="str">
        <f t="shared" si="85"/>
        <v>string</v>
      </c>
      <c r="H559" s="29">
        <v>548</v>
      </c>
      <c r="S559" s="16" t="str">
        <f t="shared" si="77"/>
        <v>prop45  string,</v>
      </c>
      <c r="T559" s="67"/>
      <c r="U559" s="68" t="str">
        <f t="shared" si="78"/>
        <v>prop45,</v>
      </c>
      <c r="V559" s="67"/>
      <c r="W559" s="67"/>
      <c r="X559" s="68" t="str">
        <f t="shared" si="79"/>
        <v>,a.prop45</v>
      </c>
      <c r="AA559" s="16" t="str">
        <f t="shared" si="80"/>
        <v>prop45</v>
      </c>
    </row>
    <row r="560" spans="1:27">
      <c r="A560" t="s">
        <v>2389</v>
      </c>
      <c r="B560" s="16" t="str">
        <f t="shared" si="81"/>
        <v>prop46 string</v>
      </c>
      <c r="C560" s="20">
        <f t="shared" si="82"/>
        <v>7</v>
      </c>
      <c r="D560" s="20">
        <f t="shared" si="83"/>
        <v>0</v>
      </c>
      <c r="F560" s="36" t="str">
        <f t="shared" si="84"/>
        <v>prop46</v>
      </c>
      <c r="G560" s="36" t="str">
        <f t="shared" si="85"/>
        <v>string</v>
      </c>
      <c r="H560" s="29">
        <v>549</v>
      </c>
      <c r="S560" s="16" t="str">
        <f t="shared" si="77"/>
        <v>prop46  string,</v>
      </c>
      <c r="T560" s="67"/>
      <c r="U560" s="68" t="str">
        <f t="shared" si="78"/>
        <v>prop46,</v>
      </c>
      <c r="V560" s="67"/>
      <c r="W560" s="67"/>
      <c r="X560" s="68" t="str">
        <f t="shared" si="79"/>
        <v>,a.prop46</v>
      </c>
      <c r="AA560" s="16" t="str">
        <f t="shared" si="80"/>
        <v>prop46</v>
      </c>
    </row>
    <row r="561" spans="1:27">
      <c r="A561" t="s">
        <v>2390</v>
      </c>
      <c r="B561" s="16" t="str">
        <f t="shared" si="81"/>
        <v>prop47 string</v>
      </c>
      <c r="C561" s="20">
        <f t="shared" si="82"/>
        <v>7</v>
      </c>
      <c r="D561" s="20">
        <f t="shared" si="83"/>
        <v>0</v>
      </c>
      <c r="E561" s="20"/>
      <c r="F561" s="36" t="str">
        <f t="shared" si="84"/>
        <v>prop47</v>
      </c>
      <c r="G561" s="36" t="str">
        <f t="shared" si="85"/>
        <v>string</v>
      </c>
      <c r="H561" s="29">
        <v>550</v>
      </c>
      <c r="S561" s="16" t="str">
        <f t="shared" si="77"/>
        <v>prop47  string,</v>
      </c>
      <c r="T561" s="67"/>
      <c r="U561" s="68" t="str">
        <f t="shared" si="78"/>
        <v>prop47,</v>
      </c>
      <c r="V561" s="67"/>
      <c r="W561" s="67"/>
      <c r="X561" s="68" t="str">
        <f t="shared" si="79"/>
        <v>,a.prop47</v>
      </c>
      <c r="AA561" s="16" t="str">
        <f t="shared" si="80"/>
        <v>prop47</v>
      </c>
    </row>
    <row r="562" spans="1:27">
      <c r="A562" t="s">
        <v>2391</v>
      </c>
      <c r="B562" s="16" t="str">
        <f t="shared" si="81"/>
        <v>prop48 string</v>
      </c>
      <c r="C562" s="20">
        <f t="shared" si="82"/>
        <v>7</v>
      </c>
      <c r="D562" s="20">
        <f t="shared" si="83"/>
        <v>0</v>
      </c>
      <c r="E562" s="20"/>
      <c r="F562" s="36" t="str">
        <f t="shared" si="84"/>
        <v>prop48</v>
      </c>
      <c r="G562" s="36" t="str">
        <f t="shared" si="85"/>
        <v>string</v>
      </c>
      <c r="H562" s="29">
        <v>551</v>
      </c>
      <c r="S562" s="16" t="str">
        <f t="shared" si="77"/>
        <v>prop48  string,</v>
      </c>
      <c r="T562" s="67"/>
      <c r="U562" s="68" t="str">
        <f t="shared" si="78"/>
        <v>prop48,</v>
      </c>
      <c r="V562" s="67"/>
      <c r="W562" s="67"/>
      <c r="X562" s="68" t="str">
        <f t="shared" si="79"/>
        <v>,a.prop48</v>
      </c>
      <c r="AA562" s="16" t="str">
        <f t="shared" si="80"/>
        <v>prop48</v>
      </c>
    </row>
    <row r="563" spans="1:27">
      <c r="A563" t="s">
        <v>2392</v>
      </c>
      <c r="B563" s="16" t="str">
        <f t="shared" si="81"/>
        <v>prop49 string</v>
      </c>
      <c r="C563" s="20">
        <f t="shared" si="82"/>
        <v>7</v>
      </c>
      <c r="D563" s="20">
        <f t="shared" si="83"/>
        <v>0</v>
      </c>
      <c r="E563" s="20"/>
      <c r="F563" s="36" t="str">
        <f t="shared" si="84"/>
        <v>prop49</v>
      </c>
      <c r="G563" s="36" t="str">
        <f t="shared" si="85"/>
        <v>string</v>
      </c>
      <c r="H563" s="29">
        <v>552</v>
      </c>
      <c r="S563" s="16" t="str">
        <f t="shared" si="77"/>
        <v>prop49  string,</v>
      </c>
      <c r="T563" s="67"/>
      <c r="U563" s="68" t="str">
        <f t="shared" si="78"/>
        <v>prop49,</v>
      </c>
      <c r="V563" s="67"/>
      <c r="W563" s="67"/>
      <c r="X563" s="68" t="str">
        <f t="shared" si="79"/>
        <v>,a.prop49</v>
      </c>
      <c r="AA563" s="16" t="str">
        <f t="shared" si="80"/>
        <v>prop49</v>
      </c>
    </row>
    <row r="564" spans="1:27">
      <c r="A564" t="s">
        <v>2393</v>
      </c>
      <c r="B564" s="16" t="str">
        <f t="shared" si="81"/>
        <v>prop50 string</v>
      </c>
      <c r="C564" s="20">
        <f t="shared" si="82"/>
        <v>7</v>
      </c>
      <c r="D564" s="20">
        <f t="shared" si="83"/>
        <v>0</v>
      </c>
      <c r="E564" s="20"/>
      <c r="F564" s="36" t="str">
        <f t="shared" si="84"/>
        <v>prop50</v>
      </c>
      <c r="G564" s="36" t="str">
        <f t="shared" si="85"/>
        <v>string</v>
      </c>
      <c r="H564" s="29">
        <v>553</v>
      </c>
      <c r="S564" s="16" t="str">
        <f t="shared" si="77"/>
        <v>prop50  string,</v>
      </c>
      <c r="T564" s="67"/>
      <c r="U564" s="68" t="str">
        <f t="shared" si="78"/>
        <v>prop50,</v>
      </c>
      <c r="V564" s="67"/>
      <c r="W564" s="67"/>
      <c r="X564" s="68" t="str">
        <f t="shared" si="79"/>
        <v>,a.prop50</v>
      </c>
      <c r="AA564" s="16" t="str">
        <f t="shared" si="80"/>
        <v>prop50</v>
      </c>
    </row>
    <row r="565" spans="1:27">
      <c r="A565" t="s">
        <v>2394</v>
      </c>
      <c r="B565" s="16" t="str">
        <f t="shared" si="81"/>
        <v>prop51 string</v>
      </c>
      <c r="C565" s="20">
        <f t="shared" si="82"/>
        <v>7</v>
      </c>
      <c r="D565" s="20">
        <f t="shared" si="83"/>
        <v>0</v>
      </c>
      <c r="F565" s="36" t="str">
        <f t="shared" si="84"/>
        <v>prop51</v>
      </c>
      <c r="G565" s="36" t="str">
        <f t="shared" si="85"/>
        <v>string</v>
      </c>
      <c r="H565" s="29">
        <v>554</v>
      </c>
      <c r="S565" s="16" t="str">
        <f t="shared" si="77"/>
        <v>prop51  string,</v>
      </c>
      <c r="T565" s="67"/>
      <c r="U565" s="68" t="str">
        <f t="shared" si="78"/>
        <v>prop51,</v>
      </c>
      <c r="V565" s="67"/>
      <c r="W565" s="67"/>
      <c r="X565" s="68" t="str">
        <f t="shared" si="79"/>
        <v>,a.prop51</v>
      </c>
      <c r="AA565" s="16" t="str">
        <f t="shared" si="80"/>
        <v>prop51</v>
      </c>
    </row>
    <row r="566" spans="1:27">
      <c r="A566" t="s">
        <v>2395</v>
      </c>
      <c r="B566" s="16" t="str">
        <f t="shared" si="81"/>
        <v>prop52 string</v>
      </c>
      <c r="C566" s="20">
        <f t="shared" si="82"/>
        <v>7</v>
      </c>
      <c r="D566" s="20">
        <f t="shared" si="83"/>
        <v>0</v>
      </c>
      <c r="E566" s="20"/>
      <c r="F566" s="36" t="str">
        <f t="shared" si="84"/>
        <v>prop52</v>
      </c>
      <c r="G566" s="36" t="str">
        <f t="shared" si="85"/>
        <v>string</v>
      </c>
      <c r="H566" s="29">
        <v>555</v>
      </c>
      <c r="S566" s="16" t="str">
        <f t="shared" si="77"/>
        <v>prop52  string,</v>
      </c>
      <c r="T566" s="67"/>
      <c r="U566" s="68" t="str">
        <f t="shared" si="78"/>
        <v>prop52,</v>
      </c>
      <c r="V566" s="67"/>
      <c r="W566" s="67"/>
      <c r="X566" s="68" t="str">
        <f t="shared" si="79"/>
        <v>,a.prop52</v>
      </c>
      <c r="AA566" s="16" t="str">
        <f t="shared" si="80"/>
        <v>prop52</v>
      </c>
    </row>
    <row r="567" spans="1:27">
      <c r="A567" t="s">
        <v>2396</v>
      </c>
      <c r="B567" s="16" t="str">
        <f t="shared" si="81"/>
        <v>prop53 string</v>
      </c>
      <c r="C567" s="20">
        <f t="shared" si="82"/>
        <v>7</v>
      </c>
      <c r="D567" s="20">
        <f t="shared" si="83"/>
        <v>0</v>
      </c>
      <c r="E567" s="20"/>
      <c r="F567" s="36" t="str">
        <f t="shared" si="84"/>
        <v>prop53</v>
      </c>
      <c r="G567" s="36" t="str">
        <f t="shared" si="85"/>
        <v>string</v>
      </c>
      <c r="H567" s="29">
        <v>556</v>
      </c>
      <c r="S567" s="16" t="str">
        <f t="shared" si="77"/>
        <v>prop53  string,</v>
      </c>
      <c r="T567" s="67"/>
      <c r="U567" s="68" t="str">
        <f t="shared" si="78"/>
        <v>prop53,</v>
      </c>
      <c r="V567" s="67"/>
      <c r="W567" s="67"/>
      <c r="X567" s="68" t="str">
        <f t="shared" si="79"/>
        <v>,a.prop53</v>
      </c>
      <c r="AA567" s="16" t="str">
        <f t="shared" si="80"/>
        <v>prop53</v>
      </c>
    </row>
    <row r="568" spans="1:27">
      <c r="A568" t="s">
        <v>2397</v>
      </c>
      <c r="B568" s="16" t="str">
        <f t="shared" si="81"/>
        <v>prop54 string</v>
      </c>
      <c r="C568" s="20">
        <f t="shared" si="82"/>
        <v>7</v>
      </c>
      <c r="D568" s="20">
        <f t="shared" si="83"/>
        <v>0</v>
      </c>
      <c r="E568" s="20"/>
      <c r="F568" s="36" t="str">
        <f t="shared" si="84"/>
        <v>prop54</v>
      </c>
      <c r="G568" s="36" t="str">
        <f t="shared" si="85"/>
        <v>string</v>
      </c>
      <c r="H568" s="29">
        <v>557</v>
      </c>
      <c r="S568" s="16" t="str">
        <f t="shared" si="77"/>
        <v>prop54  string,</v>
      </c>
      <c r="T568" s="67"/>
      <c r="U568" s="68" t="str">
        <f t="shared" si="78"/>
        <v>prop54,</v>
      </c>
      <c r="V568" s="67"/>
      <c r="W568" s="67"/>
      <c r="X568" s="68" t="str">
        <f t="shared" si="79"/>
        <v>,a.prop54</v>
      </c>
      <c r="AA568" s="16" t="str">
        <f t="shared" si="80"/>
        <v>prop54</v>
      </c>
    </row>
    <row r="569" spans="1:27">
      <c r="A569" t="s">
        <v>2398</v>
      </c>
      <c r="B569" s="16" t="str">
        <f t="shared" si="81"/>
        <v>prop55 string</v>
      </c>
      <c r="C569" s="20">
        <f t="shared" si="82"/>
        <v>7</v>
      </c>
      <c r="D569" s="20">
        <f t="shared" si="83"/>
        <v>0</v>
      </c>
      <c r="E569" s="20"/>
      <c r="F569" s="36" t="str">
        <f t="shared" si="84"/>
        <v>prop55</v>
      </c>
      <c r="G569" s="36" t="str">
        <f t="shared" si="85"/>
        <v>string</v>
      </c>
      <c r="H569" s="29">
        <v>558</v>
      </c>
      <c r="S569" s="16" t="str">
        <f t="shared" si="77"/>
        <v>prop55  string,</v>
      </c>
      <c r="T569" s="67"/>
      <c r="U569" s="68" t="str">
        <f t="shared" si="78"/>
        <v>prop55,</v>
      </c>
      <c r="V569" s="67"/>
      <c r="W569" s="67"/>
      <c r="X569" s="68" t="str">
        <f t="shared" si="79"/>
        <v>,a.prop55</v>
      </c>
      <c r="AA569" s="16" t="str">
        <f t="shared" si="80"/>
        <v>prop55</v>
      </c>
    </row>
    <row r="570" spans="1:27">
      <c r="A570" t="s">
        <v>2399</v>
      </c>
      <c r="B570" s="16" t="str">
        <f t="shared" si="81"/>
        <v>prop56 string</v>
      </c>
      <c r="C570" s="20">
        <f t="shared" si="82"/>
        <v>7</v>
      </c>
      <c r="D570" s="20">
        <f t="shared" si="83"/>
        <v>0</v>
      </c>
      <c r="F570" s="36" t="str">
        <f t="shared" si="84"/>
        <v>prop56</v>
      </c>
      <c r="G570" s="36" t="str">
        <f t="shared" si="85"/>
        <v>string</v>
      </c>
      <c r="H570" s="29">
        <v>559</v>
      </c>
      <c r="S570" s="16" t="str">
        <f t="shared" si="77"/>
        <v>prop56  string,</v>
      </c>
      <c r="T570" s="67"/>
      <c r="U570" s="68" t="str">
        <f t="shared" si="78"/>
        <v>prop56,</v>
      </c>
      <c r="V570" s="67"/>
      <c r="W570" s="67"/>
      <c r="X570" s="68" t="str">
        <f t="shared" si="79"/>
        <v>,a.prop56</v>
      </c>
      <c r="AA570" s="16" t="str">
        <f t="shared" si="80"/>
        <v>prop56</v>
      </c>
    </row>
    <row r="571" spans="1:27">
      <c r="A571" t="s">
        <v>2400</v>
      </c>
      <c r="B571" s="16" t="str">
        <f t="shared" si="81"/>
        <v>prop57 string</v>
      </c>
      <c r="C571" s="20">
        <f t="shared" si="82"/>
        <v>7</v>
      </c>
      <c r="D571" s="20">
        <f t="shared" si="83"/>
        <v>0</v>
      </c>
      <c r="E571" s="20"/>
      <c r="F571" s="36" t="str">
        <f t="shared" si="84"/>
        <v>prop57</v>
      </c>
      <c r="G571" s="36" t="str">
        <f t="shared" si="85"/>
        <v>string</v>
      </c>
      <c r="H571" s="29">
        <v>560</v>
      </c>
      <c r="S571" s="16" t="str">
        <f t="shared" si="77"/>
        <v>prop57  string,</v>
      </c>
      <c r="T571" s="67"/>
      <c r="U571" s="68" t="str">
        <f t="shared" si="78"/>
        <v>prop57,</v>
      </c>
      <c r="V571" s="67"/>
      <c r="W571" s="67"/>
      <c r="X571" s="68" t="str">
        <f t="shared" si="79"/>
        <v>,a.prop57</v>
      </c>
      <c r="AA571" s="16" t="str">
        <f t="shared" si="80"/>
        <v>prop57</v>
      </c>
    </row>
    <row r="572" spans="1:27">
      <c r="A572" t="s">
        <v>2401</v>
      </c>
      <c r="B572" s="16" t="str">
        <f t="shared" si="81"/>
        <v>prop58 string</v>
      </c>
      <c r="C572" s="20">
        <f t="shared" si="82"/>
        <v>7</v>
      </c>
      <c r="D572" s="20">
        <f t="shared" si="83"/>
        <v>0</v>
      </c>
      <c r="E572" s="20"/>
      <c r="F572" s="36" t="str">
        <f t="shared" si="84"/>
        <v>prop58</v>
      </c>
      <c r="G572" s="36" t="str">
        <f t="shared" si="85"/>
        <v>string</v>
      </c>
      <c r="H572" s="29">
        <v>561</v>
      </c>
      <c r="S572" s="16" t="str">
        <f t="shared" si="77"/>
        <v>prop58  string,</v>
      </c>
      <c r="T572" s="67"/>
      <c r="U572" s="68" t="str">
        <f t="shared" si="78"/>
        <v>prop58,</v>
      </c>
      <c r="V572" s="67"/>
      <c r="W572" s="67"/>
      <c r="X572" s="68" t="str">
        <f t="shared" si="79"/>
        <v>,a.prop58</v>
      </c>
      <c r="AA572" s="16" t="str">
        <f t="shared" si="80"/>
        <v>prop58</v>
      </c>
    </row>
    <row r="573" spans="1:27">
      <c r="A573" t="s">
        <v>2402</v>
      </c>
      <c r="B573" s="16" t="str">
        <f t="shared" si="81"/>
        <v>prop59 string</v>
      </c>
      <c r="C573" s="20">
        <f t="shared" si="82"/>
        <v>7</v>
      </c>
      <c r="D573" s="20">
        <f t="shared" si="83"/>
        <v>0</v>
      </c>
      <c r="E573" s="20"/>
      <c r="F573" s="36" t="str">
        <f t="shared" si="84"/>
        <v>prop59</v>
      </c>
      <c r="G573" s="36" t="str">
        <f t="shared" si="85"/>
        <v>string</v>
      </c>
      <c r="H573" s="29">
        <v>562</v>
      </c>
      <c r="S573" s="16" t="str">
        <f t="shared" si="77"/>
        <v>prop59  string,</v>
      </c>
      <c r="T573" s="67"/>
      <c r="U573" s="68" t="str">
        <f t="shared" si="78"/>
        <v>prop59,</v>
      </c>
      <c r="V573" s="67"/>
      <c r="W573" s="67"/>
      <c r="X573" s="68" t="str">
        <f t="shared" si="79"/>
        <v>,a.prop59</v>
      </c>
      <c r="AA573" s="16" t="str">
        <f t="shared" si="80"/>
        <v>prop59</v>
      </c>
    </row>
    <row r="574" spans="1:27">
      <c r="A574" t="s">
        <v>2403</v>
      </c>
      <c r="B574" s="16" t="str">
        <f t="shared" si="81"/>
        <v>prop60 string</v>
      </c>
      <c r="C574" s="20">
        <f t="shared" si="82"/>
        <v>7</v>
      </c>
      <c r="D574" s="20">
        <f t="shared" si="83"/>
        <v>0</v>
      </c>
      <c r="E574" s="20"/>
      <c r="F574" s="36" t="str">
        <f t="shared" si="84"/>
        <v>prop60</v>
      </c>
      <c r="G574" s="36" t="str">
        <f t="shared" si="85"/>
        <v>string</v>
      </c>
      <c r="H574" s="29">
        <v>563</v>
      </c>
      <c r="S574" s="16" t="str">
        <f t="shared" si="77"/>
        <v>prop60  string,</v>
      </c>
      <c r="T574" s="67"/>
      <c r="U574" s="68" t="str">
        <f t="shared" si="78"/>
        <v>prop60,</v>
      </c>
      <c r="V574" s="67"/>
      <c r="W574" s="67"/>
      <c r="X574" s="68" t="str">
        <f t="shared" si="79"/>
        <v>,a.prop60</v>
      </c>
      <c r="AA574" s="16" t="str">
        <f t="shared" si="80"/>
        <v>prop60</v>
      </c>
    </row>
    <row r="575" spans="1:27">
      <c r="A575" t="s">
        <v>2404</v>
      </c>
      <c r="B575" s="16" t="str">
        <f t="shared" si="81"/>
        <v>prop61 string</v>
      </c>
      <c r="C575" s="20">
        <f t="shared" si="82"/>
        <v>7</v>
      </c>
      <c r="D575" s="20">
        <f t="shared" si="83"/>
        <v>0</v>
      </c>
      <c r="F575" s="36" t="str">
        <f t="shared" si="84"/>
        <v>prop61</v>
      </c>
      <c r="G575" s="36" t="str">
        <f t="shared" si="85"/>
        <v>string</v>
      </c>
      <c r="H575" s="29">
        <v>564</v>
      </c>
      <c r="S575" s="16" t="str">
        <f t="shared" si="77"/>
        <v>prop61  string,</v>
      </c>
      <c r="T575" s="67"/>
      <c r="U575" s="68" t="str">
        <f t="shared" si="78"/>
        <v>prop61,</v>
      </c>
      <c r="V575" s="67"/>
      <c r="W575" s="67"/>
      <c r="X575" s="68" t="str">
        <f t="shared" si="79"/>
        <v>,a.prop61</v>
      </c>
      <c r="AA575" s="16" t="str">
        <f t="shared" si="80"/>
        <v>prop61</v>
      </c>
    </row>
    <row r="576" spans="1:27">
      <c r="A576" t="s">
        <v>2405</v>
      </c>
      <c r="B576" s="16" t="str">
        <f t="shared" si="81"/>
        <v>prop62 string</v>
      </c>
      <c r="C576" s="20">
        <f t="shared" si="82"/>
        <v>7</v>
      </c>
      <c r="D576" s="20">
        <f t="shared" si="83"/>
        <v>0</v>
      </c>
      <c r="E576" s="20"/>
      <c r="F576" s="36" t="str">
        <f t="shared" si="84"/>
        <v>prop62</v>
      </c>
      <c r="G576" s="36" t="str">
        <f t="shared" si="85"/>
        <v>string</v>
      </c>
      <c r="H576" s="29">
        <v>565</v>
      </c>
      <c r="S576" s="16" t="str">
        <f t="shared" si="77"/>
        <v>prop62  string,</v>
      </c>
      <c r="T576" s="67"/>
      <c r="U576" s="68" t="str">
        <f t="shared" si="78"/>
        <v>prop62,</v>
      </c>
      <c r="V576" s="67"/>
      <c r="W576" s="67"/>
      <c r="X576" s="68" t="str">
        <f t="shared" si="79"/>
        <v>,a.prop62</v>
      </c>
      <c r="AA576" s="16" t="str">
        <f t="shared" si="80"/>
        <v>prop62</v>
      </c>
    </row>
    <row r="577" spans="1:27">
      <c r="A577" t="s">
        <v>2406</v>
      </c>
      <c r="B577" s="16" t="str">
        <f t="shared" si="81"/>
        <v>prop63 string</v>
      </c>
      <c r="C577" s="20">
        <f t="shared" si="82"/>
        <v>7</v>
      </c>
      <c r="D577" s="20">
        <f t="shared" si="83"/>
        <v>0</v>
      </c>
      <c r="E577" s="20"/>
      <c r="F577" s="36" t="str">
        <f t="shared" si="84"/>
        <v>prop63</v>
      </c>
      <c r="G577" s="36" t="str">
        <f t="shared" si="85"/>
        <v>string</v>
      </c>
      <c r="H577" s="29">
        <v>566</v>
      </c>
      <c r="S577" s="16" t="str">
        <f t="shared" si="77"/>
        <v>prop63  string,</v>
      </c>
      <c r="T577" s="67"/>
      <c r="U577" s="68" t="str">
        <f t="shared" si="78"/>
        <v>prop63,</v>
      </c>
      <c r="V577" s="67"/>
      <c r="W577" s="67"/>
      <c r="X577" s="68" t="str">
        <f t="shared" si="79"/>
        <v>,a.prop63</v>
      </c>
      <c r="AA577" s="16" t="str">
        <f t="shared" si="80"/>
        <v>prop63</v>
      </c>
    </row>
    <row r="578" spans="1:27">
      <c r="A578" t="s">
        <v>2407</v>
      </c>
      <c r="B578" s="16" t="str">
        <f t="shared" si="81"/>
        <v>prop64 string</v>
      </c>
      <c r="C578" s="20">
        <f t="shared" si="82"/>
        <v>7</v>
      </c>
      <c r="D578" s="20">
        <f t="shared" si="83"/>
        <v>0</v>
      </c>
      <c r="E578" s="20"/>
      <c r="F578" s="36" t="str">
        <f t="shared" si="84"/>
        <v>prop64</v>
      </c>
      <c r="G578" s="36" t="str">
        <f t="shared" si="85"/>
        <v>string</v>
      </c>
      <c r="H578" s="29">
        <v>567</v>
      </c>
      <c r="S578" s="16" t="str">
        <f t="shared" si="77"/>
        <v>prop64  string,</v>
      </c>
      <c r="T578" s="67"/>
      <c r="U578" s="68" t="str">
        <f t="shared" si="78"/>
        <v>prop64,</v>
      </c>
      <c r="V578" s="67"/>
      <c r="W578" s="67"/>
      <c r="X578" s="68" t="str">
        <f t="shared" si="79"/>
        <v>,a.prop64</v>
      </c>
      <c r="AA578" s="16" t="str">
        <f t="shared" si="80"/>
        <v>prop64</v>
      </c>
    </row>
    <row r="579" spans="1:27">
      <c r="A579" t="s">
        <v>2408</v>
      </c>
      <c r="B579" s="16" t="str">
        <f t="shared" si="81"/>
        <v>prop65 string</v>
      </c>
      <c r="C579" s="20">
        <f t="shared" si="82"/>
        <v>7</v>
      </c>
      <c r="D579" s="20">
        <f t="shared" si="83"/>
        <v>0</v>
      </c>
      <c r="E579" s="20"/>
      <c r="F579" s="36" t="str">
        <f t="shared" si="84"/>
        <v>prop65</v>
      </c>
      <c r="G579" s="36" t="str">
        <f t="shared" si="85"/>
        <v>string</v>
      </c>
      <c r="H579" s="29">
        <v>568</v>
      </c>
      <c r="S579" s="16" t="str">
        <f t="shared" si="77"/>
        <v>prop65  string,</v>
      </c>
      <c r="T579" s="67"/>
      <c r="U579" s="68" t="str">
        <f t="shared" si="78"/>
        <v>prop65,</v>
      </c>
      <c r="V579" s="67"/>
      <c r="W579" s="67"/>
      <c r="X579" s="68" t="str">
        <f t="shared" si="79"/>
        <v>,a.prop65</v>
      </c>
      <c r="AA579" s="16" t="str">
        <f t="shared" si="80"/>
        <v>prop65</v>
      </c>
    </row>
    <row r="580" spans="1:27">
      <c r="A580" t="s">
        <v>2409</v>
      </c>
      <c r="B580" s="16" t="str">
        <f t="shared" si="81"/>
        <v>prop66 string</v>
      </c>
      <c r="C580" s="20">
        <f t="shared" si="82"/>
        <v>7</v>
      </c>
      <c r="D580" s="20">
        <f t="shared" si="83"/>
        <v>0</v>
      </c>
      <c r="F580" s="36" t="str">
        <f t="shared" si="84"/>
        <v>prop66</v>
      </c>
      <c r="G580" s="36" t="str">
        <f t="shared" si="85"/>
        <v>string</v>
      </c>
      <c r="H580" s="29">
        <v>569</v>
      </c>
      <c r="S580" s="16" t="str">
        <f t="shared" si="77"/>
        <v>prop66  string,</v>
      </c>
      <c r="T580" s="67"/>
      <c r="U580" s="68" t="str">
        <f t="shared" si="78"/>
        <v>prop66,</v>
      </c>
      <c r="V580" s="67"/>
      <c r="W580" s="67"/>
      <c r="X580" s="68" t="str">
        <f t="shared" si="79"/>
        <v>,a.prop66</v>
      </c>
      <c r="AA580" s="16" t="str">
        <f t="shared" si="80"/>
        <v>prop66</v>
      </c>
    </row>
    <row r="581" spans="1:27">
      <c r="A581" t="s">
        <v>2410</v>
      </c>
      <c r="B581" s="16" t="str">
        <f t="shared" si="81"/>
        <v>prop67 string</v>
      </c>
      <c r="C581" s="20">
        <f t="shared" si="82"/>
        <v>7</v>
      </c>
      <c r="D581" s="20">
        <f t="shared" si="83"/>
        <v>0</v>
      </c>
      <c r="E581" s="20"/>
      <c r="F581" s="36" t="str">
        <f t="shared" si="84"/>
        <v>prop67</v>
      </c>
      <c r="G581" s="36" t="str">
        <f t="shared" si="85"/>
        <v>string</v>
      </c>
      <c r="H581" s="29">
        <v>570</v>
      </c>
      <c r="S581" s="16" t="str">
        <f t="shared" si="77"/>
        <v>prop67  string,</v>
      </c>
      <c r="T581" s="67"/>
      <c r="U581" s="68" t="str">
        <f t="shared" si="78"/>
        <v>prop67,</v>
      </c>
      <c r="V581" s="67"/>
      <c r="W581" s="67"/>
      <c r="X581" s="68" t="str">
        <f t="shared" si="79"/>
        <v>,a.prop67</v>
      </c>
      <c r="AA581" s="16" t="str">
        <f t="shared" si="80"/>
        <v>prop67</v>
      </c>
    </row>
    <row r="582" spans="1:27">
      <c r="A582" t="s">
        <v>2411</v>
      </c>
      <c r="B582" s="16" t="str">
        <f t="shared" si="81"/>
        <v>prop68 string</v>
      </c>
      <c r="C582" s="20">
        <f t="shared" si="82"/>
        <v>7</v>
      </c>
      <c r="D582" s="20">
        <f t="shared" si="83"/>
        <v>0</v>
      </c>
      <c r="E582" s="20"/>
      <c r="F582" s="36" t="str">
        <f t="shared" si="84"/>
        <v>prop68</v>
      </c>
      <c r="G582" s="36" t="str">
        <f t="shared" si="85"/>
        <v>string</v>
      </c>
      <c r="H582" s="29">
        <v>571</v>
      </c>
      <c r="S582" s="16" t="str">
        <f t="shared" si="77"/>
        <v>prop68  string,</v>
      </c>
      <c r="T582" s="67"/>
      <c r="U582" s="68" t="str">
        <f t="shared" si="78"/>
        <v>prop68,</v>
      </c>
      <c r="V582" s="67"/>
      <c r="W582" s="67"/>
      <c r="X582" s="68" t="str">
        <f t="shared" si="79"/>
        <v>,a.prop68</v>
      </c>
      <c r="AA582" s="16" t="str">
        <f t="shared" si="80"/>
        <v>prop68</v>
      </c>
    </row>
    <row r="583" spans="1:27">
      <c r="A583" t="s">
        <v>2412</v>
      </c>
      <c r="B583" s="16" t="str">
        <f t="shared" si="81"/>
        <v>prop69 string</v>
      </c>
      <c r="C583" s="20">
        <f t="shared" si="82"/>
        <v>7</v>
      </c>
      <c r="D583" s="20">
        <f t="shared" si="83"/>
        <v>0</v>
      </c>
      <c r="E583" s="20"/>
      <c r="F583" s="36" t="str">
        <f t="shared" si="84"/>
        <v>prop69</v>
      </c>
      <c r="G583" s="36" t="str">
        <f t="shared" si="85"/>
        <v>string</v>
      </c>
      <c r="H583" s="29">
        <v>572</v>
      </c>
      <c r="S583" s="16" t="str">
        <f t="shared" si="77"/>
        <v>prop69  string,</v>
      </c>
      <c r="T583" s="67"/>
      <c r="U583" s="68" t="str">
        <f t="shared" si="78"/>
        <v>prop69,</v>
      </c>
      <c r="V583" s="67"/>
      <c r="W583" s="67"/>
      <c r="X583" s="68" t="str">
        <f t="shared" si="79"/>
        <v>,a.prop69</v>
      </c>
      <c r="AA583" s="16" t="str">
        <f t="shared" si="80"/>
        <v>prop69</v>
      </c>
    </row>
    <row r="584" spans="1:27">
      <c r="A584" t="s">
        <v>2413</v>
      </c>
      <c r="B584" s="16" t="str">
        <f t="shared" si="81"/>
        <v>prop70 string</v>
      </c>
      <c r="C584" s="20">
        <f t="shared" si="82"/>
        <v>7</v>
      </c>
      <c r="D584" s="20">
        <f t="shared" si="83"/>
        <v>0</v>
      </c>
      <c r="E584" s="20"/>
      <c r="F584" s="36" t="str">
        <f t="shared" si="84"/>
        <v>prop70</v>
      </c>
      <c r="G584" s="36" t="str">
        <f t="shared" si="85"/>
        <v>string</v>
      </c>
      <c r="H584" s="29">
        <v>573</v>
      </c>
      <c r="S584" s="16" t="str">
        <f t="shared" si="77"/>
        <v>prop70  string,</v>
      </c>
      <c r="T584" s="67"/>
      <c r="U584" s="68" t="str">
        <f t="shared" si="78"/>
        <v>prop70,</v>
      </c>
      <c r="V584" s="67"/>
      <c r="W584" s="67"/>
      <c r="X584" s="68" t="str">
        <f t="shared" si="79"/>
        <v>,a.prop70</v>
      </c>
      <c r="AA584" s="16" t="str">
        <f t="shared" si="80"/>
        <v>prop70</v>
      </c>
    </row>
    <row r="585" spans="1:27">
      <c r="A585" t="s">
        <v>2414</v>
      </c>
      <c r="B585" s="16" t="str">
        <f t="shared" si="81"/>
        <v>prop71 string</v>
      </c>
      <c r="C585" s="20">
        <f t="shared" si="82"/>
        <v>7</v>
      </c>
      <c r="D585" s="20">
        <f t="shared" si="83"/>
        <v>0</v>
      </c>
      <c r="F585" s="36" t="str">
        <f t="shared" si="84"/>
        <v>prop71</v>
      </c>
      <c r="G585" s="36" t="str">
        <f t="shared" si="85"/>
        <v>string</v>
      </c>
      <c r="H585" s="29">
        <v>574</v>
      </c>
      <c r="S585" s="16" t="str">
        <f t="shared" si="77"/>
        <v>prop71  string,</v>
      </c>
      <c r="T585" s="67"/>
      <c r="U585" s="68" t="str">
        <f t="shared" si="78"/>
        <v>prop71,</v>
      </c>
      <c r="V585" s="67"/>
      <c r="W585" s="67"/>
      <c r="X585" s="68" t="str">
        <f t="shared" si="79"/>
        <v>,a.prop71</v>
      </c>
      <c r="AA585" s="16" t="str">
        <f t="shared" si="80"/>
        <v>prop71</v>
      </c>
    </row>
    <row r="586" spans="1:27">
      <c r="A586" t="s">
        <v>2415</v>
      </c>
      <c r="B586" s="16" t="str">
        <f t="shared" si="81"/>
        <v>prop72 string</v>
      </c>
      <c r="C586" s="20">
        <f t="shared" si="82"/>
        <v>7</v>
      </c>
      <c r="D586" s="20">
        <f t="shared" si="83"/>
        <v>0</v>
      </c>
      <c r="E586" s="20"/>
      <c r="F586" s="36" t="str">
        <f t="shared" si="84"/>
        <v>prop72</v>
      </c>
      <c r="G586" s="36" t="str">
        <f t="shared" si="85"/>
        <v>string</v>
      </c>
      <c r="H586" s="29">
        <v>575</v>
      </c>
      <c r="S586" s="16" t="str">
        <f t="shared" si="77"/>
        <v>prop72  string,</v>
      </c>
      <c r="T586" s="67"/>
      <c r="U586" s="68" t="str">
        <f t="shared" si="78"/>
        <v>prop72,</v>
      </c>
      <c r="V586" s="67"/>
      <c r="W586" s="67"/>
      <c r="X586" s="68" t="str">
        <f t="shared" si="79"/>
        <v>,a.prop72</v>
      </c>
      <c r="AA586" s="16" t="str">
        <f t="shared" si="80"/>
        <v>prop72</v>
      </c>
    </row>
    <row r="587" spans="1:27">
      <c r="A587" t="s">
        <v>2416</v>
      </c>
      <c r="B587" s="16" t="str">
        <f t="shared" si="81"/>
        <v>prop73 string</v>
      </c>
      <c r="C587" s="20">
        <f t="shared" si="82"/>
        <v>7</v>
      </c>
      <c r="D587" s="20">
        <f t="shared" si="83"/>
        <v>0</v>
      </c>
      <c r="E587" s="20"/>
      <c r="F587" s="36" t="str">
        <f t="shared" si="84"/>
        <v>prop73</v>
      </c>
      <c r="G587" s="36" t="str">
        <f t="shared" si="85"/>
        <v>string</v>
      </c>
      <c r="H587" s="29">
        <v>576</v>
      </c>
      <c r="S587" s="16" t="str">
        <f t="shared" si="77"/>
        <v>prop73  string,</v>
      </c>
      <c r="T587" s="67"/>
      <c r="U587" s="68" t="str">
        <f t="shared" si="78"/>
        <v>prop73,</v>
      </c>
      <c r="V587" s="67"/>
      <c r="W587" s="67"/>
      <c r="X587" s="68" t="str">
        <f t="shared" si="79"/>
        <v>,a.prop73</v>
      </c>
      <c r="AA587" s="16" t="str">
        <f t="shared" si="80"/>
        <v>prop73</v>
      </c>
    </row>
    <row r="588" spans="1:27">
      <c r="A588" t="s">
        <v>2417</v>
      </c>
      <c r="B588" s="16" t="str">
        <f t="shared" si="81"/>
        <v>prop74 string</v>
      </c>
      <c r="C588" s="20">
        <f t="shared" si="82"/>
        <v>7</v>
      </c>
      <c r="D588" s="20">
        <f t="shared" si="83"/>
        <v>0</v>
      </c>
      <c r="E588" s="20"/>
      <c r="F588" s="36" t="str">
        <f t="shared" si="84"/>
        <v>prop74</v>
      </c>
      <c r="G588" s="36" t="str">
        <f t="shared" si="85"/>
        <v>string</v>
      </c>
      <c r="H588" s="29">
        <v>577</v>
      </c>
      <c r="S588" s="16" t="str">
        <f t="shared" si="77"/>
        <v>prop74  string,</v>
      </c>
      <c r="T588" s="67"/>
      <c r="U588" s="68" t="str">
        <f t="shared" si="78"/>
        <v>prop74,</v>
      </c>
      <c r="V588" s="67"/>
      <c r="W588" s="67"/>
      <c r="X588" s="68" t="str">
        <f t="shared" si="79"/>
        <v>,a.prop74</v>
      </c>
      <c r="AA588" s="16" t="str">
        <f t="shared" si="80"/>
        <v>prop74</v>
      </c>
    </row>
    <row r="589" spans="1:27">
      <c r="A589" t="s">
        <v>2418</v>
      </c>
      <c r="B589" s="16" t="str">
        <f t="shared" si="81"/>
        <v>prop75 string</v>
      </c>
      <c r="C589" s="20">
        <f t="shared" si="82"/>
        <v>7</v>
      </c>
      <c r="D589" s="20">
        <f t="shared" si="83"/>
        <v>0</v>
      </c>
      <c r="E589" s="20"/>
      <c r="F589" s="36" t="str">
        <f t="shared" si="84"/>
        <v>prop75</v>
      </c>
      <c r="G589" s="36" t="str">
        <f t="shared" si="85"/>
        <v>string</v>
      </c>
      <c r="H589" s="29">
        <v>578</v>
      </c>
      <c r="S589" s="16" t="str">
        <f t="shared" ref="S589:S652" si="86">F589&amp;"  "&amp;G589&amp;","</f>
        <v>prop75  string,</v>
      </c>
      <c r="T589" s="67"/>
      <c r="U589" s="68" t="str">
        <f t="shared" ref="U589:U652" si="87">F589&amp;","</f>
        <v>prop75,</v>
      </c>
      <c r="V589" s="67"/>
      <c r="W589" s="67"/>
      <c r="X589" s="68" t="str">
        <f t="shared" ref="X589:X652" si="88">",a."&amp;F589</f>
        <v>,a.prop75</v>
      </c>
      <c r="AA589" s="16" t="str">
        <f t="shared" ref="AA589:AA652" si="89">F589</f>
        <v>prop75</v>
      </c>
    </row>
    <row r="590" spans="1:27">
      <c r="A590" t="s">
        <v>2419</v>
      </c>
      <c r="B590" s="16" t="str">
        <f t="shared" si="81"/>
        <v>purchaseid string</v>
      </c>
      <c r="C590" s="20">
        <f t="shared" si="82"/>
        <v>11</v>
      </c>
      <c r="D590" s="20">
        <f t="shared" si="83"/>
        <v>0</v>
      </c>
      <c r="F590" s="36" t="str">
        <f t="shared" si="84"/>
        <v>purchaseid</v>
      </c>
      <c r="G590" s="36" t="str">
        <f t="shared" si="85"/>
        <v>string</v>
      </c>
      <c r="H590" s="29">
        <v>579</v>
      </c>
      <c r="S590" s="16" t="str">
        <f t="shared" si="86"/>
        <v>purchaseid  string,</v>
      </c>
      <c r="T590" s="67"/>
      <c r="U590" s="68" t="str">
        <f t="shared" si="87"/>
        <v>purchaseid,</v>
      </c>
      <c r="V590" s="67"/>
      <c r="W590" s="67"/>
      <c r="X590" s="68" t="str">
        <f t="shared" si="88"/>
        <v>,a.purchaseid</v>
      </c>
      <c r="AA590" s="16" t="str">
        <f t="shared" si="89"/>
        <v>purchaseid</v>
      </c>
    </row>
    <row r="591" spans="1:27">
      <c r="A591" t="s">
        <v>2420</v>
      </c>
      <c r="B591" s="16" t="str">
        <f t="shared" si="81"/>
        <v>quarterly_visitor bigint</v>
      </c>
      <c r="C591" s="20">
        <f t="shared" si="82"/>
        <v>18</v>
      </c>
      <c r="D591" s="20">
        <f t="shared" si="83"/>
        <v>0</v>
      </c>
      <c r="E591" s="20"/>
      <c r="F591" s="36" t="str">
        <f t="shared" si="84"/>
        <v>quarterly_visitor</v>
      </c>
      <c r="G591" s="36" t="str">
        <f t="shared" si="85"/>
        <v>bigint</v>
      </c>
      <c r="H591" s="29">
        <v>580</v>
      </c>
      <c r="S591" s="16" t="str">
        <f t="shared" si="86"/>
        <v>quarterly_visitor  bigint,</v>
      </c>
      <c r="T591" s="67"/>
      <c r="U591" s="68" t="str">
        <f t="shared" si="87"/>
        <v>quarterly_visitor,</v>
      </c>
      <c r="V591" s="67"/>
      <c r="W591" s="67"/>
      <c r="X591" s="68" t="str">
        <f t="shared" si="88"/>
        <v>,a.quarterly_visitor</v>
      </c>
      <c r="AA591" s="16" t="str">
        <f t="shared" si="89"/>
        <v>quarterly_visitor</v>
      </c>
    </row>
    <row r="592" spans="1:27">
      <c r="A592" t="s">
        <v>2421</v>
      </c>
      <c r="B592" s="16" t="str">
        <f t="shared" si="81"/>
        <v>ref_domain string</v>
      </c>
      <c r="C592" s="20">
        <f t="shared" si="82"/>
        <v>11</v>
      </c>
      <c r="D592" s="20">
        <f t="shared" si="83"/>
        <v>0</v>
      </c>
      <c r="E592" s="20"/>
      <c r="F592" s="36" t="str">
        <f t="shared" si="84"/>
        <v>ref_domain</v>
      </c>
      <c r="G592" s="36" t="str">
        <f t="shared" si="85"/>
        <v>string</v>
      </c>
      <c r="H592" s="29">
        <v>581</v>
      </c>
      <c r="S592" s="16" t="str">
        <f t="shared" si="86"/>
        <v>ref_domain  string,</v>
      </c>
      <c r="T592" s="67"/>
      <c r="U592" s="68" t="str">
        <f t="shared" si="87"/>
        <v>ref_domain,</v>
      </c>
      <c r="V592" s="67"/>
      <c r="W592" s="67"/>
      <c r="X592" s="68" t="str">
        <f t="shared" si="88"/>
        <v>,a.ref_domain</v>
      </c>
      <c r="AA592" s="16" t="str">
        <f t="shared" si="89"/>
        <v>ref_domain</v>
      </c>
    </row>
    <row r="593" spans="1:27">
      <c r="A593" t="s">
        <v>2422</v>
      </c>
      <c r="B593" s="16" t="str">
        <f t="shared" si="81"/>
        <v>ref_type bigint</v>
      </c>
      <c r="C593" s="20">
        <f t="shared" si="82"/>
        <v>9</v>
      </c>
      <c r="D593" s="20">
        <f t="shared" si="83"/>
        <v>0</v>
      </c>
      <c r="E593" s="20"/>
      <c r="F593" s="36" t="str">
        <f t="shared" si="84"/>
        <v>ref_type</v>
      </c>
      <c r="G593" s="36" t="str">
        <f t="shared" si="85"/>
        <v>bigint</v>
      </c>
      <c r="H593" s="29">
        <v>582</v>
      </c>
      <c r="S593" s="16" t="str">
        <f t="shared" si="86"/>
        <v>ref_type  bigint,</v>
      </c>
      <c r="T593" s="67"/>
      <c r="U593" s="68" t="str">
        <f t="shared" si="87"/>
        <v>ref_type,</v>
      </c>
      <c r="V593" s="67"/>
      <c r="W593" s="67"/>
      <c r="X593" s="68" t="str">
        <f t="shared" si="88"/>
        <v>,a.ref_type</v>
      </c>
      <c r="AA593" s="16" t="str">
        <f t="shared" si="89"/>
        <v>ref_type</v>
      </c>
    </row>
    <row r="594" spans="1:27">
      <c r="A594" t="s">
        <v>2423</v>
      </c>
      <c r="B594" s="16" t="str">
        <f t="shared" ref="B594:B657" si="90">TRIM(A594)</f>
        <v>referrer string</v>
      </c>
      <c r="C594" s="20">
        <f t="shared" ref="C594:C657" si="91">SEARCH(" ",B594)</f>
        <v>9</v>
      </c>
      <c r="D594" s="20">
        <f t="shared" ref="D594:D657" si="92">IFERROR(SEARCH(" ",B594,C594+1),0)</f>
        <v>0</v>
      </c>
      <c r="E594" s="20"/>
      <c r="F594" s="36" t="str">
        <f t="shared" ref="F594:F657" si="93">LEFT(B594,C594-1)</f>
        <v>referrer</v>
      </c>
      <c r="G594" s="36" t="str">
        <f t="shared" ref="G594:G657" si="94">TRIM(RIGHT(A594,LEN(A594) - (C594+1)))</f>
        <v>string</v>
      </c>
      <c r="H594" s="29">
        <v>583</v>
      </c>
      <c r="S594" s="16" t="str">
        <f t="shared" si="86"/>
        <v>referrer  string,</v>
      </c>
      <c r="T594" s="67"/>
      <c r="U594" s="68" t="str">
        <f t="shared" si="87"/>
        <v>referrer,</v>
      </c>
      <c r="V594" s="67"/>
      <c r="W594" s="67"/>
      <c r="X594" s="68" t="str">
        <f t="shared" si="88"/>
        <v>,a.referrer</v>
      </c>
      <c r="AA594" s="16" t="str">
        <f t="shared" si="89"/>
        <v>referrer</v>
      </c>
    </row>
    <row r="595" spans="1:27">
      <c r="A595" t="s">
        <v>2424</v>
      </c>
      <c r="B595" s="16" t="str">
        <f t="shared" si="90"/>
        <v>resolution bigint</v>
      </c>
      <c r="C595" s="20">
        <f t="shared" si="91"/>
        <v>11</v>
      </c>
      <c r="D595" s="20">
        <f t="shared" si="92"/>
        <v>0</v>
      </c>
      <c r="F595" s="36" t="str">
        <f t="shared" si="93"/>
        <v>resolution</v>
      </c>
      <c r="G595" s="36" t="str">
        <f t="shared" si="94"/>
        <v>bigint</v>
      </c>
      <c r="H595" s="29">
        <v>584</v>
      </c>
      <c r="S595" s="16" t="str">
        <f t="shared" si="86"/>
        <v>resolution  bigint,</v>
      </c>
      <c r="T595" s="67"/>
      <c r="U595" s="68" t="str">
        <f t="shared" si="87"/>
        <v>resolution,</v>
      </c>
      <c r="V595" s="67"/>
      <c r="W595" s="67"/>
      <c r="X595" s="68" t="str">
        <f t="shared" si="88"/>
        <v>,a.resolution</v>
      </c>
      <c r="AA595" s="16" t="str">
        <f t="shared" si="89"/>
        <v>resolution</v>
      </c>
    </row>
    <row r="596" spans="1:27">
      <c r="A596" t="s">
        <v>2425</v>
      </c>
      <c r="B596" s="16" t="str">
        <f t="shared" si="90"/>
        <v>s_kwcid string</v>
      </c>
      <c r="C596" s="20">
        <f t="shared" si="91"/>
        <v>8</v>
      </c>
      <c r="D596" s="20">
        <f t="shared" si="92"/>
        <v>0</v>
      </c>
      <c r="E596" s="20"/>
      <c r="F596" s="36" t="str">
        <f t="shared" si="93"/>
        <v>s_kwcid</v>
      </c>
      <c r="G596" s="36" t="str">
        <f t="shared" si="94"/>
        <v>string</v>
      </c>
      <c r="H596" s="29">
        <v>585</v>
      </c>
      <c r="S596" s="16" t="str">
        <f t="shared" si="86"/>
        <v>s_kwcid  string,</v>
      </c>
      <c r="T596" s="67"/>
      <c r="U596" s="68" t="str">
        <f t="shared" si="87"/>
        <v>s_kwcid,</v>
      </c>
      <c r="V596" s="67"/>
      <c r="W596" s="67"/>
      <c r="X596" s="68" t="str">
        <f t="shared" si="88"/>
        <v>,a.s_kwcid</v>
      </c>
      <c r="AA596" s="16" t="str">
        <f t="shared" si="89"/>
        <v>s_kwcid</v>
      </c>
    </row>
    <row r="597" spans="1:27">
      <c r="A597" t="s">
        <v>2426</v>
      </c>
      <c r="B597" s="16" t="str">
        <f t="shared" si="90"/>
        <v>s_resolution string</v>
      </c>
      <c r="C597" s="20">
        <f t="shared" si="91"/>
        <v>13</v>
      </c>
      <c r="D597" s="20">
        <f t="shared" si="92"/>
        <v>0</v>
      </c>
      <c r="E597" s="20"/>
      <c r="F597" s="36" t="str">
        <f t="shared" si="93"/>
        <v>s_resolution</v>
      </c>
      <c r="G597" s="36" t="str">
        <f t="shared" si="94"/>
        <v>string</v>
      </c>
      <c r="H597" s="29">
        <v>586</v>
      </c>
      <c r="S597" s="16" t="str">
        <f t="shared" si="86"/>
        <v>s_resolution  string,</v>
      </c>
      <c r="T597" s="67"/>
      <c r="U597" s="68" t="str">
        <f t="shared" si="87"/>
        <v>s_resolution,</v>
      </c>
      <c r="V597" s="67"/>
      <c r="W597" s="67"/>
      <c r="X597" s="68" t="str">
        <f t="shared" si="88"/>
        <v>,a.s_resolution</v>
      </c>
      <c r="AA597" s="16" t="str">
        <f t="shared" si="89"/>
        <v>s_resolution</v>
      </c>
    </row>
    <row r="598" spans="1:27">
      <c r="A598" t="s">
        <v>2427</v>
      </c>
      <c r="B598" s="16" t="str">
        <f t="shared" si="90"/>
        <v>sampled_hit string</v>
      </c>
      <c r="C598" s="20">
        <f t="shared" si="91"/>
        <v>12</v>
      </c>
      <c r="D598" s="20">
        <f t="shared" si="92"/>
        <v>0</v>
      </c>
      <c r="E598" s="20"/>
      <c r="F598" s="36" t="str">
        <f t="shared" si="93"/>
        <v>sampled_hit</v>
      </c>
      <c r="G598" s="36" t="str">
        <f t="shared" si="94"/>
        <v>string</v>
      </c>
      <c r="H598" s="29">
        <v>587</v>
      </c>
      <c r="S598" s="16" t="str">
        <f t="shared" si="86"/>
        <v>sampled_hit  string,</v>
      </c>
      <c r="T598" s="67"/>
      <c r="U598" s="68" t="str">
        <f t="shared" si="87"/>
        <v>sampled_hit,</v>
      </c>
      <c r="V598" s="67"/>
      <c r="W598" s="67"/>
      <c r="X598" s="68" t="str">
        <f t="shared" si="88"/>
        <v>,a.sampled_hit</v>
      </c>
      <c r="AA598" s="16" t="str">
        <f t="shared" si="89"/>
        <v>sampled_hit</v>
      </c>
    </row>
    <row r="599" spans="1:27">
      <c r="A599" t="s">
        <v>2428</v>
      </c>
      <c r="B599" s="16" t="str">
        <f t="shared" si="90"/>
        <v>search_engine bigint</v>
      </c>
      <c r="C599" s="20">
        <f t="shared" si="91"/>
        <v>14</v>
      </c>
      <c r="D599" s="20">
        <f t="shared" si="92"/>
        <v>0</v>
      </c>
      <c r="E599" s="20"/>
      <c r="F599" s="36" t="str">
        <f t="shared" si="93"/>
        <v>search_engine</v>
      </c>
      <c r="G599" s="36" t="str">
        <f t="shared" si="94"/>
        <v>bigint</v>
      </c>
      <c r="H599" s="29">
        <v>588</v>
      </c>
      <c r="S599" s="16" t="str">
        <f t="shared" si="86"/>
        <v>search_engine  bigint,</v>
      </c>
      <c r="T599" s="67"/>
      <c r="U599" s="68" t="str">
        <f t="shared" si="87"/>
        <v>search_engine,</v>
      </c>
      <c r="V599" s="67"/>
      <c r="W599" s="67"/>
      <c r="X599" s="68" t="str">
        <f t="shared" si="88"/>
        <v>,a.search_engine</v>
      </c>
      <c r="AA599" s="16" t="str">
        <f t="shared" si="89"/>
        <v>search_engine</v>
      </c>
    </row>
    <row r="600" spans="1:27">
      <c r="A600" t="s">
        <v>2429</v>
      </c>
      <c r="B600" s="16" t="str">
        <f t="shared" si="90"/>
        <v>search_page_num bigint</v>
      </c>
      <c r="C600" s="20">
        <f t="shared" si="91"/>
        <v>16</v>
      </c>
      <c r="D600" s="20">
        <f t="shared" si="92"/>
        <v>0</v>
      </c>
      <c r="F600" s="36" t="str">
        <f t="shared" si="93"/>
        <v>search_page_num</v>
      </c>
      <c r="G600" s="36" t="str">
        <f t="shared" si="94"/>
        <v>bigint</v>
      </c>
      <c r="H600" s="29">
        <v>589</v>
      </c>
      <c r="S600" s="16" t="str">
        <f t="shared" si="86"/>
        <v>search_page_num  bigint,</v>
      </c>
      <c r="T600" s="67"/>
      <c r="U600" s="68" t="str">
        <f t="shared" si="87"/>
        <v>search_page_num,</v>
      </c>
      <c r="V600" s="67"/>
      <c r="W600" s="67"/>
      <c r="X600" s="68" t="str">
        <f t="shared" si="88"/>
        <v>,a.search_page_num</v>
      </c>
      <c r="AA600" s="16" t="str">
        <f t="shared" si="89"/>
        <v>search_page_num</v>
      </c>
    </row>
    <row r="601" spans="1:27">
      <c r="A601" t="s">
        <v>2430</v>
      </c>
      <c r="B601" s="16" t="str">
        <f t="shared" si="90"/>
        <v>secondary_hit bigint</v>
      </c>
      <c r="C601" s="20">
        <f t="shared" si="91"/>
        <v>14</v>
      </c>
      <c r="D601" s="20">
        <f t="shared" si="92"/>
        <v>0</v>
      </c>
      <c r="E601" s="20"/>
      <c r="F601" s="36" t="str">
        <f t="shared" si="93"/>
        <v>secondary_hit</v>
      </c>
      <c r="G601" s="36" t="str">
        <f t="shared" si="94"/>
        <v>bigint</v>
      </c>
      <c r="H601" s="29">
        <v>590</v>
      </c>
      <c r="S601" s="16" t="str">
        <f t="shared" si="86"/>
        <v>secondary_hit  bigint,</v>
      </c>
      <c r="T601" s="67"/>
      <c r="U601" s="68" t="str">
        <f t="shared" si="87"/>
        <v>secondary_hit,</v>
      </c>
      <c r="V601" s="67"/>
      <c r="W601" s="67"/>
      <c r="X601" s="68" t="str">
        <f t="shared" si="88"/>
        <v>,a.secondary_hit</v>
      </c>
      <c r="AA601" s="16" t="str">
        <f t="shared" si="89"/>
        <v>secondary_hit</v>
      </c>
    </row>
    <row r="602" spans="1:27">
      <c r="A602" t="s">
        <v>2431</v>
      </c>
      <c r="B602" s="16" t="str">
        <f t="shared" si="90"/>
        <v>service string</v>
      </c>
      <c r="C602" s="20">
        <f t="shared" si="91"/>
        <v>8</v>
      </c>
      <c r="D602" s="20">
        <f t="shared" si="92"/>
        <v>0</v>
      </c>
      <c r="E602" s="20"/>
      <c r="F602" s="36" t="str">
        <f t="shared" si="93"/>
        <v>service</v>
      </c>
      <c r="G602" s="36" t="str">
        <f t="shared" si="94"/>
        <v>string</v>
      </c>
      <c r="H602" s="29">
        <v>591</v>
      </c>
      <c r="S602" s="16" t="str">
        <f t="shared" si="86"/>
        <v>service  string,</v>
      </c>
      <c r="T602" s="67"/>
      <c r="U602" s="68" t="str">
        <f t="shared" si="87"/>
        <v>service,</v>
      </c>
      <c r="V602" s="67"/>
      <c r="W602" s="67"/>
      <c r="X602" s="68" t="str">
        <f t="shared" si="88"/>
        <v>,a.service</v>
      </c>
      <c r="AA602" s="16" t="str">
        <f t="shared" si="89"/>
        <v>service</v>
      </c>
    </row>
    <row r="603" spans="1:27">
      <c r="A603" t="s">
        <v>2432</v>
      </c>
      <c r="B603" s="16" t="str">
        <f t="shared" si="90"/>
        <v>socialaccountandappids string</v>
      </c>
      <c r="C603" s="20">
        <f t="shared" si="91"/>
        <v>23</v>
      </c>
      <c r="D603" s="20">
        <f t="shared" si="92"/>
        <v>0</v>
      </c>
      <c r="E603" s="20"/>
      <c r="F603" s="36" t="str">
        <f t="shared" si="93"/>
        <v>socialaccountandappids</v>
      </c>
      <c r="G603" s="36" t="str">
        <f t="shared" si="94"/>
        <v>string</v>
      </c>
      <c r="H603" s="29">
        <v>592</v>
      </c>
      <c r="S603" s="16" t="str">
        <f t="shared" si="86"/>
        <v>socialaccountandappids  string,</v>
      </c>
      <c r="T603" s="67"/>
      <c r="U603" s="68" t="str">
        <f t="shared" si="87"/>
        <v>socialaccountandappids,</v>
      </c>
      <c r="V603" s="67"/>
      <c r="W603" s="67"/>
      <c r="X603" s="68" t="str">
        <f t="shared" si="88"/>
        <v>,a.socialaccountandappids</v>
      </c>
      <c r="AA603" s="16" t="str">
        <f t="shared" si="89"/>
        <v>socialaccountandappids</v>
      </c>
    </row>
    <row r="604" spans="1:27">
      <c r="A604" t="s">
        <v>2433</v>
      </c>
      <c r="B604" s="16" t="str">
        <f t="shared" si="90"/>
        <v>socialassettrackingcode string</v>
      </c>
      <c r="C604" s="20">
        <f t="shared" si="91"/>
        <v>24</v>
      </c>
      <c r="D604" s="20">
        <f t="shared" si="92"/>
        <v>0</v>
      </c>
      <c r="E604" s="20"/>
      <c r="F604" s="36" t="str">
        <f t="shared" si="93"/>
        <v>socialassettrackingcode</v>
      </c>
      <c r="G604" s="36" t="str">
        <f t="shared" si="94"/>
        <v>tring</v>
      </c>
      <c r="H604" s="29">
        <v>593</v>
      </c>
      <c r="S604" s="16" t="str">
        <f t="shared" si="86"/>
        <v>socialassettrackingcode  tring,</v>
      </c>
      <c r="T604" s="67"/>
      <c r="U604" s="68" t="str">
        <f t="shared" si="87"/>
        <v>socialassettrackingcode,</v>
      </c>
      <c r="V604" s="67"/>
      <c r="W604" s="67"/>
      <c r="X604" s="68" t="str">
        <f t="shared" si="88"/>
        <v>,a.socialassettrackingcode</v>
      </c>
      <c r="AA604" s="16" t="str">
        <f t="shared" si="89"/>
        <v>socialassettrackingcode</v>
      </c>
    </row>
    <row r="605" spans="1:27">
      <c r="A605" t="s">
        <v>2434</v>
      </c>
      <c r="B605" s="16" t="str">
        <f t="shared" si="90"/>
        <v>socialauthor string</v>
      </c>
      <c r="C605" s="20">
        <f t="shared" si="91"/>
        <v>13</v>
      </c>
      <c r="D605" s="20">
        <f t="shared" si="92"/>
        <v>0</v>
      </c>
      <c r="F605" s="36" t="str">
        <f t="shared" si="93"/>
        <v>socialauthor</v>
      </c>
      <c r="G605" s="36" t="str">
        <f t="shared" si="94"/>
        <v>string</v>
      </c>
      <c r="H605" s="29">
        <v>594</v>
      </c>
      <c r="S605" s="16" t="str">
        <f t="shared" si="86"/>
        <v>socialauthor  string,</v>
      </c>
      <c r="T605" s="67"/>
      <c r="U605" s="68" t="str">
        <f t="shared" si="87"/>
        <v>socialauthor,</v>
      </c>
      <c r="V605" s="67"/>
      <c r="W605" s="67"/>
      <c r="X605" s="68" t="str">
        <f t="shared" si="88"/>
        <v>,a.socialauthor</v>
      </c>
      <c r="AA605" s="16" t="str">
        <f t="shared" si="89"/>
        <v>socialauthor</v>
      </c>
    </row>
    <row r="606" spans="1:27">
      <c r="A606" t="s">
        <v>2435</v>
      </c>
      <c r="B606" s="16" t="str">
        <f t="shared" si="90"/>
        <v>socialcontentprovider string</v>
      </c>
      <c r="C606" s="20">
        <f t="shared" si="91"/>
        <v>22</v>
      </c>
      <c r="D606" s="20">
        <f t="shared" si="92"/>
        <v>0</v>
      </c>
      <c r="E606" s="20"/>
      <c r="F606" s="36" t="str">
        <f t="shared" si="93"/>
        <v>socialcontentprovider</v>
      </c>
      <c r="G606" s="36" t="str">
        <f t="shared" si="94"/>
        <v>string</v>
      </c>
      <c r="H606" s="29">
        <v>595</v>
      </c>
      <c r="S606" s="16" t="str">
        <f t="shared" si="86"/>
        <v>socialcontentprovider  string,</v>
      </c>
      <c r="T606" s="67"/>
      <c r="U606" s="68" t="str">
        <f t="shared" si="87"/>
        <v>socialcontentprovider,</v>
      </c>
      <c r="V606" s="67"/>
      <c r="W606" s="67"/>
      <c r="X606" s="68" t="str">
        <f t="shared" si="88"/>
        <v>,a.socialcontentprovider</v>
      </c>
      <c r="AA606" s="16" t="str">
        <f t="shared" si="89"/>
        <v>socialcontentprovider</v>
      </c>
    </row>
    <row r="607" spans="1:27">
      <c r="A607" t="s">
        <v>2436</v>
      </c>
      <c r="B607" s="16" t="str">
        <f t="shared" si="90"/>
        <v>socialfbstories string</v>
      </c>
      <c r="C607" s="20">
        <f t="shared" si="91"/>
        <v>16</v>
      </c>
      <c r="D607" s="20">
        <f t="shared" si="92"/>
        <v>0</v>
      </c>
      <c r="E607" s="20"/>
      <c r="F607" s="36" t="str">
        <f t="shared" si="93"/>
        <v>socialfbstories</v>
      </c>
      <c r="G607" s="36" t="str">
        <f t="shared" si="94"/>
        <v>string</v>
      </c>
      <c r="H607" s="29">
        <v>596</v>
      </c>
      <c r="S607" s="16" t="str">
        <f t="shared" si="86"/>
        <v>socialfbstories  string,</v>
      </c>
      <c r="T607" s="67"/>
      <c r="U607" s="68" t="str">
        <f t="shared" si="87"/>
        <v>socialfbstories,</v>
      </c>
      <c r="V607" s="67"/>
      <c r="W607" s="67"/>
      <c r="X607" s="68" t="str">
        <f t="shared" si="88"/>
        <v>,a.socialfbstories</v>
      </c>
      <c r="AA607" s="16" t="str">
        <f t="shared" si="89"/>
        <v>socialfbstories</v>
      </c>
    </row>
    <row r="608" spans="1:27">
      <c r="A608" t="s">
        <v>2437</v>
      </c>
      <c r="B608" s="16" t="str">
        <f t="shared" si="90"/>
        <v>socialfbstorytellers string</v>
      </c>
      <c r="C608" s="20">
        <f t="shared" si="91"/>
        <v>21</v>
      </c>
      <c r="D608" s="20">
        <f t="shared" si="92"/>
        <v>0</v>
      </c>
      <c r="E608" s="20"/>
      <c r="F608" s="36" t="str">
        <f t="shared" si="93"/>
        <v>socialfbstorytellers</v>
      </c>
      <c r="G608" s="36" t="str">
        <f t="shared" si="94"/>
        <v>string</v>
      </c>
      <c r="H608" s="29">
        <v>597</v>
      </c>
      <c r="S608" s="16" t="str">
        <f t="shared" si="86"/>
        <v>socialfbstorytellers  string,</v>
      </c>
      <c r="T608" s="67"/>
      <c r="U608" s="68" t="str">
        <f t="shared" si="87"/>
        <v>socialfbstorytellers,</v>
      </c>
      <c r="V608" s="67"/>
      <c r="W608" s="67"/>
      <c r="X608" s="68" t="str">
        <f t="shared" si="88"/>
        <v>,a.socialfbstorytellers</v>
      </c>
      <c r="AA608" s="16" t="str">
        <f t="shared" si="89"/>
        <v>socialfbstorytellers</v>
      </c>
    </row>
    <row r="609" spans="1:27">
      <c r="A609" t="s">
        <v>2438</v>
      </c>
      <c r="B609" s="16" t="str">
        <f t="shared" si="90"/>
        <v>socialinteractioncount string</v>
      </c>
      <c r="C609" s="20">
        <f t="shared" si="91"/>
        <v>23</v>
      </c>
      <c r="D609" s="20">
        <f t="shared" si="92"/>
        <v>0</v>
      </c>
      <c r="E609" s="20"/>
      <c r="F609" s="36" t="str">
        <f t="shared" si="93"/>
        <v>socialinteractioncount</v>
      </c>
      <c r="G609" s="36" t="str">
        <f t="shared" si="94"/>
        <v>string</v>
      </c>
      <c r="H609" s="29">
        <v>598</v>
      </c>
      <c r="S609" s="16" t="str">
        <f t="shared" si="86"/>
        <v>socialinteractioncount  string,</v>
      </c>
      <c r="T609" s="67"/>
      <c r="U609" s="68" t="str">
        <f t="shared" si="87"/>
        <v>socialinteractioncount,</v>
      </c>
      <c r="V609" s="67"/>
      <c r="W609" s="67"/>
      <c r="X609" s="68" t="str">
        <f t="shared" si="88"/>
        <v>,a.socialinteractioncount</v>
      </c>
      <c r="AA609" s="16" t="str">
        <f t="shared" si="89"/>
        <v>socialinteractioncount</v>
      </c>
    </row>
    <row r="610" spans="1:27">
      <c r="A610" t="s">
        <v>2439</v>
      </c>
      <c r="B610" s="16" t="str">
        <f t="shared" si="90"/>
        <v>socialinteractiontype string</v>
      </c>
      <c r="C610" s="20">
        <f t="shared" si="91"/>
        <v>22</v>
      </c>
      <c r="D610" s="20">
        <f t="shared" si="92"/>
        <v>0</v>
      </c>
      <c r="F610" s="36" t="str">
        <f t="shared" si="93"/>
        <v>socialinteractiontype</v>
      </c>
      <c r="G610" s="36" t="str">
        <f t="shared" si="94"/>
        <v>string</v>
      </c>
      <c r="H610" s="29">
        <v>599</v>
      </c>
      <c r="S610" s="16" t="str">
        <f t="shared" si="86"/>
        <v>socialinteractiontype  string,</v>
      </c>
      <c r="T610" s="67"/>
      <c r="U610" s="68" t="str">
        <f t="shared" si="87"/>
        <v>socialinteractiontype,</v>
      </c>
      <c r="V610" s="67"/>
      <c r="W610" s="67"/>
      <c r="X610" s="68" t="str">
        <f t="shared" si="88"/>
        <v>,a.socialinteractiontype</v>
      </c>
      <c r="AA610" s="16" t="str">
        <f t="shared" si="89"/>
        <v>socialinteractiontype</v>
      </c>
    </row>
    <row r="611" spans="1:27">
      <c r="A611" t="s">
        <v>2440</v>
      </c>
      <c r="B611" s="16" t="str">
        <f t="shared" si="90"/>
        <v>sociallanguage string</v>
      </c>
      <c r="C611" s="20">
        <f t="shared" si="91"/>
        <v>15</v>
      </c>
      <c r="D611" s="20">
        <f t="shared" si="92"/>
        <v>0</v>
      </c>
      <c r="E611" s="20"/>
      <c r="F611" s="36" t="str">
        <f t="shared" si="93"/>
        <v>sociallanguage</v>
      </c>
      <c r="G611" s="36" t="str">
        <f t="shared" si="94"/>
        <v>string</v>
      </c>
      <c r="H611" s="29">
        <v>600</v>
      </c>
      <c r="S611" s="16" t="str">
        <f t="shared" si="86"/>
        <v>sociallanguage  string,</v>
      </c>
      <c r="T611" s="67"/>
      <c r="U611" s="68" t="str">
        <f t="shared" si="87"/>
        <v>sociallanguage,</v>
      </c>
      <c r="V611" s="67"/>
      <c r="W611" s="67"/>
      <c r="X611" s="68" t="str">
        <f t="shared" si="88"/>
        <v>,a.sociallanguage</v>
      </c>
      <c r="AA611" s="16" t="str">
        <f t="shared" si="89"/>
        <v>sociallanguage</v>
      </c>
    </row>
    <row r="612" spans="1:27">
      <c r="A612" t="s">
        <v>2441</v>
      </c>
      <c r="B612" s="16" t="str">
        <f t="shared" si="90"/>
        <v>sociallatlong string</v>
      </c>
      <c r="C612" s="20">
        <f t="shared" si="91"/>
        <v>14</v>
      </c>
      <c r="D612" s="20">
        <f t="shared" si="92"/>
        <v>0</v>
      </c>
      <c r="E612" s="20"/>
      <c r="F612" s="36" t="str">
        <f t="shared" si="93"/>
        <v>sociallatlong</v>
      </c>
      <c r="G612" s="36" t="str">
        <f t="shared" si="94"/>
        <v>string</v>
      </c>
      <c r="H612" s="29">
        <v>601</v>
      </c>
      <c r="S612" s="16" t="str">
        <f t="shared" si="86"/>
        <v>sociallatlong  string,</v>
      </c>
      <c r="T612" s="67"/>
      <c r="U612" s="68" t="str">
        <f t="shared" si="87"/>
        <v>sociallatlong,</v>
      </c>
      <c r="V612" s="67"/>
      <c r="W612" s="67"/>
      <c r="X612" s="68" t="str">
        <f t="shared" si="88"/>
        <v>,a.sociallatlong</v>
      </c>
      <c r="AA612" s="16" t="str">
        <f t="shared" si="89"/>
        <v>sociallatlong</v>
      </c>
    </row>
    <row r="613" spans="1:27">
      <c r="A613" t="s">
        <v>2442</v>
      </c>
      <c r="B613" s="16" t="str">
        <f t="shared" si="90"/>
        <v>sociallikeadds string</v>
      </c>
      <c r="C613" s="20">
        <f t="shared" si="91"/>
        <v>15</v>
      </c>
      <c r="D613" s="20">
        <f t="shared" si="92"/>
        <v>0</v>
      </c>
      <c r="E613" s="20"/>
      <c r="F613" s="36" t="str">
        <f t="shared" si="93"/>
        <v>sociallikeadds</v>
      </c>
      <c r="G613" s="36" t="str">
        <f t="shared" si="94"/>
        <v>string</v>
      </c>
      <c r="H613" s="29">
        <v>602</v>
      </c>
      <c r="S613" s="16" t="str">
        <f t="shared" si="86"/>
        <v>sociallikeadds  string,</v>
      </c>
      <c r="T613" s="67"/>
      <c r="U613" s="68" t="str">
        <f t="shared" si="87"/>
        <v>sociallikeadds,</v>
      </c>
      <c r="V613" s="67"/>
      <c r="W613" s="67"/>
      <c r="X613" s="68" t="str">
        <f t="shared" si="88"/>
        <v>,a.sociallikeadds</v>
      </c>
      <c r="AA613" s="16" t="str">
        <f t="shared" si="89"/>
        <v>sociallikeadds</v>
      </c>
    </row>
    <row r="614" spans="1:27">
      <c r="A614" t="s">
        <v>2443</v>
      </c>
      <c r="B614" s="16" t="str">
        <f t="shared" si="90"/>
        <v>socialmentions string</v>
      </c>
      <c r="C614" s="20">
        <f t="shared" si="91"/>
        <v>15</v>
      </c>
      <c r="D614" s="20">
        <f t="shared" si="92"/>
        <v>0</v>
      </c>
      <c r="E614" s="20"/>
      <c r="F614" s="36" t="str">
        <f t="shared" si="93"/>
        <v>socialmentions</v>
      </c>
      <c r="G614" s="36" t="str">
        <f t="shared" si="94"/>
        <v>string</v>
      </c>
      <c r="H614" s="29">
        <v>603</v>
      </c>
      <c r="S614" s="16" t="str">
        <f t="shared" si="86"/>
        <v>socialmentions  string,</v>
      </c>
      <c r="T614" s="67"/>
      <c r="U614" s="68" t="str">
        <f t="shared" si="87"/>
        <v>socialmentions,</v>
      </c>
      <c r="V614" s="67"/>
      <c r="W614" s="67"/>
      <c r="X614" s="68" t="str">
        <f t="shared" si="88"/>
        <v>,a.socialmentions</v>
      </c>
      <c r="AA614" s="16" t="str">
        <f t="shared" si="89"/>
        <v>socialmentions</v>
      </c>
    </row>
    <row r="615" spans="1:27">
      <c r="A615" t="s">
        <v>2444</v>
      </c>
      <c r="B615" s="16" t="str">
        <f t="shared" si="90"/>
        <v>socialowneddefinitioninsighttype string</v>
      </c>
      <c r="C615" s="20">
        <f t="shared" si="91"/>
        <v>33</v>
      </c>
      <c r="D615" s="20">
        <f t="shared" si="92"/>
        <v>0</v>
      </c>
      <c r="F615" s="36" t="str">
        <f t="shared" si="93"/>
        <v>socialowneddefinitioninsighttype</v>
      </c>
      <c r="G615" s="36" t="str">
        <f t="shared" si="94"/>
        <v>string</v>
      </c>
      <c r="H615" s="29">
        <v>604</v>
      </c>
      <c r="S615" s="16" t="str">
        <f t="shared" si="86"/>
        <v>socialowneddefinitioninsighttype  string,</v>
      </c>
      <c r="T615" s="67"/>
      <c r="U615" s="68" t="str">
        <f t="shared" si="87"/>
        <v>socialowneddefinitioninsighttype,</v>
      </c>
      <c r="V615" s="67"/>
      <c r="W615" s="67"/>
      <c r="X615" s="68" t="str">
        <f t="shared" si="88"/>
        <v>,a.socialowneddefinitioninsighttype</v>
      </c>
      <c r="AA615" s="16" t="str">
        <f t="shared" si="89"/>
        <v>socialowneddefinitioninsighttype</v>
      </c>
    </row>
    <row r="616" spans="1:27">
      <c r="A616" t="s">
        <v>2445</v>
      </c>
      <c r="B616" s="16" t="str">
        <f t="shared" si="90"/>
        <v>socialowneddefinitioninsightvalue string</v>
      </c>
      <c r="C616" s="20">
        <f t="shared" si="91"/>
        <v>34</v>
      </c>
      <c r="D616" s="20">
        <f t="shared" si="92"/>
        <v>0</v>
      </c>
      <c r="E616" s="20"/>
      <c r="F616" s="36" t="str">
        <f t="shared" si="93"/>
        <v>socialowneddefinitioninsightvalue</v>
      </c>
      <c r="G616" s="36" t="str">
        <f t="shared" si="94"/>
        <v>string</v>
      </c>
      <c r="H616" s="29">
        <v>605</v>
      </c>
      <c r="S616" s="16" t="str">
        <f t="shared" si="86"/>
        <v>socialowneddefinitioninsightvalue  string,</v>
      </c>
      <c r="T616" s="67"/>
      <c r="U616" s="68" t="str">
        <f t="shared" si="87"/>
        <v>socialowneddefinitioninsightvalue,</v>
      </c>
      <c r="V616" s="67"/>
      <c r="W616" s="67"/>
      <c r="X616" s="68" t="str">
        <f t="shared" si="88"/>
        <v>,a.socialowneddefinitioninsightvalue</v>
      </c>
      <c r="AA616" s="16" t="str">
        <f t="shared" si="89"/>
        <v>socialowneddefinitioninsightvalue</v>
      </c>
    </row>
    <row r="617" spans="1:27">
      <c r="A617" t="s">
        <v>2446</v>
      </c>
      <c r="B617" s="16" t="str">
        <f t="shared" si="90"/>
        <v>socialowneddefinitionmetric string</v>
      </c>
      <c r="C617" s="20">
        <f t="shared" si="91"/>
        <v>28</v>
      </c>
      <c r="D617" s="20">
        <f t="shared" si="92"/>
        <v>0</v>
      </c>
      <c r="E617" s="20"/>
      <c r="F617" s="36" t="str">
        <f t="shared" si="93"/>
        <v>socialowneddefinitionmetric</v>
      </c>
      <c r="G617" s="36" t="str">
        <f t="shared" si="94"/>
        <v>string</v>
      </c>
      <c r="H617" s="29">
        <v>606</v>
      </c>
      <c r="S617" s="16" t="str">
        <f t="shared" si="86"/>
        <v>socialowneddefinitionmetric  string,</v>
      </c>
      <c r="T617" s="67"/>
      <c r="U617" s="68" t="str">
        <f t="shared" si="87"/>
        <v>socialowneddefinitionmetric,</v>
      </c>
      <c r="V617" s="67"/>
      <c r="W617" s="67"/>
      <c r="X617" s="68" t="str">
        <f t="shared" si="88"/>
        <v>,a.socialowneddefinitionmetric</v>
      </c>
      <c r="AA617" s="16" t="str">
        <f t="shared" si="89"/>
        <v>socialowneddefinitionmetric</v>
      </c>
    </row>
    <row r="618" spans="1:27">
      <c r="A618" t="s">
        <v>2447</v>
      </c>
      <c r="B618" s="16" t="str">
        <f t="shared" si="90"/>
        <v>socialowneddefinitionpropertyvspost string</v>
      </c>
      <c r="C618" s="20">
        <f t="shared" si="91"/>
        <v>36</v>
      </c>
      <c r="D618" s="20">
        <f t="shared" si="92"/>
        <v>0</v>
      </c>
      <c r="E618" s="20"/>
      <c r="F618" s="36" t="str">
        <f t="shared" si="93"/>
        <v>socialowneddefinitionpropertyvspost</v>
      </c>
      <c r="G618" s="36" t="str">
        <f t="shared" si="94"/>
        <v>string</v>
      </c>
      <c r="H618" s="29">
        <v>607</v>
      </c>
      <c r="S618" s="16" t="str">
        <f t="shared" si="86"/>
        <v>socialowneddefinitionpropertyvspost  string,</v>
      </c>
      <c r="T618" s="67"/>
      <c r="U618" s="68" t="str">
        <f t="shared" si="87"/>
        <v>socialowneddefinitionpropertyvspost,</v>
      </c>
      <c r="V618" s="67"/>
      <c r="W618" s="67"/>
      <c r="X618" s="68" t="str">
        <f t="shared" si="88"/>
        <v>,a.socialowneddefinitionpropertyvspost</v>
      </c>
      <c r="AA618" s="16" t="str">
        <f t="shared" si="89"/>
        <v>socialowneddefinitionpropertyvspost</v>
      </c>
    </row>
    <row r="619" spans="1:27">
      <c r="A619" t="s">
        <v>2448</v>
      </c>
      <c r="B619" s="16" t="str">
        <f t="shared" si="90"/>
        <v>socialownedpostids string</v>
      </c>
      <c r="C619" s="20">
        <f t="shared" si="91"/>
        <v>19</v>
      </c>
      <c r="D619" s="20">
        <f t="shared" si="92"/>
        <v>0</v>
      </c>
      <c r="E619" s="20"/>
      <c r="F619" s="36" t="str">
        <f t="shared" si="93"/>
        <v>socialownedpostids</v>
      </c>
      <c r="G619" s="36" t="str">
        <f t="shared" si="94"/>
        <v>string</v>
      </c>
      <c r="H619" s="29">
        <v>608</v>
      </c>
      <c r="S619" s="16" t="str">
        <f t="shared" si="86"/>
        <v>socialownedpostids  string,</v>
      </c>
      <c r="T619" s="67"/>
      <c r="U619" s="68" t="str">
        <f t="shared" si="87"/>
        <v>socialownedpostids,</v>
      </c>
      <c r="V619" s="67"/>
      <c r="W619" s="67"/>
      <c r="X619" s="68" t="str">
        <f t="shared" si="88"/>
        <v>,a.socialownedpostids</v>
      </c>
      <c r="AA619" s="16" t="str">
        <f t="shared" si="89"/>
        <v>socialownedpostids</v>
      </c>
    </row>
    <row r="620" spans="1:27">
      <c r="A620" t="s">
        <v>2449</v>
      </c>
      <c r="B620" s="16" t="str">
        <f t="shared" si="90"/>
        <v>socialownedpropertyid string</v>
      </c>
      <c r="C620" s="20">
        <f t="shared" si="91"/>
        <v>22</v>
      </c>
      <c r="D620" s="20">
        <f t="shared" si="92"/>
        <v>0</v>
      </c>
      <c r="F620" s="36" t="str">
        <f t="shared" si="93"/>
        <v>socialownedpropertyid</v>
      </c>
      <c r="G620" s="36" t="str">
        <f t="shared" si="94"/>
        <v>string</v>
      </c>
      <c r="H620" s="29">
        <v>609</v>
      </c>
      <c r="S620" s="16" t="str">
        <f t="shared" si="86"/>
        <v>socialownedpropertyid  string,</v>
      </c>
      <c r="T620" s="67"/>
      <c r="U620" s="68" t="str">
        <f t="shared" si="87"/>
        <v>socialownedpropertyid,</v>
      </c>
      <c r="V620" s="67"/>
      <c r="W620" s="67"/>
      <c r="X620" s="68" t="str">
        <f t="shared" si="88"/>
        <v>,a.socialownedpropertyid</v>
      </c>
      <c r="AA620" s="16" t="str">
        <f t="shared" si="89"/>
        <v>socialownedpropertyid</v>
      </c>
    </row>
    <row r="621" spans="1:27">
      <c r="A621" t="s">
        <v>2450</v>
      </c>
      <c r="B621" s="16" t="str">
        <f t="shared" si="90"/>
        <v>socialownedpropertyname string</v>
      </c>
      <c r="C621" s="20">
        <f t="shared" si="91"/>
        <v>24</v>
      </c>
      <c r="D621" s="20">
        <f t="shared" si="92"/>
        <v>0</v>
      </c>
      <c r="E621" s="20"/>
      <c r="F621" s="36" t="str">
        <f t="shared" si="93"/>
        <v>socialownedpropertyname</v>
      </c>
      <c r="G621" s="36" t="str">
        <f t="shared" si="94"/>
        <v>tring</v>
      </c>
      <c r="H621" s="29">
        <v>610</v>
      </c>
      <c r="S621" s="16" t="str">
        <f t="shared" si="86"/>
        <v>socialownedpropertyname  tring,</v>
      </c>
      <c r="T621" s="67"/>
      <c r="U621" s="68" t="str">
        <f t="shared" si="87"/>
        <v>socialownedpropertyname,</v>
      </c>
      <c r="V621" s="67"/>
      <c r="W621" s="67"/>
      <c r="X621" s="68" t="str">
        <f t="shared" si="88"/>
        <v>,a.socialownedpropertyname</v>
      </c>
      <c r="AA621" s="16" t="str">
        <f t="shared" si="89"/>
        <v>socialownedpropertyname</v>
      </c>
    </row>
    <row r="622" spans="1:27">
      <c r="A622" t="s">
        <v>2451</v>
      </c>
      <c r="B622" s="16" t="str">
        <f t="shared" si="90"/>
        <v>socialownedpropertypropertyvsapp string</v>
      </c>
      <c r="C622" s="20">
        <f t="shared" si="91"/>
        <v>33</v>
      </c>
      <c r="D622" s="20">
        <f t="shared" si="92"/>
        <v>0</v>
      </c>
      <c r="E622" s="20"/>
      <c r="F622" s="36" t="str">
        <f t="shared" si="93"/>
        <v>socialownedpropertypropertyvsapp</v>
      </c>
      <c r="G622" s="36" t="str">
        <f t="shared" si="94"/>
        <v>string</v>
      </c>
      <c r="H622" s="29">
        <v>611</v>
      </c>
      <c r="S622" s="16" t="str">
        <f t="shared" si="86"/>
        <v>socialownedpropertypropertyvsapp  string,</v>
      </c>
      <c r="T622" s="67"/>
      <c r="U622" s="68" t="str">
        <f t="shared" si="87"/>
        <v>socialownedpropertypropertyvsapp,</v>
      </c>
      <c r="V622" s="67"/>
      <c r="W622" s="67"/>
      <c r="X622" s="68" t="str">
        <f t="shared" si="88"/>
        <v>,a.socialownedpropertypropertyvsapp</v>
      </c>
      <c r="AA622" s="16" t="str">
        <f t="shared" si="89"/>
        <v>socialownedpropertypropertyvsapp</v>
      </c>
    </row>
    <row r="623" spans="1:27">
      <c r="A623" t="s">
        <v>2452</v>
      </c>
      <c r="B623" s="16" t="str">
        <f t="shared" si="90"/>
        <v>socialpageviews string</v>
      </c>
      <c r="C623" s="20">
        <f t="shared" si="91"/>
        <v>16</v>
      </c>
      <c r="D623" s="20">
        <f t="shared" si="92"/>
        <v>0</v>
      </c>
      <c r="E623" s="20"/>
      <c r="F623" s="36" t="str">
        <f t="shared" si="93"/>
        <v>socialpageviews</v>
      </c>
      <c r="G623" s="36" t="str">
        <f t="shared" si="94"/>
        <v>string</v>
      </c>
      <c r="H623" s="29">
        <v>612</v>
      </c>
      <c r="S623" s="16" t="str">
        <f t="shared" si="86"/>
        <v>socialpageviews  string,</v>
      </c>
      <c r="T623" s="67"/>
      <c r="U623" s="68" t="str">
        <f t="shared" si="87"/>
        <v>socialpageviews,</v>
      </c>
      <c r="V623" s="67"/>
      <c r="W623" s="67"/>
      <c r="X623" s="68" t="str">
        <f t="shared" si="88"/>
        <v>,a.socialpageviews</v>
      </c>
      <c r="AA623" s="16" t="str">
        <f t="shared" si="89"/>
        <v>socialpageviews</v>
      </c>
    </row>
    <row r="624" spans="1:27">
      <c r="A624" t="s">
        <v>2453</v>
      </c>
      <c r="B624" s="16" t="str">
        <f t="shared" si="90"/>
        <v>socialpostviews string</v>
      </c>
      <c r="C624" s="20">
        <f t="shared" si="91"/>
        <v>16</v>
      </c>
      <c r="D624" s="20">
        <f t="shared" si="92"/>
        <v>0</v>
      </c>
      <c r="E624" s="20"/>
      <c r="F624" s="36" t="str">
        <f t="shared" si="93"/>
        <v>socialpostviews</v>
      </c>
      <c r="G624" s="36" t="str">
        <f t="shared" si="94"/>
        <v>string</v>
      </c>
      <c r="H624" s="29">
        <v>613</v>
      </c>
      <c r="S624" s="16" t="str">
        <f t="shared" si="86"/>
        <v>socialpostviews  string,</v>
      </c>
      <c r="T624" s="67"/>
      <c r="U624" s="68" t="str">
        <f t="shared" si="87"/>
        <v>socialpostviews,</v>
      </c>
      <c r="V624" s="67"/>
      <c r="W624" s="67"/>
      <c r="X624" s="68" t="str">
        <f t="shared" si="88"/>
        <v>,a.socialpostviews</v>
      </c>
      <c r="AA624" s="16" t="str">
        <f t="shared" si="89"/>
        <v>socialpostviews</v>
      </c>
    </row>
    <row r="625" spans="1:27">
      <c r="A625" t="s">
        <v>2454</v>
      </c>
      <c r="B625" s="16" t="str">
        <f t="shared" si="90"/>
        <v>socialpubcomments string</v>
      </c>
      <c r="C625" s="20">
        <f t="shared" si="91"/>
        <v>18</v>
      </c>
      <c r="D625" s="20">
        <f t="shared" si="92"/>
        <v>0</v>
      </c>
      <c r="F625" s="36" t="str">
        <f t="shared" si="93"/>
        <v>socialpubcomments</v>
      </c>
      <c r="G625" s="36" t="str">
        <f t="shared" si="94"/>
        <v>string</v>
      </c>
      <c r="H625" s="29">
        <v>614</v>
      </c>
      <c r="S625" s="16" t="str">
        <f t="shared" si="86"/>
        <v>socialpubcomments  string,</v>
      </c>
      <c r="T625" s="67"/>
      <c r="U625" s="68" t="str">
        <f t="shared" si="87"/>
        <v>socialpubcomments,</v>
      </c>
      <c r="V625" s="67"/>
      <c r="W625" s="67"/>
      <c r="X625" s="68" t="str">
        <f t="shared" si="88"/>
        <v>,a.socialpubcomments</v>
      </c>
      <c r="AA625" s="16" t="str">
        <f t="shared" si="89"/>
        <v>socialpubcomments</v>
      </c>
    </row>
    <row r="626" spans="1:27">
      <c r="A626" t="s">
        <v>2455</v>
      </c>
      <c r="B626" s="16" t="str">
        <f t="shared" si="90"/>
        <v>socialpubposts string</v>
      </c>
      <c r="C626" s="20">
        <f t="shared" si="91"/>
        <v>15</v>
      </c>
      <c r="D626" s="20">
        <f t="shared" si="92"/>
        <v>0</v>
      </c>
      <c r="E626" s="20"/>
      <c r="F626" s="36" t="str">
        <f t="shared" si="93"/>
        <v>socialpubposts</v>
      </c>
      <c r="G626" s="36" t="str">
        <f t="shared" si="94"/>
        <v>string</v>
      </c>
      <c r="H626" s="29">
        <v>615</v>
      </c>
      <c r="S626" s="16" t="str">
        <f t="shared" si="86"/>
        <v>socialpubposts  string,</v>
      </c>
      <c r="T626" s="67"/>
      <c r="U626" s="68" t="str">
        <f t="shared" si="87"/>
        <v>socialpubposts,</v>
      </c>
      <c r="V626" s="67"/>
      <c r="W626" s="67"/>
      <c r="X626" s="68" t="str">
        <f t="shared" si="88"/>
        <v>,a.socialpubposts</v>
      </c>
      <c r="AA626" s="16" t="str">
        <f t="shared" si="89"/>
        <v>socialpubposts</v>
      </c>
    </row>
    <row r="627" spans="1:27">
      <c r="A627" t="s">
        <v>2456</v>
      </c>
      <c r="B627" s="16" t="str">
        <f t="shared" si="90"/>
        <v>socialpubrecommends string</v>
      </c>
      <c r="C627" s="20">
        <f t="shared" si="91"/>
        <v>20</v>
      </c>
      <c r="D627" s="20">
        <f t="shared" si="92"/>
        <v>0</v>
      </c>
      <c r="E627" s="20"/>
      <c r="F627" s="36" t="str">
        <f t="shared" si="93"/>
        <v>socialpubrecommends</v>
      </c>
      <c r="G627" s="36" t="str">
        <f t="shared" si="94"/>
        <v>string</v>
      </c>
      <c r="H627" s="29">
        <v>616</v>
      </c>
      <c r="S627" s="16" t="str">
        <f t="shared" si="86"/>
        <v>socialpubrecommends  string,</v>
      </c>
      <c r="T627" s="67"/>
      <c r="U627" s="68" t="str">
        <f t="shared" si="87"/>
        <v>socialpubrecommends,</v>
      </c>
      <c r="V627" s="67"/>
      <c r="W627" s="67"/>
      <c r="X627" s="68" t="str">
        <f t="shared" si="88"/>
        <v>,a.socialpubrecommends</v>
      </c>
      <c r="AA627" s="16" t="str">
        <f t="shared" si="89"/>
        <v>socialpubrecommends</v>
      </c>
    </row>
    <row r="628" spans="1:27">
      <c r="A628" t="s">
        <v>2457</v>
      </c>
      <c r="B628" s="16" t="str">
        <f t="shared" si="90"/>
        <v>socialpubsubscribers string</v>
      </c>
      <c r="C628" s="20">
        <f t="shared" si="91"/>
        <v>21</v>
      </c>
      <c r="D628" s="20">
        <f t="shared" si="92"/>
        <v>0</v>
      </c>
      <c r="E628" s="20"/>
      <c r="F628" s="36" t="str">
        <f t="shared" si="93"/>
        <v>socialpubsubscribers</v>
      </c>
      <c r="G628" s="36" t="str">
        <f t="shared" si="94"/>
        <v>string</v>
      </c>
      <c r="H628" s="29">
        <v>617</v>
      </c>
      <c r="S628" s="16" t="str">
        <f t="shared" si="86"/>
        <v>socialpubsubscribers  string,</v>
      </c>
      <c r="T628" s="67"/>
      <c r="U628" s="68" t="str">
        <f t="shared" si="87"/>
        <v>socialpubsubscribers,</v>
      </c>
      <c r="V628" s="67"/>
      <c r="W628" s="67"/>
      <c r="X628" s="68" t="str">
        <f t="shared" si="88"/>
        <v>,a.socialpubsubscribers</v>
      </c>
      <c r="AA628" s="16" t="str">
        <f t="shared" si="89"/>
        <v>socialpubsubscribers</v>
      </c>
    </row>
    <row r="629" spans="1:27">
      <c r="A629" t="s">
        <v>2458</v>
      </c>
      <c r="B629" s="16" t="str">
        <f t="shared" si="90"/>
        <v>socialterm string</v>
      </c>
      <c r="C629" s="20">
        <f t="shared" si="91"/>
        <v>11</v>
      </c>
      <c r="D629" s="20">
        <f t="shared" si="92"/>
        <v>0</v>
      </c>
      <c r="E629" s="20"/>
      <c r="F629" s="36" t="str">
        <f t="shared" si="93"/>
        <v>socialterm</v>
      </c>
      <c r="G629" s="36" t="str">
        <f t="shared" si="94"/>
        <v>string</v>
      </c>
      <c r="H629" s="29">
        <v>618</v>
      </c>
      <c r="S629" s="16" t="str">
        <f t="shared" si="86"/>
        <v>socialterm  string,</v>
      </c>
      <c r="T629" s="67"/>
      <c r="U629" s="68" t="str">
        <f t="shared" si="87"/>
        <v>socialterm,</v>
      </c>
      <c r="V629" s="67"/>
      <c r="W629" s="67"/>
      <c r="X629" s="68" t="str">
        <f t="shared" si="88"/>
        <v>,a.socialterm</v>
      </c>
      <c r="AA629" s="16" t="str">
        <f t="shared" si="89"/>
        <v>socialterm</v>
      </c>
    </row>
    <row r="630" spans="1:27">
      <c r="A630" t="s">
        <v>2459</v>
      </c>
      <c r="B630" s="16" t="str">
        <f t="shared" si="90"/>
        <v>socialtotalsentiment string</v>
      </c>
      <c r="C630" s="20">
        <f t="shared" si="91"/>
        <v>21</v>
      </c>
      <c r="D630" s="20">
        <f t="shared" si="92"/>
        <v>0</v>
      </c>
      <c r="F630" s="36" t="str">
        <f t="shared" si="93"/>
        <v>socialtotalsentiment</v>
      </c>
      <c r="G630" s="36" t="str">
        <f t="shared" si="94"/>
        <v>string</v>
      </c>
      <c r="H630" s="29">
        <v>619</v>
      </c>
      <c r="S630" s="16" t="str">
        <f t="shared" si="86"/>
        <v>socialtotalsentiment  string,</v>
      </c>
      <c r="T630" s="67"/>
      <c r="U630" s="68" t="str">
        <f t="shared" si="87"/>
        <v>socialtotalsentiment,</v>
      </c>
      <c r="V630" s="67"/>
      <c r="W630" s="67"/>
      <c r="X630" s="68" t="str">
        <f t="shared" si="88"/>
        <v>,a.socialtotalsentiment</v>
      </c>
      <c r="AA630" s="16" t="str">
        <f t="shared" si="89"/>
        <v>socialtotalsentiment</v>
      </c>
    </row>
    <row r="631" spans="1:27">
      <c r="A631" t="s">
        <v>2460</v>
      </c>
      <c r="B631" s="16" t="str">
        <f t="shared" si="90"/>
        <v>sourceid bigint</v>
      </c>
      <c r="C631" s="20">
        <f t="shared" si="91"/>
        <v>9</v>
      </c>
      <c r="D631" s="20">
        <f t="shared" si="92"/>
        <v>0</v>
      </c>
      <c r="E631" s="20"/>
      <c r="F631" s="36" t="str">
        <f t="shared" si="93"/>
        <v>sourceid</v>
      </c>
      <c r="G631" s="36" t="str">
        <f t="shared" si="94"/>
        <v>bigint</v>
      </c>
      <c r="H631" s="29">
        <v>620</v>
      </c>
      <c r="S631" s="16" t="str">
        <f t="shared" si="86"/>
        <v>sourceid  bigint,</v>
      </c>
      <c r="T631" s="67"/>
      <c r="U631" s="68" t="str">
        <f t="shared" si="87"/>
        <v>sourceid,</v>
      </c>
      <c r="V631" s="67"/>
      <c r="W631" s="67"/>
      <c r="X631" s="68" t="str">
        <f t="shared" si="88"/>
        <v>,a.sourceid</v>
      </c>
      <c r="AA631" s="16" t="str">
        <f t="shared" si="89"/>
        <v>sourceid</v>
      </c>
    </row>
    <row r="632" spans="1:27">
      <c r="A632" t="s">
        <v>2461</v>
      </c>
      <c r="B632" s="16" t="str">
        <f t="shared" si="90"/>
        <v>state string</v>
      </c>
      <c r="C632" s="20">
        <f t="shared" si="91"/>
        <v>6</v>
      </c>
      <c r="D632" s="20">
        <f t="shared" si="92"/>
        <v>0</v>
      </c>
      <c r="E632" s="20"/>
      <c r="F632" s="36" t="str">
        <f t="shared" si="93"/>
        <v>state</v>
      </c>
      <c r="G632" s="36" t="str">
        <f t="shared" si="94"/>
        <v>string</v>
      </c>
      <c r="H632" s="29">
        <v>621</v>
      </c>
      <c r="S632" s="16" t="str">
        <f t="shared" si="86"/>
        <v>state  string,</v>
      </c>
      <c r="T632" s="67"/>
      <c r="U632" s="68" t="str">
        <f t="shared" si="87"/>
        <v>state,</v>
      </c>
      <c r="V632" s="67"/>
      <c r="W632" s="67"/>
      <c r="X632" s="68" t="str">
        <f t="shared" si="88"/>
        <v>,a.state</v>
      </c>
      <c r="AA632" s="16" t="str">
        <f t="shared" si="89"/>
        <v>state</v>
      </c>
    </row>
    <row r="633" spans="1:27">
      <c r="A633" t="s">
        <v>2462</v>
      </c>
      <c r="B633" s="16" t="str">
        <f t="shared" si="90"/>
        <v>stats_server string</v>
      </c>
      <c r="C633" s="20">
        <f t="shared" si="91"/>
        <v>13</v>
      </c>
      <c r="D633" s="20">
        <f t="shared" si="92"/>
        <v>0</v>
      </c>
      <c r="E633" s="20"/>
      <c r="F633" s="36" t="str">
        <f t="shared" si="93"/>
        <v>stats_server</v>
      </c>
      <c r="G633" s="36" t="str">
        <f t="shared" si="94"/>
        <v>string</v>
      </c>
      <c r="H633" s="29">
        <v>622</v>
      </c>
      <c r="S633" s="16" t="str">
        <f t="shared" si="86"/>
        <v>stats_server  string,</v>
      </c>
      <c r="T633" s="67"/>
      <c r="U633" s="68" t="str">
        <f t="shared" si="87"/>
        <v>stats_server,</v>
      </c>
      <c r="V633" s="67"/>
      <c r="W633" s="67"/>
      <c r="X633" s="68" t="str">
        <f t="shared" si="88"/>
        <v>,a.stats_server</v>
      </c>
      <c r="AA633" s="16" t="str">
        <f t="shared" si="89"/>
        <v>stats_server</v>
      </c>
    </row>
    <row r="634" spans="1:27">
      <c r="A634" t="s">
        <v>2463</v>
      </c>
      <c r="B634" s="16" t="str">
        <f t="shared" si="90"/>
        <v>t_time_info string</v>
      </c>
      <c r="C634" s="20">
        <f t="shared" si="91"/>
        <v>12</v>
      </c>
      <c r="D634" s="20">
        <f t="shared" si="92"/>
        <v>0</v>
      </c>
      <c r="E634" s="20"/>
      <c r="F634" s="36" t="str">
        <f t="shared" si="93"/>
        <v>t_time_info</v>
      </c>
      <c r="G634" s="36" t="str">
        <f t="shared" si="94"/>
        <v>string</v>
      </c>
      <c r="H634" s="29">
        <v>623</v>
      </c>
      <c r="S634" s="16" t="str">
        <f t="shared" si="86"/>
        <v>t_time_info  string,</v>
      </c>
      <c r="T634" s="67"/>
      <c r="U634" s="68" t="str">
        <f t="shared" si="87"/>
        <v>t_time_info,</v>
      </c>
      <c r="V634" s="67"/>
      <c r="W634" s="67"/>
      <c r="X634" s="68" t="str">
        <f t="shared" si="88"/>
        <v>,a.t_time_info</v>
      </c>
      <c r="AA634" s="16" t="str">
        <f t="shared" si="89"/>
        <v>t_time_info</v>
      </c>
    </row>
    <row r="635" spans="1:27">
      <c r="A635" t="s">
        <v>2464</v>
      </c>
      <c r="B635" s="16" t="str">
        <f t="shared" si="90"/>
        <v>tnt string</v>
      </c>
      <c r="C635" s="20">
        <f t="shared" si="91"/>
        <v>4</v>
      </c>
      <c r="D635" s="20">
        <f t="shared" si="92"/>
        <v>0</v>
      </c>
      <c r="F635" s="36" t="str">
        <f t="shared" si="93"/>
        <v>tnt</v>
      </c>
      <c r="G635" s="36" t="str">
        <f t="shared" si="94"/>
        <v>string</v>
      </c>
      <c r="H635" s="29">
        <v>624</v>
      </c>
      <c r="S635" s="16" t="str">
        <f t="shared" si="86"/>
        <v>tnt  string,</v>
      </c>
      <c r="T635" s="67"/>
      <c r="U635" s="68" t="str">
        <f t="shared" si="87"/>
        <v>tnt,</v>
      </c>
      <c r="V635" s="67"/>
      <c r="W635" s="67"/>
      <c r="X635" s="68" t="str">
        <f t="shared" si="88"/>
        <v>,a.tnt</v>
      </c>
      <c r="AA635" s="16" t="str">
        <f t="shared" si="89"/>
        <v>tnt</v>
      </c>
    </row>
    <row r="636" spans="1:27">
      <c r="A636" t="s">
        <v>2465</v>
      </c>
      <c r="B636" s="16" t="str">
        <f t="shared" si="90"/>
        <v>tnt_action string</v>
      </c>
      <c r="C636" s="20">
        <f t="shared" si="91"/>
        <v>11</v>
      </c>
      <c r="D636" s="20">
        <f t="shared" si="92"/>
        <v>0</v>
      </c>
      <c r="E636" s="20"/>
      <c r="F636" s="36" t="str">
        <f t="shared" si="93"/>
        <v>tnt_action</v>
      </c>
      <c r="G636" s="36" t="str">
        <f t="shared" si="94"/>
        <v>string</v>
      </c>
      <c r="H636" s="29">
        <v>625</v>
      </c>
      <c r="S636" s="16" t="str">
        <f t="shared" si="86"/>
        <v>tnt_action  string,</v>
      </c>
      <c r="T636" s="67"/>
      <c r="U636" s="68" t="str">
        <f t="shared" si="87"/>
        <v>tnt_action,</v>
      </c>
      <c r="V636" s="67"/>
      <c r="W636" s="67"/>
      <c r="X636" s="68" t="str">
        <f t="shared" si="88"/>
        <v>,a.tnt_action</v>
      </c>
      <c r="AA636" s="16" t="str">
        <f t="shared" si="89"/>
        <v>tnt_action</v>
      </c>
    </row>
    <row r="637" spans="1:27">
      <c r="A637" t="s">
        <v>2466</v>
      </c>
      <c r="B637" s="16" t="str">
        <f t="shared" si="90"/>
        <v>tnt_post_vista string</v>
      </c>
      <c r="C637" s="20">
        <f t="shared" si="91"/>
        <v>15</v>
      </c>
      <c r="D637" s="20">
        <f t="shared" si="92"/>
        <v>0</v>
      </c>
      <c r="E637" s="20"/>
      <c r="F637" s="36" t="str">
        <f t="shared" si="93"/>
        <v>tnt_post_vista</v>
      </c>
      <c r="G637" s="36" t="str">
        <f t="shared" si="94"/>
        <v>string</v>
      </c>
      <c r="H637" s="29">
        <v>626</v>
      </c>
      <c r="S637" s="16" t="str">
        <f t="shared" si="86"/>
        <v>tnt_post_vista  string,</v>
      </c>
      <c r="T637" s="67"/>
      <c r="U637" s="68" t="str">
        <f t="shared" si="87"/>
        <v>tnt_post_vista,</v>
      </c>
      <c r="V637" s="67"/>
      <c r="W637" s="67"/>
      <c r="X637" s="68" t="str">
        <f t="shared" si="88"/>
        <v>,a.tnt_post_vista</v>
      </c>
      <c r="AA637" s="16" t="str">
        <f t="shared" si="89"/>
        <v>tnt_post_vista</v>
      </c>
    </row>
    <row r="638" spans="1:27">
      <c r="A638" t="s">
        <v>2467</v>
      </c>
      <c r="B638" s="16" t="str">
        <f t="shared" si="90"/>
        <v>transactionid string</v>
      </c>
      <c r="C638" s="20">
        <f t="shared" si="91"/>
        <v>14</v>
      </c>
      <c r="D638" s="20">
        <f t="shared" si="92"/>
        <v>0</v>
      </c>
      <c r="E638" s="20"/>
      <c r="F638" s="36" t="str">
        <f t="shared" si="93"/>
        <v>transactionid</v>
      </c>
      <c r="G638" s="36" t="str">
        <f t="shared" si="94"/>
        <v>string</v>
      </c>
      <c r="H638" s="29">
        <v>627</v>
      </c>
      <c r="S638" s="16" t="str">
        <f t="shared" si="86"/>
        <v>transactionid  string,</v>
      </c>
      <c r="T638" s="67"/>
      <c r="U638" s="68" t="str">
        <f t="shared" si="87"/>
        <v>transactionid,</v>
      </c>
      <c r="V638" s="67"/>
      <c r="W638" s="67"/>
      <c r="X638" s="68" t="str">
        <f t="shared" si="88"/>
        <v>,a.transactionid</v>
      </c>
      <c r="AA638" s="16" t="str">
        <f t="shared" si="89"/>
        <v>transactionid</v>
      </c>
    </row>
    <row r="639" spans="1:27">
      <c r="A639" t="s">
        <v>2468</v>
      </c>
      <c r="B639" s="16" t="str">
        <f t="shared" si="90"/>
        <v>truncated_hit string</v>
      </c>
      <c r="C639" s="20">
        <f t="shared" si="91"/>
        <v>14</v>
      </c>
      <c r="D639" s="20">
        <f t="shared" si="92"/>
        <v>0</v>
      </c>
      <c r="E639" s="20"/>
      <c r="F639" s="36" t="str">
        <f t="shared" si="93"/>
        <v>truncated_hit</v>
      </c>
      <c r="G639" s="36" t="str">
        <f t="shared" si="94"/>
        <v>string</v>
      </c>
      <c r="H639" s="29">
        <v>628</v>
      </c>
      <c r="S639" s="16" t="str">
        <f t="shared" si="86"/>
        <v>truncated_hit  string,</v>
      </c>
      <c r="T639" s="67"/>
      <c r="U639" s="68" t="str">
        <f t="shared" si="87"/>
        <v>truncated_hit,</v>
      </c>
      <c r="V639" s="67"/>
      <c r="W639" s="67"/>
      <c r="X639" s="68" t="str">
        <f t="shared" si="88"/>
        <v>,a.truncated_hit</v>
      </c>
      <c r="AA639" s="16" t="str">
        <f t="shared" si="89"/>
        <v>truncated_hit</v>
      </c>
    </row>
    <row r="640" spans="1:27">
      <c r="A640" t="s">
        <v>2469</v>
      </c>
      <c r="B640" s="16" t="str">
        <f t="shared" si="90"/>
        <v>ua_color string</v>
      </c>
      <c r="C640" s="20">
        <f t="shared" si="91"/>
        <v>9</v>
      </c>
      <c r="D640" s="20">
        <f t="shared" si="92"/>
        <v>0</v>
      </c>
      <c r="F640" s="36" t="str">
        <f t="shared" si="93"/>
        <v>ua_color</v>
      </c>
      <c r="G640" s="36" t="str">
        <f t="shared" si="94"/>
        <v>string</v>
      </c>
      <c r="H640" s="29">
        <v>629</v>
      </c>
      <c r="S640" s="16" t="str">
        <f t="shared" si="86"/>
        <v>ua_color  string,</v>
      </c>
      <c r="T640" s="67"/>
      <c r="U640" s="68" t="str">
        <f t="shared" si="87"/>
        <v>ua_color,</v>
      </c>
      <c r="V640" s="67"/>
      <c r="W640" s="67"/>
      <c r="X640" s="68" t="str">
        <f t="shared" si="88"/>
        <v>,a.ua_color</v>
      </c>
      <c r="AA640" s="16" t="str">
        <f t="shared" si="89"/>
        <v>ua_color</v>
      </c>
    </row>
    <row r="641" spans="1:27">
      <c r="A641" t="s">
        <v>2470</v>
      </c>
      <c r="B641" s="16" t="str">
        <f t="shared" si="90"/>
        <v>ua_os string</v>
      </c>
      <c r="C641" s="20">
        <f t="shared" si="91"/>
        <v>6</v>
      </c>
      <c r="D641" s="20">
        <f t="shared" si="92"/>
        <v>0</v>
      </c>
      <c r="E641" s="20"/>
      <c r="F641" s="36" t="str">
        <f t="shared" si="93"/>
        <v>ua_os</v>
      </c>
      <c r="G641" s="36" t="str">
        <f t="shared" si="94"/>
        <v>string</v>
      </c>
      <c r="H641" s="29">
        <v>630</v>
      </c>
      <c r="S641" s="16" t="str">
        <f t="shared" si="86"/>
        <v>ua_os  string,</v>
      </c>
      <c r="T641" s="67"/>
      <c r="U641" s="68" t="str">
        <f t="shared" si="87"/>
        <v>ua_os,</v>
      </c>
      <c r="V641" s="67"/>
      <c r="W641" s="67"/>
      <c r="X641" s="68" t="str">
        <f t="shared" si="88"/>
        <v>,a.ua_os</v>
      </c>
      <c r="AA641" s="16" t="str">
        <f t="shared" si="89"/>
        <v>ua_os</v>
      </c>
    </row>
    <row r="642" spans="1:27">
      <c r="A642" t="s">
        <v>2471</v>
      </c>
      <c r="B642" s="16" t="str">
        <f t="shared" si="90"/>
        <v>ua_pixels string</v>
      </c>
      <c r="C642" s="20">
        <f t="shared" si="91"/>
        <v>10</v>
      </c>
      <c r="D642" s="20">
        <f t="shared" si="92"/>
        <v>0</v>
      </c>
      <c r="E642" s="20"/>
      <c r="F642" s="36" t="str">
        <f t="shared" si="93"/>
        <v>ua_pixels</v>
      </c>
      <c r="G642" s="36" t="str">
        <f t="shared" si="94"/>
        <v>string</v>
      </c>
      <c r="H642" s="29">
        <v>631</v>
      </c>
      <c r="S642" s="16" t="str">
        <f t="shared" si="86"/>
        <v>ua_pixels  string,</v>
      </c>
      <c r="T642" s="67"/>
      <c r="U642" s="68" t="str">
        <f t="shared" si="87"/>
        <v>ua_pixels,</v>
      </c>
      <c r="V642" s="67"/>
      <c r="W642" s="67"/>
      <c r="X642" s="68" t="str">
        <f t="shared" si="88"/>
        <v>,a.ua_pixels</v>
      </c>
      <c r="AA642" s="16" t="str">
        <f t="shared" si="89"/>
        <v>ua_pixels</v>
      </c>
    </row>
    <row r="643" spans="1:27">
      <c r="A643" t="s">
        <v>2472</v>
      </c>
      <c r="B643" s="16" t="str">
        <f t="shared" si="90"/>
        <v>user_agent string</v>
      </c>
      <c r="C643" s="20">
        <f t="shared" si="91"/>
        <v>11</v>
      </c>
      <c r="D643" s="20">
        <f t="shared" si="92"/>
        <v>0</v>
      </c>
      <c r="E643" s="20"/>
      <c r="F643" s="36" t="str">
        <f t="shared" si="93"/>
        <v>user_agent</v>
      </c>
      <c r="G643" s="36" t="str">
        <f t="shared" si="94"/>
        <v>string</v>
      </c>
      <c r="H643" s="29">
        <v>632</v>
      </c>
      <c r="S643" s="16" t="str">
        <f t="shared" si="86"/>
        <v>user_agent  string,</v>
      </c>
      <c r="T643" s="67"/>
      <c r="U643" s="68" t="str">
        <f t="shared" si="87"/>
        <v>user_agent,</v>
      </c>
      <c r="V643" s="67"/>
      <c r="W643" s="67"/>
      <c r="X643" s="68" t="str">
        <f t="shared" si="88"/>
        <v>,a.user_agent</v>
      </c>
      <c r="AA643" s="16" t="str">
        <f t="shared" si="89"/>
        <v>user_agent</v>
      </c>
    </row>
    <row r="644" spans="1:27">
      <c r="A644" t="s">
        <v>2473</v>
      </c>
      <c r="B644" s="16" t="str">
        <f t="shared" si="90"/>
        <v>user_hash bigint</v>
      </c>
      <c r="C644" s="20">
        <f t="shared" si="91"/>
        <v>10</v>
      </c>
      <c r="D644" s="20">
        <f t="shared" si="92"/>
        <v>0</v>
      </c>
      <c r="E644" s="20"/>
      <c r="F644" s="36" t="str">
        <f t="shared" si="93"/>
        <v>user_hash</v>
      </c>
      <c r="G644" s="36" t="str">
        <f t="shared" si="94"/>
        <v>bigint</v>
      </c>
      <c r="H644" s="29">
        <v>633</v>
      </c>
      <c r="S644" s="16" t="str">
        <f t="shared" si="86"/>
        <v>user_hash  bigint,</v>
      </c>
      <c r="T644" s="67"/>
      <c r="U644" s="68" t="str">
        <f t="shared" si="87"/>
        <v>user_hash,</v>
      </c>
      <c r="V644" s="67"/>
      <c r="W644" s="67"/>
      <c r="X644" s="68" t="str">
        <f t="shared" si="88"/>
        <v>,a.user_hash</v>
      </c>
      <c r="AA644" s="16" t="str">
        <f t="shared" si="89"/>
        <v>user_hash</v>
      </c>
    </row>
    <row r="645" spans="1:27">
      <c r="A645" t="s">
        <v>2474</v>
      </c>
      <c r="B645" s="16" t="str">
        <f t="shared" si="90"/>
        <v>user_server string</v>
      </c>
      <c r="C645" s="20">
        <f t="shared" si="91"/>
        <v>12</v>
      </c>
      <c r="D645" s="20">
        <f t="shared" si="92"/>
        <v>0</v>
      </c>
      <c r="F645" s="36" t="str">
        <f t="shared" si="93"/>
        <v>user_server</v>
      </c>
      <c r="G645" s="36" t="str">
        <f t="shared" si="94"/>
        <v>string</v>
      </c>
      <c r="H645" s="29">
        <v>634</v>
      </c>
      <c r="S645" s="16" t="str">
        <f t="shared" si="86"/>
        <v>user_server  string,</v>
      </c>
      <c r="T645" s="67"/>
      <c r="U645" s="68" t="str">
        <f t="shared" si="87"/>
        <v>user_server,</v>
      </c>
      <c r="V645" s="67"/>
      <c r="W645" s="67"/>
      <c r="X645" s="68" t="str">
        <f t="shared" si="88"/>
        <v>,a.user_server</v>
      </c>
      <c r="AA645" s="16" t="str">
        <f t="shared" si="89"/>
        <v>user_server</v>
      </c>
    </row>
    <row r="646" spans="1:27">
      <c r="A646" t="s">
        <v>2475</v>
      </c>
      <c r="B646" s="16" t="str">
        <f t="shared" si="90"/>
        <v>userid bigint</v>
      </c>
      <c r="C646" s="20">
        <f t="shared" si="91"/>
        <v>7</v>
      </c>
      <c r="D646" s="20">
        <f t="shared" si="92"/>
        <v>0</v>
      </c>
      <c r="E646" s="20"/>
      <c r="F646" s="36" t="str">
        <f t="shared" si="93"/>
        <v>userid</v>
      </c>
      <c r="G646" s="36" t="str">
        <f t="shared" si="94"/>
        <v>bigint</v>
      </c>
      <c r="H646" s="29">
        <v>635</v>
      </c>
      <c r="S646" s="16" t="str">
        <f t="shared" si="86"/>
        <v>userid  bigint,</v>
      </c>
      <c r="T646" s="67"/>
      <c r="U646" s="68" t="str">
        <f t="shared" si="87"/>
        <v>userid,</v>
      </c>
      <c r="V646" s="67"/>
      <c r="W646" s="67"/>
      <c r="X646" s="68" t="str">
        <f t="shared" si="88"/>
        <v>,a.userid</v>
      </c>
      <c r="AA646" s="16" t="str">
        <f t="shared" si="89"/>
        <v>userid</v>
      </c>
    </row>
    <row r="647" spans="1:27">
      <c r="A647" t="s">
        <v>2476</v>
      </c>
      <c r="B647" s="16" t="str">
        <f t="shared" si="90"/>
        <v>username string</v>
      </c>
      <c r="C647" s="20">
        <f t="shared" si="91"/>
        <v>9</v>
      </c>
      <c r="D647" s="20">
        <f t="shared" si="92"/>
        <v>0</v>
      </c>
      <c r="E647" s="20"/>
      <c r="F647" s="36" t="str">
        <f t="shared" si="93"/>
        <v>username</v>
      </c>
      <c r="G647" s="36" t="str">
        <f t="shared" si="94"/>
        <v>string</v>
      </c>
      <c r="H647" s="29">
        <v>636</v>
      </c>
      <c r="S647" s="16" t="str">
        <f t="shared" si="86"/>
        <v>username  string,</v>
      </c>
      <c r="T647" s="67"/>
      <c r="U647" s="68" t="str">
        <f t="shared" si="87"/>
        <v>username,</v>
      </c>
      <c r="V647" s="67"/>
      <c r="W647" s="67"/>
      <c r="X647" s="68" t="str">
        <f t="shared" si="88"/>
        <v>,a.username</v>
      </c>
      <c r="AA647" s="16" t="str">
        <f t="shared" si="89"/>
        <v>username</v>
      </c>
    </row>
    <row r="648" spans="1:27">
      <c r="A648" t="s">
        <v>2477</v>
      </c>
      <c r="B648" s="16" t="str">
        <f t="shared" si="90"/>
        <v>va_closer_detail string</v>
      </c>
      <c r="C648" s="20">
        <f t="shared" si="91"/>
        <v>17</v>
      </c>
      <c r="D648" s="20">
        <f t="shared" si="92"/>
        <v>0</v>
      </c>
      <c r="E648" s="20"/>
      <c r="F648" s="36" t="str">
        <f t="shared" si="93"/>
        <v>va_closer_detail</v>
      </c>
      <c r="G648" s="36" t="str">
        <f t="shared" si="94"/>
        <v>string</v>
      </c>
      <c r="H648" s="29">
        <v>637</v>
      </c>
      <c r="S648" s="16" t="str">
        <f t="shared" si="86"/>
        <v>va_closer_detail  string,</v>
      </c>
      <c r="T648" s="67"/>
      <c r="U648" s="68" t="str">
        <f t="shared" si="87"/>
        <v>va_closer_detail,</v>
      </c>
      <c r="V648" s="67"/>
      <c r="W648" s="67"/>
      <c r="X648" s="68" t="str">
        <f t="shared" si="88"/>
        <v>,a.va_closer_detail</v>
      </c>
      <c r="AA648" s="16" t="str">
        <f t="shared" si="89"/>
        <v>va_closer_detail</v>
      </c>
    </row>
    <row r="649" spans="1:27">
      <c r="A649" t="s">
        <v>2478</v>
      </c>
      <c r="B649" s="16" t="str">
        <f t="shared" si="90"/>
        <v>va_closer_id bigint</v>
      </c>
      <c r="C649" s="20">
        <f t="shared" si="91"/>
        <v>13</v>
      </c>
      <c r="D649" s="20">
        <f t="shared" si="92"/>
        <v>0</v>
      </c>
      <c r="E649" s="20"/>
      <c r="F649" s="36" t="str">
        <f t="shared" si="93"/>
        <v>va_closer_id</v>
      </c>
      <c r="G649" s="36" t="str">
        <f t="shared" si="94"/>
        <v>bigint</v>
      </c>
      <c r="H649" s="29">
        <v>638</v>
      </c>
      <c r="S649" s="16" t="str">
        <f t="shared" si="86"/>
        <v>va_closer_id  bigint,</v>
      </c>
      <c r="T649" s="67"/>
      <c r="U649" s="68" t="str">
        <f t="shared" si="87"/>
        <v>va_closer_id,</v>
      </c>
      <c r="V649" s="67"/>
      <c r="W649" s="67"/>
      <c r="X649" s="68" t="str">
        <f t="shared" si="88"/>
        <v>,a.va_closer_id</v>
      </c>
      <c r="AA649" s="16" t="str">
        <f t="shared" si="89"/>
        <v>va_closer_id</v>
      </c>
    </row>
    <row r="650" spans="1:27">
      <c r="A650" t="s">
        <v>2479</v>
      </c>
      <c r="B650" s="16" t="str">
        <f t="shared" si="90"/>
        <v>va_finder_detail string</v>
      </c>
      <c r="C650" s="20">
        <f t="shared" si="91"/>
        <v>17</v>
      </c>
      <c r="D650" s="20">
        <f t="shared" si="92"/>
        <v>0</v>
      </c>
      <c r="F650" s="36" t="str">
        <f t="shared" si="93"/>
        <v>va_finder_detail</v>
      </c>
      <c r="G650" s="36" t="str">
        <f t="shared" si="94"/>
        <v>string</v>
      </c>
      <c r="H650" s="29">
        <v>639</v>
      </c>
      <c r="S650" s="16" t="str">
        <f t="shared" si="86"/>
        <v>va_finder_detail  string,</v>
      </c>
      <c r="T650" s="67"/>
      <c r="U650" s="68" t="str">
        <f t="shared" si="87"/>
        <v>va_finder_detail,</v>
      </c>
      <c r="V650" s="67"/>
      <c r="W650" s="67"/>
      <c r="X650" s="68" t="str">
        <f t="shared" si="88"/>
        <v>,a.va_finder_detail</v>
      </c>
      <c r="AA650" s="16" t="str">
        <f t="shared" si="89"/>
        <v>va_finder_detail</v>
      </c>
    </row>
    <row r="651" spans="1:27">
      <c r="A651" t="s">
        <v>2480</v>
      </c>
      <c r="B651" s="16" t="str">
        <f t="shared" si="90"/>
        <v>va_finder_id bigint</v>
      </c>
      <c r="C651" s="20">
        <f t="shared" si="91"/>
        <v>13</v>
      </c>
      <c r="D651" s="20">
        <f t="shared" si="92"/>
        <v>0</v>
      </c>
      <c r="E651" s="20"/>
      <c r="F651" s="36" t="str">
        <f t="shared" si="93"/>
        <v>va_finder_id</v>
      </c>
      <c r="G651" s="36" t="str">
        <f t="shared" si="94"/>
        <v>bigint</v>
      </c>
      <c r="H651" s="29">
        <v>640</v>
      </c>
      <c r="S651" s="16" t="str">
        <f t="shared" si="86"/>
        <v>va_finder_id  bigint,</v>
      </c>
      <c r="T651" s="67"/>
      <c r="U651" s="68" t="str">
        <f t="shared" si="87"/>
        <v>va_finder_id,</v>
      </c>
      <c r="V651" s="67"/>
      <c r="W651" s="67"/>
      <c r="X651" s="68" t="str">
        <f t="shared" si="88"/>
        <v>,a.va_finder_id</v>
      </c>
      <c r="AA651" s="16" t="str">
        <f t="shared" si="89"/>
        <v>va_finder_id</v>
      </c>
    </row>
    <row r="652" spans="1:27">
      <c r="A652" t="s">
        <v>2481</v>
      </c>
      <c r="B652" s="16" t="str">
        <f t="shared" si="90"/>
        <v>va_instance_event bigint</v>
      </c>
      <c r="C652" s="20">
        <f t="shared" si="91"/>
        <v>18</v>
      </c>
      <c r="D652" s="20">
        <f t="shared" si="92"/>
        <v>0</v>
      </c>
      <c r="E652" s="20"/>
      <c r="F652" s="36" t="str">
        <f t="shared" si="93"/>
        <v>va_instance_event</v>
      </c>
      <c r="G652" s="36" t="str">
        <f t="shared" si="94"/>
        <v>bigint</v>
      </c>
      <c r="H652" s="29">
        <v>641</v>
      </c>
      <c r="S652" s="16" t="str">
        <f t="shared" si="86"/>
        <v>va_instance_event  bigint,</v>
      </c>
      <c r="T652" s="67"/>
      <c r="U652" s="68" t="str">
        <f t="shared" si="87"/>
        <v>va_instance_event,</v>
      </c>
      <c r="V652" s="67"/>
      <c r="W652" s="67"/>
      <c r="X652" s="68" t="str">
        <f t="shared" si="88"/>
        <v>,a.va_instance_event</v>
      </c>
      <c r="AA652" s="16" t="str">
        <f t="shared" si="89"/>
        <v>va_instance_event</v>
      </c>
    </row>
    <row r="653" spans="1:27">
      <c r="A653" t="s">
        <v>2482</v>
      </c>
      <c r="B653" s="16" t="str">
        <f t="shared" si="90"/>
        <v>va_new_engagement bigint</v>
      </c>
      <c r="C653" s="20">
        <f t="shared" si="91"/>
        <v>18</v>
      </c>
      <c r="D653" s="20">
        <f t="shared" si="92"/>
        <v>0</v>
      </c>
      <c r="E653" s="20"/>
      <c r="F653" s="36" t="str">
        <f t="shared" si="93"/>
        <v>va_new_engagement</v>
      </c>
      <c r="G653" s="36" t="str">
        <f t="shared" si="94"/>
        <v>bigint</v>
      </c>
      <c r="H653" s="29">
        <v>642</v>
      </c>
      <c r="S653" s="16" t="str">
        <f t="shared" ref="S653:S695" si="95">F653&amp;"  "&amp;G653&amp;","</f>
        <v>va_new_engagement  bigint,</v>
      </c>
      <c r="T653" s="67"/>
      <c r="U653" s="68" t="str">
        <f t="shared" ref="U653:U695" si="96">F653&amp;","</f>
        <v>va_new_engagement,</v>
      </c>
      <c r="V653" s="67"/>
      <c r="W653" s="67"/>
      <c r="X653" s="68" t="str">
        <f t="shared" ref="X653:X695" si="97">",a."&amp;F653</f>
        <v>,a.va_new_engagement</v>
      </c>
      <c r="AA653" s="16" t="str">
        <f t="shared" ref="AA653:AA695" si="98">F653</f>
        <v>va_new_engagement</v>
      </c>
    </row>
    <row r="654" spans="1:27">
      <c r="A654" t="s">
        <v>2483</v>
      </c>
      <c r="B654" s="16" t="str">
        <f t="shared" si="90"/>
        <v>video string</v>
      </c>
      <c r="C654" s="20">
        <f t="shared" si="91"/>
        <v>6</v>
      </c>
      <c r="D654" s="20">
        <f t="shared" si="92"/>
        <v>0</v>
      </c>
      <c r="E654" s="20"/>
      <c r="F654" s="36" t="str">
        <f t="shared" si="93"/>
        <v>video</v>
      </c>
      <c r="G654" s="36" t="str">
        <f t="shared" si="94"/>
        <v>string</v>
      </c>
      <c r="H654" s="29">
        <v>643</v>
      </c>
      <c r="S654" s="16" t="str">
        <f t="shared" si="95"/>
        <v>video  string,</v>
      </c>
      <c r="T654" s="67"/>
      <c r="U654" s="68" t="str">
        <f t="shared" si="96"/>
        <v>video,</v>
      </c>
      <c r="V654" s="67"/>
      <c r="W654" s="67"/>
      <c r="X654" s="68" t="str">
        <f t="shared" si="97"/>
        <v>,a.video</v>
      </c>
      <c r="AA654" s="16" t="str">
        <f t="shared" si="98"/>
        <v>video</v>
      </c>
    </row>
    <row r="655" spans="1:27">
      <c r="A655" t="s">
        <v>2484</v>
      </c>
      <c r="B655" s="16" t="str">
        <f t="shared" si="90"/>
        <v>videoad string</v>
      </c>
      <c r="C655" s="20">
        <f t="shared" si="91"/>
        <v>8</v>
      </c>
      <c r="D655" s="20">
        <f t="shared" si="92"/>
        <v>0</v>
      </c>
      <c r="F655" s="36" t="str">
        <f t="shared" si="93"/>
        <v>videoad</v>
      </c>
      <c r="G655" s="36" t="str">
        <f t="shared" si="94"/>
        <v>string</v>
      </c>
      <c r="H655" s="29">
        <v>644</v>
      </c>
      <c r="S655" s="16" t="str">
        <f t="shared" si="95"/>
        <v>videoad  string,</v>
      </c>
      <c r="T655" s="67"/>
      <c r="U655" s="68" t="str">
        <f t="shared" si="96"/>
        <v>videoad,</v>
      </c>
      <c r="V655" s="67"/>
      <c r="W655" s="67"/>
      <c r="X655" s="68" t="str">
        <f t="shared" si="97"/>
        <v>,a.videoad</v>
      </c>
      <c r="AA655" s="16" t="str">
        <f t="shared" si="98"/>
        <v>videoad</v>
      </c>
    </row>
    <row r="656" spans="1:27">
      <c r="A656" t="s">
        <v>2485</v>
      </c>
      <c r="B656" s="16" t="str">
        <f t="shared" si="90"/>
        <v>videoadinpod string</v>
      </c>
      <c r="C656" s="20">
        <f t="shared" si="91"/>
        <v>13</v>
      </c>
      <c r="D656" s="20">
        <f t="shared" si="92"/>
        <v>0</v>
      </c>
      <c r="E656" s="20"/>
      <c r="F656" s="36" t="str">
        <f t="shared" si="93"/>
        <v>videoadinpod</v>
      </c>
      <c r="G656" s="36" t="str">
        <f t="shared" si="94"/>
        <v>string</v>
      </c>
      <c r="H656" s="29">
        <v>645</v>
      </c>
      <c r="S656" s="16" t="str">
        <f t="shared" si="95"/>
        <v>videoadinpod  string,</v>
      </c>
      <c r="T656" s="67"/>
      <c r="U656" s="68" t="str">
        <f t="shared" si="96"/>
        <v>videoadinpod,</v>
      </c>
      <c r="V656" s="67"/>
      <c r="W656" s="67"/>
      <c r="X656" s="68" t="str">
        <f t="shared" si="97"/>
        <v>,a.videoadinpod</v>
      </c>
      <c r="AA656" s="16" t="str">
        <f t="shared" si="98"/>
        <v>videoadinpod</v>
      </c>
    </row>
    <row r="657" spans="1:27">
      <c r="A657" t="s">
        <v>2486</v>
      </c>
      <c r="B657" s="16" t="str">
        <f t="shared" si="90"/>
        <v>videoadlength string</v>
      </c>
      <c r="C657" s="20">
        <f t="shared" si="91"/>
        <v>14</v>
      </c>
      <c r="D657" s="20">
        <f t="shared" si="92"/>
        <v>0</v>
      </c>
      <c r="E657" s="20"/>
      <c r="F657" s="36" t="str">
        <f t="shared" si="93"/>
        <v>videoadlength</v>
      </c>
      <c r="G657" s="36" t="str">
        <f t="shared" si="94"/>
        <v>string</v>
      </c>
      <c r="H657" s="29">
        <v>646</v>
      </c>
      <c r="S657" s="16" t="str">
        <f t="shared" si="95"/>
        <v>videoadlength  string,</v>
      </c>
      <c r="T657" s="67"/>
      <c r="U657" s="68" t="str">
        <f t="shared" si="96"/>
        <v>videoadlength,</v>
      </c>
      <c r="V657" s="67"/>
      <c r="W657" s="67"/>
      <c r="X657" s="68" t="str">
        <f t="shared" si="97"/>
        <v>,a.videoadlength</v>
      </c>
      <c r="AA657" s="16" t="str">
        <f t="shared" si="98"/>
        <v>videoadlength</v>
      </c>
    </row>
    <row r="658" spans="1:27">
      <c r="A658" t="s">
        <v>2487</v>
      </c>
      <c r="B658" s="16" t="str">
        <f t="shared" ref="B658:B695" si="99">TRIM(A658)</f>
        <v>videoadname string</v>
      </c>
      <c r="C658" s="20">
        <f t="shared" ref="C658:C695" si="100">SEARCH(" ",B658)</f>
        <v>12</v>
      </c>
      <c r="D658" s="20">
        <f t="shared" ref="D658:D695" si="101">IFERROR(SEARCH(" ",B658,C658+1),0)</f>
        <v>0</v>
      </c>
      <c r="E658" s="20"/>
      <c r="F658" s="36" t="str">
        <f t="shared" ref="F658:F695" si="102">LEFT(B658,C658-1)</f>
        <v>videoadname</v>
      </c>
      <c r="G658" s="36" t="str">
        <f t="shared" ref="G658:G695" si="103">TRIM(RIGHT(A658,LEN(A658) - (C658+1)))</f>
        <v>string</v>
      </c>
      <c r="H658" s="29">
        <v>647</v>
      </c>
      <c r="S658" s="16" t="str">
        <f t="shared" si="95"/>
        <v>videoadname  string,</v>
      </c>
      <c r="T658" s="67"/>
      <c r="U658" s="68" t="str">
        <f t="shared" si="96"/>
        <v>videoadname,</v>
      </c>
      <c r="V658" s="67"/>
      <c r="W658" s="67"/>
      <c r="X658" s="68" t="str">
        <f t="shared" si="97"/>
        <v>,a.videoadname</v>
      </c>
      <c r="AA658" s="16" t="str">
        <f t="shared" si="98"/>
        <v>videoadname</v>
      </c>
    </row>
    <row r="659" spans="1:27">
      <c r="A659" t="s">
        <v>2488</v>
      </c>
      <c r="B659" s="16" t="str">
        <f t="shared" si="99"/>
        <v>videoadplayername string</v>
      </c>
      <c r="C659" s="20">
        <f t="shared" si="100"/>
        <v>18</v>
      </c>
      <c r="D659" s="20">
        <f t="shared" si="101"/>
        <v>0</v>
      </c>
      <c r="E659" s="20"/>
      <c r="F659" s="36" t="str">
        <f t="shared" si="102"/>
        <v>videoadplayername</v>
      </c>
      <c r="G659" s="36" t="str">
        <f t="shared" si="103"/>
        <v>string</v>
      </c>
      <c r="H659" s="29">
        <v>648</v>
      </c>
      <c r="S659" s="16" t="str">
        <f t="shared" si="95"/>
        <v>videoadplayername  string,</v>
      </c>
      <c r="T659" s="67"/>
      <c r="U659" s="68" t="str">
        <f t="shared" si="96"/>
        <v>videoadplayername,</v>
      </c>
      <c r="V659" s="67"/>
      <c r="W659" s="67"/>
      <c r="X659" s="68" t="str">
        <f t="shared" si="97"/>
        <v>,a.videoadplayername</v>
      </c>
      <c r="AA659" s="16" t="str">
        <f t="shared" si="98"/>
        <v>videoadplayername</v>
      </c>
    </row>
    <row r="660" spans="1:27">
      <c r="A660" t="s">
        <v>2489</v>
      </c>
      <c r="B660" s="16" t="str">
        <f t="shared" si="99"/>
        <v>videoadpod string</v>
      </c>
      <c r="C660" s="20">
        <f t="shared" si="100"/>
        <v>11</v>
      </c>
      <c r="D660" s="20">
        <f t="shared" si="101"/>
        <v>0</v>
      </c>
      <c r="F660" s="36" t="str">
        <f t="shared" si="102"/>
        <v>videoadpod</v>
      </c>
      <c r="G660" s="36" t="str">
        <f t="shared" si="103"/>
        <v>string</v>
      </c>
      <c r="H660" s="29">
        <v>649</v>
      </c>
      <c r="S660" s="16" t="str">
        <f t="shared" si="95"/>
        <v>videoadpod  string,</v>
      </c>
      <c r="T660" s="67"/>
      <c r="U660" s="68" t="str">
        <f t="shared" si="96"/>
        <v>videoadpod,</v>
      </c>
      <c r="V660" s="67"/>
      <c r="W660" s="67"/>
      <c r="X660" s="68" t="str">
        <f t="shared" si="97"/>
        <v>,a.videoadpod</v>
      </c>
      <c r="AA660" s="16" t="str">
        <f t="shared" si="98"/>
        <v>videoadpod</v>
      </c>
    </row>
    <row r="661" spans="1:27">
      <c r="A661" t="s">
        <v>2490</v>
      </c>
      <c r="B661" s="16" t="str">
        <f t="shared" si="99"/>
        <v>videochannel string</v>
      </c>
      <c r="C661" s="20">
        <f t="shared" si="100"/>
        <v>13</v>
      </c>
      <c r="D661" s="20">
        <f t="shared" si="101"/>
        <v>0</v>
      </c>
      <c r="E661" s="20"/>
      <c r="F661" s="36" t="str">
        <f t="shared" si="102"/>
        <v>videochannel</v>
      </c>
      <c r="G661" s="36" t="str">
        <f t="shared" si="103"/>
        <v>string</v>
      </c>
      <c r="H661" s="29">
        <v>650</v>
      </c>
      <c r="S661" s="16" t="str">
        <f t="shared" si="95"/>
        <v>videochannel  string,</v>
      </c>
      <c r="T661" s="67"/>
      <c r="U661" s="68" t="str">
        <f t="shared" si="96"/>
        <v>videochannel,</v>
      </c>
      <c r="V661" s="67"/>
      <c r="W661" s="67"/>
      <c r="X661" s="68" t="str">
        <f t="shared" si="97"/>
        <v>,a.videochannel</v>
      </c>
      <c r="AA661" s="16" t="str">
        <f t="shared" si="98"/>
        <v>videochannel</v>
      </c>
    </row>
    <row r="662" spans="1:27">
      <c r="A662" t="s">
        <v>2491</v>
      </c>
      <c r="B662" s="16" t="str">
        <f t="shared" si="99"/>
        <v>videochapter string</v>
      </c>
      <c r="C662" s="20">
        <f t="shared" si="100"/>
        <v>13</v>
      </c>
      <c r="D662" s="20">
        <f t="shared" si="101"/>
        <v>0</v>
      </c>
      <c r="E662" s="20"/>
      <c r="F662" s="36" t="str">
        <f t="shared" si="102"/>
        <v>videochapter</v>
      </c>
      <c r="G662" s="36" t="str">
        <f t="shared" si="103"/>
        <v>string</v>
      </c>
      <c r="H662" s="29">
        <v>651</v>
      </c>
      <c r="S662" s="16" t="str">
        <f t="shared" si="95"/>
        <v>videochapter  string,</v>
      </c>
      <c r="T662" s="67"/>
      <c r="U662" s="68" t="str">
        <f t="shared" si="96"/>
        <v>videochapter,</v>
      </c>
      <c r="V662" s="67"/>
      <c r="W662" s="67"/>
      <c r="X662" s="68" t="str">
        <f t="shared" si="97"/>
        <v>,a.videochapter</v>
      </c>
      <c r="AA662" s="16" t="str">
        <f t="shared" si="98"/>
        <v>videochapter</v>
      </c>
    </row>
    <row r="663" spans="1:27">
      <c r="A663" t="s">
        <v>2492</v>
      </c>
      <c r="B663" s="16" t="str">
        <f t="shared" si="99"/>
        <v>videocontenttype string</v>
      </c>
      <c r="C663" s="20">
        <f t="shared" si="100"/>
        <v>17</v>
      </c>
      <c r="D663" s="20">
        <f t="shared" si="101"/>
        <v>0</v>
      </c>
      <c r="E663" s="20"/>
      <c r="F663" s="36" t="str">
        <f t="shared" si="102"/>
        <v>videocontenttype</v>
      </c>
      <c r="G663" s="36" t="str">
        <f t="shared" si="103"/>
        <v>string</v>
      </c>
      <c r="H663" s="29">
        <v>652</v>
      </c>
      <c r="S663" s="16" t="str">
        <f t="shared" si="95"/>
        <v>videocontenttype  string,</v>
      </c>
      <c r="T663" s="67"/>
      <c r="U663" s="68" t="str">
        <f t="shared" si="96"/>
        <v>videocontenttype,</v>
      </c>
      <c r="V663" s="67"/>
      <c r="W663" s="67"/>
      <c r="X663" s="68" t="str">
        <f t="shared" si="97"/>
        <v>,a.videocontenttype</v>
      </c>
      <c r="AA663" s="16" t="str">
        <f t="shared" si="98"/>
        <v>videocontenttype</v>
      </c>
    </row>
    <row r="664" spans="1:27">
      <c r="A664" t="s">
        <v>2493</v>
      </c>
      <c r="B664" s="16" t="str">
        <f t="shared" si="99"/>
        <v>videolength string</v>
      </c>
      <c r="C664" s="20">
        <f t="shared" si="100"/>
        <v>12</v>
      </c>
      <c r="D664" s="20">
        <f t="shared" si="101"/>
        <v>0</v>
      </c>
      <c r="E664" s="20"/>
      <c r="F664" s="36" t="str">
        <f t="shared" si="102"/>
        <v>videolength</v>
      </c>
      <c r="G664" s="36" t="str">
        <f t="shared" si="103"/>
        <v>string</v>
      </c>
      <c r="H664" s="29">
        <v>653</v>
      </c>
      <c r="S664" s="16" t="str">
        <f t="shared" si="95"/>
        <v>videolength  string,</v>
      </c>
      <c r="T664" s="67"/>
      <c r="U664" s="68" t="str">
        <f t="shared" si="96"/>
        <v>videolength,</v>
      </c>
      <c r="V664" s="67"/>
      <c r="W664" s="67"/>
      <c r="X664" s="68" t="str">
        <f t="shared" si="97"/>
        <v>,a.videolength</v>
      </c>
      <c r="AA664" s="16" t="str">
        <f t="shared" si="98"/>
        <v>videolength</v>
      </c>
    </row>
    <row r="665" spans="1:27">
      <c r="A665" t="s">
        <v>2494</v>
      </c>
      <c r="B665" s="16" t="str">
        <f t="shared" si="99"/>
        <v>videoname string</v>
      </c>
      <c r="C665" s="20">
        <f t="shared" si="100"/>
        <v>10</v>
      </c>
      <c r="D665" s="20">
        <f t="shared" si="101"/>
        <v>0</v>
      </c>
      <c r="F665" s="36" t="str">
        <f t="shared" si="102"/>
        <v>videoname</v>
      </c>
      <c r="G665" s="36" t="str">
        <f t="shared" si="103"/>
        <v>string</v>
      </c>
      <c r="H665" s="29">
        <v>654</v>
      </c>
      <c r="S665" s="16" t="str">
        <f t="shared" si="95"/>
        <v>videoname  string,</v>
      </c>
      <c r="T665" s="67"/>
      <c r="U665" s="68" t="str">
        <f t="shared" si="96"/>
        <v>videoname,</v>
      </c>
      <c r="V665" s="67"/>
      <c r="W665" s="67"/>
      <c r="X665" s="68" t="str">
        <f t="shared" si="97"/>
        <v>,a.videoname</v>
      </c>
      <c r="AA665" s="16" t="str">
        <f t="shared" si="98"/>
        <v>videoname</v>
      </c>
    </row>
    <row r="666" spans="1:27">
      <c r="A666" t="s">
        <v>2495</v>
      </c>
      <c r="B666" s="16" t="str">
        <f t="shared" si="99"/>
        <v>videoplayername string</v>
      </c>
      <c r="C666" s="20">
        <f t="shared" si="100"/>
        <v>16</v>
      </c>
      <c r="D666" s="20">
        <f t="shared" si="101"/>
        <v>0</v>
      </c>
      <c r="E666" s="20"/>
      <c r="F666" s="36" t="str">
        <f t="shared" si="102"/>
        <v>videoplayername</v>
      </c>
      <c r="G666" s="36" t="str">
        <f t="shared" si="103"/>
        <v>string</v>
      </c>
      <c r="H666" s="29">
        <v>655</v>
      </c>
      <c r="S666" s="16" t="str">
        <f t="shared" si="95"/>
        <v>videoplayername  string,</v>
      </c>
      <c r="T666" s="67"/>
      <c r="U666" s="68" t="str">
        <f t="shared" si="96"/>
        <v>videoplayername,</v>
      </c>
      <c r="V666" s="67"/>
      <c r="W666" s="67"/>
      <c r="X666" s="68" t="str">
        <f t="shared" si="97"/>
        <v>,a.videoplayername</v>
      </c>
      <c r="AA666" s="16" t="str">
        <f t="shared" si="98"/>
        <v>videoplayername</v>
      </c>
    </row>
    <row r="667" spans="1:27">
      <c r="A667" t="s">
        <v>2496</v>
      </c>
      <c r="B667" s="16" t="str">
        <f t="shared" si="99"/>
        <v>videoqoebitrateaverageevar string</v>
      </c>
      <c r="C667" s="20">
        <f t="shared" si="100"/>
        <v>27</v>
      </c>
      <c r="D667" s="20">
        <f t="shared" si="101"/>
        <v>0</v>
      </c>
      <c r="E667" s="20"/>
      <c r="F667" s="36" t="str">
        <f t="shared" si="102"/>
        <v>videoqoebitrateaverageevar</v>
      </c>
      <c r="G667" s="36" t="str">
        <f t="shared" si="103"/>
        <v>string</v>
      </c>
      <c r="H667" s="29">
        <v>656</v>
      </c>
      <c r="S667" s="16" t="str">
        <f t="shared" si="95"/>
        <v>videoqoebitrateaverageevar  string,</v>
      </c>
      <c r="T667" s="67"/>
      <c r="U667" s="68" t="str">
        <f t="shared" si="96"/>
        <v>videoqoebitrateaverageevar,</v>
      </c>
      <c r="V667" s="67"/>
      <c r="W667" s="67"/>
      <c r="X667" s="68" t="str">
        <f t="shared" si="97"/>
        <v>,a.videoqoebitrateaverageevar</v>
      </c>
      <c r="AA667" s="16" t="str">
        <f t="shared" si="98"/>
        <v>videoqoebitrateaverageevar</v>
      </c>
    </row>
    <row r="668" spans="1:27">
      <c r="A668" t="s">
        <v>2497</v>
      </c>
      <c r="B668" s="16" t="str">
        <f t="shared" si="99"/>
        <v>videoqoebitratechangecountevar string</v>
      </c>
      <c r="C668" s="20">
        <f t="shared" si="100"/>
        <v>31</v>
      </c>
      <c r="D668" s="20">
        <f t="shared" si="101"/>
        <v>0</v>
      </c>
      <c r="E668" s="20"/>
      <c r="F668" s="36" t="str">
        <f t="shared" si="102"/>
        <v>videoqoebitratechangecountevar</v>
      </c>
      <c r="G668" s="36" t="str">
        <f t="shared" si="103"/>
        <v>string</v>
      </c>
      <c r="H668" s="29">
        <v>657</v>
      </c>
      <c r="S668" s="16" t="str">
        <f t="shared" si="95"/>
        <v>videoqoebitratechangecountevar  string,</v>
      </c>
      <c r="T668" s="67"/>
      <c r="U668" s="68" t="str">
        <f t="shared" si="96"/>
        <v>videoqoebitratechangecountevar,</v>
      </c>
      <c r="V668" s="67"/>
      <c r="W668" s="67"/>
      <c r="X668" s="68" t="str">
        <f t="shared" si="97"/>
        <v>,a.videoqoebitratechangecountevar</v>
      </c>
      <c r="AA668" s="16" t="str">
        <f t="shared" si="98"/>
        <v>videoqoebitratechangecountevar</v>
      </c>
    </row>
    <row r="669" spans="1:27">
      <c r="A669" t="s">
        <v>2498</v>
      </c>
      <c r="B669" s="16" t="str">
        <f t="shared" si="99"/>
        <v>videoqoebuffercountevar string</v>
      </c>
      <c r="C669" s="20">
        <f t="shared" si="100"/>
        <v>24</v>
      </c>
      <c r="D669" s="20">
        <f t="shared" si="101"/>
        <v>0</v>
      </c>
      <c r="E669" s="20"/>
      <c r="F669" s="36" t="str">
        <f t="shared" si="102"/>
        <v>videoqoebuffercountevar</v>
      </c>
      <c r="G669" s="36" t="str">
        <f t="shared" si="103"/>
        <v>tring</v>
      </c>
      <c r="H669" s="29">
        <v>658</v>
      </c>
      <c r="S669" s="16" t="str">
        <f t="shared" si="95"/>
        <v>videoqoebuffercountevar  tring,</v>
      </c>
      <c r="T669" s="67"/>
      <c r="U669" s="68" t="str">
        <f t="shared" si="96"/>
        <v>videoqoebuffercountevar,</v>
      </c>
      <c r="V669" s="67"/>
      <c r="W669" s="67"/>
      <c r="X669" s="68" t="str">
        <f t="shared" si="97"/>
        <v>,a.videoqoebuffercountevar</v>
      </c>
      <c r="AA669" s="16" t="str">
        <f t="shared" si="98"/>
        <v>videoqoebuffercountevar</v>
      </c>
    </row>
    <row r="670" spans="1:27">
      <c r="A670" t="s">
        <v>2499</v>
      </c>
      <c r="B670" s="16" t="str">
        <f t="shared" si="99"/>
        <v>videoqoebuffertimeevar string</v>
      </c>
      <c r="C670" s="20">
        <f t="shared" si="100"/>
        <v>23</v>
      </c>
      <c r="D670" s="20">
        <f t="shared" si="101"/>
        <v>0</v>
      </c>
      <c r="F670" s="36" t="str">
        <f t="shared" si="102"/>
        <v>videoqoebuffertimeevar</v>
      </c>
      <c r="G670" s="36" t="str">
        <f t="shared" si="103"/>
        <v>string</v>
      </c>
      <c r="H670" s="29">
        <v>659</v>
      </c>
      <c r="S670" s="16" t="str">
        <f t="shared" si="95"/>
        <v>videoqoebuffertimeevar  string,</v>
      </c>
      <c r="T670" s="67"/>
      <c r="U670" s="68" t="str">
        <f t="shared" si="96"/>
        <v>videoqoebuffertimeevar,</v>
      </c>
      <c r="V670" s="67"/>
      <c r="W670" s="67"/>
      <c r="X670" s="68" t="str">
        <f t="shared" si="97"/>
        <v>,a.videoqoebuffertimeevar</v>
      </c>
      <c r="AA670" s="16" t="str">
        <f t="shared" si="98"/>
        <v>videoqoebuffertimeevar</v>
      </c>
    </row>
    <row r="671" spans="1:27">
      <c r="A671" t="s">
        <v>2500</v>
      </c>
      <c r="B671" s="16" t="str">
        <f t="shared" si="99"/>
        <v>videoqoedroppedframecountevar string</v>
      </c>
      <c r="C671" s="20">
        <f t="shared" si="100"/>
        <v>30</v>
      </c>
      <c r="D671" s="20">
        <f t="shared" si="101"/>
        <v>0</v>
      </c>
      <c r="E671" s="20"/>
      <c r="F671" s="36" t="str">
        <f t="shared" si="102"/>
        <v>videoqoedroppedframecountevar</v>
      </c>
      <c r="G671" s="36" t="str">
        <f t="shared" si="103"/>
        <v>string</v>
      </c>
      <c r="H671" s="29">
        <v>660</v>
      </c>
      <c r="S671" s="16" t="str">
        <f t="shared" si="95"/>
        <v>videoqoedroppedframecountevar  string,</v>
      </c>
      <c r="T671" s="67"/>
      <c r="U671" s="68" t="str">
        <f t="shared" si="96"/>
        <v>videoqoedroppedframecountevar,</v>
      </c>
      <c r="V671" s="67"/>
      <c r="W671" s="67"/>
      <c r="X671" s="68" t="str">
        <f t="shared" si="97"/>
        <v>,a.videoqoedroppedframecountevar</v>
      </c>
      <c r="AA671" s="16" t="str">
        <f t="shared" si="98"/>
        <v>videoqoedroppedframecountevar</v>
      </c>
    </row>
    <row r="672" spans="1:27">
      <c r="A672" t="s">
        <v>2501</v>
      </c>
      <c r="B672" s="16" t="str">
        <f t="shared" si="99"/>
        <v>videoqoeerrorcountevar string</v>
      </c>
      <c r="C672" s="20">
        <f t="shared" si="100"/>
        <v>23</v>
      </c>
      <c r="D672" s="20">
        <f t="shared" si="101"/>
        <v>0</v>
      </c>
      <c r="E672" s="20"/>
      <c r="F672" s="36" t="str">
        <f t="shared" si="102"/>
        <v>videoqoeerrorcountevar</v>
      </c>
      <c r="G672" s="36" t="str">
        <f t="shared" si="103"/>
        <v>string</v>
      </c>
      <c r="H672" s="29">
        <v>661</v>
      </c>
      <c r="S672" s="16" t="str">
        <f t="shared" si="95"/>
        <v>videoqoeerrorcountevar  string,</v>
      </c>
      <c r="T672" s="67"/>
      <c r="U672" s="68" t="str">
        <f t="shared" si="96"/>
        <v>videoqoeerrorcountevar,</v>
      </c>
      <c r="V672" s="67"/>
      <c r="W672" s="67"/>
      <c r="X672" s="68" t="str">
        <f t="shared" si="97"/>
        <v>,a.videoqoeerrorcountevar</v>
      </c>
      <c r="AA672" s="16" t="str">
        <f t="shared" si="98"/>
        <v>videoqoeerrorcountevar</v>
      </c>
    </row>
    <row r="673" spans="1:27">
      <c r="A673" t="s">
        <v>2502</v>
      </c>
      <c r="B673" s="16" t="str">
        <f t="shared" si="99"/>
        <v>videoqoetimetostartevar string</v>
      </c>
      <c r="C673" s="20">
        <f t="shared" si="100"/>
        <v>24</v>
      </c>
      <c r="D673" s="20">
        <f t="shared" si="101"/>
        <v>0</v>
      </c>
      <c r="E673" s="20"/>
      <c r="F673" s="36" t="str">
        <f t="shared" si="102"/>
        <v>videoqoetimetostartevar</v>
      </c>
      <c r="G673" s="36" t="str">
        <f t="shared" si="103"/>
        <v>tring</v>
      </c>
      <c r="H673" s="29">
        <v>662</v>
      </c>
      <c r="S673" s="16" t="str">
        <f t="shared" si="95"/>
        <v>videoqoetimetostartevar  tring,</v>
      </c>
      <c r="T673" s="67"/>
      <c r="U673" s="68" t="str">
        <f t="shared" si="96"/>
        <v>videoqoetimetostartevar,</v>
      </c>
      <c r="V673" s="67"/>
      <c r="W673" s="67"/>
      <c r="X673" s="68" t="str">
        <f t="shared" si="97"/>
        <v>,a.videoqoetimetostartevar</v>
      </c>
      <c r="AA673" s="16" t="str">
        <f t="shared" si="98"/>
        <v>videoqoetimetostartevar</v>
      </c>
    </row>
    <row r="674" spans="1:27">
      <c r="A674" t="s">
        <v>2503</v>
      </c>
      <c r="B674" s="16" t="str">
        <f t="shared" si="99"/>
        <v>videosegment string</v>
      </c>
      <c r="C674" s="20">
        <f t="shared" si="100"/>
        <v>13</v>
      </c>
      <c r="D674" s="20">
        <f t="shared" si="101"/>
        <v>0</v>
      </c>
      <c r="E674" s="20"/>
      <c r="F674" s="36" t="str">
        <f t="shared" si="102"/>
        <v>videosegment</v>
      </c>
      <c r="G674" s="36" t="str">
        <f t="shared" si="103"/>
        <v>string</v>
      </c>
      <c r="H674" s="29">
        <v>663</v>
      </c>
      <c r="S674" s="16" t="str">
        <f t="shared" si="95"/>
        <v>videosegment  string,</v>
      </c>
      <c r="T674" s="67"/>
      <c r="U674" s="68" t="str">
        <f t="shared" si="96"/>
        <v>videosegment,</v>
      </c>
      <c r="V674" s="67"/>
      <c r="W674" s="67"/>
      <c r="X674" s="68" t="str">
        <f t="shared" si="97"/>
        <v>,a.videosegment</v>
      </c>
      <c r="AA674" s="16" t="str">
        <f t="shared" si="98"/>
        <v>videosegment</v>
      </c>
    </row>
    <row r="675" spans="1:27">
      <c r="A675" t="s">
        <v>2504</v>
      </c>
      <c r="B675" s="16" t="str">
        <f t="shared" si="99"/>
        <v>visid_high bigint</v>
      </c>
      <c r="C675" s="20">
        <f t="shared" si="100"/>
        <v>11</v>
      </c>
      <c r="D675" s="20">
        <f t="shared" si="101"/>
        <v>0</v>
      </c>
      <c r="F675" s="36" t="str">
        <f t="shared" si="102"/>
        <v>visid_high</v>
      </c>
      <c r="G675" s="36" t="str">
        <f t="shared" si="103"/>
        <v>bigint</v>
      </c>
      <c r="H675" s="29">
        <v>664</v>
      </c>
      <c r="S675" s="16" t="str">
        <f t="shared" si="95"/>
        <v>visid_high  bigint,</v>
      </c>
      <c r="T675" s="67"/>
      <c r="U675" s="68" t="str">
        <f t="shared" si="96"/>
        <v>visid_high,</v>
      </c>
      <c r="V675" s="67"/>
      <c r="W675" s="67"/>
      <c r="X675" s="68" t="str">
        <f t="shared" si="97"/>
        <v>,a.visid_high</v>
      </c>
      <c r="AA675" s="16" t="str">
        <f t="shared" si="98"/>
        <v>visid_high</v>
      </c>
    </row>
    <row r="676" spans="1:27">
      <c r="A676" t="s">
        <v>2505</v>
      </c>
      <c r="B676" s="16" t="str">
        <f t="shared" si="99"/>
        <v>visid_low bigint</v>
      </c>
      <c r="C676" s="20">
        <f t="shared" si="100"/>
        <v>10</v>
      </c>
      <c r="D676" s="20">
        <f t="shared" si="101"/>
        <v>0</v>
      </c>
      <c r="E676" s="20"/>
      <c r="F676" s="36" t="str">
        <f t="shared" si="102"/>
        <v>visid_low</v>
      </c>
      <c r="G676" s="36" t="str">
        <f t="shared" si="103"/>
        <v>bigint</v>
      </c>
      <c r="H676" s="29">
        <v>665</v>
      </c>
      <c r="S676" s="16" t="str">
        <f t="shared" si="95"/>
        <v>visid_low  bigint,</v>
      </c>
      <c r="T676" s="67"/>
      <c r="U676" s="68" t="str">
        <f t="shared" si="96"/>
        <v>visid_low,</v>
      </c>
      <c r="V676" s="67"/>
      <c r="W676" s="67"/>
      <c r="X676" s="68" t="str">
        <f t="shared" si="97"/>
        <v>,a.visid_low</v>
      </c>
      <c r="AA676" s="16" t="str">
        <f t="shared" si="98"/>
        <v>visid_low</v>
      </c>
    </row>
    <row r="677" spans="1:27">
      <c r="A677" t="s">
        <v>2506</v>
      </c>
      <c r="B677" s="16" t="str">
        <f t="shared" si="99"/>
        <v>visid_new string</v>
      </c>
      <c r="C677" s="20">
        <f t="shared" si="100"/>
        <v>10</v>
      </c>
      <c r="D677" s="20">
        <f t="shared" si="101"/>
        <v>0</v>
      </c>
      <c r="E677" s="20"/>
      <c r="F677" s="36" t="str">
        <f t="shared" si="102"/>
        <v>visid_new</v>
      </c>
      <c r="G677" s="36" t="str">
        <f t="shared" si="103"/>
        <v>string</v>
      </c>
      <c r="H677" s="29">
        <v>666</v>
      </c>
      <c r="S677" s="16" t="str">
        <f t="shared" si="95"/>
        <v>visid_new  string,</v>
      </c>
      <c r="T677" s="67"/>
      <c r="U677" s="68" t="str">
        <f t="shared" si="96"/>
        <v>visid_new,</v>
      </c>
      <c r="V677" s="67"/>
      <c r="W677" s="67"/>
      <c r="X677" s="68" t="str">
        <f t="shared" si="97"/>
        <v>,a.visid_new</v>
      </c>
      <c r="AA677" s="16" t="str">
        <f t="shared" si="98"/>
        <v>visid_new</v>
      </c>
    </row>
    <row r="678" spans="1:27">
      <c r="A678" t="s">
        <v>2507</v>
      </c>
      <c r="B678" s="16" t="str">
        <f t="shared" si="99"/>
        <v>visid_timestamp bigint</v>
      </c>
      <c r="C678" s="20">
        <f t="shared" si="100"/>
        <v>16</v>
      </c>
      <c r="D678" s="20">
        <f t="shared" si="101"/>
        <v>0</v>
      </c>
      <c r="E678" s="20"/>
      <c r="F678" s="36" t="str">
        <f t="shared" si="102"/>
        <v>visid_timestamp</v>
      </c>
      <c r="G678" s="36" t="str">
        <f t="shared" si="103"/>
        <v>bigint</v>
      </c>
      <c r="H678" s="29">
        <v>667</v>
      </c>
      <c r="S678" s="16" t="str">
        <f t="shared" si="95"/>
        <v>visid_timestamp  bigint,</v>
      </c>
      <c r="T678" s="67"/>
      <c r="U678" s="68" t="str">
        <f t="shared" si="96"/>
        <v>visid_timestamp,</v>
      </c>
      <c r="V678" s="67"/>
      <c r="W678" s="67"/>
      <c r="X678" s="68" t="str">
        <f t="shared" si="97"/>
        <v>,a.visid_timestamp</v>
      </c>
      <c r="AA678" s="16" t="str">
        <f t="shared" si="98"/>
        <v>visid_timestamp</v>
      </c>
    </row>
    <row r="679" spans="1:27">
      <c r="A679" t="s">
        <v>2508</v>
      </c>
      <c r="B679" s="16" t="str">
        <f t="shared" si="99"/>
        <v>visid_type bigint</v>
      </c>
      <c r="C679" s="20">
        <f t="shared" si="100"/>
        <v>11</v>
      </c>
      <c r="D679" s="20">
        <f t="shared" si="101"/>
        <v>0</v>
      </c>
      <c r="E679" s="20"/>
      <c r="F679" s="36" t="str">
        <f t="shared" si="102"/>
        <v>visid_type</v>
      </c>
      <c r="G679" s="36" t="str">
        <f t="shared" si="103"/>
        <v>bigint</v>
      </c>
      <c r="H679" s="29">
        <v>668</v>
      </c>
      <c r="S679" s="16" t="str">
        <f t="shared" si="95"/>
        <v>visid_type  bigint,</v>
      </c>
      <c r="T679" s="67"/>
      <c r="U679" s="68" t="str">
        <f t="shared" si="96"/>
        <v>visid_type,</v>
      </c>
      <c r="V679" s="67"/>
      <c r="W679" s="67"/>
      <c r="X679" s="68" t="str">
        <f t="shared" si="97"/>
        <v>,a.visid_type</v>
      </c>
      <c r="AA679" s="16" t="str">
        <f t="shared" si="98"/>
        <v>visid_type</v>
      </c>
    </row>
    <row r="680" spans="1:27">
      <c r="A680" t="s">
        <v>2509</v>
      </c>
      <c r="B680" s="16" t="str">
        <f t="shared" si="99"/>
        <v>visit_keywords string</v>
      </c>
      <c r="C680" s="20">
        <f t="shared" si="100"/>
        <v>15</v>
      </c>
      <c r="D680" s="20">
        <f t="shared" si="101"/>
        <v>0</v>
      </c>
      <c r="F680" s="36" t="str">
        <f t="shared" si="102"/>
        <v>visit_keywords</v>
      </c>
      <c r="G680" s="36" t="str">
        <f t="shared" si="103"/>
        <v>string</v>
      </c>
      <c r="H680" s="29">
        <v>669</v>
      </c>
      <c r="S680" s="16" t="str">
        <f t="shared" si="95"/>
        <v>visit_keywords  string,</v>
      </c>
      <c r="T680" s="67"/>
      <c r="U680" s="68" t="str">
        <f t="shared" si="96"/>
        <v>visit_keywords,</v>
      </c>
      <c r="V680" s="67"/>
      <c r="W680" s="67"/>
      <c r="X680" s="68" t="str">
        <f t="shared" si="97"/>
        <v>,a.visit_keywords</v>
      </c>
      <c r="AA680" s="16" t="str">
        <f t="shared" si="98"/>
        <v>visit_keywords</v>
      </c>
    </row>
    <row r="681" spans="1:27">
      <c r="A681" t="s">
        <v>2510</v>
      </c>
      <c r="B681" s="16" t="str">
        <f t="shared" si="99"/>
        <v>visit_num bigint</v>
      </c>
      <c r="C681" s="20">
        <f t="shared" si="100"/>
        <v>10</v>
      </c>
      <c r="D681" s="20">
        <f t="shared" si="101"/>
        <v>0</v>
      </c>
      <c r="E681" s="20"/>
      <c r="F681" s="36" t="str">
        <f t="shared" si="102"/>
        <v>visit_num</v>
      </c>
      <c r="G681" s="36" t="str">
        <f t="shared" si="103"/>
        <v>bigint</v>
      </c>
      <c r="H681" s="29">
        <v>670</v>
      </c>
      <c r="S681" s="16" t="str">
        <f t="shared" si="95"/>
        <v>visit_num  bigint,</v>
      </c>
      <c r="T681" s="67"/>
      <c r="U681" s="68" t="str">
        <f t="shared" si="96"/>
        <v>visit_num,</v>
      </c>
      <c r="V681" s="67"/>
      <c r="W681" s="67"/>
      <c r="X681" s="68" t="str">
        <f t="shared" si="97"/>
        <v>,a.visit_num</v>
      </c>
      <c r="AA681" s="16" t="str">
        <f t="shared" si="98"/>
        <v>visit_num</v>
      </c>
    </row>
    <row r="682" spans="1:27">
      <c r="A682" t="s">
        <v>2511</v>
      </c>
      <c r="B682" s="16" t="str">
        <f t="shared" si="99"/>
        <v>visit_page_num bigint</v>
      </c>
      <c r="C682" s="20">
        <f t="shared" si="100"/>
        <v>15</v>
      </c>
      <c r="D682" s="20">
        <f t="shared" si="101"/>
        <v>0</v>
      </c>
      <c r="E682" s="20"/>
      <c r="F682" s="36" t="str">
        <f t="shared" si="102"/>
        <v>visit_page_num</v>
      </c>
      <c r="G682" s="36" t="str">
        <f t="shared" si="103"/>
        <v>bigint</v>
      </c>
      <c r="H682" s="29">
        <v>671</v>
      </c>
      <c r="S682" s="16" t="str">
        <f t="shared" si="95"/>
        <v>visit_page_num  bigint,</v>
      </c>
      <c r="T682" s="67"/>
      <c r="U682" s="68" t="str">
        <f t="shared" si="96"/>
        <v>visit_page_num,</v>
      </c>
      <c r="V682" s="67"/>
      <c r="W682" s="67"/>
      <c r="X682" s="68" t="str">
        <f t="shared" si="97"/>
        <v>,a.visit_page_num</v>
      </c>
      <c r="AA682" s="16" t="str">
        <f t="shared" si="98"/>
        <v>visit_page_num</v>
      </c>
    </row>
    <row r="683" spans="1:27">
      <c r="A683" t="s">
        <v>2512</v>
      </c>
      <c r="B683" s="16" t="str">
        <f t="shared" si="99"/>
        <v>visit_referrer string</v>
      </c>
      <c r="C683" s="20">
        <f t="shared" si="100"/>
        <v>15</v>
      </c>
      <c r="D683" s="20">
        <f t="shared" si="101"/>
        <v>0</v>
      </c>
      <c r="E683" s="20"/>
      <c r="F683" s="36" t="str">
        <f t="shared" si="102"/>
        <v>visit_referrer</v>
      </c>
      <c r="G683" s="36" t="str">
        <f t="shared" si="103"/>
        <v>string</v>
      </c>
      <c r="H683" s="29">
        <v>672</v>
      </c>
      <c r="S683" s="16" t="str">
        <f t="shared" si="95"/>
        <v>visit_referrer  string,</v>
      </c>
      <c r="T683" s="67"/>
      <c r="U683" s="68" t="str">
        <f t="shared" si="96"/>
        <v>visit_referrer,</v>
      </c>
      <c r="V683" s="67"/>
      <c r="W683" s="67"/>
      <c r="X683" s="68" t="str">
        <f t="shared" si="97"/>
        <v>,a.visit_referrer</v>
      </c>
      <c r="AA683" s="16" t="str">
        <f t="shared" si="98"/>
        <v>visit_referrer</v>
      </c>
    </row>
    <row r="684" spans="1:27">
      <c r="A684" t="s">
        <v>2513</v>
      </c>
      <c r="B684" s="16" t="str">
        <f t="shared" si="99"/>
        <v>visit_search_engine bigint</v>
      </c>
      <c r="C684" s="20">
        <f t="shared" si="100"/>
        <v>20</v>
      </c>
      <c r="D684" s="20">
        <f t="shared" si="101"/>
        <v>0</v>
      </c>
      <c r="E684" s="20"/>
      <c r="F684" s="36" t="str">
        <f t="shared" si="102"/>
        <v>visit_search_engine</v>
      </c>
      <c r="G684" s="36" t="str">
        <f t="shared" si="103"/>
        <v>bigint</v>
      </c>
      <c r="H684" s="29">
        <v>673</v>
      </c>
      <c r="S684" s="16" t="str">
        <f t="shared" si="95"/>
        <v>visit_search_engine  bigint,</v>
      </c>
      <c r="T684" s="67"/>
      <c r="U684" s="68" t="str">
        <f t="shared" si="96"/>
        <v>visit_search_engine,</v>
      </c>
      <c r="V684" s="67"/>
      <c r="W684" s="67"/>
      <c r="X684" s="68" t="str">
        <f t="shared" si="97"/>
        <v>,a.visit_search_engine</v>
      </c>
      <c r="AA684" s="16" t="str">
        <f t="shared" si="98"/>
        <v>visit_search_engine</v>
      </c>
    </row>
    <row r="685" spans="1:27">
      <c r="A685" t="s">
        <v>2514</v>
      </c>
      <c r="B685" s="16" t="str">
        <f t="shared" si="99"/>
        <v>visit_start_page_url string</v>
      </c>
      <c r="C685" s="20">
        <f t="shared" si="100"/>
        <v>21</v>
      </c>
      <c r="D685" s="20">
        <f t="shared" si="101"/>
        <v>0</v>
      </c>
      <c r="F685" s="36" t="str">
        <f t="shared" si="102"/>
        <v>visit_start_page_url</v>
      </c>
      <c r="G685" s="36" t="str">
        <f t="shared" si="103"/>
        <v>string</v>
      </c>
      <c r="H685" s="29">
        <v>674</v>
      </c>
      <c r="S685" s="16" t="str">
        <f t="shared" si="95"/>
        <v>visit_start_page_url  string,</v>
      </c>
      <c r="T685" s="67"/>
      <c r="U685" s="68" t="str">
        <f t="shared" si="96"/>
        <v>visit_start_page_url,</v>
      </c>
      <c r="V685" s="67"/>
      <c r="W685" s="67"/>
      <c r="X685" s="68" t="str">
        <f t="shared" si="97"/>
        <v>,a.visit_start_page_url</v>
      </c>
      <c r="AA685" s="16" t="str">
        <f t="shared" si="98"/>
        <v>visit_start_page_url</v>
      </c>
    </row>
    <row r="686" spans="1:27">
      <c r="A686" t="s">
        <v>2515</v>
      </c>
      <c r="B686" s="16" t="str">
        <f t="shared" si="99"/>
        <v>visit_start_pagename string</v>
      </c>
      <c r="C686" s="20">
        <f t="shared" si="100"/>
        <v>21</v>
      </c>
      <c r="D686" s="20">
        <f t="shared" si="101"/>
        <v>0</v>
      </c>
      <c r="E686" s="20"/>
      <c r="F686" s="36" t="str">
        <f t="shared" si="102"/>
        <v>visit_start_pagename</v>
      </c>
      <c r="G686" s="36" t="str">
        <f t="shared" si="103"/>
        <v>string</v>
      </c>
      <c r="H686" s="29">
        <v>675</v>
      </c>
      <c r="S686" s="16" t="str">
        <f t="shared" si="95"/>
        <v>visit_start_pagename  string,</v>
      </c>
      <c r="T686" s="67"/>
      <c r="U686" s="68" t="str">
        <f t="shared" si="96"/>
        <v>visit_start_pagename,</v>
      </c>
      <c r="V686" s="67"/>
      <c r="W686" s="67"/>
      <c r="X686" s="68" t="str">
        <f t="shared" si="97"/>
        <v>,a.visit_start_pagename</v>
      </c>
      <c r="AA686" s="16" t="str">
        <f t="shared" si="98"/>
        <v>visit_start_pagename</v>
      </c>
    </row>
    <row r="687" spans="1:27">
      <c r="A687" t="s">
        <v>2516</v>
      </c>
      <c r="B687" s="16" t="str">
        <f t="shared" si="99"/>
        <v>visit_start_time_gmt bigint</v>
      </c>
      <c r="C687" s="20">
        <f t="shared" si="100"/>
        <v>21</v>
      </c>
      <c r="D687" s="20">
        <f t="shared" si="101"/>
        <v>0</v>
      </c>
      <c r="E687" s="20"/>
      <c r="F687" s="36" t="str">
        <f t="shared" si="102"/>
        <v>visit_start_time_gmt</v>
      </c>
      <c r="G687" s="36" t="str">
        <f t="shared" si="103"/>
        <v>bigint</v>
      </c>
      <c r="H687" s="29">
        <v>676</v>
      </c>
      <c r="S687" s="16" t="str">
        <f t="shared" si="95"/>
        <v>visit_start_time_gmt  bigint,</v>
      </c>
      <c r="T687" s="67"/>
      <c r="U687" s="68" t="str">
        <f t="shared" si="96"/>
        <v>visit_start_time_gmt,</v>
      </c>
      <c r="V687" s="67"/>
      <c r="W687" s="67"/>
      <c r="X687" s="68" t="str">
        <f t="shared" si="97"/>
        <v>,a.visit_start_time_gmt</v>
      </c>
      <c r="AA687" s="16" t="str">
        <f t="shared" si="98"/>
        <v>visit_start_time_gmt</v>
      </c>
    </row>
    <row r="688" spans="1:27">
      <c r="A688" t="s">
        <v>2517</v>
      </c>
      <c r="B688" s="16" t="str">
        <f t="shared" si="99"/>
        <v>weekly_visitor bigint</v>
      </c>
      <c r="C688" s="20">
        <f t="shared" si="100"/>
        <v>15</v>
      </c>
      <c r="D688" s="20">
        <f t="shared" si="101"/>
        <v>0</v>
      </c>
      <c r="E688" s="20"/>
      <c r="F688" s="36" t="str">
        <f t="shared" si="102"/>
        <v>weekly_visitor</v>
      </c>
      <c r="G688" s="36" t="str">
        <f t="shared" si="103"/>
        <v>bigint</v>
      </c>
      <c r="H688" s="29">
        <v>677</v>
      </c>
      <c r="S688" s="16" t="str">
        <f t="shared" si="95"/>
        <v>weekly_visitor  bigint,</v>
      </c>
      <c r="T688" s="67"/>
      <c r="U688" s="68" t="str">
        <f t="shared" si="96"/>
        <v>weekly_visitor,</v>
      </c>
      <c r="V688" s="67"/>
      <c r="W688" s="67"/>
      <c r="X688" s="68" t="str">
        <f t="shared" si="97"/>
        <v>,a.weekly_visitor</v>
      </c>
      <c r="AA688" s="16" t="str">
        <f t="shared" si="98"/>
        <v>weekly_visitor</v>
      </c>
    </row>
    <row r="689" spans="1:27">
      <c r="A689" t="s">
        <v>2518</v>
      </c>
      <c r="B689" s="16" t="str">
        <f t="shared" si="99"/>
        <v>yearly_visitor bigint</v>
      </c>
      <c r="C689" s="20">
        <f t="shared" si="100"/>
        <v>15</v>
      </c>
      <c r="D689" s="20">
        <f t="shared" si="101"/>
        <v>0</v>
      </c>
      <c r="E689" s="20"/>
      <c r="F689" s="36" t="str">
        <f t="shared" si="102"/>
        <v>yearly_visitor</v>
      </c>
      <c r="G689" s="36" t="str">
        <f t="shared" si="103"/>
        <v>bigint</v>
      </c>
      <c r="H689" s="29">
        <v>678</v>
      </c>
      <c r="S689" s="16" t="str">
        <f t="shared" si="95"/>
        <v>yearly_visitor  bigint,</v>
      </c>
      <c r="T689" s="67"/>
      <c r="U689" s="68" t="str">
        <f t="shared" si="96"/>
        <v>yearly_visitor,</v>
      </c>
      <c r="V689" s="67"/>
      <c r="W689" s="67"/>
      <c r="X689" s="68" t="str">
        <f t="shared" si="97"/>
        <v>,a.yearly_visitor</v>
      </c>
      <c r="AA689" s="16" t="str">
        <f t="shared" si="98"/>
        <v>yearly_visitor</v>
      </c>
    </row>
    <row r="690" spans="1:27">
      <c r="A690" t="s">
        <v>2519</v>
      </c>
      <c r="B690" s="16" t="str">
        <f t="shared" si="99"/>
        <v>zip string</v>
      </c>
      <c r="C690" s="20">
        <f t="shared" si="100"/>
        <v>4</v>
      </c>
      <c r="D690" s="20">
        <f t="shared" si="101"/>
        <v>0</v>
      </c>
      <c r="F690" s="36" t="str">
        <f t="shared" si="102"/>
        <v>zip</v>
      </c>
      <c r="G690" s="36" t="str">
        <f t="shared" si="103"/>
        <v>string</v>
      </c>
      <c r="H690" s="29">
        <v>679</v>
      </c>
      <c r="S690" s="16" t="str">
        <f t="shared" si="95"/>
        <v>zip  string,</v>
      </c>
      <c r="T690" s="67"/>
      <c r="U690" s="68" t="str">
        <f t="shared" si="96"/>
        <v>zip,</v>
      </c>
      <c r="V690" s="67"/>
      <c r="W690" s="67"/>
      <c r="X690" s="68" t="str">
        <f t="shared" si="97"/>
        <v>,a.zip</v>
      </c>
      <c r="AA690" s="16" t="str">
        <f t="shared" si="98"/>
        <v>zip</v>
      </c>
    </row>
    <row r="691" spans="1:27">
      <c r="A691" t="s">
        <v>80</v>
      </c>
      <c r="B691" s="16" t="str">
        <f t="shared" si="99"/>
        <v>crt_tmst string</v>
      </c>
      <c r="C691" s="20">
        <f t="shared" si="100"/>
        <v>9</v>
      </c>
      <c r="D691" s="20">
        <f t="shared" si="101"/>
        <v>0</v>
      </c>
      <c r="E691" s="20"/>
      <c r="F691" s="36" t="str">
        <f t="shared" si="102"/>
        <v>crt_tmst</v>
      </c>
      <c r="G691" s="36" t="str">
        <f t="shared" si="103"/>
        <v>string</v>
      </c>
      <c r="H691" s="29">
        <v>680</v>
      </c>
      <c r="S691" s="16" t="str">
        <f t="shared" si="95"/>
        <v>crt_tmst  string,</v>
      </c>
      <c r="T691" s="67"/>
      <c r="U691" s="68" t="str">
        <f t="shared" si="96"/>
        <v>crt_tmst,</v>
      </c>
      <c r="V691" s="67"/>
      <c r="W691" s="67"/>
      <c r="X691" s="68" t="str">
        <f t="shared" si="97"/>
        <v>,a.crt_tmst</v>
      </c>
      <c r="AA691" s="16" t="str">
        <f t="shared" si="98"/>
        <v>crt_tmst</v>
      </c>
    </row>
    <row r="692" spans="1:27">
      <c r="A692" t="s">
        <v>81</v>
      </c>
      <c r="B692" s="16" t="str">
        <f t="shared" si="99"/>
        <v>updt_tmst string</v>
      </c>
      <c r="C692" s="20">
        <f t="shared" si="100"/>
        <v>10</v>
      </c>
      <c r="D692" s="20">
        <f t="shared" si="101"/>
        <v>0</v>
      </c>
      <c r="E692" s="20"/>
      <c r="F692" s="36" t="str">
        <f t="shared" si="102"/>
        <v>updt_tmst</v>
      </c>
      <c r="G692" s="36" t="str">
        <f t="shared" si="103"/>
        <v>string</v>
      </c>
      <c r="H692" s="29">
        <v>681</v>
      </c>
      <c r="S692" s="16" t="str">
        <f t="shared" si="95"/>
        <v>updt_tmst  string,</v>
      </c>
      <c r="T692" s="67"/>
      <c r="U692" s="68" t="str">
        <f t="shared" si="96"/>
        <v>updt_tmst,</v>
      </c>
      <c r="V692" s="67"/>
      <c r="W692" s="67"/>
      <c r="X692" s="68" t="str">
        <f t="shared" si="97"/>
        <v>,a.updt_tmst</v>
      </c>
      <c r="AA692" s="16" t="str">
        <f t="shared" si="98"/>
        <v>updt_tmst</v>
      </c>
    </row>
    <row r="693" spans="1:27">
      <c r="A693" t="s">
        <v>82</v>
      </c>
      <c r="B693" s="16" t="str">
        <f t="shared" si="99"/>
        <v>epoc_id bigint</v>
      </c>
      <c r="C693" s="20">
        <f t="shared" si="100"/>
        <v>8</v>
      </c>
      <c r="D693" s="20">
        <f t="shared" si="101"/>
        <v>0</v>
      </c>
      <c r="E693" s="20"/>
      <c r="F693" s="44" t="str">
        <f t="shared" si="102"/>
        <v>epoc_id</v>
      </c>
      <c r="G693" s="36" t="str">
        <f t="shared" si="103"/>
        <v>bigint</v>
      </c>
      <c r="H693" s="29">
        <v>682</v>
      </c>
      <c r="S693" s="16" t="str">
        <f t="shared" si="95"/>
        <v>epoc_id  bigint,</v>
      </c>
      <c r="T693" s="67"/>
      <c r="U693" s="68" t="str">
        <f t="shared" si="96"/>
        <v>epoc_id,</v>
      </c>
      <c r="V693" s="67"/>
      <c r="W693" s="67"/>
      <c r="X693" s="68" t="str">
        <f t="shared" si="97"/>
        <v>,a.epoc_id</v>
      </c>
      <c r="AA693" s="16" t="str">
        <f t="shared" si="98"/>
        <v>epoc_id</v>
      </c>
    </row>
    <row r="694" spans="1:27">
      <c r="A694" t="s">
        <v>2520</v>
      </c>
      <c r="B694" s="16" t="str">
        <f t="shared" si="99"/>
        <v>date_time string</v>
      </c>
      <c r="C694" s="20">
        <f t="shared" si="100"/>
        <v>10</v>
      </c>
      <c r="D694" s="20">
        <f t="shared" si="101"/>
        <v>0</v>
      </c>
      <c r="E694" s="20"/>
      <c r="F694" s="44" t="str">
        <f t="shared" si="102"/>
        <v>date_time</v>
      </c>
      <c r="G694" s="36" t="str">
        <f t="shared" si="103"/>
        <v>string</v>
      </c>
      <c r="H694" s="29">
        <v>683</v>
      </c>
      <c r="S694" s="16" t="str">
        <f t="shared" si="95"/>
        <v>date_time  string,</v>
      </c>
      <c r="T694" s="67"/>
      <c r="U694" s="68" t="str">
        <f t="shared" si="96"/>
        <v>date_time,</v>
      </c>
      <c r="V694" s="67"/>
      <c r="W694" s="67"/>
      <c r="X694" s="68" t="str">
        <f t="shared" si="97"/>
        <v>,a.date_time</v>
      </c>
      <c r="AA694" s="16" t="str">
        <f t="shared" si="98"/>
        <v>date_time</v>
      </c>
    </row>
    <row r="695" spans="1:27">
      <c r="A695" t="s">
        <v>446</v>
      </c>
      <c r="B695" s="16" t="str">
        <f t="shared" si="99"/>
        <v>ctry_cd string</v>
      </c>
      <c r="C695" s="20">
        <f t="shared" si="100"/>
        <v>8</v>
      </c>
      <c r="D695" s="20">
        <f t="shared" si="101"/>
        <v>0</v>
      </c>
      <c r="F695" s="44" t="str">
        <f t="shared" si="102"/>
        <v>ctry_cd</v>
      </c>
      <c r="G695" s="36" t="str">
        <f t="shared" si="103"/>
        <v>string</v>
      </c>
      <c r="H695" s="29">
        <v>684</v>
      </c>
      <c r="S695" s="16" t="str">
        <f t="shared" si="95"/>
        <v>ctry_cd  string,</v>
      </c>
      <c r="T695" s="67"/>
      <c r="U695" s="68" t="str">
        <f t="shared" si="96"/>
        <v>ctry_cd,</v>
      </c>
      <c r="V695" s="67"/>
      <c r="W695" s="67"/>
      <c r="X695" s="68" t="str">
        <f t="shared" si="97"/>
        <v>,a.ctry_cd</v>
      </c>
      <c r="AA695" s="16" t="str">
        <f t="shared" si="98"/>
        <v>ctry_cd</v>
      </c>
    </row>
    <row r="696" spans="1:27">
      <c r="B696" s="16"/>
      <c r="C696" s="20"/>
      <c r="D696" s="20"/>
      <c r="E696" s="20"/>
      <c r="F696" s="36"/>
      <c r="G696" s="36"/>
      <c r="H696" s="29"/>
    </row>
    <row r="697" spans="1:27">
      <c r="A697" t="s">
        <v>21</v>
      </c>
    </row>
    <row r="698" spans="1:27">
      <c r="A698" t="s">
        <v>22</v>
      </c>
    </row>
    <row r="700" spans="1:27">
      <c r="A700" t="s">
        <v>82</v>
      </c>
    </row>
    <row r="701" spans="1:27">
      <c r="A701" t="s">
        <v>2520</v>
      </c>
    </row>
    <row r="702" spans="1:27">
      <c r="A702" t="s">
        <v>446</v>
      </c>
    </row>
    <row r="704" spans="1:27" ht="409.5">
      <c r="A704" s="1" t="s">
        <v>2521</v>
      </c>
    </row>
    <row r="705" spans="1:1" ht="409.5">
      <c r="A705" s="1" t="s">
        <v>2522</v>
      </c>
    </row>
    <row r="706" spans="1:1">
      <c r="A706" t="s">
        <v>2523</v>
      </c>
    </row>
  </sheetData>
  <mergeCells count="5">
    <mergeCell ref="F1:I1"/>
    <mergeCell ref="G3:K3"/>
    <mergeCell ref="G4:K4"/>
    <mergeCell ref="G5:K5"/>
    <mergeCell ref="G6:K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U81"/>
  <sheetViews>
    <sheetView topLeftCell="B1" zoomScale="80" zoomScaleNormal="80" workbookViewId="0">
      <pane ySplit="5715" topLeftCell="A40" activePane="bottomLeft"/>
      <selection activeCell="G6" sqref="G6:K6"/>
      <selection pane="bottomLeft" activeCell="G6" sqref="G6:K6"/>
    </sheetView>
  </sheetViews>
  <sheetFormatPr defaultRowHeight="15"/>
  <cols>
    <col min="1" max="1" width="234.28515625" customWidth="1"/>
    <col min="2" max="2" width="24.42578125" bestFit="1" customWidth="1"/>
    <col min="3" max="3" width="10" bestFit="1" customWidth="1"/>
    <col min="4" max="4" width="13.7109375" bestFit="1" customWidth="1"/>
    <col min="6" max="6" width="26.5703125" customWidth="1"/>
    <col min="7" max="7" width="12.42578125" customWidth="1"/>
    <col min="11" max="11" width="13.42578125" customWidth="1"/>
    <col min="12" max="12" width="22.85546875" customWidth="1"/>
    <col min="13" max="13" width="16.42578125" customWidth="1"/>
    <col min="14" max="14" width="23" customWidth="1"/>
    <col min="15" max="15" width="15.7109375" bestFit="1" customWidth="1"/>
  </cols>
  <sheetData>
    <row r="1" spans="1:21" ht="19.5" thickBot="1">
      <c r="F1" s="473" t="str">
        <f>UPPER(G5)</f>
        <v>CUST_ORD_TXN_XREF_T</v>
      </c>
      <c r="G1" s="473"/>
      <c r="H1" s="473"/>
      <c r="I1" s="473"/>
      <c r="J1" s="208"/>
      <c r="M1" s="5"/>
      <c r="N1" s="5"/>
      <c r="O1" s="5"/>
    </row>
    <row r="2" spans="1:21" ht="18.75">
      <c r="F2" s="6"/>
      <c r="I2" s="4"/>
      <c r="J2" s="4"/>
      <c r="L2" s="38" t="s">
        <v>86</v>
      </c>
      <c r="N2" s="5"/>
      <c r="O2" s="5"/>
    </row>
    <row r="3" spans="1:21">
      <c r="F3" s="3" t="s">
        <v>87</v>
      </c>
      <c r="G3" s="475" t="s">
        <v>106</v>
      </c>
      <c r="H3" s="475"/>
      <c r="I3" s="475"/>
      <c r="J3" s="475"/>
      <c r="K3" s="475"/>
      <c r="L3" s="39" t="s">
        <v>107</v>
      </c>
      <c r="N3" s="5"/>
      <c r="O3" s="5"/>
    </row>
    <row r="4" spans="1:21" ht="15.75" thickBot="1">
      <c r="F4" s="3" t="s">
        <v>88</v>
      </c>
      <c r="G4" s="474" t="str">
        <f>LEFT(G6,(FIND(".",G6)-1))</f>
        <v>DB_CUSTBASE_PRODREFRESH</v>
      </c>
      <c r="H4" s="474" t="e">
        <f>LEFT(H6,(FIND(".",H6)-1))</f>
        <v>#VALUE!</v>
      </c>
      <c r="I4" s="474" t="e">
        <f>LEFT(I6,(FIND(".",I6)-1))</f>
        <v>#VALUE!</v>
      </c>
      <c r="J4" s="474"/>
      <c r="K4" s="474" t="e">
        <f>LEFT(K6,(FIND(".",K6)-1))</f>
        <v>#VALUE!</v>
      </c>
      <c r="L4" s="40" t="s">
        <v>108</v>
      </c>
      <c r="N4" s="5"/>
      <c r="O4" s="5"/>
    </row>
    <row r="5" spans="1:21">
      <c r="B5" s="9"/>
      <c r="F5" s="3" t="s">
        <v>89</v>
      </c>
      <c r="G5" s="474" t="str">
        <f>RIGHT(G6,(LEN(G6)-(FIND(".",G6))))</f>
        <v>CUST_ORD_TXN_XREF_T</v>
      </c>
      <c r="H5" s="474" t="e">
        <f>RIGHT(H6,(LEN(H6)-(FIND(".",H6))))</f>
        <v>#VALUE!</v>
      </c>
      <c r="I5" s="474" t="e">
        <f>RIGHT(I6,(LEN(I6)-(FIND(".",I6))))</f>
        <v>#VALUE!</v>
      </c>
      <c r="J5" s="474"/>
      <c r="K5" s="474" t="e">
        <f>RIGHT(K6,(LEN(K6)-(FIND(".",K6))))</f>
        <v>#VALUE!</v>
      </c>
      <c r="M5" s="5"/>
      <c r="N5" s="5"/>
      <c r="O5" s="5"/>
    </row>
    <row r="6" spans="1:21">
      <c r="F6" s="3" t="s">
        <v>90</v>
      </c>
      <c r="G6" s="65" t="s">
        <v>956</v>
      </c>
      <c r="H6" s="37"/>
      <c r="I6" s="37"/>
      <c r="J6" s="37"/>
      <c r="K6" s="37"/>
      <c r="M6" s="5"/>
      <c r="N6" s="5"/>
      <c r="O6" s="5"/>
    </row>
    <row r="7" spans="1:21" ht="15.75" thickBot="1">
      <c r="F7" s="3" t="s">
        <v>91</v>
      </c>
      <c r="G7" s="10">
        <v>42837</v>
      </c>
      <c r="H7" s="11"/>
      <c r="I7" s="4"/>
      <c r="J7" s="4"/>
      <c r="K7" s="12"/>
      <c r="M7" s="5"/>
      <c r="N7" s="5"/>
      <c r="O7" s="5"/>
    </row>
    <row r="8" spans="1:21" ht="15.75" thickBot="1">
      <c r="F8" s="3" t="s">
        <v>92</v>
      </c>
      <c r="G8" s="13">
        <v>662602690</v>
      </c>
      <c r="H8" s="14"/>
      <c r="I8" s="4"/>
      <c r="J8" s="4"/>
      <c r="M8" s="5"/>
      <c r="N8" s="5"/>
      <c r="O8" s="5"/>
    </row>
    <row r="9" spans="1:21">
      <c r="A9" s="3" t="s">
        <v>25</v>
      </c>
      <c r="F9" s="15" t="s">
        <v>93</v>
      </c>
      <c r="G9" s="16"/>
      <c r="H9" s="16"/>
      <c r="I9" s="4"/>
      <c r="J9" s="4"/>
      <c r="M9" s="5"/>
      <c r="N9" s="5"/>
      <c r="O9" s="5"/>
    </row>
    <row r="10" spans="1:21">
      <c r="A10" t="s">
        <v>2</v>
      </c>
      <c r="B10" s="3"/>
      <c r="I10" s="4"/>
      <c r="J10" s="4"/>
      <c r="M10" s="5"/>
      <c r="N10" s="5"/>
      <c r="O10" s="5"/>
    </row>
    <row r="11" spans="1:21" ht="45.75" thickBot="1">
      <c r="A11" t="s">
        <v>3</v>
      </c>
      <c r="B11" s="33" t="s">
        <v>94</v>
      </c>
      <c r="C11" s="34" t="s">
        <v>95</v>
      </c>
      <c r="D11" s="34" t="s">
        <v>96</v>
      </c>
      <c r="E11" s="34"/>
      <c r="F11" s="17" t="s">
        <v>97</v>
      </c>
      <c r="G11" s="17" t="s">
        <v>98</v>
      </c>
      <c r="H11" s="18" t="s">
        <v>99</v>
      </c>
      <c r="I11" s="19" t="s">
        <v>100</v>
      </c>
      <c r="J11" s="19" t="s">
        <v>4488</v>
      </c>
      <c r="K11" s="17" t="s">
        <v>101</v>
      </c>
      <c r="L11" s="18" t="s">
        <v>102</v>
      </c>
      <c r="M11" s="18" t="s">
        <v>103</v>
      </c>
      <c r="N11" s="18" t="s">
        <v>104</v>
      </c>
      <c r="O11" s="18" t="s">
        <v>105</v>
      </c>
    </row>
    <row r="12" spans="1:21">
      <c r="A12" t="s">
        <v>26</v>
      </c>
      <c r="B12" s="16" t="str">
        <f>TRIM(A12)</f>
        <v>flow_key bigint</v>
      </c>
      <c r="C12" s="20">
        <f>SEARCH(" ",B12)</f>
        <v>9</v>
      </c>
      <c r="D12" s="20">
        <f>IFERROR(SEARCH(" ",B12,C12+1),0)</f>
        <v>0</v>
      </c>
      <c r="E12" s="20"/>
      <c r="F12" s="46" t="str">
        <f>LEFT(B12,C12-1)</f>
        <v>flow_key</v>
      </c>
      <c r="G12" s="21" t="str">
        <f>TRIM(RIGHT(A12,LEN(A12) - (C12+1)))</f>
        <v>bigint</v>
      </c>
      <c r="H12" s="22">
        <v>1</v>
      </c>
      <c r="I12" s="23"/>
      <c r="J12" s="23"/>
      <c r="K12" s="24"/>
      <c r="L12" s="51" t="s">
        <v>110</v>
      </c>
      <c r="M12" s="25"/>
      <c r="N12" s="51" t="s">
        <v>110</v>
      </c>
      <c r="O12" s="25"/>
      <c r="S12" s="41"/>
      <c r="U12" s="41"/>
    </row>
    <row r="13" spans="1:21">
      <c r="A13" t="s">
        <v>27</v>
      </c>
      <c r="B13" s="16" t="str">
        <f t="shared" ref="B13:B15" si="0">TRIM(A13)</f>
        <v>transaction_num bigint</v>
      </c>
      <c r="C13" s="20">
        <f t="shared" ref="C13:C15" si="1">SEARCH(" ",B13)</f>
        <v>16</v>
      </c>
      <c r="D13" s="20">
        <f t="shared" ref="D13:D15" si="2">IFERROR(SEARCH(" ",B13,C13+1),0)</f>
        <v>0</v>
      </c>
      <c r="E13" s="20"/>
      <c r="F13" s="36" t="str">
        <f t="shared" ref="F13:F15" si="3">LEFT(B13,C13-1)</f>
        <v>transaction_num</v>
      </c>
      <c r="G13" s="36" t="str">
        <f t="shared" ref="G13:G15" si="4">TRIM(RIGHT(A13,LEN(A13) - (C13+1)))</f>
        <v>bigint</v>
      </c>
      <c r="H13" s="26">
        <v>2</v>
      </c>
      <c r="I13" s="27"/>
      <c r="J13" s="27"/>
      <c r="K13" s="28"/>
      <c r="L13" s="52" t="s">
        <v>133</v>
      </c>
      <c r="M13" s="35"/>
      <c r="N13" s="52" t="s">
        <v>111</v>
      </c>
      <c r="O13" s="35"/>
      <c r="S13" s="41"/>
      <c r="U13" s="41"/>
    </row>
    <row r="14" spans="1:21">
      <c r="A14" t="s">
        <v>28</v>
      </c>
      <c r="B14" s="16" t="str">
        <f t="shared" si="0"/>
        <v>order_num string</v>
      </c>
      <c r="C14" s="20">
        <f t="shared" si="1"/>
        <v>10</v>
      </c>
      <c r="D14" s="20">
        <f t="shared" si="2"/>
        <v>0</v>
      </c>
      <c r="E14" s="20"/>
      <c r="F14" s="36" t="str">
        <f t="shared" si="3"/>
        <v>order_num</v>
      </c>
      <c r="G14" s="36" t="str">
        <f t="shared" si="4"/>
        <v>string</v>
      </c>
      <c r="H14" s="29">
        <v>3</v>
      </c>
      <c r="I14" s="30"/>
      <c r="J14" s="30"/>
      <c r="K14" s="31"/>
      <c r="L14" s="52" t="s">
        <v>112</v>
      </c>
      <c r="M14" s="35"/>
      <c r="N14" s="52" t="s">
        <v>112</v>
      </c>
      <c r="O14" s="35"/>
      <c r="S14" s="41"/>
      <c r="U14" s="41"/>
    </row>
    <row r="15" spans="1:21">
      <c r="A15" t="s">
        <v>29</v>
      </c>
      <c r="B15" s="16" t="str">
        <f t="shared" si="0"/>
        <v>demand_date string</v>
      </c>
      <c r="C15" s="20">
        <f t="shared" si="1"/>
        <v>12</v>
      </c>
      <c r="D15" s="20">
        <f t="shared" si="2"/>
        <v>0</v>
      </c>
      <c r="F15" s="45" t="str">
        <f t="shared" si="3"/>
        <v>demand_date</v>
      </c>
      <c r="G15" s="45" t="str">
        <f t="shared" si="4"/>
        <v>string</v>
      </c>
      <c r="H15" s="26">
        <v>4</v>
      </c>
      <c r="I15" s="53"/>
      <c r="J15" s="53"/>
      <c r="K15" s="53"/>
      <c r="L15" s="56" t="s">
        <v>112</v>
      </c>
      <c r="M15" s="55"/>
      <c r="N15" s="56" t="s">
        <v>112</v>
      </c>
      <c r="O15" s="55"/>
      <c r="S15" s="41"/>
      <c r="U15" s="41"/>
    </row>
    <row r="16" spans="1:21">
      <c r="A16" t="s">
        <v>30</v>
      </c>
      <c r="B16" s="16" t="str">
        <f t="shared" ref="B16:B72" si="5">TRIM(A16)</f>
        <v>ship_date string</v>
      </c>
      <c r="C16" s="20">
        <f t="shared" ref="C16:C72" si="6">SEARCH(" ",B16)</f>
        <v>10</v>
      </c>
      <c r="D16" s="20">
        <f t="shared" ref="D16:D72" si="7">IFERROR(SEARCH(" ",B16,C16+1),0)</f>
        <v>0</v>
      </c>
      <c r="E16" s="20"/>
      <c r="F16" s="36" t="str">
        <f t="shared" ref="F16:F72" si="8">LEFT(B16,C16-1)</f>
        <v>ship_date</v>
      </c>
      <c r="G16" s="36" t="str">
        <f t="shared" ref="G16:G72" si="9">TRIM(RIGHT(A16,LEN(A16) - (C16+1)))</f>
        <v>string</v>
      </c>
      <c r="H16" s="26">
        <v>5</v>
      </c>
      <c r="I16" s="53"/>
      <c r="J16" s="53"/>
      <c r="K16" s="53"/>
      <c r="L16" s="52" t="s">
        <v>134</v>
      </c>
      <c r="M16" s="53"/>
      <c r="N16" s="52" t="s">
        <v>113</v>
      </c>
      <c r="O16" s="53"/>
      <c r="S16" s="41"/>
      <c r="U16" s="41"/>
    </row>
    <row r="17" spans="1:21">
      <c r="A17" t="s">
        <v>31</v>
      </c>
      <c r="B17" s="16" t="str">
        <f t="shared" si="5"/>
        <v>ship_amount double</v>
      </c>
      <c r="C17" s="20">
        <f t="shared" si="6"/>
        <v>12</v>
      </c>
      <c r="D17" s="20">
        <f t="shared" si="7"/>
        <v>0</v>
      </c>
      <c r="E17" s="20"/>
      <c r="F17" s="36" t="str">
        <f t="shared" si="8"/>
        <v>ship_amount</v>
      </c>
      <c r="G17" s="36" t="str">
        <f t="shared" si="9"/>
        <v>double</v>
      </c>
      <c r="H17" s="29">
        <v>6</v>
      </c>
      <c r="I17" s="53"/>
      <c r="J17" s="53"/>
      <c r="K17" s="53"/>
      <c r="L17" s="52">
        <v>5</v>
      </c>
      <c r="M17" s="53"/>
      <c r="N17" s="52" t="s">
        <v>112</v>
      </c>
      <c r="O17" s="53"/>
      <c r="S17" s="41"/>
      <c r="U17" s="41"/>
    </row>
    <row r="18" spans="1:21">
      <c r="A18" t="s">
        <v>32</v>
      </c>
      <c r="B18" s="16" t="str">
        <f t="shared" si="5"/>
        <v>order_status string</v>
      </c>
      <c r="C18" s="20">
        <f t="shared" si="6"/>
        <v>13</v>
      </c>
      <c r="D18" s="20">
        <f t="shared" si="7"/>
        <v>0</v>
      </c>
      <c r="F18" s="36" t="str">
        <f t="shared" si="8"/>
        <v>order_status</v>
      </c>
      <c r="G18" s="36" t="str">
        <f t="shared" si="9"/>
        <v>string</v>
      </c>
      <c r="H18" s="26">
        <v>7</v>
      </c>
      <c r="I18" s="53"/>
      <c r="J18" s="53"/>
      <c r="K18" s="53"/>
      <c r="L18" s="52" t="s">
        <v>130</v>
      </c>
      <c r="M18" s="53"/>
      <c r="N18" s="52" t="s">
        <v>114</v>
      </c>
      <c r="O18" s="53"/>
      <c r="S18" s="41"/>
      <c r="U18" s="41"/>
    </row>
    <row r="19" spans="1:21">
      <c r="A19" t="s">
        <v>33</v>
      </c>
      <c r="B19" s="16" t="str">
        <f t="shared" si="5"/>
        <v>order_type string</v>
      </c>
      <c r="C19" s="20">
        <f t="shared" si="6"/>
        <v>11</v>
      </c>
      <c r="D19" s="20">
        <f t="shared" si="7"/>
        <v>0</v>
      </c>
      <c r="E19" s="20"/>
      <c r="F19" s="36" t="str">
        <f t="shared" si="8"/>
        <v>order_type</v>
      </c>
      <c r="G19" s="36" t="str">
        <f t="shared" si="9"/>
        <v>string</v>
      </c>
      <c r="H19" s="26">
        <v>8</v>
      </c>
      <c r="I19" s="53"/>
      <c r="J19" s="53"/>
      <c r="K19" s="53"/>
      <c r="L19" s="52" t="s">
        <v>131</v>
      </c>
      <c r="M19" s="53"/>
      <c r="N19" s="52" t="s">
        <v>112</v>
      </c>
      <c r="O19" s="53"/>
      <c r="S19" s="41"/>
      <c r="U19" s="41"/>
    </row>
    <row r="20" spans="1:21">
      <c r="A20" t="s">
        <v>34</v>
      </c>
      <c r="B20" s="16" t="str">
        <f t="shared" si="5"/>
        <v>brand string</v>
      </c>
      <c r="C20" s="20">
        <f t="shared" si="6"/>
        <v>6</v>
      </c>
      <c r="D20" s="20">
        <f t="shared" si="7"/>
        <v>0</v>
      </c>
      <c r="E20" s="20"/>
      <c r="F20" s="36" t="str">
        <f t="shared" si="8"/>
        <v>brand</v>
      </c>
      <c r="G20" s="36" t="str">
        <f t="shared" si="9"/>
        <v>string</v>
      </c>
      <c r="H20" s="29">
        <v>9</v>
      </c>
      <c r="I20" s="53"/>
      <c r="J20" s="53"/>
      <c r="K20" s="53"/>
      <c r="L20" s="52" t="s">
        <v>115</v>
      </c>
      <c r="M20" s="53"/>
      <c r="N20" s="52" t="s">
        <v>115</v>
      </c>
      <c r="O20" s="53"/>
      <c r="S20" s="41"/>
      <c r="U20" s="41"/>
    </row>
    <row r="21" spans="1:21">
      <c r="A21" t="s">
        <v>35</v>
      </c>
      <c r="B21" s="16" t="str">
        <f t="shared" si="5"/>
        <v>customer_key bigint</v>
      </c>
      <c r="C21" s="20">
        <f t="shared" si="6"/>
        <v>13</v>
      </c>
      <c r="D21" s="20">
        <f t="shared" si="7"/>
        <v>0</v>
      </c>
      <c r="F21" s="44" t="str">
        <f t="shared" si="8"/>
        <v>customer_key</v>
      </c>
      <c r="G21" s="36" t="str">
        <f t="shared" si="9"/>
        <v>bigint</v>
      </c>
      <c r="H21" s="26">
        <v>10</v>
      </c>
      <c r="I21" s="53"/>
      <c r="J21" s="53"/>
      <c r="K21" s="53"/>
      <c r="L21" s="52" t="s">
        <v>135</v>
      </c>
      <c r="M21" s="53"/>
      <c r="N21" s="52" t="s">
        <v>116</v>
      </c>
      <c r="O21" s="53"/>
      <c r="S21" s="41"/>
      <c r="U21" s="41"/>
    </row>
    <row r="22" spans="1:21">
      <c r="A22" t="s">
        <v>36</v>
      </c>
      <c r="B22" s="16" t="str">
        <f t="shared" si="5"/>
        <v>household_key bigint</v>
      </c>
      <c r="C22" s="20">
        <f t="shared" si="6"/>
        <v>14</v>
      </c>
      <c r="D22" s="20">
        <f t="shared" si="7"/>
        <v>0</v>
      </c>
      <c r="E22" s="20"/>
      <c r="F22" s="36" t="str">
        <f t="shared" si="8"/>
        <v>household_key</v>
      </c>
      <c r="G22" s="36" t="str">
        <f t="shared" si="9"/>
        <v>bigint</v>
      </c>
      <c r="H22" s="26">
        <v>11</v>
      </c>
      <c r="I22" s="53"/>
      <c r="J22" s="53"/>
      <c r="K22" s="53"/>
      <c r="L22" s="52" t="s">
        <v>136</v>
      </c>
      <c r="M22" s="53"/>
      <c r="N22" s="52" t="s">
        <v>117</v>
      </c>
      <c r="O22" s="53"/>
      <c r="S22" s="41"/>
      <c r="U22" s="41"/>
    </row>
    <row r="23" spans="1:21">
      <c r="A23" t="s">
        <v>37</v>
      </c>
      <c r="B23" s="16" t="str">
        <f t="shared" si="5"/>
        <v>email_key bigint</v>
      </c>
      <c r="C23" s="20">
        <f t="shared" si="6"/>
        <v>10</v>
      </c>
      <c r="D23" s="20">
        <f t="shared" si="7"/>
        <v>0</v>
      </c>
      <c r="E23" s="20"/>
      <c r="F23" s="36" t="str">
        <f t="shared" si="8"/>
        <v>email_key</v>
      </c>
      <c r="G23" s="36" t="str">
        <f t="shared" si="9"/>
        <v>bigint</v>
      </c>
      <c r="H23" s="29">
        <v>12</v>
      </c>
      <c r="I23" s="53"/>
      <c r="J23" s="53"/>
      <c r="K23" s="53"/>
      <c r="L23" s="52" t="s">
        <v>112</v>
      </c>
      <c r="M23" s="53"/>
      <c r="N23" s="52" t="s">
        <v>112</v>
      </c>
      <c r="O23" s="53"/>
      <c r="S23" s="41"/>
      <c r="U23" s="41"/>
    </row>
    <row r="24" spans="1:21">
      <c r="A24" t="s">
        <v>38</v>
      </c>
      <c r="B24" s="16" t="str">
        <f t="shared" si="5"/>
        <v>cust_acq_source_code bigint</v>
      </c>
      <c r="C24" s="20">
        <f t="shared" si="6"/>
        <v>21</v>
      </c>
      <c r="D24" s="20">
        <f t="shared" si="7"/>
        <v>0</v>
      </c>
      <c r="F24" s="36" t="str">
        <f t="shared" si="8"/>
        <v>cust_acq_source_code</v>
      </c>
      <c r="G24" s="36" t="str">
        <f t="shared" si="9"/>
        <v>bigint</v>
      </c>
      <c r="H24" s="26">
        <v>13</v>
      </c>
      <c r="I24" s="53"/>
      <c r="J24" s="53"/>
      <c r="K24" s="53"/>
      <c r="L24" s="52" t="s">
        <v>137</v>
      </c>
      <c r="M24" s="53"/>
      <c r="N24" s="52" t="s">
        <v>118</v>
      </c>
      <c r="O24" s="53"/>
      <c r="S24" s="41"/>
      <c r="U24" s="41"/>
    </row>
    <row r="25" spans="1:21">
      <c r="A25" t="s">
        <v>39</v>
      </c>
      <c r="B25" s="16" t="str">
        <f t="shared" si="5"/>
        <v>first_purchase_brand_flag string</v>
      </c>
      <c r="C25" s="20">
        <f t="shared" si="6"/>
        <v>26</v>
      </c>
      <c r="D25" s="20">
        <f t="shared" si="7"/>
        <v>0</v>
      </c>
      <c r="E25" s="20"/>
      <c r="F25" s="36" t="str">
        <f t="shared" si="8"/>
        <v>first_purchase_brand_flag</v>
      </c>
      <c r="G25" s="36" t="str">
        <f t="shared" si="9"/>
        <v>string</v>
      </c>
      <c r="H25" s="26">
        <v>14</v>
      </c>
      <c r="I25" s="53"/>
      <c r="J25" s="53"/>
      <c r="K25" s="53"/>
      <c r="L25" s="52" t="s">
        <v>119</v>
      </c>
      <c r="M25" s="53"/>
      <c r="N25" s="52" t="s">
        <v>119</v>
      </c>
      <c r="O25" s="53"/>
      <c r="S25" s="41"/>
      <c r="U25" s="41"/>
    </row>
    <row r="26" spans="1:21">
      <c r="A26" t="s">
        <v>40</v>
      </c>
      <c r="B26" s="16" t="str">
        <f t="shared" si="5"/>
        <v>first_purchase_chan_flag string</v>
      </c>
      <c r="C26" s="20">
        <f t="shared" si="6"/>
        <v>25</v>
      </c>
      <c r="D26" s="20">
        <f t="shared" si="7"/>
        <v>0</v>
      </c>
      <c r="E26" s="20"/>
      <c r="F26" s="36" t="str">
        <f t="shared" si="8"/>
        <v>first_purchase_chan_flag</v>
      </c>
      <c r="G26" s="36" t="str">
        <f t="shared" si="9"/>
        <v>string</v>
      </c>
      <c r="H26" s="29">
        <v>15</v>
      </c>
      <c r="I26" s="53"/>
      <c r="J26" s="53"/>
      <c r="K26" s="53"/>
      <c r="L26" s="52" t="s">
        <v>119</v>
      </c>
      <c r="M26" s="53"/>
      <c r="N26" s="52" t="s">
        <v>119</v>
      </c>
      <c r="O26" s="53"/>
      <c r="S26" s="41"/>
      <c r="U26" s="41"/>
    </row>
    <row r="27" spans="1:21">
      <c r="A27" t="s">
        <v>41</v>
      </c>
      <c r="B27" s="16" t="str">
        <f t="shared" si="5"/>
        <v>private_label_crdhldr_flag string</v>
      </c>
      <c r="C27" s="20">
        <f t="shared" si="6"/>
        <v>27</v>
      </c>
      <c r="D27" s="20">
        <f t="shared" si="7"/>
        <v>0</v>
      </c>
      <c r="F27" s="36" t="str">
        <f t="shared" si="8"/>
        <v>private_label_crdhldr_flag</v>
      </c>
      <c r="G27" s="36" t="str">
        <f t="shared" si="9"/>
        <v>string</v>
      </c>
      <c r="H27" s="26">
        <v>16</v>
      </c>
      <c r="I27" s="53"/>
      <c r="J27" s="53"/>
      <c r="K27" s="53"/>
      <c r="L27" s="52" t="s">
        <v>120</v>
      </c>
      <c r="M27" s="53"/>
      <c r="N27" s="52" t="s">
        <v>120</v>
      </c>
      <c r="O27" s="53"/>
      <c r="S27" s="41"/>
      <c r="U27" s="41"/>
    </row>
    <row r="28" spans="1:21">
      <c r="A28" t="s">
        <v>42</v>
      </c>
      <c r="B28" s="16" t="str">
        <f t="shared" si="5"/>
        <v>gift_certificate_flag string</v>
      </c>
      <c r="C28" s="20">
        <f t="shared" si="6"/>
        <v>22</v>
      </c>
      <c r="D28" s="20">
        <f t="shared" si="7"/>
        <v>0</v>
      </c>
      <c r="E28" s="20"/>
      <c r="F28" s="36" t="str">
        <f t="shared" si="8"/>
        <v>gift_certificate_flag</v>
      </c>
      <c r="G28" s="36" t="str">
        <f t="shared" si="9"/>
        <v>string</v>
      </c>
      <c r="H28" s="26">
        <v>17</v>
      </c>
      <c r="I28" s="53"/>
      <c r="J28" s="53"/>
      <c r="K28" s="53"/>
      <c r="L28" s="52" t="s">
        <v>120</v>
      </c>
      <c r="M28" s="53"/>
      <c r="N28" s="52" t="s">
        <v>120</v>
      </c>
      <c r="O28" s="53"/>
      <c r="S28" s="41"/>
      <c r="U28" s="41"/>
    </row>
    <row r="29" spans="1:21">
      <c r="A29" t="s">
        <v>43</v>
      </c>
      <c r="B29" s="16" t="str">
        <f t="shared" si="5"/>
        <v>source_code_key bigint</v>
      </c>
      <c r="C29" s="20">
        <f t="shared" si="6"/>
        <v>16</v>
      </c>
      <c r="D29" s="20">
        <f t="shared" si="7"/>
        <v>0</v>
      </c>
      <c r="E29" s="20"/>
      <c r="F29" s="36" t="str">
        <f t="shared" si="8"/>
        <v>source_code_key</v>
      </c>
      <c r="G29" s="36" t="str">
        <f t="shared" si="9"/>
        <v>bigint</v>
      </c>
      <c r="H29" s="29">
        <v>18</v>
      </c>
      <c r="I29" s="53"/>
      <c r="J29" s="53"/>
      <c r="K29" s="53"/>
      <c r="L29" s="52" t="s">
        <v>137</v>
      </c>
      <c r="M29" s="53"/>
      <c r="N29" s="52" t="s">
        <v>121</v>
      </c>
      <c r="O29" s="53"/>
      <c r="S29" s="41"/>
      <c r="U29" s="41"/>
    </row>
    <row r="30" spans="1:21">
      <c r="A30" t="s">
        <v>44</v>
      </c>
      <c r="B30" s="16" t="str">
        <f t="shared" si="5"/>
        <v>store_key bigint</v>
      </c>
      <c r="C30" s="20">
        <f t="shared" si="6"/>
        <v>10</v>
      </c>
      <c r="D30" s="20">
        <f t="shared" si="7"/>
        <v>0</v>
      </c>
      <c r="F30" s="36" t="str">
        <f t="shared" si="8"/>
        <v>store_key</v>
      </c>
      <c r="G30" s="36" t="str">
        <f t="shared" si="9"/>
        <v>bigint</v>
      </c>
      <c r="H30" s="26">
        <v>19</v>
      </c>
      <c r="I30" s="53"/>
      <c r="J30" s="53"/>
      <c r="K30" s="53"/>
      <c r="L30" s="52" t="s">
        <v>138</v>
      </c>
      <c r="M30" s="53"/>
      <c r="N30" s="52" t="s">
        <v>122</v>
      </c>
      <c r="O30" s="53"/>
      <c r="S30" s="41"/>
      <c r="U30" s="41"/>
    </row>
    <row r="31" spans="1:21">
      <c r="A31" t="s">
        <v>45</v>
      </c>
      <c r="B31" s="16" t="str">
        <f t="shared" si="5"/>
        <v>web_promo_code bigint</v>
      </c>
      <c r="C31" s="20">
        <f t="shared" si="6"/>
        <v>15</v>
      </c>
      <c r="D31" s="20">
        <f t="shared" si="7"/>
        <v>0</v>
      </c>
      <c r="E31" s="20"/>
      <c r="F31" s="36" t="str">
        <f t="shared" si="8"/>
        <v>web_promo_code</v>
      </c>
      <c r="G31" s="36" t="str">
        <f t="shared" si="9"/>
        <v>bigint</v>
      </c>
      <c r="H31" s="26">
        <v>20</v>
      </c>
      <c r="I31" s="53"/>
      <c r="J31" s="53"/>
      <c r="K31" s="53"/>
      <c r="L31" s="52">
        <v>6093</v>
      </c>
      <c r="M31" s="53"/>
      <c r="N31" s="52" t="s">
        <v>112</v>
      </c>
      <c r="O31" s="53"/>
      <c r="S31" s="41"/>
      <c r="U31" s="41"/>
    </row>
    <row r="32" spans="1:21">
      <c r="A32" t="s">
        <v>46</v>
      </c>
      <c r="B32" s="16" t="str">
        <f t="shared" si="5"/>
        <v>sigma_promo_code bigint</v>
      </c>
      <c r="C32" s="20">
        <f t="shared" si="6"/>
        <v>17</v>
      </c>
      <c r="D32" s="20">
        <f t="shared" si="7"/>
        <v>0</v>
      </c>
      <c r="E32" s="20"/>
      <c r="F32" s="36" t="str">
        <f t="shared" si="8"/>
        <v>sigma_promo_code</v>
      </c>
      <c r="G32" s="36" t="str">
        <f t="shared" si="9"/>
        <v>bigint</v>
      </c>
      <c r="H32" s="29">
        <v>21</v>
      </c>
      <c r="I32" s="53"/>
      <c r="J32" s="53"/>
      <c r="K32" s="53"/>
      <c r="L32" s="52" t="s">
        <v>112</v>
      </c>
      <c r="M32" s="53"/>
      <c r="N32" s="52" t="s">
        <v>112</v>
      </c>
      <c r="O32" s="53"/>
      <c r="S32" s="41"/>
      <c r="U32" s="41"/>
    </row>
    <row r="33" spans="1:21">
      <c r="A33" t="s">
        <v>47</v>
      </c>
      <c r="B33" s="16" t="str">
        <f t="shared" si="5"/>
        <v>item_qty bigint</v>
      </c>
      <c r="C33" s="20">
        <f t="shared" si="6"/>
        <v>9</v>
      </c>
      <c r="D33" s="20">
        <f t="shared" si="7"/>
        <v>0</v>
      </c>
      <c r="F33" s="36" t="str">
        <f t="shared" si="8"/>
        <v>item_qty</v>
      </c>
      <c r="G33" s="36" t="str">
        <f t="shared" si="9"/>
        <v>bigint</v>
      </c>
      <c r="H33" s="26">
        <v>22</v>
      </c>
      <c r="I33" s="53"/>
      <c r="J33" s="53"/>
      <c r="K33" s="53"/>
      <c r="L33" s="52">
        <v>1</v>
      </c>
      <c r="M33" s="53"/>
      <c r="N33" s="52">
        <v>1</v>
      </c>
      <c r="O33" s="53"/>
      <c r="S33" s="41"/>
      <c r="U33" s="41"/>
    </row>
    <row r="34" spans="1:21">
      <c r="A34" t="s">
        <v>48</v>
      </c>
      <c r="B34" s="16" t="str">
        <f t="shared" si="5"/>
        <v>gross_sales_amt double</v>
      </c>
      <c r="C34" s="20">
        <f t="shared" si="6"/>
        <v>16</v>
      </c>
      <c r="D34" s="20">
        <f t="shared" si="7"/>
        <v>0</v>
      </c>
      <c r="E34" s="20"/>
      <c r="F34" s="36" t="str">
        <f t="shared" si="8"/>
        <v>gross_sales_amt</v>
      </c>
      <c r="G34" s="36" t="str">
        <f t="shared" si="9"/>
        <v>double</v>
      </c>
      <c r="H34" s="26">
        <v>23</v>
      </c>
      <c r="I34" s="53"/>
      <c r="J34" s="53"/>
      <c r="K34" s="53"/>
      <c r="L34" s="52">
        <v>68</v>
      </c>
      <c r="M34" s="53"/>
      <c r="N34" s="52">
        <v>189.99</v>
      </c>
      <c r="O34" s="53"/>
      <c r="S34" s="41"/>
      <c r="U34" s="41"/>
    </row>
    <row r="35" spans="1:21">
      <c r="A35" t="s">
        <v>49</v>
      </c>
      <c r="B35" s="16" t="str">
        <f t="shared" si="5"/>
        <v>discount_amt double</v>
      </c>
      <c r="C35" s="20">
        <f t="shared" si="6"/>
        <v>13</v>
      </c>
      <c r="D35" s="20">
        <f t="shared" si="7"/>
        <v>0</v>
      </c>
      <c r="E35" s="20"/>
      <c r="F35" s="36" t="str">
        <f t="shared" si="8"/>
        <v>discount_amt</v>
      </c>
      <c r="G35" s="36" t="str">
        <f t="shared" si="9"/>
        <v>double</v>
      </c>
      <c r="H35" s="29">
        <v>24</v>
      </c>
      <c r="I35" s="53"/>
      <c r="J35" s="53"/>
      <c r="K35" s="53"/>
      <c r="L35" s="52">
        <v>0</v>
      </c>
      <c r="M35" s="53"/>
      <c r="N35" s="52">
        <v>-19</v>
      </c>
      <c r="O35" s="53"/>
      <c r="S35" s="41"/>
      <c r="U35" s="41"/>
    </row>
    <row r="36" spans="1:21">
      <c r="A36" t="s">
        <v>50</v>
      </c>
      <c r="B36" s="16" t="str">
        <f t="shared" si="5"/>
        <v>hour_of_day string</v>
      </c>
      <c r="C36" s="20">
        <f t="shared" si="6"/>
        <v>12</v>
      </c>
      <c r="D36" s="20">
        <f t="shared" si="7"/>
        <v>0</v>
      </c>
      <c r="F36" s="36" t="str">
        <f t="shared" si="8"/>
        <v>hour_of_day</v>
      </c>
      <c r="G36" s="36" t="str">
        <f t="shared" si="9"/>
        <v>string</v>
      </c>
      <c r="H36" s="26">
        <v>25</v>
      </c>
      <c r="I36" s="53"/>
      <c r="J36" s="53"/>
      <c r="K36" s="53"/>
      <c r="L36" s="52" t="s">
        <v>112</v>
      </c>
      <c r="M36" s="53"/>
      <c r="N36" s="52">
        <v>22</v>
      </c>
      <c r="O36" s="53"/>
      <c r="S36" s="41"/>
      <c r="U36" s="41"/>
    </row>
    <row r="37" spans="1:21">
      <c r="A37" t="s">
        <v>51</v>
      </c>
      <c r="B37" s="16" t="str">
        <f t="shared" si="5"/>
        <v>adcatch_code string</v>
      </c>
      <c r="C37" s="20">
        <f t="shared" si="6"/>
        <v>13</v>
      </c>
      <c r="D37" s="20">
        <f t="shared" si="7"/>
        <v>0</v>
      </c>
      <c r="E37" s="20"/>
      <c r="F37" s="36" t="str">
        <f t="shared" si="8"/>
        <v>adcatch_code</v>
      </c>
      <c r="G37" s="36" t="str">
        <f t="shared" si="9"/>
        <v>string</v>
      </c>
      <c r="H37" s="26">
        <v>26</v>
      </c>
      <c r="I37" s="53"/>
      <c r="J37" s="53"/>
      <c r="K37" s="53"/>
      <c r="L37" s="52" t="s">
        <v>112</v>
      </c>
      <c r="M37" s="53"/>
      <c r="N37" s="52" t="s">
        <v>112</v>
      </c>
      <c r="O37" s="53"/>
      <c r="S37" s="41"/>
      <c r="U37" s="41"/>
    </row>
    <row r="38" spans="1:21">
      <c r="A38" t="s">
        <v>52</v>
      </c>
      <c r="B38" s="16" t="str">
        <f t="shared" si="5"/>
        <v>adcatch_family string</v>
      </c>
      <c r="C38" s="20">
        <f t="shared" si="6"/>
        <v>15</v>
      </c>
      <c r="D38" s="20">
        <f t="shared" si="7"/>
        <v>0</v>
      </c>
      <c r="E38" s="20"/>
      <c r="F38" s="36" t="str">
        <f t="shared" si="8"/>
        <v>adcatch_family</v>
      </c>
      <c r="G38" s="36" t="str">
        <f t="shared" si="9"/>
        <v>string</v>
      </c>
      <c r="H38" s="29">
        <v>27</v>
      </c>
      <c r="I38" s="53"/>
      <c r="J38" s="53"/>
      <c r="K38" s="53"/>
      <c r="L38" s="52" t="s">
        <v>112</v>
      </c>
      <c r="M38" s="53"/>
      <c r="N38" s="52" t="s">
        <v>112</v>
      </c>
      <c r="O38" s="53"/>
      <c r="S38" s="41"/>
      <c r="U38" s="41"/>
    </row>
    <row r="39" spans="1:21">
      <c r="A39" t="s">
        <v>53</v>
      </c>
      <c r="B39" s="16" t="str">
        <f t="shared" si="5"/>
        <v>primary_tender_type string</v>
      </c>
      <c r="C39" s="20">
        <f t="shared" si="6"/>
        <v>20</v>
      </c>
      <c r="D39" s="20">
        <f t="shared" si="7"/>
        <v>0</v>
      </c>
      <c r="F39" s="36" t="str">
        <f t="shared" si="8"/>
        <v>primary_tender_type</v>
      </c>
      <c r="G39" s="36" t="str">
        <f t="shared" si="9"/>
        <v>string</v>
      </c>
      <c r="H39" s="26">
        <v>28</v>
      </c>
      <c r="I39" s="53"/>
      <c r="J39" s="53"/>
      <c r="K39" s="53"/>
      <c r="L39" s="52" t="s">
        <v>112</v>
      </c>
      <c r="M39" s="53"/>
      <c r="N39" s="52" t="s">
        <v>115</v>
      </c>
      <c r="O39" s="53"/>
      <c r="S39" s="41"/>
      <c r="U39" s="41"/>
    </row>
    <row r="40" spans="1:21">
      <c r="A40" t="s">
        <v>54</v>
      </c>
      <c r="B40" s="16" t="str">
        <f t="shared" si="5"/>
        <v>store_referral_ind string</v>
      </c>
      <c r="C40" s="20">
        <f t="shared" si="6"/>
        <v>19</v>
      </c>
      <c r="D40" s="20">
        <f t="shared" si="7"/>
        <v>0</v>
      </c>
      <c r="E40" s="20"/>
      <c r="F40" s="36" t="str">
        <f t="shared" si="8"/>
        <v>store_referral_ind</v>
      </c>
      <c r="G40" s="36" t="str">
        <f t="shared" si="9"/>
        <v>string</v>
      </c>
      <c r="H40" s="26">
        <v>29</v>
      </c>
      <c r="I40" s="53"/>
      <c r="J40" s="53"/>
      <c r="K40" s="53"/>
      <c r="L40" s="52" t="s">
        <v>112</v>
      </c>
      <c r="M40" s="53"/>
      <c r="N40" s="52" t="s">
        <v>112</v>
      </c>
      <c r="O40" s="53"/>
      <c r="S40" s="41"/>
      <c r="U40" s="41"/>
    </row>
    <row r="41" spans="1:21">
      <c r="A41" t="s">
        <v>55</v>
      </c>
      <c r="B41" s="16" t="str">
        <f t="shared" si="5"/>
        <v>time_key bigint</v>
      </c>
      <c r="C41" s="20">
        <f t="shared" si="6"/>
        <v>9</v>
      </c>
      <c r="D41" s="20">
        <f t="shared" si="7"/>
        <v>0</v>
      </c>
      <c r="E41" s="20"/>
      <c r="F41" s="36" t="str">
        <f t="shared" si="8"/>
        <v>time_key</v>
      </c>
      <c r="G41" s="36" t="str">
        <f t="shared" si="9"/>
        <v>bigint</v>
      </c>
      <c r="H41" s="29">
        <v>30</v>
      </c>
      <c r="I41" s="53"/>
      <c r="J41" s="53"/>
      <c r="K41" s="53"/>
      <c r="L41" s="52" t="s">
        <v>112</v>
      </c>
      <c r="M41" s="53"/>
      <c r="N41" s="52" t="s">
        <v>112</v>
      </c>
      <c r="O41" s="53"/>
      <c r="S41" s="41"/>
      <c r="U41" s="41"/>
    </row>
    <row r="42" spans="1:21">
      <c r="A42" t="s">
        <v>56</v>
      </c>
      <c r="B42" s="16" t="str">
        <f t="shared" si="5"/>
        <v>sigma_str_referral_ind string</v>
      </c>
      <c r="C42" s="20">
        <f t="shared" si="6"/>
        <v>23</v>
      </c>
      <c r="D42" s="20">
        <f t="shared" si="7"/>
        <v>0</v>
      </c>
      <c r="F42" s="36" t="str">
        <f t="shared" si="8"/>
        <v>sigma_str_referral_ind</v>
      </c>
      <c r="G42" s="36" t="str">
        <f t="shared" si="9"/>
        <v>string</v>
      </c>
      <c r="H42" s="26">
        <v>31</v>
      </c>
      <c r="I42" s="53"/>
      <c r="J42" s="53"/>
      <c r="K42" s="53"/>
      <c r="L42" s="52" t="s">
        <v>112</v>
      </c>
      <c r="M42" s="53"/>
      <c r="N42" s="52" t="s">
        <v>112</v>
      </c>
      <c r="O42" s="53"/>
      <c r="S42" s="41"/>
      <c r="U42" s="41"/>
    </row>
    <row r="43" spans="1:21">
      <c r="A43" t="s">
        <v>57</v>
      </c>
      <c r="B43" s="16" t="str">
        <f t="shared" si="5"/>
        <v>referring_str_key bigint</v>
      </c>
      <c r="C43" s="20">
        <f t="shared" si="6"/>
        <v>18</v>
      </c>
      <c r="D43" s="20">
        <f t="shared" si="7"/>
        <v>0</v>
      </c>
      <c r="E43" s="20"/>
      <c r="F43" s="36" t="str">
        <f t="shared" si="8"/>
        <v>referring_str_key</v>
      </c>
      <c r="G43" s="36" t="str">
        <f t="shared" si="9"/>
        <v>bigint</v>
      </c>
      <c r="H43" s="26">
        <v>32</v>
      </c>
      <c r="I43" s="53"/>
      <c r="J43" s="53"/>
      <c r="K43" s="53"/>
      <c r="L43" s="52" t="s">
        <v>112</v>
      </c>
      <c r="M43" s="53"/>
      <c r="N43" s="52" t="s">
        <v>112</v>
      </c>
      <c r="O43" s="53"/>
      <c r="S43" s="41"/>
      <c r="U43" s="41"/>
    </row>
    <row r="44" spans="1:21">
      <c r="A44" t="s">
        <v>58</v>
      </c>
      <c r="B44" s="16" t="str">
        <f t="shared" si="5"/>
        <v>vendor_cd string</v>
      </c>
      <c r="C44" s="20">
        <f t="shared" si="6"/>
        <v>10</v>
      </c>
      <c r="D44" s="20">
        <f t="shared" si="7"/>
        <v>0</v>
      </c>
      <c r="E44" s="20"/>
      <c r="F44" s="36" t="str">
        <f t="shared" si="8"/>
        <v>vendor_cd</v>
      </c>
      <c r="G44" s="36" t="str">
        <f t="shared" si="9"/>
        <v>string</v>
      </c>
      <c r="H44" s="29">
        <v>33</v>
      </c>
      <c r="I44" s="53"/>
      <c r="J44" s="53"/>
      <c r="K44" s="53"/>
      <c r="L44" s="52" t="s">
        <v>112</v>
      </c>
      <c r="M44" s="53"/>
      <c r="N44" s="52" t="s">
        <v>112</v>
      </c>
      <c r="O44" s="53"/>
      <c r="S44" s="41"/>
      <c r="U44" s="41"/>
    </row>
    <row r="45" spans="1:21">
      <c r="A45" t="s">
        <v>59</v>
      </c>
      <c r="B45" s="16" t="str">
        <f t="shared" si="5"/>
        <v>net_sales_amt double</v>
      </c>
      <c r="C45" s="20">
        <f t="shared" si="6"/>
        <v>14</v>
      </c>
      <c r="D45" s="20">
        <f t="shared" si="7"/>
        <v>0</v>
      </c>
      <c r="F45" s="36" t="str">
        <f t="shared" si="8"/>
        <v>net_sales_amt</v>
      </c>
      <c r="G45" s="36" t="str">
        <f t="shared" si="9"/>
        <v>double</v>
      </c>
      <c r="H45" s="26">
        <v>34</v>
      </c>
      <c r="I45" s="53"/>
      <c r="J45" s="53"/>
      <c r="K45" s="53"/>
      <c r="L45" s="52" t="s">
        <v>112</v>
      </c>
      <c r="M45" s="53"/>
      <c r="N45" s="52" t="s">
        <v>112</v>
      </c>
      <c r="O45" s="53"/>
      <c r="S45" s="41"/>
      <c r="U45" s="41"/>
    </row>
    <row r="46" spans="1:21">
      <c r="A46" t="s">
        <v>60</v>
      </c>
      <c r="B46" s="16" t="str">
        <f t="shared" si="5"/>
        <v>transaction_type_cd string</v>
      </c>
      <c r="C46" s="20">
        <f t="shared" si="6"/>
        <v>20</v>
      </c>
      <c r="D46" s="20">
        <f t="shared" si="7"/>
        <v>0</v>
      </c>
      <c r="E46" s="20"/>
      <c r="F46" s="36" t="str">
        <f t="shared" si="8"/>
        <v>transaction_type_cd</v>
      </c>
      <c r="G46" s="36" t="str">
        <f t="shared" si="9"/>
        <v>string</v>
      </c>
      <c r="H46" s="26">
        <v>35</v>
      </c>
      <c r="I46" s="53"/>
      <c r="J46" s="53"/>
      <c r="K46" s="53"/>
      <c r="L46" s="52" t="s">
        <v>123</v>
      </c>
      <c r="M46" s="53"/>
      <c r="N46" s="52" t="s">
        <v>123</v>
      </c>
      <c r="O46" s="53"/>
      <c r="S46" s="41"/>
      <c r="U46" s="41"/>
    </row>
    <row r="47" spans="1:21">
      <c r="A47" t="s">
        <v>61</v>
      </c>
      <c r="B47" s="16" t="str">
        <f t="shared" si="5"/>
        <v>crt_elm_txt string</v>
      </c>
      <c r="C47" s="20">
        <f t="shared" si="6"/>
        <v>12</v>
      </c>
      <c r="D47" s="20">
        <f t="shared" si="7"/>
        <v>0</v>
      </c>
      <c r="E47" s="20"/>
      <c r="F47" s="36" t="str">
        <f t="shared" si="8"/>
        <v>crt_elm_txt</v>
      </c>
      <c r="G47" s="36" t="str">
        <f t="shared" si="9"/>
        <v>string</v>
      </c>
      <c r="H47" s="29">
        <v>36</v>
      </c>
      <c r="I47" s="53"/>
      <c r="J47" s="53"/>
      <c r="K47" s="53"/>
      <c r="L47" s="52" t="s">
        <v>112</v>
      </c>
      <c r="M47" s="53"/>
      <c r="N47" s="52" t="s">
        <v>112</v>
      </c>
      <c r="O47" s="53"/>
      <c r="S47" s="41"/>
      <c r="U47" s="41"/>
    </row>
    <row r="48" spans="1:21">
      <c r="A48" t="s">
        <v>62</v>
      </c>
      <c r="B48" s="16" t="str">
        <f t="shared" si="5"/>
        <v>ref_site_id string</v>
      </c>
      <c r="C48" s="20">
        <f t="shared" si="6"/>
        <v>12</v>
      </c>
      <c r="D48" s="20">
        <f t="shared" si="7"/>
        <v>0</v>
      </c>
      <c r="F48" s="36" t="str">
        <f t="shared" si="8"/>
        <v>ref_site_id</v>
      </c>
      <c r="G48" s="36" t="str">
        <f t="shared" si="9"/>
        <v>string</v>
      </c>
      <c r="H48" s="26">
        <v>37</v>
      </c>
      <c r="I48" s="53"/>
      <c r="J48" s="53"/>
      <c r="K48" s="53"/>
      <c r="L48" s="52" t="s">
        <v>112</v>
      </c>
      <c r="M48" s="53"/>
      <c r="N48" s="52" t="s">
        <v>112</v>
      </c>
      <c r="O48" s="53"/>
      <c r="S48" s="41"/>
      <c r="U48" s="41"/>
    </row>
    <row r="49" spans="1:21">
      <c r="A49" t="s">
        <v>63</v>
      </c>
      <c r="B49" s="16" t="str">
        <f t="shared" si="5"/>
        <v>loyalty_card_flag string</v>
      </c>
      <c r="C49" s="20">
        <f t="shared" si="6"/>
        <v>18</v>
      </c>
      <c r="D49" s="20">
        <f t="shared" si="7"/>
        <v>0</v>
      </c>
      <c r="E49" s="20"/>
      <c r="F49" s="36" t="str">
        <f t="shared" si="8"/>
        <v>loyalty_card_flag</v>
      </c>
      <c r="G49" s="36" t="str">
        <f t="shared" si="9"/>
        <v>string</v>
      </c>
      <c r="H49" s="26">
        <v>38</v>
      </c>
      <c r="I49" s="53"/>
      <c r="J49" s="53"/>
      <c r="K49" s="53"/>
      <c r="L49" s="52" t="s">
        <v>112</v>
      </c>
      <c r="M49" s="53"/>
      <c r="N49" s="52" t="s">
        <v>112</v>
      </c>
      <c r="O49" s="53"/>
      <c r="S49" s="41"/>
      <c r="U49" s="41"/>
    </row>
    <row r="50" spans="1:21">
      <c r="A50" t="s">
        <v>64</v>
      </c>
      <c r="B50" s="16" t="str">
        <f t="shared" si="5"/>
        <v>loyalty_crdhldr_flag string</v>
      </c>
      <c r="C50" s="20">
        <f t="shared" si="6"/>
        <v>21</v>
      </c>
      <c r="D50" s="20">
        <f t="shared" si="7"/>
        <v>0</v>
      </c>
      <c r="E50" s="20"/>
      <c r="F50" s="36" t="str">
        <f t="shared" si="8"/>
        <v>loyalty_crdhldr_flag</v>
      </c>
      <c r="G50" s="36" t="str">
        <f t="shared" si="9"/>
        <v>string</v>
      </c>
      <c r="H50" s="29">
        <v>39</v>
      </c>
      <c r="I50" s="53"/>
      <c r="J50" s="53"/>
      <c r="K50" s="53"/>
      <c r="L50" s="52" t="s">
        <v>112</v>
      </c>
      <c r="M50" s="53"/>
      <c r="N50" s="52" t="s">
        <v>112</v>
      </c>
      <c r="O50" s="53"/>
      <c r="S50" s="41"/>
      <c r="U50" s="41"/>
    </row>
    <row r="51" spans="1:21">
      <c r="A51" t="s">
        <v>65</v>
      </c>
      <c r="B51" s="16" t="str">
        <f t="shared" si="5"/>
        <v>loyalty_number bigint</v>
      </c>
      <c r="C51" s="20">
        <f t="shared" si="6"/>
        <v>15</v>
      </c>
      <c r="D51" s="20">
        <f t="shared" si="7"/>
        <v>0</v>
      </c>
      <c r="F51" s="36" t="str">
        <f t="shared" si="8"/>
        <v>loyalty_number</v>
      </c>
      <c r="G51" s="36" t="str">
        <f t="shared" si="9"/>
        <v>bigint</v>
      </c>
      <c r="H51" s="26">
        <v>40</v>
      </c>
      <c r="I51" s="53"/>
      <c r="J51" s="53"/>
      <c r="K51" s="53"/>
      <c r="L51" s="52" t="s">
        <v>112</v>
      </c>
      <c r="M51" s="53"/>
      <c r="N51" s="52" t="s">
        <v>112</v>
      </c>
      <c r="O51" s="53"/>
      <c r="S51" s="41"/>
      <c r="U51" s="41"/>
    </row>
    <row r="52" spans="1:21">
      <c r="A52" t="s">
        <v>66</v>
      </c>
      <c r="B52" s="16" t="str">
        <f t="shared" si="5"/>
        <v>cic_zip_cd string</v>
      </c>
      <c r="C52" s="20">
        <f t="shared" si="6"/>
        <v>11</v>
      </c>
      <c r="D52" s="20">
        <f t="shared" si="7"/>
        <v>0</v>
      </c>
      <c r="E52" s="20"/>
      <c r="F52" s="36" t="str">
        <f t="shared" si="8"/>
        <v>cic_zip_cd</v>
      </c>
      <c r="G52" s="36" t="str">
        <f t="shared" si="9"/>
        <v>string</v>
      </c>
      <c r="H52" s="26">
        <v>41</v>
      </c>
      <c r="I52" s="53"/>
      <c r="J52" s="53"/>
      <c r="K52" s="53"/>
      <c r="L52" s="52" t="s">
        <v>112</v>
      </c>
      <c r="M52" s="53"/>
      <c r="N52" s="52" t="s">
        <v>112</v>
      </c>
      <c r="O52" s="53"/>
      <c r="S52" s="41"/>
      <c r="U52" s="41"/>
    </row>
    <row r="53" spans="1:21">
      <c r="A53" t="s">
        <v>67</v>
      </c>
      <c r="B53" s="16" t="str">
        <f t="shared" si="5"/>
        <v>tot_prd_cst_amt double</v>
      </c>
      <c r="C53" s="20">
        <f t="shared" si="6"/>
        <v>16</v>
      </c>
      <c r="D53" s="20">
        <f t="shared" si="7"/>
        <v>0</v>
      </c>
      <c r="E53" s="20"/>
      <c r="F53" s="36" t="str">
        <f t="shared" si="8"/>
        <v>tot_prd_cst_amt</v>
      </c>
      <c r="G53" s="36" t="str">
        <f t="shared" si="9"/>
        <v>double</v>
      </c>
      <c r="H53" s="29">
        <v>42</v>
      </c>
      <c r="I53" s="53"/>
      <c r="J53" s="53"/>
      <c r="K53" s="53"/>
      <c r="L53" s="52">
        <v>17.739999999999998</v>
      </c>
      <c r="M53" s="53"/>
      <c r="N53" s="52">
        <v>69.89</v>
      </c>
      <c r="O53" s="53"/>
      <c r="S53" s="41"/>
      <c r="U53" s="41"/>
    </row>
    <row r="54" spans="1:21">
      <c r="A54" t="s">
        <v>68</v>
      </c>
      <c r="B54" s="16" t="str">
        <f t="shared" si="5"/>
        <v>cobrnd_crdhldr_flag string</v>
      </c>
      <c r="C54" s="20">
        <f t="shared" si="6"/>
        <v>20</v>
      </c>
      <c r="D54" s="20">
        <f t="shared" si="7"/>
        <v>0</v>
      </c>
      <c r="F54" s="36" t="str">
        <f t="shared" si="8"/>
        <v>cobrnd_crdhldr_flag</v>
      </c>
      <c r="G54" s="36" t="str">
        <f t="shared" si="9"/>
        <v>string</v>
      </c>
      <c r="H54" s="26">
        <v>43</v>
      </c>
      <c r="I54" s="53"/>
      <c r="J54" s="53"/>
      <c r="K54" s="53"/>
      <c r="L54" s="52" t="s">
        <v>120</v>
      </c>
      <c r="M54" s="53"/>
      <c r="N54" s="52" t="s">
        <v>120</v>
      </c>
      <c r="O54" s="53"/>
      <c r="S54" s="41"/>
      <c r="U54" s="41"/>
    </row>
    <row r="55" spans="1:21">
      <c r="A55" t="s">
        <v>69</v>
      </c>
      <c r="B55" s="16" t="str">
        <f t="shared" si="5"/>
        <v>card_tier string</v>
      </c>
      <c r="C55" s="20">
        <f t="shared" si="6"/>
        <v>10</v>
      </c>
      <c r="D55" s="20">
        <f t="shared" si="7"/>
        <v>0</v>
      </c>
      <c r="E55" s="20"/>
      <c r="F55" s="36" t="str">
        <f t="shared" si="8"/>
        <v>card_tier</v>
      </c>
      <c r="G55" s="36" t="str">
        <f t="shared" si="9"/>
        <v>string</v>
      </c>
      <c r="H55" s="26">
        <v>44</v>
      </c>
      <c r="I55" s="53"/>
      <c r="J55" s="53"/>
      <c r="K55" s="53"/>
      <c r="L55" s="52" t="s">
        <v>112</v>
      </c>
      <c r="M55" s="53"/>
      <c r="N55" s="52" t="s">
        <v>112</v>
      </c>
      <c r="O55" s="53"/>
      <c r="S55" s="41"/>
      <c r="U55" s="41"/>
    </row>
    <row r="56" spans="1:21">
      <c r="A56" t="s">
        <v>70</v>
      </c>
      <c r="B56" s="16" t="str">
        <f t="shared" si="5"/>
        <v>gid_discount_amounts double</v>
      </c>
      <c r="C56" s="20">
        <f t="shared" si="6"/>
        <v>21</v>
      </c>
      <c r="D56" s="20">
        <f t="shared" si="7"/>
        <v>0</v>
      </c>
      <c r="E56" s="20"/>
      <c r="F56" s="36" t="str">
        <f t="shared" si="8"/>
        <v>gid_discount_amounts</v>
      </c>
      <c r="G56" s="36" t="str">
        <f t="shared" si="9"/>
        <v>double</v>
      </c>
      <c r="H56" s="29">
        <v>45</v>
      </c>
      <c r="I56" s="53"/>
      <c r="J56" s="53"/>
      <c r="K56" s="53"/>
      <c r="L56" s="52" t="s">
        <v>112</v>
      </c>
      <c r="M56" s="53"/>
      <c r="N56" s="52" t="s">
        <v>112</v>
      </c>
      <c r="O56" s="53"/>
      <c r="S56" s="41"/>
      <c r="U56" s="41"/>
    </row>
    <row r="57" spans="1:21">
      <c r="A57" t="s">
        <v>71</v>
      </c>
      <c r="B57" s="16" t="str">
        <f t="shared" si="5"/>
        <v>gid_gross_amt double</v>
      </c>
      <c r="C57" s="20">
        <f t="shared" si="6"/>
        <v>14</v>
      </c>
      <c r="D57" s="20">
        <f t="shared" si="7"/>
        <v>0</v>
      </c>
      <c r="F57" s="36" t="str">
        <f t="shared" si="8"/>
        <v>gid_gross_amt</v>
      </c>
      <c r="G57" s="36" t="str">
        <f t="shared" si="9"/>
        <v>double</v>
      </c>
      <c r="H57" s="26">
        <v>46</v>
      </c>
      <c r="I57" s="53"/>
      <c r="J57" s="53"/>
      <c r="K57" s="53"/>
      <c r="L57" s="52">
        <v>68</v>
      </c>
      <c r="M57" s="53"/>
      <c r="N57" s="52" t="s">
        <v>112</v>
      </c>
      <c r="O57" s="53"/>
      <c r="S57" s="41"/>
      <c r="U57" s="41"/>
    </row>
    <row r="58" spans="1:21">
      <c r="A58" t="s">
        <v>72</v>
      </c>
      <c r="B58" s="16" t="str">
        <f t="shared" si="5"/>
        <v>str_nbr bigint</v>
      </c>
      <c r="C58" s="20">
        <f t="shared" si="6"/>
        <v>8</v>
      </c>
      <c r="D58" s="20">
        <f t="shared" si="7"/>
        <v>0</v>
      </c>
      <c r="E58" s="20"/>
      <c r="F58" s="36" t="str">
        <f t="shared" si="8"/>
        <v>str_nbr</v>
      </c>
      <c r="G58" s="36" t="str">
        <f t="shared" si="9"/>
        <v>bigint</v>
      </c>
      <c r="H58" s="26">
        <v>47</v>
      </c>
      <c r="I58" s="53"/>
      <c r="J58" s="53"/>
      <c r="K58" s="53"/>
      <c r="L58" s="52" t="s">
        <v>112</v>
      </c>
      <c r="M58" s="53"/>
      <c r="N58" s="52">
        <v>8255</v>
      </c>
      <c r="O58" s="53"/>
      <c r="S58" s="41"/>
      <c r="U58" s="41"/>
    </row>
    <row r="59" spans="1:21">
      <c r="A59" t="s">
        <v>10</v>
      </c>
      <c r="B59" s="16" t="str">
        <f t="shared" si="5"/>
        <v>regr_nbr string</v>
      </c>
      <c r="C59" s="20">
        <f t="shared" si="6"/>
        <v>9</v>
      </c>
      <c r="D59" s="20">
        <f t="shared" si="7"/>
        <v>0</v>
      </c>
      <c r="E59" s="20"/>
      <c r="F59" s="36" t="str">
        <f t="shared" si="8"/>
        <v>regr_nbr</v>
      </c>
      <c r="G59" s="36" t="str">
        <f t="shared" si="9"/>
        <v>string</v>
      </c>
      <c r="H59" s="29">
        <v>48</v>
      </c>
      <c r="I59" s="53"/>
      <c r="J59" s="53"/>
      <c r="K59" s="53"/>
      <c r="L59" s="52" t="s">
        <v>112</v>
      </c>
      <c r="M59" s="53"/>
      <c r="N59" s="52" t="s">
        <v>124</v>
      </c>
      <c r="O59" s="53"/>
      <c r="S59" s="41"/>
      <c r="U59" s="41"/>
    </row>
    <row r="60" spans="1:21">
      <c r="A60" t="s">
        <v>11</v>
      </c>
      <c r="B60" s="16" t="str">
        <f t="shared" si="5"/>
        <v>txn_nbr bigint</v>
      </c>
      <c r="C60" s="20">
        <f t="shared" si="6"/>
        <v>8</v>
      </c>
      <c r="D60" s="20">
        <f t="shared" si="7"/>
        <v>0</v>
      </c>
      <c r="F60" s="36" t="str">
        <f t="shared" si="8"/>
        <v>txn_nbr</v>
      </c>
      <c r="G60" s="36" t="str">
        <f t="shared" si="9"/>
        <v>bigint</v>
      </c>
      <c r="H60" s="26">
        <v>49</v>
      </c>
      <c r="I60" s="53"/>
      <c r="J60" s="53"/>
      <c r="K60" s="53"/>
      <c r="L60" s="52" t="s">
        <v>112</v>
      </c>
      <c r="M60" s="53"/>
      <c r="N60" s="52">
        <v>706</v>
      </c>
      <c r="O60" s="53"/>
      <c r="S60" s="41"/>
      <c r="U60" s="41"/>
    </row>
    <row r="61" spans="1:21">
      <c r="A61" t="s">
        <v>73</v>
      </c>
      <c r="B61" s="16" t="str">
        <f t="shared" si="5"/>
        <v>txn_dt string</v>
      </c>
      <c r="C61" s="20">
        <f t="shared" si="6"/>
        <v>7</v>
      </c>
      <c r="D61" s="20">
        <f t="shared" si="7"/>
        <v>0</v>
      </c>
      <c r="E61" s="20"/>
      <c r="F61" s="45" t="str">
        <f t="shared" si="8"/>
        <v>txn_dt</v>
      </c>
      <c r="G61" s="45" t="str">
        <f t="shared" si="9"/>
        <v>string</v>
      </c>
      <c r="H61" s="26">
        <v>50</v>
      </c>
      <c r="I61" s="53"/>
      <c r="J61" s="53"/>
      <c r="K61" s="53"/>
      <c r="L61" s="54">
        <v>37389</v>
      </c>
      <c r="M61" s="55"/>
      <c r="N61" s="54">
        <v>38346</v>
      </c>
      <c r="O61" s="55"/>
      <c r="S61" s="42"/>
      <c r="U61" s="42"/>
    </row>
    <row r="62" spans="1:21">
      <c r="A62" t="s">
        <v>12</v>
      </c>
      <c r="B62" s="16" t="str">
        <f t="shared" si="5"/>
        <v>txn_tm string</v>
      </c>
      <c r="C62" s="20">
        <f t="shared" si="6"/>
        <v>7</v>
      </c>
      <c r="D62" s="20">
        <f t="shared" si="7"/>
        <v>0</v>
      </c>
      <c r="E62" s="20"/>
      <c r="F62" s="45" t="str">
        <f t="shared" si="8"/>
        <v>txn_tm</v>
      </c>
      <c r="G62" s="45" t="str">
        <f t="shared" si="9"/>
        <v>string</v>
      </c>
      <c r="H62" s="29">
        <v>51</v>
      </c>
      <c r="I62" s="53"/>
      <c r="J62" s="53"/>
      <c r="K62" s="53"/>
      <c r="L62" s="56" t="s">
        <v>112</v>
      </c>
      <c r="M62" s="55"/>
      <c r="N62" s="54">
        <v>38346</v>
      </c>
      <c r="O62" s="55"/>
      <c r="S62" s="42"/>
      <c r="U62" s="43"/>
    </row>
    <row r="63" spans="1:21">
      <c r="A63" t="s">
        <v>74</v>
      </c>
      <c r="B63" s="16" t="str">
        <f t="shared" si="5"/>
        <v>brand_cd bigint</v>
      </c>
      <c r="C63" s="20">
        <f t="shared" si="6"/>
        <v>9</v>
      </c>
      <c r="D63" s="20">
        <f t="shared" si="7"/>
        <v>0</v>
      </c>
      <c r="F63" s="36" t="str">
        <f t="shared" si="8"/>
        <v>brand_cd</v>
      </c>
      <c r="G63" s="36" t="str">
        <f t="shared" si="9"/>
        <v>bigint</v>
      </c>
      <c r="H63" s="26">
        <v>52</v>
      </c>
      <c r="I63" s="53"/>
      <c r="J63" s="53"/>
      <c r="K63" s="53"/>
      <c r="L63" s="52">
        <v>1</v>
      </c>
      <c r="M63" s="53"/>
      <c r="N63" s="52">
        <v>1</v>
      </c>
      <c r="O63" s="53"/>
      <c r="S63" s="41"/>
      <c r="U63" s="41"/>
    </row>
    <row r="64" spans="1:21">
      <c r="A64" t="s">
        <v>75</v>
      </c>
      <c r="B64" s="16" t="str">
        <f t="shared" si="5"/>
        <v>country string</v>
      </c>
      <c r="C64" s="20">
        <f t="shared" si="6"/>
        <v>8</v>
      </c>
      <c r="D64" s="20">
        <f t="shared" si="7"/>
        <v>0</v>
      </c>
      <c r="E64" s="20"/>
      <c r="F64" s="36" t="str">
        <f t="shared" si="8"/>
        <v>country</v>
      </c>
      <c r="G64" s="36" t="str">
        <f t="shared" si="9"/>
        <v>string</v>
      </c>
      <c r="H64" s="26">
        <v>53</v>
      </c>
      <c r="I64" s="53"/>
      <c r="J64" s="53"/>
      <c r="K64" s="53"/>
      <c r="L64" s="52" t="s">
        <v>125</v>
      </c>
      <c r="M64" s="53"/>
      <c r="N64" s="52" t="s">
        <v>125</v>
      </c>
      <c r="O64" s="53"/>
      <c r="S64" s="41"/>
      <c r="U64" s="41"/>
    </row>
    <row r="65" spans="1:21">
      <c r="A65" t="s">
        <v>76</v>
      </c>
      <c r="B65" s="16" t="str">
        <f t="shared" si="5"/>
        <v>ins_dt string</v>
      </c>
      <c r="C65" s="20">
        <f t="shared" si="6"/>
        <v>7</v>
      </c>
      <c r="D65" s="20">
        <f t="shared" si="7"/>
        <v>0</v>
      </c>
      <c r="E65" s="20"/>
      <c r="F65" s="36" t="str">
        <f t="shared" si="8"/>
        <v>ins_dt</v>
      </c>
      <c r="G65" s="36" t="str">
        <f t="shared" si="9"/>
        <v>string</v>
      </c>
      <c r="H65" s="29">
        <v>54</v>
      </c>
      <c r="I65" s="53"/>
      <c r="J65" s="53"/>
      <c r="K65" s="53"/>
      <c r="L65" s="52" t="s">
        <v>139</v>
      </c>
      <c r="M65" s="53"/>
      <c r="N65" s="52" t="s">
        <v>126</v>
      </c>
      <c r="O65" s="53"/>
      <c r="S65" s="41"/>
      <c r="U65" s="41"/>
    </row>
    <row r="66" spans="1:21">
      <c r="A66" t="s">
        <v>77</v>
      </c>
      <c r="B66" s="16" t="str">
        <f t="shared" si="5"/>
        <v>updt_dt string</v>
      </c>
      <c r="C66" s="20">
        <f t="shared" si="6"/>
        <v>8</v>
      </c>
      <c r="D66" s="20">
        <f t="shared" si="7"/>
        <v>0</v>
      </c>
      <c r="F66" s="36" t="str">
        <f t="shared" si="8"/>
        <v>updt_dt</v>
      </c>
      <c r="G66" s="36" t="str">
        <f t="shared" si="9"/>
        <v>string</v>
      </c>
      <c r="H66" s="26">
        <v>55</v>
      </c>
      <c r="I66" s="53"/>
      <c r="J66" s="53"/>
      <c r="K66" s="53"/>
      <c r="L66" s="52" t="s">
        <v>140</v>
      </c>
      <c r="M66" s="53"/>
      <c r="N66" s="52" t="s">
        <v>127</v>
      </c>
      <c r="O66" s="53"/>
      <c r="S66" s="41"/>
      <c r="U66" s="41"/>
    </row>
    <row r="67" spans="1:21">
      <c r="A67" t="s">
        <v>78</v>
      </c>
      <c r="B67" s="16" t="str">
        <f t="shared" si="5"/>
        <v>ship_ctry_cd string</v>
      </c>
      <c r="C67" s="20">
        <f t="shared" si="6"/>
        <v>13</v>
      </c>
      <c r="D67" s="20">
        <f t="shared" si="7"/>
        <v>0</v>
      </c>
      <c r="E67" s="20"/>
      <c r="F67" s="36" t="str">
        <f t="shared" si="8"/>
        <v>ship_ctry_cd</v>
      </c>
      <c r="G67" s="36" t="str">
        <f t="shared" si="9"/>
        <v>string</v>
      </c>
      <c r="H67" s="26">
        <v>56</v>
      </c>
      <c r="I67" s="53"/>
      <c r="J67" s="53"/>
      <c r="K67" s="53"/>
      <c r="L67" s="52" t="s">
        <v>112</v>
      </c>
      <c r="M67" s="53"/>
      <c r="N67" s="52" t="s">
        <v>112</v>
      </c>
      <c r="O67" s="53"/>
      <c r="S67" s="41"/>
      <c r="U67" s="41"/>
    </row>
    <row r="68" spans="1:21">
      <c r="A68" t="s">
        <v>79</v>
      </c>
      <c r="B68" s="16" t="str">
        <f t="shared" si="5"/>
        <v>eu_mkt_cd string</v>
      </c>
      <c r="C68" s="20">
        <f t="shared" si="6"/>
        <v>10</v>
      </c>
      <c r="D68" s="20">
        <f t="shared" si="7"/>
        <v>0</v>
      </c>
      <c r="E68" s="20"/>
      <c r="F68" s="36" t="str">
        <f t="shared" si="8"/>
        <v>eu_mkt_cd</v>
      </c>
      <c r="G68" s="36" t="str">
        <f t="shared" si="9"/>
        <v>string</v>
      </c>
      <c r="H68" s="29">
        <v>57</v>
      </c>
      <c r="I68" s="53"/>
      <c r="J68" s="53"/>
      <c r="K68" s="53"/>
      <c r="L68" s="52" t="s">
        <v>112</v>
      </c>
      <c r="M68" s="53"/>
      <c r="N68" s="52" t="s">
        <v>112</v>
      </c>
      <c r="O68" s="53"/>
      <c r="S68" s="41"/>
      <c r="U68" s="41"/>
    </row>
    <row r="69" spans="1:21">
      <c r="A69" t="s">
        <v>80</v>
      </c>
      <c r="B69" s="16" t="str">
        <f t="shared" si="5"/>
        <v>crt_tmst string</v>
      </c>
      <c r="C69" s="20">
        <f t="shared" si="6"/>
        <v>9</v>
      </c>
      <c r="D69" s="20">
        <f t="shared" si="7"/>
        <v>0</v>
      </c>
      <c r="F69" s="36" t="str">
        <f t="shared" si="8"/>
        <v>crt_tmst</v>
      </c>
      <c r="G69" s="36" t="str">
        <f t="shared" si="9"/>
        <v>string</v>
      </c>
      <c r="H69" s="26">
        <v>58</v>
      </c>
      <c r="I69" s="53"/>
      <c r="J69" s="53"/>
      <c r="K69" s="53"/>
      <c r="L69" s="52" t="s">
        <v>128</v>
      </c>
      <c r="M69" s="53"/>
      <c r="N69" s="52" t="s">
        <v>128</v>
      </c>
      <c r="O69" s="53"/>
      <c r="S69" s="41"/>
      <c r="U69" s="41"/>
    </row>
    <row r="70" spans="1:21">
      <c r="A70" t="s">
        <v>81</v>
      </c>
      <c r="B70" s="16" t="str">
        <f t="shared" si="5"/>
        <v>updt_tmst string</v>
      </c>
      <c r="C70" s="20">
        <f t="shared" si="6"/>
        <v>10</v>
      </c>
      <c r="D70" s="20">
        <f t="shared" si="7"/>
        <v>0</v>
      </c>
      <c r="E70" s="20"/>
      <c r="F70" s="36" t="str">
        <f t="shared" si="8"/>
        <v>updt_tmst</v>
      </c>
      <c r="G70" s="36" t="str">
        <f t="shared" si="9"/>
        <v>string</v>
      </c>
      <c r="H70" s="26">
        <v>59</v>
      </c>
      <c r="I70" s="53"/>
      <c r="J70" s="53"/>
      <c r="K70" s="53"/>
      <c r="L70" s="52" t="s">
        <v>128</v>
      </c>
      <c r="M70" s="53"/>
      <c r="N70" s="52" t="s">
        <v>128</v>
      </c>
      <c r="O70" s="53"/>
      <c r="S70" s="41"/>
      <c r="U70" s="41"/>
    </row>
    <row r="71" spans="1:21">
      <c r="A71" t="s">
        <v>82</v>
      </c>
      <c r="B71" s="16" t="str">
        <f t="shared" si="5"/>
        <v>epoc_id bigint</v>
      </c>
      <c r="C71" s="20">
        <f t="shared" si="6"/>
        <v>8</v>
      </c>
      <c r="D71" s="20">
        <f t="shared" si="7"/>
        <v>0</v>
      </c>
      <c r="E71" s="20"/>
      <c r="F71" s="36" t="str">
        <f t="shared" si="8"/>
        <v>epoc_id</v>
      </c>
      <c r="G71" s="36" t="str">
        <f t="shared" si="9"/>
        <v>bigint</v>
      </c>
      <c r="H71" s="29">
        <v>60</v>
      </c>
      <c r="I71" s="53"/>
      <c r="J71" s="53"/>
      <c r="K71" s="53"/>
      <c r="L71" s="52" t="s">
        <v>132</v>
      </c>
      <c r="M71" s="53"/>
      <c r="N71" s="52" t="s">
        <v>129</v>
      </c>
      <c r="O71" s="53"/>
      <c r="S71" s="41"/>
      <c r="U71" s="41"/>
    </row>
    <row r="72" spans="1:21">
      <c r="A72" t="s">
        <v>83</v>
      </c>
      <c r="B72" s="16" t="str">
        <f t="shared" si="5"/>
        <v>partn_dt string</v>
      </c>
      <c r="C72" s="20">
        <f t="shared" si="6"/>
        <v>9</v>
      </c>
      <c r="D72" s="20">
        <f t="shared" si="7"/>
        <v>0</v>
      </c>
      <c r="F72" s="36" t="str">
        <f t="shared" si="8"/>
        <v>partn_dt</v>
      </c>
      <c r="G72" s="36" t="str">
        <f t="shared" si="9"/>
        <v>string</v>
      </c>
      <c r="H72" s="26">
        <v>61</v>
      </c>
      <c r="I72" s="53"/>
      <c r="J72" s="53"/>
      <c r="K72" s="53"/>
      <c r="L72" s="52" t="s">
        <v>134</v>
      </c>
      <c r="M72" s="53"/>
      <c r="N72" s="52" t="s">
        <v>113</v>
      </c>
      <c r="O72" s="53"/>
      <c r="S72" s="41"/>
      <c r="U72" s="41"/>
    </row>
    <row r="74" spans="1:21">
      <c r="A74" t="s">
        <v>21</v>
      </c>
    </row>
    <row r="75" spans="1:21">
      <c r="A75" t="s">
        <v>22</v>
      </c>
    </row>
    <row r="77" spans="1:21">
      <c r="A77" t="s">
        <v>82</v>
      </c>
    </row>
    <row r="78" spans="1:21">
      <c r="A78" t="s">
        <v>83</v>
      </c>
    </row>
    <row r="80" spans="1:21" ht="300">
      <c r="A80" s="1" t="s">
        <v>85</v>
      </c>
    </row>
    <row r="81" spans="1:1">
      <c r="A81" t="s">
        <v>84</v>
      </c>
    </row>
  </sheetData>
  <mergeCells count="4">
    <mergeCell ref="F1:I1"/>
    <mergeCell ref="G3:K3"/>
    <mergeCell ref="G4:K4"/>
    <mergeCell ref="G5:K5"/>
  </mergeCells>
  <pageMargins left="0.2" right="0.2" top="0.5" bottom="0.25" header="0.3" footer="0.3"/>
  <pageSetup paperSize="5" scale="65"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T92"/>
  <sheetViews>
    <sheetView topLeftCell="F1" zoomScale="80" zoomScaleNormal="80" workbookViewId="0">
      <pane ySplit="6450" topLeftCell="A61"/>
      <selection activeCell="M13" activeCellId="1" sqref="F13 M13:P13"/>
      <selection pane="bottomLeft" activeCell="F39" sqref="F39"/>
    </sheetView>
  </sheetViews>
  <sheetFormatPr defaultRowHeight="15"/>
  <cols>
    <col min="1" max="1" width="33.28515625" customWidth="1"/>
    <col min="2" max="2" width="33.85546875" bestFit="1" customWidth="1"/>
    <col min="3" max="3" width="10" bestFit="1" customWidth="1"/>
    <col min="4" max="4" width="13.7109375" bestFit="1" customWidth="1"/>
    <col min="6" max="6" width="31.85546875" customWidth="1"/>
    <col min="7" max="7" width="14" customWidth="1"/>
    <col min="8" max="8" width="5.5703125" bestFit="1" customWidth="1"/>
    <col min="9" max="9" width="12" bestFit="1" customWidth="1"/>
    <col min="10" max="10" width="8" customWidth="1"/>
    <col min="11" max="11" width="73.140625" customWidth="1"/>
    <col min="12" max="12" width="60.7109375" customWidth="1"/>
    <col min="13" max="16" width="21.7109375" customWidth="1"/>
    <col min="23" max="23" width="28" bestFit="1" customWidth="1"/>
    <col min="24" max="24" width="39.140625" bestFit="1" customWidth="1"/>
    <col min="25" max="25" width="20.85546875" bestFit="1" customWidth="1"/>
    <col min="26" max="26" width="32.28515625" bestFit="1" customWidth="1"/>
    <col min="28" max="28" width="22.7109375" bestFit="1" customWidth="1"/>
    <col min="38" max="38" width="19.7109375" customWidth="1"/>
  </cols>
  <sheetData>
    <row r="1" spans="1:72" ht="19.5" thickBot="1">
      <c r="F1" s="473" t="str">
        <f>UPPER(G5)</f>
        <v>CUST_ORD_TXN_XREF_T</v>
      </c>
      <c r="G1" s="473"/>
      <c r="H1" s="473"/>
      <c r="I1" s="473"/>
      <c r="J1" s="208"/>
      <c r="N1" s="5"/>
      <c r="O1" s="5"/>
      <c r="P1" s="5"/>
      <c r="W1" s="5"/>
      <c r="X1" s="5"/>
      <c r="Y1" s="5"/>
      <c r="Z1" s="5"/>
      <c r="AA1" s="5"/>
      <c r="AB1" s="5"/>
      <c r="AG1" s="195"/>
      <c r="AH1" s="195"/>
      <c r="AY1" s="210"/>
      <c r="BH1" s="16"/>
    </row>
    <row r="2" spans="1:72" ht="18.75">
      <c r="F2" s="6"/>
      <c r="I2" s="4"/>
      <c r="J2" s="4"/>
      <c r="M2" s="38" t="s">
        <v>86</v>
      </c>
      <c r="O2" s="5"/>
      <c r="P2" s="5"/>
      <c r="W2" s="5"/>
      <c r="X2" s="5"/>
      <c r="Y2" s="5"/>
      <c r="Z2" s="5"/>
      <c r="AA2" s="5"/>
      <c r="AB2" s="5"/>
      <c r="AG2" s="195"/>
      <c r="AH2" s="211" t="s">
        <v>4419</v>
      </c>
      <c r="AI2" s="211" t="s">
        <v>4420</v>
      </c>
      <c r="AL2" s="211" t="s">
        <v>4421</v>
      </c>
      <c r="AM2" s="211" t="s">
        <v>4422</v>
      </c>
      <c r="AP2" s="211" t="s">
        <v>4423</v>
      </c>
      <c r="AQ2" s="211" t="s">
        <v>4424</v>
      </c>
      <c r="AS2" s="211" t="s">
        <v>4425</v>
      </c>
      <c r="AT2" s="211" t="s">
        <v>4426</v>
      </c>
      <c r="AW2" s="211" t="s">
        <v>4427</v>
      </c>
      <c r="AX2" s="211" t="s">
        <v>4428</v>
      </c>
      <c r="AY2" s="210"/>
      <c r="AZ2" s="211" t="s">
        <v>4419</v>
      </c>
      <c r="BA2" s="211" t="s">
        <v>4420</v>
      </c>
      <c r="BD2" s="211" t="s">
        <v>4421</v>
      </c>
      <c r="BE2" s="211" t="s">
        <v>4422</v>
      </c>
      <c r="BH2" s="211" t="s">
        <v>4423</v>
      </c>
      <c r="BI2" s="211" t="s">
        <v>4424</v>
      </c>
      <c r="BK2" s="211" t="s">
        <v>4425</v>
      </c>
      <c r="BL2" s="211" t="s">
        <v>4426</v>
      </c>
      <c r="BO2" s="211" t="s">
        <v>4427</v>
      </c>
      <c r="BP2" s="211" t="s">
        <v>4428</v>
      </c>
      <c r="BT2" s="211" t="s">
        <v>4429</v>
      </c>
    </row>
    <row r="3" spans="1:72">
      <c r="F3" s="3" t="s">
        <v>87</v>
      </c>
      <c r="G3" s="475" t="s">
        <v>106</v>
      </c>
      <c r="H3" s="475"/>
      <c r="I3" s="475"/>
      <c r="J3" s="475"/>
      <c r="K3" s="475"/>
      <c r="L3" s="137"/>
      <c r="M3" s="39" t="s">
        <v>107</v>
      </c>
      <c r="O3" s="5"/>
      <c r="P3" s="5"/>
      <c r="W3" s="5"/>
      <c r="X3" s="5"/>
      <c r="Y3" s="5"/>
      <c r="Z3" s="5"/>
      <c r="AA3" s="5"/>
      <c r="AB3" s="5"/>
      <c r="AG3" s="195"/>
      <c r="AH3" s="195"/>
      <c r="AY3" s="210"/>
      <c r="BH3" s="16"/>
      <c r="BT3" s="16" t="str">
        <f>"hive -e 'set hive.cli.print.header=true; select * from "&amp;G6&amp;" acquisition_date = "&amp;"""22-APR-17"""&amp;" limit 10000;'&gt;"&amp;$G$4&amp;"_"&amp;$G$6&amp;"_10k_sample.txt;"</f>
        <v>hive -e 'set hive.cli.print.header=true; select * from DB_CUSTBASE_PRODREFRESH.CUST_ORD_TXN_XREF_T acquisition_date = "22-APR-17" limit 10000;'&gt;DB_CUSTBASE_PRODREFRESH_DB_CUSTBASE_PRODREFRESH.CUST_ORD_TXN_XREF_T_10k_sample.txt;</v>
      </c>
    </row>
    <row r="4" spans="1:72" ht="15.75" thickBot="1">
      <c r="F4" s="3" t="s">
        <v>88</v>
      </c>
      <c r="G4" s="474" t="str">
        <f>LEFT(G6,(FIND(".",G6)-1))</f>
        <v>DB_CUSTBASE_PRODREFRESH</v>
      </c>
      <c r="H4" s="474" t="e">
        <f>LEFT(H6,(FIND(".",H6)-1))</f>
        <v>#VALUE!</v>
      </c>
      <c r="I4" s="474" t="e">
        <f>LEFT(I6,(FIND(".",I6)-1))</f>
        <v>#VALUE!</v>
      </c>
      <c r="J4" s="474"/>
      <c r="K4" s="474" t="e">
        <f>LEFT(K6,(FIND(".",K6)-1))</f>
        <v>#VALUE!</v>
      </c>
      <c r="L4" s="136"/>
      <c r="M4" s="40" t="s">
        <v>108</v>
      </c>
      <c r="O4" s="5"/>
      <c r="P4" s="5"/>
      <c r="W4" s="5"/>
      <c r="X4" s="5"/>
      <c r="Y4" s="5"/>
      <c r="Z4" s="5"/>
      <c r="AA4" s="5"/>
      <c r="AB4" s="5"/>
      <c r="AG4" s="195"/>
      <c r="AH4" s="195"/>
      <c r="AL4" s="15" t="s">
        <v>4049</v>
      </c>
      <c r="AY4" s="210"/>
      <c r="BD4" s="15" t="s">
        <v>4049</v>
      </c>
      <c r="BH4" s="16"/>
      <c r="BT4" t="s">
        <v>10424</v>
      </c>
    </row>
    <row r="5" spans="1:72">
      <c r="B5" s="9"/>
      <c r="F5" s="3" t="s">
        <v>89</v>
      </c>
      <c r="G5" s="474" t="str">
        <f>RIGHT(G6,(LEN(G6)-(FIND(".",G6))))</f>
        <v>CUST_ORD_TXN_XREF_T</v>
      </c>
      <c r="H5" s="474" t="e">
        <f>RIGHT(H6,(LEN(H6)-(FIND(".",H6))))</f>
        <v>#VALUE!</v>
      </c>
      <c r="I5" s="474" t="e">
        <f>RIGHT(I6,(LEN(I6)-(FIND(".",I6))))</f>
        <v>#VALUE!</v>
      </c>
      <c r="J5" s="474"/>
      <c r="K5" s="474" t="e">
        <f>RIGHT(K6,(LEN(K6)-(FIND(".",K6))))</f>
        <v>#VALUE!</v>
      </c>
      <c r="L5" s="136"/>
      <c r="N5" s="5"/>
      <c r="O5" s="5"/>
      <c r="P5" s="5"/>
      <c r="W5" s="5"/>
      <c r="X5" s="5"/>
      <c r="Y5" s="5"/>
      <c r="Z5" s="5"/>
      <c r="AA5" s="5"/>
      <c r="AB5" s="5"/>
      <c r="AG5" s="195"/>
      <c r="AH5" s="195"/>
      <c r="AL5" s="60" t="s">
        <v>10571</v>
      </c>
      <c r="AY5" s="210"/>
      <c r="BD5" s="60" t="s">
        <v>10572</v>
      </c>
      <c r="BH5" s="16"/>
    </row>
    <row r="6" spans="1:72">
      <c r="F6" s="3" t="s">
        <v>90</v>
      </c>
      <c r="G6" s="65" t="s">
        <v>956</v>
      </c>
      <c r="H6" s="37"/>
      <c r="I6" s="37"/>
      <c r="J6" s="37"/>
      <c r="K6" s="37"/>
      <c r="L6" s="37"/>
      <c r="N6" s="5"/>
      <c r="O6" s="5"/>
      <c r="P6" s="5"/>
      <c r="W6" s="5"/>
      <c r="X6" s="5"/>
      <c r="Y6" s="5"/>
      <c r="Z6" s="5"/>
      <c r="AA6" s="5"/>
      <c r="AB6" s="5"/>
      <c r="AG6" s="195"/>
      <c r="AH6" s="33" t="s">
        <v>4050</v>
      </c>
      <c r="AI6" s="199" t="s">
        <v>4051</v>
      </c>
      <c r="AL6" s="9" t="s">
        <v>4127</v>
      </c>
      <c r="AP6" s="203" t="s">
        <v>4201</v>
      </c>
      <c r="AW6" s="206" t="s">
        <v>4203</v>
      </c>
      <c r="AY6" s="210"/>
      <c r="AZ6" s="33" t="s">
        <v>4052</v>
      </c>
      <c r="BD6" s="9" t="s">
        <v>4127</v>
      </c>
      <c r="BH6" s="203" t="s">
        <v>4201</v>
      </c>
    </row>
    <row r="7" spans="1:72" ht="15.75" thickBot="1">
      <c r="F7" s="3" t="s">
        <v>91</v>
      </c>
      <c r="G7" s="10">
        <v>42942</v>
      </c>
      <c r="H7" s="136"/>
      <c r="I7" s="4"/>
      <c r="J7" s="4"/>
      <c r="K7" s="12"/>
      <c r="L7" s="12"/>
      <c r="N7" s="5"/>
      <c r="O7" s="5"/>
      <c r="P7" s="5"/>
      <c r="W7" s="5"/>
      <c r="X7" s="5"/>
      <c r="Y7" s="5"/>
      <c r="Z7" s="5"/>
      <c r="AA7" s="5"/>
      <c r="AB7" s="5"/>
      <c r="AG7" s="195"/>
      <c r="AH7" s="195"/>
      <c r="AY7" s="210"/>
      <c r="BH7" s="16"/>
    </row>
    <row r="8" spans="1:72" ht="15.75" thickBot="1">
      <c r="A8" t="s">
        <v>3067</v>
      </c>
      <c r="F8" s="3" t="s">
        <v>92</v>
      </c>
      <c r="G8" s="13">
        <v>992528643</v>
      </c>
      <c r="H8" s="14"/>
      <c r="I8" s="4"/>
      <c r="J8" s="4"/>
      <c r="N8" s="5"/>
      <c r="O8" s="5"/>
      <c r="P8" s="5"/>
      <c r="W8" s="229" t="str">
        <f>"select count ("&amp;F$13&amp;") from "&amp;$G$6&amp;" ;"</f>
        <v>select count (TRANSACTION_NUM) from DB_CUSTBASE_PRODREFRESH.CUST_ORD_TXN_XREF_T ;</v>
      </c>
      <c r="X8" s="5"/>
      <c r="Y8" s="5"/>
      <c r="Z8" s="5"/>
      <c r="AA8" s="5"/>
      <c r="AB8" s="5"/>
      <c r="AG8" s="195"/>
      <c r="AH8" s="195"/>
      <c r="AS8" t="s">
        <v>14855</v>
      </c>
      <c r="AY8" s="210"/>
      <c r="BH8" s="16"/>
      <c r="BK8" t="s">
        <v>10573</v>
      </c>
    </row>
    <row r="9" spans="1:72">
      <c r="A9" t="s">
        <v>25</v>
      </c>
      <c r="F9" s="15" t="s">
        <v>93</v>
      </c>
      <c r="G9" s="16"/>
      <c r="H9" s="16"/>
      <c r="I9" s="4"/>
      <c r="J9" s="4"/>
      <c r="N9" s="5"/>
      <c r="O9" s="5"/>
      <c r="P9" s="5"/>
      <c r="W9" s="5"/>
      <c r="X9" s="5"/>
      <c r="Y9" s="5"/>
      <c r="Z9" s="5"/>
      <c r="AA9" s="5"/>
      <c r="AB9" s="5" t="s">
        <v>957</v>
      </c>
      <c r="AG9" s="195"/>
      <c r="AH9" s="195"/>
      <c r="AY9" s="210"/>
      <c r="BH9" s="16"/>
    </row>
    <row r="10" spans="1:72" ht="15.75" thickBot="1">
      <c r="A10" t="s">
        <v>2</v>
      </c>
      <c r="B10" s="3"/>
      <c r="F10" s="138" t="s">
        <v>3070</v>
      </c>
      <c r="I10" s="4"/>
      <c r="J10" s="4"/>
      <c r="N10" s="5"/>
      <c r="O10" s="5"/>
      <c r="P10" s="5"/>
      <c r="W10" s="5"/>
      <c r="X10" s="5"/>
      <c r="Y10" s="5"/>
      <c r="Z10" s="5"/>
      <c r="AA10" s="5"/>
      <c r="AB10" s="5"/>
      <c r="AG10" s="195"/>
      <c r="AH10" s="195"/>
      <c r="AM10" s="207" t="s">
        <v>4202</v>
      </c>
      <c r="AN10" s="15" t="s">
        <v>4126</v>
      </c>
      <c r="AQ10" s="207" t="s">
        <v>4202</v>
      </c>
      <c r="AS10" s="204" t="s">
        <v>4200</v>
      </c>
      <c r="AT10" s="204" t="s">
        <v>4418</v>
      </c>
      <c r="AU10" s="204"/>
      <c r="AV10" s="204"/>
      <c r="AY10" s="210"/>
      <c r="BE10" s="207" t="s">
        <v>4202</v>
      </c>
      <c r="BF10" s="15" t="s">
        <v>4126</v>
      </c>
      <c r="BH10" s="16"/>
      <c r="BI10" s="207" t="s">
        <v>4202</v>
      </c>
      <c r="BK10" s="204" t="s">
        <v>4200</v>
      </c>
    </row>
    <row r="11" spans="1:72" s="32" customFormat="1" ht="45.75" thickBot="1">
      <c r="A11" s="32" t="s">
        <v>3</v>
      </c>
      <c r="B11" s="33" t="s">
        <v>94</v>
      </c>
      <c r="C11" s="34" t="s">
        <v>95</v>
      </c>
      <c r="D11" s="34" t="s">
        <v>96</v>
      </c>
      <c r="E11" s="34"/>
      <c r="F11" s="17" t="s">
        <v>97</v>
      </c>
      <c r="G11" s="17" t="s">
        <v>98</v>
      </c>
      <c r="H11" s="18" t="s">
        <v>99</v>
      </c>
      <c r="I11" s="19" t="s">
        <v>100</v>
      </c>
      <c r="J11" s="19" t="s">
        <v>4488</v>
      </c>
      <c r="K11" s="17" t="s">
        <v>3071</v>
      </c>
      <c r="L11" s="17" t="s">
        <v>3072</v>
      </c>
      <c r="M11" s="455" t="s">
        <v>102</v>
      </c>
      <c r="N11" s="455" t="s">
        <v>103</v>
      </c>
      <c r="O11" s="455" t="s">
        <v>104</v>
      </c>
      <c r="P11" s="455" t="s">
        <v>105</v>
      </c>
      <c r="W11" s="66" t="s">
        <v>958</v>
      </c>
      <c r="X11" s="66"/>
      <c r="Y11" s="66" t="s">
        <v>959</v>
      </c>
      <c r="Z11" s="66"/>
      <c r="AA11" s="66"/>
      <c r="AB11" s="66" t="s">
        <v>960</v>
      </c>
      <c r="AC11"/>
      <c r="AD11"/>
      <c r="AE11"/>
      <c r="AG11" s="198" t="s">
        <v>4048</v>
      </c>
      <c r="AH11" s="201"/>
      <c r="AL11" s="202" t="str">
        <f>"from "&amp;$G$6</f>
        <v>from DB_CUSTBASE_PRODREFRESH.CUST_ORD_TXN_XREF_T</v>
      </c>
      <c r="AM11" s="205" t="s">
        <v>14595</v>
      </c>
      <c r="AP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db_custscience_interns.SUMMARY_of_DB_CUSTBASE_PRODREFRESH_CUST_ORD_TXN_XREF_T_distinct_values_table_stats (col_id int, distinct_values bigint) Row format delimited Fields terminated by '\t' Lines terminated by '\n'  Stored as textfile ;</v>
      </c>
      <c r="AQ11" s="205" t="s">
        <v>14854</v>
      </c>
      <c r="AR11"/>
      <c r="AS11"/>
      <c r="AT11"/>
      <c r="AU11"/>
      <c r="AV11"/>
      <c r="AW11"/>
      <c r="AX11"/>
      <c r="AY11" s="210"/>
      <c r="AZ11"/>
      <c r="BA11"/>
      <c r="BB11"/>
      <c r="BC11"/>
      <c r="BD11" s="209" t="str">
        <f>"from "&amp;$G$6</f>
        <v>from DB_CUSTBASE_PRODREFRESH.CUST_ORD_TXN_XREF_T</v>
      </c>
      <c r="BE11" s="32" t="s">
        <v>10574</v>
      </c>
      <c r="BF11"/>
      <c r="BG11"/>
      <c r="BH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db_custscience_interns.SUMMARY_of_DB_CUSTBASE_PRODREFRESH_CUST_ORD_TXN_XREF_T_null_value_count_table_stats (col_id int, null_value_count bigint) Row format delimited Fields terminated by '\t' Lines terminated by '\n'  Stored as textfile ;</v>
      </c>
      <c r="BI11" s="32" t="s">
        <v>10575</v>
      </c>
      <c r="BJ11"/>
      <c r="BK11" s="212" t="s">
        <v>2</v>
      </c>
      <c r="BL11"/>
      <c r="BM11"/>
      <c r="BN11"/>
      <c r="BO11"/>
      <c r="BP11"/>
      <c r="BQ11"/>
      <c r="BR11"/>
      <c r="BS11"/>
      <c r="BT11"/>
    </row>
    <row r="12" spans="1:72">
      <c r="A12" t="s">
        <v>26</v>
      </c>
      <c r="B12" s="16" t="str">
        <f>TRIM(A12)</f>
        <v>flow_key bigint</v>
      </c>
      <c r="C12" s="20">
        <f>SEARCH(" ",B12)</f>
        <v>9</v>
      </c>
      <c r="D12" s="20">
        <f>IFERROR(SEARCH(" ",B12,C12+1),0)</f>
        <v>0</v>
      </c>
      <c r="E12" s="20"/>
      <c r="F12" s="62" t="str">
        <f>UPPER(LEFT(B12,C12-1))</f>
        <v>FLOW_KEY</v>
      </c>
      <c r="G12" s="62" t="str">
        <f>TRIM(RIGHT(A12,LEN(A12) - (C12+1)))</f>
        <v>bigint</v>
      </c>
      <c r="H12" s="107">
        <v>1</v>
      </c>
      <c r="I12" s="306">
        <f>VLOOKUP($H12,$AT:$AU,2,FALSE)</f>
        <v>133</v>
      </c>
      <c r="J12" s="108"/>
      <c r="K12" s="109"/>
      <c r="L12" s="166"/>
      <c r="M12" s="343" t="s">
        <v>3345</v>
      </c>
      <c r="N12" s="343" t="s">
        <v>3345</v>
      </c>
      <c r="O12" s="343" t="s">
        <v>3345</v>
      </c>
      <c r="P12" s="343" t="s">
        <v>3345</v>
      </c>
      <c r="W12" s="16" t="str">
        <f>F12&amp;"  "&amp;G12&amp;","</f>
        <v>FLOW_KEY  bigint,</v>
      </c>
      <c r="X12" s="67" t="s">
        <v>3223</v>
      </c>
      <c r="Y12" s="68" t="str">
        <f>F12&amp;","</f>
        <v>FLOW_KEY,</v>
      </c>
      <c r="Z12" s="67" t="s">
        <v>3284</v>
      </c>
      <c r="AA12" s="67"/>
      <c r="AB12" s="68" t="str">
        <f>",a."&amp;F12</f>
        <v>,a.FLOW_KEY</v>
      </c>
      <c r="AG12" s="197" t="str">
        <f>"col_"&amp;H12</f>
        <v>col_1</v>
      </c>
      <c r="AH12" s="196" t="str">
        <f>"create table db_custscience_interns."&amp;$AG12&amp;"_"&amp;$G$4&amp;"_"&amp;$G$5&amp;"_distinct_values_table_stats (col_id int, distinct_values bigint) Row format delimited Fields terminated by '\t' Lines terminated by '\n'  Stored as textfile ;"</f>
        <v>create table db_custscience_interns.col_1_DB_CUSTBASE_PRODREFRESH_CUST_ORD_TXN_XREF_T_distinct_values_table_stats (col_id int, distinct_values bigint) Row format delimited Fields terminated by '\t' Lines terminated by '\n'  Stored as textfile ;</v>
      </c>
      <c r="AI12" t="s">
        <v>14718</v>
      </c>
      <c r="AL12" s="16" t="str">
        <f>"insert into table "&amp;"db_custscience_interns."&amp;$AG12&amp;"_"&amp;$G$4&amp;"_"&amp;$G$5&amp;"_distinct_values_table_stats select "&amp;"'"&amp;$H12&amp;"'"&amp;" as col_id, count (distinct "&amp;$F12&amp;") as distinct_values"</f>
        <v>insert into table db_custscience_interns.col_1_DB_CUSTBASE_PRODREFRESH_CUST_ORD_TXN_XREF_T_distinct_values_table_stats select '1' as col_id, count (distinct FLOW_KEY) as distinct_values</v>
      </c>
      <c r="AM12" t="s">
        <v>14596</v>
      </c>
      <c r="AP12" s="16" t="str">
        <f>"insert into table "&amp;"db_custscience_interns."&amp;"SUMMARY_of_"&amp;$G$4&amp;"_"&amp;$G$5&amp;"_distinct_values_table_stats select col_id, distinct_values from db_custscience_interns."&amp;$AG12&amp;"_"&amp;$G$4&amp;"_"&amp;$G$5&amp;"_distinct_values_table_stats"&amp;" ;"</f>
        <v>insert into table db_custscience_interns.SUMMARY_of_DB_CUSTBASE_PRODREFRESH_CUST_ORD_TXN_XREF_T_distinct_values_table_stats select col_id, distinct_values from db_custscience_interns.col_1_DB_CUSTBASE_PRODREFRESH_CUST_ORD_TXN_XREF_T_distinct_values_table_stats ;</v>
      </c>
      <c r="AQ12" t="s">
        <v>14779</v>
      </c>
      <c r="AS12" s="212">
        <v>1</v>
      </c>
      <c r="AT12" s="212">
        <v>1</v>
      </c>
      <c r="AU12" s="212">
        <v>133</v>
      </c>
      <c r="AW12" s="16" t="str">
        <f>"drop table db_custscience_interns."&amp;$AG12&amp;"_"&amp;$G$4&amp;"_"&amp;$G$5&amp;"_distinct_values_table_stats;"</f>
        <v>drop table db_custscience_interns.col_1_DB_CUSTBASE_PRODREFRESH_CUST_ORD_TXN_XREF_T_distinct_values_table_stats;</v>
      </c>
      <c r="AX12" t="s">
        <v>10577</v>
      </c>
      <c r="AY12" s="210"/>
      <c r="AZ12" s="16" t="str">
        <f>"create table db_custscience_interns."&amp;$AG12&amp;"_"&amp;$G$4&amp;"_"&amp;$G$5&amp;"_null_value_count_table_stats (col_id int, null_value_count bigint) Row format delimited Fields terminated by '\t' Lines terminated by '\n'  Stored as textfile ;"</f>
        <v>create table db_custscience_interns.col_1_DB_CUSTBASE_PRODREFRESH_CUST_ORD_TXN_XREF_T_null_value_count_table_stats (col_id int, null_value_count bigint) Row format delimited Fields terminated by '\t' Lines terminated by '\n'  Stored as textfile ;</v>
      </c>
      <c r="BA12" t="s">
        <v>10578</v>
      </c>
      <c r="BD12" s="16" t="str">
        <f t="shared" ref="BD12:BD72" si="0">"insert into table "&amp;"db_custscience_interns."&amp;$AG12&amp;"_"&amp;$G$4&amp;"_"&amp;$G$5&amp;"_null_value_count_table_stats select "&amp;"'"&amp;$H12&amp;"'"&amp;" as col_id, count (cust_key) as null_value_count where "&amp;$F12&amp;" IS NULL "</f>
        <v xml:space="preserve">insert into table db_custscience_interns.col_1_DB_CUSTBASE_PRODREFRESH_CUST_ORD_TXN_XREF_T_null_value_count_table_stats select '1' as col_id, count (cust_key) as null_value_count where FLOW_KEY IS NULL </v>
      </c>
      <c r="BE12" t="s">
        <v>10579</v>
      </c>
      <c r="BH12" s="16" t="str">
        <f>"insert into table "&amp;"db_custscience_interns."&amp;"SUMMARY_of_"&amp;$G$4&amp;"_"&amp;$G$5&amp;"_null_value_count_table_stats select col_id, null_value_count from db_custscience_interns."&amp;$AG12&amp;"_"&amp;$G$4&amp;"_"&amp;$G$5&amp;"_null_value_count_table_stats"&amp;" ;"</f>
        <v>insert into table db_custscience_interns.SUMMARY_of_DB_CUSTBASE_PRODREFRESH_CUST_ORD_TXN_XREF_T_null_value_count_table_stats select col_id, null_value_count from db_custscience_interns.col_1_DB_CUSTBASE_PRODREFRESH_CUST_ORD_TXN_XREF_T_null_value_count_table_stats ;</v>
      </c>
      <c r="BI12" t="s">
        <v>10580</v>
      </c>
      <c r="BK12" s="212" t="s">
        <v>5214</v>
      </c>
      <c r="BL12" s="278">
        <v>1</v>
      </c>
      <c r="BM12" s="278">
        <v>0</v>
      </c>
      <c r="BO12" s="16" t="str">
        <f>"drop table db_custscience_interns."&amp;$AG12&amp;"_"&amp;$G$4&amp;"_"&amp;$G$5&amp;"_null_value_count_table_stats ;"</f>
        <v>drop table db_custscience_interns.col_1_DB_CUSTBASE_PRODREFRESH_CUST_ORD_TXN_XREF_T_null_value_count_table_stats ;</v>
      </c>
      <c r="BP12" t="s">
        <v>14657</v>
      </c>
    </row>
    <row r="13" spans="1:72" ht="45">
      <c r="A13" t="s">
        <v>27</v>
      </c>
      <c r="B13" s="16" t="str">
        <f t="shared" ref="B13:B18" si="1">TRIM(A13)</f>
        <v>transaction_num bigint</v>
      </c>
      <c r="C13" s="20">
        <f t="shared" ref="C13:C18" si="2">SEARCH(" ",B13)</f>
        <v>16</v>
      </c>
      <c r="D13" s="20">
        <f t="shared" ref="D13:D18" si="3">IFERROR(SEARCH(" ",B13,C13+1),0)</f>
        <v>0</v>
      </c>
      <c r="E13" s="20"/>
      <c r="F13" s="45" t="str">
        <f t="shared" ref="F13:F72" si="4">UPPER(LEFT(B13,C13-1))</f>
        <v>TRANSACTION_NUM</v>
      </c>
      <c r="G13" s="36" t="str">
        <f t="shared" ref="G13:G18" si="5">TRIM(RIGHT(A13,LEN(A13) - (C13+1)))</f>
        <v>bigint</v>
      </c>
      <c r="H13" s="29">
        <v>2</v>
      </c>
      <c r="I13" s="308">
        <f t="shared" ref="I13:I72" si="6">VLOOKUP($H13,$AT:$AU,2,FALSE)</f>
        <v>976479489</v>
      </c>
      <c r="J13" s="30"/>
      <c r="K13" s="87" t="s">
        <v>13786</v>
      </c>
      <c r="L13" s="167"/>
      <c r="M13" s="450" t="s">
        <v>3377</v>
      </c>
      <c r="N13" s="450" t="s">
        <v>3378</v>
      </c>
      <c r="O13" s="450" t="s">
        <v>3346</v>
      </c>
      <c r="P13" s="450" t="s">
        <v>3347</v>
      </c>
      <c r="W13" s="144" t="str">
        <f t="shared" ref="W13:W72" si="7">F13&amp;"  "&amp;G13&amp;","</f>
        <v>TRANSACTION_NUM  bigint,</v>
      </c>
      <c r="X13" s="149" t="s">
        <v>3224</v>
      </c>
      <c r="Y13" s="150" t="str">
        <f t="shared" ref="Y13:Y72" si="8">F13&amp;","</f>
        <v>TRANSACTION_NUM,</v>
      </c>
      <c r="Z13" s="149" t="s">
        <v>3285</v>
      </c>
      <c r="AA13" s="149"/>
      <c r="AB13" s="150" t="str">
        <f t="shared" ref="AB13:AB72" si="9">",a."&amp;F13</f>
        <v>,a.TRANSACTION_NUM</v>
      </c>
      <c r="AG13" s="197" t="str">
        <f t="shared" ref="AG13:AG72" si="10">"col_"&amp;H13</f>
        <v>col_2</v>
      </c>
      <c r="AH13" s="196" t="str">
        <f t="shared" ref="AH13:AH72" si="11">"create table db_custscience_interns."&amp;$AG13&amp;"_"&amp;$G$4&amp;"_"&amp;$G$5&amp;"_distinct_values_table_stats (col_id int, distinct_values bigint) Row format delimited Fields terminated by '\t' Lines terminated by '\n'  Stored as textfile ;"</f>
        <v>create table db_custscience_interns.col_2_DB_CUSTBASE_PRODREFRESH_CUST_ORD_TXN_XREF_T_distinct_values_table_stats (col_id int, distinct_values bigint) Row format delimited Fields terminated by '\t' Lines terminated by '\n'  Stored as textfile ;</v>
      </c>
      <c r="AI13" t="s">
        <v>14719</v>
      </c>
      <c r="AL13" s="16" t="str">
        <f t="shared" ref="AL13:AL72" si="12">"insert into table "&amp;"db_custscience_interns."&amp;$AG13&amp;"_"&amp;$G$4&amp;"_"&amp;$G$5&amp;"_distinct_values_table_stats select "&amp;"'"&amp;$H13&amp;"'"&amp;" as col_id, count (distinct "&amp;$F13&amp;") as distinct_values"</f>
        <v>insert into table db_custscience_interns.col_2_DB_CUSTBASE_PRODREFRESH_CUST_ORD_TXN_XREF_T_distinct_values_table_stats select '2' as col_id, count (distinct TRANSACTION_NUM) as distinct_values</v>
      </c>
      <c r="AM13" t="s">
        <v>14597</v>
      </c>
      <c r="AP13" s="16" t="str">
        <f t="shared" ref="AP13:AP72" si="13">"insert into table "&amp;"db_custscience_interns."&amp;"SUMMARY_of_"&amp;$G$4&amp;"_"&amp;$G$5&amp;"_distinct_values_table_stats select col_id, distinct_values from db_custscience_interns."&amp;$AG13&amp;"_"&amp;$G$4&amp;"_"&amp;$G$5&amp;"_distinct_values_table_stats"&amp;" ;"</f>
        <v>insert into table db_custscience_interns.SUMMARY_of_DB_CUSTBASE_PRODREFRESH_CUST_ORD_TXN_XREF_T_distinct_values_table_stats select col_id, distinct_values from db_custscience_interns.col_2_DB_CUSTBASE_PRODREFRESH_CUST_ORD_TXN_XREF_T_distinct_values_table_stats ;</v>
      </c>
      <c r="AQ13" t="s">
        <v>14780</v>
      </c>
      <c r="AS13" s="212">
        <v>2</v>
      </c>
      <c r="AT13" s="212">
        <v>2</v>
      </c>
      <c r="AU13" s="212">
        <v>976479489</v>
      </c>
      <c r="AW13" s="16" t="str">
        <f t="shared" ref="AW13:AW72" si="14">"drop table db_custscience_interns."&amp;$AG13&amp;"_"&amp;$G$4&amp;"_"&amp;$G$5&amp;"_distinct_values_table_stats;"</f>
        <v>drop table db_custscience_interns.col_2_DB_CUSTBASE_PRODREFRESH_CUST_ORD_TXN_XREF_T_distinct_values_table_stats;</v>
      </c>
      <c r="AY13" s="210"/>
      <c r="AZ13" s="16" t="str">
        <f t="shared" ref="AZ13:AZ72" si="15">"create table db_custscience_interns."&amp;$AG13&amp;"_"&amp;$G$4&amp;"_"&amp;$G$5&amp;"_null_value_count_table_stats (col_id int, null_value_count bigint) Row format delimited Fields terminated by '\t' Lines terminated by '\n'  Stored as textfile ;"</f>
        <v>create table db_custscience_interns.col_2_DB_CUSTBASE_PRODREFRESH_CUST_ORD_TXN_XREF_T_null_value_count_table_stats (col_id int, null_value_count bigint) Row format delimited Fields terminated by '\t' Lines terminated by '\n'  Stored as textfile ;</v>
      </c>
      <c r="BD13" s="16" t="str">
        <f t="shared" si="0"/>
        <v xml:space="preserve">insert into table db_custscience_interns.col_2_DB_CUSTBASE_PRODREFRESH_CUST_ORD_TXN_XREF_T_null_value_count_table_stats select '2' as col_id, count (cust_key) as null_value_count where TRANSACTION_NUM IS NULL </v>
      </c>
      <c r="BH13" s="16" t="str">
        <f t="shared" ref="BH13:BH72" si="16">"insert into table "&amp;"db_custscience_interns."&amp;"SUMMARY_of_"&amp;$G$4&amp;"_"&amp;$G$5&amp;"_null_value_count_table_stats select col_id, null_value_count from db_custscience_interns."&amp;$AG13&amp;"_"&amp;$G$4&amp;"_"&amp;$G$5&amp;"_null_value_count_table_stats"&amp;" ;"</f>
        <v>insert into table db_custscience_interns.SUMMARY_of_DB_CUSTBASE_PRODREFRESH_CUST_ORD_TXN_XREF_T_null_value_count_table_stats select col_id, null_value_count from db_custscience_interns.col_2_DB_CUSTBASE_PRODREFRESH_CUST_ORD_TXN_XREF_T_null_value_count_table_stats ;</v>
      </c>
      <c r="BK13" s="212"/>
      <c r="BL13" s="278"/>
      <c r="BM13" s="278"/>
      <c r="BO13" s="16" t="str">
        <f t="shared" ref="BO13:BO72" si="17">"drop table db_custscience_interns."&amp;$AG13&amp;"_"&amp;$G$4&amp;"_"&amp;$G$5&amp;"_null_value_count_table_stats ;"</f>
        <v>drop table db_custscience_interns.col_2_DB_CUSTBASE_PRODREFRESH_CUST_ORD_TXN_XREF_T_null_value_count_table_stats ;</v>
      </c>
      <c r="BP13" t="s">
        <v>14658</v>
      </c>
    </row>
    <row r="14" spans="1:72" ht="90">
      <c r="A14" t="s">
        <v>28</v>
      </c>
      <c r="B14" s="16" t="str">
        <f t="shared" si="1"/>
        <v>order_num string</v>
      </c>
      <c r="C14" s="20">
        <f t="shared" si="2"/>
        <v>10</v>
      </c>
      <c r="D14" s="20">
        <f t="shared" si="3"/>
        <v>0</v>
      </c>
      <c r="E14" s="20"/>
      <c r="F14" s="44" t="str">
        <f t="shared" si="4"/>
        <v>ORDER_NUM</v>
      </c>
      <c r="G14" s="36" t="str">
        <f t="shared" si="5"/>
        <v>string</v>
      </c>
      <c r="H14" s="29">
        <v>3</v>
      </c>
      <c r="I14" s="308">
        <f t="shared" si="6"/>
        <v>155022225</v>
      </c>
      <c r="J14" s="30"/>
      <c r="K14" s="139" t="s">
        <v>3073</v>
      </c>
      <c r="L14" s="168"/>
      <c r="M14" s="366" t="s">
        <v>3379</v>
      </c>
      <c r="N14" s="366" t="s">
        <v>3380</v>
      </c>
      <c r="O14" s="366" t="s">
        <v>112</v>
      </c>
      <c r="P14" s="366" t="s">
        <v>112</v>
      </c>
      <c r="W14" s="144" t="str">
        <f t="shared" si="7"/>
        <v>ORDER_NUM  string,</v>
      </c>
      <c r="X14" s="149" t="s">
        <v>3225</v>
      </c>
      <c r="Y14" s="150" t="str">
        <f t="shared" si="8"/>
        <v>ORDER_NUM,</v>
      </c>
      <c r="Z14" s="149" t="s">
        <v>3286</v>
      </c>
      <c r="AA14" s="149"/>
      <c r="AB14" s="150" t="str">
        <f t="shared" si="9"/>
        <v>,a.ORDER_NUM</v>
      </c>
      <c r="AG14" s="197" t="str">
        <f t="shared" si="10"/>
        <v>col_3</v>
      </c>
      <c r="AH14" s="196" t="str">
        <f t="shared" si="11"/>
        <v>create table db_custscience_interns.col_3_DB_CUSTBASE_PRODREFRESH_CUST_ORD_TXN_XREF_T_distinct_values_table_stats (col_id int, distinct_values bigint) Row format delimited Fields terminated by '\t' Lines terminated by '\n'  Stored as textfile ;</v>
      </c>
      <c r="AI14" t="s">
        <v>14720</v>
      </c>
      <c r="AL14" s="16" t="str">
        <f t="shared" si="12"/>
        <v>insert into table db_custscience_interns.col_3_DB_CUSTBASE_PRODREFRESH_CUST_ORD_TXN_XREF_T_distinct_values_table_stats select '3' as col_id, count (distinct ORDER_NUM) as distinct_values</v>
      </c>
      <c r="AM14" t="s">
        <v>14598</v>
      </c>
      <c r="AP14" s="16" t="str">
        <f t="shared" si="13"/>
        <v>insert into table db_custscience_interns.SUMMARY_of_DB_CUSTBASE_PRODREFRESH_CUST_ORD_TXN_XREF_T_distinct_values_table_stats select col_id, distinct_values from db_custscience_interns.col_3_DB_CUSTBASE_PRODREFRESH_CUST_ORD_TXN_XREF_T_distinct_values_table_stats ;</v>
      </c>
      <c r="AQ14" t="s">
        <v>14781</v>
      </c>
      <c r="AS14" s="212">
        <v>11</v>
      </c>
      <c r="AT14" s="212">
        <v>11</v>
      </c>
      <c r="AU14" s="212">
        <v>57381467</v>
      </c>
      <c r="AW14" s="16" t="str">
        <f t="shared" si="14"/>
        <v>drop table db_custscience_interns.col_3_DB_CUSTBASE_PRODREFRESH_CUST_ORD_TXN_XREF_T_distinct_values_table_stats;</v>
      </c>
      <c r="AY14" s="210"/>
      <c r="AZ14" s="16" t="str">
        <f t="shared" si="15"/>
        <v>create table db_custscience_interns.col_3_DB_CUSTBASE_PRODREFRESH_CUST_ORD_TXN_XREF_T_null_value_count_table_stats (col_id int, null_value_count bigint) Row format delimited Fields terminated by '\t' Lines terminated by '\n'  Stored as textfile ;</v>
      </c>
      <c r="BD14" s="16" t="str">
        <f t="shared" si="0"/>
        <v xml:space="preserve">insert into table db_custscience_interns.col_3_DB_CUSTBASE_PRODREFRESH_CUST_ORD_TXN_XREF_T_null_value_count_table_stats select '3' as col_id, count (cust_key) as null_value_count where ORDER_NUM IS NULL </v>
      </c>
      <c r="BH14" s="16" t="str">
        <f t="shared" si="16"/>
        <v>insert into table db_custscience_interns.SUMMARY_of_DB_CUSTBASE_PRODREFRESH_CUST_ORD_TXN_XREF_T_null_value_count_table_stats select col_id, null_value_count from db_custscience_interns.col_3_DB_CUSTBASE_PRODREFRESH_CUST_ORD_TXN_XREF_T_null_value_count_table_stats ;</v>
      </c>
      <c r="BK14" s="212"/>
      <c r="BL14" s="278"/>
      <c r="BM14" s="278"/>
      <c r="BO14" s="16" t="str">
        <f t="shared" si="17"/>
        <v>drop table db_custscience_interns.col_3_DB_CUSTBASE_PRODREFRESH_CUST_ORD_TXN_XREF_T_null_value_count_table_stats ;</v>
      </c>
      <c r="BP14" t="s">
        <v>14659</v>
      </c>
    </row>
    <row r="15" spans="1:72" ht="135">
      <c r="A15" t="s">
        <v>29</v>
      </c>
      <c r="B15" s="16" t="str">
        <f t="shared" si="1"/>
        <v>demand_date string</v>
      </c>
      <c r="C15" s="20">
        <f t="shared" si="2"/>
        <v>12</v>
      </c>
      <c r="D15" s="20">
        <f t="shared" si="3"/>
        <v>0</v>
      </c>
      <c r="F15" s="44" t="str">
        <f t="shared" si="4"/>
        <v>DEMAND_DATE</v>
      </c>
      <c r="G15" s="36" t="str">
        <f t="shared" si="5"/>
        <v>string</v>
      </c>
      <c r="H15" s="29">
        <v>4</v>
      </c>
      <c r="I15" s="308">
        <f t="shared" si="6"/>
        <v>2964</v>
      </c>
      <c r="J15" s="30"/>
      <c r="K15" s="139" t="s">
        <v>3074</v>
      </c>
      <c r="L15" s="352" t="s">
        <v>3075</v>
      </c>
      <c r="M15" s="366" t="s">
        <v>3381</v>
      </c>
      <c r="N15" s="366" t="s">
        <v>3382</v>
      </c>
      <c r="O15" s="366" t="s">
        <v>112</v>
      </c>
      <c r="P15" s="366" t="s">
        <v>112</v>
      </c>
      <c r="W15" s="144" t="str">
        <f t="shared" si="7"/>
        <v>DEMAND_DATE  string,</v>
      </c>
      <c r="X15" s="149" t="s">
        <v>3226</v>
      </c>
      <c r="Y15" s="150" t="str">
        <f t="shared" si="8"/>
        <v>DEMAND_DATE,</v>
      </c>
      <c r="Z15" s="149" t="s">
        <v>3287</v>
      </c>
      <c r="AA15" s="149"/>
      <c r="AB15" s="150" t="str">
        <f t="shared" si="9"/>
        <v>,a.DEMAND_DATE</v>
      </c>
      <c r="AG15" s="197" t="str">
        <f t="shared" si="10"/>
        <v>col_4</v>
      </c>
      <c r="AH15" s="196" t="str">
        <f t="shared" si="11"/>
        <v>create table db_custscience_interns.col_4_DB_CUSTBASE_PRODREFRESH_CUST_ORD_TXN_XREF_T_distinct_values_table_stats (col_id int, distinct_values bigint) Row format delimited Fields terminated by '\t' Lines terminated by '\n'  Stored as textfile ;</v>
      </c>
      <c r="AI15" t="s">
        <v>14721</v>
      </c>
      <c r="AL15" s="16" t="str">
        <f t="shared" si="12"/>
        <v>insert into table db_custscience_interns.col_4_DB_CUSTBASE_PRODREFRESH_CUST_ORD_TXN_XREF_T_distinct_values_table_stats select '4' as col_id, count (distinct DEMAND_DATE) as distinct_values</v>
      </c>
      <c r="AM15" t="s">
        <v>14599</v>
      </c>
      <c r="AP15" s="16" t="str">
        <f t="shared" si="13"/>
        <v>insert into table db_custscience_interns.SUMMARY_of_DB_CUSTBASE_PRODREFRESH_CUST_ORD_TXN_XREF_T_distinct_values_table_stats select col_id, distinct_values from db_custscience_interns.col_4_DB_CUSTBASE_PRODREFRESH_CUST_ORD_TXN_XREF_T_distinct_values_table_stats ;</v>
      </c>
      <c r="AQ15" t="s">
        <v>14782</v>
      </c>
      <c r="AS15" s="212">
        <v>12</v>
      </c>
      <c r="AT15" s="212">
        <v>12</v>
      </c>
      <c r="AU15" s="212">
        <v>77596411</v>
      </c>
      <c r="AW15" s="16" t="str">
        <f t="shared" si="14"/>
        <v>drop table db_custscience_interns.col_4_DB_CUSTBASE_PRODREFRESH_CUST_ORD_TXN_XREF_T_distinct_values_table_stats;</v>
      </c>
      <c r="AY15" s="210"/>
      <c r="AZ15" s="16" t="str">
        <f t="shared" si="15"/>
        <v>create table db_custscience_interns.col_4_DB_CUSTBASE_PRODREFRESH_CUST_ORD_TXN_XREF_T_null_value_count_table_stats (col_id int, null_value_count bigint) Row format delimited Fields terminated by '\t' Lines terminated by '\n'  Stored as textfile ;</v>
      </c>
      <c r="BD15" s="16" t="str">
        <f t="shared" si="0"/>
        <v xml:space="preserve">insert into table db_custscience_interns.col_4_DB_CUSTBASE_PRODREFRESH_CUST_ORD_TXN_XREF_T_null_value_count_table_stats select '4' as col_id, count (cust_key) as null_value_count where DEMAND_DATE IS NULL </v>
      </c>
      <c r="BH15" s="16" t="str">
        <f t="shared" si="16"/>
        <v>insert into table db_custscience_interns.SUMMARY_of_DB_CUSTBASE_PRODREFRESH_CUST_ORD_TXN_XREF_T_null_value_count_table_stats select col_id, null_value_count from db_custscience_interns.col_4_DB_CUSTBASE_PRODREFRESH_CUST_ORD_TXN_XREF_T_null_value_count_table_stats ;</v>
      </c>
      <c r="BK15" s="212"/>
      <c r="BL15" s="278"/>
      <c r="BM15" s="278"/>
      <c r="BO15" s="16" t="str">
        <f t="shared" si="17"/>
        <v>drop table db_custscience_interns.col_4_DB_CUSTBASE_PRODREFRESH_CUST_ORD_TXN_XREF_T_null_value_count_table_stats ;</v>
      </c>
      <c r="BP15" t="s">
        <v>14660</v>
      </c>
    </row>
    <row r="16" spans="1:72" ht="90">
      <c r="A16" t="s">
        <v>30</v>
      </c>
      <c r="B16" s="16" t="str">
        <f t="shared" si="1"/>
        <v>ship_date string</v>
      </c>
      <c r="C16" s="20">
        <f t="shared" si="2"/>
        <v>10</v>
      </c>
      <c r="D16" s="20">
        <f t="shared" si="3"/>
        <v>0</v>
      </c>
      <c r="E16" s="20"/>
      <c r="F16" s="36" t="str">
        <f t="shared" si="4"/>
        <v>SHIP_DATE</v>
      </c>
      <c r="G16" s="36" t="str">
        <f t="shared" si="5"/>
        <v>string</v>
      </c>
      <c r="H16" s="26">
        <v>5</v>
      </c>
      <c r="I16" s="338">
        <f t="shared" si="6"/>
        <v>5728</v>
      </c>
      <c r="J16" s="75"/>
      <c r="K16" s="139" t="s">
        <v>3076</v>
      </c>
      <c r="L16" s="342"/>
      <c r="M16" s="344" t="s">
        <v>3348</v>
      </c>
      <c r="N16" s="344" t="s">
        <v>3348</v>
      </c>
      <c r="O16" s="344" t="s">
        <v>3348</v>
      </c>
      <c r="P16" s="344" t="s">
        <v>3348</v>
      </c>
      <c r="W16" s="144" t="str">
        <f t="shared" si="7"/>
        <v>SHIP_DATE  string,</v>
      </c>
      <c r="X16" s="149" t="s">
        <v>3227</v>
      </c>
      <c r="Y16" s="150" t="str">
        <f t="shared" si="8"/>
        <v>SHIP_DATE,</v>
      </c>
      <c r="Z16" s="149" t="s">
        <v>3288</v>
      </c>
      <c r="AA16" s="149"/>
      <c r="AB16" s="150" t="str">
        <f t="shared" si="9"/>
        <v>,a.SHIP_DATE</v>
      </c>
      <c r="AG16" s="197" t="str">
        <f t="shared" si="10"/>
        <v>col_5</v>
      </c>
      <c r="AH16" s="196" t="str">
        <f t="shared" si="11"/>
        <v>create table db_custscience_interns.col_5_DB_CUSTBASE_PRODREFRESH_CUST_ORD_TXN_XREF_T_distinct_values_table_stats (col_id int, distinct_values bigint) Row format delimited Fields terminated by '\t' Lines terminated by '\n'  Stored as textfile ;</v>
      </c>
      <c r="AI16" t="s">
        <v>14722</v>
      </c>
      <c r="AL16" s="16" t="str">
        <f t="shared" si="12"/>
        <v>insert into table db_custscience_interns.col_5_DB_CUSTBASE_PRODREFRESH_CUST_ORD_TXN_XREF_T_distinct_values_table_stats select '5' as col_id, count (distinct SHIP_DATE) as distinct_values</v>
      </c>
      <c r="AM16" t="s">
        <v>14600</v>
      </c>
      <c r="AP16" s="16" t="str">
        <f t="shared" si="13"/>
        <v>insert into table db_custscience_interns.SUMMARY_of_DB_CUSTBASE_PRODREFRESH_CUST_ORD_TXN_XREF_T_distinct_values_table_stats select col_id, distinct_values from db_custscience_interns.col_5_DB_CUSTBASE_PRODREFRESH_CUST_ORD_TXN_XREF_T_distinct_values_table_stats ;</v>
      </c>
      <c r="AQ16" t="s">
        <v>14783</v>
      </c>
      <c r="AS16" s="212">
        <v>13</v>
      </c>
      <c r="AT16" s="212">
        <v>13</v>
      </c>
      <c r="AU16" s="212">
        <v>167643</v>
      </c>
      <c r="AW16" s="16" t="str">
        <f t="shared" si="14"/>
        <v>drop table db_custscience_interns.col_5_DB_CUSTBASE_PRODREFRESH_CUST_ORD_TXN_XREF_T_distinct_values_table_stats;</v>
      </c>
      <c r="AY16" s="210"/>
      <c r="AZ16" s="16" t="str">
        <f t="shared" si="15"/>
        <v>create table db_custscience_interns.col_5_DB_CUSTBASE_PRODREFRESH_CUST_ORD_TXN_XREF_T_null_value_count_table_stats (col_id int, null_value_count bigint) Row format delimited Fields terminated by '\t' Lines terminated by '\n'  Stored as textfile ;</v>
      </c>
      <c r="BD16" s="16" t="str">
        <f t="shared" si="0"/>
        <v xml:space="preserve">insert into table db_custscience_interns.col_5_DB_CUSTBASE_PRODREFRESH_CUST_ORD_TXN_XREF_T_null_value_count_table_stats select '5' as col_id, count (cust_key) as null_value_count where SHIP_DATE IS NULL </v>
      </c>
      <c r="BH16" s="16" t="str">
        <f t="shared" si="16"/>
        <v>insert into table db_custscience_interns.SUMMARY_of_DB_CUSTBASE_PRODREFRESH_CUST_ORD_TXN_XREF_T_null_value_count_table_stats select col_id, null_value_count from db_custscience_interns.col_5_DB_CUSTBASE_PRODREFRESH_CUST_ORD_TXN_XREF_T_null_value_count_table_stats ;</v>
      </c>
      <c r="BK16" s="212"/>
      <c r="BL16" s="278"/>
      <c r="BM16" s="278"/>
      <c r="BO16" s="16" t="str">
        <f t="shared" si="17"/>
        <v>drop table db_custscience_interns.col_5_DB_CUSTBASE_PRODREFRESH_CUST_ORD_TXN_XREF_T_null_value_count_table_stats ;</v>
      </c>
      <c r="BP16" t="s">
        <v>14661</v>
      </c>
    </row>
    <row r="17" spans="1:68" ht="45">
      <c r="A17" t="s">
        <v>31</v>
      </c>
      <c r="B17" s="16" t="str">
        <f t="shared" si="1"/>
        <v>ship_amount double</v>
      </c>
      <c r="C17" s="20">
        <f t="shared" si="2"/>
        <v>12</v>
      </c>
      <c r="D17" s="20">
        <f t="shared" si="3"/>
        <v>0</v>
      </c>
      <c r="E17" s="20"/>
      <c r="F17" s="36" t="str">
        <f t="shared" si="4"/>
        <v>SHIP_AMOUNT</v>
      </c>
      <c r="G17" s="36" t="str">
        <f t="shared" si="5"/>
        <v>double</v>
      </c>
      <c r="H17" s="29">
        <v>6</v>
      </c>
      <c r="I17" s="338">
        <f t="shared" si="6"/>
        <v>2388</v>
      </c>
      <c r="J17" s="75"/>
      <c r="K17" s="140" t="s">
        <v>3077</v>
      </c>
      <c r="L17" s="342"/>
      <c r="M17" s="344" t="s">
        <v>3383</v>
      </c>
      <c r="N17" s="344" t="s">
        <v>1698</v>
      </c>
      <c r="O17" s="344" t="s">
        <v>112</v>
      </c>
      <c r="P17" s="344" t="s">
        <v>112</v>
      </c>
      <c r="W17" s="144" t="str">
        <f t="shared" si="7"/>
        <v>SHIP_AMOUNT  double,</v>
      </c>
      <c r="X17" s="149" t="s">
        <v>3228</v>
      </c>
      <c r="Y17" s="150" t="str">
        <f t="shared" si="8"/>
        <v>SHIP_AMOUNT,</v>
      </c>
      <c r="Z17" s="149" t="s">
        <v>3289</v>
      </c>
      <c r="AA17" s="149"/>
      <c r="AB17" s="150" t="str">
        <f t="shared" si="9"/>
        <v>,a.SHIP_AMOUNT</v>
      </c>
      <c r="AG17" s="197" t="str">
        <f t="shared" si="10"/>
        <v>col_6</v>
      </c>
      <c r="AH17" s="196" t="str">
        <f>"create table db_custscience_interns."&amp;$AG17&amp;"_"&amp;$G$4&amp;"_"&amp;$G$5&amp;"_distinct_values_table_stats (col_id int, distinct_values bigint) Row format delimited Fields terminated by '\t' Lines terminated by '\n'  Stored as textfile ;"</f>
        <v>create table db_custscience_interns.col_6_DB_CUSTBASE_PRODREFRESH_CUST_ORD_TXN_XREF_T_distinct_values_table_stats (col_id int, distinct_values bigint) Row format delimited Fields terminated by '\t' Lines terminated by '\n'  Stored as textfile ;</v>
      </c>
      <c r="AI17" t="s">
        <v>14723</v>
      </c>
      <c r="AL17" s="16" t="str">
        <f t="shared" si="12"/>
        <v>insert into table db_custscience_interns.col_6_DB_CUSTBASE_PRODREFRESH_CUST_ORD_TXN_XREF_T_distinct_values_table_stats select '6' as col_id, count (distinct SHIP_AMOUNT) as distinct_values</v>
      </c>
      <c r="AM17" t="s">
        <v>14601</v>
      </c>
      <c r="AP17" s="16" t="str">
        <f t="shared" si="13"/>
        <v>insert into table db_custscience_interns.SUMMARY_of_DB_CUSTBASE_PRODREFRESH_CUST_ORD_TXN_XREF_T_distinct_values_table_stats select col_id, distinct_values from db_custscience_interns.col_6_DB_CUSTBASE_PRODREFRESH_CUST_ORD_TXN_XREF_T_distinct_values_table_stats ;</v>
      </c>
      <c r="AQ17" t="s">
        <v>14784</v>
      </c>
      <c r="AS17" s="212">
        <v>14</v>
      </c>
      <c r="AT17" s="212">
        <v>14</v>
      </c>
      <c r="AU17" s="212">
        <v>2</v>
      </c>
      <c r="AW17" s="16" t="str">
        <f t="shared" si="14"/>
        <v>drop table db_custscience_interns.col_6_DB_CUSTBASE_PRODREFRESH_CUST_ORD_TXN_XREF_T_distinct_values_table_stats;</v>
      </c>
      <c r="AY17" s="210"/>
      <c r="AZ17" s="16" t="str">
        <f t="shared" si="15"/>
        <v>create table db_custscience_interns.col_6_DB_CUSTBASE_PRODREFRESH_CUST_ORD_TXN_XREF_T_null_value_count_table_stats (col_id int, null_value_count bigint) Row format delimited Fields terminated by '\t' Lines terminated by '\n'  Stored as textfile ;</v>
      </c>
      <c r="BD17" s="16" t="str">
        <f t="shared" si="0"/>
        <v xml:space="preserve">insert into table db_custscience_interns.col_6_DB_CUSTBASE_PRODREFRESH_CUST_ORD_TXN_XREF_T_null_value_count_table_stats select '6' as col_id, count (cust_key) as null_value_count where SHIP_AMOUNT IS NULL </v>
      </c>
      <c r="BH17" s="16" t="str">
        <f t="shared" si="16"/>
        <v>insert into table db_custscience_interns.SUMMARY_of_DB_CUSTBASE_PRODREFRESH_CUST_ORD_TXN_XREF_T_null_value_count_table_stats select col_id, null_value_count from db_custscience_interns.col_6_DB_CUSTBASE_PRODREFRESH_CUST_ORD_TXN_XREF_T_null_value_count_table_stats ;</v>
      </c>
      <c r="BK17" s="212"/>
      <c r="BL17" s="278"/>
      <c r="BM17" s="278"/>
      <c r="BO17" s="16" t="str">
        <f t="shared" si="17"/>
        <v>drop table db_custscience_interns.col_6_DB_CUSTBASE_PRODREFRESH_CUST_ORD_TXN_XREF_T_null_value_count_table_stats ;</v>
      </c>
      <c r="BP17" t="s">
        <v>14662</v>
      </c>
    </row>
    <row r="18" spans="1:68" ht="135">
      <c r="A18" t="s">
        <v>32</v>
      </c>
      <c r="B18" s="16" t="str">
        <f t="shared" si="1"/>
        <v>order_status string</v>
      </c>
      <c r="C18" s="20">
        <f t="shared" si="2"/>
        <v>13</v>
      </c>
      <c r="D18" s="20">
        <f t="shared" si="3"/>
        <v>0</v>
      </c>
      <c r="F18" s="44" t="str">
        <f t="shared" si="4"/>
        <v>ORDER_STATUS</v>
      </c>
      <c r="G18" s="36" t="str">
        <f t="shared" si="5"/>
        <v>string</v>
      </c>
      <c r="H18" s="26">
        <v>7</v>
      </c>
      <c r="I18" s="338">
        <f t="shared" si="6"/>
        <v>3</v>
      </c>
      <c r="J18" s="75"/>
      <c r="K18" s="141" t="s">
        <v>3078</v>
      </c>
      <c r="L18" s="466" t="s">
        <v>3079</v>
      </c>
      <c r="M18" s="366" t="s">
        <v>130</v>
      </c>
      <c r="N18" s="366" t="s">
        <v>130</v>
      </c>
      <c r="O18" s="366" t="s">
        <v>114</v>
      </c>
      <c r="P18" s="366" t="s">
        <v>114</v>
      </c>
      <c r="W18" s="144" t="str">
        <f t="shared" si="7"/>
        <v>ORDER_STATUS  string,</v>
      </c>
      <c r="X18" s="149" t="s">
        <v>3229</v>
      </c>
      <c r="Y18" s="150" t="str">
        <f t="shared" si="8"/>
        <v>ORDER_STATUS,</v>
      </c>
      <c r="Z18" s="149" t="s">
        <v>3290</v>
      </c>
      <c r="AA18" s="149"/>
      <c r="AB18" s="150" t="str">
        <f t="shared" si="9"/>
        <v>,a.ORDER_STATUS</v>
      </c>
      <c r="AG18" s="197" t="str">
        <f t="shared" si="10"/>
        <v>col_7</v>
      </c>
      <c r="AH18" s="196" t="str">
        <f t="shared" si="11"/>
        <v>create table db_custscience_interns.col_7_DB_CUSTBASE_PRODREFRESH_CUST_ORD_TXN_XREF_T_distinct_values_table_stats (col_id int, distinct_values bigint) Row format delimited Fields terminated by '\t' Lines terminated by '\n'  Stored as textfile ;</v>
      </c>
      <c r="AI18" t="s">
        <v>14724</v>
      </c>
      <c r="AL18" s="16" t="str">
        <f t="shared" si="12"/>
        <v>insert into table db_custscience_interns.col_7_DB_CUSTBASE_PRODREFRESH_CUST_ORD_TXN_XREF_T_distinct_values_table_stats select '7' as col_id, count (distinct ORDER_STATUS) as distinct_values</v>
      </c>
      <c r="AM18" t="s">
        <v>14602</v>
      </c>
      <c r="AP18" s="16" t="str">
        <f t="shared" si="13"/>
        <v>insert into table db_custscience_interns.SUMMARY_of_DB_CUSTBASE_PRODREFRESH_CUST_ORD_TXN_XREF_T_distinct_values_table_stats select col_id, distinct_values from db_custscience_interns.col_7_DB_CUSTBASE_PRODREFRESH_CUST_ORD_TXN_XREF_T_distinct_values_table_stats ;</v>
      </c>
      <c r="AQ18" t="s">
        <v>14785</v>
      </c>
      <c r="AS18" s="212">
        <v>15</v>
      </c>
      <c r="AT18" s="212">
        <v>15</v>
      </c>
      <c r="AU18" s="212">
        <v>2</v>
      </c>
      <c r="AW18" s="16" t="str">
        <f t="shared" si="14"/>
        <v>drop table db_custscience_interns.col_7_DB_CUSTBASE_PRODREFRESH_CUST_ORD_TXN_XREF_T_distinct_values_table_stats;</v>
      </c>
      <c r="AY18" s="210"/>
      <c r="AZ18" s="16" t="str">
        <f t="shared" si="15"/>
        <v>create table db_custscience_interns.col_7_DB_CUSTBASE_PRODREFRESH_CUST_ORD_TXN_XREF_T_null_value_count_table_stats (col_id int, null_value_count bigint) Row format delimited Fields terminated by '\t' Lines terminated by '\n'  Stored as textfile ;</v>
      </c>
      <c r="BD18" s="16" t="str">
        <f t="shared" si="0"/>
        <v xml:space="preserve">insert into table db_custscience_interns.col_7_DB_CUSTBASE_PRODREFRESH_CUST_ORD_TXN_XREF_T_null_value_count_table_stats select '7' as col_id, count (cust_key) as null_value_count where ORDER_STATUS IS NULL </v>
      </c>
      <c r="BH18" s="16" t="str">
        <f t="shared" si="16"/>
        <v>insert into table db_custscience_interns.SUMMARY_of_DB_CUSTBASE_PRODREFRESH_CUST_ORD_TXN_XREF_T_null_value_count_table_stats select col_id, null_value_count from db_custscience_interns.col_7_DB_CUSTBASE_PRODREFRESH_CUST_ORD_TXN_XREF_T_null_value_count_table_stats ;</v>
      </c>
      <c r="BK18" s="212"/>
      <c r="BL18" s="278"/>
      <c r="BM18" s="278"/>
      <c r="BO18" s="16" t="str">
        <f t="shared" si="17"/>
        <v>drop table db_custscience_interns.col_7_DB_CUSTBASE_PRODREFRESH_CUST_ORD_TXN_XREF_T_null_value_count_table_stats ;</v>
      </c>
      <c r="BP18" t="s">
        <v>14663</v>
      </c>
    </row>
    <row r="19" spans="1:68" ht="90">
      <c r="A19" t="s">
        <v>33</v>
      </c>
      <c r="B19" s="16" t="str">
        <f t="shared" ref="B19:B72" si="18">TRIM(A19)</f>
        <v>order_type string</v>
      </c>
      <c r="C19" s="20">
        <f t="shared" ref="C19:C72" si="19">SEARCH(" ",B19)</f>
        <v>11</v>
      </c>
      <c r="D19" s="20">
        <f t="shared" ref="D19:D72" si="20">IFERROR(SEARCH(" ",B19,C19+1),0)</f>
        <v>0</v>
      </c>
      <c r="E19" s="20"/>
      <c r="F19" s="36" t="str">
        <f t="shared" si="4"/>
        <v>ORDER_TYPE</v>
      </c>
      <c r="G19" s="36" t="str">
        <f t="shared" ref="G19:G72" si="21">TRIM(RIGHT(A19,LEN(A19) - (C19+1)))</f>
        <v>string</v>
      </c>
      <c r="H19" s="26">
        <v>8</v>
      </c>
      <c r="I19" s="338">
        <f t="shared" si="6"/>
        <v>13</v>
      </c>
      <c r="J19" s="75"/>
      <c r="K19" s="75"/>
      <c r="L19" s="168" t="s">
        <v>3080</v>
      </c>
      <c r="M19" s="344" t="s">
        <v>131</v>
      </c>
      <c r="N19" s="344" t="s">
        <v>120</v>
      </c>
      <c r="O19" s="344" t="s">
        <v>112</v>
      </c>
      <c r="P19" s="344" t="s">
        <v>112</v>
      </c>
      <c r="W19" s="144" t="str">
        <f t="shared" si="7"/>
        <v>ORDER_TYPE  string,</v>
      </c>
      <c r="X19" s="149" t="s">
        <v>3230</v>
      </c>
      <c r="Y19" s="150" t="str">
        <f t="shared" si="8"/>
        <v>ORDER_TYPE,</v>
      </c>
      <c r="Z19" s="149" t="s">
        <v>3291</v>
      </c>
      <c r="AA19" s="149"/>
      <c r="AB19" s="150" t="str">
        <f t="shared" si="9"/>
        <v>,a.ORDER_TYPE</v>
      </c>
      <c r="AG19" s="197" t="str">
        <f t="shared" si="10"/>
        <v>col_8</v>
      </c>
      <c r="AH19" s="196" t="str">
        <f t="shared" si="11"/>
        <v>create table db_custscience_interns.col_8_DB_CUSTBASE_PRODREFRESH_CUST_ORD_TXN_XREF_T_distinct_values_table_stats (col_id int, distinct_values bigint) Row format delimited Fields terminated by '\t' Lines terminated by '\n'  Stored as textfile ;</v>
      </c>
      <c r="AI19" t="s">
        <v>14725</v>
      </c>
      <c r="AL19" s="16" t="str">
        <f t="shared" si="12"/>
        <v>insert into table db_custscience_interns.col_8_DB_CUSTBASE_PRODREFRESH_CUST_ORD_TXN_XREF_T_distinct_values_table_stats select '8' as col_id, count (distinct ORDER_TYPE) as distinct_values</v>
      </c>
      <c r="AM19" t="s">
        <v>14603</v>
      </c>
      <c r="AP19" s="16" t="str">
        <f t="shared" si="13"/>
        <v>insert into table db_custscience_interns.SUMMARY_of_DB_CUSTBASE_PRODREFRESH_CUST_ORD_TXN_XREF_T_distinct_values_table_stats select col_id, distinct_values from db_custscience_interns.col_8_DB_CUSTBASE_PRODREFRESH_CUST_ORD_TXN_XREF_T_distinct_values_table_stats ;</v>
      </c>
      <c r="AQ19" t="s">
        <v>14786</v>
      </c>
      <c r="AS19" s="212">
        <v>16</v>
      </c>
      <c r="AT19" s="212">
        <v>16</v>
      </c>
      <c r="AU19" s="212">
        <v>2</v>
      </c>
      <c r="AW19" s="16" t="str">
        <f t="shared" si="14"/>
        <v>drop table db_custscience_interns.col_8_DB_CUSTBASE_PRODREFRESH_CUST_ORD_TXN_XREF_T_distinct_values_table_stats;</v>
      </c>
      <c r="AY19" s="210"/>
      <c r="AZ19" s="16" t="str">
        <f t="shared" si="15"/>
        <v>create table db_custscience_interns.col_8_DB_CUSTBASE_PRODREFRESH_CUST_ORD_TXN_XREF_T_null_value_count_table_stats (col_id int, null_value_count bigint) Row format delimited Fields terminated by '\t' Lines terminated by '\n'  Stored as textfile ;</v>
      </c>
      <c r="BD19" s="16" t="str">
        <f t="shared" si="0"/>
        <v xml:space="preserve">insert into table db_custscience_interns.col_8_DB_CUSTBASE_PRODREFRESH_CUST_ORD_TXN_XREF_T_null_value_count_table_stats select '8' as col_id, count (cust_key) as null_value_count where ORDER_TYPE IS NULL </v>
      </c>
      <c r="BH19" s="16" t="str">
        <f t="shared" si="16"/>
        <v>insert into table db_custscience_interns.SUMMARY_of_DB_CUSTBASE_PRODREFRESH_CUST_ORD_TXN_XREF_T_null_value_count_table_stats select col_id, null_value_count from db_custscience_interns.col_8_DB_CUSTBASE_PRODREFRESH_CUST_ORD_TXN_XREF_T_null_value_count_table_stats ;</v>
      </c>
      <c r="BK19" s="212"/>
      <c r="BL19" s="278"/>
      <c r="BM19" s="278"/>
      <c r="BO19" s="16" t="str">
        <f t="shared" si="17"/>
        <v>drop table db_custscience_interns.col_8_DB_CUSTBASE_PRODREFRESH_CUST_ORD_TXN_XREF_T_null_value_count_table_stats ;</v>
      </c>
      <c r="BP19" t="s">
        <v>14664</v>
      </c>
    </row>
    <row r="20" spans="1:68" ht="45">
      <c r="A20" t="s">
        <v>34</v>
      </c>
      <c r="B20" s="16" t="str">
        <f t="shared" si="18"/>
        <v>brand string</v>
      </c>
      <c r="C20" s="20">
        <f t="shared" si="19"/>
        <v>6</v>
      </c>
      <c r="D20" s="20">
        <f t="shared" si="20"/>
        <v>0</v>
      </c>
      <c r="E20" s="20"/>
      <c r="F20" s="45" t="str">
        <f t="shared" si="4"/>
        <v>BRAND</v>
      </c>
      <c r="G20" s="36" t="str">
        <f t="shared" si="21"/>
        <v>string</v>
      </c>
      <c r="H20" s="29">
        <v>9</v>
      </c>
      <c r="I20" s="338">
        <f t="shared" si="6"/>
        <v>8</v>
      </c>
      <c r="J20" s="75"/>
      <c r="K20" s="128" t="s">
        <v>3081</v>
      </c>
      <c r="L20" s="168" t="s">
        <v>3082</v>
      </c>
      <c r="M20" s="450" t="s">
        <v>3384</v>
      </c>
      <c r="N20" s="450" t="s">
        <v>3384</v>
      </c>
      <c r="O20" s="450" t="s">
        <v>115</v>
      </c>
      <c r="P20" s="450" t="s">
        <v>115</v>
      </c>
      <c r="W20" s="144" t="str">
        <f t="shared" si="7"/>
        <v>BRAND  string,</v>
      </c>
      <c r="X20" s="149" t="s">
        <v>3231</v>
      </c>
      <c r="Y20" s="150" t="str">
        <f t="shared" si="8"/>
        <v>BRAND,</v>
      </c>
      <c r="Z20" s="149" t="s">
        <v>3292</v>
      </c>
      <c r="AA20" s="149"/>
      <c r="AB20" s="150" t="str">
        <f t="shared" si="9"/>
        <v>,a.BRAND</v>
      </c>
      <c r="AG20" s="197" t="str">
        <f t="shared" si="10"/>
        <v>col_9</v>
      </c>
      <c r="AH20" s="196" t="str">
        <f t="shared" si="11"/>
        <v>create table db_custscience_interns.col_9_DB_CUSTBASE_PRODREFRESH_CUST_ORD_TXN_XREF_T_distinct_values_table_stats (col_id int, distinct_values bigint) Row format delimited Fields terminated by '\t' Lines terminated by '\n'  Stored as textfile ;</v>
      </c>
      <c r="AI20" t="s">
        <v>14726</v>
      </c>
      <c r="AL20" s="16" t="str">
        <f t="shared" si="12"/>
        <v>insert into table db_custscience_interns.col_9_DB_CUSTBASE_PRODREFRESH_CUST_ORD_TXN_XREF_T_distinct_values_table_stats select '9' as col_id, count (distinct BRAND) as distinct_values</v>
      </c>
      <c r="AM20" t="s">
        <v>14604</v>
      </c>
      <c r="AP20" s="16" t="str">
        <f t="shared" si="13"/>
        <v>insert into table db_custscience_interns.SUMMARY_of_DB_CUSTBASE_PRODREFRESH_CUST_ORD_TXN_XREF_T_distinct_values_table_stats select col_id, distinct_values from db_custscience_interns.col_9_DB_CUSTBASE_PRODREFRESH_CUST_ORD_TXN_XREF_T_distinct_values_table_stats ;</v>
      </c>
      <c r="AQ20" t="s">
        <v>14787</v>
      </c>
      <c r="AS20" s="212">
        <v>17</v>
      </c>
      <c r="AT20" s="212">
        <v>17</v>
      </c>
      <c r="AU20" s="212">
        <v>2</v>
      </c>
      <c r="AW20" s="16" t="str">
        <f t="shared" si="14"/>
        <v>drop table db_custscience_interns.col_9_DB_CUSTBASE_PRODREFRESH_CUST_ORD_TXN_XREF_T_distinct_values_table_stats;</v>
      </c>
      <c r="AY20" s="210"/>
      <c r="AZ20" s="16" t="str">
        <f t="shared" si="15"/>
        <v>create table db_custscience_interns.col_9_DB_CUSTBASE_PRODREFRESH_CUST_ORD_TXN_XREF_T_null_value_count_table_stats (col_id int, null_value_count bigint) Row format delimited Fields terminated by '\t' Lines terminated by '\n'  Stored as textfile ;</v>
      </c>
      <c r="BD20" s="16" t="str">
        <f t="shared" si="0"/>
        <v xml:space="preserve">insert into table db_custscience_interns.col_9_DB_CUSTBASE_PRODREFRESH_CUST_ORD_TXN_XREF_T_null_value_count_table_stats select '9' as col_id, count (cust_key) as null_value_count where BRAND IS NULL </v>
      </c>
      <c r="BH20" s="16" t="str">
        <f t="shared" si="16"/>
        <v>insert into table db_custscience_interns.SUMMARY_of_DB_CUSTBASE_PRODREFRESH_CUST_ORD_TXN_XREF_T_null_value_count_table_stats select col_id, null_value_count from db_custscience_interns.col_9_DB_CUSTBASE_PRODREFRESH_CUST_ORD_TXN_XREF_T_null_value_count_table_stats ;</v>
      </c>
      <c r="BK20" s="212"/>
      <c r="BL20" s="278"/>
      <c r="BM20" s="278"/>
      <c r="BO20" s="16" t="str">
        <f t="shared" si="17"/>
        <v>drop table db_custscience_interns.col_9_DB_CUSTBASE_PRODREFRESH_CUST_ORD_TXN_XREF_T_null_value_count_table_stats ;</v>
      </c>
      <c r="BP20" t="s">
        <v>14665</v>
      </c>
    </row>
    <row r="21" spans="1:68" ht="90.75" thickBot="1">
      <c r="A21" t="s">
        <v>35</v>
      </c>
      <c r="B21" s="16" t="str">
        <f t="shared" si="18"/>
        <v>customer_key bigint</v>
      </c>
      <c r="C21" s="20">
        <f t="shared" si="19"/>
        <v>13</v>
      </c>
      <c r="D21" s="20">
        <f t="shared" si="20"/>
        <v>0</v>
      </c>
      <c r="F21" s="304" t="str">
        <f t="shared" si="4"/>
        <v>CUSTOMER_KEY</v>
      </c>
      <c r="G21" s="158" t="str">
        <f t="shared" si="21"/>
        <v>bigint</v>
      </c>
      <c r="H21" s="159">
        <v>10</v>
      </c>
      <c r="I21" s="377">
        <f t="shared" si="6"/>
        <v>96373770</v>
      </c>
      <c r="J21" s="160"/>
      <c r="K21" s="161" t="s">
        <v>3083</v>
      </c>
      <c r="L21" s="379"/>
      <c r="M21" s="471" t="s">
        <v>3385</v>
      </c>
      <c r="N21" s="471" t="s">
        <v>3386</v>
      </c>
      <c r="O21" s="471" t="s">
        <v>3349</v>
      </c>
      <c r="P21" s="471" t="s">
        <v>3350</v>
      </c>
      <c r="W21" s="144" t="str">
        <f t="shared" si="7"/>
        <v>CUSTOMER_KEY  bigint,</v>
      </c>
      <c r="X21" s="149" t="s">
        <v>3232</v>
      </c>
      <c r="Y21" s="150" t="str">
        <f t="shared" si="8"/>
        <v>CUSTOMER_KEY,</v>
      </c>
      <c r="Z21" s="149" t="s">
        <v>3293</v>
      </c>
      <c r="AA21" s="149"/>
      <c r="AB21" s="150" t="str">
        <f t="shared" si="9"/>
        <v>,a.CUSTOMER_KEY</v>
      </c>
      <c r="AG21" s="197" t="str">
        <f t="shared" si="10"/>
        <v>col_10</v>
      </c>
      <c r="AH21" s="196" t="str">
        <f t="shared" si="11"/>
        <v>create table db_custscience_interns.col_10_DB_CUSTBASE_PRODREFRESH_CUST_ORD_TXN_XREF_T_distinct_values_table_stats (col_id int, distinct_values bigint) Row format delimited Fields terminated by '\t' Lines terminated by '\n'  Stored as textfile ;</v>
      </c>
      <c r="AI21" t="s">
        <v>14727</v>
      </c>
      <c r="AL21" s="16" t="str">
        <f t="shared" si="12"/>
        <v>insert into table db_custscience_interns.col_10_DB_CUSTBASE_PRODREFRESH_CUST_ORD_TXN_XREF_T_distinct_values_table_stats select '10' as col_id, count (distinct CUSTOMER_KEY) as distinct_values</v>
      </c>
      <c r="AM21" t="s">
        <v>14605</v>
      </c>
      <c r="AP21" s="16" t="str">
        <f t="shared" si="13"/>
        <v>insert into table db_custscience_interns.SUMMARY_of_DB_CUSTBASE_PRODREFRESH_CUST_ORD_TXN_XREF_T_distinct_values_table_stats select col_id, distinct_values from db_custscience_interns.col_10_DB_CUSTBASE_PRODREFRESH_CUST_ORD_TXN_XREF_T_distinct_values_table_stats ;</v>
      </c>
      <c r="AQ21" t="s">
        <v>14788</v>
      </c>
      <c r="AS21" s="212">
        <v>18</v>
      </c>
      <c r="AT21" s="212">
        <v>18</v>
      </c>
      <c r="AU21" s="212">
        <v>15185</v>
      </c>
      <c r="AW21" s="16" t="str">
        <f t="shared" si="14"/>
        <v>drop table db_custscience_interns.col_10_DB_CUSTBASE_PRODREFRESH_CUST_ORD_TXN_XREF_T_distinct_values_table_stats;</v>
      </c>
      <c r="AY21" s="210"/>
      <c r="AZ21" s="16" t="str">
        <f t="shared" si="15"/>
        <v>create table db_custscience_interns.col_10_DB_CUSTBASE_PRODREFRESH_CUST_ORD_TXN_XREF_T_null_value_count_table_stats (col_id int, null_value_count bigint) Row format delimited Fields terminated by '\t' Lines terminated by '\n'  Stored as textfile ;</v>
      </c>
      <c r="BD21" s="16" t="str">
        <f t="shared" si="0"/>
        <v xml:space="preserve">insert into table db_custscience_interns.col_10_DB_CUSTBASE_PRODREFRESH_CUST_ORD_TXN_XREF_T_null_value_count_table_stats select '10' as col_id, count (cust_key) as null_value_count where CUSTOMER_KEY IS NULL </v>
      </c>
      <c r="BH21" s="16" t="str">
        <f t="shared" si="16"/>
        <v>insert into table db_custscience_interns.SUMMARY_of_DB_CUSTBASE_PRODREFRESH_CUST_ORD_TXN_XREF_T_null_value_count_table_stats select col_id, null_value_count from db_custscience_interns.col_10_DB_CUSTBASE_PRODREFRESH_CUST_ORD_TXN_XREF_T_null_value_count_table_stats ;</v>
      </c>
      <c r="BK21" s="212"/>
      <c r="BL21" s="278"/>
      <c r="BM21" s="278"/>
      <c r="BO21" s="16" t="str">
        <f t="shared" si="17"/>
        <v>drop table db_custscience_interns.col_10_DB_CUSTBASE_PRODREFRESH_CUST_ORD_TXN_XREF_T_null_value_count_table_stats ;</v>
      </c>
      <c r="BP21" t="s">
        <v>14666</v>
      </c>
    </row>
    <row r="22" spans="1:68" ht="45">
      <c r="A22" t="s">
        <v>36</v>
      </c>
      <c r="B22" s="16" t="str">
        <f t="shared" si="18"/>
        <v>household_key bigint</v>
      </c>
      <c r="C22" s="20">
        <f t="shared" si="19"/>
        <v>14</v>
      </c>
      <c r="D22" s="20">
        <f t="shared" si="20"/>
        <v>0</v>
      </c>
      <c r="E22" s="20"/>
      <c r="F22" s="152" t="str">
        <f t="shared" si="4"/>
        <v>HOUSEHOLD_KEY</v>
      </c>
      <c r="G22" s="152" t="str">
        <f t="shared" si="21"/>
        <v>bigint</v>
      </c>
      <c r="H22" s="153">
        <v>11</v>
      </c>
      <c r="I22" s="373">
        <f t="shared" si="6"/>
        <v>57381467</v>
      </c>
      <c r="J22" s="154"/>
      <c r="K22" s="155" t="s">
        <v>3084</v>
      </c>
      <c r="L22" s="375"/>
      <c r="M22" s="463" t="s">
        <v>3387</v>
      </c>
      <c r="N22" s="463" t="s">
        <v>3388</v>
      </c>
      <c r="O22" s="463" t="s">
        <v>3351</v>
      </c>
      <c r="P22" s="463" t="s">
        <v>3352</v>
      </c>
      <c r="W22" s="144" t="str">
        <f t="shared" si="7"/>
        <v>HOUSEHOLD_KEY  bigint,</v>
      </c>
      <c r="X22" s="149" t="s">
        <v>3233</v>
      </c>
      <c r="Y22" s="150" t="str">
        <f t="shared" si="8"/>
        <v>HOUSEHOLD_KEY,</v>
      </c>
      <c r="Z22" s="149" t="s">
        <v>3294</v>
      </c>
      <c r="AA22" s="149"/>
      <c r="AB22" s="150" t="str">
        <f t="shared" si="9"/>
        <v>,a.HOUSEHOLD_KEY</v>
      </c>
      <c r="AG22" s="197" t="str">
        <f t="shared" si="10"/>
        <v>col_11</v>
      </c>
      <c r="AH22" s="196" t="str">
        <f t="shared" si="11"/>
        <v>create table db_custscience_interns.col_11_DB_CUSTBASE_PRODREFRESH_CUST_ORD_TXN_XREF_T_distinct_values_table_stats (col_id int, distinct_values bigint) Row format delimited Fields terminated by '\t' Lines terminated by '\n'  Stored as textfile ;</v>
      </c>
      <c r="AI22" t="s">
        <v>14728</v>
      </c>
      <c r="AL22" s="16" t="str">
        <f t="shared" si="12"/>
        <v>insert into table db_custscience_interns.col_11_DB_CUSTBASE_PRODREFRESH_CUST_ORD_TXN_XREF_T_distinct_values_table_stats select '11' as col_id, count (distinct HOUSEHOLD_KEY) as distinct_values</v>
      </c>
      <c r="AM22" t="s">
        <v>14606</v>
      </c>
      <c r="AP22" s="16" t="str">
        <f t="shared" si="13"/>
        <v>insert into table db_custscience_interns.SUMMARY_of_DB_CUSTBASE_PRODREFRESH_CUST_ORD_TXN_XREF_T_distinct_values_table_stats select col_id, distinct_values from db_custscience_interns.col_11_DB_CUSTBASE_PRODREFRESH_CUST_ORD_TXN_XREF_T_distinct_values_table_stats ;</v>
      </c>
      <c r="AQ22" t="s">
        <v>14789</v>
      </c>
      <c r="AS22" s="212">
        <v>19</v>
      </c>
      <c r="AT22" s="212">
        <v>19</v>
      </c>
      <c r="AU22" s="212">
        <v>4722</v>
      </c>
      <c r="AW22" s="16" t="str">
        <f t="shared" si="14"/>
        <v>drop table db_custscience_interns.col_11_DB_CUSTBASE_PRODREFRESH_CUST_ORD_TXN_XREF_T_distinct_values_table_stats;</v>
      </c>
      <c r="AY22" s="210"/>
      <c r="AZ22" s="16" t="str">
        <f t="shared" si="15"/>
        <v>create table db_custscience_interns.col_11_DB_CUSTBASE_PRODREFRESH_CUST_ORD_TXN_XREF_T_null_value_count_table_stats (col_id int, null_value_count bigint) Row format delimited Fields terminated by '\t' Lines terminated by '\n'  Stored as textfile ;</v>
      </c>
      <c r="BD22" s="16" t="str">
        <f t="shared" si="0"/>
        <v xml:space="preserve">insert into table db_custscience_interns.col_11_DB_CUSTBASE_PRODREFRESH_CUST_ORD_TXN_XREF_T_null_value_count_table_stats select '11' as col_id, count (cust_key) as null_value_count where HOUSEHOLD_KEY IS NULL </v>
      </c>
      <c r="BH22" s="16" t="str">
        <f t="shared" si="16"/>
        <v>insert into table db_custscience_interns.SUMMARY_of_DB_CUSTBASE_PRODREFRESH_CUST_ORD_TXN_XREF_T_null_value_count_table_stats select col_id, null_value_count from db_custscience_interns.col_11_DB_CUSTBASE_PRODREFRESH_CUST_ORD_TXN_XREF_T_null_value_count_table_stats ;</v>
      </c>
      <c r="BK22" s="212"/>
      <c r="BL22" s="278"/>
      <c r="BM22" s="278"/>
      <c r="BO22" s="16" t="str">
        <f t="shared" si="17"/>
        <v>drop table db_custscience_interns.col_11_DB_CUSTBASE_PRODREFRESH_CUST_ORD_TXN_XREF_T_null_value_count_table_stats ;</v>
      </c>
      <c r="BP22" t="s">
        <v>14667</v>
      </c>
    </row>
    <row r="23" spans="1:68" ht="75">
      <c r="A23" t="s">
        <v>37</v>
      </c>
      <c r="B23" s="16" t="str">
        <f t="shared" si="18"/>
        <v>email_key bigint</v>
      </c>
      <c r="C23" s="20">
        <f t="shared" si="19"/>
        <v>10</v>
      </c>
      <c r="D23" s="20">
        <f t="shared" si="20"/>
        <v>0</v>
      </c>
      <c r="E23" s="20"/>
      <c r="F23" s="36" t="str">
        <f t="shared" si="4"/>
        <v>EMAIL_KEY</v>
      </c>
      <c r="G23" s="36" t="str">
        <f t="shared" si="21"/>
        <v>bigint</v>
      </c>
      <c r="H23" s="29">
        <v>12</v>
      </c>
      <c r="I23" s="338">
        <f t="shared" si="6"/>
        <v>77596411</v>
      </c>
      <c r="J23" s="75"/>
      <c r="K23" s="141" t="s">
        <v>3085</v>
      </c>
      <c r="L23" s="342"/>
      <c r="M23" s="344" t="s">
        <v>3389</v>
      </c>
      <c r="N23" s="344" t="s">
        <v>3390</v>
      </c>
      <c r="O23" s="344" t="s">
        <v>112</v>
      </c>
      <c r="P23" s="344" t="s">
        <v>112</v>
      </c>
      <c r="W23" s="144" t="str">
        <f t="shared" si="7"/>
        <v>EMAIL_KEY  bigint,</v>
      </c>
      <c r="X23" s="149" t="s">
        <v>3234</v>
      </c>
      <c r="Y23" s="150" t="str">
        <f t="shared" si="8"/>
        <v>EMAIL_KEY,</v>
      </c>
      <c r="Z23" s="149" t="s">
        <v>3295</v>
      </c>
      <c r="AA23" s="149"/>
      <c r="AB23" s="150" t="str">
        <f t="shared" si="9"/>
        <v>,a.EMAIL_KEY</v>
      </c>
      <c r="AG23" s="197" t="str">
        <f t="shared" si="10"/>
        <v>col_12</v>
      </c>
      <c r="AH23" s="196" t="str">
        <f t="shared" si="11"/>
        <v>create table db_custscience_interns.col_12_DB_CUSTBASE_PRODREFRESH_CUST_ORD_TXN_XREF_T_distinct_values_table_stats (col_id int, distinct_values bigint) Row format delimited Fields terminated by '\t' Lines terminated by '\n'  Stored as textfile ;</v>
      </c>
      <c r="AI23" t="s">
        <v>14729</v>
      </c>
      <c r="AL23" s="16" t="str">
        <f t="shared" si="12"/>
        <v>insert into table db_custscience_interns.col_12_DB_CUSTBASE_PRODREFRESH_CUST_ORD_TXN_XREF_T_distinct_values_table_stats select '12' as col_id, count (distinct EMAIL_KEY) as distinct_values</v>
      </c>
      <c r="AM23" t="s">
        <v>14607</v>
      </c>
      <c r="AP23" s="16" t="str">
        <f t="shared" si="13"/>
        <v>insert into table db_custscience_interns.SUMMARY_of_DB_CUSTBASE_PRODREFRESH_CUST_ORD_TXN_XREF_T_distinct_values_table_stats select col_id, distinct_values from db_custscience_interns.col_12_DB_CUSTBASE_PRODREFRESH_CUST_ORD_TXN_XREF_T_distinct_values_table_stats ;</v>
      </c>
      <c r="AQ23" t="s">
        <v>14790</v>
      </c>
      <c r="AS23" s="212">
        <v>20</v>
      </c>
      <c r="AT23" s="212">
        <v>20</v>
      </c>
      <c r="AU23" s="212">
        <v>4367</v>
      </c>
      <c r="AW23" s="16" t="str">
        <f t="shared" si="14"/>
        <v>drop table db_custscience_interns.col_12_DB_CUSTBASE_PRODREFRESH_CUST_ORD_TXN_XREF_T_distinct_values_table_stats;</v>
      </c>
      <c r="AY23" s="210"/>
      <c r="AZ23" s="16" t="str">
        <f t="shared" si="15"/>
        <v>create table db_custscience_interns.col_12_DB_CUSTBASE_PRODREFRESH_CUST_ORD_TXN_XREF_T_null_value_count_table_stats (col_id int, null_value_count bigint) Row format delimited Fields terminated by '\t' Lines terminated by '\n'  Stored as textfile ;</v>
      </c>
      <c r="BD23" s="16" t="str">
        <f t="shared" si="0"/>
        <v xml:space="preserve">insert into table db_custscience_interns.col_12_DB_CUSTBASE_PRODREFRESH_CUST_ORD_TXN_XREF_T_null_value_count_table_stats select '12' as col_id, count (cust_key) as null_value_count where EMAIL_KEY IS NULL </v>
      </c>
      <c r="BH23" s="16" t="str">
        <f t="shared" si="16"/>
        <v>insert into table db_custscience_interns.SUMMARY_of_DB_CUSTBASE_PRODREFRESH_CUST_ORD_TXN_XREF_T_null_value_count_table_stats select col_id, null_value_count from db_custscience_interns.col_12_DB_CUSTBASE_PRODREFRESH_CUST_ORD_TXN_XREF_T_null_value_count_table_stats ;</v>
      </c>
      <c r="BK23" s="212"/>
      <c r="BL23" s="278"/>
      <c r="BM23" s="278"/>
      <c r="BO23" s="16" t="str">
        <f t="shared" si="17"/>
        <v>drop table db_custscience_interns.col_12_DB_CUSTBASE_PRODREFRESH_CUST_ORD_TXN_XREF_T_null_value_count_table_stats ;</v>
      </c>
      <c r="BP23" t="s">
        <v>14668</v>
      </c>
    </row>
    <row r="24" spans="1:68" ht="45">
      <c r="A24" t="s">
        <v>38</v>
      </c>
      <c r="B24" s="16" t="str">
        <f t="shared" si="18"/>
        <v>cust_acq_source_code bigint</v>
      </c>
      <c r="C24" s="20">
        <f t="shared" si="19"/>
        <v>21</v>
      </c>
      <c r="D24" s="20">
        <f t="shared" si="20"/>
        <v>0</v>
      </c>
      <c r="F24" s="36" t="str">
        <f t="shared" si="4"/>
        <v>CUST_ACQ_SOURCE_CODE</v>
      </c>
      <c r="G24" s="36" t="str">
        <f t="shared" si="21"/>
        <v>bigint</v>
      </c>
      <c r="H24" s="26">
        <v>13</v>
      </c>
      <c r="I24" s="338">
        <f t="shared" si="6"/>
        <v>167643</v>
      </c>
      <c r="J24" s="75"/>
      <c r="K24" s="141" t="s">
        <v>3086</v>
      </c>
      <c r="L24" s="342"/>
      <c r="M24" s="344" t="s">
        <v>3391</v>
      </c>
      <c r="N24" s="344" t="s">
        <v>3392</v>
      </c>
      <c r="O24" s="344" t="s">
        <v>3353</v>
      </c>
      <c r="P24" s="344" t="s">
        <v>3354</v>
      </c>
      <c r="W24" s="144" t="str">
        <f t="shared" si="7"/>
        <v>CUST_ACQ_SOURCE_CODE  bigint,</v>
      </c>
      <c r="X24" s="149" t="s">
        <v>3235</v>
      </c>
      <c r="Y24" s="150" t="str">
        <f t="shared" si="8"/>
        <v>CUST_ACQ_SOURCE_CODE,</v>
      </c>
      <c r="Z24" s="149" t="s">
        <v>3296</v>
      </c>
      <c r="AA24" s="149"/>
      <c r="AB24" s="150" t="str">
        <f t="shared" si="9"/>
        <v>,a.CUST_ACQ_SOURCE_CODE</v>
      </c>
      <c r="AG24" s="197" t="str">
        <f t="shared" si="10"/>
        <v>col_13</v>
      </c>
      <c r="AH24" s="196" t="str">
        <f t="shared" si="11"/>
        <v>create table db_custscience_interns.col_13_DB_CUSTBASE_PRODREFRESH_CUST_ORD_TXN_XREF_T_distinct_values_table_stats (col_id int, distinct_values bigint) Row format delimited Fields terminated by '\t' Lines terminated by '\n'  Stored as textfile ;</v>
      </c>
      <c r="AI24" t="s">
        <v>14730</v>
      </c>
      <c r="AL24" s="16" t="str">
        <f t="shared" si="12"/>
        <v>insert into table db_custscience_interns.col_13_DB_CUSTBASE_PRODREFRESH_CUST_ORD_TXN_XREF_T_distinct_values_table_stats select '13' as col_id, count (distinct CUST_ACQ_SOURCE_CODE) as distinct_values</v>
      </c>
      <c r="AM24" t="s">
        <v>14608</v>
      </c>
      <c r="AP24" s="16" t="str">
        <f t="shared" si="13"/>
        <v>insert into table db_custscience_interns.SUMMARY_of_DB_CUSTBASE_PRODREFRESH_CUST_ORD_TXN_XREF_T_distinct_values_table_stats select col_id, distinct_values from db_custscience_interns.col_13_DB_CUSTBASE_PRODREFRESH_CUST_ORD_TXN_XREF_T_distinct_values_table_stats ;</v>
      </c>
      <c r="AQ24" t="s">
        <v>14791</v>
      </c>
      <c r="AS24" s="212">
        <v>3</v>
      </c>
      <c r="AT24" s="212">
        <v>3</v>
      </c>
      <c r="AU24" s="212">
        <v>155022225</v>
      </c>
      <c r="AW24" s="16" t="str">
        <f t="shared" si="14"/>
        <v>drop table db_custscience_interns.col_13_DB_CUSTBASE_PRODREFRESH_CUST_ORD_TXN_XREF_T_distinct_values_table_stats;</v>
      </c>
      <c r="AY24" s="210"/>
      <c r="AZ24" s="16" t="str">
        <f t="shared" si="15"/>
        <v>create table db_custscience_interns.col_13_DB_CUSTBASE_PRODREFRESH_CUST_ORD_TXN_XREF_T_null_value_count_table_stats (col_id int, null_value_count bigint) Row format delimited Fields terminated by '\t' Lines terminated by '\n'  Stored as textfile ;</v>
      </c>
      <c r="BD24" s="16" t="str">
        <f t="shared" si="0"/>
        <v xml:space="preserve">insert into table db_custscience_interns.col_13_DB_CUSTBASE_PRODREFRESH_CUST_ORD_TXN_XREF_T_null_value_count_table_stats select '13' as col_id, count (cust_key) as null_value_count where CUST_ACQ_SOURCE_CODE IS NULL </v>
      </c>
      <c r="BH24" s="16" t="str">
        <f t="shared" si="16"/>
        <v>insert into table db_custscience_interns.SUMMARY_of_DB_CUSTBASE_PRODREFRESH_CUST_ORD_TXN_XREF_T_null_value_count_table_stats select col_id, null_value_count from db_custscience_interns.col_13_DB_CUSTBASE_PRODREFRESH_CUST_ORD_TXN_XREF_T_null_value_count_table_stats ;</v>
      </c>
      <c r="BK24" s="212"/>
      <c r="BL24" s="278"/>
      <c r="BM24" s="278"/>
      <c r="BO24" s="16" t="str">
        <f t="shared" si="17"/>
        <v>drop table db_custscience_interns.col_13_DB_CUSTBASE_PRODREFRESH_CUST_ORD_TXN_XREF_T_null_value_count_table_stats ;</v>
      </c>
      <c r="BP24" t="s">
        <v>14669</v>
      </c>
    </row>
    <row r="25" spans="1:68" ht="30">
      <c r="A25" t="s">
        <v>39</v>
      </c>
      <c r="B25" s="16" t="str">
        <f t="shared" si="18"/>
        <v>first_purchase_brand_flag string</v>
      </c>
      <c r="C25" s="20">
        <f t="shared" si="19"/>
        <v>26</v>
      </c>
      <c r="D25" s="20">
        <f t="shared" si="20"/>
        <v>0</v>
      </c>
      <c r="E25" s="20"/>
      <c r="F25" s="36" t="str">
        <f t="shared" si="4"/>
        <v>FIRST_PURCHASE_BRAND_FLAG</v>
      </c>
      <c r="G25" s="36" t="str">
        <f t="shared" si="21"/>
        <v>string</v>
      </c>
      <c r="H25" s="26">
        <v>14</v>
      </c>
      <c r="I25" s="338">
        <f t="shared" si="6"/>
        <v>2</v>
      </c>
      <c r="J25" s="75"/>
      <c r="K25" s="141" t="s">
        <v>3087</v>
      </c>
      <c r="L25" s="466" t="s">
        <v>3088</v>
      </c>
      <c r="M25" s="344" t="s">
        <v>120</v>
      </c>
      <c r="N25" s="344" t="s">
        <v>120</v>
      </c>
      <c r="O25" s="344" t="s">
        <v>120</v>
      </c>
      <c r="P25" s="344" t="s">
        <v>120</v>
      </c>
      <c r="W25" s="144" t="str">
        <f t="shared" si="7"/>
        <v>FIRST_PURCHASE_BRAND_FLAG  string,</v>
      </c>
      <c r="X25" s="149" t="s">
        <v>3236</v>
      </c>
      <c r="Y25" s="150" t="str">
        <f t="shared" si="8"/>
        <v>FIRST_PURCHASE_BRAND_FLAG,</v>
      </c>
      <c r="Z25" s="149" t="s">
        <v>3297</v>
      </c>
      <c r="AA25" s="149"/>
      <c r="AB25" s="150" t="str">
        <f t="shared" si="9"/>
        <v>,a.FIRST_PURCHASE_BRAND_FLAG</v>
      </c>
      <c r="AG25" s="197" t="str">
        <f t="shared" si="10"/>
        <v>col_14</v>
      </c>
      <c r="AH25" s="196" t="str">
        <f t="shared" si="11"/>
        <v>create table db_custscience_interns.col_14_DB_CUSTBASE_PRODREFRESH_CUST_ORD_TXN_XREF_T_distinct_values_table_stats (col_id int, distinct_values bigint) Row format delimited Fields terminated by '\t' Lines terminated by '\n'  Stored as textfile ;</v>
      </c>
      <c r="AI25" t="s">
        <v>14731</v>
      </c>
      <c r="AL25" s="16" t="str">
        <f t="shared" si="12"/>
        <v>insert into table db_custscience_interns.col_14_DB_CUSTBASE_PRODREFRESH_CUST_ORD_TXN_XREF_T_distinct_values_table_stats select '14' as col_id, count (distinct FIRST_PURCHASE_BRAND_FLAG) as distinct_values</v>
      </c>
      <c r="AM25" t="s">
        <v>14609</v>
      </c>
      <c r="AP25" s="16" t="str">
        <f t="shared" si="13"/>
        <v>insert into table db_custscience_interns.SUMMARY_of_DB_CUSTBASE_PRODREFRESH_CUST_ORD_TXN_XREF_T_distinct_values_table_stats select col_id, distinct_values from db_custscience_interns.col_14_DB_CUSTBASE_PRODREFRESH_CUST_ORD_TXN_XREF_T_distinct_values_table_stats ;</v>
      </c>
      <c r="AQ25" t="s">
        <v>14792</v>
      </c>
      <c r="AS25" s="212">
        <v>21</v>
      </c>
      <c r="AT25" s="212">
        <v>21</v>
      </c>
      <c r="AU25" s="212">
        <v>0</v>
      </c>
      <c r="AW25" s="16" t="str">
        <f t="shared" si="14"/>
        <v>drop table db_custscience_interns.col_14_DB_CUSTBASE_PRODREFRESH_CUST_ORD_TXN_XREF_T_distinct_values_table_stats;</v>
      </c>
      <c r="AY25" s="210"/>
      <c r="AZ25" s="16" t="str">
        <f t="shared" si="15"/>
        <v>create table db_custscience_interns.col_14_DB_CUSTBASE_PRODREFRESH_CUST_ORD_TXN_XREF_T_null_value_count_table_stats (col_id int, null_value_count bigint) Row format delimited Fields terminated by '\t' Lines terminated by '\n'  Stored as textfile ;</v>
      </c>
      <c r="BD25" s="16" t="str">
        <f t="shared" si="0"/>
        <v xml:space="preserve">insert into table db_custscience_interns.col_14_DB_CUSTBASE_PRODREFRESH_CUST_ORD_TXN_XREF_T_null_value_count_table_stats select '14' as col_id, count (cust_key) as null_value_count where FIRST_PURCHASE_BRAND_FLAG IS NULL </v>
      </c>
      <c r="BH25" s="16" t="str">
        <f t="shared" si="16"/>
        <v>insert into table db_custscience_interns.SUMMARY_of_DB_CUSTBASE_PRODREFRESH_CUST_ORD_TXN_XREF_T_null_value_count_table_stats select col_id, null_value_count from db_custscience_interns.col_14_DB_CUSTBASE_PRODREFRESH_CUST_ORD_TXN_XREF_T_null_value_count_table_stats ;</v>
      </c>
      <c r="BK25" s="212"/>
      <c r="BL25" s="278"/>
      <c r="BM25" s="278"/>
      <c r="BO25" s="16" t="str">
        <f t="shared" si="17"/>
        <v>drop table db_custscience_interns.col_14_DB_CUSTBASE_PRODREFRESH_CUST_ORD_TXN_XREF_T_null_value_count_table_stats ;</v>
      </c>
      <c r="BP25" t="s">
        <v>14670</v>
      </c>
    </row>
    <row r="26" spans="1:68" ht="74.25" customHeight="1">
      <c r="A26" t="s">
        <v>40</v>
      </c>
      <c r="B26" s="16" t="str">
        <f t="shared" si="18"/>
        <v>first_purchase_chan_flag string</v>
      </c>
      <c r="C26" s="20">
        <f t="shared" si="19"/>
        <v>25</v>
      </c>
      <c r="D26" s="20">
        <f t="shared" si="20"/>
        <v>0</v>
      </c>
      <c r="E26" s="20"/>
      <c r="F26" s="36" t="str">
        <f t="shared" si="4"/>
        <v>FIRST_PURCHASE_CHAN_FLAG</v>
      </c>
      <c r="G26" s="36" t="str">
        <f t="shared" si="21"/>
        <v>string</v>
      </c>
      <c r="H26" s="29">
        <v>15</v>
      </c>
      <c r="I26" s="338">
        <f t="shared" si="6"/>
        <v>2</v>
      </c>
      <c r="J26" s="75"/>
      <c r="K26" s="141" t="s">
        <v>3089</v>
      </c>
      <c r="L26" s="168" t="s">
        <v>3088</v>
      </c>
      <c r="M26" s="344" t="s">
        <v>119</v>
      </c>
      <c r="N26" s="344" t="s">
        <v>120</v>
      </c>
      <c r="O26" s="344" t="s">
        <v>120</v>
      </c>
      <c r="P26" s="344" t="s">
        <v>120</v>
      </c>
      <c r="W26" s="144" t="str">
        <f t="shared" si="7"/>
        <v>FIRST_PURCHASE_CHAN_FLAG  string,</v>
      </c>
      <c r="X26" s="149" t="s">
        <v>3237</v>
      </c>
      <c r="Y26" s="150" t="str">
        <f t="shared" si="8"/>
        <v>FIRST_PURCHASE_CHAN_FLAG,</v>
      </c>
      <c r="Z26" s="149" t="s">
        <v>3298</v>
      </c>
      <c r="AA26" s="149"/>
      <c r="AB26" s="150" t="str">
        <f t="shared" si="9"/>
        <v>,a.FIRST_PURCHASE_CHAN_FLAG</v>
      </c>
      <c r="AG26" s="197" t="str">
        <f t="shared" si="10"/>
        <v>col_15</v>
      </c>
      <c r="AH26" s="196" t="str">
        <f t="shared" si="11"/>
        <v>create table db_custscience_interns.col_15_DB_CUSTBASE_PRODREFRESH_CUST_ORD_TXN_XREF_T_distinct_values_table_stats (col_id int, distinct_values bigint) Row format delimited Fields terminated by '\t' Lines terminated by '\n'  Stored as textfile ;</v>
      </c>
      <c r="AI26" t="s">
        <v>14732</v>
      </c>
      <c r="AL26" s="16" t="str">
        <f t="shared" si="12"/>
        <v>insert into table db_custscience_interns.col_15_DB_CUSTBASE_PRODREFRESH_CUST_ORD_TXN_XREF_T_distinct_values_table_stats select '15' as col_id, count (distinct FIRST_PURCHASE_CHAN_FLAG) as distinct_values</v>
      </c>
      <c r="AM26" t="s">
        <v>14610</v>
      </c>
      <c r="AP26" s="16" t="str">
        <f t="shared" si="13"/>
        <v>insert into table db_custscience_interns.SUMMARY_of_DB_CUSTBASE_PRODREFRESH_CUST_ORD_TXN_XREF_T_distinct_values_table_stats select col_id, distinct_values from db_custscience_interns.col_15_DB_CUSTBASE_PRODREFRESH_CUST_ORD_TXN_XREF_T_distinct_values_table_stats ;</v>
      </c>
      <c r="AQ26" t="s">
        <v>14793</v>
      </c>
      <c r="AS26" s="212">
        <v>22</v>
      </c>
      <c r="AT26" s="212">
        <v>22</v>
      </c>
      <c r="AU26" s="212">
        <v>401</v>
      </c>
      <c r="AW26" s="16" t="str">
        <f t="shared" si="14"/>
        <v>drop table db_custscience_interns.col_15_DB_CUSTBASE_PRODREFRESH_CUST_ORD_TXN_XREF_T_distinct_values_table_stats;</v>
      </c>
      <c r="AY26" s="210"/>
      <c r="AZ26" s="16" t="str">
        <f t="shared" si="15"/>
        <v>create table db_custscience_interns.col_15_DB_CUSTBASE_PRODREFRESH_CUST_ORD_TXN_XREF_T_null_value_count_table_stats (col_id int, null_value_count bigint) Row format delimited Fields terminated by '\t' Lines terminated by '\n'  Stored as textfile ;</v>
      </c>
      <c r="BD26" s="16" t="str">
        <f t="shared" si="0"/>
        <v xml:space="preserve">insert into table db_custscience_interns.col_15_DB_CUSTBASE_PRODREFRESH_CUST_ORD_TXN_XREF_T_null_value_count_table_stats select '15' as col_id, count (cust_key) as null_value_count where FIRST_PURCHASE_CHAN_FLAG IS NULL </v>
      </c>
      <c r="BH26" s="16" t="str">
        <f t="shared" si="16"/>
        <v>insert into table db_custscience_interns.SUMMARY_of_DB_CUSTBASE_PRODREFRESH_CUST_ORD_TXN_XREF_T_null_value_count_table_stats select col_id, null_value_count from db_custscience_interns.col_15_DB_CUSTBASE_PRODREFRESH_CUST_ORD_TXN_XREF_T_null_value_count_table_stats ;</v>
      </c>
      <c r="BK26" s="212"/>
      <c r="BL26" s="212"/>
      <c r="BM26" s="212"/>
      <c r="BO26" s="16" t="str">
        <f t="shared" si="17"/>
        <v>drop table db_custscience_interns.col_15_DB_CUSTBASE_PRODREFRESH_CUST_ORD_TXN_XREF_T_null_value_count_table_stats ;</v>
      </c>
      <c r="BP26" t="s">
        <v>14671</v>
      </c>
    </row>
    <row r="27" spans="1:68" ht="60">
      <c r="A27" t="s">
        <v>41</v>
      </c>
      <c r="B27" s="16" t="str">
        <f t="shared" si="18"/>
        <v>private_label_crdhldr_flag string</v>
      </c>
      <c r="C27" s="20">
        <f t="shared" si="19"/>
        <v>27</v>
      </c>
      <c r="D27" s="20">
        <f t="shared" si="20"/>
        <v>0</v>
      </c>
      <c r="F27" s="36" t="str">
        <f t="shared" si="4"/>
        <v>PRIVATE_LABEL_CRDHLDR_FLAG</v>
      </c>
      <c r="G27" s="36" t="str">
        <f t="shared" si="21"/>
        <v>string</v>
      </c>
      <c r="H27" s="26">
        <v>16</v>
      </c>
      <c r="I27" s="338">
        <f t="shared" si="6"/>
        <v>2</v>
      </c>
      <c r="J27" s="75"/>
      <c r="K27" s="141" t="s">
        <v>3090</v>
      </c>
      <c r="L27" s="168" t="s">
        <v>3088</v>
      </c>
      <c r="M27" s="344" t="s">
        <v>120</v>
      </c>
      <c r="N27" s="344" t="s">
        <v>120</v>
      </c>
      <c r="O27" s="344" t="s">
        <v>119</v>
      </c>
      <c r="P27" s="344" t="s">
        <v>120</v>
      </c>
      <c r="W27" s="144" t="str">
        <f t="shared" si="7"/>
        <v>PRIVATE_LABEL_CRDHLDR_FLAG  string,</v>
      </c>
      <c r="X27" s="149" t="s">
        <v>3238</v>
      </c>
      <c r="Y27" s="150" t="str">
        <f t="shared" si="8"/>
        <v>PRIVATE_LABEL_CRDHLDR_FLAG,</v>
      </c>
      <c r="Z27" s="149" t="s">
        <v>3299</v>
      </c>
      <c r="AA27" s="149"/>
      <c r="AB27" s="150" t="str">
        <f t="shared" si="9"/>
        <v>,a.PRIVATE_LABEL_CRDHLDR_FLAG</v>
      </c>
      <c r="AG27" s="197" t="str">
        <f t="shared" si="10"/>
        <v>col_16</v>
      </c>
      <c r="AH27" s="196" t="str">
        <f t="shared" si="11"/>
        <v>create table db_custscience_interns.col_16_DB_CUSTBASE_PRODREFRESH_CUST_ORD_TXN_XREF_T_distinct_values_table_stats (col_id int, distinct_values bigint) Row format delimited Fields terminated by '\t' Lines terminated by '\n'  Stored as textfile ;</v>
      </c>
      <c r="AI27" t="s">
        <v>14733</v>
      </c>
      <c r="AL27" s="16" t="str">
        <f t="shared" si="12"/>
        <v>insert into table db_custscience_interns.col_16_DB_CUSTBASE_PRODREFRESH_CUST_ORD_TXN_XREF_T_distinct_values_table_stats select '16' as col_id, count (distinct PRIVATE_LABEL_CRDHLDR_FLAG) as distinct_values</v>
      </c>
      <c r="AM27" t="s">
        <v>14611</v>
      </c>
      <c r="AP27" s="16" t="str">
        <f t="shared" si="13"/>
        <v>insert into table db_custscience_interns.SUMMARY_of_DB_CUSTBASE_PRODREFRESH_CUST_ORD_TXN_XREF_T_distinct_values_table_stats select col_id, distinct_values from db_custscience_interns.col_16_DB_CUSTBASE_PRODREFRESH_CUST_ORD_TXN_XREF_T_distinct_values_table_stats ;</v>
      </c>
      <c r="AQ27" t="s">
        <v>14794</v>
      </c>
      <c r="AS27" s="212">
        <v>23</v>
      </c>
      <c r="AT27" s="212">
        <v>23</v>
      </c>
      <c r="AU27" s="212">
        <v>272635</v>
      </c>
      <c r="AW27" s="16" t="str">
        <f t="shared" si="14"/>
        <v>drop table db_custscience_interns.col_16_DB_CUSTBASE_PRODREFRESH_CUST_ORD_TXN_XREF_T_distinct_values_table_stats;</v>
      </c>
      <c r="AY27" s="210"/>
      <c r="AZ27" s="16" t="str">
        <f t="shared" si="15"/>
        <v>create table db_custscience_interns.col_16_DB_CUSTBASE_PRODREFRESH_CUST_ORD_TXN_XREF_T_null_value_count_table_stats (col_id int, null_value_count bigint) Row format delimited Fields terminated by '\t' Lines terminated by '\n'  Stored as textfile ;</v>
      </c>
      <c r="BD27" s="16" t="str">
        <f t="shared" si="0"/>
        <v xml:space="preserve">insert into table db_custscience_interns.col_16_DB_CUSTBASE_PRODREFRESH_CUST_ORD_TXN_XREF_T_null_value_count_table_stats select '16' as col_id, count (cust_key) as null_value_count where PRIVATE_LABEL_CRDHLDR_FLAG IS NULL </v>
      </c>
      <c r="BH27" s="16" t="str">
        <f t="shared" si="16"/>
        <v>insert into table db_custscience_interns.SUMMARY_of_DB_CUSTBASE_PRODREFRESH_CUST_ORD_TXN_XREF_T_null_value_count_table_stats select col_id, null_value_count from db_custscience_interns.col_16_DB_CUSTBASE_PRODREFRESH_CUST_ORD_TXN_XREF_T_null_value_count_table_stats ;</v>
      </c>
      <c r="BK27" s="212"/>
      <c r="BL27" s="212"/>
      <c r="BM27" s="212"/>
      <c r="BO27" s="16" t="str">
        <f t="shared" si="17"/>
        <v>drop table db_custscience_interns.col_16_DB_CUSTBASE_PRODREFRESH_CUST_ORD_TXN_XREF_T_null_value_count_table_stats ;</v>
      </c>
      <c r="BP27" t="s">
        <v>14672</v>
      </c>
    </row>
    <row r="28" spans="1:68">
      <c r="A28" t="s">
        <v>42</v>
      </c>
      <c r="B28" s="16" t="str">
        <f t="shared" si="18"/>
        <v>gift_certificate_flag string</v>
      </c>
      <c r="C28" s="20">
        <f t="shared" si="19"/>
        <v>22</v>
      </c>
      <c r="D28" s="20">
        <f t="shared" si="20"/>
        <v>0</v>
      </c>
      <c r="E28" s="20"/>
      <c r="F28" s="36" t="str">
        <f t="shared" si="4"/>
        <v>GIFT_CERTIFICATE_FLAG</v>
      </c>
      <c r="G28" s="36" t="str">
        <f t="shared" si="21"/>
        <v>string</v>
      </c>
      <c r="H28" s="26">
        <v>17</v>
      </c>
      <c r="I28" s="338">
        <f t="shared" si="6"/>
        <v>2</v>
      </c>
      <c r="J28" s="75"/>
      <c r="K28" s="141"/>
      <c r="L28" s="168" t="s">
        <v>3088</v>
      </c>
      <c r="M28" s="344" t="s">
        <v>120</v>
      </c>
      <c r="N28" s="344" t="s">
        <v>120</v>
      </c>
      <c r="O28" s="344" t="s">
        <v>120</v>
      </c>
      <c r="P28" s="344" t="s">
        <v>120</v>
      </c>
      <c r="W28" s="144" t="str">
        <f t="shared" si="7"/>
        <v>GIFT_CERTIFICATE_FLAG  string,</v>
      </c>
      <c r="X28" s="149" t="s">
        <v>3239</v>
      </c>
      <c r="Y28" s="150" t="str">
        <f t="shared" si="8"/>
        <v>GIFT_CERTIFICATE_FLAG,</v>
      </c>
      <c r="Z28" s="149" t="s">
        <v>3300</v>
      </c>
      <c r="AA28" s="149"/>
      <c r="AB28" s="150" t="str">
        <f t="shared" si="9"/>
        <v>,a.GIFT_CERTIFICATE_FLAG</v>
      </c>
      <c r="AG28" s="197" t="str">
        <f t="shared" si="10"/>
        <v>col_17</v>
      </c>
      <c r="AH28" s="196" t="str">
        <f t="shared" si="11"/>
        <v>create table db_custscience_interns.col_17_DB_CUSTBASE_PRODREFRESH_CUST_ORD_TXN_XREF_T_distinct_values_table_stats (col_id int, distinct_values bigint) Row format delimited Fields terminated by '\t' Lines terminated by '\n'  Stored as textfile ;</v>
      </c>
      <c r="AI28" t="s">
        <v>14734</v>
      </c>
      <c r="AL28" s="16" t="str">
        <f t="shared" si="12"/>
        <v>insert into table db_custscience_interns.col_17_DB_CUSTBASE_PRODREFRESH_CUST_ORD_TXN_XREF_T_distinct_values_table_stats select '17' as col_id, count (distinct GIFT_CERTIFICATE_FLAG) as distinct_values</v>
      </c>
      <c r="AM28" t="s">
        <v>14612</v>
      </c>
      <c r="AP28" s="16" t="str">
        <f t="shared" si="13"/>
        <v>insert into table db_custscience_interns.SUMMARY_of_DB_CUSTBASE_PRODREFRESH_CUST_ORD_TXN_XREF_T_distinct_values_table_stats select col_id, distinct_values from db_custscience_interns.col_17_DB_CUSTBASE_PRODREFRESH_CUST_ORD_TXN_XREF_T_distinct_values_table_stats ;</v>
      </c>
      <c r="AQ28" t="s">
        <v>14795</v>
      </c>
      <c r="AS28" s="212">
        <v>24</v>
      </c>
      <c r="AT28" s="212">
        <v>24</v>
      </c>
      <c r="AU28" s="212">
        <v>141224</v>
      </c>
      <c r="AW28" s="16" t="str">
        <f t="shared" si="14"/>
        <v>drop table db_custscience_interns.col_17_DB_CUSTBASE_PRODREFRESH_CUST_ORD_TXN_XREF_T_distinct_values_table_stats;</v>
      </c>
      <c r="AY28" s="210"/>
      <c r="AZ28" s="16" t="str">
        <f t="shared" si="15"/>
        <v>create table db_custscience_interns.col_17_DB_CUSTBASE_PRODREFRESH_CUST_ORD_TXN_XREF_T_null_value_count_table_stats (col_id int, null_value_count bigint) Row format delimited Fields terminated by '\t' Lines terminated by '\n'  Stored as textfile ;</v>
      </c>
      <c r="BD28" s="16" t="str">
        <f t="shared" si="0"/>
        <v xml:space="preserve">insert into table db_custscience_interns.col_17_DB_CUSTBASE_PRODREFRESH_CUST_ORD_TXN_XREF_T_null_value_count_table_stats select '17' as col_id, count (cust_key) as null_value_count where GIFT_CERTIFICATE_FLAG IS NULL </v>
      </c>
      <c r="BH28" s="16" t="str">
        <f t="shared" si="16"/>
        <v>insert into table db_custscience_interns.SUMMARY_of_DB_CUSTBASE_PRODREFRESH_CUST_ORD_TXN_XREF_T_null_value_count_table_stats select col_id, null_value_count from db_custscience_interns.col_17_DB_CUSTBASE_PRODREFRESH_CUST_ORD_TXN_XREF_T_null_value_count_table_stats ;</v>
      </c>
      <c r="BK28" s="212"/>
      <c r="BL28" s="212"/>
      <c r="BM28" s="212"/>
      <c r="BO28" s="16" t="str">
        <f t="shared" si="17"/>
        <v>drop table db_custscience_interns.col_17_DB_CUSTBASE_PRODREFRESH_CUST_ORD_TXN_XREF_T_null_value_count_table_stats ;</v>
      </c>
      <c r="BP28" t="s">
        <v>14673</v>
      </c>
    </row>
    <row r="29" spans="1:68" ht="30">
      <c r="A29" t="s">
        <v>43</v>
      </c>
      <c r="B29" s="16" t="str">
        <f t="shared" si="18"/>
        <v>source_code_key bigint</v>
      </c>
      <c r="C29" s="20">
        <f t="shared" si="19"/>
        <v>16</v>
      </c>
      <c r="D29" s="20">
        <f t="shared" si="20"/>
        <v>0</v>
      </c>
      <c r="E29" s="20"/>
      <c r="F29" s="36" t="str">
        <f t="shared" si="4"/>
        <v>SOURCE_CODE_KEY</v>
      </c>
      <c r="G29" s="36" t="str">
        <f t="shared" si="21"/>
        <v>bigint</v>
      </c>
      <c r="H29" s="29">
        <v>18</v>
      </c>
      <c r="I29" s="338">
        <f t="shared" si="6"/>
        <v>15185</v>
      </c>
      <c r="J29" s="75"/>
      <c r="K29" s="140" t="s">
        <v>3091</v>
      </c>
      <c r="L29" s="342"/>
      <c r="M29" s="344" t="s">
        <v>3393</v>
      </c>
      <c r="N29" s="344" t="s">
        <v>3394</v>
      </c>
      <c r="O29" s="344" t="s">
        <v>3355</v>
      </c>
      <c r="P29" s="344" t="s">
        <v>3356</v>
      </c>
      <c r="W29" s="144" t="str">
        <f t="shared" si="7"/>
        <v>SOURCE_CODE_KEY  bigint,</v>
      </c>
      <c r="X29" s="149" t="s">
        <v>3240</v>
      </c>
      <c r="Y29" s="150" t="str">
        <f t="shared" si="8"/>
        <v>SOURCE_CODE_KEY,</v>
      </c>
      <c r="Z29" s="149" t="s">
        <v>3301</v>
      </c>
      <c r="AA29" s="149"/>
      <c r="AB29" s="150" t="str">
        <f t="shared" si="9"/>
        <v>,a.SOURCE_CODE_KEY</v>
      </c>
      <c r="AG29" s="197" t="str">
        <f t="shared" si="10"/>
        <v>col_18</v>
      </c>
      <c r="AH29" s="196" t="str">
        <f t="shared" si="11"/>
        <v>create table db_custscience_interns.col_18_DB_CUSTBASE_PRODREFRESH_CUST_ORD_TXN_XREF_T_distinct_values_table_stats (col_id int, distinct_values bigint) Row format delimited Fields terminated by '\t' Lines terminated by '\n'  Stored as textfile ;</v>
      </c>
      <c r="AI29" t="s">
        <v>14735</v>
      </c>
      <c r="AL29" s="16" t="str">
        <f t="shared" si="12"/>
        <v>insert into table db_custscience_interns.col_18_DB_CUSTBASE_PRODREFRESH_CUST_ORD_TXN_XREF_T_distinct_values_table_stats select '18' as col_id, count (distinct SOURCE_CODE_KEY) as distinct_values</v>
      </c>
      <c r="AM29" t="s">
        <v>14613</v>
      </c>
      <c r="AP29" s="16" t="str">
        <f t="shared" si="13"/>
        <v>insert into table db_custscience_interns.SUMMARY_of_DB_CUSTBASE_PRODREFRESH_CUST_ORD_TXN_XREF_T_distinct_values_table_stats select col_id, distinct_values from db_custscience_interns.col_18_DB_CUSTBASE_PRODREFRESH_CUST_ORD_TXN_XREF_T_distinct_values_table_stats ;</v>
      </c>
      <c r="AQ29" t="s">
        <v>14796</v>
      </c>
      <c r="AS29" s="212">
        <v>25</v>
      </c>
      <c r="AT29" s="212">
        <v>25</v>
      </c>
      <c r="AU29" s="212">
        <v>24</v>
      </c>
      <c r="AW29" s="16" t="str">
        <f t="shared" si="14"/>
        <v>drop table db_custscience_interns.col_18_DB_CUSTBASE_PRODREFRESH_CUST_ORD_TXN_XREF_T_distinct_values_table_stats;</v>
      </c>
      <c r="AY29" s="210"/>
      <c r="AZ29" s="16" t="str">
        <f t="shared" si="15"/>
        <v>create table db_custscience_interns.col_18_DB_CUSTBASE_PRODREFRESH_CUST_ORD_TXN_XREF_T_null_value_count_table_stats (col_id int, null_value_count bigint) Row format delimited Fields terminated by '\t' Lines terminated by '\n'  Stored as textfile ;</v>
      </c>
      <c r="BD29" s="16" t="str">
        <f t="shared" si="0"/>
        <v xml:space="preserve">insert into table db_custscience_interns.col_18_DB_CUSTBASE_PRODREFRESH_CUST_ORD_TXN_XREF_T_null_value_count_table_stats select '18' as col_id, count (cust_key) as null_value_count where SOURCE_CODE_KEY IS NULL </v>
      </c>
      <c r="BH29" s="16" t="str">
        <f t="shared" si="16"/>
        <v>insert into table db_custscience_interns.SUMMARY_of_DB_CUSTBASE_PRODREFRESH_CUST_ORD_TXN_XREF_T_null_value_count_table_stats select col_id, null_value_count from db_custscience_interns.col_18_DB_CUSTBASE_PRODREFRESH_CUST_ORD_TXN_XREF_T_null_value_count_table_stats ;</v>
      </c>
      <c r="BK29" s="212"/>
      <c r="BL29" s="212"/>
      <c r="BM29" s="212"/>
      <c r="BO29" s="16" t="str">
        <f t="shared" si="17"/>
        <v>drop table db_custscience_interns.col_18_DB_CUSTBASE_PRODREFRESH_CUST_ORD_TXN_XREF_T_null_value_count_table_stats ;</v>
      </c>
      <c r="BP29" t="s">
        <v>14674</v>
      </c>
    </row>
    <row r="30" spans="1:68">
      <c r="A30" t="s">
        <v>44</v>
      </c>
      <c r="B30" s="16" t="str">
        <f t="shared" si="18"/>
        <v>store_key bigint</v>
      </c>
      <c r="C30" s="20">
        <f t="shared" si="19"/>
        <v>10</v>
      </c>
      <c r="D30" s="20">
        <f t="shared" si="20"/>
        <v>0</v>
      </c>
      <c r="F30" s="36" t="str">
        <f t="shared" si="4"/>
        <v>STORE_KEY</v>
      </c>
      <c r="G30" s="36" t="str">
        <f t="shared" si="21"/>
        <v>bigint</v>
      </c>
      <c r="H30" s="26">
        <v>19</v>
      </c>
      <c r="I30" s="338">
        <f t="shared" si="6"/>
        <v>4722</v>
      </c>
      <c r="J30" s="75"/>
      <c r="K30" s="141"/>
      <c r="L30" s="342"/>
      <c r="M30" s="344" t="s">
        <v>3395</v>
      </c>
      <c r="N30" s="344" t="s">
        <v>3395</v>
      </c>
      <c r="O30" s="344" t="s">
        <v>3357</v>
      </c>
      <c r="P30" s="344" t="s">
        <v>3358</v>
      </c>
      <c r="W30" s="144" t="str">
        <f t="shared" si="7"/>
        <v>STORE_KEY  bigint,</v>
      </c>
      <c r="X30" s="149" t="s">
        <v>3241</v>
      </c>
      <c r="Y30" s="150" t="str">
        <f t="shared" si="8"/>
        <v>STORE_KEY,</v>
      </c>
      <c r="Z30" s="149" t="s">
        <v>3302</v>
      </c>
      <c r="AA30" s="149"/>
      <c r="AB30" s="150" t="str">
        <f t="shared" si="9"/>
        <v>,a.STORE_KEY</v>
      </c>
      <c r="AG30" s="197" t="str">
        <f t="shared" si="10"/>
        <v>col_19</v>
      </c>
      <c r="AH30" s="196" t="str">
        <f t="shared" si="11"/>
        <v>create table db_custscience_interns.col_19_DB_CUSTBASE_PRODREFRESH_CUST_ORD_TXN_XREF_T_distinct_values_table_stats (col_id int, distinct_values bigint) Row format delimited Fields terminated by '\t' Lines terminated by '\n'  Stored as textfile ;</v>
      </c>
      <c r="AI30" t="s">
        <v>14736</v>
      </c>
      <c r="AL30" s="16" t="str">
        <f t="shared" si="12"/>
        <v>insert into table db_custscience_interns.col_19_DB_CUSTBASE_PRODREFRESH_CUST_ORD_TXN_XREF_T_distinct_values_table_stats select '19' as col_id, count (distinct STORE_KEY) as distinct_values</v>
      </c>
      <c r="AM30" t="s">
        <v>14614</v>
      </c>
      <c r="AP30" s="16" t="str">
        <f t="shared" si="13"/>
        <v>insert into table db_custscience_interns.SUMMARY_of_DB_CUSTBASE_PRODREFRESH_CUST_ORD_TXN_XREF_T_distinct_values_table_stats select col_id, distinct_values from db_custscience_interns.col_19_DB_CUSTBASE_PRODREFRESH_CUST_ORD_TXN_XREF_T_distinct_values_table_stats ;</v>
      </c>
      <c r="AQ30" t="s">
        <v>14797</v>
      </c>
      <c r="AS30" s="212">
        <v>26</v>
      </c>
      <c r="AT30" s="212">
        <v>26</v>
      </c>
      <c r="AU30" s="212">
        <v>51069</v>
      </c>
      <c r="AW30" s="16" t="str">
        <f t="shared" si="14"/>
        <v>drop table db_custscience_interns.col_19_DB_CUSTBASE_PRODREFRESH_CUST_ORD_TXN_XREF_T_distinct_values_table_stats;</v>
      </c>
      <c r="AY30" s="210"/>
      <c r="AZ30" s="16" t="str">
        <f t="shared" si="15"/>
        <v>create table db_custscience_interns.col_19_DB_CUSTBASE_PRODREFRESH_CUST_ORD_TXN_XREF_T_null_value_count_table_stats (col_id int, null_value_count bigint) Row format delimited Fields terminated by '\t' Lines terminated by '\n'  Stored as textfile ;</v>
      </c>
      <c r="BD30" s="16" t="str">
        <f t="shared" si="0"/>
        <v xml:space="preserve">insert into table db_custscience_interns.col_19_DB_CUSTBASE_PRODREFRESH_CUST_ORD_TXN_XREF_T_null_value_count_table_stats select '19' as col_id, count (cust_key) as null_value_count where STORE_KEY IS NULL </v>
      </c>
      <c r="BH30" s="16" t="str">
        <f t="shared" si="16"/>
        <v>insert into table db_custscience_interns.SUMMARY_of_DB_CUSTBASE_PRODREFRESH_CUST_ORD_TXN_XREF_T_null_value_count_table_stats select col_id, null_value_count from db_custscience_interns.col_19_DB_CUSTBASE_PRODREFRESH_CUST_ORD_TXN_XREF_T_null_value_count_table_stats ;</v>
      </c>
      <c r="BK30" s="212"/>
      <c r="BL30" s="212"/>
      <c r="BM30" s="212"/>
      <c r="BO30" s="16" t="str">
        <f t="shared" si="17"/>
        <v>drop table db_custscience_interns.col_19_DB_CUSTBASE_PRODREFRESH_CUST_ORD_TXN_XREF_T_null_value_count_table_stats ;</v>
      </c>
      <c r="BP30" t="s">
        <v>14675</v>
      </c>
    </row>
    <row r="31" spans="1:68" ht="15.75" thickBot="1">
      <c r="A31" t="s">
        <v>45</v>
      </c>
      <c r="B31" s="16" t="str">
        <f t="shared" si="18"/>
        <v>web_promo_code bigint</v>
      </c>
      <c r="C31" s="20">
        <f t="shared" si="19"/>
        <v>15</v>
      </c>
      <c r="D31" s="20">
        <f t="shared" si="20"/>
        <v>0</v>
      </c>
      <c r="E31" s="20"/>
      <c r="F31" s="158" t="str">
        <f t="shared" si="4"/>
        <v>WEB_PROMO_CODE</v>
      </c>
      <c r="G31" s="158" t="str">
        <f t="shared" si="21"/>
        <v>bigint</v>
      </c>
      <c r="H31" s="159">
        <v>20</v>
      </c>
      <c r="I31" s="377">
        <f t="shared" si="6"/>
        <v>4367</v>
      </c>
      <c r="J31" s="160"/>
      <c r="K31" s="161"/>
      <c r="L31" s="379"/>
      <c r="M31" s="462" t="s">
        <v>112</v>
      </c>
      <c r="N31" s="462" t="s">
        <v>112</v>
      </c>
      <c r="O31" s="462" t="s">
        <v>112</v>
      </c>
      <c r="P31" s="462" t="s">
        <v>112</v>
      </c>
      <c r="W31" s="144" t="str">
        <f t="shared" si="7"/>
        <v>WEB_PROMO_CODE  bigint,</v>
      </c>
      <c r="X31" s="149" t="s">
        <v>3242</v>
      </c>
      <c r="Y31" s="150" t="str">
        <f t="shared" si="8"/>
        <v>WEB_PROMO_CODE,</v>
      </c>
      <c r="Z31" s="149" t="s">
        <v>3303</v>
      </c>
      <c r="AA31" s="149"/>
      <c r="AB31" s="150" t="str">
        <f t="shared" si="9"/>
        <v>,a.WEB_PROMO_CODE</v>
      </c>
      <c r="AG31" s="197" t="str">
        <f t="shared" si="10"/>
        <v>col_20</v>
      </c>
      <c r="AH31" s="196" t="str">
        <f t="shared" si="11"/>
        <v>create table db_custscience_interns.col_20_DB_CUSTBASE_PRODREFRESH_CUST_ORD_TXN_XREF_T_distinct_values_table_stats (col_id int, distinct_values bigint) Row format delimited Fields terminated by '\t' Lines terminated by '\n'  Stored as textfile ;</v>
      </c>
      <c r="AI31" t="s">
        <v>14737</v>
      </c>
      <c r="AL31" s="16" t="str">
        <f t="shared" si="12"/>
        <v>insert into table db_custscience_interns.col_20_DB_CUSTBASE_PRODREFRESH_CUST_ORD_TXN_XREF_T_distinct_values_table_stats select '20' as col_id, count (distinct WEB_PROMO_CODE) as distinct_values</v>
      </c>
      <c r="AM31" t="s">
        <v>14615</v>
      </c>
      <c r="AP31" s="16" t="str">
        <f t="shared" si="13"/>
        <v>insert into table db_custscience_interns.SUMMARY_of_DB_CUSTBASE_PRODREFRESH_CUST_ORD_TXN_XREF_T_distinct_values_table_stats select col_id, distinct_values from db_custscience_interns.col_20_DB_CUSTBASE_PRODREFRESH_CUST_ORD_TXN_XREF_T_distinct_values_table_stats ;</v>
      </c>
      <c r="AQ31" t="s">
        <v>14798</v>
      </c>
      <c r="AS31" s="212">
        <v>27</v>
      </c>
      <c r="AT31" s="212">
        <v>27</v>
      </c>
      <c r="AU31" s="212">
        <v>570</v>
      </c>
      <c r="AW31" s="16" t="str">
        <f t="shared" si="14"/>
        <v>drop table db_custscience_interns.col_20_DB_CUSTBASE_PRODREFRESH_CUST_ORD_TXN_XREF_T_distinct_values_table_stats;</v>
      </c>
      <c r="AY31" s="210"/>
      <c r="AZ31" s="16" t="str">
        <f t="shared" si="15"/>
        <v>create table db_custscience_interns.col_20_DB_CUSTBASE_PRODREFRESH_CUST_ORD_TXN_XREF_T_null_value_count_table_stats (col_id int, null_value_count bigint) Row format delimited Fields terminated by '\t' Lines terminated by '\n'  Stored as textfile ;</v>
      </c>
      <c r="BD31" s="16" t="str">
        <f t="shared" si="0"/>
        <v xml:space="preserve">insert into table db_custscience_interns.col_20_DB_CUSTBASE_PRODREFRESH_CUST_ORD_TXN_XREF_T_null_value_count_table_stats select '20' as col_id, count (cust_key) as null_value_count where WEB_PROMO_CODE IS NULL </v>
      </c>
      <c r="BH31" s="16" t="str">
        <f t="shared" si="16"/>
        <v>insert into table db_custscience_interns.SUMMARY_of_DB_CUSTBASE_PRODREFRESH_CUST_ORD_TXN_XREF_T_null_value_count_table_stats select col_id, null_value_count from db_custscience_interns.col_20_DB_CUSTBASE_PRODREFRESH_CUST_ORD_TXN_XREF_T_null_value_count_table_stats ;</v>
      </c>
      <c r="BK31" s="212"/>
      <c r="BL31" s="212"/>
      <c r="BM31" s="212"/>
      <c r="BO31" s="16" t="str">
        <f t="shared" si="17"/>
        <v>drop table db_custscience_interns.col_20_DB_CUSTBASE_PRODREFRESH_CUST_ORD_TXN_XREF_T_null_value_count_table_stats ;</v>
      </c>
      <c r="BP31" t="s">
        <v>14676</v>
      </c>
    </row>
    <row r="32" spans="1:68">
      <c r="A32" t="s">
        <v>46</v>
      </c>
      <c r="B32" s="16" t="str">
        <f t="shared" si="18"/>
        <v>sigma_promo_code bigint</v>
      </c>
      <c r="C32" s="20">
        <f t="shared" si="19"/>
        <v>17</v>
      </c>
      <c r="D32" s="20">
        <f t="shared" si="20"/>
        <v>0</v>
      </c>
      <c r="E32" s="20"/>
      <c r="F32" s="152" t="str">
        <f t="shared" si="4"/>
        <v>SIGMA_PROMO_CODE</v>
      </c>
      <c r="G32" s="152" t="str">
        <f t="shared" si="21"/>
        <v>bigint</v>
      </c>
      <c r="H32" s="156">
        <v>21</v>
      </c>
      <c r="I32" s="373">
        <f t="shared" si="6"/>
        <v>0</v>
      </c>
      <c r="J32" s="154"/>
      <c r="K32" s="155"/>
      <c r="L32" s="467" t="s">
        <v>3092</v>
      </c>
      <c r="M32" s="463" t="s">
        <v>112</v>
      </c>
      <c r="N32" s="463" t="s">
        <v>112</v>
      </c>
      <c r="O32" s="463" t="s">
        <v>112</v>
      </c>
      <c r="P32" s="463" t="s">
        <v>112</v>
      </c>
      <c r="W32" s="144" t="str">
        <f t="shared" si="7"/>
        <v>SIGMA_PROMO_CODE  bigint,</v>
      </c>
      <c r="X32" s="149" t="s">
        <v>3243</v>
      </c>
      <c r="Y32" s="150" t="str">
        <f t="shared" si="8"/>
        <v>SIGMA_PROMO_CODE,</v>
      </c>
      <c r="Z32" s="149" t="s">
        <v>3304</v>
      </c>
      <c r="AA32" s="149"/>
      <c r="AB32" s="150" t="str">
        <f t="shared" si="9"/>
        <v>,a.SIGMA_PROMO_CODE</v>
      </c>
      <c r="AG32" s="197" t="str">
        <f t="shared" si="10"/>
        <v>col_21</v>
      </c>
      <c r="AH32" s="196" t="str">
        <f t="shared" si="11"/>
        <v>create table db_custscience_interns.col_21_DB_CUSTBASE_PRODREFRESH_CUST_ORD_TXN_XREF_T_distinct_values_table_stats (col_id int, distinct_values bigint) Row format delimited Fields terminated by '\t' Lines terminated by '\n'  Stored as textfile ;</v>
      </c>
      <c r="AI32" t="s">
        <v>14738</v>
      </c>
      <c r="AL32" s="16" t="str">
        <f t="shared" si="12"/>
        <v>insert into table db_custscience_interns.col_21_DB_CUSTBASE_PRODREFRESH_CUST_ORD_TXN_XREF_T_distinct_values_table_stats select '21' as col_id, count (distinct SIGMA_PROMO_CODE) as distinct_values</v>
      </c>
      <c r="AM32" t="s">
        <v>14616</v>
      </c>
      <c r="AP32" s="16" t="str">
        <f t="shared" si="13"/>
        <v>insert into table db_custscience_interns.SUMMARY_of_DB_CUSTBASE_PRODREFRESH_CUST_ORD_TXN_XREF_T_distinct_values_table_stats select col_id, distinct_values from db_custscience_interns.col_21_DB_CUSTBASE_PRODREFRESH_CUST_ORD_TXN_XREF_T_distinct_values_table_stats ;</v>
      </c>
      <c r="AQ32" t="s">
        <v>14799</v>
      </c>
      <c r="AS32" s="212">
        <v>28</v>
      </c>
      <c r="AT32" s="212">
        <v>28</v>
      </c>
      <c r="AU32" s="212">
        <v>31</v>
      </c>
      <c r="AW32" s="16" t="str">
        <f t="shared" si="14"/>
        <v>drop table db_custscience_interns.col_21_DB_CUSTBASE_PRODREFRESH_CUST_ORD_TXN_XREF_T_distinct_values_table_stats;</v>
      </c>
      <c r="AY32" s="210"/>
      <c r="AZ32" s="16" t="str">
        <f t="shared" si="15"/>
        <v>create table db_custscience_interns.col_21_DB_CUSTBASE_PRODREFRESH_CUST_ORD_TXN_XREF_T_null_value_count_table_stats (col_id int, null_value_count bigint) Row format delimited Fields terminated by '\t' Lines terminated by '\n'  Stored as textfile ;</v>
      </c>
      <c r="BD32" s="16" t="str">
        <f t="shared" si="0"/>
        <v xml:space="preserve">insert into table db_custscience_interns.col_21_DB_CUSTBASE_PRODREFRESH_CUST_ORD_TXN_XREF_T_null_value_count_table_stats select '21' as col_id, count (cust_key) as null_value_count where SIGMA_PROMO_CODE IS NULL </v>
      </c>
      <c r="BH32" s="16" t="str">
        <f t="shared" si="16"/>
        <v>insert into table db_custscience_interns.SUMMARY_of_DB_CUSTBASE_PRODREFRESH_CUST_ORD_TXN_XREF_T_null_value_count_table_stats select col_id, null_value_count from db_custscience_interns.col_21_DB_CUSTBASE_PRODREFRESH_CUST_ORD_TXN_XREF_T_null_value_count_table_stats ;</v>
      </c>
      <c r="BK32" s="212"/>
      <c r="BL32" s="212"/>
      <c r="BM32" s="212"/>
      <c r="BO32" s="16" t="str">
        <f t="shared" si="17"/>
        <v>drop table db_custscience_interns.col_21_DB_CUSTBASE_PRODREFRESH_CUST_ORD_TXN_XREF_T_null_value_count_table_stats ;</v>
      </c>
      <c r="BP32" t="s">
        <v>14677</v>
      </c>
    </row>
    <row r="33" spans="1:68" ht="30">
      <c r="A33" t="s">
        <v>47</v>
      </c>
      <c r="B33" s="16" t="str">
        <f t="shared" si="18"/>
        <v>item_qty bigint</v>
      </c>
      <c r="C33" s="20">
        <f t="shared" si="19"/>
        <v>9</v>
      </c>
      <c r="D33" s="20">
        <f t="shared" si="20"/>
        <v>0</v>
      </c>
      <c r="F33" s="45" t="str">
        <f t="shared" si="4"/>
        <v>ITEM_QTY</v>
      </c>
      <c r="G33" s="36" t="str">
        <f t="shared" si="21"/>
        <v>bigint</v>
      </c>
      <c r="H33" s="26">
        <v>22</v>
      </c>
      <c r="I33" s="338">
        <f t="shared" si="6"/>
        <v>401</v>
      </c>
      <c r="J33" s="75"/>
      <c r="K33" s="128" t="s">
        <v>3093</v>
      </c>
      <c r="L33" s="342"/>
      <c r="M33" s="450" t="s">
        <v>1701</v>
      </c>
      <c r="N33" s="450" t="s">
        <v>3396</v>
      </c>
      <c r="O33" s="450" t="s">
        <v>141</v>
      </c>
      <c r="P33" s="450" t="s">
        <v>3359</v>
      </c>
      <c r="W33" s="144" t="str">
        <f t="shared" si="7"/>
        <v>ITEM_QTY  bigint,</v>
      </c>
      <c r="X33" s="149" t="s">
        <v>3244</v>
      </c>
      <c r="Y33" s="150" t="str">
        <f t="shared" si="8"/>
        <v>ITEM_QTY,</v>
      </c>
      <c r="Z33" s="149" t="s">
        <v>3305</v>
      </c>
      <c r="AA33" s="149"/>
      <c r="AB33" s="150" t="str">
        <f t="shared" si="9"/>
        <v>,a.ITEM_QTY</v>
      </c>
      <c r="AG33" s="197" t="str">
        <f t="shared" si="10"/>
        <v>col_22</v>
      </c>
      <c r="AH33" s="196" t="str">
        <f t="shared" si="11"/>
        <v>create table db_custscience_interns.col_22_DB_CUSTBASE_PRODREFRESH_CUST_ORD_TXN_XREF_T_distinct_values_table_stats (col_id int, distinct_values bigint) Row format delimited Fields terminated by '\t' Lines terminated by '\n'  Stored as textfile ;</v>
      </c>
      <c r="AI33" t="s">
        <v>14739</v>
      </c>
      <c r="AL33" s="16" t="str">
        <f t="shared" si="12"/>
        <v>insert into table db_custscience_interns.col_22_DB_CUSTBASE_PRODREFRESH_CUST_ORD_TXN_XREF_T_distinct_values_table_stats select '22' as col_id, count (distinct ITEM_QTY) as distinct_values</v>
      </c>
      <c r="AM33" t="s">
        <v>14617</v>
      </c>
      <c r="AP33" s="16" t="str">
        <f t="shared" si="13"/>
        <v>insert into table db_custscience_interns.SUMMARY_of_DB_CUSTBASE_PRODREFRESH_CUST_ORD_TXN_XREF_T_distinct_values_table_stats select col_id, distinct_values from db_custscience_interns.col_22_DB_CUSTBASE_PRODREFRESH_CUST_ORD_TXN_XREF_T_distinct_values_table_stats ;</v>
      </c>
      <c r="AQ33" t="s">
        <v>14800</v>
      </c>
      <c r="AS33" s="212">
        <v>29</v>
      </c>
      <c r="AT33" s="212">
        <v>29</v>
      </c>
      <c r="AU33" s="212">
        <v>0</v>
      </c>
      <c r="AW33" s="16" t="str">
        <f t="shared" si="14"/>
        <v>drop table db_custscience_interns.col_22_DB_CUSTBASE_PRODREFRESH_CUST_ORD_TXN_XREF_T_distinct_values_table_stats;</v>
      </c>
      <c r="AY33" s="210"/>
      <c r="AZ33" s="16" t="str">
        <f t="shared" si="15"/>
        <v>create table db_custscience_interns.col_22_DB_CUSTBASE_PRODREFRESH_CUST_ORD_TXN_XREF_T_null_value_count_table_stats (col_id int, null_value_count bigint) Row format delimited Fields terminated by '\t' Lines terminated by '\n'  Stored as textfile ;</v>
      </c>
      <c r="BD33" s="16" t="str">
        <f t="shared" si="0"/>
        <v xml:space="preserve">insert into table db_custscience_interns.col_22_DB_CUSTBASE_PRODREFRESH_CUST_ORD_TXN_XREF_T_null_value_count_table_stats select '22' as col_id, count (cust_key) as null_value_count where ITEM_QTY IS NULL </v>
      </c>
      <c r="BH33" s="16" t="str">
        <f t="shared" si="16"/>
        <v>insert into table db_custscience_interns.SUMMARY_of_DB_CUSTBASE_PRODREFRESH_CUST_ORD_TXN_XREF_T_null_value_count_table_stats select col_id, null_value_count from db_custscience_interns.col_22_DB_CUSTBASE_PRODREFRESH_CUST_ORD_TXN_XREF_T_null_value_count_table_stats ;</v>
      </c>
      <c r="BK33" s="212"/>
      <c r="BL33" s="212"/>
      <c r="BM33" s="212"/>
      <c r="BO33" s="16" t="str">
        <f t="shared" si="17"/>
        <v>drop table db_custscience_interns.col_22_DB_CUSTBASE_PRODREFRESH_CUST_ORD_TXN_XREF_T_null_value_count_table_stats ;</v>
      </c>
      <c r="BP33" t="s">
        <v>14678</v>
      </c>
    </row>
    <row r="34" spans="1:68">
      <c r="A34" t="s">
        <v>48</v>
      </c>
      <c r="B34" s="16" t="str">
        <f t="shared" si="18"/>
        <v>gross_sales_amt double</v>
      </c>
      <c r="C34" s="20">
        <f t="shared" si="19"/>
        <v>16</v>
      </c>
      <c r="D34" s="20">
        <f t="shared" si="20"/>
        <v>0</v>
      </c>
      <c r="E34" s="20"/>
      <c r="F34" s="36" t="str">
        <f t="shared" si="4"/>
        <v>GROSS_SALES_AMT</v>
      </c>
      <c r="G34" s="36" t="str">
        <f t="shared" si="21"/>
        <v>double</v>
      </c>
      <c r="H34" s="26">
        <v>23</v>
      </c>
      <c r="I34" s="338">
        <f t="shared" si="6"/>
        <v>272635</v>
      </c>
      <c r="J34" s="75"/>
      <c r="K34" s="75"/>
      <c r="L34" s="342"/>
      <c r="M34" s="344" t="s">
        <v>3397</v>
      </c>
      <c r="N34" s="344" t="s">
        <v>3398</v>
      </c>
      <c r="O34" s="344" t="s">
        <v>3360</v>
      </c>
      <c r="P34" s="344" t="s">
        <v>3361</v>
      </c>
      <c r="W34" s="144" t="str">
        <f t="shared" si="7"/>
        <v>GROSS_SALES_AMT  double,</v>
      </c>
      <c r="X34" s="149" t="s">
        <v>3245</v>
      </c>
      <c r="Y34" s="150" t="str">
        <f t="shared" si="8"/>
        <v>GROSS_SALES_AMT,</v>
      </c>
      <c r="Z34" s="149" t="s">
        <v>3306</v>
      </c>
      <c r="AA34" s="149"/>
      <c r="AB34" s="150" t="str">
        <f t="shared" si="9"/>
        <v>,a.GROSS_SALES_AMT</v>
      </c>
      <c r="AG34" s="197" t="str">
        <f t="shared" si="10"/>
        <v>col_23</v>
      </c>
      <c r="AH34" s="196" t="str">
        <f t="shared" si="11"/>
        <v>create table db_custscience_interns.col_23_DB_CUSTBASE_PRODREFRESH_CUST_ORD_TXN_XREF_T_distinct_values_table_stats (col_id int, distinct_values bigint) Row format delimited Fields terminated by '\t' Lines terminated by '\n'  Stored as textfile ;</v>
      </c>
      <c r="AI34" t="s">
        <v>14740</v>
      </c>
      <c r="AL34" s="16" t="str">
        <f t="shared" si="12"/>
        <v>insert into table db_custscience_interns.col_23_DB_CUSTBASE_PRODREFRESH_CUST_ORD_TXN_XREF_T_distinct_values_table_stats select '23' as col_id, count (distinct GROSS_SALES_AMT) as distinct_values</v>
      </c>
      <c r="AM34" t="s">
        <v>14618</v>
      </c>
      <c r="AP34" s="16" t="str">
        <f t="shared" si="13"/>
        <v>insert into table db_custscience_interns.SUMMARY_of_DB_CUSTBASE_PRODREFRESH_CUST_ORD_TXN_XREF_T_distinct_values_table_stats select col_id, distinct_values from db_custscience_interns.col_23_DB_CUSTBASE_PRODREFRESH_CUST_ORD_TXN_XREF_T_distinct_values_table_stats ;</v>
      </c>
      <c r="AQ34" t="s">
        <v>14801</v>
      </c>
      <c r="AS34" s="212">
        <v>30</v>
      </c>
      <c r="AT34" s="212">
        <v>30</v>
      </c>
      <c r="AU34" s="212">
        <v>2964</v>
      </c>
      <c r="AW34" s="16" t="str">
        <f t="shared" si="14"/>
        <v>drop table db_custscience_interns.col_23_DB_CUSTBASE_PRODREFRESH_CUST_ORD_TXN_XREF_T_distinct_values_table_stats;</v>
      </c>
      <c r="AY34" s="210"/>
      <c r="AZ34" s="16" t="str">
        <f t="shared" si="15"/>
        <v>create table db_custscience_interns.col_23_DB_CUSTBASE_PRODREFRESH_CUST_ORD_TXN_XREF_T_null_value_count_table_stats (col_id int, null_value_count bigint) Row format delimited Fields terminated by '\t' Lines terminated by '\n'  Stored as textfile ;</v>
      </c>
      <c r="BD34" s="16" t="str">
        <f t="shared" si="0"/>
        <v xml:space="preserve">insert into table db_custscience_interns.col_23_DB_CUSTBASE_PRODREFRESH_CUST_ORD_TXN_XREF_T_null_value_count_table_stats select '23' as col_id, count (cust_key) as null_value_count where GROSS_SALES_AMT IS NULL </v>
      </c>
      <c r="BH34" s="16" t="str">
        <f t="shared" si="16"/>
        <v>insert into table db_custscience_interns.SUMMARY_of_DB_CUSTBASE_PRODREFRESH_CUST_ORD_TXN_XREF_T_null_value_count_table_stats select col_id, null_value_count from db_custscience_interns.col_23_DB_CUSTBASE_PRODREFRESH_CUST_ORD_TXN_XREF_T_null_value_count_table_stats ;</v>
      </c>
      <c r="BK34" s="212"/>
      <c r="BL34" s="212"/>
      <c r="BM34" s="212"/>
      <c r="BO34" s="16" t="str">
        <f t="shared" si="17"/>
        <v>drop table db_custscience_interns.col_23_DB_CUSTBASE_PRODREFRESH_CUST_ORD_TXN_XREF_T_null_value_count_table_stats ;</v>
      </c>
      <c r="BP34" t="s">
        <v>14679</v>
      </c>
    </row>
    <row r="35" spans="1:68">
      <c r="A35" t="s">
        <v>49</v>
      </c>
      <c r="B35" s="16" t="str">
        <f t="shared" si="18"/>
        <v>discount_amt double</v>
      </c>
      <c r="C35" s="20">
        <f t="shared" si="19"/>
        <v>13</v>
      </c>
      <c r="D35" s="20">
        <f t="shared" si="20"/>
        <v>0</v>
      </c>
      <c r="E35" s="20"/>
      <c r="F35" s="45" t="str">
        <f t="shared" si="4"/>
        <v>DISCOUNT_AMT</v>
      </c>
      <c r="G35" s="36" t="str">
        <f t="shared" si="21"/>
        <v>double</v>
      </c>
      <c r="H35" s="29">
        <v>24</v>
      </c>
      <c r="I35" s="338">
        <f t="shared" si="6"/>
        <v>141224</v>
      </c>
      <c r="J35" s="75"/>
      <c r="K35" s="75"/>
      <c r="L35" s="342"/>
      <c r="M35" s="450" t="s">
        <v>1698</v>
      </c>
      <c r="N35" s="450" t="s">
        <v>1698</v>
      </c>
      <c r="O35" s="450" t="s">
        <v>3362</v>
      </c>
      <c r="P35" s="450" t="s">
        <v>3363</v>
      </c>
      <c r="W35" s="144" t="str">
        <f t="shared" si="7"/>
        <v>DISCOUNT_AMT  double,</v>
      </c>
      <c r="X35" s="149" t="s">
        <v>3246</v>
      </c>
      <c r="Y35" s="150" t="str">
        <f t="shared" si="8"/>
        <v>DISCOUNT_AMT,</v>
      </c>
      <c r="Z35" s="149" t="s">
        <v>3307</v>
      </c>
      <c r="AA35" s="149"/>
      <c r="AB35" s="150" t="str">
        <f t="shared" si="9"/>
        <v>,a.DISCOUNT_AMT</v>
      </c>
      <c r="AG35" s="197" t="str">
        <f t="shared" si="10"/>
        <v>col_24</v>
      </c>
      <c r="AH35" s="196" t="str">
        <f t="shared" si="11"/>
        <v>create table db_custscience_interns.col_24_DB_CUSTBASE_PRODREFRESH_CUST_ORD_TXN_XREF_T_distinct_values_table_stats (col_id int, distinct_values bigint) Row format delimited Fields terminated by '\t' Lines terminated by '\n'  Stored as textfile ;</v>
      </c>
      <c r="AI35" t="s">
        <v>14741</v>
      </c>
      <c r="AL35" s="16" t="str">
        <f t="shared" si="12"/>
        <v>insert into table db_custscience_interns.col_24_DB_CUSTBASE_PRODREFRESH_CUST_ORD_TXN_XREF_T_distinct_values_table_stats select '24' as col_id, count (distinct DISCOUNT_AMT) as distinct_values</v>
      </c>
      <c r="AM35" t="s">
        <v>14619</v>
      </c>
      <c r="AP35" s="16" t="str">
        <f t="shared" si="13"/>
        <v>insert into table db_custscience_interns.SUMMARY_of_DB_CUSTBASE_PRODREFRESH_CUST_ORD_TXN_XREF_T_distinct_values_table_stats select col_id, distinct_values from db_custscience_interns.col_24_DB_CUSTBASE_PRODREFRESH_CUST_ORD_TXN_XREF_T_distinct_values_table_stats ;</v>
      </c>
      <c r="AQ35" t="s">
        <v>14802</v>
      </c>
      <c r="AS35" s="212">
        <v>4</v>
      </c>
      <c r="AT35" s="212">
        <v>4</v>
      </c>
      <c r="AU35" s="212">
        <v>2964</v>
      </c>
      <c r="AW35" s="16" t="str">
        <f t="shared" si="14"/>
        <v>drop table db_custscience_interns.col_24_DB_CUSTBASE_PRODREFRESH_CUST_ORD_TXN_XREF_T_distinct_values_table_stats;</v>
      </c>
      <c r="AY35" s="210"/>
      <c r="AZ35" s="16" t="str">
        <f t="shared" si="15"/>
        <v>create table db_custscience_interns.col_24_DB_CUSTBASE_PRODREFRESH_CUST_ORD_TXN_XREF_T_null_value_count_table_stats (col_id int, null_value_count bigint) Row format delimited Fields terminated by '\t' Lines terminated by '\n'  Stored as textfile ;</v>
      </c>
      <c r="BD35" s="16" t="str">
        <f t="shared" si="0"/>
        <v xml:space="preserve">insert into table db_custscience_interns.col_24_DB_CUSTBASE_PRODREFRESH_CUST_ORD_TXN_XREF_T_null_value_count_table_stats select '24' as col_id, count (cust_key) as null_value_count where DISCOUNT_AMT IS NULL </v>
      </c>
      <c r="BH35" s="16" t="str">
        <f t="shared" si="16"/>
        <v>insert into table db_custscience_interns.SUMMARY_of_DB_CUSTBASE_PRODREFRESH_CUST_ORD_TXN_XREF_T_null_value_count_table_stats select col_id, null_value_count from db_custscience_interns.col_24_DB_CUSTBASE_PRODREFRESH_CUST_ORD_TXN_XREF_T_null_value_count_table_stats ;</v>
      </c>
      <c r="BK35" s="212"/>
      <c r="BL35" s="212"/>
      <c r="BM35" s="212"/>
      <c r="BO35" s="16" t="str">
        <f t="shared" si="17"/>
        <v>drop table db_custscience_interns.col_24_DB_CUSTBASE_PRODREFRESH_CUST_ORD_TXN_XREF_T_null_value_count_table_stats ;</v>
      </c>
      <c r="BP35" t="s">
        <v>14680</v>
      </c>
    </row>
    <row r="36" spans="1:68">
      <c r="A36" t="s">
        <v>50</v>
      </c>
      <c r="B36" s="16" t="str">
        <f t="shared" si="18"/>
        <v>hour_of_day string</v>
      </c>
      <c r="C36" s="20">
        <f t="shared" si="19"/>
        <v>12</v>
      </c>
      <c r="D36" s="20">
        <f t="shared" si="20"/>
        <v>0</v>
      </c>
      <c r="F36" s="36" t="str">
        <f t="shared" si="4"/>
        <v>HOUR_OF_DAY</v>
      </c>
      <c r="G36" s="36" t="str">
        <f t="shared" si="21"/>
        <v>string</v>
      </c>
      <c r="H36" s="26">
        <v>25</v>
      </c>
      <c r="I36" s="338">
        <f t="shared" si="6"/>
        <v>24</v>
      </c>
      <c r="J36" s="75"/>
      <c r="K36" s="75"/>
      <c r="L36" s="342"/>
      <c r="M36" s="344" t="s">
        <v>3399</v>
      </c>
      <c r="N36" s="344" t="s">
        <v>3399</v>
      </c>
      <c r="O36" s="344" t="s">
        <v>3056</v>
      </c>
      <c r="P36" s="344" t="s">
        <v>3364</v>
      </c>
      <c r="W36" s="144" t="str">
        <f t="shared" si="7"/>
        <v>HOUR_OF_DAY  string,</v>
      </c>
      <c r="X36" s="149" t="s">
        <v>3247</v>
      </c>
      <c r="Y36" s="150" t="str">
        <f t="shared" si="8"/>
        <v>HOUR_OF_DAY,</v>
      </c>
      <c r="Z36" s="149" t="s">
        <v>3308</v>
      </c>
      <c r="AA36" s="149"/>
      <c r="AB36" s="150" t="str">
        <f t="shared" si="9"/>
        <v>,a.HOUR_OF_DAY</v>
      </c>
      <c r="AG36" s="197" t="str">
        <f t="shared" si="10"/>
        <v>col_25</v>
      </c>
      <c r="AH36" s="196" t="str">
        <f t="shared" si="11"/>
        <v>create table db_custscience_interns.col_25_DB_CUSTBASE_PRODREFRESH_CUST_ORD_TXN_XREF_T_distinct_values_table_stats (col_id int, distinct_values bigint) Row format delimited Fields terminated by '\t' Lines terminated by '\n'  Stored as textfile ;</v>
      </c>
      <c r="AI36" t="s">
        <v>14742</v>
      </c>
      <c r="AL36" s="16" t="str">
        <f t="shared" si="12"/>
        <v>insert into table db_custscience_interns.col_25_DB_CUSTBASE_PRODREFRESH_CUST_ORD_TXN_XREF_T_distinct_values_table_stats select '25' as col_id, count (distinct HOUR_OF_DAY) as distinct_values</v>
      </c>
      <c r="AM36" t="s">
        <v>14620</v>
      </c>
      <c r="AP36" s="16" t="str">
        <f t="shared" si="13"/>
        <v>insert into table db_custscience_interns.SUMMARY_of_DB_CUSTBASE_PRODREFRESH_CUST_ORD_TXN_XREF_T_distinct_values_table_stats select col_id, distinct_values from db_custscience_interns.col_25_DB_CUSTBASE_PRODREFRESH_CUST_ORD_TXN_XREF_T_distinct_values_table_stats ;</v>
      </c>
      <c r="AQ36" t="s">
        <v>14803</v>
      </c>
      <c r="AS36" s="212">
        <v>31</v>
      </c>
      <c r="AT36" s="212">
        <v>31</v>
      </c>
      <c r="AU36" s="212">
        <v>2</v>
      </c>
      <c r="AW36" s="16" t="str">
        <f t="shared" si="14"/>
        <v>drop table db_custscience_interns.col_25_DB_CUSTBASE_PRODREFRESH_CUST_ORD_TXN_XREF_T_distinct_values_table_stats;</v>
      </c>
      <c r="AY36" s="210"/>
      <c r="AZ36" s="16" t="str">
        <f t="shared" si="15"/>
        <v>create table db_custscience_interns.col_25_DB_CUSTBASE_PRODREFRESH_CUST_ORD_TXN_XREF_T_null_value_count_table_stats (col_id int, null_value_count bigint) Row format delimited Fields terminated by '\t' Lines terminated by '\n'  Stored as textfile ;</v>
      </c>
      <c r="BD36" s="16" t="str">
        <f t="shared" si="0"/>
        <v xml:space="preserve">insert into table db_custscience_interns.col_25_DB_CUSTBASE_PRODREFRESH_CUST_ORD_TXN_XREF_T_null_value_count_table_stats select '25' as col_id, count (cust_key) as null_value_count where HOUR_OF_DAY IS NULL </v>
      </c>
      <c r="BH36" s="16" t="str">
        <f t="shared" si="16"/>
        <v>insert into table db_custscience_interns.SUMMARY_of_DB_CUSTBASE_PRODREFRESH_CUST_ORD_TXN_XREF_T_null_value_count_table_stats select col_id, null_value_count from db_custscience_interns.col_25_DB_CUSTBASE_PRODREFRESH_CUST_ORD_TXN_XREF_T_null_value_count_table_stats ;</v>
      </c>
      <c r="BK36" s="212"/>
      <c r="BL36" s="212"/>
      <c r="BM36" s="212"/>
      <c r="BO36" s="16" t="str">
        <f t="shared" si="17"/>
        <v>drop table db_custscience_interns.col_25_DB_CUSTBASE_PRODREFRESH_CUST_ORD_TXN_XREF_T_null_value_count_table_stats ;</v>
      </c>
      <c r="BP36" t="s">
        <v>14681</v>
      </c>
    </row>
    <row r="37" spans="1:68">
      <c r="A37" t="s">
        <v>51</v>
      </c>
      <c r="B37" s="16" t="str">
        <f t="shared" si="18"/>
        <v>adcatch_code string</v>
      </c>
      <c r="C37" s="20">
        <f t="shared" si="19"/>
        <v>13</v>
      </c>
      <c r="D37" s="20">
        <f t="shared" si="20"/>
        <v>0</v>
      </c>
      <c r="E37" s="20"/>
      <c r="F37" s="36" t="str">
        <f t="shared" si="4"/>
        <v>ADCATCH_CODE</v>
      </c>
      <c r="G37" s="36" t="str">
        <f t="shared" si="21"/>
        <v>string</v>
      </c>
      <c r="H37" s="26">
        <v>26</v>
      </c>
      <c r="I37" s="338">
        <f t="shared" si="6"/>
        <v>51069</v>
      </c>
      <c r="J37" s="75"/>
      <c r="K37" s="75"/>
      <c r="L37" s="342"/>
      <c r="M37" s="344" t="s">
        <v>112</v>
      </c>
      <c r="N37" s="344" t="s">
        <v>112</v>
      </c>
      <c r="O37" s="344" t="s">
        <v>112</v>
      </c>
      <c r="P37" s="344" t="s">
        <v>112</v>
      </c>
      <c r="W37" s="144" t="str">
        <f t="shared" si="7"/>
        <v>ADCATCH_CODE  string,</v>
      </c>
      <c r="X37" s="149" t="s">
        <v>3248</v>
      </c>
      <c r="Y37" s="150" t="str">
        <f t="shared" si="8"/>
        <v>ADCATCH_CODE,</v>
      </c>
      <c r="Z37" s="149" t="s">
        <v>3309</v>
      </c>
      <c r="AA37" s="149"/>
      <c r="AB37" s="150" t="str">
        <f t="shared" si="9"/>
        <v>,a.ADCATCH_CODE</v>
      </c>
      <c r="AG37" s="197" t="str">
        <f t="shared" si="10"/>
        <v>col_26</v>
      </c>
      <c r="AH37" s="196" t="str">
        <f t="shared" si="11"/>
        <v>create table db_custscience_interns.col_26_DB_CUSTBASE_PRODREFRESH_CUST_ORD_TXN_XREF_T_distinct_values_table_stats (col_id int, distinct_values bigint) Row format delimited Fields terminated by '\t' Lines terminated by '\n'  Stored as textfile ;</v>
      </c>
      <c r="AI37" t="s">
        <v>14743</v>
      </c>
      <c r="AL37" s="16" t="str">
        <f t="shared" si="12"/>
        <v>insert into table db_custscience_interns.col_26_DB_CUSTBASE_PRODREFRESH_CUST_ORD_TXN_XREF_T_distinct_values_table_stats select '26' as col_id, count (distinct ADCATCH_CODE) as distinct_values</v>
      </c>
      <c r="AM37" t="s">
        <v>14621</v>
      </c>
      <c r="AP37" s="16" t="str">
        <f t="shared" si="13"/>
        <v>insert into table db_custscience_interns.SUMMARY_of_DB_CUSTBASE_PRODREFRESH_CUST_ORD_TXN_XREF_T_distinct_values_table_stats select col_id, distinct_values from db_custscience_interns.col_26_DB_CUSTBASE_PRODREFRESH_CUST_ORD_TXN_XREF_T_distinct_values_table_stats ;</v>
      </c>
      <c r="AQ37" t="s">
        <v>14804</v>
      </c>
      <c r="AS37" s="212">
        <v>32</v>
      </c>
      <c r="AT37" s="212">
        <v>32</v>
      </c>
      <c r="AU37" s="212">
        <v>0</v>
      </c>
      <c r="AW37" s="16" t="str">
        <f t="shared" si="14"/>
        <v>drop table db_custscience_interns.col_26_DB_CUSTBASE_PRODREFRESH_CUST_ORD_TXN_XREF_T_distinct_values_table_stats;</v>
      </c>
      <c r="AY37" s="210"/>
      <c r="AZ37" s="16" t="str">
        <f t="shared" si="15"/>
        <v>create table db_custscience_interns.col_26_DB_CUSTBASE_PRODREFRESH_CUST_ORD_TXN_XREF_T_null_value_count_table_stats (col_id int, null_value_count bigint) Row format delimited Fields terminated by '\t' Lines terminated by '\n'  Stored as textfile ;</v>
      </c>
      <c r="BD37" s="16" t="str">
        <f t="shared" si="0"/>
        <v xml:space="preserve">insert into table db_custscience_interns.col_26_DB_CUSTBASE_PRODREFRESH_CUST_ORD_TXN_XREF_T_null_value_count_table_stats select '26' as col_id, count (cust_key) as null_value_count where ADCATCH_CODE IS NULL </v>
      </c>
      <c r="BH37" s="16" t="str">
        <f t="shared" si="16"/>
        <v>insert into table db_custscience_interns.SUMMARY_of_DB_CUSTBASE_PRODREFRESH_CUST_ORD_TXN_XREF_T_null_value_count_table_stats select col_id, null_value_count from db_custscience_interns.col_26_DB_CUSTBASE_PRODREFRESH_CUST_ORD_TXN_XREF_T_null_value_count_table_stats ;</v>
      </c>
      <c r="BK37" s="212"/>
      <c r="BL37" s="212"/>
      <c r="BM37" s="212"/>
      <c r="BO37" s="16" t="str">
        <f t="shared" si="17"/>
        <v>drop table db_custscience_interns.col_26_DB_CUSTBASE_PRODREFRESH_CUST_ORD_TXN_XREF_T_null_value_count_table_stats ;</v>
      </c>
      <c r="BP37" t="s">
        <v>14682</v>
      </c>
    </row>
    <row r="38" spans="1:68">
      <c r="A38" t="s">
        <v>52</v>
      </c>
      <c r="B38" s="16" t="str">
        <f t="shared" si="18"/>
        <v>adcatch_family string</v>
      </c>
      <c r="C38" s="20">
        <f t="shared" si="19"/>
        <v>15</v>
      </c>
      <c r="D38" s="20">
        <f t="shared" si="20"/>
        <v>0</v>
      </c>
      <c r="E38" s="20"/>
      <c r="F38" s="36" t="str">
        <f t="shared" si="4"/>
        <v>ADCATCH_FAMILY</v>
      </c>
      <c r="G38" s="36" t="str">
        <f t="shared" si="21"/>
        <v>string</v>
      </c>
      <c r="H38" s="29">
        <v>27</v>
      </c>
      <c r="I38" s="338">
        <f t="shared" si="6"/>
        <v>570</v>
      </c>
      <c r="J38" s="75"/>
      <c r="K38" s="75"/>
      <c r="L38" s="342"/>
      <c r="M38" s="344" t="s">
        <v>112</v>
      </c>
      <c r="N38" s="344" t="s">
        <v>112</v>
      </c>
      <c r="O38" s="344" t="s">
        <v>112</v>
      </c>
      <c r="P38" s="344" t="s">
        <v>112</v>
      </c>
      <c r="W38" s="144" t="str">
        <f t="shared" si="7"/>
        <v>ADCATCH_FAMILY  string,</v>
      </c>
      <c r="X38" s="149" t="s">
        <v>3249</v>
      </c>
      <c r="Y38" s="150" t="str">
        <f t="shared" si="8"/>
        <v>ADCATCH_FAMILY,</v>
      </c>
      <c r="Z38" s="149" t="s">
        <v>3310</v>
      </c>
      <c r="AA38" s="149"/>
      <c r="AB38" s="150" t="str">
        <f t="shared" si="9"/>
        <v>,a.ADCATCH_FAMILY</v>
      </c>
      <c r="AG38" s="197" t="str">
        <f t="shared" si="10"/>
        <v>col_27</v>
      </c>
      <c r="AH38" s="196" t="str">
        <f t="shared" si="11"/>
        <v>create table db_custscience_interns.col_27_DB_CUSTBASE_PRODREFRESH_CUST_ORD_TXN_XREF_T_distinct_values_table_stats (col_id int, distinct_values bigint) Row format delimited Fields terminated by '\t' Lines terminated by '\n'  Stored as textfile ;</v>
      </c>
      <c r="AI38" t="s">
        <v>14744</v>
      </c>
      <c r="AL38" s="16" t="str">
        <f t="shared" si="12"/>
        <v>insert into table db_custscience_interns.col_27_DB_CUSTBASE_PRODREFRESH_CUST_ORD_TXN_XREF_T_distinct_values_table_stats select '27' as col_id, count (distinct ADCATCH_FAMILY) as distinct_values</v>
      </c>
      <c r="AM38" t="s">
        <v>14622</v>
      </c>
      <c r="AP38" s="16" t="str">
        <f t="shared" si="13"/>
        <v>insert into table db_custscience_interns.SUMMARY_of_DB_CUSTBASE_PRODREFRESH_CUST_ORD_TXN_XREF_T_distinct_values_table_stats select col_id, distinct_values from db_custscience_interns.col_27_DB_CUSTBASE_PRODREFRESH_CUST_ORD_TXN_XREF_T_distinct_values_table_stats ;</v>
      </c>
      <c r="AQ38" t="s">
        <v>14805</v>
      </c>
      <c r="AS38" s="212">
        <v>33</v>
      </c>
      <c r="AT38" s="212">
        <v>33</v>
      </c>
      <c r="AU38" s="212">
        <v>0</v>
      </c>
      <c r="AW38" s="16" t="str">
        <f t="shared" si="14"/>
        <v>drop table db_custscience_interns.col_27_DB_CUSTBASE_PRODREFRESH_CUST_ORD_TXN_XREF_T_distinct_values_table_stats;</v>
      </c>
      <c r="AY38" s="210"/>
      <c r="AZ38" s="16" t="str">
        <f t="shared" si="15"/>
        <v>create table db_custscience_interns.col_27_DB_CUSTBASE_PRODREFRESH_CUST_ORD_TXN_XREF_T_null_value_count_table_stats (col_id int, null_value_count bigint) Row format delimited Fields terminated by '\t' Lines terminated by '\n'  Stored as textfile ;</v>
      </c>
      <c r="BD38" s="16" t="str">
        <f t="shared" si="0"/>
        <v xml:space="preserve">insert into table db_custscience_interns.col_27_DB_CUSTBASE_PRODREFRESH_CUST_ORD_TXN_XREF_T_null_value_count_table_stats select '27' as col_id, count (cust_key) as null_value_count where ADCATCH_FAMILY IS NULL </v>
      </c>
      <c r="BH38" s="16" t="str">
        <f t="shared" si="16"/>
        <v>insert into table db_custscience_interns.SUMMARY_of_DB_CUSTBASE_PRODREFRESH_CUST_ORD_TXN_XREF_T_null_value_count_table_stats select col_id, null_value_count from db_custscience_interns.col_27_DB_CUSTBASE_PRODREFRESH_CUST_ORD_TXN_XREF_T_null_value_count_table_stats ;</v>
      </c>
      <c r="BK38" s="212"/>
      <c r="BL38" s="212"/>
      <c r="BM38" s="212"/>
      <c r="BO38" s="16" t="str">
        <f t="shared" si="17"/>
        <v>drop table db_custscience_interns.col_27_DB_CUSTBASE_PRODREFRESH_CUST_ORD_TXN_XREF_T_null_value_count_table_stats ;</v>
      </c>
      <c r="BP38" t="s">
        <v>14683</v>
      </c>
    </row>
    <row r="39" spans="1:68" ht="199.5" customHeight="1">
      <c r="A39" t="s">
        <v>53</v>
      </c>
      <c r="B39" s="16" t="str">
        <f t="shared" si="18"/>
        <v>primary_tender_type string</v>
      </c>
      <c r="C39" s="20">
        <f t="shared" si="19"/>
        <v>20</v>
      </c>
      <c r="D39" s="20">
        <f t="shared" si="20"/>
        <v>0</v>
      </c>
      <c r="F39" s="36" t="str">
        <f t="shared" si="4"/>
        <v>PRIMARY_TENDER_TYPE</v>
      </c>
      <c r="G39" s="36" t="str">
        <f t="shared" si="21"/>
        <v>string</v>
      </c>
      <c r="H39" s="26">
        <v>28</v>
      </c>
      <c r="I39" s="338">
        <f t="shared" si="6"/>
        <v>31</v>
      </c>
      <c r="J39" s="75"/>
      <c r="K39" s="128" t="s">
        <v>3094</v>
      </c>
      <c r="L39" s="168" t="s">
        <v>4047</v>
      </c>
      <c r="M39" s="344" t="s">
        <v>3400</v>
      </c>
      <c r="N39" s="344" t="s">
        <v>3401</v>
      </c>
      <c r="O39" s="344" t="s">
        <v>3365</v>
      </c>
      <c r="P39" s="344" t="s">
        <v>3366</v>
      </c>
      <c r="W39" s="144" t="str">
        <f t="shared" si="7"/>
        <v>PRIMARY_TENDER_TYPE  string,</v>
      </c>
      <c r="X39" s="149" t="s">
        <v>3250</v>
      </c>
      <c r="Y39" s="150" t="str">
        <f t="shared" si="8"/>
        <v>PRIMARY_TENDER_TYPE,</v>
      </c>
      <c r="Z39" s="149" t="s">
        <v>3311</v>
      </c>
      <c r="AA39" s="149"/>
      <c r="AB39" s="150" t="str">
        <f t="shared" si="9"/>
        <v>,a.PRIMARY_TENDER_TYPE</v>
      </c>
      <c r="AG39" s="197" t="str">
        <f t="shared" si="10"/>
        <v>col_28</v>
      </c>
      <c r="AH39" s="196" t="str">
        <f t="shared" si="11"/>
        <v>create table db_custscience_interns.col_28_DB_CUSTBASE_PRODREFRESH_CUST_ORD_TXN_XREF_T_distinct_values_table_stats (col_id int, distinct_values bigint) Row format delimited Fields terminated by '\t' Lines terminated by '\n'  Stored as textfile ;</v>
      </c>
      <c r="AI39" t="s">
        <v>14745</v>
      </c>
      <c r="AL39" s="16" t="str">
        <f t="shared" si="12"/>
        <v>insert into table db_custscience_interns.col_28_DB_CUSTBASE_PRODREFRESH_CUST_ORD_TXN_XREF_T_distinct_values_table_stats select '28' as col_id, count (distinct PRIMARY_TENDER_TYPE) as distinct_values</v>
      </c>
      <c r="AM39" t="s">
        <v>14623</v>
      </c>
      <c r="AP39" s="16" t="str">
        <f t="shared" si="13"/>
        <v>insert into table db_custscience_interns.SUMMARY_of_DB_CUSTBASE_PRODREFRESH_CUST_ORD_TXN_XREF_T_distinct_values_table_stats select col_id, distinct_values from db_custscience_interns.col_28_DB_CUSTBASE_PRODREFRESH_CUST_ORD_TXN_XREF_T_distinct_values_table_stats ;</v>
      </c>
      <c r="AQ39" t="s">
        <v>14806</v>
      </c>
      <c r="AS39" s="212">
        <v>34</v>
      </c>
      <c r="AT39" s="212">
        <v>34</v>
      </c>
      <c r="AU39" s="212">
        <v>0</v>
      </c>
      <c r="AW39" s="16" t="str">
        <f t="shared" si="14"/>
        <v>drop table db_custscience_interns.col_28_DB_CUSTBASE_PRODREFRESH_CUST_ORD_TXN_XREF_T_distinct_values_table_stats;</v>
      </c>
      <c r="AY39" s="210"/>
      <c r="AZ39" s="16" t="str">
        <f t="shared" si="15"/>
        <v>create table db_custscience_interns.col_28_DB_CUSTBASE_PRODREFRESH_CUST_ORD_TXN_XREF_T_null_value_count_table_stats (col_id int, null_value_count bigint) Row format delimited Fields terminated by '\t' Lines terminated by '\n'  Stored as textfile ;</v>
      </c>
      <c r="BD39" s="16" t="str">
        <f t="shared" si="0"/>
        <v xml:space="preserve">insert into table db_custscience_interns.col_28_DB_CUSTBASE_PRODREFRESH_CUST_ORD_TXN_XREF_T_null_value_count_table_stats select '28' as col_id, count (cust_key) as null_value_count where PRIMARY_TENDER_TYPE IS NULL </v>
      </c>
      <c r="BH39" s="16" t="str">
        <f t="shared" si="16"/>
        <v>insert into table db_custscience_interns.SUMMARY_of_DB_CUSTBASE_PRODREFRESH_CUST_ORD_TXN_XREF_T_null_value_count_table_stats select col_id, null_value_count from db_custscience_interns.col_28_DB_CUSTBASE_PRODREFRESH_CUST_ORD_TXN_XREF_T_null_value_count_table_stats ;</v>
      </c>
      <c r="BK39" s="212"/>
      <c r="BL39" s="212"/>
      <c r="BM39" s="212"/>
      <c r="BO39" s="16" t="str">
        <f t="shared" si="17"/>
        <v>drop table db_custscience_interns.col_28_DB_CUSTBASE_PRODREFRESH_CUST_ORD_TXN_XREF_T_null_value_count_table_stats ;</v>
      </c>
      <c r="BP39" t="s">
        <v>14684</v>
      </c>
    </row>
    <row r="40" spans="1:68">
      <c r="A40" t="s">
        <v>54</v>
      </c>
      <c r="B40" s="16" t="str">
        <f t="shared" si="18"/>
        <v>store_referral_ind string</v>
      </c>
      <c r="C40" s="20">
        <f t="shared" si="19"/>
        <v>19</v>
      </c>
      <c r="D40" s="20">
        <f t="shared" si="20"/>
        <v>0</v>
      </c>
      <c r="E40" s="20"/>
      <c r="F40" s="36" t="str">
        <f t="shared" si="4"/>
        <v>STORE_REFERRAL_IND</v>
      </c>
      <c r="G40" s="36" t="str">
        <f t="shared" si="21"/>
        <v>string</v>
      </c>
      <c r="H40" s="26">
        <v>29</v>
      </c>
      <c r="I40" s="338">
        <f t="shared" si="6"/>
        <v>0</v>
      </c>
      <c r="J40" s="75"/>
      <c r="K40" s="141" t="s">
        <v>3095</v>
      </c>
      <c r="L40" s="468"/>
      <c r="M40" s="344" t="s">
        <v>112</v>
      </c>
      <c r="N40" s="344" t="s">
        <v>112</v>
      </c>
      <c r="O40" s="344" t="s">
        <v>112</v>
      </c>
      <c r="P40" s="344" t="s">
        <v>112</v>
      </c>
      <c r="W40" s="144" t="str">
        <f t="shared" si="7"/>
        <v>STORE_REFERRAL_IND  string,</v>
      </c>
      <c r="X40" s="149" t="s">
        <v>3251</v>
      </c>
      <c r="Y40" s="150" t="str">
        <f t="shared" si="8"/>
        <v>STORE_REFERRAL_IND,</v>
      </c>
      <c r="Z40" s="149" t="s">
        <v>3312</v>
      </c>
      <c r="AA40" s="149"/>
      <c r="AB40" s="150" t="str">
        <f t="shared" si="9"/>
        <v>,a.STORE_REFERRAL_IND</v>
      </c>
      <c r="AG40" s="197" t="str">
        <f t="shared" si="10"/>
        <v>col_29</v>
      </c>
      <c r="AH40" s="196" t="str">
        <f t="shared" si="11"/>
        <v>create table db_custscience_interns.col_29_DB_CUSTBASE_PRODREFRESH_CUST_ORD_TXN_XREF_T_distinct_values_table_stats (col_id int, distinct_values bigint) Row format delimited Fields terminated by '\t' Lines terminated by '\n'  Stored as textfile ;</v>
      </c>
      <c r="AI40" t="s">
        <v>14746</v>
      </c>
      <c r="AL40" s="16" t="str">
        <f t="shared" si="12"/>
        <v>insert into table db_custscience_interns.col_29_DB_CUSTBASE_PRODREFRESH_CUST_ORD_TXN_XREF_T_distinct_values_table_stats select '29' as col_id, count (distinct STORE_REFERRAL_IND) as distinct_values</v>
      </c>
      <c r="AM40" t="s">
        <v>14624</v>
      </c>
      <c r="AP40" s="16" t="str">
        <f t="shared" si="13"/>
        <v>insert into table db_custscience_interns.SUMMARY_of_DB_CUSTBASE_PRODREFRESH_CUST_ORD_TXN_XREF_T_distinct_values_table_stats select col_id, distinct_values from db_custscience_interns.col_29_DB_CUSTBASE_PRODREFRESH_CUST_ORD_TXN_XREF_T_distinct_values_table_stats ;</v>
      </c>
      <c r="AQ40" t="s">
        <v>14807</v>
      </c>
      <c r="AS40" s="212">
        <v>35</v>
      </c>
      <c r="AT40" s="212">
        <v>35</v>
      </c>
      <c r="AU40" s="212">
        <v>3</v>
      </c>
      <c r="AW40" s="16" t="str">
        <f t="shared" si="14"/>
        <v>drop table db_custscience_interns.col_29_DB_CUSTBASE_PRODREFRESH_CUST_ORD_TXN_XREF_T_distinct_values_table_stats;</v>
      </c>
      <c r="AY40" s="210"/>
      <c r="AZ40" s="16" t="str">
        <f t="shared" si="15"/>
        <v>create table db_custscience_interns.col_29_DB_CUSTBASE_PRODREFRESH_CUST_ORD_TXN_XREF_T_null_value_count_table_stats (col_id int, null_value_count bigint) Row format delimited Fields terminated by '\t' Lines terminated by '\n'  Stored as textfile ;</v>
      </c>
      <c r="BD40" s="16" t="str">
        <f t="shared" si="0"/>
        <v xml:space="preserve">insert into table db_custscience_interns.col_29_DB_CUSTBASE_PRODREFRESH_CUST_ORD_TXN_XREF_T_null_value_count_table_stats select '29' as col_id, count (cust_key) as null_value_count where STORE_REFERRAL_IND IS NULL </v>
      </c>
      <c r="BH40" s="16" t="str">
        <f t="shared" si="16"/>
        <v>insert into table db_custscience_interns.SUMMARY_of_DB_CUSTBASE_PRODREFRESH_CUST_ORD_TXN_XREF_T_null_value_count_table_stats select col_id, null_value_count from db_custscience_interns.col_29_DB_CUSTBASE_PRODREFRESH_CUST_ORD_TXN_XREF_T_null_value_count_table_stats ;</v>
      </c>
      <c r="BK40" s="212"/>
      <c r="BL40" s="212"/>
      <c r="BM40" s="212"/>
      <c r="BO40" s="16" t="str">
        <f t="shared" si="17"/>
        <v>drop table db_custscience_interns.col_29_DB_CUSTBASE_PRODREFRESH_CUST_ORD_TXN_XREF_T_null_value_count_table_stats ;</v>
      </c>
      <c r="BP40" t="s">
        <v>14685</v>
      </c>
    </row>
    <row r="41" spans="1:68" ht="30.75" thickBot="1">
      <c r="A41" t="s">
        <v>55</v>
      </c>
      <c r="B41" s="16" t="str">
        <f t="shared" si="18"/>
        <v>time_key bigint</v>
      </c>
      <c r="C41" s="20">
        <f t="shared" si="19"/>
        <v>9</v>
      </c>
      <c r="D41" s="20">
        <f t="shared" si="20"/>
        <v>0</v>
      </c>
      <c r="E41" s="20"/>
      <c r="F41" s="158" t="str">
        <f t="shared" si="4"/>
        <v>TIME_KEY</v>
      </c>
      <c r="G41" s="158" t="str">
        <f t="shared" si="21"/>
        <v>bigint</v>
      </c>
      <c r="H41" s="162">
        <v>30</v>
      </c>
      <c r="I41" s="377">
        <f t="shared" si="6"/>
        <v>2964</v>
      </c>
      <c r="J41" s="160"/>
      <c r="K41" s="163" t="s">
        <v>3096</v>
      </c>
      <c r="L41" s="379"/>
      <c r="M41" s="462" t="s">
        <v>112</v>
      </c>
      <c r="N41" s="462" t="s">
        <v>112</v>
      </c>
      <c r="O41" s="462" t="s">
        <v>112</v>
      </c>
      <c r="P41" s="462" t="s">
        <v>112</v>
      </c>
      <c r="W41" s="144" t="str">
        <f t="shared" si="7"/>
        <v>TIME_KEY  bigint,</v>
      </c>
      <c r="X41" s="149" t="s">
        <v>3252</v>
      </c>
      <c r="Y41" s="150" t="str">
        <f t="shared" si="8"/>
        <v>TIME_KEY,</v>
      </c>
      <c r="Z41" s="149" t="s">
        <v>3313</v>
      </c>
      <c r="AA41" s="149"/>
      <c r="AB41" s="150" t="str">
        <f t="shared" si="9"/>
        <v>,a.TIME_KEY</v>
      </c>
      <c r="AG41" s="197" t="str">
        <f t="shared" si="10"/>
        <v>col_30</v>
      </c>
      <c r="AH41" s="196" t="str">
        <f t="shared" si="11"/>
        <v>create table db_custscience_interns.col_30_DB_CUSTBASE_PRODREFRESH_CUST_ORD_TXN_XREF_T_distinct_values_table_stats (col_id int, distinct_values bigint) Row format delimited Fields terminated by '\t' Lines terminated by '\n'  Stored as textfile ;</v>
      </c>
      <c r="AI41" t="s">
        <v>14747</v>
      </c>
      <c r="AL41" s="16" t="str">
        <f t="shared" si="12"/>
        <v>insert into table db_custscience_interns.col_30_DB_CUSTBASE_PRODREFRESH_CUST_ORD_TXN_XREF_T_distinct_values_table_stats select '30' as col_id, count (distinct TIME_KEY) as distinct_values</v>
      </c>
      <c r="AM41" t="s">
        <v>14625</v>
      </c>
      <c r="AP41" s="16" t="str">
        <f t="shared" si="13"/>
        <v>insert into table db_custscience_interns.SUMMARY_of_DB_CUSTBASE_PRODREFRESH_CUST_ORD_TXN_XREF_T_distinct_values_table_stats select col_id, distinct_values from db_custscience_interns.col_30_DB_CUSTBASE_PRODREFRESH_CUST_ORD_TXN_XREF_T_distinct_values_table_stats ;</v>
      </c>
      <c r="AQ41" t="s">
        <v>14808</v>
      </c>
      <c r="AS41" s="212">
        <v>36</v>
      </c>
      <c r="AT41" s="212">
        <v>36</v>
      </c>
      <c r="AU41" s="212">
        <v>163</v>
      </c>
      <c r="AW41" s="16" t="str">
        <f t="shared" si="14"/>
        <v>drop table db_custscience_interns.col_30_DB_CUSTBASE_PRODREFRESH_CUST_ORD_TXN_XREF_T_distinct_values_table_stats;</v>
      </c>
      <c r="AY41" s="210"/>
      <c r="AZ41" s="16" t="str">
        <f t="shared" si="15"/>
        <v>create table db_custscience_interns.col_30_DB_CUSTBASE_PRODREFRESH_CUST_ORD_TXN_XREF_T_null_value_count_table_stats (col_id int, null_value_count bigint) Row format delimited Fields terminated by '\t' Lines terminated by '\n'  Stored as textfile ;</v>
      </c>
      <c r="BD41" s="16" t="str">
        <f t="shared" si="0"/>
        <v xml:space="preserve">insert into table db_custscience_interns.col_30_DB_CUSTBASE_PRODREFRESH_CUST_ORD_TXN_XREF_T_null_value_count_table_stats select '30' as col_id, count (cust_key) as null_value_count where TIME_KEY IS NULL </v>
      </c>
      <c r="BH41" s="16" t="str">
        <f t="shared" si="16"/>
        <v>insert into table db_custscience_interns.SUMMARY_of_DB_CUSTBASE_PRODREFRESH_CUST_ORD_TXN_XREF_T_null_value_count_table_stats select col_id, null_value_count from db_custscience_interns.col_30_DB_CUSTBASE_PRODREFRESH_CUST_ORD_TXN_XREF_T_null_value_count_table_stats ;</v>
      </c>
      <c r="BK41" s="212"/>
      <c r="BL41" s="212"/>
      <c r="BM41" s="212"/>
      <c r="BO41" s="16" t="str">
        <f t="shared" si="17"/>
        <v>drop table db_custscience_interns.col_30_DB_CUSTBASE_PRODREFRESH_CUST_ORD_TXN_XREF_T_null_value_count_table_stats ;</v>
      </c>
      <c r="BP41" t="s">
        <v>14686</v>
      </c>
    </row>
    <row r="42" spans="1:68">
      <c r="A42" t="s">
        <v>56</v>
      </c>
      <c r="B42" s="16" t="str">
        <f t="shared" si="18"/>
        <v>sigma_str_referral_ind string</v>
      </c>
      <c r="C42" s="20">
        <f t="shared" si="19"/>
        <v>23</v>
      </c>
      <c r="D42" s="20">
        <f t="shared" si="20"/>
        <v>0</v>
      </c>
      <c r="F42" s="152" t="str">
        <f t="shared" si="4"/>
        <v>SIGMA_STR_REFERRAL_IND</v>
      </c>
      <c r="G42" s="152" t="str">
        <f t="shared" si="21"/>
        <v>string</v>
      </c>
      <c r="H42" s="153">
        <v>31</v>
      </c>
      <c r="I42" s="373">
        <f t="shared" si="6"/>
        <v>2</v>
      </c>
      <c r="J42" s="154"/>
      <c r="K42" s="155"/>
      <c r="L42" s="375"/>
      <c r="M42" s="463" t="s">
        <v>112</v>
      </c>
      <c r="N42" s="463" t="s">
        <v>112</v>
      </c>
      <c r="O42" s="463" t="s">
        <v>112</v>
      </c>
      <c r="P42" s="463" t="s">
        <v>112</v>
      </c>
      <c r="W42" s="144" t="str">
        <f t="shared" si="7"/>
        <v>SIGMA_STR_REFERRAL_IND  string,</v>
      </c>
      <c r="X42" s="149" t="s">
        <v>3253</v>
      </c>
      <c r="Y42" s="150" t="str">
        <f t="shared" si="8"/>
        <v>SIGMA_STR_REFERRAL_IND,</v>
      </c>
      <c r="Z42" s="149" t="s">
        <v>3314</v>
      </c>
      <c r="AA42" s="149"/>
      <c r="AB42" s="150" t="str">
        <f t="shared" si="9"/>
        <v>,a.SIGMA_STR_REFERRAL_IND</v>
      </c>
      <c r="AG42" s="197" t="str">
        <f t="shared" si="10"/>
        <v>col_31</v>
      </c>
      <c r="AH42" s="196" t="str">
        <f t="shared" si="11"/>
        <v>create table db_custscience_interns.col_31_DB_CUSTBASE_PRODREFRESH_CUST_ORD_TXN_XREF_T_distinct_values_table_stats (col_id int, distinct_values bigint) Row format delimited Fields terminated by '\t' Lines terminated by '\n'  Stored as textfile ;</v>
      </c>
      <c r="AI42" t="s">
        <v>14748</v>
      </c>
      <c r="AL42" s="16" t="str">
        <f t="shared" si="12"/>
        <v>insert into table db_custscience_interns.col_31_DB_CUSTBASE_PRODREFRESH_CUST_ORD_TXN_XREF_T_distinct_values_table_stats select '31' as col_id, count (distinct SIGMA_STR_REFERRAL_IND) as distinct_values</v>
      </c>
      <c r="AM42" t="s">
        <v>14626</v>
      </c>
      <c r="AP42" s="16" t="str">
        <f t="shared" si="13"/>
        <v>insert into table db_custscience_interns.SUMMARY_of_DB_CUSTBASE_PRODREFRESH_CUST_ORD_TXN_XREF_T_distinct_values_table_stats select col_id, distinct_values from db_custscience_interns.col_31_DB_CUSTBASE_PRODREFRESH_CUST_ORD_TXN_XREF_T_distinct_values_table_stats ;</v>
      </c>
      <c r="AQ42" t="s">
        <v>14809</v>
      </c>
      <c r="AS42" s="212">
        <v>37</v>
      </c>
      <c r="AT42" s="212">
        <v>37</v>
      </c>
      <c r="AU42" s="212">
        <v>6892</v>
      </c>
      <c r="AW42" s="16" t="str">
        <f t="shared" si="14"/>
        <v>drop table db_custscience_interns.col_31_DB_CUSTBASE_PRODREFRESH_CUST_ORD_TXN_XREF_T_distinct_values_table_stats;</v>
      </c>
      <c r="AY42" s="210"/>
      <c r="AZ42" s="16" t="str">
        <f t="shared" si="15"/>
        <v>create table db_custscience_interns.col_31_DB_CUSTBASE_PRODREFRESH_CUST_ORD_TXN_XREF_T_null_value_count_table_stats (col_id int, null_value_count bigint) Row format delimited Fields terminated by '\t' Lines terminated by '\n'  Stored as textfile ;</v>
      </c>
      <c r="BD42" s="16" t="str">
        <f t="shared" si="0"/>
        <v xml:space="preserve">insert into table db_custscience_interns.col_31_DB_CUSTBASE_PRODREFRESH_CUST_ORD_TXN_XREF_T_null_value_count_table_stats select '31' as col_id, count (cust_key) as null_value_count where SIGMA_STR_REFERRAL_IND IS NULL </v>
      </c>
      <c r="BH42" s="16" t="str">
        <f t="shared" si="16"/>
        <v>insert into table db_custscience_interns.SUMMARY_of_DB_CUSTBASE_PRODREFRESH_CUST_ORD_TXN_XREF_T_null_value_count_table_stats select col_id, null_value_count from db_custscience_interns.col_31_DB_CUSTBASE_PRODREFRESH_CUST_ORD_TXN_XREF_T_null_value_count_table_stats ;</v>
      </c>
      <c r="BK42" s="212"/>
      <c r="BL42" s="212"/>
      <c r="BM42" s="212"/>
      <c r="BO42" s="16" t="str">
        <f t="shared" si="17"/>
        <v>drop table db_custscience_interns.col_31_DB_CUSTBASE_PRODREFRESH_CUST_ORD_TXN_XREF_T_null_value_count_table_stats ;</v>
      </c>
      <c r="BP42" t="s">
        <v>14687</v>
      </c>
    </row>
    <row r="43" spans="1:68">
      <c r="A43" t="s">
        <v>57</v>
      </c>
      <c r="B43" s="16" t="str">
        <f t="shared" si="18"/>
        <v>referring_str_key bigint</v>
      </c>
      <c r="C43" s="20">
        <f t="shared" si="19"/>
        <v>18</v>
      </c>
      <c r="D43" s="20">
        <f t="shared" si="20"/>
        <v>0</v>
      </c>
      <c r="E43" s="20"/>
      <c r="F43" s="36" t="str">
        <f t="shared" si="4"/>
        <v>REFERRING_STR_KEY</v>
      </c>
      <c r="G43" s="36" t="str">
        <f t="shared" si="21"/>
        <v>bigint</v>
      </c>
      <c r="H43" s="26">
        <v>32</v>
      </c>
      <c r="I43" s="338">
        <f t="shared" si="6"/>
        <v>0</v>
      </c>
      <c r="J43" s="75"/>
      <c r="K43" s="141" t="s">
        <v>3095</v>
      </c>
      <c r="L43" s="468"/>
      <c r="M43" s="344" t="s">
        <v>112</v>
      </c>
      <c r="N43" s="344" t="s">
        <v>112</v>
      </c>
      <c r="O43" s="344" t="s">
        <v>112</v>
      </c>
      <c r="P43" s="344" t="s">
        <v>112</v>
      </c>
      <c r="W43" s="144" t="str">
        <f t="shared" si="7"/>
        <v>REFERRING_STR_KEY  bigint,</v>
      </c>
      <c r="X43" s="149" t="s">
        <v>3254</v>
      </c>
      <c r="Y43" s="150" t="str">
        <f t="shared" si="8"/>
        <v>REFERRING_STR_KEY,</v>
      </c>
      <c r="Z43" s="149" t="s">
        <v>3315</v>
      </c>
      <c r="AA43" s="149"/>
      <c r="AB43" s="150" t="str">
        <f t="shared" si="9"/>
        <v>,a.REFERRING_STR_KEY</v>
      </c>
      <c r="AG43" s="197" t="str">
        <f t="shared" si="10"/>
        <v>col_32</v>
      </c>
      <c r="AH43" s="196" t="str">
        <f t="shared" si="11"/>
        <v>create table db_custscience_interns.col_32_DB_CUSTBASE_PRODREFRESH_CUST_ORD_TXN_XREF_T_distinct_values_table_stats (col_id int, distinct_values bigint) Row format delimited Fields terminated by '\t' Lines terminated by '\n'  Stored as textfile ;</v>
      </c>
      <c r="AI43" t="s">
        <v>14749</v>
      </c>
      <c r="AL43" s="16" t="str">
        <f t="shared" si="12"/>
        <v>insert into table db_custscience_interns.col_32_DB_CUSTBASE_PRODREFRESH_CUST_ORD_TXN_XREF_T_distinct_values_table_stats select '32' as col_id, count (distinct REFERRING_STR_KEY) as distinct_values</v>
      </c>
      <c r="AM43" t="s">
        <v>14627</v>
      </c>
      <c r="AP43" s="16" t="str">
        <f t="shared" si="13"/>
        <v>insert into table db_custscience_interns.SUMMARY_of_DB_CUSTBASE_PRODREFRESH_CUST_ORD_TXN_XREF_T_distinct_values_table_stats select col_id, distinct_values from db_custscience_interns.col_32_DB_CUSTBASE_PRODREFRESH_CUST_ORD_TXN_XREF_T_distinct_values_table_stats ;</v>
      </c>
      <c r="AQ43" t="s">
        <v>14810</v>
      </c>
      <c r="AS43" s="212">
        <v>38</v>
      </c>
      <c r="AT43" s="212">
        <v>38</v>
      </c>
      <c r="AU43" s="212">
        <v>0</v>
      </c>
      <c r="AW43" s="16" t="str">
        <f t="shared" si="14"/>
        <v>drop table db_custscience_interns.col_32_DB_CUSTBASE_PRODREFRESH_CUST_ORD_TXN_XREF_T_distinct_values_table_stats;</v>
      </c>
      <c r="AY43" s="210"/>
      <c r="AZ43" s="16" t="str">
        <f t="shared" si="15"/>
        <v>create table db_custscience_interns.col_32_DB_CUSTBASE_PRODREFRESH_CUST_ORD_TXN_XREF_T_null_value_count_table_stats (col_id int, null_value_count bigint) Row format delimited Fields terminated by '\t' Lines terminated by '\n'  Stored as textfile ;</v>
      </c>
      <c r="BD43" s="16" t="str">
        <f t="shared" si="0"/>
        <v xml:space="preserve">insert into table db_custscience_interns.col_32_DB_CUSTBASE_PRODREFRESH_CUST_ORD_TXN_XREF_T_null_value_count_table_stats select '32' as col_id, count (cust_key) as null_value_count where REFERRING_STR_KEY IS NULL </v>
      </c>
      <c r="BH43" s="16" t="str">
        <f t="shared" si="16"/>
        <v>insert into table db_custscience_interns.SUMMARY_of_DB_CUSTBASE_PRODREFRESH_CUST_ORD_TXN_XREF_T_null_value_count_table_stats select col_id, null_value_count from db_custscience_interns.col_32_DB_CUSTBASE_PRODREFRESH_CUST_ORD_TXN_XREF_T_null_value_count_table_stats ;</v>
      </c>
      <c r="BK43" s="212"/>
      <c r="BL43" s="212"/>
      <c r="BM43" s="212"/>
      <c r="BO43" s="16" t="str">
        <f t="shared" si="17"/>
        <v>drop table db_custscience_interns.col_32_DB_CUSTBASE_PRODREFRESH_CUST_ORD_TXN_XREF_T_null_value_count_table_stats ;</v>
      </c>
      <c r="BP43" t="s">
        <v>14688</v>
      </c>
    </row>
    <row r="44" spans="1:68">
      <c r="A44" t="s">
        <v>58</v>
      </c>
      <c r="B44" s="16" t="str">
        <f t="shared" si="18"/>
        <v>vendor_cd string</v>
      </c>
      <c r="C44" s="20">
        <f t="shared" si="19"/>
        <v>10</v>
      </c>
      <c r="D44" s="20">
        <f t="shared" si="20"/>
        <v>0</v>
      </c>
      <c r="E44" s="20"/>
      <c r="F44" s="36" t="str">
        <f t="shared" si="4"/>
        <v>VENDOR_CD</v>
      </c>
      <c r="G44" s="36" t="str">
        <f t="shared" si="21"/>
        <v>string</v>
      </c>
      <c r="H44" s="29">
        <v>33</v>
      </c>
      <c r="I44" s="338">
        <f t="shared" si="6"/>
        <v>0</v>
      </c>
      <c r="J44" s="75"/>
      <c r="K44" s="141" t="s">
        <v>3092</v>
      </c>
      <c r="L44" s="468"/>
      <c r="M44" s="344" t="s">
        <v>112</v>
      </c>
      <c r="N44" s="344" t="s">
        <v>112</v>
      </c>
      <c r="O44" s="344" t="s">
        <v>112</v>
      </c>
      <c r="P44" s="344" t="s">
        <v>112</v>
      </c>
      <c r="W44" s="144" t="str">
        <f t="shared" si="7"/>
        <v>VENDOR_CD  string,</v>
      </c>
      <c r="X44" s="149" t="s">
        <v>3255</v>
      </c>
      <c r="Y44" s="150" t="str">
        <f t="shared" si="8"/>
        <v>VENDOR_CD,</v>
      </c>
      <c r="Z44" s="149" t="s">
        <v>3316</v>
      </c>
      <c r="AA44" s="149"/>
      <c r="AB44" s="150" t="str">
        <f t="shared" si="9"/>
        <v>,a.VENDOR_CD</v>
      </c>
      <c r="AG44" s="197" t="str">
        <f t="shared" si="10"/>
        <v>col_33</v>
      </c>
      <c r="AH44" s="196" t="str">
        <f t="shared" si="11"/>
        <v>create table db_custscience_interns.col_33_DB_CUSTBASE_PRODREFRESH_CUST_ORD_TXN_XREF_T_distinct_values_table_stats (col_id int, distinct_values bigint) Row format delimited Fields terminated by '\t' Lines terminated by '\n'  Stored as textfile ;</v>
      </c>
      <c r="AI44" t="s">
        <v>14750</v>
      </c>
      <c r="AL44" s="16" t="str">
        <f t="shared" si="12"/>
        <v>insert into table db_custscience_interns.col_33_DB_CUSTBASE_PRODREFRESH_CUST_ORD_TXN_XREF_T_distinct_values_table_stats select '33' as col_id, count (distinct VENDOR_CD) as distinct_values</v>
      </c>
      <c r="AM44" t="s">
        <v>14628</v>
      </c>
      <c r="AP44" s="16" t="str">
        <f t="shared" si="13"/>
        <v>insert into table db_custscience_interns.SUMMARY_of_DB_CUSTBASE_PRODREFRESH_CUST_ORD_TXN_XREF_T_distinct_values_table_stats select col_id, distinct_values from db_custscience_interns.col_33_DB_CUSTBASE_PRODREFRESH_CUST_ORD_TXN_XREF_T_distinct_values_table_stats ;</v>
      </c>
      <c r="AQ44" t="s">
        <v>14811</v>
      </c>
      <c r="AS44" s="212">
        <v>39</v>
      </c>
      <c r="AT44" s="212">
        <v>39</v>
      </c>
      <c r="AU44" s="212">
        <v>0</v>
      </c>
      <c r="AW44" s="16" t="str">
        <f t="shared" si="14"/>
        <v>drop table db_custscience_interns.col_33_DB_CUSTBASE_PRODREFRESH_CUST_ORD_TXN_XREF_T_distinct_values_table_stats;</v>
      </c>
      <c r="AY44" s="210"/>
      <c r="AZ44" s="16" t="str">
        <f t="shared" si="15"/>
        <v>create table db_custscience_interns.col_33_DB_CUSTBASE_PRODREFRESH_CUST_ORD_TXN_XREF_T_null_value_count_table_stats (col_id int, null_value_count bigint) Row format delimited Fields terminated by '\t' Lines terminated by '\n'  Stored as textfile ;</v>
      </c>
      <c r="BD44" s="16" t="str">
        <f t="shared" si="0"/>
        <v xml:space="preserve">insert into table db_custscience_interns.col_33_DB_CUSTBASE_PRODREFRESH_CUST_ORD_TXN_XREF_T_null_value_count_table_stats select '33' as col_id, count (cust_key) as null_value_count where VENDOR_CD IS NULL </v>
      </c>
      <c r="BH44" s="16" t="str">
        <f t="shared" si="16"/>
        <v>insert into table db_custscience_interns.SUMMARY_of_DB_CUSTBASE_PRODREFRESH_CUST_ORD_TXN_XREF_T_null_value_count_table_stats select col_id, null_value_count from db_custscience_interns.col_33_DB_CUSTBASE_PRODREFRESH_CUST_ORD_TXN_XREF_T_null_value_count_table_stats ;</v>
      </c>
      <c r="BK44" s="212"/>
      <c r="BL44" s="212"/>
      <c r="BM44" s="212"/>
      <c r="BO44" s="16" t="str">
        <f t="shared" si="17"/>
        <v>drop table db_custscience_interns.col_33_DB_CUSTBASE_PRODREFRESH_CUST_ORD_TXN_XREF_T_null_value_count_table_stats ;</v>
      </c>
      <c r="BP44" t="s">
        <v>14689</v>
      </c>
    </row>
    <row r="45" spans="1:68">
      <c r="A45" t="s">
        <v>59</v>
      </c>
      <c r="B45" s="16" t="str">
        <f t="shared" si="18"/>
        <v>net_sales_amt double</v>
      </c>
      <c r="C45" s="20">
        <f t="shared" si="19"/>
        <v>14</v>
      </c>
      <c r="D45" s="20">
        <f t="shared" si="20"/>
        <v>0</v>
      </c>
      <c r="F45" s="36" t="str">
        <f t="shared" si="4"/>
        <v>NET_SALES_AMT</v>
      </c>
      <c r="G45" s="36" t="str">
        <f t="shared" si="21"/>
        <v>double</v>
      </c>
      <c r="H45" s="26">
        <v>34</v>
      </c>
      <c r="I45" s="338">
        <f t="shared" si="6"/>
        <v>0</v>
      </c>
      <c r="J45" s="75"/>
      <c r="K45" s="75"/>
      <c r="L45" s="342"/>
      <c r="M45" s="344" t="s">
        <v>112</v>
      </c>
      <c r="N45" s="344" t="s">
        <v>112</v>
      </c>
      <c r="O45" s="344" t="s">
        <v>112</v>
      </c>
      <c r="P45" s="344" t="s">
        <v>112</v>
      </c>
      <c r="W45" s="144" t="str">
        <f t="shared" si="7"/>
        <v>NET_SALES_AMT  double,</v>
      </c>
      <c r="X45" s="149" t="s">
        <v>3256</v>
      </c>
      <c r="Y45" s="150" t="str">
        <f t="shared" si="8"/>
        <v>NET_SALES_AMT,</v>
      </c>
      <c r="Z45" s="149" t="s">
        <v>3317</v>
      </c>
      <c r="AA45" s="149"/>
      <c r="AB45" s="150" t="str">
        <f t="shared" si="9"/>
        <v>,a.NET_SALES_AMT</v>
      </c>
      <c r="AG45" s="197" t="str">
        <f t="shared" si="10"/>
        <v>col_34</v>
      </c>
      <c r="AH45" s="196" t="str">
        <f t="shared" si="11"/>
        <v>create table db_custscience_interns.col_34_DB_CUSTBASE_PRODREFRESH_CUST_ORD_TXN_XREF_T_distinct_values_table_stats (col_id int, distinct_values bigint) Row format delimited Fields terminated by '\t' Lines terminated by '\n'  Stored as textfile ;</v>
      </c>
      <c r="AI45" t="s">
        <v>14751</v>
      </c>
      <c r="AL45" s="16" t="str">
        <f t="shared" si="12"/>
        <v>insert into table db_custscience_interns.col_34_DB_CUSTBASE_PRODREFRESH_CUST_ORD_TXN_XREF_T_distinct_values_table_stats select '34' as col_id, count (distinct NET_SALES_AMT) as distinct_values</v>
      </c>
      <c r="AM45" t="s">
        <v>14629</v>
      </c>
      <c r="AP45" s="16" t="str">
        <f t="shared" si="13"/>
        <v>insert into table db_custscience_interns.SUMMARY_of_DB_CUSTBASE_PRODREFRESH_CUST_ORD_TXN_XREF_T_distinct_values_table_stats select col_id, distinct_values from db_custscience_interns.col_34_DB_CUSTBASE_PRODREFRESH_CUST_ORD_TXN_XREF_T_distinct_values_table_stats ;</v>
      </c>
      <c r="AQ45" t="s">
        <v>14812</v>
      </c>
      <c r="AS45" s="212">
        <v>40</v>
      </c>
      <c r="AT45" s="212">
        <v>40</v>
      </c>
      <c r="AU45" s="212">
        <v>0</v>
      </c>
      <c r="AW45" s="16" t="str">
        <f t="shared" si="14"/>
        <v>drop table db_custscience_interns.col_34_DB_CUSTBASE_PRODREFRESH_CUST_ORD_TXN_XREF_T_distinct_values_table_stats;</v>
      </c>
      <c r="AY45" s="210"/>
      <c r="AZ45" s="16" t="str">
        <f t="shared" si="15"/>
        <v>create table db_custscience_interns.col_34_DB_CUSTBASE_PRODREFRESH_CUST_ORD_TXN_XREF_T_null_value_count_table_stats (col_id int, null_value_count bigint) Row format delimited Fields terminated by '\t' Lines terminated by '\n'  Stored as textfile ;</v>
      </c>
      <c r="BD45" s="16" t="str">
        <f t="shared" si="0"/>
        <v xml:space="preserve">insert into table db_custscience_interns.col_34_DB_CUSTBASE_PRODREFRESH_CUST_ORD_TXN_XREF_T_null_value_count_table_stats select '34' as col_id, count (cust_key) as null_value_count where NET_SALES_AMT IS NULL </v>
      </c>
      <c r="BH45" s="16" t="str">
        <f t="shared" si="16"/>
        <v>insert into table db_custscience_interns.SUMMARY_of_DB_CUSTBASE_PRODREFRESH_CUST_ORD_TXN_XREF_T_null_value_count_table_stats select col_id, null_value_count from db_custscience_interns.col_34_DB_CUSTBASE_PRODREFRESH_CUST_ORD_TXN_XREF_T_null_value_count_table_stats ;</v>
      </c>
      <c r="BK45" s="212"/>
      <c r="BL45" s="212"/>
      <c r="BM45" s="212"/>
      <c r="BO45" s="16" t="str">
        <f t="shared" si="17"/>
        <v>drop table db_custscience_interns.col_34_DB_CUSTBASE_PRODREFRESH_CUST_ORD_TXN_XREF_T_null_value_count_table_stats ;</v>
      </c>
      <c r="BP45" t="s">
        <v>14690</v>
      </c>
    </row>
    <row r="46" spans="1:68">
      <c r="A46" t="s">
        <v>60</v>
      </c>
      <c r="B46" s="16" t="str">
        <f t="shared" si="18"/>
        <v>transaction_type_cd string</v>
      </c>
      <c r="C46" s="20">
        <f t="shared" si="19"/>
        <v>20</v>
      </c>
      <c r="D46" s="20">
        <f t="shared" si="20"/>
        <v>0</v>
      </c>
      <c r="E46" s="20"/>
      <c r="F46" s="45" t="str">
        <f t="shared" si="4"/>
        <v>TRANSACTION_TYPE_CD</v>
      </c>
      <c r="G46" s="36" t="str">
        <f t="shared" si="21"/>
        <v>string</v>
      </c>
      <c r="H46" s="26">
        <v>35</v>
      </c>
      <c r="I46" s="338">
        <f t="shared" si="6"/>
        <v>3</v>
      </c>
      <c r="J46" s="75"/>
      <c r="K46" s="141" t="s">
        <v>3685</v>
      </c>
      <c r="L46" s="466" t="s">
        <v>3097</v>
      </c>
      <c r="M46" s="450" t="s">
        <v>123</v>
      </c>
      <c r="N46" s="450" t="s">
        <v>114</v>
      </c>
      <c r="O46" s="450" t="s">
        <v>123</v>
      </c>
      <c r="P46" s="450" t="s">
        <v>114</v>
      </c>
      <c r="W46" s="144" t="str">
        <f t="shared" si="7"/>
        <v>TRANSACTION_TYPE_CD  string,</v>
      </c>
      <c r="X46" s="149" t="s">
        <v>3257</v>
      </c>
      <c r="Y46" s="150" t="str">
        <f t="shared" si="8"/>
        <v>TRANSACTION_TYPE_CD,</v>
      </c>
      <c r="Z46" s="149" t="s">
        <v>3318</v>
      </c>
      <c r="AA46" s="149"/>
      <c r="AB46" s="150" t="str">
        <f t="shared" si="9"/>
        <v>,a.TRANSACTION_TYPE_CD</v>
      </c>
      <c r="AG46" s="197" t="str">
        <f t="shared" si="10"/>
        <v>col_35</v>
      </c>
      <c r="AH46" s="196" t="str">
        <f t="shared" si="11"/>
        <v>create table db_custscience_interns.col_35_DB_CUSTBASE_PRODREFRESH_CUST_ORD_TXN_XREF_T_distinct_values_table_stats (col_id int, distinct_values bigint) Row format delimited Fields terminated by '\t' Lines terminated by '\n'  Stored as textfile ;</v>
      </c>
      <c r="AI46" t="s">
        <v>14752</v>
      </c>
      <c r="AL46" s="16" t="str">
        <f t="shared" si="12"/>
        <v>insert into table db_custscience_interns.col_35_DB_CUSTBASE_PRODREFRESH_CUST_ORD_TXN_XREF_T_distinct_values_table_stats select '35' as col_id, count (distinct TRANSACTION_TYPE_CD) as distinct_values</v>
      </c>
      <c r="AM46" t="s">
        <v>14630</v>
      </c>
      <c r="AP46" s="16" t="str">
        <f t="shared" si="13"/>
        <v>insert into table db_custscience_interns.SUMMARY_of_DB_CUSTBASE_PRODREFRESH_CUST_ORD_TXN_XREF_T_distinct_values_table_stats select col_id, distinct_values from db_custscience_interns.col_35_DB_CUSTBASE_PRODREFRESH_CUST_ORD_TXN_XREF_T_distinct_values_table_stats ;</v>
      </c>
      <c r="AQ46" t="s">
        <v>14813</v>
      </c>
      <c r="AS46" s="212">
        <v>5</v>
      </c>
      <c r="AT46" s="212">
        <v>5</v>
      </c>
      <c r="AU46" s="212">
        <v>5728</v>
      </c>
      <c r="AW46" s="16" t="str">
        <f t="shared" si="14"/>
        <v>drop table db_custscience_interns.col_35_DB_CUSTBASE_PRODREFRESH_CUST_ORD_TXN_XREF_T_distinct_values_table_stats;</v>
      </c>
      <c r="AY46" s="210"/>
      <c r="AZ46" s="16" t="str">
        <f t="shared" si="15"/>
        <v>create table db_custscience_interns.col_35_DB_CUSTBASE_PRODREFRESH_CUST_ORD_TXN_XREF_T_null_value_count_table_stats (col_id int, null_value_count bigint) Row format delimited Fields terminated by '\t' Lines terminated by '\n'  Stored as textfile ;</v>
      </c>
      <c r="BD46" s="16" t="str">
        <f t="shared" si="0"/>
        <v xml:space="preserve">insert into table db_custscience_interns.col_35_DB_CUSTBASE_PRODREFRESH_CUST_ORD_TXN_XREF_T_null_value_count_table_stats select '35' as col_id, count (cust_key) as null_value_count where TRANSACTION_TYPE_CD IS NULL </v>
      </c>
      <c r="BH46" s="16" t="str">
        <f t="shared" si="16"/>
        <v>insert into table db_custscience_interns.SUMMARY_of_DB_CUSTBASE_PRODREFRESH_CUST_ORD_TXN_XREF_T_null_value_count_table_stats select col_id, null_value_count from db_custscience_interns.col_35_DB_CUSTBASE_PRODREFRESH_CUST_ORD_TXN_XREF_T_null_value_count_table_stats ;</v>
      </c>
      <c r="BK46" s="212"/>
      <c r="BL46" s="212"/>
      <c r="BM46" s="212"/>
      <c r="BO46" s="16" t="str">
        <f t="shared" si="17"/>
        <v>drop table db_custscience_interns.col_35_DB_CUSTBASE_PRODREFRESH_CUST_ORD_TXN_XREF_T_null_value_count_table_stats ;</v>
      </c>
      <c r="BP46" t="s">
        <v>14691</v>
      </c>
    </row>
    <row r="47" spans="1:68">
      <c r="A47" t="s">
        <v>61</v>
      </c>
      <c r="B47" s="16" t="str">
        <f t="shared" si="18"/>
        <v>crt_elm_txt string</v>
      </c>
      <c r="C47" s="20">
        <f t="shared" si="19"/>
        <v>12</v>
      </c>
      <c r="D47" s="20">
        <f t="shared" si="20"/>
        <v>0</v>
      </c>
      <c r="E47" s="20"/>
      <c r="F47" s="36" t="str">
        <f t="shared" si="4"/>
        <v>CRT_ELM_TXT</v>
      </c>
      <c r="G47" s="36" t="str">
        <f t="shared" si="21"/>
        <v>string</v>
      </c>
      <c r="H47" s="29">
        <v>36</v>
      </c>
      <c r="I47" s="338">
        <f t="shared" si="6"/>
        <v>163</v>
      </c>
      <c r="J47" s="75"/>
      <c r="K47" s="75"/>
      <c r="L47" s="342"/>
      <c r="M47" s="344" t="s">
        <v>3402</v>
      </c>
      <c r="N47" s="344" t="s">
        <v>3403</v>
      </c>
      <c r="O47" s="344" t="s">
        <v>112</v>
      </c>
      <c r="P47" s="344" t="s">
        <v>112</v>
      </c>
      <c r="W47" s="144" t="str">
        <f t="shared" si="7"/>
        <v>CRT_ELM_TXT  string,</v>
      </c>
      <c r="X47" s="149" t="s">
        <v>3258</v>
      </c>
      <c r="Y47" s="150" t="str">
        <f t="shared" si="8"/>
        <v>CRT_ELM_TXT,</v>
      </c>
      <c r="Z47" s="149" t="s">
        <v>3319</v>
      </c>
      <c r="AA47" s="149"/>
      <c r="AB47" s="150" t="str">
        <f t="shared" si="9"/>
        <v>,a.CRT_ELM_TXT</v>
      </c>
      <c r="AG47" s="197" t="str">
        <f t="shared" si="10"/>
        <v>col_36</v>
      </c>
      <c r="AH47" s="196" t="str">
        <f t="shared" si="11"/>
        <v>create table db_custscience_interns.col_36_DB_CUSTBASE_PRODREFRESH_CUST_ORD_TXN_XREF_T_distinct_values_table_stats (col_id int, distinct_values bigint) Row format delimited Fields terminated by '\t' Lines terminated by '\n'  Stored as textfile ;</v>
      </c>
      <c r="AI47" t="s">
        <v>14753</v>
      </c>
      <c r="AL47" s="16" t="str">
        <f t="shared" si="12"/>
        <v>insert into table db_custscience_interns.col_36_DB_CUSTBASE_PRODREFRESH_CUST_ORD_TXN_XREF_T_distinct_values_table_stats select '36' as col_id, count (distinct CRT_ELM_TXT) as distinct_values</v>
      </c>
      <c r="AM47" t="s">
        <v>14631</v>
      </c>
      <c r="AP47" s="16" t="str">
        <f t="shared" si="13"/>
        <v>insert into table db_custscience_interns.SUMMARY_of_DB_CUSTBASE_PRODREFRESH_CUST_ORD_TXN_XREF_T_distinct_values_table_stats select col_id, distinct_values from db_custscience_interns.col_36_DB_CUSTBASE_PRODREFRESH_CUST_ORD_TXN_XREF_T_distinct_values_table_stats ;</v>
      </c>
      <c r="AQ47" t="s">
        <v>14814</v>
      </c>
      <c r="AS47" s="212">
        <v>41</v>
      </c>
      <c r="AT47" s="212">
        <v>41</v>
      </c>
      <c r="AU47" s="212">
        <v>428541</v>
      </c>
      <c r="AW47" s="16" t="str">
        <f t="shared" si="14"/>
        <v>drop table db_custscience_interns.col_36_DB_CUSTBASE_PRODREFRESH_CUST_ORD_TXN_XREF_T_distinct_values_table_stats;</v>
      </c>
      <c r="AY47" s="210"/>
      <c r="AZ47" s="16" t="str">
        <f t="shared" si="15"/>
        <v>create table db_custscience_interns.col_36_DB_CUSTBASE_PRODREFRESH_CUST_ORD_TXN_XREF_T_null_value_count_table_stats (col_id int, null_value_count bigint) Row format delimited Fields terminated by '\t' Lines terminated by '\n'  Stored as textfile ;</v>
      </c>
      <c r="BD47" s="16" t="str">
        <f t="shared" si="0"/>
        <v xml:space="preserve">insert into table db_custscience_interns.col_36_DB_CUSTBASE_PRODREFRESH_CUST_ORD_TXN_XREF_T_null_value_count_table_stats select '36' as col_id, count (cust_key) as null_value_count where CRT_ELM_TXT IS NULL </v>
      </c>
      <c r="BH47" s="16" t="str">
        <f t="shared" si="16"/>
        <v>insert into table db_custscience_interns.SUMMARY_of_DB_CUSTBASE_PRODREFRESH_CUST_ORD_TXN_XREF_T_null_value_count_table_stats select col_id, null_value_count from db_custscience_interns.col_36_DB_CUSTBASE_PRODREFRESH_CUST_ORD_TXN_XREF_T_null_value_count_table_stats ;</v>
      </c>
      <c r="BK47" s="212"/>
      <c r="BL47" s="212"/>
      <c r="BM47" s="212"/>
      <c r="BO47" s="16" t="str">
        <f t="shared" si="17"/>
        <v>drop table db_custscience_interns.col_36_DB_CUSTBASE_PRODREFRESH_CUST_ORD_TXN_XREF_T_null_value_count_table_stats ;</v>
      </c>
      <c r="BP47" t="s">
        <v>14692</v>
      </c>
    </row>
    <row r="48" spans="1:68">
      <c r="A48" t="s">
        <v>62</v>
      </c>
      <c r="B48" s="16" t="str">
        <f t="shared" si="18"/>
        <v>ref_site_id string</v>
      </c>
      <c r="C48" s="20">
        <f t="shared" si="19"/>
        <v>12</v>
      </c>
      <c r="D48" s="20">
        <f t="shared" si="20"/>
        <v>0</v>
      </c>
      <c r="F48" s="36" t="str">
        <f t="shared" si="4"/>
        <v>REF_SITE_ID</v>
      </c>
      <c r="G48" s="36" t="str">
        <f t="shared" si="21"/>
        <v>string</v>
      </c>
      <c r="H48" s="26">
        <v>37</v>
      </c>
      <c r="I48" s="338">
        <f t="shared" si="6"/>
        <v>6892</v>
      </c>
      <c r="J48" s="75"/>
      <c r="K48" s="75"/>
      <c r="L48" s="342"/>
      <c r="M48" s="344" t="s">
        <v>112</v>
      </c>
      <c r="N48" s="344" t="s">
        <v>112</v>
      </c>
      <c r="O48" s="344" t="s">
        <v>112</v>
      </c>
      <c r="P48" s="344" t="s">
        <v>112</v>
      </c>
      <c r="W48" s="144" t="str">
        <f t="shared" si="7"/>
        <v>REF_SITE_ID  string,</v>
      </c>
      <c r="X48" s="149" t="s">
        <v>3259</v>
      </c>
      <c r="Y48" s="150" t="str">
        <f t="shared" si="8"/>
        <v>REF_SITE_ID,</v>
      </c>
      <c r="Z48" s="149" t="s">
        <v>3320</v>
      </c>
      <c r="AA48" s="149"/>
      <c r="AB48" s="150" t="str">
        <f t="shared" si="9"/>
        <v>,a.REF_SITE_ID</v>
      </c>
      <c r="AG48" s="197" t="str">
        <f t="shared" si="10"/>
        <v>col_37</v>
      </c>
      <c r="AH48" s="196" t="str">
        <f t="shared" si="11"/>
        <v>create table db_custscience_interns.col_37_DB_CUSTBASE_PRODREFRESH_CUST_ORD_TXN_XREF_T_distinct_values_table_stats (col_id int, distinct_values bigint) Row format delimited Fields terminated by '\t' Lines terminated by '\n'  Stored as textfile ;</v>
      </c>
      <c r="AI48" t="s">
        <v>14754</v>
      </c>
      <c r="AL48" s="16" t="str">
        <f t="shared" si="12"/>
        <v>insert into table db_custscience_interns.col_37_DB_CUSTBASE_PRODREFRESH_CUST_ORD_TXN_XREF_T_distinct_values_table_stats select '37' as col_id, count (distinct REF_SITE_ID) as distinct_values</v>
      </c>
      <c r="AM48" t="s">
        <v>14632</v>
      </c>
      <c r="AP48" s="16" t="str">
        <f t="shared" si="13"/>
        <v>insert into table db_custscience_interns.SUMMARY_of_DB_CUSTBASE_PRODREFRESH_CUST_ORD_TXN_XREF_T_distinct_values_table_stats select col_id, distinct_values from db_custscience_interns.col_37_DB_CUSTBASE_PRODREFRESH_CUST_ORD_TXN_XREF_T_distinct_values_table_stats ;</v>
      </c>
      <c r="AQ48" t="s">
        <v>14815</v>
      </c>
      <c r="AS48" s="212">
        <v>42</v>
      </c>
      <c r="AT48" s="212">
        <v>42</v>
      </c>
      <c r="AU48" s="212">
        <v>132732</v>
      </c>
      <c r="AW48" s="16" t="str">
        <f t="shared" si="14"/>
        <v>drop table db_custscience_interns.col_37_DB_CUSTBASE_PRODREFRESH_CUST_ORD_TXN_XREF_T_distinct_values_table_stats;</v>
      </c>
      <c r="AY48" s="210"/>
      <c r="AZ48" s="16" t="str">
        <f t="shared" si="15"/>
        <v>create table db_custscience_interns.col_37_DB_CUSTBASE_PRODREFRESH_CUST_ORD_TXN_XREF_T_null_value_count_table_stats (col_id int, null_value_count bigint) Row format delimited Fields terminated by '\t' Lines terminated by '\n'  Stored as textfile ;</v>
      </c>
      <c r="BD48" s="16" t="str">
        <f t="shared" si="0"/>
        <v xml:space="preserve">insert into table db_custscience_interns.col_37_DB_CUSTBASE_PRODREFRESH_CUST_ORD_TXN_XREF_T_null_value_count_table_stats select '37' as col_id, count (cust_key) as null_value_count where REF_SITE_ID IS NULL </v>
      </c>
      <c r="BH48" s="16" t="str">
        <f t="shared" si="16"/>
        <v>insert into table db_custscience_interns.SUMMARY_of_DB_CUSTBASE_PRODREFRESH_CUST_ORD_TXN_XREF_T_null_value_count_table_stats select col_id, null_value_count from db_custscience_interns.col_37_DB_CUSTBASE_PRODREFRESH_CUST_ORD_TXN_XREF_T_null_value_count_table_stats ;</v>
      </c>
      <c r="BK48" s="212"/>
      <c r="BL48" s="212"/>
      <c r="BM48" s="212"/>
      <c r="BO48" s="16" t="str">
        <f t="shared" si="17"/>
        <v>drop table db_custscience_interns.col_37_DB_CUSTBASE_PRODREFRESH_CUST_ORD_TXN_XREF_T_null_value_count_table_stats ;</v>
      </c>
      <c r="BP48" t="s">
        <v>14693</v>
      </c>
    </row>
    <row r="49" spans="1:68">
      <c r="A49" t="s">
        <v>63</v>
      </c>
      <c r="B49" s="16" t="str">
        <f t="shared" si="18"/>
        <v>loyalty_card_flag string</v>
      </c>
      <c r="C49" s="20">
        <f t="shared" si="19"/>
        <v>18</v>
      </c>
      <c r="D49" s="20">
        <f t="shared" si="20"/>
        <v>0</v>
      </c>
      <c r="E49" s="20"/>
      <c r="F49" s="36" t="str">
        <f t="shared" si="4"/>
        <v>LOYALTY_CARD_FLAG</v>
      </c>
      <c r="G49" s="36" t="str">
        <f t="shared" si="21"/>
        <v>string</v>
      </c>
      <c r="H49" s="26">
        <v>38</v>
      </c>
      <c r="I49" s="338">
        <f t="shared" si="6"/>
        <v>0</v>
      </c>
      <c r="J49" s="75"/>
      <c r="K49" s="141" t="s">
        <v>3095</v>
      </c>
      <c r="L49" s="342"/>
      <c r="M49" s="344" t="s">
        <v>112</v>
      </c>
      <c r="N49" s="344" t="s">
        <v>112</v>
      </c>
      <c r="O49" s="344" t="s">
        <v>112</v>
      </c>
      <c r="P49" s="344" t="s">
        <v>112</v>
      </c>
      <c r="W49" s="144" t="str">
        <f t="shared" si="7"/>
        <v>LOYALTY_CARD_FLAG  string,</v>
      </c>
      <c r="X49" s="149" t="s">
        <v>3260</v>
      </c>
      <c r="Y49" s="150" t="str">
        <f t="shared" si="8"/>
        <v>LOYALTY_CARD_FLAG,</v>
      </c>
      <c r="Z49" s="149" t="s">
        <v>3321</v>
      </c>
      <c r="AA49" s="149"/>
      <c r="AB49" s="150" t="str">
        <f t="shared" si="9"/>
        <v>,a.LOYALTY_CARD_FLAG</v>
      </c>
      <c r="AG49" s="197" t="str">
        <f t="shared" si="10"/>
        <v>col_38</v>
      </c>
      <c r="AH49" s="196" t="str">
        <f t="shared" si="11"/>
        <v>create table db_custscience_interns.col_38_DB_CUSTBASE_PRODREFRESH_CUST_ORD_TXN_XREF_T_distinct_values_table_stats (col_id int, distinct_values bigint) Row format delimited Fields terminated by '\t' Lines terminated by '\n'  Stored as textfile ;</v>
      </c>
      <c r="AI49" t="s">
        <v>14755</v>
      </c>
      <c r="AL49" s="16" t="str">
        <f t="shared" si="12"/>
        <v>insert into table db_custscience_interns.col_38_DB_CUSTBASE_PRODREFRESH_CUST_ORD_TXN_XREF_T_distinct_values_table_stats select '38' as col_id, count (distinct LOYALTY_CARD_FLAG) as distinct_values</v>
      </c>
      <c r="AM49" t="s">
        <v>14633</v>
      </c>
      <c r="AP49" s="16" t="str">
        <f t="shared" si="13"/>
        <v>insert into table db_custscience_interns.SUMMARY_of_DB_CUSTBASE_PRODREFRESH_CUST_ORD_TXN_XREF_T_distinct_values_table_stats select col_id, distinct_values from db_custscience_interns.col_38_DB_CUSTBASE_PRODREFRESH_CUST_ORD_TXN_XREF_T_distinct_values_table_stats ;</v>
      </c>
      <c r="AQ49" t="s">
        <v>14816</v>
      </c>
      <c r="AS49" s="212">
        <v>43</v>
      </c>
      <c r="AT49" s="212">
        <v>43</v>
      </c>
      <c r="AU49" s="212">
        <v>2</v>
      </c>
      <c r="AW49" s="16" t="str">
        <f t="shared" si="14"/>
        <v>drop table db_custscience_interns.col_38_DB_CUSTBASE_PRODREFRESH_CUST_ORD_TXN_XREF_T_distinct_values_table_stats;</v>
      </c>
      <c r="AY49" s="210"/>
      <c r="AZ49" s="16" t="str">
        <f t="shared" si="15"/>
        <v>create table db_custscience_interns.col_38_DB_CUSTBASE_PRODREFRESH_CUST_ORD_TXN_XREF_T_null_value_count_table_stats (col_id int, null_value_count bigint) Row format delimited Fields terminated by '\t' Lines terminated by '\n'  Stored as textfile ;</v>
      </c>
      <c r="BD49" s="16" t="str">
        <f t="shared" si="0"/>
        <v xml:space="preserve">insert into table db_custscience_interns.col_38_DB_CUSTBASE_PRODREFRESH_CUST_ORD_TXN_XREF_T_null_value_count_table_stats select '38' as col_id, count (cust_key) as null_value_count where LOYALTY_CARD_FLAG IS NULL </v>
      </c>
      <c r="BH49" s="16" t="str">
        <f t="shared" si="16"/>
        <v>insert into table db_custscience_interns.SUMMARY_of_DB_CUSTBASE_PRODREFRESH_CUST_ORD_TXN_XREF_T_null_value_count_table_stats select col_id, null_value_count from db_custscience_interns.col_38_DB_CUSTBASE_PRODREFRESH_CUST_ORD_TXN_XREF_T_null_value_count_table_stats ;</v>
      </c>
      <c r="BK49" s="212"/>
      <c r="BL49" s="212"/>
      <c r="BM49" s="212"/>
      <c r="BO49" s="16" t="str">
        <f t="shared" si="17"/>
        <v>drop table db_custscience_interns.col_38_DB_CUSTBASE_PRODREFRESH_CUST_ORD_TXN_XREF_T_null_value_count_table_stats ;</v>
      </c>
      <c r="BP49" t="s">
        <v>14694</v>
      </c>
    </row>
    <row r="50" spans="1:68">
      <c r="A50" t="s">
        <v>64</v>
      </c>
      <c r="B50" s="16" t="str">
        <f t="shared" si="18"/>
        <v>loyalty_crdhldr_flag string</v>
      </c>
      <c r="C50" s="20">
        <f t="shared" si="19"/>
        <v>21</v>
      </c>
      <c r="D50" s="20">
        <f t="shared" si="20"/>
        <v>0</v>
      </c>
      <c r="E50" s="20"/>
      <c r="F50" s="36" t="str">
        <f t="shared" si="4"/>
        <v>LOYALTY_CRDHLDR_FLAG</v>
      </c>
      <c r="G50" s="36" t="str">
        <f t="shared" si="21"/>
        <v>string</v>
      </c>
      <c r="H50" s="29">
        <v>39</v>
      </c>
      <c r="I50" s="338">
        <f t="shared" si="6"/>
        <v>0</v>
      </c>
      <c r="J50" s="75"/>
      <c r="K50" s="141" t="s">
        <v>3095</v>
      </c>
      <c r="L50" s="342"/>
      <c r="M50" s="344" t="s">
        <v>112</v>
      </c>
      <c r="N50" s="344" t="s">
        <v>112</v>
      </c>
      <c r="O50" s="344" t="s">
        <v>112</v>
      </c>
      <c r="P50" s="344" t="s">
        <v>112</v>
      </c>
      <c r="W50" s="144" t="str">
        <f t="shared" si="7"/>
        <v>LOYALTY_CRDHLDR_FLAG  string,</v>
      </c>
      <c r="X50" s="149" t="s">
        <v>3261</v>
      </c>
      <c r="Y50" s="150" t="str">
        <f t="shared" si="8"/>
        <v>LOYALTY_CRDHLDR_FLAG,</v>
      </c>
      <c r="Z50" s="149" t="s">
        <v>3322</v>
      </c>
      <c r="AA50" s="149"/>
      <c r="AB50" s="150" t="str">
        <f t="shared" si="9"/>
        <v>,a.LOYALTY_CRDHLDR_FLAG</v>
      </c>
      <c r="AG50" s="197" t="str">
        <f t="shared" si="10"/>
        <v>col_39</v>
      </c>
      <c r="AH50" s="196" t="str">
        <f t="shared" si="11"/>
        <v>create table db_custscience_interns.col_39_DB_CUSTBASE_PRODREFRESH_CUST_ORD_TXN_XREF_T_distinct_values_table_stats (col_id int, distinct_values bigint) Row format delimited Fields terminated by '\t' Lines terminated by '\n'  Stored as textfile ;</v>
      </c>
      <c r="AI50" t="s">
        <v>14756</v>
      </c>
      <c r="AL50" s="16" t="str">
        <f t="shared" si="12"/>
        <v>insert into table db_custscience_interns.col_39_DB_CUSTBASE_PRODREFRESH_CUST_ORD_TXN_XREF_T_distinct_values_table_stats select '39' as col_id, count (distinct LOYALTY_CRDHLDR_FLAG) as distinct_values</v>
      </c>
      <c r="AM50" t="s">
        <v>14634</v>
      </c>
      <c r="AP50" s="16" t="str">
        <f t="shared" si="13"/>
        <v>insert into table db_custscience_interns.SUMMARY_of_DB_CUSTBASE_PRODREFRESH_CUST_ORD_TXN_XREF_T_distinct_values_table_stats select col_id, distinct_values from db_custscience_interns.col_39_DB_CUSTBASE_PRODREFRESH_CUST_ORD_TXN_XREF_T_distinct_values_table_stats ;</v>
      </c>
      <c r="AQ50" t="s">
        <v>14817</v>
      </c>
      <c r="AS50" s="212">
        <v>44</v>
      </c>
      <c r="AT50" s="212">
        <v>44</v>
      </c>
      <c r="AU50" s="212">
        <v>7</v>
      </c>
      <c r="AW50" s="16" t="str">
        <f t="shared" si="14"/>
        <v>drop table db_custscience_interns.col_39_DB_CUSTBASE_PRODREFRESH_CUST_ORD_TXN_XREF_T_distinct_values_table_stats;</v>
      </c>
      <c r="AY50" s="210"/>
      <c r="AZ50" s="16" t="str">
        <f t="shared" si="15"/>
        <v>create table db_custscience_interns.col_39_DB_CUSTBASE_PRODREFRESH_CUST_ORD_TXN_XREF_T_null_value_count_table_stats (col_id int, null_value_count bigint) Row format delimited Fields terminated by '\t' Lines terminated by '\n'  Stored as textfile ;</v>
      </c>
      <c r="BD50" s="16" t="str">
        <f t="shared" si="0"/>
        <v xml:space="preserve">insert into table db_custscience_interns.col_39_DB_CUSTBASE_PRODREFRESH_CUST_ORD_TXN_XREF_T_null_value_count_table_stats select '39' as col_id, count (cust_key) as null_value_count where LOYALTY_CRDHLDR_FLAG IS NULL </v>
      </c>
      <c r="BH50" s="16" t="str">
        <f t="shared" si="16"/>
        <v>insert into table db_custscience_interns.SUMMARY_of_DB_CUSTBASE_PRODREFRESH_CUST_ORD_TXN_XREF_T_null_value_count_table_stats select col_id, null_value_count from db_custscience_interns.col_39_DB_CUSTBASE_PRODREFRESH_CUST_ORD_TXN_XREF_T_null_value_count_table_stats ;</v>
      </c>
      <c r="BK50" s="212"/>
      <c r="BL50" s="212"/>
      <c r="BM50" s="212"/>
      <c r="BO50" s="16" t="str">
        <f t="shared" si="17"/>
        <v>drop table db_custscience_interns.col_39_DB_CUSTBASE_PRODREFRESH_CUST_ORD_TXN_XREF_T_null_value_count_table_stats ;</v>
      </c>
      <c r="BP50" t="s">
        <v>14695</v>
      </c>
    </row>
    <row r="51" spans="1:68" ht="15.75" thickBot="1">
      <c r="A51" t="s">
        <v>65</v>
      </c>
      <c r="B51" s="16" t="str">
        <f t="shared" si="18"/>
        <v>loyalty_number bigint</v>
      </c>
      <c r="C51" s="20">
        <f t="shared" si="19"/>
        <v>15</v>
      </c>
      <c r="D51" s="20">
        <f t="shared" si="20"/>
        <v>0</v>
      </c>
      <c r="F51" s="158" t="str">
        <f t="shared" si="4"/>
        <v>LOYALTY_NUMBER</v>
      </c>
      <c r="G51" s="158" t="str">
        <f t="shared" si="21"/>
        <v>bigint</v>
      </c>
      <c r="H51" s="159">
        <v>40</v>
      </c>
      <c r="I51" s="377">
        <f t="shared" si="6"/>
        <v>0</v>
      </c>
      <c r="J51" s="160"/>
      <c r="K51" s="161" t="s">
        <v>3095</v>
      </c>
      <c r="L51" s="379"/>
      <c r="M51" s="462" t="s">
        <v>112</v>
      </c>
      <c r="N51" s="462" t="s">
        <v>112</v>
      </c>
      <c r="O51" s="462" t="s">
        <v>112</v>
      </c>
      <c r="P51" s="462" t="s">
        <v>112</v>
      </c>
      <c r="W51" s="144" t="str">
        <f t="shared" si="7"/>
        <v>LOYALTY_NUMBER  bigint,</v>
      </c>
      <c r="X51" s="149" t="s">
        <v>3262</v>
      </c>
      <c r="Y51" s="150" t="str">
        <f t="shared" si="8"/>
        <v>LOYALTY_NUMBER,</v>
      </c>
      <c r="Z51" s="149" t="s">
        <v>3323</v>
      </c>
      <c r="AA51" s="149"/>
      <c r="AB51" s="150" t="str">
        <f t="shared" si="9"/>
        <v>,a.LOYALTY_NUMBER</v>
      </c>
      <c r="AG51" s="197" t="str">
        <f t="shared" si="10"/>
        <v>col_40</v>
      </c>
      <c r="AH51" s="196" t="str">
        <f t="shared" si="11"/>
        <v>create table db_custscience_interns.col_40_DB_CUSTBASE_PRODREFRESH_CUST_ORD_TXN_XREF_T_distinct_values_table_stats (col_id int, distinct_values bigint) Row format delimited Fields terminated by '\t' Lines terminated by '\n'  Stored as textfile ;</v>
      </c>
      <c r="AI51" t="s">
        <v>14757</v>
      </c>
      <c r="AL51" s="16" t="str">
        <f t="shared" si="12"/>
        <v>insert into table db_custscience_interns.col_40_DB_CUSTBASE_PRODREFRESH_CUST_ORD_TXN_XREF_T_distinct_values_table_stats select '40' as col_id, count (distinct LOYALTY_NUMBER) as distinct_values</v>
      </c>
      <c r="AM51" t="s">
        <v>14635</v>
      </c>
      <c r="AP51" s="16" t="str">
        <f t="shared" si="13"/>
        <v>insert into table db_custscience_interns.SUMMARY_of_DB_CUSTBASE_PRODREFRESH_CUST_ORD_TXN_XREF_T_distinct_values_table_stats select col_id, distinct_values from db_custscience_interns.col_40_DB_CUSTBASE_PRODREFRESH_CUST_ORD_TXN_XREF_T_distinct_values_table_stats ;</v>
      </c>
      <c r="AQ51" t="s">
        <v>14818</v>
      </c>
      <c r="AS51" s="212">
        <v>45</v>
      </c>
      <c r="AT51" s="212">
        <v>45</v>
      </c>
      <c r="AU51" s="212">
        <v>78167</v>
      </c>
      <c r="AW51" s="16" t="str">
        <f t="shared" si="14"/>
        <v>drop table db_custscience_interns.col_40_DB_CUSTBASE_PRODREFRESH_CUST_ORD_TXN_XREF_T_distinct_values_table_stats;</v>
      </c>
      <c r="AY51" s="210"/>
      <c r="AZ51" s="16" t="str">
        <f t="shared" si="15"/>
        <v>create table db_custscience_interns.col_40_DB_CUSTBASE_PRODREFRESH_CUST_ORD_TXN_XREF_T_null_value_count_table_stats (col_id int, null_value_count bigint) Row format delimited Fields terminated by '\t' Lines terminated by '\n'  Stored as textfile ;</v>
      </c>
      <c r="BD51" s="16" t="str">
        <f t="shared" si="0"/>
        <v xml:space="preserve">insert into table db_custscience_interns.col_40_DB_CUSTBASE_PRODREFRESH_CUST_ORD_TXN_XREF_T_null_value_count_table_stats select '40' as col_id, count (cust_key) as null_value_count where LOYALTY_NUMBER IS NULL </v>
      </c>
      <c r="BH51" s="16" t="str">
        <f t="shared" si="16"/>
        <v>insert into table db_custscience_interns.SUMMARY_of_DB_CUSTBASE_PRODREFRESH_CUST_ORD_TXN_XREF_T_null_value_count_table_stats select col_id, null_value_count from db_custscience_interns.col_40_DB_CUSTBASE_PRODREFRESH_CUST_ORD_TXN_XREF_T_null_value_count_table_stats ;</v>
      </c>
      <c r="BK51" s="212"/>
      <c r="BL51" s="212"/>
      <c r="BM51" s="212"/>
      <c r="BO51" s="16" t="str">
        <f t="shared" si="17"/>
        <v>drop table db_custscience_interns.col_40_DB_CUSTBASE_PRODREFRESH_CUST_ORD_TXN_XREF_T_null_value_count_table_stats ;</v>
      </c>
      <c r="BP51" t="s">
        <v>14696</v>
      </c>
    </row>
    <row r="52" spans="1:68" ht="30">
      <c r="A52" t="s">
        <v>66</v>
      </c>
      <c r="B52" s="16" t="str">
        <f t="shared" si="18"/>
        <v>cic_zip_cd string</v>
      </c>
      <c r="C52" s="20">
        <f t="shared" si="19"/>
        <v>11</v>
      </c>
      <c r="D52" s="20">
        <f t="shared" si="20"/>
        <v>0</v>
      </c>
      <c r="E52" s="20"/>
      <c r="F52" s="152" t="str">
        <f t="shared" si="4"/>
        <v>CIC_ZIP_CD</v>
      </c>
      <c r="G52" s="152" t="str">
        <f t="shared" si="21"/>
        <v>string</v>
      </c>
      <c r="H52" s="153">
        <v>41</v>
      </c>
      <c r="I52" s="373">
        <f t="shared" si="6"/>
        <v>428541</v>
      </c>
      <c r="J52" s="154"/>
      <c r="K52" s="157" t="s">
        <v>3098</v>
      </c>
      <c r="L52" s="375"/>
      <c r="M52" s="463" t="s">
        <v>112</v>
      </c>
      <c r="N52" s="463" t="s">
        <v>112</v>
      </c>
      <c r="O52" s="463" t="s">
        <v>112</v>
      </c>
      <c r="P52" s="463" t="s">
        <v>112</v>
      </c>
      <c r="W52" s="144" t="str">
        <f t="shared" si="7"/>
        <v>CIC_ZIP_CD  string,</v>
      </c>
      <c r="X52" s="149" t="s">
        <v>3263</v>
      </c>
      <c r="Y52" s="150" t="str">
        <f t="shared" si="8"/>
        <v>CIC_ZIP_CD,</v>
      </c>
      <c r="Z52" s="149" t="s">
        <v>3324</v>
      </c>
      <c r="AA52" s="149"/>
      <c r="AB52" s="150" t="str">
        <f t="shared" si="9"/>
        <v>,a.CIC_ZIP_CD</v>
      </c>
      <c r="AG52" s="197" t="str">
        <f t="shared" si="10"/>
        <v>col_41</v>
      </c>
      <c r="AH52" s="196" t="str">
        <f t="shared" si="11"/>
        <v>create table db_custscience_interns.col_41_DB_CUSTBASE_PRODREFRESH_CUST_ORD_TXN_XREF_T_distinct_values_table_stats (col_id int, distinct_values bigint) Row format delimited Fields terminated by '\t' Lines terminated by '\n'  Stored as textfile ;</v>
      </c>
      <c r="AI52" t="s">
        <v>14758</v>
      </c>
      <c r="AL52" s="16" t="str">
        <f t="shared" si="12"/>
        <v>insert into table db_custscience_interns.col_41_DB_CUSTBASE_PRODREFRESH_CUST_ORD_TXN_XREF_T_distinct_values_table_stats select '41' as col_id, count (distinct CIC_ZIP_CD) as distinct_values</v>
      </c>
      <c r="AM52" t="s">
        <v>14636</v>
      </c>
      <c r="AP52" s="16" t="str">
        <f t="shared" si="13"/>
        <v>insert into table db_custscience_interns.SUMMARY_of_DB_CUSTBASE_PRODREFRESH_CUST_ORD_TXN_XREF_T_distinct_values_table_stats select col_id, distinct_values from db_custscience_interns.col_41_DB_CUSTBASE_PRODREFRESH_CUST_ORD_TXN_XREF_T_distinct_values_table_stats ;</v>
      </c>
      <c r="AQ52" t="s">
        <v>14819</v>
      </c>
      <c r="AS52" s="212">
        <v>46</v>
      </c>
      <c r="AT52" s="212">
        <v>46</v>
      </c>
      <c r="AU52" s="212">
        <v>249229</v>
      </c>
      <c r="AW52" s="16" t="str">
        <f t="shared" si="14"/>
        <v>drop table db_custscience_interns.col_41_DB_CUSTBASE_PRODREFRESH_CUST_ORD_TXN_XREF_T_distinct_values_table_stats;</v>
      </c>
      <c r="AY52" s="210"/>
      <c r="AZ52" s="16" t="str">
        <f t="shared" si="15"/>
        <v>create table db_custscience_interns.col_41_DB_CUSTBASE_PRODREFRESH_CUST_ORD_TXN_XREF_T_null_value_count_table_stats (col_id int, null_value_count bigint) Row format delimited Fields terminated by '\t' Lines terminated by '\n'  Stored as textfile ;</v>
      </c>
      <c r="BD52" s="16" t="str">
        <f t="shared" si="0"/>
        <v xml:space="preserve">insert into table db_custscience_interns.col_41_DB_CUSTBASE_PRODREFRESH_CUST_ORD_TXN_XREF_T_null_value_count_table_stats select '41' as col_id, count (cust_key) as null_value_count where CIC_ZIP_CD IS NULL </v>
      </c>
      <c r="BH52" s="16" t="str">
        <f t="shared" si="16"/>
        <v>insert into table db_custscience_interns.SUMMARY_of_DB_CUSTBASE_PRODREFRESH_CUST_ORD_TXN_XREF_T_null_value_count_table_stats select col_id, null_value_count from db_custscience_interns.col_41_DB_CUSTBASE_PRODREFRESH_CUST_ORD_TXN_XREF_T_null_value_count_table_stats ;</v>
      </c>
      <c r="BK52" s="212"/>
      <c r="BL52" s="212"/>
      <c r="BM52" s="212"/>
      <c r="BO52" s="16" t="str">
        <f t="shared" si="17"/>
        <v>drop table db_custscience_interns.col_41_DB_CUSTBASE_PRODREFRESH_CUST_ORD_TXN_XREF_T_null_value_count_table_stats ;</v>
      </c>
      <c r="BP52" t="s">
        <v>14697</v>
      </c>
    </row>
    <row r="53" spans="1:68">
      <c r="A53" t="s">
        <v>67</v>
      </c>
      <c r="B53" s="16" t="str">
        <f t="shared" si="18"/>
        <v>tot_prd_cst_amt double</v>
      </c>
      <c r="C53" s="20">
        <f t="shared" si="19"/>
        <v>16</v>
      </c>
      <c r="D53" s="20">
        <f t="shared" si="20"/>
        <v>0</v>
      </c>
      <c r="E53" s="20"/>
      <c r="F53" s="45" t="str">
        <f t="shared" si="4"/>
        <v>TOT_PRD_CST_AMT</v>
      </c>
      <c r="G53" s="36" t="str">
        <f t="shared" si="21"/>
        <v>double</v>
      </c>
      <c r="H53" s="29">
        <v>42</v>
      </c>
      <c r="I53" s="338">
        <f t="shared" si="6"/>
        <v>132732</v>
      </c>
      <c r="J53" s="75"/>
      <c r="K53" s="75" t="s">
        <v>4046</v>
      </c>
      <c r="L53" s="342"/>
      <c r="M53" s="450" t="s">
        <v>3404</v>
      </c>
      <c r="N53" s="450" t="s">
        <v>3405</v>
      </c>
      <c r="O53" s="450" t="s">
        <v>3367</v>
      </c>
      <c r="P53" s="450" t="s">
        <v>3368</v>
      </c>
      <c r="W53" s="144" t="str">
        <f t="shared" si="7"/>
        <v>TOT_PRD_CST_AMT  double,</v>
      </c>
      <c r="X53" s="149" t="s">
        <v>3264</v>
      </c>
      <c r="Y53" s="150" t="str">
        <f t="shared" si="8"/>
        <v>TOT_PRD_CST_AMT,</v>
      </c>
      <c r="Z53" s="149" t="s">
        <v>3325</v>
      </c>
      <c r="AA53" s="149"/>
      <c r="AB53" s="150" t="str">
        <f t="shared" si="9"/>
        <v>,a.TOT_PRD_CST_AMT</v>
      </c>
      <c r="AG53" s="197" t="str">
        <f t="shared" si="10"/>
        <v>col_42</v>
      </c>
      <c r="AH53" s="196" t="str">
        <f t="shared" si="11"/>
        <v>create table db_custscience_interns.col_42_DB_CUSTBASE_PRODREFRESH_CUST_ORD_TXN_XREF_T_distinct_values_table_stats (col_id int, distinct_values bigint) Row format delimited Fields terminated by '\t' Lines terminated by '\n'  Stored as textfile ;</v>
      </c>
      <c r="AI53" t="s">
        <v>14759</v>
      </c>
      <c r="AL53" s="16" t="str">
        <f t="shared" si="12"/>
        <v>insert into table db_custscience_interns.col_42_DB_CUSTBASE_PRODREFRESH_CUST_ORD_TXN_XREF_T_distinct_values_table_stats select '42' as col_id, count (distinct TOT_PRD_CST_AMT) as distinct_values</v>
      </c>
      <c r="AM53" t="s">
        <v>14637</v>
      </c>
      <c r="AP53" s="16" t="str">
        <f t="shared" si="13"/>
        <v>insert into table db_custscience_interns.SUMMARY_of_DB_CUSTBASE_PRODREFRESH_CUST_ORD_TXN_XREF_T_distinct_values_table_stats select col_id, distinct_values from db_custscience_interns.col_42_DB_CUSTBASE_PRODREFRESH_CUST_ORD_TXN_XREF_T_distinct_values_table_stats ;</v>
      </c>
      <c r="AQ53" t="s">
        <v>14820</v>
      </c>
      <c r="AS53" s="212">
        <v>47</v>
      </c>
      <c r="AT53" s="212">
        <v>47</v>
      </c>
      <c r="AU53" s="212">
        <v>4710</v>
      </c>
      <c r="AW53" s="16" t="str">
        <f t="shared" si="14"/>
        <v>drop table db_custscience_interns.col_42_DB_CUSTBASE_PRODREFRESH_CUST_ORD_TXN_XREF_T_distinct_values_table_stats;</v>
      </c>
      <c r="AY53" s="210"/>
      <c r="AZ53" s="16" t="str">
        <f t="shared" si="15"/>
        <v>create table db_custscience_interns.col_42_DB_CUSTBASE_PRODREFRESH_CUST_ORD_TXN_XREF_T_null_value_count_table_stats (col_id int, null_value_count bigint) Row format delimited Fields terminated by '\t' Lines terminated by '\n'  Stored as textfile ;</v>
      </c>
      <c r="BD53" s="16" t="str">
        <f t="shared" si="0"/>
        <v xml:space="preserve">insert into table db_custscience_interns.col_42_DB_CUSTBASE_PRODREFRESH_CUST_ORD_TXN_XREF_T_null_value_count_table_stats select '42' as col_id, count (cust_key) as null_value_count where TOT_PRD_CST_AMT IS NULL </v>
      </c>
      <c r="BH53" s="16" t="str">
        <f t="shared" si="16"/>
        <v>insert into table db_custscience_interns.SUMMARY_of_DB_CUSTBASE_PRODREFRESH_CUST_ORD_TXN_XREF_T_null_value_count_table_stats select col_id, null_value_count from db_custscience_interns.col_42_DB_CUSTBASE_PRODREFRESH_CUST_ORD_TXN_XREF_T_null_value_count_table_stats ;</v>
      </c>
      <c r="BK53" s="212"/>
      <c r="BL53" s="212"/>
      <c r="BM53" s="212"/>
      <c r="BO53" s="16" t="str">
        <f t="shared" si="17"/>
        <v>drop table db_custscience_interns.col_42_DB_CUSTBASE_PRODREFRESH_CUST_ORD_TXN_XREF_T_null_value_count_table_stats ;</v>
      </c>
      <c r="BP53" t="s">
        <v>14698</v>
      </c>
    </row>
    <row r="54" spans="1:68" ht="60">
      <c r="A54" t="s">
        <v>68</v>
      </c>
      <c r="B54" s="16" t="str">
        <f t="shared" si="18"/>
        <v>cobrnd_crdhldr_flag string</v>
      </c>
      <c r="C54" s="20">
        <f t="shared" si="19"/>
        <v>20</v>
      </c>
      <c r="D54" s="20">
        <f t="shared" si="20"/>
        <v>0</v>
      </c>
      <c r="F54" s="36" t="str">
        <f t="shared" si="4"/>
        <v>COBRND_CRDHLDR_FLAG</v>
      </c>
      <c r="G54" s="36" t="str">
        <f t="shared" si="21"/>
        <v>string</v>
      </c>
      <c r="H54" s="26">
        <v>43</v>
      </c>
      <c r="I54" s="338">
        <f t="shared" si="6"/>
        <v>2</v>
      </c>
      <c r="J54" s="75"/>
      <c r="K54" s="128" t="s">
        <v>3099</v>
      </c>
      <c r="L54" s="168" t="s">
        <v>3088</v>
      </c>
      <c r="M54" s="344" t="s">
        <v>120</v>
      </c>
      <c r="N54" s="344" t="s">
        <v>120</v>
      </c>
      <c r="O54" s="344" t="s">
        <v>120</v>
      </c>
      <c r="P54" s="344" t="s">
        <v>119</v>
      </c>
      <c r="W54" s="144" t="str">
        <f t="shared" si="7"/>
        <v>COBRND_CRDHLDR_FLAG  string,</v>
      </c>
      <c r="X54" s="149" t="s">
        <v>3265</v>
      </c>
      <c r="Y54" s="150" t="str">
        <f t="shared" si="8"/>
        <v>COBRND_CRDHLDR_FLAG,</v>
      </c>
      <c r="Z54" s="149" t="s">
        <v>3326</v>
      </c>
      <c r="AA54" s="149"/>
      <c r="AB54" s="150" t="str">
        <f t="shared" si="9"/>
        <v>,a.COBRND_CRDHLDR_FLAG</v>
      </c>
      <c r="AG54" s="197" t="str">
        <f t="shared" si="10"/>
        <v>col_43</v>
      </c>
      <c r="AH54" s="196" t="str">
        <f t="shared" si="11"/>
        <v>create table db_custscience_interns.col_43_DB_CUSTBASE_PRODREFRESH_CUST_ORD_TXN_XREF_T_distinct_values_table_stats (col_id int, distinct_values bigint) Row format delimited Fields terminated by '\t' Lines terminated by '\n'  Stored as textfile ;</v>
      </c>
      <c r="AI54" t="s">
        <v>14760</v>
      </c>
      <c r="AL54" s="16" t="str">
        <f t="shared" si="12"/>
        <v>insert into table db_custscience_interns.col_43_DB_CUSTBASE_PRODREFRESH_CUST_ORD_TXN_XREF_T_distinct_values_table_stats select '43' as col_id, count (distinct COBRND_CRDHLDR_FLAG) as distinct_values</v>
      </c>
      <c r="AM54" t="s">
        <v>14638</v>
      </c>
      <c r="AP54" s="16" t="str">
        <f t="shared" si="13"/>
        <v>insert into table db_custscience_interns.SUMMARY_of_DB_CUSTBASE_PRODREFRESH_CUST_ORD_TXN_XREF_T_distinct_values_table_stats select col_id, distinct_values from db_custscience_interns.col_43_DB_CUSTBASE_PRODREFRESH_CUST_ORD_TXN_XREF_T_distinct_values_table_stats ;</v>
      </c>
      <c r="AQ54" t="s">
        <v>14821</v>
      </c>
      <c r="AS54" s="212">
        <v>48</v>
      </c>
      <c r="AT54" s="212">
        <v>48</v>
      </c>
      <c r="AU54" s="212">
        <v>193</v>
      </c>
      <c r="AW54" s="16" t="str">
        <f t="shared" si="14"/>
        <v>drop table db_custscience_interns.col_43_DB_CUSTBASE_PRODREFRESH_CUST_ORD_TXN_XREF_T_distinct_values_table_stats;</v>
      </c>
      <c r="AY54" s="210"/>
      <c r="AZ54" s="16" t="str">
        <f t="shared" si="15"/>
        <v>create table db_custscience_interns.col_43_DB_CUSTBASE_PRODREFRESH_CUST_ORD_TXN_XREF_T_null_value_count_table_stats (col_id int, null_value_count bigint) Row format delimited Fields terminated by '\t' Lines terminated by '\n'  Stored as textfile ;</v>
      </c>
      <c r="BD54" s="16" t="str">
        <f t="shared" si="0"/>
        <v xml:space="preserve">insert into table db_custscience_interns.col_43_DB_CUSTBASE_PRODREFRESH_CUST_ORD_TXN_XREF_T_null_value_count_table_stats select '43' as col_id, count (cust_key) as null_value_count where COBRND_CRDHLDR_FLAG IS NULL </v>
      </c>
      <c r="BH54" s="16" t="str">
        <f t="shared" si="16"/>
        <v>insert into table db_custscience_interns.SUMMARY_of_DB_CUSTBASE_PRODREFRESH_CUST_ORD_TXN_XREF_T_null_value_count_table_stats select col_id, null_value_count from db_custscience_interns.col_43_DB_CUSTBASE_PRODREFRESH_CUST_ORD_TXN_XREF_T_null_value_count_table_stats ;</v>
      </c>
      <c r="BK54" s="212"/>
      <c r="BL54" s="212"/>
      <c r="BM54" s="212"/>
      <c r="BO54" s="16" t="str">
        <f t="shared" si="17"/>
        <v>drop table db_custscience_interns.col_43_DB_CUSTBASE_PRODREFRESH_CUST_ORD_TXN_XREF_T_null_value_count_table_stats ;</v>
      </c>
      <c r="BP54" t="s">
        <v>14699</v>
      </c>
    </row>
    <row r="55" spans="1:68" ht="105">
      <c r="A55" t="s">
        <v>69</v>
      </c>
      <c r="B55" s="16" t="str">
        <f t="shared" si="18"/>
        <v>card_tier string</v>
      </c>
      <c r="C55" s="20">
        <f t="shared" si="19"/>
        <v>10</v>
      </c>
      <c r="D55" s="20">
        <f t="shared" si="20"/>
        <v>0</v>
      </c>
      <c r="E55" s="20"/>
      <c r="F55" s="36" t="str">
        <f t="shared" si="4"/>
        <v>CARD_TIER</v>
      </c>
      <c r="G55" s="36" t="str">
        <f t="shared" si="21"/>
        <v>string</v>
      </c>
      <c r="H55" s="26">
        <v>44</v>
      </c>
      <c r="I55" s="338">
        <f t="shared" si="6"/>
        <v>7</v>
      </c>
      <c r="J55" s="75"/>
      <c r="K55" s="141" t="s">
        <v>3100</v>
      </c>
      <c r="L55" s="168" t="s">
        <v>3101</v>
      </c>
      <c r="M55" s="344" t="s">
        <v>112</v>
      </c>
      <c r="N55" s="344" t="s">
        <v>112</v>
      </c>
      <c r="O55" s="344" t="s">
        <v>141</v>
      </c>
      <c r="P55" s="344" t="s">
        <v>141</v>
      </c>
      <c r="W55" s="144" t="str">
        <f t="shared" si="7"/>
        <v>CARD_TIER  string,</v>
      </c>
      <c r="X55" s="149" t="s">
        <v>3266</v>
      </c>
      <c r="Y55" s="150" t="str">
        <f t="shared" si="8"/>
        <v>CARD_TIER,</v>
      </c>
      <c r="Z55" s="149" t="s">
        <v>3327</v>
      </c>
      <c r="AA55" s="149"/>
      <c r="AB55" s="150" t="str">
        <f t="shared" si="9"/>
        <v>,a.CARD_TIER</v>
      </c>
      <c r="AG55" s="197" t="str">
        <f t="shared" si="10"/>
        <v>col_44</v>
      </c>
      <c r="AH55" s="196" t="str">
        <f t="shared" si="11"/>
        <v>create table db_custscience_interns.col_44_DB_CUSTBASE_PRODREFRESH_CUST_ORD_TXN_XREF_T_distinct_values_table_stats (col_id int, distinct_values bigint) Row format delimited Fields terminated by '\t' Lines terminated by '\n'  Stored as textfile ;</v>
      </c>
      <c r="AI55" t="s">
        <v>14761</v>
      </c>
      <c r="AL55" s="16" t="str">
        <f t="shared" si="12"/>
        <v>insert into table db_custscience_interns.col_44_DB_CUSTBASE_PRODREFRESH_CUST_ORD_TXN_XREF_T_distinct_values_table_stats select '44' as col_id, count (distinct CARD_TIER) as distinct_values</v>
      </c>
      <c r="AM55" t="s">
        <v>14639</v>
      </c>
      <c r="AP55" s="16" t="str">
        <f t="shared" si="13"/>
        <v>insert into table db_custscience_interns.SUMMARY_of_DB_CUSTBASE_PRODREFRESH_CUST_ORD_TXN_XREF_T_distinct_values_table_stats select col_id, distinct_values from db_custscience_interns.col_44_DB_CUSTBASE_PRODREFRESH_CUST_ORD_TXN_XREF_T_distinct_values_table_stats ;</v>
      </c>
      <c r="AQ55" t="s">
        <v>14822</v>
      </c>
      <c r="AS55" s="212">
        <v>49</v>
      </c>
      <c r="AT55" s="212">
        <v>49</v>
      </c>
      <c r="AU55" s="212">
        <v>13143501</v>
      </c>
      <c r="AW55" s="16" t="str">
        <f t="shared" si="14"/>
        <v>drop table db_custscience_interns.col_44_DB_CUSTBASE_PRODREFRESH_CUST_ORD_TXN_XREF_T_distinct_values_table_stats;</v>
      </c>
      <c r="AY55" s="210"/>
      <c r="AZ55" s="16" t="str">
        <f t="shared" si="15"/>
        <v>create table db_custscience_interns.col_44_DB_CUSTBASE_PRODREFRESH_CUST_ORD_TXN_XREF_T_null_value_count_table_stats (col_id int, null_value_count bigint) Row format delimited Fields terminated by '\t' Lines terminated by '\n'  Stored as textfile ;</v>
      </c>
      <c r="BD55" s="16" t="str">
        <f t="shared" si="0"/>
        <v xml:space="preserve">insert into table db_custscience_interns.col_44_DB_CUSTBASE_PRODREFRESH_CUST_ORD_TXN_XREF_T_null_value_count_table_stats select '44' as col_id, count (cust_key) as null_value_count where CARD_TIER IS NULL </v>
      </c>
      <c r="BH55" s="16" t="str">
        <f t="shared" si="16"/>
        <v>insert into table db_custscience_interns.SUMMARY_of_DB_CUSTBASE_PRODREFRESH_CUST_ORD_TXN_XREF_T_null_value_count_table_stats select col_id, null_value_count from db_custscience_interns.col_44_DB_CUSTBASE_PRODREFRESH_CUST_ORD_TXN_XREF_T_null_value_count_table_stats ;</v>
      </c>
      <c r="BK55" s="212"/>
      <c r="BL55" s="212"/>
      <c r="BM55" s="212"/>
      <c r="BO55" s="16" t="str">
        <f t="shared" si="17"/>
        <v>drop table db_custscience_interns.col_44_DB_CUSTBASE_PRODREFRESH_CUST_ORD_TXN_XREF_T_null_value_count_table_stats ;</v>
      </c>
      <c r="BP55" t="s">
        <v>14700</v>
      </c>
    </row>
    <row r="56" spans="1:68">
      <c r="A56" t="s">
        <v>70</v>
      </c>
      <c r="B56" s="16" t="str">
        <f t="shared" si="18"/>
        <v>gid_discount_amounts double</v>
      </c>
      <c r="C56" s="20">
        <f t="shared" si="19"/>
        <v>21</v>
      </c>
      <c r="D56" s="20">
        <f t="shared" si="20"/>
        <v>0</v>
      </c>
      <c r="E56" s="20"/>
      <c r="F56" s="36" t="str">
        <f t="shared" si="4"/>
        <v>GID_DISCOUNT_AMOUNTS</v>
      </c>
      <c r="G56" s="36" t="str">
        <f t="shared" si="21"/>
        <v>double</v>
      </c>
      <c r="H56" s="29">
        <v>45</v>
      </c>
      <c r="I56" s="338">
        <f t="shared" si="6"/>
        <v>78167</v>
      </c>
      <c r="J56" s="75"/>
      <c r="K56" s="75"/>
      <c r="L56" s="342"/>
      <c r="M56" s="344" t="s">
        <v>1698</v>
      </c>
      <c r="N56" s="344" t="s">
        <v>1698</v>
      </c>
      <c r="O56" s="344" t="s">
        <v>112</v>
      </c>
      <c r="P56" s="344" t="s">
        <v>112</v>
      </c>
      <c r="W56" s="144" t="str">
        <f t="shared" si="7"/>
        <v>GID_DISCOUNT_AMOUNTS  double,</v>
      </c>
      <c r="X56" s="149" t="s">
        <v>3267</v>
      </c>
      <c r="Y56" s="150" t="str">
        <f t="shared" si="8"/>
        <v>GID_DISCOUNT_AMOUNTS,</v>
      </c>
      <c r="Z56" s="149" t="s">
        <v>3328</v>
      </c>
      <c r="AA56" s="149"/>
      <c r="AB56" s="150" t="str">
        <f t="shared" si="9"/>
        <v>,a.GID_DISCOUNT_AMOUNTS</v>
      </c>
      <c r="AG56" s="197" t="str">
        <f t="shared" si="10"/>
        <v>col_45</v>
      </c>
      <c r="AH56" s="196" t="str">
        <f t="shared" si="11"/>
        <v>create table db_custscience_interns.col_45_DB_CUSTBASE_PRODREFRESH_CUST_ORD_TXN_XREF_T_distinct_values_table_stats (col_id int, distinct_values bigint) Row format delimited Fields terminated by '\t' Lines terminated by '\n'  Stored as textfile ;</v>
      </c>
      <c r="AI56" t="s">
        <v>14762</v>
      </c>
      <c r="AL56" s="16" t="str">
        <f t="shared" si="12"/>
        <v>insert into table db_custscience_interns.col_45_DB_CUSTBASE_PRODREFRESH_CUST_ORD_TXN_XREF_T_distinct_values_table_stats select '45' as col_id, count (distinct GID_DISCOUNT_AMOUNTS) as distinct_values</v>
      </c>
      <c r="AM56" t="s">
        <v>14640</v>
      </c>
      <c r="AP56" s="16" t="str">
        <f t="shared" si="13"/>
        <v>insert into table db_custscience_interns.SUMMARY_of_DB_CUSTBASE_PRODREFRESH_CUST_ORD_TXN_XREF_T_distinct_values_table_stats select col_id, distinct_values from db_custscience_interns.col_45_DB_CUSTBASE_PRODREFRESH_CUST_ORD_TXN_XREF_T_distinct_values_table_stats ;</v>
      </c>
      <c r="AQ56" t="s">
        <v>14823</v>
      </c>
      <c r="AS56" s="212">
        <v>50</v>
      </c>
      <c r="AT56" s="212">
        <v>50</v>
      </c>
      <c r="AU56" s="212">
        <v>5728</v>
      </c>
      <c r="AW56" s="16" t="str">
        <f t="shared" si="14"/>
        <v>drop table db_custscience_interns.col_45_DB_CUSTBASE_PRODREFRESH_CUST_ORD_TXN_XREF_T_distinct_values_table_stats;</v>
      </c>
      <c r="AY56" s="210"/>
      <c r="AZ56" s="16" t="str">
        <f t="shared" si="15"/>
        <v>create table db_custscience_interns.col_45_DB_CUSTBASE_PRODREFRESH_CUST_ORD_TXN_XREF_T_null_value_count_table_stats (col_id int, null_value_count bigint) Row format delimited Fields terminated by '\t' Lines terminated by '\n'  Stored as textfile ;</v>
      </c>
      <c r="BD56" s="16" t="str">
        <f t="shared" si="0"/>
        <v xml:space="preserve">insert into table db_custscience_interns.col_45_DB_CUSTBASE_PRODREFRESH_CUST_ORD_TXN_XREF_T_null_value_count_table_stats select '45' as col_id, count (cust_key) as null_value_count where GID_DISCOUNT_AMOUNTS IS NULL </v>
      </c>
      <c r="BH56" s="16" t="str">
        <f t="shared" si="16"/>
        <v>insert into table db_custscience_interns.SUMMARY_of_DB_CUSTBASE_PRODREFRESH_CUST_ORD_TXN_XREF_T_null_value_count_table_stats select col_id, null_value_count from db_custscience_interns.col_45_DB_CUSTBASE_PRODREFRESH_CUST_ORD_TXN_XREF_T_null_value_count_table_stats ;</v>
      </c>
      <c r="BK56" s="212"/>
      <c r="BL56" s="212"/>
      <c r="BM56" s="212"/>
      <c r="BO56" s="16" t="str">
        <f t="shared" si="17"/>
        <v>drop table db_custscience_interns.col_45_DB_CUSTBASE_PRODREFRESH_CUST_ORD_TXN_XREF_T_null_value_count_table_stats ;</v>
      </c>
      <c r="BP56" t="s">
        <v>14701</v>
      </c>
    </row>
    <row r="57" spans="1:68">
      <c r="A57" t="s">
        <v>71</v>
      </c>
      <c r="B57" s="16" t="str">
        <f t="shared" si="18"/>
        <v>gid_gross_amt double</v>
      </c>
      <c r="C57" s="20">
        <f t="shared" si="19"/>
        <v>14</v>
      </c>
      <c r="D57" s="20">
        <f t="shared" si="20"/>
        <v>0</v>
      </c>
      <c r="F57" s="36" t="str">
        <f t="shared" si="4"/>
        <v>GID_GROSS_AMT</v>
      </c>
      <c r="G57" s="36" t="str">
        <f t="shared" si="21"/>
        <v>double</v>
      </c>
      <c r="H57" s="26">
        <v>46</v>
      </c>
      <c r="I57" s="338">
        <f t="shared" si="6"/>
        <v>249229</v>
      </c>
      <c r="J57" s="75"/>
      <c r="K57" s="75"/>
      <c r="L57" s="342"/>
      <c r="M57" s="344" t="s">
        <v>3397</v>
      </c>
      <c r="N57" s="344" t="s">
        <v>3398</v>
      </c>
      <c r="O57" s="344" t="s">
        <v>112</v>
      </c>
      <c r="P57" s="344" t="s">
        <v>112</v>
      </c>
      <c r="W57" s="144" t="str">
        <f t="shared" si="7"/>
        <v>GID_GROSS_AMT  double,</v>
      </c>
      <c r="X57" s="149" t="s">
        <v>3268</v>
      </c>
      <c r="Y57" s="150" t="str">
        <f t="shared" si="8"/>
        <v>GID_GROSS_AMT,</v>
      </c>
      <c r="Z57" s="149" t="s">
        <v>3329</v>
      </c>
      <c r="AA57" s="149"/>
      <c r="AB57" s="150" t="str">
        <f t="shared" si="9"/>
        <v>,a.GID_GROSS_AMT</v>
      </c>
      <c r="AG57" s="197" t="str">
        <f t="shared" si="10"/>
        <v>col_46</v>
      </c>
      <c r="AH57" s="196" t="str">
        <f t="shared" si="11"/>
        <v>create table db_custscience_interns.col_46_DB_CUSTBASE_PRODREFRESH_CUST_ORD_TXN_XREF_T_distinct_values_table_stats (col_id int, distinct_values bigint) Row format delimited Fields terminated by '\t' Lines terminated by '\n'  Stored as textfile ;</v>
      </c>
      <c r="AI57" t="s">
        <v>14763</v>
      </c>
      <c r="AL57" s="16" t="str">
        <f t="shared" si="12"/>
        <v>insert into table db_custscience_interns.col_46_DB_CUSTBASE_PRODREFRESH_CUST_ORD_TXN_XREF_T_distinct_values_table_stats select '46' as col_id, count (distinct GID_GROSS_AMT) as distinct_values</v>
      </c>
      <c r="AM57" t="s">
        <v>14641</v>
      </c>
      <c r="AP57" s="16" t="str">
        <f t="shared" si="13"/>
        <v>insert into table db_custscience_interns.SUMMARY_of_DB_CUSTBASE_PRODREFRESH_CUST_ORD_TXN_XREF_T_distinct_values_table_stats select col_id, distinct_values from db_custscience_interns.col_46_DB_CUSTBASE_PRODREFRESH_CUST_ORD_TXN_XREF_T_distinct_values_table_stats ;</v>
      </c>
      <c r="AQ57" t="s">
        <v>14824</v>
      </c>
      <c r="AS57" s="212">
        <v>6</v>
      </c>
      <c r="AT57" s="212">
        <v>6</v>
      </c>
      <c r="AU57" s="212">
        <v>2388</v>
      </c>
      <c r="AW57" s="16" t="str">
        <f t="shared" si="14"/>
        <v>drop table db_custscience_interns.col_46_DB_CUSTBASE_PRODREFRESH_CUST_ORD_TXN_XREF_T_distinct_values_table_stats;</v>
      </c>
      <c r="AY57" s="210"/>
      <c r="AZ57" s="16" t="str">
        <f t="shared" si="15"/>
        <v>create table db_custscience_interns.col_46_DB_CUSTBASE_PRODREFRESH_CUST_ORD_TXN_XREF_T_null_value_count_table_stats (col_id int, null_value_count bigint) Row format delimited Fields terminated by '\t' Lines terminated by '\n'  Stored as textfile ;</v>
      </c>
      <c r="BD57" s="16" t="str">
        <f t="shared" si="0"/>
        <v xml:space="preserve">insert into table db_custscience_interns.col_46_DB_CUSTBASE_PRODREFRESH_CUST_ORD_TXN_XREF_T_null_value_count_table_stats select '46' as col_id, count (cust_key) as null_value_count where GID_GROSS_AMT IS NULL </v>
      </c>
      <c r="BH57" s="16" t="str">
        <f t="shared" si="16"/>
        <v>insert into table db_custscience_interns.SUMMARY_of_DB_CUSTBASE_PRODREFRESH_CUST_ORD_TXN_XREF_T_null_value_count_table_stats select col_id, null_value_count from db_custscience_interns.col_46_DB_CUSTBASE_PRODREFRESH_CUST_ORD_TXN_XREF_T_null_value_count_table_stats ;</v>
      </c>
      <c r="BK57" s="212"/>
      <c r="BL57" s="212"/>
      <c r="BM57" s="212"/>
      <c r="BO57" s="16" t="str">
        <f t="shared" si="17"/>
        <v>drop table db_custscience_interns.col_46_DB_CUSTBASE_PRODREFRESH_CUST_ORD_TXN_XREF_T_null_value_count_table_stats ;</v>
      </c>
      <c r="BP57" t="s">
        <v>14702</v>
      </c>
    </row>
    <row r="58" spans="1:68" ht="75">
      <c r="A58" t="s">
        <v>72</v>
      </c>
      <c r="B58" s="16" t="str">
        <f t="shared" si="18"/>
        <v>str_nbr bigint</v>
      </c>
      <c r="C58" s="20">
        <f t="shared" si="19"/>
        <v>8</v>
      </c>
      <c r="D58" s="20">
        <f t="shared" si="20"/>
        <v>0</v>
      </c>
      <c r="E58" s="20"/>
      <c r="F58" s="191" t="str">
        <f t="shared" si="4"/>
        <v>STR_NBR</v>
      </c>
      <c r="G58" s="36" t="str">
        <f t="shared" si="21"/>
        <v>bigint</v>
      </c>
      <c r="H58" s="26">
        <v>47</v>
      </c>
      <c r="I58" s="338">
        <f t="shared" si="6"/>
        <v>4710</v>
      </c>
      <c r="J58" s="75"/>
      <c r="K58" s="128" t="s">
        <v>15948</v>
      </c>
      <c r="L58" s="342"/>
      <c r="M58" s="344" t="s">
        <v>112</v>
      </c>
      <c r="N58" s="344" t="s">
        <v>112</v>
      </c>
      <c r="O58" s="451" t="s">
        <v>3369</v>
      </c>
      <c r="P58" s="451" t="s">
        <v>3370</v>
      </c>
      <c r="W58" s="144" t="str">
        <f t="shared" si="7"/>
        <v>STR_NBR  bigint,</v>
      </c>
      <c r="X58" s="149" t="s">
        <v>3269</v>
      </c>
      <c r="Y58" s="150" t="str">
        <f t="shared" si="8"/>
        <v>STR_NBR,</v>
      </c>
      <c r="Z58" s="149" t="s">
        <v>3330</v>
      </c>
      <c r="AA58" s="149"/>
      <c r="AB58" s="150" t="str">
        <f t="shared" si="9"/>
        <v>,a.STR_NBR</v>
      </c>
      <c r="AG58" s="197" t="str">
        <f t="shared" si="10"/>
        <v>col_47</v>
      </c>
      <c r="AH58" s="196" t="str">
        <f t="shared" si="11"/>
        <v>create table db_custscience_interns.col_47_DB_CUSTBASE_PRODREFRESH_CUST_ORD_TXN_XREF_T_distinct_values_table_stats (col_id int, distinct_values bigint) Row format delimited Fields terminated by '\t' Lines terminated by '\n'  Stored as textfile ;</v>
      </c>
      <c r="AI58" t="s">
        <v>14764</v>
      </c>
      <c r="AL58" s="16" t="str">
        <f t="shared" si="12"/>
        <v>insert into table db_custscience_interns.col_47_DB_CUSTBASE_PRODREFRESH_CUST_ORD_TXN_XREF_T_distinct_values_table_stats select '47' as col_id, count (distinct STR_NBR) as distinct_values</v>
      </c>
      <c r="AM58" t="s">
        <v>14642</v>
      </c>
      <c r="AP58" s="16" t="str">
        <f t="shared" si="13"/>
        <v>insert into table db_custscience_interns.SUMMARY_of_DB_CUSTBASE_PRODREFRESH_CUST_ORD_TXN_XREF_T_distinct_values_table_stats select col_id, distinct_values from db_custscience_interns.col_47_DB_CUSTBASE_PRODREFRESH_CUST_ORD_TXN_XREF_T_distinct_values_table_stats ;</v>
      </c>
      <c r="AQ58" t="s">
        <v>14825</v>
      </c>
      <c r="AS58" s="212">
        <v>51</v>
      </c>
      <c r="AT58" s="212">
        <v>51</v>
      </c>
      <c r="AU58" s="212">
        <v>5206</v>
      </c>
      <c r="AW58" s="16" t="str">
        <f t="shared" si="14"/>
        <v>drop table db_custscience_interns.col_47_DB_CUSTBASE_PRODREFRESH_CUST_ORD_TXN_XREF_T_distinct_values_table_stats;</v>
      </c>
      <c r="AY58" s="210"/>
      <c r="AZ58" s="16" t="str">
        <f t="shared" si="15"/>
        <v>create table db_custscience_interns.col_47_DB_CUSTBASE_PRODREFRESH_CUST_ORD_TXN_XREF_T_null_value_count_table_stats (col_id int, null_value_count bigint) Row format delimited Fields terminated by '\t' Lines terminated by '\n'  Stored as textfile ;</v>
      </c>
      <c r="BD58" s="16" t="str">
        <f t="shared" si="0"/>
        <v xml:space="preserve">insert into table db_custscience_interns.col_47_DB_CUSTBASE_PRODREFRESH_CUST_ORD_TXN_XREF_T_null_value_count_table_stats select '47' as col_id, count (cust_key) as null_value_count where STR_NBR IS NULL </v>
      </c>
      <c r="BH58" s="16" t="str">
        <f t="shared" si="16"/>
        <v>insert into table db_custscience_interns.SUMMARY_of_DB_CUSTBASE_PRODREFRESH_CUST_ORD_TXN_XREF_T_null_value_count_table_stats select col_id, null_value_count from db_custscience_interns.col_47_DB_CUSTBASE_PRODREFRESH_CUST_ORD_TXN_XREF_T_null_value_count_table_stats ;</v>
      </c>
      <c r="BK58" s="212"/>
      <c r="BL58" s="212"/>
      <c r="BM58" s="212"/>
      <c r="BO58" s="16" t="str">
        <f t="shared" si="17"/>
        <v>drop table db_custscience_interns.col_47_DB_CUSTBASE_PRODREFRESH_CUST_ORD_TXN_XREF_T_null_value_count_table_stats ;</v>
      </c>
      <c r="BP58" t="s">
        <v>14703</v>
      </c>
    </row>
    <row r="59" spans="1:68" ht="30">
      <c r="A59" t="s">
        <v>10</v>
      </c>
      <c r="B59" s="16" t="str">
        <f t="shared" si="18"/>
        <v>regr_nbr string</v>
      </c>
      <c r="C59" s="20">
        <f t="shared" si="19"/>
        <v>9</v>
      </c>
      <c r="D59" s="20">
        <f t="shared" si="20"/>
        <v>0</v>
      </c>
      <c r="E59" s="20"/>
      <c r="F59" s="191" t="str">
        <f t="shared" si="4"/>
        <v>REGR_NBR</v>
      </c>
      <c r="G59" s="36" t="str">
        <f t="shared" si="21"/>
        <v>string</v>
      </c>
      <c r="H59" s="29">
        <v>48</v>
      </c>
      <c r="I59" s="338">
        <f t="shared" si="6"/>
        <v>193</v>
      </c>
      <c r="J59" s="75"/>
      <c r="K59" s="128" t="s">
        <v>3102</v>
      </c>
      <c r="L59" s="342"/>
      <c r="M59" s="344" t="s">
        <v>112</v>
      </c>
      <c r="N59" s="344" t="s">
        <v>112</v>
      </c>
      <c r="O59" s="451" t="s">
        <v>3371</v>
      </c>
      <c r="P59" s="451" t="s">
        <v>124</v>
      </c>
      <c r="W59" s="144" t="str">
        <f t="shared" si="7"/>
        <v>REGR_NBR  string,</v>
      </c>
      <c r="X59" s="149" t="s">
        <v>3270</v>
      </c>
      <c r="Y59" s="150" t="str">
        <f t="shared" si="8"/>
        <v>REGR_NBR,</v>
      </c>
      <c r="Z59" s="149" t="s">
        <v>3331</v>
      </c>
      <c r="AA59" s="149"/>
      <c r="AB59" s="150" t="str">
        <f t="shared" si="9"/>
        <v>,a.REGR_NBR</v>
      </c>
      <c r="AG59" s="197" t="str">
        <f t="shared" si="10"/>
        <v>col_48</v>
      </c>
      <c r="AH59" s="196" t="str">
        <f t="shared" si="11"/>
        <v>create table db_custscience_interns.col_48_DB_CUSTBASE_PRODREFRESH_CUST_ORD_TXN_XREF_T_distinct_values_table_stats (col_id int, distinct_values bigint) Row format delimited Fields terminated by '\t' Lines terminated by '\n'  Stored as textfile ;</v>
      </c>
      <c r="AI59" t="s">
        <v>14765</v>
      </c>
      <c r="AL59" s="16" t="str">
        <f t="shared" si="12"/>
        <v>insert into table db_custscience_interns.col_48_DB_CUSTBASE_PRODREFRESH_CUST_ORD_TXN_XREF_T_distinct_values_table_stats select '48' as col_id, count (distinct REGR_NBR) as distinct_values</v>
      </c>
      <c r="AM59" t="s">
        <v>14643</v>
      </c>
      <c r="AP59" s="16" t="str">
        <f t="shared" si="13"/>
        <v>insert into table db_custscience_interns.SUMMARY_of_DB_CUSTBASE_PRODREFRESH_CUST_ORD_TXN_XREF_T_distinct_values_table_stats select col_id, distinct_values from db_custscience_interns.col_48_DB_CUSTBASE_PRODREFRESH_CUST_ORD_TXN_XREF_T_distinct_values_table_stats ;</v>
      </c>
      <c r="AQ59" t="s">
        <v>14826</v>
      </c>
      <c r="AS59" s="212">
        <v>52</v>
      </c>
      <c r="AT59" s="212">
        <v>52</v>
      </c>
      <c r="AU59" s="212">
        <v>25</v>
      </c>
      <c r="AW59" s="16" t="str">
        <f t="shared" si="14"/>
        <v>drop table db_custscience_interns.col_48_DB_CUSTBASE_PRODREFRESH_CUST_ORD_TXN_XREF_T_distinct_values_table_stats;</v>
      </c>
      <c r="AY59" s="210"/>
      <c r="AZ59" s="16" t="str">
        <f t="shared" si="15"/>
        <v>create table db_custscience_interns.col_48_DB_CUSTBASE_PRODREFRESH_CUST_ORD_TXN_XREF_T_null_value_count_table_stats (col_id int, null_value_count bigint) Row format delimited Fields terminated by '\t' Lines terminated by '\n'  Stored as textfile ;</v>
      </c>
      <c r="BD59" s="16" t="str">
        <f t="shared" si="0"/>
        <v xml:space="preserve">insert into table db_custscience_interns.col_48_DB_CUSTBASE_PRODREFRESH_CUST_ORD_TXN_XREF_T_null_value_count_table_stats select '48' as col_id, count (cust_key) as null_value_count where REGR_NBR IS NULL </v>
      </c>
      <c r="BH59" s="16" t="str">
        <f t="shared" si="16"/>
        <v>insert into table db_custscience_interns.SUMMARY_of_DB_CUSTBASE_PRODREFRESH_CUST_ORD_TXN_XREF_T_null_value_count_table_stats select col_id, null_value_count from db_custscience_interns.col_48_DB_CUSTBASE_PRODREFRESH_CUST_ORD_TXN_XREF_T_null_value_count_table_stats ;</v>
      </c>
      <c r="BK59" s="212"/>
      <c r="BL59" s="212"/>
      <c r="BM59" s="212"/>
      <c r="BO59" s="16" t="str">
        <f t="shared" si="17"/>
        <v>drop table db_custscience_interns.col_48_DB_CUSTBASE_PRODREFRESH_CUST_ORD_TXN_XREF_T_null_value_count_table_stats ;</v>
      </c>
      <c r="BP59" t="s">
        <v>14704</v>
      </c>
    </row>
    <row r="60" spans="1:68">
      <c r="A60" t="s">
        <v>11</v>
      </c>
      <c r="B60" s="16" t="str">
        <f t="shared" si="18"/>
        <v>txn_nbr bigint</v>
      </c>
      <c r="C60" s="20">
        <f t="shared" si="19"/>
        <v>8</v>
      </c>
      <c r="D60" s="20">
        <f t="shared" si="20"/>
        <v>0</v>
      </c>
      <c r="F60" s="191" t="str">
        <f t="shared" si="4"/>
        <v>TXN_NBR</v>
      </c>
      <c r="G60" s="36" t="str">
        <f t="shared" si="21"/>
        <v>bigint</v>
      </c>
      <c r="H60" s="26">
        <v>49</v>
      </c>
      <c r="I60" s="338">
        <f t="shared" si="6"/>
        <v>13143501</v>
      </c>
      <c r="J60" s="75"/>
      <c r="K60" s="141"/>
      <c r="L60" s="342"/>
      <c r="M60" s="344" t="s">
        <v>112</v>
      </c>
      <c r="N60" s="344" t="s">
        <v>112</v>
      </c>
      <c r="O60" s="451" t="s">
        <v>3372</v>
      </c>
      <c r="P60" s="451" t="s">
        <v>3373</v>
      </c>
      <c r="W60" s="144" t="str">
        <f t="shared" si="7"/>
        <v>TXN_NBR  bigint,</v>
      </c>
      <c r="X60" s="149" t="s">
        <v>3271</v>
      </c>
      <c r="Y60" s="150" t="str">
        <f t="shared" si="8"/>
        <v>TXN_NBR,</v>
      </c>
      <c r="Z60" s="149" t="s">
        <v>3332</v>
      </c>
      <c r="AA60" s="149"/>
      <c r="AB60" s="150" t="str">
        <f t="shared" si="9"/>
        <v>,a.TXN_NBR</v>
      </c>
      <c r="AG60" s="197" t="str">
        <f t="shared" si="10"/>
        <v>col_49</v>
      </c>
      <c r="AH60" s="196" t="str">
        <f t="shared" si="11"/>
        <v>create table db_custscience_interns.col_49_DB_CUSTBASE_PRODREFRESH_CUST_ORD_TXN_XREF_T_distinct_values_table_stats (col_id int, distinct_values bigint) Row format delimited Fields terminated by '\t' Lines terminated by '\n'  Stored as textfile ;</v>
      </c>
      <c r="AI60" t="s">
        <v>14766</v>
      </c>
      <c r="AL60" s="16" t="str">
        <f t="shared" si="12"/>
        <v>insert into table db_custscience_interns.col_49_DB_CUSTBASE_PRODREFRESH_CUST_ORD_TXN_XREF_T_distinct_values_table_stats select '49' as col_id, count (distinct TXN_NBR) as distinct_values</v>
      </c>
      <c r="AM60" t="s">
        <v>14644</v>
      </c>
      <c r="AP60" s="16" t="str">
        <f t="shared" si="13"/>
        <v>insert into table db_custscience_interns.SUMMARY_of_DB_CUSTBASE_PRODREFRESH_CUST_ORD_TXN_XREF_T_distinct_values_table_stats select col_id, distinct_values from db_custscience_interns.col_49_DB_CUSTBASE_PRODREFRESH_CUST_ORD_TXN_XREF_T_distinct_values_table_stats ;</v>
      </c>
      <c r="AQ60" t="s">
        <v>14827</v>
      </c>
      <c r="AS60" s="212">
        <v>53</v>
      </c>
      <c r="AT60" s="212">
        <v>53</v>
      </c>
      <c r="AU60" s="212">
        <v>6</v>
      </c>
      <c r="AW60" s="16" t="str">
        <f t="shared" si="14"/>
        <v>drop table db_custscience_interns.col_49_DB_CUSTBASE_PRODREFRESH_CUST_ORD_TXN_XREF_T_distinct_values_table_stats;</v>
      </c>
      <c r="AY60" s="210"/>
      <c r="AZ60" s="16" t="str">
        <f t="shared" si="15"/>
        <v>create table db_custscience_interns.col_49_DB_CUSTBASE_PRODREFRESH_CUST_ORD_TXN_XREF_T_null_value_count_table_stats (col_id int, null_value_count bigint) Row format delimited Fields terminated by '\t' Lines terminated by '\n'  Stored as textfile ;</v>
      </c>
      <c r="BD60" s="16" t="str">
        <f t="shared" si="0"/>
        <v xml:space="preserve">insert into table db_custscience_interns.col_49_DB_CUSTBASE_PRODREFRESH_CUST_ORD_TXN_XREF_T_null_value_count_table_stats select '49' as col_id, count (cust_key) as null_value_count where TXN_NBR IS NULL </v>
      </c>
      <c r="BH60" s="16" t="str">
        <f t="shared" si="16"/>
        <v>insert into table db_custscience_interns.SUMMARY_of_DB_CUSTBASE_PRODREFRESH_CUST_ORD_TXN_XREF_T_null_value_count_table_stats select col_id, null_value_count from db_custscience_interns.col_49_DB_CUSTBASE_PRODREFRESH_CUST_ORD_TXN_XREF_T_null_value_count_table_stats ;</v>
      </c>
      <c r="BK60" s="212"/>
      <c r="BL60" s="212"/>
      <c r="BM60" s="212"/>
      <c r="BO60" s="16" t="str">
        <f t="shared" si="17"/>
        <v>drop table db_custscience_interns.col_49_DB_CUSTBASE_PRODREFRESH_CUST_ORD_TXN_XREF_T_null_value_count_table_stats ;</v>
      </c>
      <c r="BP60" t="s">
        <v>14705</v>
      </c>
    </row>
    <row r="61" spans="1:68" ht="60.75" thickBot="1">
      <c r="A61" t="s">
        <v>73</v>
      </c>
      <c r="B61" s="16" t="str">
        <f t="shared" si="18"/>
        <v>txn_dt string</v>
      </c>
      <c r="C61" s="20">
        <f t="shared" si="19"/>
        <v>7</v>
      </c>
      <c r="D61" s="20">
        <f t="shared" si="20"/>
        <v>0</v>
      </c>
      <c r="E61" s="20"/>
      <c r="F61" s="174" t="str">
        <f t="shared" si="4"/>
        <v>TXN_DT</v>
      </c>
      <c r="G61" s="158" t="str">
        <f t="shared" si="21"/>
        <v>string</v>
      </c>
      <c r="H61" s="159">
        <v>50</v>
      </c>
      <c r="I61" s="377">
        <f t="shared" si="6"/>
        <v>5728</v>
      </c>
      <c r="J61" s="160"/>
      <c r="K61" s="163" t="s">
        <v>3103</v>
      </c>
      <c r="L61" s="379"/>
      <c r="M61" s="471" t="s">
        <v>3348</v>
      </c>
      <c r="N61" s="471" t="s">
        <v>3348</v>
      </c>
      <c r="O61" s="471" t="s">
        <v>3348</v>
      </c>
      <c r="P61" s="471" t="s">
        <v>3348</v>
      </c>
      <c r="W61" s="144" t="str">
        <f t="shared" si="7"/>
        <v>TXN_DT  string,</v>
      </c>
      <c r="X61" s="149" t="s">
        <v>3272</v>
      </c>
      <c r="Y61" s="150" t="str">
        <f t="shared" si="8"/>
        <v>TXN_DT,</v>
      </c>
      <c r="Z61" s="149" t="s">
        <v>3333</v>
      </c>
      <c r="AA61" s="149"/>
      <c r="AB61" s="150" t="str">
        <f t="shared" si="9"/>
        <v>,a.TXN_DT</v>
      </c>
      <c r="AG61" s="197" t="str">
        <f t="shared" si="10"/>
        <v>col_50</v>
      </c>
      <c r="AH61" s="196" t="str">
        <f t="shared" si="11"/>
        <v>create table db_custscience_interns.col_50_DB_CUSTBASE_PRODREFRESH_CUST_ORD_TXN_XREF_T_distinct_values_table_stats (col_id int, distinct_values bigint) Row format delimited Fields terminated by '\t' Lines terminated by '\n'  Stored as textfile ;</v>
      </c>
      <c r="AI61" t="s">
        <v>14767</v>
      </c>
      <c r="AL61" s="16" t="str">
        <f t="shared" si="12"/>
        <v>insert into table db_custscience_interns.col_50_DB_CUSTBASE_PRODREFRESH_CUST_ORD_TXN_XREF_T_distinct_values_table_stats select '50' as col_id, count (distinct TXN_DT) as distinct_values</v>
      </c>
      <c r="AM61" t="s">
        <v>14645</v>
      </c>
      <c r="AP61" s="16" t="str">
        <f t="shared" si="13"/>
        <v>insert into table db_custscience_interns.SUMMARY_of_DB_CUSTBASE_PRODREFRESH_CUST_ORD_TXN_XREF_T_distinct_values_table_stats select col_id, distinct_values from db_custscience_interns.col_50_DB_CUSTBASE_PRODREFRESH_CUST_ORD_TXN_XREF_T_distinct_values_table_stats ;</v>
      </c>
      <c r="AQ61" t="s">
        <v>14828</v>
      </c>
      <c r="AS61" s="212">
        <v>54</v>
      </c>
      <c r="AT61" s="212">
        <v>54</v>
      </c>
      <c r="AU61" s="212">
        <v>5492</v>
      </c>
      <c r="AW61" s="16" t="str">
        <f t="shared" si="14"/>
        <v>drop table db_custscience_interns.col_50_DB_CUSTBASE_PRODREFRESH_CUST_ORD_TXN_XREF_T_distinct_values_table_stats;</v>
      </c>
      <c r="AY61" s="210"/>
      <c r="AZ61" s="16" t="str">
        <f t="shared" si="15"/>
        <v>create table db_custscience_interns.col_50_DB_CUSTBASE_PRODREFRESH_CUST_ORD_TXN_XREF_T_null_value_count_table_stats (col_id int, null_value_count bigint) Row format delimited Fields terminated by '\t' Lines terminated by '\n'  Stored as textfile ;</v>
      </c>
      <c r="BD61" s="16" t="str">
        <f t="shared" si="0"/>
        <v xml:space="preserve">insert into table db_custscience_interns.col_50_DB_CUSTBASE_PRODREFRESH_CUST_ORD_TXN_XREF_T_null_value_count_table_stats select '50' as col_id, count (cust_key) as null_value_count where TXN_DT IS NULL </v>
      </c>
      <c r="BH61" s="16" t="str">
        <f t="shared" si="16"/>
        <v>insert into table db_custscience_interns.SUMMARY_of_DB_CUSTBASE_PRODREFRESH_CUST_ORD_TXN_XREF_T_null_value_count_table_stats select col_id, null_value_count from db_custscience_interns.col_50_DB_CUSTBASE_PRODREFRESH_CUST_ORD_TXN_XREF_T_null_value_count_table_stats ;</v>
      </c>
      <c r="BK61" s="212"/>
      <c r="BL61" s="212"/>
      <c r="BM61" s="212"/>
      <c r="BO61" s="16" t="str">
        <f t="shared" si="17"/>
        <v>drop table db_custscience_interns.col_50_DB_CUSTBASE_PRODREFRESH_CUST_ORD_TXN_XREF_T_null_value_count_table_stats ;</v>
      </c>
      <c r="BP61" t="s">
        <v>14706</v>
      </c>
    </row>
    <row r="62" spans="1:68">
      <c r="A62" t="s">
        <v>12</v>
      </c>
      <c r="B62" s="16" t="str">
        <f t="shared" si="18"/>
        <v>txn_tm string</v>
      </c>
      <c r="C62" s="20">
        <f t="shared" si="19"/>
        <v>7</v>
      </c>
      <c r="D62" s="20">
        <f t="shared" si="20"/>
        <v>0</v>
      </c>
      <c r="E62" s="20"/>
      <c r="F62" s="152" t="str">
        <f t="shared" si="4"/>
        <v>TXN_TM</v>
      </c>
      <c r="G62" s="152" t="str">
        <f t="shared" si="21"/>
        <v>string</v>
      </c>
      <c r="H62" s="156">
        <v>51</v>
      </c>
      <c r="I62" s="373">
        <f t="shared" si="6"/>
        <v>5206</v>
      </c>
      <c r="J62" s="154"/>
      <c r="K62" s="154"/>
      <c r="L62" s="375"/>
      <c r="M62" s="463" t="s">
        <v>3348</v>
      </c>
      <c r="N62" s="463" t="s">
        <v>3348</v>
      </c>
      <c r="O62" s="463" t="s">
        <v>3348</v>
      </c>
      <c r="P62" s="463" t="s">
        <v>3348</v>
      </c>
      <c r="W62" s="144" t="str">
        <f t="shared" si="7"/>
        <v>TXN_TM  string,</v>
      </c>
      <c r="X62" s="149" t="s">
        <v>3273</v>
      </c>
      <c r="Y62" s="150" t="str">
        <f t="shared" si="8"/>
        <v>TXN_TM,</v>
      </c>
      <c r="Z62" s="149" t="s">
        <v>3334</v>
      </c>
      <c r="AA62" s="149"/>
      <c r="AB62" s="150" t="str">
        <f t="shared" si="9"/>
        <v>,a.TXN_TM</v>
      </c>
      <c r="AG62" s="197" t="str">
        <f t="shared" si="10"/>
        <v>col_51</v>
      </c>
      <c r="AH62" s="196" t="str">
        <f t="shared" si="11"/>
        <v>create table db_custscience_interns.col_51_DB_CUSTBASE_PRODREFRESH_CUST_ORD_TXN_XREF_T_distinct_values_table_stats (col_id int, distinct_values bigint) Row format delimited Fields terminated by '\t' Lines terminated by '\n'  Stored as textfile ;</v>
      </c>
      <c r="AI62" t="s">
        <v>14768</v>
      </c>
      <c r="AL62" s="16" t="str">
        <f t="shared" si="12"/>
        <v>insert into table db_custscience_interns.col_51_DB_CUSTBASE_PRODREFRESH_CUST_ORD_TXN_XREF_T_distinct_values_table_stats select '51' as col_id, count (distinct TXN_TM) as distinct_values</v>
      </c>
      <c r="AM62" t="s">
        <v>14646</v>
      </c>
      <c r="AP62" s="16" t="str">
        <f t="shared" si="13"/>
        <v>insert into table db_custscience_interns.SUMMARY_of_DB_CUSTBASE_PRODREFRESH_CUST_ORD_TXN_XREF_T_distinct_values_table_stats select col_id, distinct_values from db_custscience_interns.col_51_DB_CUSTBASE_PRODREFRESH_CUST_ORD_TXN_XREF_T_distinct_values_table_stats ;</v>
      </c>
      <c r="AQ62" t="s">
        <v>14829</v>
      </c>
      <c r="AS62" s="212">
        <v>55</v>
      </c>
      <c r="AT62" s="212">
        <v>55</v>
      </c>
      <c r="AU62" s="212">
        <v>9835</v>
      </c>
      <c r="AW62" s="16" t="str">
        <f t="shared" si="14"/>
        <v>drop table db_custscience_interns.col_51_DB_CUSTBASE_PRODREFRESH_CUST_ORD_TXN_XREF_T_distinct_values_table_stats;</v>
      </c>
      <c r="AY62" s="210"/>
      <c r="AZ62" s="16" t="str">
        <f t="shared" si="15"/>
        <v>create table db_custscience_interns.col_51_DB_CUSTBASE_PRODREFRESH_CUST_ORD_TXN_XREF_T_null_value_count_table_stats (col_id int, null_value_count bigint) Row format delimited Fields terminated by '\t' Lines terminated by '\n'  Stored as textfile ;</v>
      </c>
      <c r="BD62" s="16" t="str">
        <f t="shared" si="0"/>
        <v xml:space="preserve">insert into table db_custscience_interns.col_51_DB_CUSTBASE_PRODREFRESH_CUST_ORD_TXN_XREF_T_null_value_count_table_stats select '51' as col_id, count (cust_key) as null_value_count where TXN_TM IS NULL </v>
      </c>
      <c r="BH62" s="16" t="str">
        <f t="shared" si="16"/>
        <v>insert into table db_custscience_interns.SUMMARY_of_DB_CUSTBASE_PRODREFRESH_CUST_ORD_TXN_XREF_T_null_value_count_table_stats select col_id, null_value_count from db_custscience_interns.col_51_DB_CUSTBASE_PRODREFRESH_CUST_ORD_TXN_XREF_T_null_value_count_table_stats ;</v>
      </c>
      <c r="BK62" s="212"/>
      <c r="BL62" s="212"/>
      <c r="BM62" s="212"/>
      <c r="BO62" s="16" t="str">
        <f t="shared" si="17"/>
        <v>drop table db_custscience_interns.col_51_DB_CUSTBASE_PRODREFRESH_CUST_ORD_TXN_XREF_T_null_value_count_table_stats ;</v>
      </c>
      <c r="BP62" t="s">
        <v>14707</v>
      </c>
    </row>
    <row r="63" spans="1:68" ht="135">
      <c r="A63" t="s">
        <v>74</v>
      </c>
      <c r="B63" s="16" t="str">
        <f t="shared" si="18"/>
        <v>brand_cd bigint</v>
      </c>
      <c r="C63" s="20">
        <f t="shared" si="19"/>
        <v>9</v>
      </c>
      <c r="D63" s="20">
        <f t="shared" si="20"/>
        <v>0</v>
      </c>
      <c r="F63" s="45" t="str">
        <f t="shared" si="4"/>
        <v>BRAND_CD</v>
      </c>
      <c r="G63" s="36" t="str">
        <f t="shared" si="21"/>
        <v>bigint</v>
      </c>
      <c r="H63" s="26">
        <v>52</v>
      </c>
      <c r="I63" s="338">
        <f t="shared" si="6"/>
        <v>25</v>
      </c>
      <c r="J63" s="75"/>
      <c r="K63" s="128" t="s">
        <v>3081</v>
      </c>
      <c r="L63" s="469" t="s">
        <v>3104</v>
      </c>
      <c r="M63" s="450" t="s">
        <v>3406</v>
      </c>
      <c r="N63" s="450" t="s">
        <v>3406</v>
      </c>
      <c r="O63" s="450" t="s">
        <v>141</v>
      </c>
      <c r="P63" s="450" t="s">
        <v>141</v>
      </c>
      <c r="W63" s="144" t="str">
        <f t="shared" si="7"/>
        <v>BRAND_CD  bigint,</v>
      </c>
      <c r="X63" s="149" t="s">
        <v>3274</v>
      </c>
      <c r="Y63" s="150" t="str">
        <f t="shared" si="8"/>
        <v>BRAND_CD,</v>
      </c>
      <c r="Z63" s="149" t="s">
        <v>3335</v>
      </c>
      <c r="AA63" s="149"/>
      <c r="AB63" s="150" t="str">
        <f t="shared" si="9"/>
        <v>,a.BRAND_CD</v>
      </c>
      <c r="AG63" s="197" t="str">
        <f t="shared" si="10"/>
        <v>col_52</v>
      </c>
      <c r="AH63" s="196" t="str">
        <f t="shared" si="11"/>
        <v>create table db_custscience_interns.col_52_DB_CUSTBASE_PRODREFRESH_CUST_ORD_TXN_XREF_T_distinct_values_table_stats (col_id int, distinct_values bigint) Row format delimited Fields terminated by '\t' Lines terminated by '\n'  Stored as textfile ;</v>
      </c>
      <c r="AI63" t="s">
        <v>14769</v>
      </c>
      <c r="AL63" s="16" t="str">
        <f t="shared" si="12"/>
        <v>insert into table db_custscience_interns.col_52_DB_CUSTBASE_PRODREFRESH_CUST_ORD_TXN_XREF_T_distinct_values_table_stats select '52' as col_id, count (distinct BRAND_CD) as distinct_values</v>
      </c>
      <c r="AM63" t="s">
        <v>14647</v>
      </c>
      <c r="AP63" s="16" t="str">
        <f t="shared" si="13"/>
        <v>insert into table db_custscience_interns.SUMMARY_of_DB_CUSTBASE_PRODREFRESH_CUST_ORD_TXN_XREF_T_distinct_values_table_stats select col_id, distinct_values from db_custscience_interns.col_52_DB_CUSTBASE_PRODREFRESH_CUST_ORD_TXN_XREF_T_distinct_values_table_stats ;</v>
      </c>
      <c r="AQ63" t="s">
        <v>14830</v>
      </c>
      <c r="AS63" s="212">
        <v>56</v>
      </c>
      <c r="AT63" s="212">
        <v>56</v>
      </c>
      <c r="AU63" s="212">
        <v>29</v>
      </c>
      <c r="AW63" s="16" t="str">
        <f t="shared" si="14"/>
        <v>drop table db_custscience_interns.col_52_DB_CUSTBASE_PRODREFRESH_CUST_ORD_TXN_XREF_T_distinct_values_table_stats;</v>
      </c>
      <c r="AY63" s="210"/>
      <c r="AZ63" s="16" t="str">
        <f t="shared" si="15"/>
        <v>create table db_custscience_interns.col_52_DB_CUSTBASE_PRODREFRESH_CUST_ORD_TXN_XREF_T_null_value_count_table_stats (col_id int, null_value_count bigint) Row format delimited Fields terminated by '\t' Lines terminated by '\n'  Stored as textfile ;</v>
      </c>
      <c r="BD63" s="16" t="str">
        <f t="shared" si="0"/>
        <v xml:space="preserve">insert into table db_custscience_interns.col_52_DB_CUSTBASE_PRODREFRESH_CUST_ORD_TXN_XREF_T_null_value_count_table_stats select '52' as col_id, count (cust_key) as null_value_count where BRAND_CD IS NULL </v>
      </c>
      <c r="BH63" s="16" t="str">
        <f t="shared" si="16"/>
        <v>insert into table db_custscience_interns.SUMMARY_of_DB_CUSTBASE_PRODREFRESH_CUST_ORD_TXN_XREF_T_null_value_count_table_stats select col_id, null_value_count from db_custscience_interns.col_52_DB_CUSTBASE_PRODREFRESH_CUST_ORD_TXN_XREF_T_null_value_count_table_stats ;</v>
      </c>
      <c r="BK63" s="212"/>
      <c r="BL63" s="212"/>
      <c r="BM63" s="212"/>
      <c r="BO63" s="16" t="str">
        <f t="shared" si="17"/>
        <v>drop table db_custscience_interns.col_52_DB_CUSTBASE_PRODREFRESH_CUST_ORD_TXN_XREF_T_null_value_count_table_stats ;</v>
      </c>
      <c r="BP63" t="s">
        <v>14708</v>
      </c>
    </row>
    <row r="64" spans="1:68" ht="30">
      <c r="A64" t="s">
        <v>75</v>
      </c>
      <c r="B64" s="16" t="str">
        <f t="shared" si="18"/>
        <v>country string</v>
      </c>
      <c r="C64" s="20">
        <f t="shared" si="19"/>
        <v>8</v>
      </c>
      <c r="D64" s="20">
        <f t="shared" si="20"/>
        <v>0</v>
      </c>
      <c r="E64" s="20"/>
      <c r="F64" s="45" t="str">
        <f t="shared" si="4"/>
        <v>COUNTRY</v>
      </c>
      <c r="G64" s="36" t="str">
        <f t="shared" si="21"/>
        <v>string</v>
      </c>
      <c r="H64" s="26">
        <v>53</v>
      </c>
      <c r="I64" s="338">
        <f t="shared" si="6"/>
        <v>6</v>
      </c>
      <c r="J64" s="75"/>
      <c r="K64" s="128" t="s">
        <v>3105</v>
      </c>
      <c r="L64" s="168" t="s">
        <v>3106</v>
      </c>
      <c r="M64" s="450" t="s">
        <v>125</v>
      </c>
      <c r="N64" s="450" t="s">
        <v>125</v>
      </c>
      <c r="O64" s="450" t="s">
        <v>125</v>
      </c>
      <c r="P64" s="450" t="s">
        <v>125</v>
      </c>
      <c r="W64" s="144" t="str">
        <f t="shared" si="7"/>
        <v>COUNTRY  string,</v>
      </c>
      <c r="X64" s="149" t="s">
        <v>3275</v>
      </c>
      <c r="Y64" s="150" t="str">
        <f t="shared" si="8"/>
        <v>COUNTRY,</v>
      </c>
      <c r="Z64" s="149" t="s">
        <v>3336</v>
      </c>
      <c r="AA64" s="149"/>
      <c r="AB64" s="150" t="str">
        <f t="shared" si="9"/>
        <v>,a.COUNTRY</v>
      </c>
      <c r="AG64" s="197" t="str">
        <f t="shared" si="10"/>
        <v>col_53</v>
      </c>
      <c r="AH64" s="196" t="str">
        <f t="shared" si="11"/>
        <v>create table db_custscience_interns.col_53_DB_CUSTBASE_PRODREFRESH_CUST_ORD_TXN_XREF_T_distinct_values_table_stats (col_id int, distinct_values bigint) Row format delimited Fields terminated by '\t' Lines terminated by '\n'  Stored as textfile ;</v>
      </c>
      <c r="AI64" t="s">
        <v>14770</v>
      </c>
      <c r="AL64" s="16" t="str">
        <f t="shared" si="12"/>
        <v>insert into table db_custscience_interns.col_53_DB_CUSTBASE_PRODREFRESH_CUST_ORD_TXN_XREF_T_distinct_values_table_stats select '53' as col_id, count (distinct COUNTRY) as distinct_values</v>
      </c>
      <c r="AM64" t="s">
        <v>14648</v>
      </c>
      <c r="AP64" s="16" t="str">
        <f t="shared" si="13"/>
        <v>insert into table db_custscience_interns.SUMMARY_of_DB_CUSTBASE_PRODREFRESH_CUST_ORD_TXN_XREF_T_distinct_values_table_stats select col_id, distinct_values from db_custscience_interns.col_53_DB_CUSTBASE_PRODREFRESH_CUST_ORD_TXN_XREF_T_distinct_values_table_stats ;</v>
      </c>
      <c r="AQ64" t="s">
        <v>14831</v>
      </c>
      <c r="AS64" s="212">
        <v>57</v>
      </c>
      <c r="AT64" s="212">
        <v>57</v>
      </c>
      <c r="AU64" s="212">
        <v>2</v>
      </c>
      <c r="AW64" s="16" t="str">
        <f t="shared" si="14"/>
        <v>drop table db_custscience_interns.col_53_DB_CUSTBASE_PRODREFRESH_CUST_ORD_TXN_XREF_T_distinct_values_table_stats;</v>
      </c>
      <c r="AY64" s="210"/>
      <c r="AZ64" s="16" t="str">
        <f t="shared" si="15"/>
        <v>create table db_custscience_interns.col_53_DB_CUSTBASE_PRODREFRESH_CUST_ORD_TXN_XREF_T_null_value_count_table_stats (col_id int, null_value_count bigint) Row format delimited Fields terminated by '\t' Lines terminated by '\n'  Stored as textfile ;</v>
      </c>
      <c r="BD64" s="16" t="str">
        <f t="shared" si="0"/>
        <v xml:space="preserve">insert into table db_custscience_interns.col_53_DB_CUSTBASE_PRODREFRESH_CUST_ORD_TXN_XREF_T_null_value_count_table_stats select '53' as col_id, count (cust_key) as null_value_count where COUNTRY IS NULL </v>
      </c>
      <c r="BH64" s="16" t="str">
        <f t="shared" si="16"/>
        <v>insert into table db_custscience_interns.SUMMARY_of_DB_CUSTBASE_PRODREFRESH_CUST_ORD_TXN_XREF_T_null_value_count_table_stats select col_id, null_value_count from db_custscience_interns.col_53_DB_CUSTBASE_PRODREFRESH_CUST_ORD_TXN_XREF_T_null_value_count_table_stats ;</v>
      </c>
      <c r="BK64" s="212"/>
      <c r="BL64" s="212"/>
      <c r="BM64" s="212"/>
      <c r="BO64" s="16" t="str">
        <f t="shared" si="17"/>
        <v>drop table db_custscience_interns.col_53_DB_CUSTBASE_PRODREFRESH_CUST_ORD_TXN_XREF_T_null_value_count_table_stats ;</v>
      </c>
      <c r="BP64" t="s">
        <v>14709</v>
      </c>
    </row>
    <row r="65" spans="1:68">
      <c r="A65" t="s">
        <v>76</v>
      </c>
      <c r="B65" s="16" t="str">
        <f t="shared" si="18"/>
        <v>ins_dt string</v>
      </c>
      <c r="C65" s="20">
        <f t="shared" si="19"/>
        <v>7</v>
      </c>
      <c r="D65" s="20">
        <f t="shared" si="20"/>
        <v>0</v>
      </c>
      <c r="E65" s="20"/>
      <c r="F65" s="36" t="str">
        <f t="shared" si="4"/>
        <v>INS_DT</v>
      </c>
      <c r="G65" s="36" t="str">
        <f t="shared" si="21"/>
        <v>string</v>
      </c>
      <c r="H65" s="29">
        <v>54</v>
      </c>
      <c r="I65" s="338">
        <f t="shared" si="6"/>
        <v>5492</v>
      </c>
      <c r="J65" s="75"/>
      <c r="K65" s="75"/>
      <c r="L65" s="342"/>
      <c r="M65" s="344" t="s">
        <v>3407</v>
      </c>
      <c r="N65" s="344" t="s">
        <v>3407</v>
      </c>
      <c r="O65" s="344" t="s">
        <v>3374</v>
      </c>
      <c r="P65" s="344" t="s">
        <v>3374</v>
      </c>
      <c r="W65" s="144" t="str">
        <f t="shared" si="7"/>
        <v>INS_DT  string,</v>
      </c>
      <c r="X65" s="149" t="s">
        <v>3276</v>
      </c>
      <c r="Y65" s="150" t="str">
        <f t="shared" si="8"/>
        <v>INS_DT,</v>
      </c>
      <c r="Z65" s="149" t="s">
        <v>3337</v>
      </c>
      <c r="AA65" s="149"/>
      <c r="AB65" s="150" t="str">
        <f t="shared" si="9"/>
        <v>,a.INS_DT</v>
      </c>
      <c r="AG65" s="197" t="str">
        <f t="shared" si="10"/>
        <v>col_54</v>
      </c>
      <c r="AH65" s="196" t="str">
        <f t="shared" si="11"/>
        <v>create table db_custscience_interns.col_54_DB_CUSTBASE_PRODREFRESH_CUST_ORD_TXN_XREF_T_distinct_values_table_stats (col_id int, distinct_values bigint) Row format delimited Fields terminated by '\t' Lines terminated by '\n'  Stored as textfile ;</v>
      </c>
      <c r="AI65" t="s">
        <v>14771</v>
      </c>
      <c r="AL65" s="16" t="str">
        <f t="shared" si="12"/>
        <v>insert into table db_custscience_interns.col_54_DB_CUSTBASE_PRODREFRESH_CUST_ORD_TXN_XREF_T_distinct_values_table_stats select '54' as col_id, count (distinct INS_DT) as distinct_values</v>
      </c>
      <c r="AM65" t="s">
        <v>14649</v>
      </c>
      <c r="AP65" s="16" t="str">
        <f t="shared" si="13"/>
        <v>insert into table db_custscience_interns.SUMMARY_of_DB_CUSTBASE_PRODREFRESH_CUST_ORD_TXN_XREF_T_distinct_values_table_stats select col_id, distinct_values from db_custscience_interns.col_54_DB_CUSTBASE_PRODREFRESH_CUST_ORD_TXN_XREF_T_distinct_values_table_stats ;</v>
      </c>
      <c r="AQ65" t="s">
        <v>14832</v>
      </c>
      <c r="AS65" s="212">
        <v>58</v>
      </c>
      <c r="AT65" s="212">
        <v>58</v>
      </c>
      <c r="AU65" s="212">
        <v>147</v>
      </c>
      <c r="AW65" s="16" t="str">
        <f t="shared" si="14"/>
        <v>drop table db_custscience_interns.col_54_DB_CUSTBASE_PRODREFRESH_CUST_ORD_TXN_XREF_T_distinct_values_table_stats;</v>
      </c>
      <c r="AY65" s="210"/>
      <c r="AZ65" s="16" t="str">
        <f t="shared" si="15"/>
        <v>create table db_custscience_interns.col_54_DB_CUSTBASE_PRODREFRESH_CUST_ORD_TXN_XREF_T_null_value_count_table_stats (col_id int, null_value_count bigint) Row format delimited Fields terminated by '\t' Lines terminated by '\n'  Stored as textfile ;</v>
      </c>
      <c r="BD65" s="16" t="str">
        <f t="shared" si="0"/>
        <v xml:space="preserve">insert into table db_custscience_interns.col_54_DB_CUSTBASE_PRODREFRESH_CUST_ORD_TXN_XREF_T_null_value_count_table_stats select '54' as col_id, count (cust_key) as null_value_count where INS_DT IS NULL </v>
      </c>
      <c r="BH65" s="16" t="str">
        <f t="shared" si="16"/>
        <v>insert into table db_custscience_interns.SUMMARY_of_DB_CUSTBASE_PRODREFRESH_CUST_ORD_TXN_XREF_T_null_value_count_table_stats select col_id, null_value_count from db_custscience_interns.col_54_DB_CUSTBASE_PRODREFRESH_CUST_ORD_TXN_XREF_T_null_value_count_table_stats ;</v>
      </c>
      <c r="BK65" s="212"/>
      <c r="BL65" s="212"/>
      <c r="BM65" s="212"/>
      <c r="BO65" s="16" t="str">
        <f t="shared" si="17"/>
        <v>drop table db_custscience_interns.col_54_DB_CUSTBASE_PRODREFRESH_CUST_ORD_TXN_XREF_T_null_value_count_table_stats ;</v>
      </c>
      <c r="BP65" t="s">
        <v>14710</v>
      </c>
    </row>
    <row r="66" spans="1:68">
      <c r="A66" t="s">
        <v>77</v>
      </c>
      <c r="B66" s="16" t="str">
        <f t="shared" si="18"/>
        <v>updt_dt string</v>
      </c>
      <c r="C66" s="20">
        <f t="shared" si="19"/>
        <v>8</v>
      </c>
      <c r="D66" s="20">
        <f t="shared" si="20"/>
        <v>0</v>
      </c>
      <c r="F66" s="36" t="str">
        <f t="shared" si="4"/>
        <v>UPDT_DT</v>
      </c>
      <c r="G66" s="36" t="str">
        <f t="shared" si="21"/>
        <v>string</v>
      </c>
      <c r="H66" s="26">
        <v>55</v>
      </c>
      <c r="I66" s="338">
        <f t="shared" si="6"/>
        <v>9835</v>
      </c>
      <c r="J66" s="75"/>
      <c r="K66" s="75"/>
      <c r="L66" s="342"/>
      <c r="M66" s="344" t="s">
        <v>3408</v>
      </c>
      <c r="N66" s="344" t="s">
        <v>3407</v>
      </c>
      <c r="O66" s="344" t="s">
        <v>3374</v>
      </c>
      <c r="P66" s="344" t="s">
        <v>3374</v>
      </c>
      <c r="W66" s="144" t="str">
        <f t="shared" si="7"/>
        <v>UPDT_DT  string,</v>
      </c>
      <c r="X66" s="149" t="s">
        <v>3277</v>
      </c>
      <c r="Y66" s="150" t="str">
        <f t="shared" si="8"/>
        <v>UPDT_DT,</v>
      </c>
      <c r="Z66" s="149" t="s">
        <v>3338</v>
      </c>
      <c r="AA66" s="149"/>
      <c r="AB66" s="150" t="str">
        <f t="shared" si="9"/>
        <v>,a.UPDT_DT</v>
      </c>
      <c r="AG66" s="197" t="str">
        <f t="shared" si="10"/>
        <v>col_55</v>
      </c>
      <c r="AH66" s="196" t="str">
        <f t="shared" si="11"/>
        <v>create table db_custscience_interns.col_55_DB_CUSTBASE_PRODREFRESH_CUST_ORD_TXN_XREF_T_distinct_values_table_stats (col_id int, distinct_values bigint) Row format delimited Fields terminated by '\t' Lines terminated by '\n'  Stored as textfile ;</v>
      </c>
      <c r="AI66" t="s">
        <v>14772</v>
      </c>
      <c r="AL66" s="16" t="str">
        <f t="shared" si="12"/>
        <v>insert into table db_custscience_interns.col_55_DB_CUSTBASE_PRODREFRESH_CUST_ORD_TXN_XREF_T_distinct_values_table_stats select '55' as col_id, count (distinct UPDT_DT) as distinct_values</v>
      </c>
      <c r="AM66" t="s">
        <v>14650</v>
      </c>
      <c r="AP66" s="16" t="str">
        <f t="shared" si="13"/>
        <v>insert into table db_custscience_interns.SUMMARY_of_DB_CUSTBASE_PRODREFRESH_CUST_ORD_TXN_XREF_T_distinct_values_table_stats select col_id, distinct_values from db_custscience_interns.col_55_DB_CUSTBASE_PRODREFRESH_CUST_ORD_TXN_XREF_T_distinct_values_table_stats ;</v>
      </c>
      <c r="AQ66" t="s">
        <v>14833</v>
      </c>
      <c r="AS66" s="212">
        <v>59</v>
      </c>
      <c r="AT66" s="212">
        <v>59</v>
      </c>
      <c r="AU66" s="212">
        <v>147</v>
      </c>
      <c r="AW66" s="16" t="str">
        <f t="shared" si="14"/>
        <v>drop table db_custscience_interns.col_55_DB_CUSTBASE_PRODREFRESH_CUST_ORD_TXN_XREF_T_distinct_values_table_stats;</v>
      </c>
      <c r="AY66" s="210"/>
      <c r="AZ66" s="16" t="str">
        <f t="shared" si="15"/>
        <v>create table db_custscience_interns.col_55_DB_CUSTBASE_PRODREFRESH_CUST_ORD_TXN_XREF_T_null_value_count_table_stats (col_id int, null_value_count bigint) Row format delimited Fields terminated by '\t' Lines terminated by '\n'  Stored as textfile ;</v>
      </c>
      <c r="BD66" s="16" t="str">
        <f t="shared" si="0"/>
        <v xml:space="preserve">insert into table db_custscience_interns.col_55_DB_CUSTBASE_PRODREFRESH_CUST_ORD_TXN_XREF_T_null_value_count_table_stats select '55' as col_id, count (cust_key) as null_value_count where UPDT_DT IS NULL </v>
      </c>
      <c r="BH66" s="16" t="str">
        <f t="shared" si="16"/>
        <v>insert into table db_custscience_interns.SUMMARY_of_DB_CUSTBASE_PRODREFRESH_CUST_ORD_TXN_XREF_T_null_value_count_table_stats select col_id, null_value_count from db_custscience_interns.col_55_DB_CUSTBASE_PRODREFRESH_CUST_ORD_TXN_XREF_T_null_value_count_table_stats ;</v>
      </c>
      <c r="BK66" s="212"/>
      <c r="BL66" s="212"/>
      <c r="BM66" s="212"/>
      <c r="BO66" s="16" t="str">
        <f t="shared" si="17"/>
        <v>drop table db_custscience_interns.col_55_DB_CUSTBASE_PRODREFRESH_CUST_ORD_TXN_XREF_T_null_value_count_table_stats ;</v>
      </c>
      <c r="BP66" t="s">
        <v>14711</v>
      </c>
    </row>
    <row r="67" spans="1:68" ht="30">
      <c r="A67" t="s">
        <v>78</v>
      </c>
      <c r="B67" s="16" t="str">
        <f t="shared" si="18"/>
        <v>ship_ctry_cd string</v>
      </c>
      <c r="C67" s="20">
        <f t="shared" si="19"/>
        <v>13</v>
      </c>
      <c r="D67" s="20">
        <f t="shared" si="20"/>
        <v>0</v>
      </c>
      <c r="E67" s="20"/>
      <c r="F67" s="36" t="str">
        <f t="shared" si="4"/>
        <v>SHIP_CTRY_CD</v>
      </c>
      <c r="G67" s="36" t="str">
        <f t="shared" si="21"/>
        <v>string</v>
      </c>
      <c r="H67" s="26">
        <v>56</v>
      </c>
      <c r="I67" s="338">
        <f t="shared" si="6"/>
        <v>29</v>
      </c>
      <c r="J67" s="75"/>
      <c r="K67" s="75"/>
      <c r="L67" s="168" t="s">
        <v>3107</v>
      </c>
      <c r="M67" s="344" t="s">
        <v>125</v>
      </c>
      <c r="N67" s="344" t="s">
        <v>125</v>
      </c>
      <c r="O67" s="344" t="s">
        <v>112</v>
      </c>
      <c r="P67" s="344" t="s">
        <v>112</v>
      </c>
      <c r="W67" s="144" t="str">
        <f t="shared" si="7"/>
        <v>SHIP_CTRY_CD  string,</v>
      </c>
      <c r="X67" s="149" t="s">
        <v>3278</v>
      </c>
      <c r="Y67" s="150" t="str">
        <f t="shared" si="8"/>
        <v>SHIP_CTRY_CD,</v>
      </c>
      <c r="Z67" s="149" t="s">
        <v>3339</v>
      </c>
      <c r="AA67" s="149"/>
      <c r="AB67" s="150" t="str">
        <f t="shared" si="9"/>
        <v>,a.SHIP_CTRY_CD</v>
      </c>
      <c r="AG67" s="197" t="str">
        <f t="shared" si="10"/>
        <v>col_56</v>
      </c>
      <c r="AH67" s="196" t="str">
        <f t="shared" si="11"/>
        <v>create table db_custscience_interns.col_56_DB_CUSTBASE_PRODREFRESH_CUST_ORD_TXN_XREF_T_distinct_values_table_stats (col_id int, distinct_values bigint) Row format delimited Fields terminated by '\t' Lines terminated by '\n'  Stored as textfile ;</v>
      </c>
      <c r="AI67" t="s">
        <v>14773</v>
      </c>
      <c r="AL67" s="16" t="str">
        <f t="shared" si="12"/>
        <v>insert into table db_custscience_interns.col_56_DB_CUSTBASE_PRODREFRESH_CUST_ORD_TXN_XREF_T_distinct_values_table_stats select '56' as col_id, count (distinct SHIP_CTRY_CD) as distinct_values</v>
      </c>
      <c r="AM67" t="s">
        <v>14651</v>
      </c>
      <c r="AP67" s="16" t="str">
        <f t="shared" si="13"/>
        <v>insert into table db_custscience_interns.SUMMARY_of_DB_CUSTBASE_PRODREFRESH_CUST_ORD_TXN_XREF_T_distinct_values_table_stats select col_id, distinct_values from db_custscience_interns.col_56_DB_CUSTBASE_PRODREFRESH_CUST_ORD_TXN_XREF_T_distinct_values_table_stats ;</v>
      </c>
      <c r="AQ67" t="s">
        <v>14834</v>
      </c>
      <c r="AS67" s="212">
        <v>60</v>
      </c>
      <c r="AT67" s="212">
        <v>60</v>
      </c>
      <c r="AU67" s="212">
        <v>20</v>
      </c>
      <c r="AW67" s="16" t="str">
        <f t="shared" si="14"/>
        <v>drop table db_custscience_interns.col_56_DB_CUSTBASE_PRODREFRESH_CUST_ORD_TXN_XREF_T_distinct_values_table_stats;</v>
      </c>
      <c r="AY67" s="210"/>
      <c r="AZ67" s="16" t="str">
        <f t="shared" si="15"/>
        <v>create table db_custscience_interns.col_56_DB_CUSTBASE_PRODREFRESH_CUST_ORD_TXN_XREF_T_null_value_count_table_stats (col_id int, null_value_count bigint) Row format delimited Fields terminated by '\t' Lines terminated by '\n'  Stored as textfile ;</v>
      </c>
      <c r="BD67" s="16" t="str">
        <f t="shared" si="0"/>
        <v xml:space="preserve">insert into table db_custscience_interns.col_56_DB_CUSTBASE_PRODREFRESH_CUST_ORD_TXN_XREF_T_null_value_count_table_stats select '56' as col_id, count (cust_key) as null_value_count where SHIP_CTRY_CD IS NULL </v>
      </c>
      <c r="BH67" s="16" t="str">
        <f t="shared" si="16"/>
        <v>insert into table db_custscience_interns.SUMMARY_of_DB_CUSTBASE_PRODREFRESH_CUST_ORD_TXN_XREF_T_null_value_count_table_stats select col_id, null_value_count from db_custscience_interns.col_56_DB_CUSTBASE_PRODREFRESH_CUST_ORD_TXN_XREF_T_null_value_count_table_stats ;</v>
      </c>
      <c r="BK67" s="212"/>
      <c r="BL67" s="212"/>
      <c r="BM67" s="212"/>
      <c r="BO67" s="16" t="str">
        <f t="shared" si="17"/>
        <v>drop table db_custscience_interns.col_56_DB_CUSTBASE_PRODREFRESH_CUST_ORD_TXN_XREF_T_null_value_count_table_stats ;</v>
      </c>
      <c r="BP67" t="s">
        <v>14712</v>
      </c>
    </row>
    <row r="68" spans="1:68">
      <c r="A68" t="s">
        <v>79</v>
      </c>
      <c r="B68" s="16" t="str">
        <f t="shared" si="18"/>
        <v>eu_mkt_cd string</v>
      </c>
      <c r="C68" s="20">
        <f t="shared" si="19"/>
        <v>10</v>
      </c>
      <c r="D68" s="20">
        <f t="shared" si="20"/>
        <v>0</v>
      </c>
      <c r="E68" s="20"/>
      <c r="F68" s="36" t="str">
        <f t="shared" si="4"/>
        <v>EU_MKT_CD</v>
      </c>
      <c r="G68" s="36" t="str">
        <f t="shared" si="21"/>
        <v>string</v>
      </c>
      <c r="H68" s="29">
        <v>57</v>
      </c>
      <c r="I68" s="338">
        <f t="shared" si="6"/>
        <v>2</v>
      </c>
      <c r="J68" s="75"/>
      <c r="K68" s="75"/>
      <c r="L68" s="342"/>
      <c r="M68" s="344" t="s">
        <v>112</v>
      </c>
      <c r="N68" s="344" t="s">
        <v>112</v>
      </c>
      <c r="O68" s="344" t="s">
        <v>112</v>
      </c>
      <c r="P68" s="344" t="s">
        <v>112</v>
      </c>
      <c r="W68" s="144" t="str">
        <f t="shared" si="7"/>
        <v>EU_MKT_CD  string,</v>
      </c>
      <c r="X68" s="149" t="s">
        <v>3279</v>
      </c>
      <c r="Y68" s="150" t="str">
        <f t="shared" si="8"/>
        <v>EU_MKT_CD,</v>
      </c>
      <c r="Z68" s="149" t="s">
        <v>3340</v>
      </c>
      <c r="AA68" s="149"/>
      <c r="AB68" s="150" t="str">
        <f t="shared" si="9"/>
        <v>,a.EU_MKT_CD</v>
      </c>
      <c r="AG68" s="197" t="str">
        <f t="shared" si="10"/>
        <v>col_57</v>
      </c>
      <c r="AH68" s="196" t="str">
        <f t="shared" si="11"/>
        <v>create table db_custscience_interns.col_57_DB_CUSTBASE_PRODREFRESH_CUST_ORD_TXN_XREF_T_distinct_values_table_stats (col_id int, distinct_values bigint) Row format delimited Fields terminated by '\t' Lines terminated by '\n'  Stored as textfile ;</v>
      </c>
      <c r="AI68" t="s">
        <v>14774</v>
      </c>
      <c r="AL68" s="16" t="str">
        <f t="shared" si="12"/>
        <v>insert into table db_custscience_interns.col_57_DB_CUSTBASE_PRODREFRESH_CUST_ORD_TXN_XREF_T_distinct_values_table_stats select '57' as col_id, count (distinct EU_MKT_CD) as distinct_values</v>
      </c>
      <c r="AM68" t="s">
        <v>14652</v>
      </c>
      <c r="AP68" s="16" t="str">
        <f t="shared" si="13"/>
        <v>insert into table db_custscience_interns.SUMMARY_of_DB_CUSTBASE_PRODREFRESH_CUST_ORD_TXN_XREF_T_distinct_values_table_stats select col_id, distinct_values from db_custscience_interns.col_57_DB_CUSTBASE_PRODREFRESH_CUST_ORD_TXN_XREF_T_distinct_values_table_stats ;</v>
      </c>
      <c r="AQ68" t="s">
        <v>14835</v>
      </c>
      <c r="AS68" s="212">
        <v>7</v>
      </c>
      <c r="AT68" s="212">
        <v>7</v>
      </c>
      <c r="AU68" s="212">
        <v>3</v>
      </c>
      <c r="AW68" s="16" t="str">
        <f t="shared" si="14"/>
        <v>drop table db_custscience_interns.col_57_DB_CUSTBASE_PRODREFRESH_CUST_ORD_TXN_XREF_T_distinct_values_table_stats;</v>
      </c>
      <c r="AY68" s="210"/>
      <c r="AZ68" s="16" t="str">
        <f t="shared" si="15"/>
        <v>create table db_custscience_interns.col_57_DB_CUSTBASE_PRODREFRESH_CUST_ORD_TXN_XREF_T_null_value_count_table_stats (col_id int, null_value_count bigint) Row format delimited Fields terminated by '\t' Lines terminated by '\n'  Stored as textfile ;</v>
      </c>
      <c r="BD68" s="16" t="str">
        <f t="shared" si="0"/>
        <v xml:space="preserve">insert into table db_custscience_interns.col_57_DB_CUSTBASE_PRODREFRESH_CUST_ORD_TXN_XREF_T_null_value_count_table_stats select '57' as col_id, count (cust_key) as null_value_count where EU_MKT_CD IS NULL </v>
      </c>
      <c r="BH68" s="16" t="str">
        <f t="shared" si="16"/>
        <v>insert into table db_custscience_interns.SUMMARY_of_DB_CUSTBASE_PRODREFRESH_CUST_ORD_TXN_XREF_T_null_value_count_table_stats select col_id, null_value_count from db_custscience_interns.col_57_DB_CUSTBASE_PRODREFRESH_CUST_ORD_TXN_XREF_T_null_value_count_table_stats ;</v>
      </c>
      <c r="BK68" s="212"/>
      <c r="BL68" s="212"/>
      <c r="BM68" s="212"/>
      <c r="BO68" s="16" t="str">
        <f t="shared" si="17"/>
        <v>drop table db_custscience_interns.col_57_DB_CUSTBASE_PRODREFRESH_CUST_ORD_TXN_XREF_T_null_value_count_table_stats ;</v>
      </c>
      <c r="BP68" t="s">
        <v>14713</v>
      </c>
    </row>
    <row r="69" spans="1:68">
      <c r="A69" t="s">
        <v>80</v>
      </c>
      <c r="B69" s="16" t="str">
        <f t="shared" si="18"/>
        <v>crt_tmst string</v>
      </c>
      <c r="C69" s="20">
        <f t="shared" si="19"/>
        <v>9</v>
      </c>
      <c r="D69" s="20">
        <f t="shared" si="20"/>
        <v>0</v>
      </c>
      <c r="F69" s="36" t="str">
        <f t="shared" si="4"/>
        <v>CRT_TMST</v>
      </c>
      <c r="G69" s="36" t="str">
        <f t="shared" si="21"/>
        <v>string</v>
      </c>
      <c r="H69" s="26">
        <v>58</v>
      </c>
      <c r="I69" s="338">
        <f t="shared" si="6"/>
        <v>147</v>
      </c>
      <c r="J69" s="75"/>
      <c r="K69" s="75"/>
      <c r="L69" s="342"/>
      <c r="M69" s="344" t="s">
        <v>3375</v>
      </c>
      <c r="N69" s="344" t="s">
        <v>3375</v>
      </c>
      <c r="O69" s="344" t="s">
        <v>3375</v>
      </c>
      <c r="P69" s="344" t="s">
        <v>3375</v>
      </c>
      <c r="W69" s="144" t="str">
        <f t="shared" si="7"/>
        <v>CRT_TMST  string,</v>
      </c>
      <c r="X69" s="149" t="s">
        <v>3280</v>
      </c>
      <c r="Y69" s="150" t="str">
        <f t="shared" si="8"/>
        <v>CRT_TMST,</v>
      </c>
      <c r="Z69" s="149" t="s">
        <v>3341</v>
      </c>
      <c r="AA69" s="149"/>
      <c r="AB69" s="150" t="str">
        <f t="shared" si="9"/>
        <v>,a.CRT_TMST</v>
      </c>
      <c r="AG69" s="197" t="str">
        <f t="shared" si="10"/>
        <v>col_58</v>
      </c>
      <c r="AH69" s="196" t="str">
        <f t="shared" si="11"/>
        <v>create table db_custscience_interns.col_58_DB_CUSTBASE_PRODREFRESH_CUST_ORD_TXN_XREF_T_distinct_values_table_stats (col_id int, distinct_values bigint) Row format delimited Fields terminated by '\t' Lines terminated by '\n'  Stored as textfile ;</v>
      </c>
      <c r="AI69" t="s">
        <v>14775</v>
      </c>
      <c r="AL69" s="16" t="str">
        <f t="shared" si="12"/>
        <v>insert into table db_custscience_interns.col_58_DB_CUSTBASE_PRODREFRESH_CUST_ORD_TXN_XREF_T_distinct_values_table_stats select '58' as col_id, count (distinct CRT_TMST) as distinct_values</v>
      </c>
      <c r="AM69" t="s">
        <v>14653</v>
      </c>
      <c r="AP69" s="16" t="str">
        <f t="shared" si="13"/>
        <v>insert into table db_custscience_interns.SUMMARY_of_DB_CUSTBASE_PRODREFRESH_CUST_ORD_TXN_XREF_T_distinct_values_table_stats select col_id, distinct_values from db_custscience_interns.col_58_DB_CUSTBASE_PRODREFRESH_CUST_ORD_TXN_XREF_T_distinct_values_table_stats ;</v>
      </c>
      <c r="AQ69" t="s">
        <v>14836</v>
      </c>
      <c r="AS69" s="212">
        <v>61</v>
      </c>
      <c r="AT69" s="212">
        <v>61</v>
      </c>
      <c r="AU69" s="212">
        <v>5728</v>
      </c>
      <c r="AW69" s="16" t="str">
        <f t="shared" si="14"/>
        <v>drop table db_custscience_interns.col_58_DB_CUSTBASE_PRODREFRESH_CUST_ORD_TXN_XREF_T_distinct_values_table_stats;</v>
      </c>
      <c r="AY69" s="210"/>
      <c r="AZ69" s="16" t="str">
        <f t="shared" si="15"/>
        <v>create table db_custscience_interns.col_58_DB_CUSTBASE_PRODREFRESH_CUST_ORD_TXN_XREF_T_null_value_count_table_stats (col_id int, null_value_count bigint) Row format delimited Fields terminated by '\t' Lines terminated by '\n'  Stored as textfile ;</v>
      </c>
      <c r="BD69" s="16" t="str">
        <f t="shared" si="0"/>
        <v xml:space="preserve">insert into table db_custscience_interns.col_58_DB_CUSTBASE_PRODREFRESH_CUST_ORD_TXN_XREF_T_null_value_count_table_stats select '58' as col_id, count (cust_key) as null_value_count where CRT_TMST IS NULL </v>
      </c>
      <c r="BH69" s="16" t="str">
        <f t="shared" si="16"/>
        <v>insert into table db_custscience_interns.SUMMARY_of_DB_CUSTBASE_PRODREFRESH_CUST_ORD_TXN_XREF_T_null_value_count_table_stats select col_id, null_value_count from db_custscience_interns.col_58_DB_CUSTBASE_PRODREFRESH_CUST_ORD_TXN_XREF_T_null_value_count_table_stats ;</v>
      </c>
      <c r="BK69" s="212"/>
      <c r="BL69" s="212"/>
      <c r="BM69" s="212"/>
      <c r="BO69" s="16" t="str">
        <f t="shared" si="17"/>
        <v>drop table db_custscience_interns.col_58_DB_CUSTBASE_PRODREFRESH_CUST_ORD_TXN_XREF_T_null_value_count_table_stats ;</v>
      </c>
      <c r="BP69" t="s">
        <v>14714</v>
      </c>
    </row>
    <row r="70" spans="1:68">
      <c r="A70" t="s">
        <v>81</v>
      </c>
      <c r="B70" s="16" t="str">
        <f t="shared" si="18"/>
        <v>updt_tmst string</v>
      </c>
      <c r="C70" s="20">
        <f t="shared" si="19"/>
        <v>10</v>
      </c>
      <c r="D70" s="20">
        <f t="shared" si="20"/>
        <v>0</v>
      </c>
      <c r="E70" s="20"/>
      <c r="F70" s="36" t="str">
        <f t="shared" si="4"/>
        <v>UPDT_TMST</v>
      </c>
      <c r="G70" s="36" t="str">
        <f t="shared" si="21"/>
        <v>string</v>
      </c>
      <c r="H70" s="26">
        <v>59</v>
      </c>
      <c r="I70" s="338">
        <f t="shared" si="6"/>
        <v>147</v>
      </c>
      <c r="J70" s="75"/>
      <c r="K70" s="75"/>
      <c r="L70" s="342"/>
      <c r="M70" s="344" t="s">
        <v>3375</v>
      </c>
      <c r="N70" s="344" t="s">
        <v>3375</v>
      </c>
      <c r="O70" s="344" t="s">
        <v>3375</v>
      </c>
      <c r="P70" s="344" t="s">
        <v>3375</v>
      </c>
      <c r="W70" s="144" t="str">
        <f t="shared" si="7"/>
        <v>UPDT_TMST  string,</v>
      </c>
      <c r="X70" s="149" t="s">
        <v>3281</v>
      </c>
      <c r="Y70" s="150" t="str">
        <f t="shared" si="8"/>
        <v>UPDT_TMST,</v>
      </c>
      <c r="Z70" s="149" t="s">
        <v>3342</v>
      </c>
      <c r="AA70" s="149"/>
      <c r="AB70" s="150" t="str">
        <f t="shared" si="9"/>
        <v>,a.UPDT_TMST</v>
      </c>
      <c r="AG70" s="197" t="str">
        <f t="shared" si="10"/>
        <v>col_59</v>
      </c>
      <c r="AH70" s="196" t="str">
        <f t="shared" si="11"/>
        <v>create table db_custscience_interns.col_59_DB_CUSTBASE_PRODREFRESH_CUST_ORD_TXN_XREF_T_distinct_values_table_stats (col_id int, distinct_values bigint) Row format delimited Fields terminated by '\t' Lines terminated by '\n'  Stored as textfile ;</v>
      </c>
      <c r="AI70" t="s">
        <v>14776</v>
      </c>
      <c r="AL70" s="16" t="str">
        <f t="shared" si="12"/>
        <v>insert into table db_custscience_interns.col_59_DB_CUSTBASE_PRODREFRESH_CUST_ORD_TXN_XREF_T_distinct_values_table_stats select '59' as col_id, count (distinct UPDT_TMST) as distinct_values</v>
      </c>
      <c r="AM70" t="s">
        <v>14654</v>
      </c>
      <c r="AP70" s="16" t="str">
        <f t="shared" si="13"/>
        <v>insert into table db_custscience_interns.SUMMARY_of_DB_CUSTBASE_PRODREFRESH_CUST_ORD_TXN_XREF_T_distinct_values_table_stats select col_id, distinct_values from db_custscience_interns.col_59_DB_CUSTBASE_PRODREFRESH_CUST_ORD_TXN_XREF_T_distinct_values_table_stats ;</v>
      </c>
      <c r="AQ70" t="s">
        <v>14837</v>
      </c>
      <c r="AS70" s="212">
        <v>8</v>
      </c>
      <c r="AT70" s="212">
        <v>8</v>
      </c>
      <c r="AU70" s="212">
        <v>13</v>
      </c>
      <c r="AW70" s="16" t="str">
        <f t="shared" si="14"/>
        <v>drop table db_custscience_interns.col_59_DB_CUSTBASE_PRODREFRESH_CUST_ORD_TXN_XREF_T_distinct_values_table_stats;</v>
      </c>
      <c r="AY70" s="210"/>
      <c r="AZ70" s="16" t="str">
        <f t="shared" si="15"/>
        <v>create table db_custscience_interns.col_59_DB_CUSTBASE_PRODREFRESH_CUST_ORD_TXN_XREF_T_null_value_count_table_stats (col_id int, null_value_count bigint) Row format delimited Fields terminated by '\t' Lines terminated by '\n'  Stored as textfile ;</v>
      </c>
      <c r="BD70" s="16" t="str">
        <f t="shared" si="0"/>
        <v xml:space="preserve">insert into table db_custscience_interns.col_59_DB_CUSTBASE_PRODREFRESH_CUST_ORD_TXN_XREF_T_null_value_count_table_stats select '59' as col_id, count (cust_key) as null_value_count where UPDT_TMST IS NULL </v>
      </c>
      <c r="BH70" s="16" t="str">
        <f t="shared" si="16"/>
        <v>insert into table db_custscience_interns.SUMMARY_of_DB_CUSTBASE_PRODREFRESH_CUST_ORD_TXN_XREF_T_null_value_count_table_stats select col_id, null_value_count from db_custscience_interns.col_59_DB_CUSTBASE_PRODREFRESH_CUST_ORD_TXN_XREF_T_null_value_count_table_stats ;</v>
      </c>
      <c r="BK70" s="212"/>
      <c r="BL70" s="212"/>
      <c r="BM70" s="212"/>
      <c r="BO70" s="16" t="str">
        <f t="shared" si="17"/>
        <v>drop table db_custscience_interns.col_59_DB_CUSTBASE_PRODREFRESH_CUST_ORD_TXN_XREF_T_null_value_count_table_stats ;</v>
      </c>
      <c r="BP70" t="s">
        <v>14715</v>
      </c>
    </row>
    <row r="71" spans="1:68">
      <c r="A71" t="s">
        <v>82</v>
      </c>
      <c r="B71" s="16" t="str">
        <f t="shared" si="18"/>
        <v>epoc_id bigint</v>
      </c>
      <c r="C71" s="20">
        <f t="shared" si="19"/>
        <v>8</v>
      </c>
      <c r="D71" s="20">
        <f t="shared" si="20"/>
        <v>0</v>
      </c>
      <c r="E71" s="20"/>
      <c r="F71" s="44" t="str">
        <f t="shared" si="4"/>
        <v>EPOC_ID</v>
      </c>
      <c r="G71" s="36" t="str">
        <f t="shared" si="21"/>
        <v>bigint</v>
      </c>
      <c r="H71" s="29">
        <v>60</v>
      </c>
      <c r="I71" s="338">
        <f t="shared" si="6"/>
        <v>20</v>
      </c>
      <c r="J71" s="75"/>
      <c r="K71" s="75"/>
      <c r="L71" s="342"/>
      <c r="M71" s="366" t="s">
        <v>3376</v>
      </c>
      <c r="N71" s="366" t="s">
        <v>3376</v>
      </c>
      <c r="O71" s="366" t="s">
        <v>3376</v>
      </c>
      <c r="P71" s="366" t="s">
        <v>3376</v>
      </c>
      <c r="W71" s="144" t="str">
        <f t="shared" si="7"/>
        <v>EPOC_ID  bigint,</v>
      </c>
      <c r="X71" s="149" t="s">
        <v>3282</v>
      </c>
      <c r="Y71" s="150" t="str">
        <f t="shared" si="8"/>
        <v>EPOC_ID,</v>
      </c>
      <c r="Z71" s="149" t="s">
        <v>3343</v>
      </c>
      <c r="AA71" s="149"/>
      <c r="AB71" s="150" t="str">
        <f t="shared" si="9"/>
        <v>,a.EPOC_ID</v>
      </c>
      <c r="AG71" s="197" t="str">
        <f t="shared" si="10"/>
        <v>col_60</v>
      </c>
      <c r="AH71" s="196" t="str">
        <f t="shared" si="11"/>
        <v>create table db_custscience_interns.col_60_DB_CUSTBASE_PRODREFRESH_CUST_ORD_TXN_XREF_T_distinct_values_table_stats (col_id int, distinct_values bigint) Row format delimited Fields terminated by '\t' Lines terminated by '\n'  Stored as textfile ;</v>
      </c>
      <c r="AI71" t="s">
        <v>14777</v>
      </c>
      <c r="AL71" s="16" t="str">
        <f t="shared" si="12"/>
        <v>insert into table db_custscience_interns.col_60_DB_CUSTBASE_PRODREFRESH_CUST_ORD_TXN_XREF_T_distinct_values_table_stats select '60' as col_id, count (distinct EPOC_ID) as distinct_values</v>
      </c>
      <c r="AM71" t="s">
        <v>14655</v>
      </c>
      <c r="AP71" s="16" t="str">
        <f t="shared" si="13"/>
        <v>insert into table db_custscience_interns.SUMMARY_of_DB_CUSTBASE_PRODREFRESH_CUST_ORD_TXN_XREF_T_distinct_values_table_stats select col_id, distinct_values from db_custscience_interns.col_60_DB_CUSTBASE_PRODREFRESH_CUST_ORD_TXN_XREF_T_distinct_values_table_stats ;</v>
      </c>
      <c r="AQ71" t="s">
        <v>14838</v>
      </c>
      <c r="AS71" s="212">
        <v>9</v>
      </c>
      <c r="AT71" s="212">
        <v>9</v>
      </c>
      <c r="AU71" s="212">
        <v>8</v>
      </c>
      <c r="AW71" s="16" t="str">
        <f t="shared" si="14"/>
        <v>drop table db_custscience_interns.col_60_DB_CUSTBASE_PRODREFRESH_CUST_ORD_TXN_XREF_T_distinct_values_table_stats;</v>
      </c>
      <c r="AY71" s="210"/>
      <c r="AZ71" s="16" t="str">
        <f t="shared" si="15"/>
        <v>create table db_custscience_interns.col_60_DB_CUSTBASE_PRODREFRESH_CUST_ORD_TXN_XREF_T_null_value_count_table_stats (col_id int, null_value_count bigint) Row format delimited Fields terminated by '\t' Lines terminated by '\n'  Stored as textfile ;</v>
      </c>
      <c r="BD71" s="16" t="str">
        <f t="shared" si="0"/>
        <v xml:space="preserve">insert into table db_custscience_interns.col_60_DB_CUSTBASE_PRODREFRESH_CUST_ORD_TXN_XREF_T_null_value_count_table_stats select '60' as col_id, count (cust_key) as null_value_count where EPOC_ID IS NULL </v>
      </c>
      <c r="BH71" s="16" t="str">
        <f t="shared" si="16"/>
        <v>insert into table db_custscience_interns.SUMMARY_of_DB_CUSTBASE_PRODREFRESH_CUST_ORD_TXN_XREF_T_null_value_count_table_stats select col_id, null_value_count from db_custscience_interns.col_60_DB_CUSTBASE_PRODREFRESH_CUST_ORD_TXN_XREF_T_null_value_count_table_stats ;</v>
      </c>
      <c r="BK71" s="212"/>
      <c r="BL71" s="212"/>
      <c r="BM71" s="212"/>
      <c r="BO71" s="16" t="str">
        <f t="shared" si="17"/>
        <v>drop table db_custscience_interns.col_60_DB_CUSTBASE_PRODREFRESH_CUST_ORD_TXN_XREF_T_null_value_count_table_stats ;</v>
      </c>
      <c r="BP71" t="s">
        <v>14716</v>
      </c>
    </row>
    <row r="72" spans="1:68" ht="15.75" thickBot="1">
      <c r="A72" t="s">
        <v>83</v>
      </c>
      <c r="B72" s="16" t="str">
        <f t="shared" si="18"/>
        <v>partn_dt string</v>
      </c>
      <c r="C72" s="20">
        <f t="shared" si="19"/>
        <v>9</v>
      </c>
      <c r="D72" s="20">
        <f t="shared" si="20"/>
        <v>0</v>
      </c>
      <c r="F72" s="44" t="str">
        <f t="shared" si="4"/>
        <v>PARTN_DT</v>
      </c>
      <c r="G72" s="36" t="str">
        <f t="shared" si="21"/>
        <v>string</v>
      </c>
      <c r="H72" s="26">
        <v>61</v>
      </c>
      <c r="I72" s="338">
        <f t="shared" si="6"/>
        <v>5728</v>
      </c>
      <c r="J72" s="75"/>
      <c r="K72" s="75"/>
      <c r="L72" s="470"/>
      <c r="M72" s="452" t="s">
        <v>3348</v>
      </c>
      <c r="N72" s="452" t="s">
        <v>3348</v>
      </c>
      <c r="O72" s="452" t="s">
        <v>3348</v>
      </c>
      <c r="P72" s="452" t="s">
        <v>3348</v>
      </c>
      <c r="W72" s="144" t="str">
        <f t="shared" si="7"/>
        <v>PARTN_DT  string,</v>
      </c>
      <c r="X72" s="149" t="s">
        <v>3283</v>
      </c>
      <c r="Y72" s="150" t="str">
        <f t="shared" si="8"/>
        <v>PARTN_DT,</v>
      </c>
      <c r="Z72" s="149" t="s">
        <v>3344</v>
      </c>
      <c r="AA72" s="149"/>
      <c r="AB72" s="150" t="str">
        <f t="shared" si="9"/>
        <v>,a.PARTN_DT</v>
      </c>
      <c r="AG72" s="197" t="str">
        <f t="shared" si="10"/>
        <v>col_61</v>
      </c>
      <c r="AH72" s="196" t="str">
        <f t="shared" si="11"/>
        <v>create table db_custscience_interns.col_61_DB_CUSTBASE_PRODREFRESH_CUST_ORD_TXN_XREF_T_distinct_values_table_stats (col_id int, distinct_values bigint) Row format delimited Fields terminated by '\t' Lines terminated by '\n'  Stored as textfile ;</v>
      </c>
      <c r="AI72" t="s">
        <v>14778</v>
      </c>
      <c r="AL72" s="16" t="str">
        <f t="shared" si="12"/>
        <v>insert into table db_custscience_interns.col_61_DB_CUSTBASE_PRODREFRESH_CUST_ORD_TXN_XREF_T_distinct_values_table_stats select '61' as col_id, count (distinct PARTN_DT) as distinct_values</v>
      </c>
      <c r="AM72" t="s">
        <v>14656</v>
      </c>
      <c r="AP72" s="16" t="str">
        <f t="shared" si="13"/>
        <v>insert into table db_custscience_interns.SUMMARY_of_DB_CUSTBASE_PRODREFRESH_CUST_ORD_TXN_XREF_T_distinct_values_table_stats select col_id, distinct_values from db_custscience_interns.col_61_DB_CUSTBASE_PRODREFRESH_CUST_ORD_TXN_XREF_T_distinct_values_table_stats ;</v>
      </c>
      <c r="AQ72" t="s">
        <v>14839</v>
      </c>
      <c r="AS72" s="212">
        <v>10</v>
      </c>
      <c r="AT72" s="212">
        <v>10</v>
      </c>
      <c r="AU72" s="212">
        <v>96373770</v>
      </c>
      <c r="AW72" s="16" t="str">
        <f t="shared" si="14"/>
        <v>drop table db_custscience_interns.col_61_DB_CUSTBASE_PRODREFRESH_CUST_ORD_TXN_XREF_T_distinct_values_table_stats;</v>
      </c>
      <c r="AY72" s="210"/>
      <c r="AZ72" s="16" t="str">
        <f t="shared" si="15"/>
        <v>create table db_custscience_interns.col_61_DB_CUSTBASE_PRODREFRESH_CUST_ORD_TXN_XREF_T_null_value_count_table_stats (col_id int, null_value_count bigint) Row format delimited Fields terminated by '\t' Lines terminated by '\n'  Stored as textfile ;</v>
      </c>
      <c r="BD72" s="16" t="str">
        <f t="shared" si="0"/>
        <v xml:space="preserve">insert into table db_custscience_interns.col_61_DB_CUSTBASE_PRODREFRESH_CUST_ORD_TXN_XREF_T_null_value_count_table_stats select '61' as col_id, count (cust_key) as null_value_count where PARTN_DT IS NULL </v>
      </c>
      <c r="BH72" s="16" t="str">
        <f t="shared" si="16"/>
        <v>insert into table db_custscience_interns.SUMMARY_of_DB_CUSTBASE_PRODREFRESH_CUST_ORD_TXN_XREF_T_null_value_count_table_stats select col_id, null_value_count from db_custscience_interns.col_61_DB_CUSTBASE_PRODREFRESH_CUST_ORD_TXN_XREF_T_null_value_count_table_stats ;</v>
      </c>
      <c r="BK72" s="212"/>
      <c r="BL72" s="212"/>
      <c r="BM72" s="212"/>
      <c r="BO72" s="16" t="str">
        <f t="shared" si="17"/>
        <v>drop table db_custscience_interns.col_61_DB_CUSTBASE_PRODREFRESH_CUST_ORD_TXN_XREF_T_null_value_count_table_stats ;</v>
      </c>
      <c r="BP72" t="s">
        <v>14717</v>
      </c>
    </row>
    <row r="73" spans="1:68">
      <c r="AG73" s="197"/>
      <c r="AH73" s="196"/>
      <c r="AL73" s="16"/>
      <c r="AM73" t="s">
        <v>4089</v>
      </c>
      <c r="AP73" s="16"/>
      <c r="AS73" s="212"/>
      <c r="AT73" s="212"/>
      <c r="AU73" s="212"/>
      <c r="AW73" s="16"/>
      <c r="AY73" s="210"/>
      <c r="AZ73" s="16"/>
      <c r="BD73" s="16"/>
      <c r="BH73" s="16"/>
      <c r="BK73" s="212"/>
      <c r="BL73" s="212"/>
      <c r="BM73" s="212"/>
      <c r="BO73" s="16"/>
    </row>
    <row r="74" spans="1:68">
      <c r="A74" t="s">
        <v>21</v>
      </c>
      <c r="AG74" s="197"/>
      <c r="AH74" s="196"/>
      <c r="AL74" s="16"/>
      <c r="AP74" s="16"/>
      <c r="AS74" s="212"/>
      <c r="AT74" s="212"/>
      <c r="AU74" s="212"/>
      <c r="AW74" s="16"/>
      <c r="AY74" s="210"/>
      <c r="AZ74" s="16"/>
      <c r="BD74" s="16"/>
      <c r="BH74" s="16"/>
      <c r="BK74" s="212"/>
      <c r="BL74" s="212"/>
      <c r="BM74" s="212"/>
      <c r="BO74" s="16"/>
    </row>
    <row r="75" spans="1:68">
      <c r="A75" t="s">
        <v>22</v>
      </c>
      <c r="AG75" s="197"/>
      <c r="AH75" s="196"/>
      <c r="AL75" s="16"/>
      <c r="AP75" s="16"/>
      <c r="AS75" s="212"/>
      <c r="AT75" s="212"/>
      <c r="AU75" s="212"/>
      <c r="AW75" s="16"/>
      <c r="AY75" s="210"/>
      <c r="AZ75" s="16"/>
      <c r="BD75" s="16"/>
      <c r="BH75" s="16"/>
      <c r="BK75" s="212"/>
      <c r="BL75" s="212"/>
      <c r="BM75" s="212"/>
      <c r="BO75" s="16"/>
    </row>
    <row r="76" spans="1:68">
      <c r="AG76" s="197"/>
      <c r="AH76" s="196"/>
      <c r="AL76" s="16"/>
      <c r="AP76" s="16"/>
      <c r="AS76" s="212"/>
      <c r="AT76" s="212"/>
      <c r="AU76" s="212"/>
      <c r="AW76" s="16"/>
      <c r="AY76" s="210"/>
      <c r="AZ76" s="16"/>
      <c r="BD76" s="16"/>
      <c r="BH76" s="16"/>
      <c r="BK76" s="212"/>
      <c r="BL76" s="212"/>
      <c r="BM76" s="212"/>
      <c r="BO76" s="16"/>
    </row>
    <row r="77" spans="1:68">
      <c r="A77" t="s">
        <v>82</v>
      </c>
      <c r="AG77" s="197"/>
      <c r="AH77" s="196"/>
      <c r="AL77" s="16"/>
      <c r="AP77" s="16"/>
      <c r="AS77" s="212"/>
      <c r="AT77" s="212"/>
      <c r="AU77" s="212"/>
      <c r="AW77" s="16"/>
      <c r="AY77" s="210"/>
      <c r="AZ77" s="16"/>
      <c r="BD77" s="16"/>
      <c r="BH77" s="16"/>
      <c r="BK77" s="212"/>
      <c r="BL77" s="212"/>
      <c r="BM77" s="212"/>
      <c r="BO77" s="16"/>
    </row>
    <row r="78" spans="1:68">
      <c r="A78" t="s">
        <v>83</v>
      </c>
      <c r="AG78" s="197"/>
      <c r="AH78" s="196"/>
      <c r="AL78" s="16"/>
      <c r="AP78" s="16"/>
      <c r="AS78" s="212"/>
      <c r="AT78" s="212"/>
      <c r="AU78" s="212"/>
      <c r="AW78" s="16"/>
      <c r="AY78" s="210"/>
      <c r="AZ78" s="16"/>
      <c r="BD78" s="16"/>
      <c r="BH78" s="16"/>
      <c r="BK78" s="212"/>
      <c r="BL78" s="212"/>
      <c r="BM78" s="212"/>
      <c r="BO78" s="16"/>
    </row>
    <row r="79" spans="1:68">
      <c r="AG79" s="197"/>
      <c r="AH79" s="196"/>
      <c r="AL79" s="16"/>
      <c r="AP79" s="16"/>
      <c r="AS79" s="212"/>
      <c r="AT79" s="212"/>
      <c r="AU79" s="212"/>
      <c r="AW79" s="16"/>
      <c r="AY79" s="210"/>
      <c r="AZ79" s="16"/>
      <c r="BD79" s="16"/>
      <c r="BH79" s="16"/>
      <c r="BK79" s="212"/>
      <c r="BL79" s="212"/>
      <c r="BM79" s="212"/>
      <c r="BO79" s="16"/>
    </row>
    <row r="80" spans="1:68">
      <c r="A80" t="s">
        <v>3068</v>
      </c>
      <c r="AG80" s="197"/>
      <c r="AH80" s="196"/>
      <c r="AL80" s="16"/>
      <c r="AP80" s="16"/>
      <c r="AS80" s="212"/>
      <c r="AT80" s="212"/>
      <c r="AU80" s="212"/>
      <c r="AW80" s="16"/>
      <c r="AY80" s="210"/>
      <c r="AZ80" s="16"/>
      <c r="BD80" s="16"/>
      <c r="BH80" s="16"/>
      <c r="BK80" s="212"/>
      <c r="BL80" s="212"/>
      <c r="BM80" s="212"/>
      <c r="BO80" s="16"/>
    </row>
    <row r="81" spans="1:67">
      <c r="A81" t="s">
        <v>3069</v>
      </c>
      <c r="AG81" s="197"/>
      <c r="AH81" s="196"/>
      <c r="AL81" s="16"/>
      <c r="AP81" s="16"/>
      <c r="AS81" s="212"/>
      <c r="AT81" s="212"/>
      <c r="AU81" s="212"/>
      <c r="AW81" s="16"/>
      <c r="AY81" s="210"/>
      <c r="AZ81" s="16"/>
      <c r="BD81" s="16"/>
      <c r="BH81" s="16"/>
      <c r="BK81" s="212"/>
      <c r="BL81" s="212"/>
      <c r="BM81" s="212"/>
      <c r="BO81" s="16"/>
    </row>
    <row r="82" spans="1:67">
      <c r="AG82" s="197"/>
      <c r="AH82" s="196"/>
      <c r="AL82" s="16"/>
      <c r="AP82" s="16"/>
      <c r="AS82" s="212"/>
      <c r="AT82" s="212"/>
      <c r="AU82" s="212"/>
      <c r="AW82" s="16"/>
      <c r="AY82" s="210"/>
      <c r="AZ82" s="16"/>
      <c r="BD82" s="16"/>
      <c r="BH82" s="16"/>
      <c r="BK82" s="212"/>
      <c r="BL82" s="212"/>
      <c r="BM82" s="212"/>
      <c r="BO82" s="16"/>
    </row>
    <row r="83" spans="1:67">
      <c r="AG83" s="197"/>
      <c r="AH83" s="196"/>
      <c r="AL83" s="16"/>
      <c r="AP83" s="16"/>
      <c r="AS83" s="212"/>
      <c r="AT83" s="212"/>
      <c r="AU83" s="212"/>
      <c r="AW83" s="16"/>
      <c r="AY83" s="210"/>
      <c r="AZ83" s="16"/>
      <c r="BD83" s="16"/>
      <c r="BH83" s="16"/>
      <c r="BK83" s="212"/>
      <c r="BL83" s="212"/>
      <c r="BM83" s="212"/>
      <c r="BO83" s="16"/>
    </row>
    <row r="84" spans="1:67">
      <c r="AG84" s="197"/>
      <c r="AH84" s="196"/>
      <c r="AL84" s="16"/>
      <c r="AP84" s="16"/>
      <c r="AS84" s="212"/>
      <c r="AT84" s="212"/>
      <c r="AU84" s="212"/>
      <c r="AW84" s="16"/>
      <c r="AY84" s="210"/>
      <c r="AZ84" s="16"/>
      <c r="BD84" s="16"/>
      <c r="BH84" s="16"/>
      <c r="BK84" s="212"/>
      <c r="BL84" s="212"/>
      <c r="BM84" s="212"/>
      <c r="BO84" s="16"/>
    </row>
    <row r="85" spans="1:67">
      <c r="AG85" s="197"/>
      <c r="AH85" s="196"/>
      <c r="AL85" s="16"/>
      <c r="AP85" s="16"/>
      <c r="AS85" s="212"/>
      <c r="AT85" s="212"/>
      <c r="AU85" s="212"/>
      <c r="AW85" s="16"/>
      <c r="AY85" s="210"/>
      <c r="AZ85" s="16"/>
      <c r="BD85" s="16"/>
      <c r="BH85" s="16"/>
      <c r="BK85" s="212"/>
      <c r="BL85" s="212"/>
      <c r="BM85" s="212"/>
      <c r="BO85" s="16"/>
    </row>
    <row r="86" spans="1:67">
      <c r="AG86" s="197"/>
      <c r="AH86" s="196"/>
      <c r="AL86" s="16"/>
      <c r="AP86" s="16"/>
      <c r="AS86" s="212"/>
      <c r="AT86" s="212"/>
      <c r="AU86" s="212"/>
      <c r="AW86" s="16"/>
      <c r="AY86" s="210"/>
      <c r="AZ86" s="16"/>
      <c r="BD86" s="16"/>
      <c r="BH86" s="16"/>
      <c r="BK86" s="212"/>
      <c r="BL86" s="212"/>
      <c r="BM86" s="212"/>
      <c r="BO86" s="16"/>
    </row>
    <row r="87" spans="1:67">
      <c r="AG87" s="197"/>
      <c r="AH87" s="196"/>
      <c r="AL87" s="16"/>
      <c r="AP87" s="16"/>
      <c r="AS87" s="212"/>
      <c r="AT87" s="212"/>
      <c r="AU87" s="212"/>
      <c r="AW87" s="16"/>
      <c r="AY87" s="210"/>
      <c r="AZ87" s="16"/>
      <c r="BD87" s="16"/>
      <c r="BH87" s="16"/>
      <c r="BK87" s="212"/>
      <c r="BL87" s="212"/>
      <c r="BM87" s="212"/>
      <c r="BO87" s="16"/>
    </row>
    <row r="88" spans="1:67">
      <c r="AG88" s="197"/>
      <c r="AH88" s="196"/>
      <c r="AL88" s="16"/>
      <c r="AP88" s="16"/>
      <c r="AS88" s="212"/>
      <c r="AT88" s="212"/>
      <c r="AU88" s="212"/>
      <c r="AW88" s="16"/>
      <c r="AY88" s="210"/>
      <c r="AZ88" s="16"/>
      <c r="BD88" s="16"/>
      <c r="BH88" s="16"/>
      <c r="BK88" s="212"/>
      <c r="BL88" s="212"/>
      <c r="BM88" s="212"/>
      <c r="BO88" s="16"/>
    </row>
    <row r="89" spans="1:67">
      <c r="AG89" s="197"/>
      <c r="AH89" s="196"/>
      <c r="AL89" s="16"/>
      <c r="AP89" s="16"/>
      <c r="AS89" s="212"/>
      <c r="AT89" s="212"/>
      <c r="AU89" s="212"/>
      <c r="AW89" s="16"/>
      <c r="AY89" s="210"/>
      <c r="AZ89" s="16"/>
      <c r="BD89" s="16"/>
      <c r="BH89" s="16"/>
      <c r="BK89" s="212"/>
      <c r="BL89" s="212"/>
      <c r="BM89" s="212"/>
      <c r="BO89" s="16"/>
    </row>
    <row r="90" spans="1:67">
      <c r="AG90" s="197"/>
      <c r="AH90" s="196"/>
      <c r="AL90" s="16"/>
      <c r="AP90" s="16"/>
      <c r="AS90" s="212"/>
      <c r="AT90" s="212"/>
      <c r="AU90" s="212"/>
      <c r="AW90" s="16"/>
      <c r="AY90" s="210"/>
      <c r="AZ90" s="16"/>
      <c r="BD90" s="16"/>
      <c r="BH90" s="16"/>
      <c r="BK90" s="212"/>
      <c r="BL90" s="212"/>
      <c r="BM90" s="212"/>
      <c r="BO90" s="16"/>
    </row>
    <row r="91" spans="1:67">
      <c r="AG91" s="197"/>
      <c r="AH91" s="196"/>
      <c r="AL91" s="16"/>
      <c r="AP91" s="16"/>
      <c r="AS91" s="212"/>
      <c r="AT91" s="212"/>
      <c r="AU91" s="212"/>
      <c r="AW91" s="16"/>
      <c r="AY91" s="210"/>
      <c r="AZ91" s="16"/>
      <c r="BD91" s="16"/>
      <c r="BH91" s="16"/>
      <c r="BK91" s="212"/>
      <c r="BL91" s="212"/>
      <c r="BM91" s="212"/>
      <c r="BO91" s="16"/>
    </row>
    <row r="92" spans="1:67">
      <c r="AG92" s="197"/>
      <c r="AH92" s="196"/>
      <c r="AL92" s="16"/>
      <c r="AP92" s="16"/>
      <c r="AS92" s="212"/>
      <c r="AT92" s="212"/>
      <c r="AU92" s="212"/>
      <c r="AW92" s="16"/>
      <c r="AY92" s="210"/>
      <c r="AZ92" s="16"/>
      <c r="BD92" s="16"/>
      <c r="BH92" s="16"/>
      <c r="BK92" s="212"/>
      <c r="BL92" s="212"/>
      <c r="BM92" s="212"/>
      <c r="BO92" s="16"/>
    </row>
  </sheetData>
  <mergeCells count="4">
    <mergeCell ref="F1:I1"/>
    <mergeCell ref="G3:K3"/>
    <mergeCell ref="G4:K4"/>
    <mergeCell ref="G5:K5"/>
  </mergeCells>
  <pageMargins left="0.2" right="0.2" top="0.25" bottom="0.25" header="0" footer="0"/>
  <pageSetup paperSize="17" scale="46"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B36"/>
  <sheetViews>
    <sheetView zoomScale="80" zoomScaleNormal="80" workbookViewId="0">
      <selection activeCell="G6" sqref="G6:K6"/>
    </sheetView>
  </sheetViews>
  <sheetFormatPr defaultRowHeight="15"/>
  <cols>
    <col min="1" max="1" width="60.85546875" customWidth="1"/>
    <col min="6" max="6" width="32.28515625" bestFit="1" customWidth="1"/>
    <col min="7" max="7" width="12" bestFit="1" customWidth="1"/>
    <col min="8" max="8" width="5.5703125" customWidth="1"/>
    <col min="9" max="10" width="8" customWidth="1"/>
    <col min="11" max="11" width="7" customWidth="1"/>
  </cols>
  <sheetData>
    <row r="1" spans="1:28" ht="18.75">
      <c r="F1" s="473" t="str">
        <f>UPPER(G5)</f>
        <v>ODS_CORP_CUST_T</v>
      </c>
      <c r="G1" s="473"/>
      <c r="H1" s="473"/>
      <c r="I1" s="473"/>
      <c r="J1" s="208"/>
      <c r="W1" s="5"/>
      <c r="X1" s="5"/>
      <c r="Y1" s="5"/>
      <c r="Z1" s="5"/>
      <c r="AA1" s="5"/>
      <c r="AB1" s="5"/>
    </row>
    <row r="2" spans="1:28" ht="18.75">
      <c r="F2" s="6"/>
      <c r="I2" s="4"/>
      <c r="J2" s="4"/>
      <c r="W2" s="5"/>
      <c r="X2" s="5"/>
      <c r="Y2" s="5"/>
      <c r="Z2" s="5"/>
      <c r="AA2" s="5"/>
      <c r="AB2" s="5"/>
    </row>
    <row r="3" spans="1:28">
      <c r="F3" s="3" t="s">
        <v>87</v>
      </c>
      <c r="G3" s="475" t="s">
        <v>106</v>
      </c>
      <c r="H3" s="475"/>
      <c r="I3" s="475"/>
      <c r="J3" s="475"/>
      <c r="K3" s="475"/>
      <c r="W3" s="5"/>
      <c r="X3" s="5"/>
      <c r="Y3" s="5"/>
      <c r="Z3" s="5"/>
      <c r="AA3" s="5"/>
      <c r="AB3" s="5"/>
    </row>
    <row r="4" spans="1:28">
      <c r="F4" s="3" t="s">
        <v>88</v>
      </c>
      <c r="G4" s="474" t="str">
        <f>LEFT(G6,(FIND(".",G6)-1))</f>
        <v>DB_CUSTBASE_PRODREFRESH</v>
      </c>
      <c r="H4" s="474" t="e">
        <f>LEFT(H6,(FIND(".",H6)-1))</f>
        <v>#VALUE!</v>
      </c>
      <c r="I4" s="474" t="e">
        <f>LEFT(I6,(FIND(".",I6)-1))</f>
        <v>#VALUE!</v>
      </c>
      <c r="J4" s="474"/>
      <c r="K4" s="474" t="e">
        <f>LEFT(K6,(FIND(".",K6)-1))</f>
        <v>#VALUE!</v>
      </c>
      <c r="W4" s="5"/>
      <c r="X4" s="5"/>
      <c r="Y4" s="5"/>
      <c r="Z4" s="5"/>
      <c r="AA4" s="5"/>
      <c r="AB4" s="5"/>
    </row>
    <row r="5" spans="1:28">
      <c r="B5" s="9"/>
      <c r="F5" s="3" t="s">
        <v>89</v>
      </c>
      <c r="G5" s="474" t="str">
        <f>RIGHT(G6,(LEN(G6)-(FIND(".",G6))))</f>
        <v>ODS_CORP_CUST_T</v>
      </c>
      <c r="H5" s="474" t="e">
        <f>RIGHT(H6,(LEN(H6)-(FIND(".",H6))))</f>
        <v>#VALUE!</v>
      </c>
      <c r="I5" s="474" t="e">
        <f>RIGHT(I6,(LEN(I6)-(FIND(".",I6))))</f>
        <v>#VALUE!</v>
      </c>
      <c r="J5" s="474"/>
      <c r="K5" s="474" t="e">
        <f>RIGHT(K6,(LEN(K6)-(FIND(".",K6))))</f>
        <v>#VALUE!</v>
      </c>
      <c r="W5" s="5"/>
      <c r="X5" s="5"/>
      <c r="Y5" s="5"/>
      <c r="Z5" s="5"/>
      <c r="AA5" s="5"/>
      <c r="AB5" s="5"/>
    </row>
    <row r="6" spans="1:28">
      <c r="F6" s="3" t="s">
        <v>90</v>
      </c>
      <c r="G6" s="476" t="s">
        <v>4018</v>
      </c>
      <c r="H6" s="476"/>
      <c r="I6" s="476"/>
      <c r="J6" s="476"/>
      <c r="K6" s="476"/>
      <c r="W6" s="5" t="s">
        <v>12655</v>
      </c>
      <c r="X6" s="5"/>
      <c r="Y6" s="5"/>
      <c r="Z6" s="5"/>
      <c r="AA6" s="5"/>
      <c r="AB6" s="5"/>
    </row>
    <row r="7" spans="1:28" ht="15.75" thickBot="1">
      <c r="F7" s="3" t="s">
        <v>91</v>
      </c>
      <c r="G7" s="10">
        <v>42942</v>
      </c>
      <c r="H7" s="192"/>
      <c r="I7" s="4"/>
      <c r="J7" s="4"/>
      <c r="K7" s="12"/>
      <c r="W7" s="5"/>
      <c r="X7" s="5"/>
      <c r="Y7" s="5"/>
      <c r="Z7" s="5"/>
      <c r="AA7" s="5"/>
      <c r="AB7" s="5"/>
    </row>
    <row r="8" spans="1:28" ht="15.75" thickBot="1">
      <c r="A8" t="s">
        <v>3067</v>
      </c>
      <c r="F8" s="3" t="s">
        <v>92</v>
      </c>
      <c r="G8" s="13">
        <v>115857593</v>
      </c>
      <c r="H8" s="14"/>
      <c r="I8" s="4"/>
      <c r="J8" s="4"/>
      <c r="W8" s="229" t="str">
        <f>"select count ("&amp;F$12&amp;") from "&amp;$G$6&amp;" ;"</f>
        <v>select count (CUSTOMER_KEY) from DB_CUSTBASE_PRODREFRESH.ODS_CORP_CUST_T ;</v>
      </c>
      <c r="X8" s="5"/>
      <c r="Y8" s="5"/>
      <c r="Z8" s="5"/>
      <c r="AA8" s="5"/>
      <c r="AB8" s="5"/>
    </row>
    <row r="9" spans="1:28">
      <c r="A9" t="s">
        <v>3958</v>
      </c>
      <c r="F9" s="15" t="s">
        <v>93</v>
      </c>
      <c r="G9" s="16"/>
      <c r="H9" s="16"/>
      <c r="I9" s="4"/>
      <c r="J9" s="4"/>
      <c r="W9" s="5"/>
      <c r="X9" s="5"/>
      <c r="Y9" s="5"/>
      <c r="Z9" s="5"/>
      <c r="AA9" s="5"/>
      <c r="AB9" s="5" t="s">
        <v>957</v>
      </c>
    </row>
    <row r="10" spans="1:28">
      <c r="A10" t="s">
        <v>2</v>
      </c>
      <c r="B10" s="3"/>
      <c r="F10" s="138"/>
      <c r="I10" s="4"/>
      <c r="J10" s="4"/>
      <c r="W10" s="5"/>
      <c r="X10" s="5"/>
      <c r="Y10" s="5"/>
      <c r="Z10" s="5"/>
      <c r="AA10" s="5"/>
      <c r="AB10" s="5"/>
    </row>
    <row r="11" spans="1:28" ht="30.75" thickBot="1">
      <c r="A11" t="s">
        <v>3</v>
      </c>
      <c r="B11" s="33" t="s">
        <v>94</v>
      </c>
      <c r="C11" s="34" t="s">
        <v>95</v>
      </c>
      <c r="D11" s="34" t="s">
        <v>96</v>
      </c>
      <c r="E11" s="34"/>
      <c r="F11" s="17" t="s">
        <v>97</v>
      </c>
      <c r="G11" s="17" t="s">
        <v>98</v>
      </c>
      <c r="H11" s="18" t="s">
        <v>99</v>
      </c>
      <c r="I11" s="19" t="s">
        <v>100</v>
      </c>
      <c r="J11" s="19" t="s">
        <v>4488</v>
      </c>
      <c r="K11" s="17" t="s">
        <v>3657</v>
      </c>
      <c r="W11" s="66" t="s">
        <v>958</v>
      </c>
      <c r="X11" s="66"/>
      <c r="Y11" s="66" t="s">
        <v>959</v>
      </c>
      <c r="Z11" s="66"/>
      <c r="AA11" s="66"/>
      <c r="AB11" s="66" t="s">
        <v>960</v>
      </c>
    </row>
    <row r="12" spans="1:28">
      <c r="A12" t="s">
        <v>35</v>
      </c>
      <c r="B12" s="16" t="str">
        <f>TRIM(A12)</f>
        <v>customer_key bigint</v>
      </c>
      <c r="C12" s="20">
        <f>SEARCH(" ",B12)</f>
        <v>13</v>
      </c>
      <c r="D12" s="20">
        <f>IFERROR(SEARCH(" ",B12,C12+1),0)</f>
        <v>0</v>
      </c>
      <c r="E12" s="20"/>
      <c r="F12" s="62" t="str">
        <f>UPPER(LEFT(B12,C12-1))</f>
        <v>CUSTOMER_KEY</v>
      </c>
      <c r="G12" s="62" t="str">
        <f>TRIM(RIGHT(A12,LEN(A12) - (C12+1)))</f>
        <v>bigint</v>
      </c>
      <c r="H12" s="107">
        <v>1</v>
      </c>
      <c r="I12" s="108"/>
      <c r="J12" s="108"/>
      <c r="K12" s="109"/>
      <c r="W12" s="16" t="str">
        <f>F12&amp;"  "&amp;G12&amp;","</f>
        <v>CUSTOMER_KEY  bigint,</v>
      </c>
      <c r="X12" s="67" t="s">
        <v>3223</v>
      </c>
      <c r="Y12" s="68" t="str">
        <f>F12&amp;","</f>
        <v>CUSTOMER_KEY,</v>
      </c>
      <c r="Z12" s="67" t="s">
        <v>3284</v>
      </c>
      <c r="AA12" s="67"/>
      <c r="AB12" s="68" t="str">
        <f>",a."&amp;F12</f>
        <v>,a.CUSTOMER_KEY</v>
      </c>
    </row>
    <row r="13" spans="1:28">
      <c r="A13" t="s">
        <v>36</v>
      </c>
      <c r="B13" s="16" t="str">
        <f t="shared" ref="B13:B17" si="0">TRIM(A13)</f>
        <v>household_key bigint</v>
      </c>
      <c r="C13" s="20">
        <f t="shared" ref="C13:C17" si="1">SEARCH(" ",B13)</f>
        <v>14</v>
      </c>
      <c r="D13" s="20">
        <f t="shared" ref="D13:D17" si="2">IFERROR(SEARCH(" ",B13,C13+1),0)</f>
        <v>0</v>
      </c>
      <c r="E13" s="20"/>
      <c r="F13" s="36" t="str">
        <f t="shared" ref="F13:F17" si="3">UPPER(LEFT(B13,C13-1))</f>
        <v>HOUSEHOLD_KEY</v>
      </c>
      <c r="G13" s="36" t="str">
        <f t="shared" ref="G13:G17" si="4">TRIM(RIGHT(A13,LEN(A13) - (C13+1)))</f>
        <v>bigint</v>
      </c>
      <c r="H13" s="29">
        <v>2</v>
      </c>
      <c r="I13" s="30"/>
      <c r="J13" s="30"/>
      <c r="K13" s="87"/>
      <c r="W13" s="144" t="str">
        <f t="shared" ref="W13:W14" si="5">F13&amp;"  "&amp;G13&amp;","</f>
        <v>HOUSEHOLD_KEY  bigint,</v>
      </c>
      <c r="X13" s="149" t="s">
        <v>3224</v>
      </c>
      <c r="Y13" s="150" t="str">
        <f t="shared" ref="Y13:Y14" si="6">F13&amp;","</f>
        <v>HOUSEHOLD_KEY,</v>
      </c>
      <c r="Z13" s="149" t="s">
        <v>3285</v>
      </c>
      <c r="AA13" s="149"/>
      <c r="AB13" s="150" t="str">
        <f t="shared" ref="AB13:AB14" si="7">",a."&amp;F13</f>
        <v>,a.HOUSEHOLD_KEY</v>
      </c>
    </row>
    <row r="14" spans="1:28">
      <c r="A14" t="s">
        <v>3214</v>
      </c>
      <c r="B14" s="16" t="str">
        <f t="shared" si="0"/>
        <v>acquisition_date string</v>
      </c>
      <c r="C14" s="20">
        <f t="shared" si="1"/>
        <v>17</v>
      </c>
      <c r="D14" s="20">
        <f t="shared" si="2"/>
        <v>0</v>
      </c>
      <c r="E14" s="20"/>
      <c r="F14" s="36" t="str">
        <f t="shared" si="3"/>
        <v>ACQUISITION_DATE</v>
      </c>
      <c r="G14" s="36" t="str">
        <f t="shared" si="4"/>
        <v>string</v>
      </c>
      <c r="H14" s="29">
        <v>3</v>
      </c>
      <c r="I14" s="30"/>
      <c r="J14" s="30"/>
      <c r="K14" s="139"/>
      <c r="W14" s="144" t="str">
        <f t="shared" si="5"/>
        <v>ACQUISITION_DATE  string,</v>
      </c>
      <c r="X14" s="149" t="s">
        <v>3225</v>
      </c>
      <c r="Y14" s="150" t="str">
        <f t="shared" si="6"/>
        <v>ACQUISITION_DATE,</v>
      </c>
      <c r="Z14" s="149" t="s">
        <v>3286</v>
      </c>
      <c r="AA14" s="149"/>
      <c r="AB14" s="150" t="str">
        <f t="shared" si="7"/>
        <v>,a.ACQUISITION_DATE</v>
      </c>
    </row>
    <row r="15" spans="1:28">
      <c r="A15" t="s">
        <v>43</v>
      </c>
      <c r="B15" s="16" t="str">
        <f t="shared" si="0"/>
        <v>source_code_key bigint</v>
      </c>
      <c r="C15" s="20">
        <f t="shared" si="1"/>
        <v>16</v>
      </c>
      <c r="D15" s="20">
        <f t="shared" si="2"/>
        <v>0</v>
      </c>
      <c r="E15" s="20"/>
      <c r="F15" s="36" t="str">
        <f t="shared" si="3"/>
        <v>SOURCE_CODE_KEY</v>
      </c>
      <c r="G15" s="36" t="str">
        <f t="shared" si="4"/>
        <v>bigint</v>
      </c>
      <c r="H15" s="29">
        <v>4</v>
      </c>
    </row>
    <row r="16" spans="1:28">
      <c r="A16" t="s">
        <v>3197</v>
      </c>
      <c r="B16" s="16" t="str">
        <f t="shared" si="0"/>
        <v>gender string</v>
      </c>
      <c r="C16" s="20">
        <f t="shared" si="1"/>
        <v>7</v>
      </c>
      <c r="D16" s="20">
        <f t="shared" si="2"/>
        <v>0</v>
      </c>
      <c r="E16" s="20"/>
      <c r="F16" s="36" t="str">
        <f t="shared" si="3"/>
        <v>GENDER</v>
      </c>
      <c r="G16" s="36" t="str">
        <f t="shared" si="4"/>
        <v>string</v>
      </c>
      <c r="H16" s="29">
        <v>5</v>
      </c>
    </row>
    <row r="17" spans="1:8">
      <c r="A17" t="s">
        <v>4019</v>
      </c>
      <c r="B17" s="16" t="str">
        <f t="shared" si="0"/>
        <v>gender_source string</v>
      </c>
      <c r="C17" s="20">
        <f t="shared" si="1"/>
        <v>14</v>
      </c>
      <c r="D17" s="20">
        <f t="shared" si="2"/>
        <v>0</v>
      </c>
      <c r="E17" s="20"/>
      <c r="F17" s="36" t="str">
        <f t="shared" si="3"/>
        <v>GENDER_SOURCE</v>
      </c>
      <c r="G17" s="36" t="str">
        <f t="shared" si="4"/>
        <v>string</v>
      </c>
      <c r="H17" s="29">
        <v>6</v>
      </c>
    </row>
    <row r="18" spans="1:8">
      <c r="A18" t="s">
        <v>4020</v>
      </c>
      <c r="B18" s="16" t="str">
        <f t="shared" ref="B18:B33" si="8">TRIM(A18)</f>
        <v>flag_employee string</v>
      </c>
      <c r="C18" s="20">
        <f t="shared" ref="C18:C33" si="9">SEARCH(" ",B18)</f>
        <v>14</v>
      </c>
      <c r="D18" s="20">
        <f t="shared" ref="D18:D33" si="10">IFERROR(SEARCH(" ",B18,C18+1),0)</f>
        <v>0</v>
      </c>
      <c r="E18" s="20"/>
      <c r="F18" s="36" t="str">
        <f t="shared" ref="F18:F33" si="11">UPPER(LEFT(B18,C18-1))</f>
        <v>FLAG_EMPLOYEE</v>
      </c>
      <c r="G18" s="36" t="str">
        <f t="shared" ref="G18:G33" si="12">TRIM(RIGHT(A18,LEN(A18) - (C18+1)))</f>
        <v>string</v>
      </c>
      <c r="H18" s="29">
        <v>7</v>
      </c>
    </row>
    <row r="19" spans="1:8">
      <c r="A19" t="s">
        <v>4021</v>
      </c>
      <c r="B19" s="16" t="str">
        <f t="shared" si="8"/>
        <v>flag_loss_prevention string</v>
      </c>
      <c r="C19" s="20">
        <f t="shared" si="9"/>
        <v>21</v>
      </c>
      <c r="D19" s="20">
        <f t="shared" si="10"/>
        <v>0</v>
      </c>
      <c r="E19" s="20"/>
      <c r="F19" s="36" t="str">
        <f t="shared" si="11"/>
        <v>FLAG_LOSS_PREVENTION</v>
      </c>
      <c r="G19" s="36" t="str">
        <f t="shared" si="12"/>
        <v>string</v>
      </c>
      <c r="H19" s="29">
        <v>8</v>
      </c>
    </row>
    <row r="20" spans="1:8">
      <c r="A20" t="s">
        <v>4022</v>
      </c>
      <c r="B20" s="16" t="str">
        <f t="shared" si="8"/>
        <v>vend_cross_brands_ty string</v>
      </c>
      <c r="C20" s="20">
        <f t="shared" si="9"/>
        <v>21</v>
      </c>
      <c r="D20" s="20">
        <f t="shared" si="10"/>
        <v>0</v>
      </c>
      <c r="E20" s="20"/>
      <c r="F20" s="36" t="str">
        <f t="shared" si="11"/>
        <v>VEND_CROSS_BRANDS_TY</v>
      </c>
      <c r="G20" s="36" t="str">
        <f t="shared" si="12"/>
        <v>string</v>
      </c>
      <c r="H20" s="29">
        <v>9</v>
      </c>
    </row>
    <row r="21" spans="1:8">
      <c r="A21" t="s">
        <v>4023</v>
      </c>
      <c r="B21" s="16" t="str">
        <f t="shared" si="8"/>
        <v>vend_cross_brands_ly string</v>
      </c>
      <c r="C21" s="20">
        <f t="shared" si="9"/>
        <v>21</v>
      </c>
      <c r="D21" s="20">
        <f t="shared" si="10"/>
        <v>0</v>
      </c>
      <c r="E21" s="20"/>
      <c r="F21" s="36" t="str">
        <f t="shared" si="11"/>
        <v>VEND_CROSS_BRANDS_LY</v>
      </c>
      <c r="G21" s="36" t="str">
        <f t="shared" si="12"/>
        <v>string</v>
      </c>
      <c r="H21" s="29">
        <v>10</v>
      </c>
    </row>
    <row r="22" spans="1:8">
      <c r="A22" t="s">
        <v>76</v>
      </c>
      <c r="B22" s="16" t="str">
        <f t="shared" si="8"/>
        <v>ins_dt string</v>
      </c>
      <c r="C22" s="20">
        <f t="shared" si="9"/>
        <v>7</v>
      </c>
      <c r="D22" s="20">
        <f t="shared" si="10"/>
        <v>0</v>
      </c>
      <c r="E22" s="20"/>
      <c r="F22" s="36" t="str">
        <f t="shared" si="11"/>
        <v>INS_DT</v>
      </c>
      <c r="G22" s="36" t="str">
        <f t="shared" si="12"/>
        <v>string</v>
      </c>
      <c r="H22" s="29">
        <v>11</v>
      </c>
    </row>
    <row r="23" spans="1:8">
      <c r="A23" t="s">
        <v>77</v>
      </c>
      <c r="B23" s="16" t="str">
        <f t="shared" si="8"/>
        <v>updt_dt string</v>
      </c>
      <c r="C23" s="20">
        <f t="shared" si="9"/>
        <v>8</v>
      </c>
      <c r="D23" s="20">
        <f t="shared" si="10"/>
        <v>0</v>
      </c>
      <c r="E23" s="20"/>
      <c r="F23" s="36" t="str">
        <f t="shared" si="11"/>
        <v>UPDT_DT</v>
      </c>
      <c r="G23" s="36" t="str">
        <f t="shared" si="12"/>
        <v>string</v>
      </c>
      <c r="H23" s="29">
        <v>12</v>
      </c>
    </row>
    <row r="24" spans="1:8">
      <c r="A24" t="s">
        <v>4024</v>
      </c>
      <c r="B24" s="16" t="str">
        <f t="shared" si="8"/>
        <v>cust_brnd_mem_cd string</v>
      </c>
      <c r="C24" s="20">
        <f t="shared" si="9"/>
        <v>17</v>
      </c>
      <c r="D24" s="20">
        <f t="shared" si="10"/>
        <v>0</v>
      </c>
      <c r="E24" s="20"/>
      <c r="F24" s="36" t="str">
        <f t="shared" si="11"/>
        <v>CUST_BRND_MEM_CD</v>
      </c>
      <c r="G24" s="36" t="str">
        <f t="shared" si="12"/>
        <v>string</v>
      </c>
      <c r="H24" s="29">
        <v>13</v>
      </c>
    </row>
    <row r="25" spans="1:8">
      <c r="A25" t="s">
        <v>66</v>
      </c>
      <c r="B25" s="16" t="str">
        <f t="shared" si="8"/>
        <v>cic_zip_cd string</v>
      </c>
      <c r="C25" s="20">
        <f t="shared" si="9"/>
        <v>11</v>
      </c>
      <c r="D25" s="20">
        <f t="shared" si="10"/>
        <v>0</v>
      </c>
      <c r="E25" s="20"/>
      <c r="F25" s="36" t="str">
        <f t="shared" si="11"/>
        <v>CIC_ZIP_CD</v>
      </c>
      <c r="G25" s="36" t="str">
        <f t="shared" si="12"/>
        <v>string</v>
      </c>
      <c r="H25" s="29">
        <v>14</v>
      </c>
    </row>
    <row r="26" spans="1:8">
      <c r="A26" t="s">
        <v>3211</v>
      </c>
      <c r="B26" s="16" t="str">
        <f t="shared" si="8"/>
        <v>eml_cr_crd_hldr_ind string</v>
      </c>
      <c r="C26" s="20">
        <f t="shared" si="9"/>
        <v>20</v>
      </c>
      <c r="D26" s="20">
        <f t="shared" si="10"/>
        <v>0</v>
      </c>
      <c r="E26" s="20"/>
      <c r="F26" s="36" t="str">
        <f t="shared" si="11"/>
        <v>EML_CR_CRD_HLDR_IND</v>
      </c>
      <c r="G26" s="36" t="str">
        <f t="shared" si="12"/>
        <v>string</v>
      </c>
      <c r="H26" s="29">
        <v>15</v>
      </c>
    </row>
    <row r="27" spans="1:8">
      <c r="A27" t="s">
        <v>4025</v>
      </c>
      <c r="B27" s="16" t="str">
        <f t="shared" si="8"/>
        <v>gap_owned_address_source string</v>
      </c>
      <c r="C27" s="20">
        <f t="shared" si="9"/>
        <v>25</v>
      </c>
      <c r="D27" s="20">
        <f t="shared" si="10"/>
        <v>0</v>
      </c>
      <c r="E27" s="20"/>
      <c r="F27" s="36" t="str">
        <f t="shared" si="11"/>
        <v>GAP_OWNED_ADDRESS_SOURCE</v>
      </c>
      <c r="G27" s="36" t="str">
        <f t="shared" si="12"/>
        <v>string</v>
      </c>
      <c r="H27" s="29">
        <v>16</v>
      </c>
    </row>
    <row r="28" spans="1:8">
      <c r="A28" t="s">
        <v>4026</v>
      </c>
      <c r="B28" s="16" t="str">
        <f t="shared" si="8"/>
        <v>name_first string</v>
      </c>
      <c r="C28" s="20">
        <f t="shared" si="9"/>
        <v>11</v>
      </c>
      <c r="D28" s="20">
        <f t="shared" si="10"/>
        <v>0</v>
      </c>
      <c r="E28" s="20"/>
      <c r="F28" s="36" t="str">
        <f t="shared" si="11"/>
        <v>NAME_FIRST</v>
      </c>
      <c r="G28" s="36" t="str">
        <f t="shared" si="12"/>
        <v>string</v>
      </c>
      <c r="H28" s="29">
        <v>17</v>
      </c>
    </row>
    <row r="29" spans="1:8">
      <c r="A29" t="s">
        <v>4027</v>
      </c>
      <c r="B29" s="16" t="str">
        <f t="shared" si="8"/>
        <v>name_last string</v>
      </c>
      <c r="C29" s="20">
        <f t="shared" si="9"/>
        <v>10</v>
      </c>
      <c r="D29" s="20">
        <f t="shared" si="10"/>
        <v>0</v>
      </c>
      <c r="E29" s="20"/>
      <c r="F29" s="36" t="str">
        <f t="shared" si="11"/>
        <v>NAME_LAST</v>
      </c>
      <c r="G29" s="36" t="str">
        <f t="shared" si="12"/>
        <v>string</v>
      </c>
      <c r="H29" s="29">
        <v>18</v>
      </c>
    </row>
    <row r="30" spans="1:8">
      <c r="A30" t="s">
        <v>4028</v>
      </c>
      <c r="B30" s="16" t="str">
        <f t="shared" si="8"/>
        <v>addr_zip_code string</v>
      </c>
      <c r="C30" s="20">
        <f t="shared" si="9"/>
        <v>14</v>
      </c>
      <c r="D30" s="20">
        <f t="shared" si="10"/>
        <v>0</v>
      </c>
      <c r="E30" s="20"/>
      <c r="F30" s="36" t="str">
        <f t="shared" si="11"/>
        <v>ADDR_ZIP_CODE</v>
      </c>
      <c r="G30" s="36" t="str">
        <f t="shared" si="12"/>
        <v>string</v>
      </c>
      <c r="H30" s="29">
        <v>19</v>
      </c>
    </row>
    <row r="31" spans="1:8">
      <c r="A31" t="s">
        <v>26</v>
      </c>
      <c r="B31" s="16" t="str">
        <f t="shared" si="8"/>
        <v>flow_key bigint</v>
      </c>
      <c r="C31" s="20">
        <f t="shared" si="9"/>
        <v>9</v>
      </c>
      <c r="D31" s="20">
        <f t="shared" si="10"/>
        <v>0</v>
      </c>
      <c r="E31" s="20"/>
      <c r="F31" s="36" t="str">
        <f t="shared" si="11"/>
        <v>FLOW_KEY</v>
      </c>
      <c r="G31" s="36" t="str">
        <f t="shared" si="12"/>
        <v>bigint</v>
      </c>
      <c r="H31" s="29">
        <v>20</v>
      </c>
    </row>
    <row r="32" spans="1:8">
      <c r="A32" t="s">
        <v>80</v>
      </c>
      <c r="B32" s="16" t="str">
        <f t="shared" si="8"/>
        <v>crt_tmst string</v>
      </c>
      <c r="C32" s="20">
        <f t="shared" si="9"/>
        <v>9</v>
      </c>
      <c r="D32" s="20">
        <f t="shared" si="10"/>
        <v>0</v>
      </c>
      <c r="E32" s="20"/>
      <c r="F32" s="36" t="str">
        <f t="shared" si="11"/>
        <v>CRT_TMST</v>
      </c>
      <c r="G32" s="36" t="str">
        <f t="shared" si="12"/>
        <v>string</v>
      </c>
      <c r="H32" s="29">
        <v>21</v>
      </c>
    </row>
    <row r="33" spans="1:8">
      <c r="A33" t="s">
        <v>81</v>
      </c>
      <c r="B33" s="16" t="str">
        <f t="shared" si="8"/>
        <v>updt_tmst string</v>
      </c>
      <c r="C33" s="20">
        <f t="shared" si="9"/>
        <v>10</v>
      </c>
      <c r="D33" s="20">
        <f t="shared" si="10"/>
        <v>0</v>
      </c>
      <c r="E33" s="20"/>
      <c r="F33" s="36" t="str">
        <f t="shared" si="11"/>
        <v>UPDT_TMST</v>
      </c>
      <c r="G33" s="36" t="str">
        <f t="shared" si="12"/>
        <v>string</v>
      </c>
      <c r="H33" s="29">
        <v>22</v>
      </c>
    </row>
    <row r="35" spans="1:8">
      <c r="A35" t="s">
        <v>4029</v>
      </c>
    </row>
    <row r="36" spans="1:8">
      <c r="A36" t="s">
        <v>4030</v>
      </c>
    </row>
  </sheetData>
  <mergeCells count="5">
    <mergeCell ref="F1:I1"/>
    <mergeCell ref="G3:K3"/>
    <mergeCell ref="G4:K4"/>
    <mergeCell ref="G5:K5"/>
    <mergeCell ref="G6:K6"/>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B76"/>
  <sheetViews>
    <sheetView zoomScale="80" zoomScaleNormal="80" workbookViewId="0">
      <pane ySplit="6975" topLeftCell="A52"/>
      <selection activeCell="G6" sqref="G6:K6"/>
      <selection pane="bottomLeft" activeCell="G6" sqref="G6:K6"/>
    </sheetView>
  </sheetViews>
  <sheetFormatPr defaultRowHeight="15"/>
  <cols>
    <col min="1" max="1" width="60.85546875" customWidth="1"/>
    <col min="6" max="6" width="39.140625" bestFit="1" customWidth="1"/>
    <col min="7" max="7" width="10.85546875" bestFit="1" customWidth="1"/>
    <col min="8" max="8" width="5.5703125" bestFit="1" customWidth="1"/>
    <col min="9" max="9" width="8" bestFit="1" customWidth="1"/>
    <col min="10" max="10" width="8" customWidth="1"/>
    <col min="11" max="11" width="31.140625" customWidth="1"/>
    <col min="26" max="26" width="33.5703125" customWidth="1"/>
  </cols>
  <sheetData>
    <row r="1" spans="1:28" ht="18.75">
      <c r="F1" s="473" t="str">
        <f>UPPER(G5)</f>
        <v>ODS_CUST_DEMG_T</v>
      </c>
      <c r="G1" s="473"/>
      <c r="H1" s="473"/>
      <c r="I1" s="473"/>
      <c r="J1" s="208"/>
      <c r="W1" s="5"/>
      <c r="X1" s="5"/>
      <c r="Y1" s="5"/>
      <c r="Z1" s="5"/>
      <c r="AA1" s="5"/>
      <c r="AB1" s="5"/>
    </row>
    <row r="2" spans="1:28" ht="18.75">
      <c r="F2" s="6"/>
      <c r="I2" s="4"/>
      <c r="J2" s="4"/>
      <c r="W2" s="5"/>
      <c r="X2" s="5"/>
      <c r="Y2" s="5"/>
      <c r="Z2" s="5"/>
      <c r="AA2" s="5"/>
      <c r="AB2" s="5"/>
    </row>
    <row r="3" spans="1:28">
      <c r="F3" s="3" t="s">
        <v>87</v>
      </c>
      <c r="G3" s="475" t="s">
        <v>106</v>
      </c>
      <c r="H3" s="475"/>
      <c r="I3" s="475"/>
      <c r="J3" s="475"/>
      <c r="K3" s="475"/>
      <c r="W3" s="5"/>
      <c r="X3" s="5"/>
      <c r="Y3" s="5"/>
      <c r="Z3" s="5"/>
      <c r="AA3" s="5"/>
      <c r="AB3" s="5"/>
    </row>
    <row r="4" spans="1:28">
      <c r="F4" s="3" t="s">
        <v>88</v>
      </c>
      <c r="G4" s="474" t="str">
        <f>LEFT(G6,(FIND(".",G6)-1))</f>
        <v>DB_CUSTBASE_PRODREFRESH</v>
      </c>
      <c r="H4" s="474" t="e">
        <f>LEFT(H6,(FIND(".",H6)-1))</f>
        <v>#VALUE!</v>
      </c>
      <c r="I4" s="474" t="e">
        <f>LEFT(I6,(FIND(".",I6)-1))</f>
        <v>#VALUE!</v>
      </c>
      <c r="J4" s="474"/>
      <c r="K4" s="474" t="e">
        <f>LEFT(K6,(FIND(".",K6)-1))</f>
        <v>#VALUE!</v>
      </c>
      <c r="W4" s="5"/>
      <c r="X4" s="5"/>
      <c r="Y4" s="5"/>
      <c r="Z4" s="5"/>
      <c r="AA4" s="5"/>
      <c r="AB4" s="5"/>
    </row>
    <row r="5" spans="1:28">
      <c r="B5" s="9"/>
      <c r="F5" s="3" t="s">
        <v>89</v>
      </c>
      <c r="G5" s="474" t="str">
        <f>RIGHT(G6,(LEN(G6)-(FIND(".",G6))))</f>
        <v>ODS_CUST_DEMG_T</v>
      </c>
      <c r="H5" s="474" t="e">
        <f>RIGHT(H6,(LEN(H6)-(FIND(".",H6))))</f>
        <v>#VALUE!</v>
      </c>
      <c r="I5" s="474" t="e">
        <f>RIGHT(I6,(LEN(I6)-(FIND(".",I6))))</f>
        <v>#VALUE!</v>
      </c>
      <c r="J5" s="474"/>
      <c r="K5" s="474" t="e">
        <f>RIGHT(K6,(LEN(K6)-(FIND(".",K6))))</f>
        <v>#VALUE!</v>
      </c>
      <c r="W5" s="5"/>
      <c r="X5" s="5"/>
      <c r="Y5" s="5"/>
      <c r="Z5" s="5"/>
      <c r="AA5" s="5"/>
      <c r="AB5" s="5"/>
    </row>
    <row r="6" spans="1:28">
      <c r="F6" s="3" t="s">
        <v>90</v>
      </c>
      <c r="G6" s="476" t="s">
        <v>4017</v>
      </c>
      <c r="H6" s="476"/>
      <c r="I6" s="476"/>
      <c r="J6" s="476"/>
      <c r="K6" s="476"/>
      <c r="W6" s="5"/>
      <c r="X6" s="5"/>
      <c r="Y6" s="5"/>
      <c r="Z6" s="5"/>
      <c r="AA6" s="5"/>
      <c r="AB6" s="5"/>
    </row>
    <row r="7" spans="1:28" ht="15.75" thickBot="1">
      <c r="F7" s="3" t="s">
        <v>91</v>
      </c>
      <c r="G7" s="10">
        <v>42906</v>
      </c>
      <c r="H7" s="192"/>
      <c r="I7" s="4"/>
      <c r="J7" s="4"/>
      <c r="K7" s="12"/>
      <c r="W7" s="5"/>
      <c r="X7" s="5"/>
      <c r="Y7" s="5"/>
      <c r="Z7" s="5"/>
      <c r="AA7" s="5"/>
      <c r="AB7" s="5"/>
    </row>
    <row r="8" spans="1:28" ht="15.75" thickBot="1">
      <c r="A8" t="s">
        <v>3067</v>
      </c>
      <c r="F8" s="3" t="s">
        <v>92</v>
      </c>
      <c r="G8" s="13"/>
      <c r="H8" s="14"/>
      <c r="I8" s="4"/>
      <c r="J8" s="4"/>
      <c r="W8" s="5"/>
      <c r="X8" s="5"/>
      <c r="Y8" s="5"/>
      <c r="Z8" s="5"/>
      <c r="AA8" s="5"/>
      <c r="AB8" s="5"/>
    </row>
    <row r="9" spans="1:28">
      <c r="A9" t="s">
        <v>3957</v>
      </c>
      <c r="F9" s="15" t="s">
        <v>93</v>
      </c>
      <c r="G9" s="16"/>
      <c r="H9" s="16"/>
      <c r="I9" s="4"/>
      <c r="J9" s="4"/>
      <c r="W9" s="5"/>
      <c r="X9" s="5"/>
      <c r="Y9" s="5"/>
      <c r="Z9" s="5"/>
      <c r="AA9" s="5"/>
      <c r="AB9" s="5" t="s">
        <v>957</v>
      </c>
    </row>
    <row r="10" spans="1:28">
      <c r="A10" t="s">
        <v>2</v>
      </c>
      <c r="B10" s="3"/>
      <c r="F10" s="138"/>
      <c r="I10" s="4"/>
      <c r="J10" s="4"/>
      <c r="W10" s="5"/>
      <c r="X10" s="5"/>
      <c r="Y10" s="5"/>
      <c r="Z10" s="5"/>
      <c r="AA10" s="5"/>
      <c r="AB10" s="5"/>
    </row>
    <row r="11" spans="1:28" ht="30.75" thickBot="1">
      <c r="A11" t="s">
        <v>3</v>
      </c>
      <c r="B11" s="33" t="s">
        <v>94</v>
      </c>
      <c r="C11" s="34" t="s">
        <v>95</v>
      </c>
      <c r="D11" s="34" t="s">
        <v>96</v>
      </c>
      <c r="E11" s="34"/>
      <c r="F11" s="17" t="s">
        <v>97</v>
      </c>
      <c r="G11" s="17" t="s">
        <v>98</v>
      </c>
      <c r="H11" s="18" t="s">
        <v>99</v>
      </c>
      <c r="I11" s="19" t="s">
        <v>100</v>
      </c>
      <c r="J11" s="19" t="s">
        <v>4488</v>
      </c>
      <c r="K11" s="17" t="s">
        <v>3657</v>
      </c>
      <c r="W11" s="66" t="s">
        <v>958</v>
      </c>
      <c r="X11" s="66"/>
      <c r="Y11" s="66" t="s">
        <v>959</v>
      </c>
      <c r="Z11" s="66"/>
      <c r="AA11" s="66"/>
      <c r="AB11" s="66" t="s">
        <v>960</v>
      </c>
    </row>
    <row r="12" spans="1:28">
      <c r="A12" t="s">
        <v>3959</v>
      </c>
      <c r="B12" s="16" t="str">
        <f>TRIM(A12)</f>
        <v>address_type string</v>
      </c>
      <c r="C12" s="20">
        <f>SEARCH(" ",B12)</f>
        <v>13</v>
      </c>
      <c r="D12" s="20">
        <f>IFERROR(SEARCH(" ",B12,C12+1),0)</f>
        <v>0</v>
      </c>
      <c r="E12" s="20"/>
      <c r="F12" s="62" t="str">
        <f>UPPER(LEFT(B12,C12-1))</f>
        <v>ADDRESS_TYPE</v>
      </c>
      <c r="G12" s="62" t="str">
        <f>TRIM(RIGHT(A12,LEN(A12) - (C12+1)))</f>
        <v>string</v>
      </c>
      <c r="H12" s="107">
        <v>1</v>
      </c>
      <c r="I12" s="108"/>
      <c r="J12" s="108"/>
      <c r="K12" s="109"/>
      <c r="W12" s="16" t="str">
        <f>F12&amp;"  "&amp;G12&amp;","</f>
        <v>ADDRESS_TYPE  string,</v>
      </c>
      <c r="X12" s="67"/>
      <c r="Y12" s="68" t="str">
        <f>F12&amp;","</f>
        <v>ADDRESS_TYPE,</v>
      </c>
      <c r="Z12" s="67" t="s">
        <v>4489</v>
      </c>
      <c r="AA12" s="67"/>
      <c r="AB12" s="68" t="str">
        <f>",a."&amp;F12</f>
        <v>,a.ADDRESS_TYPE</v>
      </c>
    </row>
    <row r="13" spans="1:28">
      <c r="A13" t="s">
        <v>3960</v>
      </c>
      <c r="B13" s="16" t="str">
        <f t="shared" ref="B13:B17" si="0">TRIM(A13)</f>
        <v>adjusted_net_worth double</v>
      </c>
      <c r="C13" s="20">
        <f t="shared" ref="C13:C17" si="1">SEARCH(" ",B13)</f>
        <v>19</v>
      </c>
      <c r="D13" s="20">
        <f t="shared" ref="D13:D17" si="2">IFERROR(SEARCH(" ",B13,C13+1),0)</f>
        <v>0</v>
      </c>
      <c r="E13" s="20"/>
      <c r="F13" s="36" t="str">
        <f t="shared" ref="F13:F17" si="3">UPPER(LEFT(B13,C13-1))</f>
        <v>ADJUSTED_NET_WORTH</v>
      </c>
      <c r="G13" s="36" t="str">
        <f t="shared" ref="G13:G17" si="4">TRIM(RIGHT(A13,LEN(A13) - (C13+1)))</f>
        <v>double</v>
      </c>
      <c r="H13" s="29">
        <v>2</v>
      </c>
      <c r="I13" s="30"/>
      <c r="J13" s="30"/>
      <c r="K13" s="87"/>
      <c r="W13" s="16" t="str">
        <f t="shared" ref="W13:W17" si="5">F13&amp;"  "&amp;G13&amp;","</f>
        <v>ADJUSTED_NET_WORTH  double,</v>
      </c>
      <c r="X13" s="67"/>
      <c r="Y13" s="68" t="str">
        <f t="shared" ref="Y13:Y17" si="6">F13&amp;","</f>
        <v>ADJUSTED_NET_WORTH,</v>
      </c>
      <c r="Z13" s="67" t="s">
        <v>4490</v>
      </c>
      <c r="AA13" s="67"/>
      <c r="AB13" s="68" t="str">
        <f t="shared" ref="AB13:AB17" si="7">",a."&amp;F13</f>
        <v>,a.ADJUSTED_NET_WORTH</v>
      </c>
    </row>
    <row r="14" spans="1:28">
      <c r="A14" t="s">
        <v>3961</v>
      </c>
      <c r="B14" s="16" t="str">
        <f t="shared" si="0"/>
        <v>age bigint</v>
      </c>
      <c r="C14" s="20">
        <f t="shared" si="1"/>
        <v>4</v>
      </c>
      <c r="D14" s="20">
        <f t="shared" si="2"/>
        <v>0</v>
      </c>
      <c r="E14" s="20"/>
      <c r="F14" s="36" t="str">
        <f t="shared" si="3"/>
        <v>AGE</v>
      </c>
      <c r="G14" s="36" t="str">
        <f t="shared" si="4"/>
        <v>bigint</v>
      </c>
      <c r="H14" s="29">
        <v>3</v>
      </c>
      <c r="I14" s="30"/>
      <c r="J14" s="30"/>
      <c r="K14" s="139"/>
      <c r="W14" s="16" t="str">
        <f t="shared" si="5"/>
        <v>AGE  bigint,</v>
      </c>
      <c r="X14" s="67"/>
      <c r="Y14" s="68" t="str">
        <f t="shared" si="6"/>
        <v>AGE,</v>
      </c>
      <c r="Z14" s="67" t="s">
        <v>4491</v>
      </c>
      <c r="AA14" s="67"/>
      <c r="AB14" s="68" t="str">
        <f t="shared" si="7"/>
        <v>,a.AGE</v>
      </c>
    </row>
    <row r="15" spans="1:28">
      <c r="A15" t="s">
        <v>3962</v>
      </c>
      <c r="B15" s="16" t="str">
        <f t="shared" si="0"/>
        <v>age_range_in_hh bigint</v>
      </c>
      <c r="C15" s="20">
        <f t="shared" si="1"/>
        <v>16</v>
      </c>
      <c r="D15" s="20">
        <f t="shared" si="2"/>
        <v>0</v>
      </c>
      <c r="E15" s="20"/>
      <c r="F15" s="36" t="str">
        <f t="shared" si="3"/>
        <v>AGE_RANGE_IN_HH</v>
      </c>
      <c r="G15" s="36" t="str">
        <f t="shared" si="4"/>
        <v>bigint</v>
      </c>
      <c r="H15" s="29">
        <v>4</v>
      </c>
      <c r="W15" s="16" t="str">
        <f t="shared" si="5"/>
        <v>AGE_RANGE_IN_HH  bigint,</v>
      </c>
      <c r="X15" s="67"/>
      <c r="Y15" s="68" t="str">
        <f t="shared" si="6"/>
        <v>AGE_RANGE_IN_HH,</v>
      </c>
      <c r="Z15" s="67" t="s">
        <v>4492</v>
      </c>
      <c r="AA15" s="67"/>
      <c r="AB15" s="68" t="str">
        <f t="shared" si="7"/>
        <v>,a.AGE_RANGE_IN_HH</v>
      </c>
    </row>
    <row r="16" spans="1:28">
      <c r="A16" t="s">
        <v>3963</v>
      </c>
      <c r="B16" s="16" t="str">
        <f t="shared" si="0"/>
        <v>bank_card string</v>
      </c>
      <c r="C16" s="20">
        <f t="shared" si="1"/>
        <v>10</v>
      </c>
      <c r="D16" s="20">
        <f t="shared" si="2"/>
        <v>0</v>
      </c>
      <c r="E16" s="20"/>
      <c r="F16" s="36" t="str">
        <f t="shared" si="3"/>
        <v>BANK_CARD</v>
      </c>
      <c r="G16" s="36" t="str">
        <f t="shared" si="4"/>
        <v>string</v>
      </c>
      <c r="H16" s="29">
        <v>5</v>
      </c>
      <c r="W16" s="16" t="str">
        <f t="shared" si="5"/>
        <v>BANK_CARD  string,</v>
      </c>
      <c r="X16" s="67"/>
      <c r="Y16" s="68" t="str">
        <f t="shared" si="6"/>
        <v>BANK_CARD,</v>
      </c>
      <c r="Z16" s="67" t="s">
        <v>4493</v>
      </c>
      <c r="AA16" s="67"/>
      <c r="AB16" s="68" t="str">
        <f t="shared" si="7"/>
        <v>,a.BANK_CARD</v>
      </c>
    </row>
    <row r="17" spans="1:28">
      <c r="A17" t="s">
        <v>3964</v>
      </c>
      <c r="B17" s="16" t="str">
        <f t="shared" si="0"/>
        <v>cd_link string</v>
      </c>
      <c r="C17" s="20">
        <f t="shared" si="1"/>
        <v>8</v>
      </c>
      <c r="D17" s="20">
        <f t="shared" si="2"/>
        <v>0</v>
      </c>
      <c r="E17" s="20"/>
      <c r="F17" s="36" t="str">
        <f t="shared" si="3"/>
        <v>CD_LINK</v>
      </c>
      <c r="G17" s="36" t="str">
        <f t="shared" si="4"/>
        <v>string</v>
      </c>
      <c r="H17" s="29">
        <v>6</v>
      </c>
      <c r="W17" s="16" t="str">
        <f t="shared" si="5"/>
        <v>CD_LINK  string,</v>
      </c>
      <c r="X17" s="67"/>
      <c r="Y17" s="68" t="str">
        <f t="shared" si="6"/>
        <v>CD_LINK,</v>
      </c>
      <c r="Z17" s="67" t="s">
        <v>4494</v>
      </c>
      <c r="AA17" s="67"/>
      <c r="AB17" s="68" t="str">
        <f t="shared" si="7"/>
        <v>,a.CD_LINK</v>
      </c>
    </row>
    <row r="18" spans="1:28">
      <c r="A18" t="s">
        <v>3965</v>
      </c>
      <c r="B18" s="16" t="str">
        <f t="shared" ref="B18:B73" si="8">TRIM(A18)</f>
        <v>children_0_3_years string</v>
      </c>
      <c r="C18" s="20">
        <f t="shared" ref="C18:C73" si="9">SEARCH(" ",B18)</f>
        <v>19</v>
      </c>
      <c r="D18" s="20">
        <f t="shared" ref="D18:D73" si="10">IFERROR(SEARCH(" ",B18,C18+1),0)</f>
        <v>0</v>
      </c>
      <c r="E18" s="20"/>
      <c r="F18" s="36" t="str">
        <f t="shared" ref="F18:F73" si="11">UPPER(LEFT(B18,C18-1))</f>
        <v>CHILDREN_0_3_YEARS</v>
      </c>
      <c r="G18" s="36" t="str">
        <f t="shared" ref="G18:G73" si="12">TRIM(RIGHT(A18,LEN(A18) - (C18+1)))</f>
        <v>string</v>
      </c>
      <c r="H18" s="29">
        <v>7</v>
      </c>
      <c r="W18" s="16" t="str">
        <f t="shared" ref="W18:W73" si="13">F18&amp;"  "&amp;G18&amp;","</f>
        <v>CHILDREN_0_3_YEARS  string,</v>
      </c>
      <c r="X18" s="67"/>
      <c r="Y18" s="68" t="str">
        <f t="shared" ref="Y18:Y73" si="14">F18&amp;","</f>
        <v>CHILDREN_0_3_YEARS,</v>
      </c>
      <c r="Z18" s="67" t="s">
        <v>4495</v>
      </c>
      <c r="AA18" s="67"/>
      <c r="AB18" s="68" t="str">
        <f t="shared" ref="AB18:AB73" si="15">",a."&amp;F18</f>
        <v>,a.CHILDREN_0_3_YEARS</v>
      </c>
    </row>
    <row r="19" spans="1:28">
      <c r="A19" t="s">
        <v>3966</v>
      </c>
      <c r="B19" s="16" t="str">
        <f t="shared" si="8"/>
        <v>children_13_18_years string</v>
      </c>
      <c r="C19" s="20">
        <f t="shared" si="9"/>
        <v>21</v>
      </c>
      <c r="D19" s="20">
        <f t="shared" si="10"/>
        <v>0</v>
      </c>
      <c r="E19" s="20"/>
      <c r="F19" s="36" t="str">
        <f t="shared" si="11"/>
        <v>CHILDREN_13_18_YEARS</v>
      </c>
      <c r="G19" s="36" t="str">
        <f t="shared" si="12"/>
        <v>string</v>
      </c>
      <c r="H19" s="29">
        <v>8</v>
      </c>
      <c r="W19" s="16" t="str">
        <f t="shared" si="13"/>
        <v>CHILDREN_13_18_YEARS  string,</v>
      </c>
      <c r="X19" s="67"/>
      <c r="Y19" s="68" t="str">
        <f t="shared" si="14"/>
        <v>CHILDREN_13_18_YEARS,</v>
      </c>
      <c r="Z19" s="67" t="s">
        <v>4496</v>
      </c>
      <c r="AA19" s="67"/>
      <c r="AB19" s="68" t="str">
        <f t="shared" si="15"/>
        <v>,a.CHILDREN_13_18_YEARS</v>
      </c>
    </row>
    <row r="20" spans="1:28">
      <c r="A20" t="s">
        <v>3967</v>
      </c>
      <c r="B20" s="16" t="str">
        <f t="shared" si="8"/>
        <v>children_4_7_years string</v>
      </c>
      <c r="C20" s="20">
        <f t="shared" si="9"/>
        <v>19</v>
      </c>
      <c r="D20" s="20">
        <f t="shared" si="10"/>
        <v>0</v>
      </c>
      <c r="E20" s="20"/>
      <c r="F20" s="36" t="str">
        <f t="shared" si="11"/>
        <v>CHILDREN_4_7_YEARS</v>
      </c>
      <c r="G20" s="36" t="str">
        <f t="shared" si="12"/>
        <v>string</v>
      </c>
      <c r="H20" s="29">
        <v>9</v>
      </c>
      <c r="W20" s="16" t="str">
        <f t="shared" si="13"/>
        <v>CHILDREN_4_7_YEARS  string,</v>
      </c>
      <c r="X20" s="67"/>
      <c r="Y20" s="68" t="str">
        <f t="shared" si="14"/>
        <v>CHILDREN_4_7_YEARS,</v>
      </c>
      <c r="Z20" s="67" t="s">
        <v>4497</v>
      </c>
      <c r="AA20" s="67"/>
      <c r="AB20" s="68" t="str">
        <f t="shared" si="15"/>
        <v>,a.CHILDREN_4_7_YEARS</v>
      </c>
    </row>
    <row r="21" spans="1:28">
      <c r="A21" t="s">
        <v>3968</v>
      </c>
      <c r="B21" s="16" t="str">
        <f t="shared" si="8"/>
        <v>children_8_12_years string</v>
      </c>
      <c r="C21" s="20">
        <f t="shared" si="9"/>
        <v>20</v>
      </c>
      <c r="D21" s="20">
        <f t="shared" si="10"/>
        <v>0</v>
      </c>
      <c r="E21" s="20"/>
      <c r="F21" s="36" t="str">
        <f t="shared" si="11"/>
        <v>CHILDREN_8_12_YEARS</v>
      </c>
      <c r="G21" s="36" t="str">
        <f t="shared" si="12"/>
        <v>string</v>
      </c>
      <c r="H21" s="29">
        <v>10</v>
      </c>
      <c r="W21" s="16" t="str">
        <f t="shared" si="13"/>
        <v>CHILDREN_8_12_YEARS  string,</v>
      </c>
      <c r="X21" s="67"/>
      <c r="Y21" s="68" t="str">
        <f t="shared" si="14"/>
        <v>CHILDREN_8_12_YEARS,</v>
      </c>
      <c r="Z21" s="67" t="s">
        <v>4498</v>
      </c>
      <c r="AA21" s="67"/>
      <c r="AB21" s="68" t="str">
        <f t="shared" si="15"/>
        <v>,a.CHILDREN_8_12_YEARS</v>
      </c>
    </row>
    <row r="22" spans="1:28">
      <c r="A22" t="s">
        <v>3969</v>
      </c>
      <c r="B22" s="16" t="str">
        <f t="shared" si="8"/>
        <v>credit_ranges string</v>
      </c>
      <c r="C22" s="20">
        <f t="shared" si="9"/>
        <v>14</v>
      </c>
      <c r="D22" s="20">
        <f t="shared" si="10"/>
        <v>0</v>
      </c>
      <c r="E22" s="20"/>
      <c r="F22" s="36" t="str">
        <f t="shared" si="11"/>
        <v>CREDIT_RANGES</v>
      </c>
      <c r="G22" s="36" t="str">
        <f t="shared" si="12"/>
        <v>string</v>
      </c>
      <c r="H22" s="29">
        <v>11</v>
      </c>
      <c r="W22" s="16" t="str">
        <f t="shared" si="13"/>
        <v>CREDIT_RANGES  string,</v>
      </c>
      <c r="X22" s="67"/>
      <c r="Y22" s="68" t="str">
        <f t="shared" si="14"/>
        <v>CREDIT_RANGES,</v>
      </c>
      <c r="Z22" s="67" t="s">
        <v>4499</v>
      </c>
      <c r="AA22" s="67"/>
      <c r="AB22" s="68" t="str">
        <f t="shared" si="15"/>
        <v>,a.CREDIT_RANGES</v>
      </c>
    </row>
    <row r="23" spans="1:28">
      <c r="A23" t="s">
        <v>3213</v>
      </c>
      <c r="B23" s="16" t="str">
        <f t="shared" si="8"/>
        <v>cust_key bigint</v>
      </c>
      <c r="C23" s="20">
        <f t="shared" si="9"/>
        <v>9</v>
      </c>
      <c r="D23" s="20">
        <f t="shared" si="10"/>
        <v>0</v>
      </c>
      <c r="E23" s="20"/>
      <c r="F23" s="44" t="str">
        <f t="shared" si="11"/>
        <v>CUST_KEY</v>
      </c>
      <c r="G23" s="36" t="str">
        <f t="shared" si="12"/>
        <v>bigint</v>
      </c>
      <c r="H23" s="29">
        <v>12</v>
      </c>
      <c r="W23" s="16" t="str">
        <f t="shared" si="13"/>
        <v>CUST_KEY  bigint,</v>
      </c>
      <c r="X23" s="67"/>
      <c r="Y23" s="68" t="str">
        <f t="shared" si="14"/>
        <v>CUST_KEY,</v>
      </c>
      <c r="Z23" s="67" t="s">
        <v>4500</v>
      </c>
      <c r="AA23" s="67"/>
      <c r="AB23" s="68" t="str">
        <f t="shared" si="15"/>
        <v>,a.CUST_KEY</v>
      </c>
    </row>
    <row r="24" spans="1:28">
      <c r="A24" t="s">
        <v>3970</v>
      </c>
      <c r="B24" s="16" t="str">
        <f t="shared" si="8"/>
        <v>dma_code bigint</v>
      </c>
      <c r="C24" s="20">
        <f t="shared" si="9"/>
        <v>9</v>
      </c>
      <c r="D24" s="20">
        <f t="shared" si="10"/>
        <v>0</v>
      </c>
      <c r="E24" s="20"/>
      <c r="F24" s="36" t="str">
        <f t="shared" si="11"/>
        <v>DMA_CODE</v>
      </c>
      <c r="G24" s="36" t="str">
        <f t="shared" si="12"/>
        <v>bigint</v>
      </c>
      <c r="H24" s="29">
        <v>13</v>
      </c>
      <c r="W24" s="16" t="str">
        <f t="shared" si="13"/>
        <v>DMA_CODE  bigint,</v>
      </c>
      <c r="X24" s="67"/>
      <c r="Y24" s="68" t="str">
        <f t="shared" si="14"/>
        <v>DMA_CODE,</v>
      </c>
      <c r="Z24" s="67" t="s">
        <v>4501</v>
      </c>
      <c r="AA24" s="67"/>
      <c r="AB24" s="68" t="str">
        <f t="shared" si="15"/>
        <v>,a.DMA_CODE</v>
      </c>
    </row>
    <row r="25" spans="1:28">
      <c r="A25" t="s">
        <v>3971</v>
      </c>
      <c r="B25" s="16" t="str">
        <f t="shared" si="8"/>
        <v>ethnic_code string</v>
      </c>
      <c r="C25" s="20">
        <f t="shared" si="9"/>
        <v>12</v>
      </c>
      <c r="D25" s="20">
        <f t="shared" si="10"/>
        <v>0</v>
      </c>
      <c r="E25" s="20"/>
      <c r="F25" s="36" t="str">
        <f t="shared" si="11"/>
        <v>ETHNIC_CODE</v>
      </c>
      <c r="G25" s="36" t="str">
        <f t="shared" si="12"/>
        <v>string</v>
      </c>
      <c r="H25" s="29">
        <v>14</v>
      </c>
      <c r="W25" s="16" t="str">
        <f t="shared" si="13"/>
        <v>ETHNIC_CODE  string,</v>
      </c>
      <c r="X25" s="67"/>
      <c r="Y25" s="68" t="str">
        <f t="shared" si="14"/>
        <v>ETHNIC_CODE,</v>
      </c>
      <c r="Z25" s="67" t="s">
        <v>4502</v>
      </c>
      <c r="AA25" s="67"/>
      <c r="AB25" s="68" t="str">
        <f t="shared" si="15"/>
        <v>,a.ETHNIC_CODE</v>
      </c>
    </row>
    <row r="26" spans="1:28">
      <c r="A26" t="s">
        <v>26</v>
      </c>
      <c r="B26" s="16" t="str">
        <f t="shared" si="8"/>
        <v>flow_key bigint</v>
      </c>
      <c r="C26" s="20">
        <f t="shared" si="9"/>
        <v>9</v>
      </c>
      <c r="D26" s="20">
        <f t="shared" si="10"/>
        <v>0</v>
      </c>
      <c r="E26" s="20"/>
      <c r="F26" s="36" t="str">
        <f t="shared" si="11"/>
        <v>FLOW_KEY</v>
      </c>
      <c r="G26" s="36" t="str">
        <f t="shared" si="12"/>
        <v>bigint</v>
      </c>
      <c r="H26" s="29">
        <v>15</v>
      </c>
      <c r="W26" s="16" t="str">
        <f t="shared" si="13"/>
        <v>FLOW_KEY  bigint,</v>
      </c>
      <c r="X26" s="67"/>
      <c r="Y26" s="68" t="str">
        <f t="shared" si="14"/>
        <v>FLOW_KEY,</v>
      </c>
      <c r="Z26" s="67" t="s">
        <v>3284</v>
      </c>
      <c r="AA26" s="67"/>
      <c r="AB26" s="68" t="str">
        <f t="shared" si="15"/>
        <v>,a.FLOW_KEY</v>
      </c>
    </row>
    <row r="27" spans="1:28">
      <c r="A27" t="s">
        <v>3197</v>
      </c>
      <c r="B27" s="16" t="str">
        <f t="shared" si="8"/>
        <v>gender string</v>
      </c>
      <c r="C27" s="20">
        <f t="shared" si="9"/>
        <v>7</v>
      </c>
      <c r="D27" s="20">
        <f t="shared" si="10"/>
        <v>0</v>
      </c>
      <c r="E27" s="20"/>
      <c r="F27" s="36" t="str">
        <f t="shared" si="11"/>
        <v>GENDER</v>
      </c>
      <c r="G27" s="36" t="str">
        <f t="shared" si="12"/>
        <v>string</v>
      </c>
      <c r="H27" s="29">
        <v>16</v>
      </c>
      <c r="W27" s="16" t="str">
        <f t="shared" si="13"/>
        <v>GENDER  string,</v>
      </c>
      <c r="X27" s="67"/>
      <c r="Y27" s="68" t="str">
        <f t="shared" si="14"/>
        <v>GENDER,</v>
      </c>
      <c r="Z27" s="67" t="s">
        <v>4503</v>
      </c>
      <c r="AA27" s="67"/>
      <c r="AB27" s="68" t="str">
        <f t="shared" si="15"/>
        <v>,a.GENDER</v>
      </c>
    </row>
    <row r="28" spans="1:28">
      <c r="A28" t="s">
        <v>3972</v>
      </c>
      <c r="B28" s="16" t="str">
        <f t="shared" si="8"/>
        <v>group_ethnic_code string</v>
      </c>
      <c r="C28" s="20">
        <f t="shared" si="9"/>
        <v>18</v>
      </c>
      <c r="D28" s="20">
        <f t="shared" si="10"/>
        <v>0</v>
      </c>
      <c r="E28" s="20"/>
      <c r="F28" s="36" t="str">
        <f t="shared" si="11"/>
        <v>GROUP_ETHNIC_CODE</v>
      </c>
      <c r="G28" s="36" t="str">
        <f t="shared" si="12"/>
        <v>string</v>
      </c>
      <c r="H28" s="29">
        <v>17</v>
      </c>
      <c r="W28" s="16" t="str">
        <f t="shared" si="13"/>
        <v>GROUP_ETHNIC_CODE  string,</v>
      </c>
      <c r="X28" s="67"/>
      <c r="Y28" s="68" t="str">
        <f t="shared" si="14"/>
        <v>GROUP_ETHNIC_CODE,</v>
      </c>
      <c r="Z28" s="67" t="s">
        <v>4504</v>
      </c>
      <c r="AA28" s="67"/>
      <c r="AB28" s="68" t="str">
        <f t="shared" si="15"/>
        <v>,a.GROUP_ETHNIC_CODE</v>
      </c>
    </row>
    <row r="29" spans="1:28">
      <c r="A29" t="s">
        <v>3973</v>
      </c>
      <c r="B29" s="16" t="str">
        <f t="shared" si="8"/>
        <v>home_value string</v>
      </c>
      <c r="C29" s="20">
        <f t="shared" si="9"/>
        <v>11</v>
      </c>
      <c r="D29" s="20">
        <f t="shared" si="10"/>
        <v>0</v>
      </c>
      <c r="E29" s="20"/>
      <c r="F29" s="36" t="str">
        <f t="shared" si="11"/>
        <v>HOME_VALUE</v>
      </c>
      <c r="G29" s="36" t="str">
        <f t="shared" si="12"/>
        <v>string</v>
      </c>
      <c r="H29" s="29">
        <v>18</v>
      </c>
      <c r="W29" s="16" t="str">
        <f t="shared" si="13"/>
        <v>HOME_VALUE  string,</v>
      </c>
      <c r="X29" s="67"/>
      <c r="Y29" s="68" t="str">
        <f t="shared" si="14"/>
        <v>HOME_VALUE,</v>
      </c>
      <c r="Z29" s="67" t="s">
        <v>4505</v>
      </c>
      <c r="AA29" s="67"/>
      <c r="AB29" s="68" t="str">
        <f t="shared" si="15"/>
        <v>,a.HOME_VALUE</v>
      </c>
    </row>
    <row r="30" spans="1:28">
      <c r="A30" t="s">
        <v>3974</v>
      </c>
      <c r="B30" s="16" t="str">
        <f t="shared" si="8"/>
        <v>individual_count bigint</v>
      </c>
      <c r="C30" s="20">
        <f t="shared" si="9"/>
        <v>17</v>
      </c>
      <c r="D30" s="20">
        <f t="shared" si="10"/>
        <v>0</v>
      </c>
      <c r="E30" s="20"/>
      <c r="F30" s="36" t="str">
        <f t="shared" si="11"/>
        <v>INDIVIDUAL_COUNT</v>
      </c>
      <c r="G30" s="36" t="str">
        <f t="shared" si="12"/>
        <v>bigint</v>
      </c>
      <c r="H30" s="29">
        <v>19</v>
      </c>
      <c r="W30" s="16" t="str">
        <f t="shared" si="13"/>
        <v>INDIVIDUAL_COUNT  bigint,</v>
      </c>
      <c r="X30" s="67"/>
      <c r="Y30" s="68" t="str">
        <f t="shared" si="14"/>
        <v>INDIVIDUAL_COUNT,</v>
      </c>
      <c r="Z30" s="67" t="s">
        <v>4506</v>
      </c>
      <c r="AA30" s="67"/>
      <c r="AB30" s="68" t="str">
        <f t="shared" si="15"/>
        <v>,a.INDIVIDUAL_COUNT</v>
      </c>
    </row>
    <row r="31" spans="1:28">
      <c r="A31" t="s">
        <v>76</v>
      </c>
      <c r="B31" s="16" t="str">
        <f t="shared" si="8"/>
        <v>ins_dt string</v>
      </c>
      <c r="C31" s="20">
        <f t="shared" si="9"/>
        <v>7</v>
      </c>
      <c r="D31" s="20">
        <f t="shared" si="10"/>
        <v>0</v>
      </c>
      <c r="E31" s="20"/>
      <c r="F31" s="36" t="str">
        <f t="shared" si="11"/>
        <v>INS_DT</v>
      </c>
      <c r="G31" s="36" t="str">
        <f t="shared" si="12"/>
        <v>string</v>
      </c>
      <c r="H31" s="29">
        <v>20</v>
      </c>
      <c r="W31" s="16" t="str">
        <f t="shared" si="13"/>
        <v>INS_DT  string,</v>
      </c>
      <c r="X31" s="67"/>
      <c r="Y31" s="68" t="str">
        <f t="shared" si="14"/>
        <v>INS_DT,</v>
      </c>
      <c r="Z31" s="67" t="s">
        <v>3337</v>
      </c>
      <c r="AA31" s="67"/>
      <c r="AB31" s="68" t="str">
        <f t="shared" si="15"/>
        <v>,a.INS_DT</v>
      </c>
    </row>
    <row r="32" spans="1:28">
      <c r="A32" t="s">
        <v>3975</v>
      </c>
      <c r="B32" s="16" t="str">
        <f t="shared" si="8"/>
        <v>length_of_residence bigint</v>
      </c>
      <c r="C32" s="20">
        <f t="shared" si="9"/>
        <v>20</v>
      </c>
      <c r="D32" s="20">
        <f t="shared" si="10"/>
        <v>0</v>
      </c>
      <c r="E32" s="20"/>
      <c r="F32" s="36" t="str">
        <f t="shared" si="11"/>
        <v>LENGTH_OF_RESIDENCE</v>
      </c>
      <c r="G32" s="36" t="str">
        <f t="shared" si="12"/>
        <v>bigint</v>
      </c>
      <c r="H32" s="29">
        <v>21</v>
      </c>
      <c r="W32" s="16" t="str">
        <f t="shared" si="13"/>
        <v>LENGTH_OF_RESIDENCE  bigint,</v>
      </c>
      <c r="X32" s="67"/>
      <c r="Y32" s="68" t="str">
        <f t="shared" si="14"/>
        <v>LENGTH_OF_RESIDENCE,</v>
      </c>
      <c r="Z32" s="67" t="s">
        <v>4507</v>
      </c>
      <c r="AA32" s="67"/>
      <c r="AB32" s="68" t="str">
        <f t="shared" si="15"/>
        <v>,a.LENGTH_OF_RESIDENCE</v>
      </c>
    </row>
    <row r="33" spans="1:28">
      <c r="A33" t="s">
        <v>3976</v>
      </c>
      <c r="B33" s="16" t="str">
        <f t="shared" si="8"/>
        <v>mega_age bigint</v>
      </c>
      <c r="C33" s="20">
        <f t="shared" si="9"/>
        <v>9</v>
      </c>
      <c r="D33" s="20">
        <f t="shared" si="10"/>
        <v>0</v>
      </c>
      <c r="E33" s="20"/>
      <c r="F33" s="36" t="str">
        <f t="shared" si="11"/>
        <v>MEGA_AGE</v>
      </c>
      <c r="G33" s="36" t="str">
        <f t="shared" si="12"/>
        <v>bigint</v>
      </c>
      <c r="H33" s="29">
        <v>22</v>
      </c>
      <c r="W33" s="16" t="str">
        <f t="shared" si="13"/>
        <v>MEGA_AGE  bigint,</v>
      </c>
      <c r="X33" s="67"/>
      <c r="Y33" s="68" t="str">
        <f t="shared" si="14"/>
        <v>MEGA_AGE,</v>
      </c>
      <c r="Z33" s="67" t="s">
        <v>4508</v>
      </c>
      <c r="AA33" s="67"/>
      <c r="AB33" s="68" t="str">
        <f t="shared" si="15"/>
        <v>,a.MEGA_AGE</v>
      </c>
    </row>
    <row r="34" spans="1:28">
      <c r="A34" t="s">
        <v>3977</v>
      </c>
      <c r="B34" s="16" t="str">
        <f t="shared" si="8"/>
        <v>mega_education bigint</v>
      </c>
      <c r="C34" s="20">
        <f t="shared" si="9"/>
        <v>15</v>
      </c>
      <c r="D34" s="20">
        <f t="shared" si="10"/>
        <v>0</v>
      </c>
      <c r="E34" s="20"/>
      <c r="F34" s="36" t="str">
        <f t="shared" si="11"/>
        <v>MEGA_EDUCATION</v>
      </c>
      <c r="G34" s="36" t="str">
        <f t="shared" si="12"/>
        <v>bigint</v>
      </c>
      <c r="H34" s="29">
        <v>23</v>
      </c>
      <c r="W34" s="16" t="str">
        <f t="shared" si="13"/>
        <v>MEGA_EDUCATION  bigint,</v>
      </c>
      <c r="X34" s="67"/>
      <c r="Y34" s="68" t="str">
        <f t="shared" si="14"/>
        <v>MEGA_EDUCATION,</v>
      </c>
      <c r="Z34" s="67" t="s">
        <v>4509</v>
      </c>
      <c r="AA34" s="67"/>
      <c r="AB34" s="68" t="str">
        <f t="shared" si="15"/>
        <v>,a.MEGA_EDUCATION</v>
      </c>
    </row>
    <row r="35" spans="1:28">
      <c r="A35" t="s">
        <v>3978</v>
      </c>
      <c r="B35" s="16" t="str">
        <f t="shared" si="8"/>
        <v>mega_fitness_or_exercise bigint</v>
      </c>
      <c r="C35" s="20">
        <f t="shared" si="9"/>
        <v>25</v>
      </c>
      <c r="D35" s="20">
        <f t="shared" si="10"/>
        <v>0</v>
      </c>
      <c r="E35" s="20"/>
      <c r="F35" s="36" t="str">
        <f t="shared" si="11"/>
        <v>MEGA_FITNESS_OR_EXERCISE</v>
      </c>
      <c r="G35" s="36" t="str">
        <f t="shared" si="12"/>
        <v>bigint</v>
      </c>
      <c r="H35" s="29">
        <v>24</v>
      </c>
      <c r="W35" s="16" t="str">
        <f t="shared" si="13"/>
        <v>MEGA_FITNESS_OR_EXERCISE  bigint,</v>
      </c>
      <c r="X35" s="67"/>
      <c r="Y35" s="68" t="str">
        <f t="shared" si="14"/>
        <v>MEGA_FITNESS_OR_EXERCISE,</v>
      </c>
      <c r="Z35" s="67" t="s">
        <v>4510</v>
      </c>
      <c r="AA35" s="67"/>
      <c r="AB35" s="68" t="str">
        <f t="shared" si="15"/>
        <v>,a.MEGA_FITNESS_OR_EXERCISE</v>
      </c>
    </row>
    <row r="36" spans="1:28">
      <c r="A36" t="s">
        <v>3979</v>
      </c>
      <c r="B36" s="16" t="str">
        <f t="shared" si="8"/>
        <v>mega_homeowner string</v>
      </c>
      <c r="C36" s="20">
        <f t="shared" si="9"/>
        <v>15</v>
      </c>
      <c r="D36" s="20">
        <f t="shared" si="10"/>
        <v>0</v>
      </c>
      <c r="E36" s="20"/>
      <c r="F36" s="36" t="str">
        <f t="shared" si="11"/>
        <v>MEGA_HOMEOWNER</v>
      </c>
      <c r="G36" s="36" t="str">
        <f t="shared" si="12"/>
        <v>string</v>
      </c>
      <c r="H36" s="29">
        <v>25</v>
      </c>
      <c r="W36" s="16" t="str">
        <f t="shared" si="13"/>
        <v>MEGA_HOMEOWNER  string,</v>
      </c>
      <c r="X36" s="67"/>
      <c r="Y36" s="68" t="str">
        <f t="shared" si="14"/>
        <v>MEGA_HOMEOWNER,</v>
      </c>
      <c r="Z36" s="67" t="s">
        <v>4511</v>
      </c>
      <c r="AA36" s="67"/>
      <c r="AB36" s="68" t="str">
        <f t="shared" si="15"/>
        <v>,a.MEGA_HOMEOWNER</v>
      </c>
    </row>
    <row r="37" spans="1:28">
      <c r="A37" t="s">
        <v>3980</v>
      </c>
      <c r="B37" s="16" t="str">
        <f t="shared" si="8"/>
        <v>mega_income double</v>
      </c>
      <c r="C37" s="20">
        <f t="shared" si="9"/>
        <v>12</v>
      </c>
      <c r="D37" s="20">
        <f t="shared" si="10"/>
        <v>0</v>
      </c>
      <c r="E37" s="20"/>
      <c r="F37" s="36" t="str">
        <f t="shared" si="11"/>
        <v>MEGA_INCOME</v>
      </c>
      <c r="G37" s="36" t="str">
        <f t="shared" si="12"/>
        <v>double</v>
      </c>
      <c r="H37" s="29">
        <v>26</v>
      </c>
      <c r="W37" s="16" t="str">
        <f t="shared" si="13"/>
        <v>MEGA_INCOME  double,</v>
      </c>
      <c r="X37" s="67"/>
      <c r="Y37" s="68" t="str">
        <f t="shared" si="14"/>
        <v>MEGA_INCOME,</v>
      </c>
      <c r="Z37" s="67" t="s">
        <v>4512</v>
      </c>
      <c r="AA37" s="67"/>
      <c r="AB37" s="68" t="str">
        <f t="shared" si="15"/>
        <v>,a.MEGA_INCOME</v>
      </c>
    </row>
    <row r="38" spans="1:28">
      <c r="A38" t="s">
        <v>3981</v>
      </c>
      <c r="B38" s="16" t="str">
        <f t="shared" si="8"/>
        <v>mega_number_of_children bigint</v>
      </c>
      <c r="C38" s="20">
        <f t="shared" si="9"/>
        <v>24</v>
      </c>
      <c r="D38" s="20">
        <f t="shared" si="10"/>
        <v>0</v>
      </c>
      <c r="E38" s="20"/>
      <c r="F38" s="36" t="str">
        <f t="shared" si="11"/>
        <v>MEGA_NUMBER_OF_CHILDREN</v>
      </c>
      <c r="G38" s="36" t="str">
        <f t="shared" si="12"/>
        <v>igint</v>
      </c>
      <c r="H38" s="29">
        <v>27</v>
      </c>
      <c r="W38" s="16" t="str">
        <f t="shared" si="13"/>
        <v>MEGA_NUMBER_OF_CHILDREN  igint,</v>
      </c>
      <c r="X38" s="67"/>
      <c r="Y38" s="68" t="str">
        <f t="shared" si="14"/>
        <v>MEGA_NUMBER_OF_CHILDREN,</v>
      </c>
      <c r="Z38" s="67" t="s">
        <v>4513</v>
      </c>
      <c r="AA38" s="67"/>
      <c r="AB38" s="68" t="str">
        <f t="shared" si="15"/>
        <v>,a.MEGA_NUMBER_OF_CHILDREN</v>
      </c>
    </row>
    <row r="39" spans="1:28">
      <c r="A39" t="s">
        <v>3982</v>
      </c>
      <c r="B39" s="16" t="str">
        <f t="shared" si="8"/>
        <v>mega_occupation bigint</v>
      </c>
      <c r="C39" s="20">
        <f t="shared" si="9"/>
        <v>16</v>
      </c>
      <c r="D39" s="20">
        <f t="shared" si="10"/>
        <v>0</v>
      </c>
      <c r="E39" s="20"/>
      <c r="F39" s="36" t="str">
        <f t="shared" si="11"/>
        <v>MEGA_OCCUPATION</v>
      </c>
      <c r="G39" s="36" t="str">
        <f t="shared" si="12"/>
        <v>bigint</v>
      </c>
      <c r="H39" s="29">
        <v>28</v>
      </c>
      <c r="W39" s="16" t="str">
        <f t="shared" si="13"/>
        <v>MEGA_OCCUPATION  bigint,</v>
      </c>
      <c r="X39" s="67"/>
      <c r="Y39" s="68" t="str">
        <f t="shared" si="14"/>
        <v>MEGA_OCCUPATION,</v>
      </c>
      <c r="Z39" s="67" t="s">
        <v>4514</v>
      </c>
      <c r="AA39" s="67"/>
      <c r="AB39" s="68" t="str">
        <f t="shared" si="15"/>
        <v>,a.MEGA_OCCUPATION</v>
      </c>
    </row>
    <row r="40" spans="1:28">
      <c r="A40" t="s">
        <v>3983</v>
      </c>
      <c r="B40" s="16" t="str">
        <f t="shared" si="8"/>
        <v>mega_presence_of_children string</v>
      </c>
      <c r="C40" s="20">
        <f t="shared" si="9"/>
        <v>26</v>
      </c>
      <c r="D40" s="20">
        <f t="shared" si="10"/>
        <v>0</v>
      </c>
      <c r="E40" s="20"/>
      <c r="F40" s="36" t="str">
        <f t="shared" si="11"/>
        <v>MEGA_PRESENCE_OF_CHILDREN</v>
      </c>
      <c r="G40" s="36" t="str">
        <f t="shared" si="12"/>
        <v>string</v>
      </c>
      <c r="H40" s="29">
        <v>29</v>
      </c>
      <c r="W40" s="16" t="str">
        <f t="shared" si="13"/>
        <v>MEGA_PRESENCE_OF_CHILDREN  string,</v>
      </c>
      <c r="X40" s="67"/>
      <c r="Y40" s="68" t="str">
        <f t="shared" si="14"/>
        <v>MEGA_PRESENCE_OF_CHILDREN,</v>
      </c>
      <c r="Z40" s="67" t="s">
        <v>4515</v>
      </c>
      <c r="AA40" s="67"/>
      <c r="AB40" s="68" t="str">
        <f t="shared" si="15"/>
        <v>,a.MEGA_PRESENCE_OF_CHILDREN</v>
      </c>
    </row>
    <row r="41" spans="1:28">
      <c r="A41" t="s">
        <v>3984</v>
      </c>
      <c r="B41" s="16" t="str">
        <f t="shared" si="8"/>
        <v>mega_type_age string</v>
      </c>
      <c r="C41" s="20">
        <f t="shared" si="9"/>
        <v>14</v>
      </c>
      <c r="D41" s="20">
        <f t="shared" si="10"/>
        <v>0</v>
      </c>
      <c r="E41" s="20"/>
      <c r="F41" s="36" t="str">
        <f t="shared" si="11"/>
        <v>MEGA_TYPE_AGE</v>
      </c>
      <c r="G41" s="36" t="str">
        <f t="shared" si="12"/>
        <v>string</v>
      </c>
      <c r="H41" s="29">
        <v>30</v>
      </c>
      <c r="W41" s="16" t="str">
        <f t="shared" si="13"/>
        <v>MEGA_TYPE_AGE  string,</v>
      </c>
      <c r="X41" s="67"/>
      <c r="Y41" s="68" t="str">
        <f t="shared" si="14"/>
        <v>MEGA_TYPE_AGE,</v>
      </c>
      <c r="Z41" s="67" t="s">
        <v>4516</v>
      </c>
      <c r="AA41" s="67"/>
      <c r="AB41" s="68" t="str">
        <f t="shared" si="15"/>
        <v>,a.MEGA_TYPE_AGE</v>
      </c>
    </row>
    <row r="42" spans="1:28">
      <c r="A42" t="s">
        <v>3985</v>
      </c>
      <c r="B42" s="16" t="str">
        <f t="shared" si="8"/>
        <v>mega_type_education string</v>
      </c>
      <c r="C42" s="20">
        <f t="shared" si="9"/>
        <v>20</v>
      </c>
      <c r="D42" s="20">
        <f t="shared" si="10"/>
        <v>0</v>
      </c>
      <c r="E42" s="20"/>
      <c r="F42" s="36" t="str">
        <f t="shared" si="11"/>
        <v>MEGA_TYPE_EDUCATION</v>
      </c>
      <c r="G42" s="36" t="str">
        <f t="shared" si="12"/>
        <v>string</v>
      </c>
      <c r="H42" s="29">
        <v>31</v>
      </c>
      <c r="W42" s="16" t="str">
        <f t="shared" si="13"/>
        <v>MEGA_TYPE_EDUCATION  string,</v>
      </c>
      <c r="X42" s="67"/>
      <c r="Y42" s="68" t="str">
        <f t="shared" si="14"/>
        <v>MEGA_TYPE_EDUCATION,</v>
      </c>
      <c r="Z42" s="67" t="s">
        <v>4517</v>
      </c>
      <c r="AA42" s="67"/>
      <c r="AB42" s="68" t="str">
        <f t="shared" si="15"/>
        <v>,a.MEGA_TYPE_EDUCATION</v>
      </c>
    </row>
    <row r="43" spans="1:28">
      <c r="A43" t="s">
        <v>3986</v>
      </c>
      <c r="B43" s="16" t="str">
        <f t="shared" si="8"/>
        <v>mega_type_fitness_or_exercise string</v>
      </c>
      <c r="C43" s="20">
        <f t="shared" si="9"/>
        <v>30</v>
      </c>
      <c r="D43" s="20">
        <f t="shared" si="10"/>
        <v>0</v>
      </c>
      <c r="E43" s="20"/>
      <c r="F43" s="36" t="str">
        <f t="shared" si="11"/>
        <v>MEGA_TYPE_FITNESS_OR_EXERCISE</v>
      </c>
      <c r="G43" s="36" t="str">
        <f t="shared" si="12"/>
        <v>string</v>
      </c>
      <c r="H43" s="29">
        <v>32</v>
      </c>
      <c r="W43" s="16" t="str">
        <f t="shared" si="13"/>
        <v>MEGA_TYPE_FITNESS_OR_EXERCISE  string,</v>
      </c>
      <c r="X43" s="67"/>
      <c r="Y43" s="68" t="str">
        <f t="shared" si="14"/>
        <v>MEGA_TYPE_FITNESS_OR_EXERCISE,</v>
      </c>
      <c r="Z43" s="67" t="s">
        <v>4518</v>
      </c>
      <c r="AA43" s="67"/>
      <c r="AB43" s="68" t="str">
        <f t="shared" si="15"/>
        <v>,a.MEGA_TYPE_FITNESS_OR_EXERCISE</v>
      </c>
    </row>
    <row r="44" spans="1:28">
      <c r="A44" t="s">
        <v>3987</v>
      </c>
      <c r="B44" s="16" t="str">
        <f t="shared" si="8"/>
        <v>mega_type_homeowner string</v>
      </c>
      <c r="C44" s="20">
        <f t="shared" si="9"/>
        <v>20</v>
      </c>
      <c r="D44" s="20">
        <f t="shared" si="10"/>
        <v>0</v>
      </c>
      <c r="E44" s="20"/>
      <c r="F44" s="36" t="str">
        <f t="shared" si="11"/>
        <v>MEGA_TYPE_HOMEOWNER</v>
      </c>
      <c r="G44" s="36" t="str">
        <f t="shared" si="12"/>
        <v>string</v>
      </c>
      <c r="H44" s="29">
        <v>33</v>
      </c>
      <c r="W44" s="16" t="str">
        <f t="shared" si="13"/>
        <v>MEGA_TYPE_HOMEOWNER  string,</v>
      </c>
      <c r="X44" s="67"/>
      <c r="Y44" s="68" t="str">
        <f t="shared" si="14"/>
        <v>MEGA_TYPE_HOMEOWNER,</v>
      </c>
      <c r="Z44" s="67" t="s">
        <v>4519</v>
      </c>
      <c r="AA44" s="67"/>
      <c r="AB44" s="68" t="str">
        <f t="shared" si="15"/>
        <v>,a.MEGA_TYPE_HOMEOWNER</v>
      </c>
    </row>
    <row r="45" spans="1:28">
      <c r="A45" t="s">
        <v>3988</v>
      </c>
      <c r="B45" s="16" t="str">
        <f t="shared" si="8"/>
        <v>mega_type_income string</v>
      </c>
      <c r="C45" s="20">
        <f t="shared" si="9"/>
        <v>17</v>
      </c>
      <c r="D45" s="20">
        <f t="shared" si="10"/>
        <v>0</v>
      </c>
      <c r="E45" s="20"/>
      <c r="F45" s="36" t="str">
        <f t="shared" si="11"/>
        <v>MEGA_TYPE_INCOME</v>
      </c>
      <c r="G45" s="36" t="str">
        <f t="shared" si="12"/>
        <v>string</v>
      </c>
      <c r="H45" s="29">
        <v>34</v>
      </c>
      <c r="W45" s="16" t="str">
        <f t="shared" si="13"/>
        <v>MEGA_TYPE_INCOME  string,</v>
      </c>
      <c r="X45" s="67"/>
      <c r="Y45" s="68" t="str">
        <f t="shared" si="14"/>
        <v>MEGA_TYPE_INCOME,</v>
      </c>
      <c r="Z45" s="67" t="s">
        <v>4520</v>
      </c>
      <c r="AA45" s="67"/>
      <c r="AB45" s="68" t="str">
        <f t="shared" si="15"/>
        <v>,a.MEGA_TYPE_INCOME</v>
      </c>
    </row>
    <row r="46" spans="1:28">
      <c r="A46" t="s">
        <v>3989</v>
      </c>
      <c r="B46" s="16" t="str">
        <f t="shared" si="8"/>
        <v>mega_type_number_of_children string</v>
      </c>
      <c r="C46" s="20">
        <f t="shared" si="9"/>
        <v>29</v>
      </c>
      <c r="D46" s="20">
        <f t="shared" si="10"/>
        <v>0</v>
      </c>
      <c r="E46" s="20"/>
      <c r="F46" s="36" t="str">
        <f t="shared" si="11"/>
        <v>MEGA_TYPE_NUMBER_OF_CHILDREN</v>
      </c>
      <c r="G46" s="36" t="str">
        <f t="shared" si="12"/>
        <v>string</v>
      </c>
      <c r="H46" s="29">
        <v>35</v>
      </c>
      <c r="W46" s="16" t="str">
        <f t="shared" si="13"/>
        <v>MEGA_TYPE_NUMBER_OF_CHILDREN  string,</v>
      </c>
      <c r="X46" s="67"/>
      <c r="Y46" s="68" t="str">
        <f t="shared" si="14"/>
        <v>MEGA_TYPE_NUMBER_OF_CHILDREN,</v>
      </c>
      <c r="Z46" s="67" t="s">
        <v>4521</v>
      </c>
      <c r="AA46" s="67"/>
      <c r="AB46" s="68" t="str">
        <f t="shared" si="15"/>
        <v>,a.MEGA_TYPE_NUMBER_OF_CHILDREN</v>
      </c>
    </row>
    <row r="47" spans="1:28">
      <c r="A47" t="s">
        <v>3990</v>
      </c>
      <c r="B47" s="16" t="str">
        <f t="shared" si="8"/>
        <v>mega_type_occupation string</v>
      </c>
      <c r="C47" s="20">
        <f t="shared" si="9"/>
        <v>21</v>
      </c>
      <c r="D47" s="20">
        <f t="shared" si="10"/>
        <v>0</v>
      </c>
      <c r="E47" s="20"/>
      <c r="F47" s="36" t="str">
        <f t="shared" si="11"/>
        <v>MEGA_TYPE_OCCUPATION</v>
      </c>
      <c r="G47" s="36" t="str">
        <f t="shared" si="12"/>
        <v>string</v>
      </c>
      <c r="H47" s="29">
        <v>36</v>
      </c>
      <c r="W47" s="16" t="str">
        <f t="shared" si="13"/>
        <v>MEGA_TYPE_OCCUPATION  string,</v>
      </c>
      <c r="X47" s="67"/>
      <c r="Y47" s="68" t="str">
        <f t="shared" si="14"/>
        <v>MEGA_TYPE_OCCUPATION,</v>
      </c>
      <c r="Z47" s="67" t="s">
        <v>4522</v>
      </c>
      <c r="AA47" s="67"/>
      <c r="AB47" s="68" t="str">
        <f t="shared" si="15"/>
        <v>,a.MEGA_TYPE_OCCUPATION</v>
      </c>
    </row>
    <row r="48" spans="1:28">
      <c r="A48" t="s">
        <v>3991</v>
      </c>
      <c r="B48" s="16" t="str">
        <f t="shared" si="8"/>
        <v>mega_type_presence_of_children string</v>
      </c>
      <c r="C48" s="20">
        <f t="shared" si="9"/>
        <v>31</v>
      </c>
      <c r="D48" s="20">
        <f t="shared" si="10"/>
        <v>0</v>
      </c>
      <c r="E48" s="20"/>
      <c r="F48" s="36" t="str">
        <f t="shared" si="11"/>
        <v>MEGA_TYPE_PRESENCE_OF_CHILDREN</v>
      </c>
      <c r="G48" s="36" t="str">
        <f t="shared" si="12"/>
        <v>string</v>
      </c>
      <c r="H48" s="29">
        <v>37</v>
      </c>
      <c r="W48" s="16" t="str">
        <f t="shared" si="13"/>
        <v>MEGA_TYPE_PRESENCE_OF_CHILDREN  string,</v>
      </c>
      <c r="X48" s="67"/>
      <c r="Y48" s="68" t="str">
        <f t="shared" si="14"/>
        <v>MEGA_TYPE_PRESENCE_OF_CHILDREN,</v>
      </c>
      <c r="Z48" s="67" t="s">
        <v>4523</v>
      </c>
      <c r="AA48" s="67"/>
      <c r="AB48" s="68" t="str">
        <f t="shared" si="15"/>
        <v>,a.MEGA_TYPE_PRESENCE_OF_CHILDREN</v>
      </c>
    </row>
    <row r="49" spans="1:28">
      <c r="A49" t="s">
        <v>3992</v>
      </c>
      <c r="B49" s="16" t="str">
        <f t="shared" si="8"/>
        <v>merkle_inf_cardholders_rank bigint</v>
      </c>
      <c r="C49" s="20">
        <f t="shared" si="9"/>
        <v>28</v>
      </c>
      <c r="D49" s="20">
        <f t="shared" si="10"/>
        <v>0</v>
      </c>
      <c r="E49" s="20"/>
      <c r="F49" s="36" t="str">
        <f t="shared" si="11"/>
        <v>MERKLE_INF_CARDHOLDERS_RANK</v>
      </c>
      <c r="G49" s="36" t="str">
        <f t="shared" si="12"/>
        <v>bigint</v>
      </c>
      <c r="H49" s="29">
        <v>38</v>
      </c>
      <c r="W49" s="16" t="str">
        <f t="shared" si="13"/>
        <v>MERKLE_INF_CARDHOLDERS_RANK  bigint,</v>
      </c>
      <c r="X49" s="67"/>
      <c r="Y49" s="68" t="str">
        <f t="shared" si="14"/>
        <v>MERKLE_INF_CARDHOLDERS_RANK,</v>
      </c>
      <c r="Z49" s="67" t="s">
        <v>4524</v>
      </c>
      <c r="AA49" s="67"/>
      <c r="AB49" s="68" t="str">
        <f t="shared" si="15"/>
        <v>,a.MERKLE_INF_CARDHOLDERS_RANK</v>
      </c>
    </row>
    <row r="50" spans="1:28">
      <c r="A50" t="s">
        <v>3993</v>
      </c>
      <c r="B50" s="16" t="str">
        <f t="shared" si="8"/>
        <v>merkle_marketing_index bigint</v>
      </c>
      <c r="C50" s="20">
        <f t="shared" si="9"/>
        <v>23</v>
      </c>
      <c r="D50" s="20">
        <f t="shared" si="10"/>
        <v>0</v>
      </c>
      <c r="E50" s="20"/>
      <c r="F50" s="36" t="str">
        <f t="shared" si="11"/>
        <v>MERKLE_MARKETING_INDEX</v>
      </c>
      <c r="G50" s="36" t="str">
        <f t="shared" si="12"/>
        <v>bigint</v>
      </c>
      <c r="H50" s="29">
        <v>39</v>
      </c>
      <c r="W50" s="16" t="str">
        <f t="shared" si="13"/>
        <v>MERKLE_MARKETING_INDEX  bigint,</v>
      </c>
      <c r="X50" s="67"/>
      <c r="Y50" s="68" t="str">
        <f t="shared" si="14"/>
        <v>MERKLE_MARKETING_INDEX,</v>
      </c>
      <c r="Z50" s="67" t="s">
        <v>4525</v>
      </c>
      <c r="AA50" s="67"/>
      <c r="AB50" s="68" t="str">
        <f t="shared" si="15"/>
        <v>,a.MERKLE_MARKETING_INDEX</v>
      </c>
    </row>
    <row r="51" spans="1:28">
      <c r="A51" t="s">
        <v>3994</v>
      </c>
      <c r="B51" s="16" t="str">
        <f t="shared" si="8"/>
        <v>merkle_marketing_rank bigint</v>
      </c>
      <c r="C51" s="20">
        <f t="shared" si="9"/>
        <v>22</v>
      </c>
      <c r="D51" s="20">
        <f t="shared" si="10"/>
        <v>0</v>
      </c>
      <c r="E51" s="20"/>
      <c r="F51" s="36" t="str">
        <f t="shared" si="11"/>
        <v>MERKLE_MARKETING_RANK</v>
      </c>
      <c r="G51" s="36" t="str">
        <f t="shared" si="12"/>
        <v>bigint</v>
      </c>
      <c r="H51" s="29">
        <v>40</v>
      </c>
      <c r="W51" s="16" t="str">
        <f t="shared" si="13"/>
        <v>MERKLE_MARKETING_RANK  bigint,</v>
      </c>
      <c r="X51" s="67"/>
      <c r="Y51" s="68" t="str">
        <f t="shared" si="14"/>
        <v>MERKLE_MARKETING_RANK,</v>
      </c>
      <c r="Z51" s="67" t="s">
        <v>4526</v>
      </c>
      <c r="AA51" s="67"/>
      <c r="AB51" s="68" t="str">
        <f t="shared" si="15"/>
        <v>,a.MERKLE_MARKETING_RANK</v>
      </c>
    </row>
    <row r="52" spans="1:28">
      <c r="A52" t="s">
        <v>3995</v>
      </c>
      <c r="B52" s="16" t="str">
        <f t="shared" si="8"/>
        <v>merkle_responder_rating bigint</v>
      </c>
      <c r="C52" s="20">
        <f t="shared" si="9"/>
        <v>24</v>
      </c>
      <c r="D52" s="20">
        <f t="shared" si="10"/>
        <v>0</v>
      </c>
      <c r="E52" s="20"/>
      <c r="F52" s="36" t="str">
        <f t="shared" si="11"/>
        <v>MERKLE_RESPONDER_RATING</v>
      </c>
      <c r="G52" s="36" t="str">
        <f t="shared" si="12"/>
        <v>igint</v>
      </c>
      <c r="H52" s="29">
        <v>41</v>
      </c>
      <c r="W52" s="16" t="str">
        <f t="shared" si="13"/>
        <v>MERKLE_RESPONDER_RATING  igint,</v>
      </c>
      <c r="X52" s="67"/>
      <c r="Y52" s="68" t="str">
        <f t="shared" si="14"/>
        <v>MERKLE_RESPONDER_RATING,</v>
      </c>
      <c r="Z52" s="67" t="s">
        <v>4527</v>
      </c>
      <c r="AA52" s="67"/>
      <c r="AB52" s="68" t="str">
        <f t="shared" si="15"/>
        <v>,a.MERKLE_RESPONDER_RATING</v>
      </c>
    </row>
    <row r="53" spans="1:28">
      <c r="A53" t="s">
        <v>3996</v>
      </c>
      <c r="B53" s="16" t="str">
        <f t="shared" si="8"/>
        <v>msa_code bigint</v>
      </c>
      <c r="C53" s="20">
        <f t="shared" si="9"/>
        <v>9</v>
      </c>
      <c r="D53" s="20">
        <f t="shared" si="10"/>
        <v>0</v>
      </c>
      <c r="E53" s="20"/>
      <c r="F53" s="36" t="str">
        <f t="shared" si="11"/>
        <v>MSA_CODE</v>
      </c>
      <c r="G53" s="36" t="str">
        <f t="shared" si="12"/>
        <v>bigint</v>
      </c>
      <c r="H53" s="29">
        <v>42</v>
      </c>
      <c r="W53" s="16" t="str">
        <f t="shared" si="13"/>
        <v>MSA_CODE  bigint,</v>
      </c>
      <c r="X53" s="67"/>
      <c r="Y53" s="68" t="str">
        <f t="shared" si="14"/>
        <v>MSA_CODE,</v>
      </c>
      <c r="Z53" s="67" t="s">
        <v>4528</v>
      </c>
      <c r="AA53" s="67"/>
      <c r="AB53" s="68" t="str">
        <f t="shared" si="15"/>
        <v>,a.MSA_CODE</v>
      </c>
    </row>
    <row r="54" spans="1:28">
      <c r="A54" t="s">
        <v>3997</v>
      </c>
      <c r="B54" s="16" t="str">
        <f t="shared" si="8"/>
        <v>new_credit_range bigint</v>
      </c>
      <c r="C54" s="20">
        <f t="shared" si="9"/>
        <v>17</v>
      </c>
      <c r="D54" s="20">
        <f t="shared" si="10"/>
        <v>0</v>
      </c>
      <c r="E54" s="20"/>
      <c r="F54" s="36" t="str">
        <f t="shared" si="11"/>
        <v>NEW_CREDIT_RANGE</v>
      </c>
      <c r="G54" s="36" t="str">
        <f t="shared" si="12"/>
        <v>bigint</v>
      </c>
      <c r="H54" s="29">
        <v>43</v>
      </c>
      <c r="W54" s="16" t="str">
        <f t="shared" si="13"/>
        <v>NEW_CREDIT_RANGE  bigint,</v>
      </c>
      <c r="X54" s="67"/>
      <c r="Y54" s="68" t="str">
        <f t="shared" si="14"/>
        <v>NEW_CREDIT_RANGE,</v>
      </c>
      <c r="Z54" s="67" t="s">
        <v>4529</v>
      </c>
      <c r="AA54" s="67"/>
      <c r="AB54" s="68" t="str">
        <f t="shared" si="15"/>
        <v>,a.NEW_CREDIT_RANGE</v>
      </c>
    </row>
    <row r="55" spans="1:28">
      <c r="A55" t="s">
        <v>3998</v>
      </c>
      <c r="B55" s="16" t="str">
        <f t="shared" si="8"/>
        <v>nm1_birthdate string</v>
      </c>
      <c r="C55" s="20">
        <f t="shared" si="9"/>
        <v>14</v>
      </c>
      <c r="D55" s="20">
        <f t="shared" si="10"/>
        <v>0</v>
      </c>
      <c r="E55" s="20"/>
      <c r="F55" s="36" t="str">
        <f t="shared" si="11"/>
        <v>NM1_BIRTHDATE</v>
      </c>
      <c r="G55" s="36" t="str">
        <f t="shared" si="12"/>
        <v>string</v>
      </c>
      <c r="H55" s="29">
        <v>44</v>
      </c>
      <c r="W55" s="16" t="str">
        <f t="shared" si="13"/>
        <v>NM1_BIRTHDATE  string,</v>
      </c>
      <c r="X55" s="67"/>
      <c r="Y55" s="68" t="str">
        <f t="shared" si="14"/>
        <v>NM1_BIRTHDATE,</v>
      </c>
      <c r="Z55" s="67" t="s">
        <v>4530</v>
      </c>
      <c r="AA55" s="67"/>
      <c r="AB55" s="68" t="str">
        <f t="shared" si="15"/>
        <v>,a.NM1_BIRTHDATE</v>
      </c>
    </row>
    <row r="56" spans="1:28">
      <c r="A56" t="s">
        <v>3999</v>
      </c>
      <c r="B56" s="16" t="str">
        <f t="shared" si="8"/>
        <v>nm1_gender string</v>
      </c>
      <c r="C56" s="20">
        <f t="shared" si="9"/>
        <v>11</v>
      </c>
      <c r="D56" s="20">
        <f t="shared" si="10"/>
        <v>0</v>
      </c>
      <c r="E56" s="20"/>
      <c r="F56" s="36" t="str">
        <f t="shared" si="11"/>
        <v>NM1_GENDER</v>
      </c>
      <c r="G56" s="36" t="str">
        <f t="shared" si="12"/>
        <v>string</v>
      </c>
      <c r="H56" s="29">
        <v>45</v>
      </c>
      <c r="W56" s="16" t="str">
        <f t="shared" si="13"/>
        <v>NM1_GENDER  string,</v>
      </c>
      <c r="X56" s="67"/>
      <c r="Y56" s="68" t="str">
        <f t="shared" si="14"/>
        <v>NM1_GENDER,</v>
      </c>
      <c r="Z56" s="67" t="s">
        <v>4531</v>
      </c>
      <c r="AA56" s="67"/>
      <c r="AB56" s="68" t="str">
        <f t="shared" si="15"/>
        <v>,a.NM1_GENDER</v>
      </c>
    </row>
    <row r="57" spans="1:28">
      <c r="A57" t="s">
        <v>4000</v>
      </c>
      <c r="B57" s="16" t="str">
        <f t="shared" si="8"/>
        <v>nm1_marital_status string</v>
      </c>
      <c r="C57" s="20">
        <f t="shared" si="9"/>
        <v>19</v>
      </c>
      <c r="D57" s="20">
        <f t="shared" si="10"/>
        <v>0</v>
      </c>
      <c r="E57" s="20"/>
      <c r="F57" s="36" t="str">
        <f t="shared" si="11"/>
        <v>NM1_MARITAL_STATUS</v>
      </c>
      <c r="G57" s="36" t="str">
        <f t="shared" si="12"/>
        <v>string</v>
      </c>
      <c r="H57" s="29">
        <v>46</v>
      </c>
      <c r="W57" s="16" t="str">
        <f t="shared" si="13"/>
        <v>NM1_MARITAL_STATUS  string,</v>
      </c>
      <c r="X57" s="67"/>
      <c r="Y57" s="68" t="str">
        <f t="shared" si="14"/>
        <v>NM1_MARITAL_STATUS,</v>
      </c>
      <c r="Z57" s="67" t="s">
        <v>4532</v>
      </c>
      <c r="AA57" s="67"/>
      <c r="AB57" s="68" t="str">
        <f t="shared" si="15"/>
        <v>,a.NM1_MARITAL_STATUS</v>
      </c>
    </row>
    <row r="58" spans="1:28">
      <c r="A58" t="s">
        <v>4001</v>
      </c>
      <c r="B58" s="16" t="str">
        <f t="shared" si="8"/>
        <v>num_credit_lines bigint</v>
      </c>
      <c r="C58" s="20">
        <f t="shared" si="9"/>
        <v>17</v>
      </c>
      <c r="D58" s="20">
        <f t="shared" si="10"/>
        <v>0</v>
      </c>
      <c r="E58" s="20"/>
      <c r="F58" s="36" t="str">
        <f t="shared" si="11"/>
        <v>NUM_CREDIT_LINES</v>
      </c>
      <c r="G58" s="36" t="str">
        <f t="shared" si="12"/>
        <v>bigint</v>
      </c>
      <c r="H58" s="29">
        <v>47</v>
      </c>
      <c r="W58" s="16" t="str">
        <f t="shared" si="13"/>
        <v>NUM_CREDIT_LINES  bigint,</v>
      </c>
      <c r="X58" s="67"/>
      <c r="Y58" s="68" t="str">
        <f t="shared" si="14"/>
        <v>NUM_CREDIT_LINES,</v>
      </c>
      <c r="Z58" s="67" t="s">
        <v>4533</v>
      </c>
      <c r="AA58" s="67"/>
      <c r="AB58" s="68" t="str">
        <f t="shared" si="15"/>
        <v>,a.NUM_CREDIT_LINES</v>
      </c>
    </row>
    <row r="59" spans="1:28">
      <c r="A59" t="s">
        <v>4002</v>
      </c>
      <c r="B59" s="16" t="str">
        <f t="shared" si="8"/>
        <v>premium_bank_card string</v>
      </c>
      <c r="C59" s="20">
        <f t="shared" si="9"/>
        <v>18</v>
      </c>
      <c r="D59" s="20">
        <f t="shared" si="10"/>
        <v>0</v>
      </c>
      <c r="E59" s="20"/>
      <c r="F59" s="36" t="str">
        <f t="shared" si="11"/>
        <v>PREMIUM_BANK_CARD</v>
      </c>
      <c r="G59" s="36" t="str">
        <f t="shared" si="12"/>
        <v>string</v>
      </c>
      <c r="H59" s="29">
        <v>48</v>
      </c>
      <c r="W59" s="16" t="str">
        <f t="shared" si="13"/>
        <v>PREMIUM_BANK_CARD  string,</v>
      </c>
      <c r="X59" s="67"/>
      <c r="Y59" s="68" t="str">
        <f t="shared" si="14"/>
        <v>PREMIUM_BANK_CARD,</v>
      </c>
      <c r="Z59" s="67" t="s">
        <v>4534</v>
      </c>
      <c r="AA59" s="67"/>
      <c r="AB59" s="68" t="str">
        <f t="shared" si="15"/>
        <v>,a.PREMIUM_BANK_CARD</v>
      </c>
    </row>
    <row r="60" spans="1:28">
      <c r="A60" t="s">
        <v>4003</v>
      </c>
      <c r="B60" s="16" t="str">
        <f t="shared" si="8"/>
        <v>prob_ordering_through_internet bigint</v>
      </c>
      <c r="C60" s="20">
        <f t="shared" si="9"/>
        <v>31</v>
      </c>
      <c r="D60" s="20">
        <f t="shared" si="10"/>
        <v>0</v>
      </c>
      <c r="E60" s="20"/>
      <c r="F60" s="36" t="str">
        <f t="shared" si="11"/>
        <v>PROB_ORDERING_THROUGH_INTERNET</v>
      </c>
      <c r="G60" s="36" t="str">
        <f t="shared" si="12"/>
        <v>bigint</v>
      </c>
      <c r="H60" s="29">
        <v>49</v>
      </c>
      <c r="W60" s="16" t="str">
        <f t="shared" si="13"/>
        <v>PROB_ORDERING_THROUGH_INTERNET  bigint,</v>
      </c>
      <c r="X60" s="67"/>
      <c r="Y60" s="68" t="str">
        <f t="shared" si="14"/>
        <v>PROB_ORDERING_THROUGH_INTERNET,</v>
      </c>
      <c r="Z60" s="67" t="s">
        <v>4535</v>
      </c>
      <c r="AA60" s="67"/>
      <c r="AB60" s="68" t="str">
        <f t="shared" si="15"/>
        <v>,a.PROB_ORDERING_THROUGH_INTERNET</v>
      </c>
    </row>
    <row r="61" spans="1:28">
      <c r="A61" t="s">
        <v>4004</v>
      </c>
      <c r="B61" s="16" t="str">
        <f t="shared" si="8"/>
        <v>prob_ordering_through_mail bigint</v>
      </c>
      <c r="C61" s="20">
        <f t="shared" si="9"/>
        <v>27</v>
      </c>
      <c r="D61" s="20">
        <f t="shared" si="10"/>
        <v>0</v>
      </c>
      <c r="E61" s="20"/>
      <c r="F61" s="36" t="str">
        <f t="shared" si="11"/>
        <v>PROB_ORDERING_THROUGH_MAIL</v>
      </c>
      <c r="G61" s="36" t="str">
        <f t="shared" si="12"/>
        <v>bigint</v>
      </c>
      <c r="H61" s="29">
        <v>50</v>
      </c>
      <c r="W61" s="16" t="str">
        <f t="shared" si="13"/>
        <v>PROB_ORDERING_THROUGH_MAIL  bigint,</v>
      </c>
      <c r="X61" s="67"/>
      <c r="Y61" s="68" t="str">
        <f t="shared" si="14"/>
        <v>PROB_ORDERING_THROUGH_MAIL,</v>
      </c>
      <c r="Z61" s="67" t="s">
        <v>4536</v>
      </c>
      <c r="AA61" s="67"/>
      <c r="AB61" s="68" t="str">
        <f t="shared" si="15"/>
        <v>,a.PROB_ORDERING_THROUGH_MAIL</v>
      </c>
    </row>
    <row r="62" spans="1:28">
      <c r="A62" t="s">
        <v>4005</v>
      </c>
      <c r="B62" s="16" t="str">
        <f t="shared" si="8"/>
        <v>prob_ordering_through_phone bigint</v>
      </c>
      <c r="C62" s="20">
        <f t="shared" si="9"/>
        <v>28</v>
      </c>
      <c r="D62" s="20">
        <f t="shared" si="10"/>
        <v>0</v>
      </c>
      <c r="E62" s="20"/>
      <c r="F62" s="36" t="str">
        <f t="shared" si="11"/>
        <v>PROB_ORDERING_THROUGH_PHONE</v>
      </c>
      <c r="G62" s="36" t="str">
        <f t="shared" si="12"/>
        <v>bigint</v>
      </c>
      <c r="H62" s="29">
        <v>51</v>
      </c>
      <c r="W62" s="16" t="str">
        <f t="shared" si="13"/>
        <v>PROB_ORDERING_THROUGH_PHONE  bigint,</v>
      </c>
      <c r="X62" s="67"/>
      <c r="Y62" s="68" t="str">
        <f t="shared" si="14"/>
        <v>PROB_ORDERING_THROUGH_PHONE,</v>
      </c>
      <c r="Z62" s="67" t="s">
        <v>4537</v>
      </c>
      <c r="AA62" s="67"/>
      <c r="AB62" s="68" t="str">
        <f t="shared" si="15"/>
        <v>,a.PROB_ORDERING_THROUGH_PHONE</v>
      </c>
    </row>
    <row r="63" spans="1:28">
      <c r="A63" t="s">
        <v>4006</v>
      </c>
      <c r="B63" s="16" t="str">
        <f t="shared" si="8"/>
        <v>retail_card string</v>
      </c>
      <c r="C63" s="20">
        <f t="shared" si="9"/>
        <v>12</v>
      </c>
      <c r="D63" s="20">
        <f t="shared" si="10"/>
        <v>0</v>
      </c>
      <c r="E63" s="20"/>
      <c r="F63" s="36" t="str">
        <f t="shared" si="11"/>
        <v>RETAIL_CARD</v>
      </c>
      <c r="G63" s="36" t="str">
        <f t="shared" si="12"/>
        <v>string</v>
      </c>
      <c r="H63" s="29">
        <v>52</v>
      </c>
      <c r="W63" s="16" t="str">
        <f t="shared" si="13"/>
        <v>RETAIL_CARD  string,</v>
      </c>
      <c r="X63" s="67"/>
      <c r="Y63" s="68" t="str">
        <f t="shared" si="14"/>
        <v>RETAIL_CARD,</v>
      </c>
      <c r="Z63" s="67" t="s">
        <v>4538</v>
      </c>
      <c r="AA63" s="67"/>
      <c r="AB63" s="68" t="str">
        <f t="shared" si="15"/>
        <v>,a.RETAIL_CARD</v>
      </c>
    </row>
    <row r="64" spans="1:28">
      <c r="A64" t="s">
        <v>4007</v>
      </c>
      <c r="B64" s="16" t="str">
        <f t="shared" si="8"/>
        <v>rural_urban_county_size_code bigint</v>
      </c>
      <c r="C64" s="20">
        <f t="shared" si="9"/>
        <v>29</v>
      </c>
      <c r="D64" s="20">
        <f t="shared" si="10"/>
        <v>0</v>
      </c>
      <c r="E64" s="20"/>
      <c r="F64" s="36" t="str">
        <f t="shared" si="11"/>
        <v>RURAL_URBAN_COUNTY_SIZE_CODE</v>
      </c>
      <c r="G64" s="36" t="str">
        <f t="shared" si="12"/>
        <v>bigint</v>
      </c>
      <c r="H64" s="29">
        <v>53</v>
      </c>
      <c r="W64" s="16" t="str">
        <f t="shared" si="13"/>
        <v>RURAL_URBAN_COUNTY_SIZE_CODE  bigint,</v>
      </c>
      <c r="X64" s="67"/>
      <c r="Y64" s="68" t="str">
        <f t="shared" si="14"/>
        <v>RURAL_URBAN_COUNTY_SIZE_CODE,</v>
      </c>
      <c r="Z64" s="67" t="s">
        <v>4539</v>
      </c>
      <c r="AA64" s="67"/>
      <c r="AB64" s="68" t="str">
        <f t="shared" si="15"/>
        <v>,a.RURAL_URBAN_COUNTY_SIZE_CODE</v>
      </c>
    </row>
    <row r="65" spans="1:28">
      <c r="A65" t="s">
        <v>4008</v>
      </c>
      <c r="B65" s="16" t="str">
        <f t="shared" si="8"/>
        <v>social_iq_facebook bigint</v>
      </c>
      <c r="C65" s="20">
        <f t="shared" si="9"/>
        <v>19</v>
      </c>
      <c r="D65" s="20">
        <f t="shared" si="10"/>
        <v>0</v>
      </c>
      <c r="E65" s="20"/>
      <c r="F65" s="36" t="str">
        <f t="shared" si="11"/>
        <v>SOCIAL_IQ_FACEBOOK</v>
      </c>
      <c r="G65" s="36" t="str">
        <f t="shared" si="12"/>
        <v>bigint</v>
      </c>
      <c r="H65" s="29">
        <v>54</v>
      </c>
      <c r="W65" s="16" t="str">
        <f t="shared" si="13"/>
        <v>SOCIAL_IQ_FACEBOOK  bigint,</v>
      </c>
      <c r="X65" s="67"/>
      <c r="Y65" s="68" t="str">
        <f t="shared" si="14"/>
        <v>SOCIAL_IQ_FACEBOOK,</v>
      </c>
      <c r="Z65" s="67" t="s">
        <v>4540</v>
      </c>
      <c r="AA65" s="67"/>
      <c r="AB65" s="68" t="str">
        <f t="shared" si="15"/>
        <v>,a.SOCIAL_IQ_FACEBOOK</v>
      </c>
    </row>
    <row r="66" spans="1:28">
      <c r="A66" t="s">
        <v>4009</v>
      </c>
      <c r="B66" s="16" t="str">
        <f t="shared" si="8"/>
        <v>social_iq_twitter bigint</v>
      </c>
      <c r="C66" s="20">
        <f t="shared" si="9"/>
        <v>18</v>
      </c>
      <c r="D66" s="20">
        <f t="shared" si="10"/>
        <v>0</v>
      </c>
      <c r="E66" s="20"/>
      <c r="F66" s="36" t="str">
        <f t="shared" si="11"/>
        <v>SOCIAL_IQ_TWITTER</v>
      </c>
      <c r="G66" s="36" t="str">
        <f t="shared" si="12"/>
        <v>bigint</v>
      </c>
      <c r="H66" s="29">
        <v>55</v>
      </c>
      <c r="W66" s="16" t="str">
        <f t="shared" si="13"/>
        <v>SOCIAL_IQ_TWITTER  bigint,</v>
      </c>
      <c r="X66" s="67"/>
      <c r="Y66" s="68" t="str">
        <f t="shared" si="14"/>
        <v>SOCIAL_IQ_TWITTER,</v>
      </c>
      <c r="Z66" s="67" t="s">
        <v>4541</v>
      </c>
      <c r="AA66" s="67"/>
      <c r="AB66" s="68" t="str">
        <f t="shared" si="15"/>
        <v>,a.SOCIAL_IQ_TWITTER</v>
      </c>
    </row>
    <row r="67" spans="1:28">
      <c r="A67" t="s">
        <v>4010</v>
      </c>
      <c r="B67" s="16" t="str">
        <f t="shared" si="8"/>
        <v>spendex_apparel double</v>
      </c>
      <c r="C67" s="20">
        <f t="shared" si="9"/>
        <v>16</v>
      </c>
      <c r="D67" s="20">
        <f t="shared" si="10"/>
        <v>0</v>
      </c>
      <c r="E67" s="20"/>
      <c r="F67" s="44" t="str">
        <f t="shared" si="11"/>
        <v>SPENDEX_APPAREL</v>
      </c>
      <c r="G67" s="36" t="str">
        <f t="shared" si="12"/>
        <v>double</v>
      </c>
      <c r="H67" s="29">
        <v>56</v>
      </c>
      <c r="W67" s="16" t="str">
        <f t="shared" si="13"/>
        <v>SPENDEX_APPAREL  double,</v>
      </c>
      <c r="X67" s="67"/>
      <c r="Y67" s="68" t="str">
        <f t="shared" si="14"/>
        <v>SPENDEX_APPAREL,</v>
      </c>
      <c r="Z67" s="67" t="s">
        <v>4542</v>
      </c>
      <c r="AA67" s="67"/>
      <c r="AB67" s="68" t="str">
        <f t="shared" si="15"/>
        <v>,a.SPENDEX_APPAREL</v>
      </c>
    </row>
    <row r="68" spans="1:28">
      <c r="A68" t="s">
        <v>4011</v>
      </c>
      <c r="B68" s="16" t="str">
        <f t="shared" si="8"/>
        <v>spendex_plus double</v>
      </c>
      <c r="C68" s="20">
        <f t="shared" si="9"/>
        <v>13</v>
      </c>
      <c r="D68" s="20">
        <f t="shared" si="10"/>
        <v>0</v>
      </c>
      <c r="E68" s="20"/>
      <c r="F68" s="44" t="str">
        <f t="shared" si="11"/>
        <v>SPENDEX_PLUS</v>
      </c>
      <c r="G68" s="36" t="str">
        <f t="shared" si="12"/>
        <v>double</v>
      </c>
      <c r="H68" s="29">
        <v>57</v>
      </c>
      <c r="W68" s="16" t="str">
        <f t="shared" si="13"/>
        <v>SPENDEX_PLUS  double,</v>
      </c>
      <c r="X68" s="67"/>
      <c r="Y68" s="68" t="str">
        <f t="shared" si="14"/>
        <v>SPENDEX_PLUS,</v>
      </c>
      <c r="Z68" s="67" t="s">
        <v>4543</v>
      </c>
      <c r="AA68" s="67"/>
      <c r="AB68" s="68" t="str">
        <f t="shared" si="15"/>
        <v>,a.SPENDEX_PLUS</v>
      </c>
    </row>
    <row r="69" spans="1:28">
      <c r="A69" t="s">
        <v>4012</v>
      </c>
      <c r="B69" s="16" t="str">
        <f t="shared" si="8"/>
        <v>spoken_language string</v>
      </c>
      <c r="C69" s="20">
        <f t="shared" si="9"/>
        <v>16</v>
      </c>
      <c r="D69" s="20">
        <f t="shared" si="10"/>
        <v>0</v>
      </c>
      <c r="E69" s="20"/>
      <c r="F69" s="36" t="str">
        <f t="shared" si="11"/>
        <v>SPOKEN_LANGUAGE</v>
      </c>
      <c r="G69" s="36" t="str">
        <f t="shared" si="12"/>
        <v>string</v>
      </c>
      <c r="H69" s="29">
        <v>58</v>
      </c>
      <c r="W69" s="16" t="str">
        <f t="shared" si="13"/>
        <v>SPOKEN_LANGUAGE  string,</v>
      </c>
      <c r="X69" s="67"/>
      <c r="Y69" s="68" t="str">
        <f t="shared" si="14"/>
        <v>SPOKEN_LANGUAGE,</v>
      </c>
      <c r="Z69" s="67" t="s">
        <v>4544</v>
      </c>
      <c r="AA69" s="67"/>
      <c r="AB69" s="68" t="str">
        <f t="shared" si="15"/>
        <v>,a.SPOKEN_LANGUAGE</v>
      </c>
    </row>
    <row r="70" spans="1:28">
      <c r="A70" t="s">
        <v>4013</v>
      </c>
      <c r="B70" s="16" t="str">
        <f t="shared" si="8"/>
        <v>upd_dt string</v>
      </c>
      <c r="C70" s="20">
        <f t="shared" si="9"/>
        <v>7</v>
      </c>
      <c r="D70" s="20">
        <f t="shared" si="10"/>
        <v>0</v>
      </c>
      <c r="E70" s="20"/>
      <c r="F70" s="36" t="str">
        <f t="shared" si="11"/>
        <v>UPD_DT</v>
      </c>
      <c r="G70" s="36" t="str">
        <f t="shared" si="12"/>
        <v>string</v>
      </c>
      <c r="H70" s="29">
        <v>59</v>
      </c>
      <c r="W70" s="16" t="str">
        <f t="shared" si="13"/>
        <v>UPD_DT  string,</v>
      </c>
      <c r="X70" s="67"/>
      <c r="Y70" s="68" t="str">
        <f t="shared" si="14"/>
        <v>UPD_DT,</v>
      </c>
      <c r="Z70" s="67" t="s">
        <v>4545</v>
      </c>
      <c r="AA70" s="67"/>
      <c r="AB70" s="68" t="str">
        <f t="shared" si="15"/>
        <v>,a.UPD_DT</v>
      </c>
    </row>
    <row r="71" spans="1:28">
      <c r="A71" t="s">
        <v>4014</v>
      </c>
      <c r="B71" s="16" t="str">
        <f t="shared" si="8"/>
        <v>upscale_retail_card string</v>
      </c>
      <c r="C71" s="20">
        <f t="shared" si="9"/>
        <v>20</v>
      </c>
      <c r="D71" s="20">
        <f t="shared" si="10"/>
        <v>0</v>
      </c>
      <c r="E71" s="20"/>
      <c r="F71" s="36" t="str">
        <f t="shared" si="11"/>
        <v>UPSCALE_RETAIL_CARD</v>
      </c>
      <c r="G71" s="36" t="str">
        <f t="shared" si="12"/>
        <v>string</v>
      </c>
      <c r="H71" s="29">
        <v>60</v>
      </c>
      <c r="W71" s="16" t="str">
        <f t="shared" si="13"/>
        <v>UPSCALE_RETAIL_CARD  string,</v>
      </c>
      <c r="X71" s="67"/>
      <c r="Y71" s="68" t="str">
        <f t="shared" si="14"/>
        <v>UPSCALE_RETAIL_CARD,</v>
      </c>
      <c r="Z71" s="67" t="s">
        <v>4546</v>
      </c>
      <c r="AA71" s="67"/>
      <c r="AB71" s="68" t="str">
        <f t="shared" si="15"/>
        <v>,a.UPSCALE_RETAIL_CARD</v>
      </c>
    </row>
    <row r="72" spans="1:28">
      <c r="A72" t="s">
        <v>80</v>
      </c>
      <c r="B72" s="16" t="str">
        <f t="shared" si="8"/>
        <v>crt_tmst string</v>
      </c>
      <c r="C72" s="20">
        <f t="shared" si="9"/>
        <v>9</v>
      </c>
      <c r="D72" s="20">
        <f t="shared" si="10"/>
        <v>0</v>
      </c>
      <c r="E72" s="20"/>
      <c r="F72" s="36" t="str">
        <f t="shared" si="11"/>
        <v>CRT_TMST</v>
      </c>
      <c r="G72" s="36" t="str">
        <f t="shared" si="12"/>
        <v>string</v>
      </c>
      <c r="H72" s="29">
        <v>61</v>
      </c>
      <c r="W72" s="16" t="str">
        <f t="shared" si="13"/>
        <v>CRT_TMST  string,</v>
      </c>
      <c r="X72" s="67"/>
      <c r="Y72" s="68" t="str">
        <f t="shared" si="14"/>
        <v>CRT_TMST,</v>
      </c>
      <c r="Z72" s="67" t="s">
        <v>3341</v>
      </c>
      <c r="AA72" s="67"/>
      <c r="AB72" s="68" t="str">
        <f t="shared" si="15"/>
        <v>,a.CRT_TMST</v>
      </c>
    </row>
    <row r="73" spans="1:28">
      <c r="A73" t="s">
        <v>81</v>
      </c>
      <c r="B73" s="16" t="str">
        <f t="shared" si="8"/>
        <v>updt_tmst string</v>
      </c>
      <c r="C73" s="20">
        <f t="shared" si="9"/>
        <v>10</v>
      </c>
      <c r="D73" s="20">
        <f t="shared" si="10"/>
        <v>0</v>
      </c>
      <c r="E73" s="20"/>
      <c r="F73" s="36" t="str">
        <f t="shared" si="11"/>
        <v>UPDT_TMST</v>
      </c>
      <c r="G73" s="36" t="str">
        <f t="shared" si="12"/>
        <v>string</v>
      </c>
      <c r="H73" s="29">
        <v>62</v>
      </c>
      <c r="W73" s="16" t="str">
        <f t="shared" si="13"/>
        <v>UPDT_TMST  string,</v>
      </c>
      <c r="X73" s="67"/>
      <c r="Y73" s="68" t="str">
        <f t="shared" si="14"/>
        <v>UPDT_TMST,</v>
      </c>
      <c r="Z73" s="67" t="s">
        <v>3342</v>
      </c>
      <c r="AA73" s="67"/>
      <c r="AB73" s="68" t="str">
        <f t="shared" si="15"/>
        <v>,a.UPDT_TMST</v>
      </c>
    </row>
    <row r="75" spans="1:28">
      <c r="A75" t="s">
        <v>4015</v>
      </c>
    </row>
    <row r="76" spans="1:28">
      <c r="A76" t="s">
        <v>4016</v>
      </c>
    </row>
  </sheetData>
  <mergeCells count="5">
    <mergeCell ref="F1:I1"/>
    <mergeCell ref="G3:K3"/>
    <mergeCell ref="G4:K4"/>
    <mergeCell ref="G5:K5"/>
    <mergeCell ref="G6:K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T49"/>
  <sheetViews>
    <sheetView topLeftCell="F1" zoomScale="80" zoomScaleNormal="80" workbookViewId="0">
      <pane xSplit="25440" topLeftCell="V1"/>
      <selection activeCell="R30" sqref="R30"/>
      <selection pane="topRight" activeCell="G6" sqref="G6:K6"/>
    </sheetView>
  </sheetViews>
  <sheetFormatPr defaultRowHeight="15" outlineLevelCol="1"/>
  <cols>
    <col min="1" max="1" width="69.42578125" customWidth="1"/>
    <col min="6" max="6" width="37.140625" bestFit="1" customWidth="1"/>
    <col min="7" max="7" width="12" bestFit="1" customWidth="1"/>
    <col min="9" max="9" width="12" bestFit="1" customWidth="1"/>
    <col min="10" max="10" width="12" customWidth="1"/>
    <col min="11" max="11" width="22.42578125" customWidth="1"/>
    <col min="12" max="12" width="15" customWidth="1"/>
    <col min="13" max="13" width="23.5703125" bestFit="1" customWidth="1"/>
    <col min="14" max="14" width="23.7109375" bestFit="1" customWidth="1"/>
    <col min="15" max="15" width="23.5703125" bestFit="1" customWidth="1"/>
    <col min="17" max="18" width="19.85546875" style="165" customWidth="1"/>
    <col min="19" max="32" width="19.85546875" style="165" customWidth="1" outlineLevel="1"/>
    <col min="33" max="33" width="12" style="195" bestFit="1" customWidth="1"/>
    <col min="34" max="34" width="33.7109375" style="195" customWidth="1"/>
    <col min="35" max="35" width="30.5703125" customWidth="1"/>
    <col min="36" max="36" width="12" bestFit="1" customWidth="1"/>
    <col min="38" max="38" width="34.140625" customWidth="1"/>
    <col min="39" max="39" width="28" customWidth="1"/>
    <col min="40" max="40" width="15.28515625" customWidth="1"/>
    <col min="42" max="42" width="48.42578125" customWidth="1"/>
    <col min="43" max="43" width="29.28515625" customWidth="1"/>
    <col min="45" max="48" width="16.140625" customWidth="1"/>
    <col min="49" max="49" width="14.28515625" customWidth="1"/>
    <col min="51" max="51" width="20.42578125" style="210" customWidth="1"/>
    <col min="57" max="57" width="25.5703125" customWidth="1"/>
    <col min="60" max="60" width="9.140625" style="16"/>
    <col min="61" max="61" width="25.5703125" customWidth="1"/>
    <col min="63" max="63" width="17.140625" customWidth="1"/>
    <col min="65" max="65" width="10.85546875" bestFit="1" customWidth="1"/>
  </cols>
  <sheetData>
    <row r="1" spans="1:72" ht="19.5" thickBot="1">
      <c r="F1" s="473" t="str">
        <f>UPPER(G5)</f>
        <v>ODS_BRAND_CUSTOMER_T</v>
      </c>
      <c r="G1" s="473"/>
      <c r="H1" s="473"/>
      <c r="I1" s="473"/>
      <c r="J1" s="208"/>
      <c r="W1" s="5"/>
      <c r="X1" s="5"/>
      <c r="Y1" s="5"/>
      <c r="Z1" s="5"/>
      <c r="AA1" s="5"/>
      <c r="AB1" s="5"/>
    </row>
    <row r="2" spans="1:72" ht="18.75">
      <c r="F2" s="6"/>
      <c r="I2" s="4"/>
      <c r="J2" s="4"/>
      <c r="M2" s="38" t="s">
        <v>86</v>
      </c>
      <c r="W2" s="5"/>
      <c r="X2" s="5"/>
      <c r="Y2" s="5"/>
      <c r="Z2" s="5"/>
      <c r="AA2" s="5"/>
      <c r="AB2" s="5"/>
      <c r="AH2" s="211" t="s">
        <v>4419</v>
      </c>
      <c r="AI2" s="211" t="s">
        <v>4420</v>
      </c>
      <c r="AL2" s="211" t="s">
        <v>4421</v>
      </c>
      <c r="AM2" s="211" t="s">
        <v>4422</v>
      </c>
      <c r="AP2" s="211" t="s">
        <v>4423</v>
      </c>
      <c r="AQ2" s="211" t="s">
        <v>4424</v>
      </c>
      <c r="AS2" s="211" t="s">
        <v>4425</v>
      </c>
      <c r="AT2" s="211" t="s">
        <v>4426</v>
      </c>
      <c r="AW2" s="211" t="s">
        <v>4427</v>
      </c>
      <c r="AX2" s="211" t="s">
        <v>4428</v>
      </c>
      <c r="AZ2" s="211" t="s">
        <v>4419</v>
      </c>
      <c r="BA2" s="211" t="s">
        <v>4420</v>
      </c>
      <c r="BD2" s="211" t="s">
        <v>4421</v>
      </c>
      <c r="BE2" s="211" t="s">
        <v>4422</v>
      </c>
      <c r="BH2" s="211" t="s">
        <v>4423</v>
      </c>
      <c r="BI2" s="211" t="s">
        <v>4424</v>
      </c>
      <c r="BK2" s="211" t="s">
        <v>4425</v>
      </c>
      <c r="BL2" s="211" t="s">
        <v>4426</v>
      </c>
      <c r="BO2" s="211" t="s">
        <v>4427</v>
      </c>
      <c r="BP2" s="211" t="s">
        <v>4428</v>
      </c>
      <c r="BT2" s="211" t="s">
        <v>4429</v>
      </c>
    </row>
    <row r="3" spans="1:72">
      <c r="F3" s="3" t="s">
        <v>87</v>
      </c>
      <c r="G3" s="475" t="s">
        <v>106</v>
      </c>
      <c r="H3" s="475"/>
      <c r="I3" s="475"/>
      <c r="J3" s="475"/>
      <c r="K3" s="475"/>
      <c r="L3" s="148"/>
      <c r="M3" s="39" t="s">
        <v>107</v>
      </c>
      <c r="W3" s="5"/>
      <c r="X3" s="5"/>
      <c r="Y3" s="5"/>
      <c r="Z3" s="5"/>
      <c r="AA3" s="5"/>
      <c r="AB3" s="5"/>
      <c r="BT3" s="16" t="str">
        <f>"hive -e 'set hive.cli.print.header=true; select * from "&amp;G6&amp;" acquisition_date = "&amp;"""22-APR-17"""&amp;" limit 10000;'&gt;"&amp;$G$4&amp;"_"&amp;$G$6&amp;"_10k_sample.txt;"</f>
        <v>hive -e 'set hive.cli.print.header=true; select * from DB_CUSTBASE_PRODREFRESH.ODS_BRAND_CUSTOMER_T acquisition_date = "22-APR-17" limit 10000;'&gt;DB_CUSTBASE_PRODREFRESH_DB_CUSTBASE_PRODREFRESH.ODS_BRAND_CUSTOMER_T_10k_sample.txt;</v>
      </c>
    </row>
    <row r="4" spans="1:72" ht="15.75" thickBot="1">
      <c r="F4" s="3" t="s">
        <v>88</v>
      </c>
      <c r="G4" s="474" t="str">
        <f>LEFT(G6,(FIND(".",G6)-1))</f>
        <v>DB_CUSTBASE_PRODREFRESH</v>
      </c>
      <c r="H4" s="474" t="e">
        <f>LEFT(H6,(FIND(".",H6)-1))</f>
        <v>#VALUE!</v>
      </c>
      <c r="I4" s="474" t="e">
        <f>LEFT(I6,(FIND(".",I6)-1))</f>
        <v>#VALUE!</v>
      </c>
      <c r="J4" s="474"/>
      <c r="K4" s="474" t="e">
        <f>LEFT(K6,(FIND(".",K6)-1))</f>
        <v>#VALUE!</v>
      </c>
      <c r="L4" s="147"/>
      <c r="M4" s="40" t="s">
        <v>108</v>
      </c>
      <c r="W4" s="5"/>
      <c r="X4" s="5"/>
      <c r="Y4" s="5"/>
      <c r="Z4" s="5"/>
      <c r="AA4" s="5"/>
      <c r="AB4" s="5"/>
      <c r="AL4" s="15" t="s">
        <v>4049</v>
      </c>
      <c r="BD4" s="15" t="s">
        <v>4049</v>
      </c>
      <c r="BT4" t="s">
        <v>4432</v>
      </c>
    </row>
    <row r="5" spans="1:72">
      <c r="B5" s="9"/>
      <c r="F5" s="3" t="s">
        <v>89</v>
      </c>
      <c r="G5" s="474" t="str">
        <f>RIGHT(G6,(LEN(G6)-(FIND(".",G6))))</f>
        <v>ODS_BRAND_CUSTOMER_T</v>
      </c>
      <c r="H5" s="474" t="e">
        <f>RIGHT(H6,(LEN(H6)-(FIND(".",H6))))</f>
        <v>#VALUE!</v>
      </c>
      <c r="I5" s="474" t="e">
        <f>RIGHT(I6,(LEN(I6)-(FIND(".",I6))))</f>
        <v>#VALUE!</v>
      </c>
      <c r="J5" s="474"/>
      <c r="K5" s="474" t="e">
        <f>RIGHT(K6,(LEN(K6)-(FIND(".",K6))))</f>
        <v>#VALUE!</v>
      </c>
      <c r="L5" s="147"/>
      <c r="W5" s="5"/>
      <c r="X5" s="5"/>
      <c r="Y5" s="5"/>
      <c r="Z5" s="5"/>
      <c r="AA5" s="5"/>
      <c r="AB5" s="5"/>
      <c r="AL5" s="60" t="s">
        <v>4125</v>
      </c>
      <c r="BD5" s="60" t="s">
        <v>4345</v>
      </c>
    </row>
    <row r="6" spans="1:72">
      <c r="F6" s="3" t="s">
        <v>90</v>
      </c>
      <c r="G6" s="476" t="s">
        <v>3222</v>
      </c>
      <c r="H6" s="476"/>
      <c r="I6" s="476"/>
      <c r="J6" s="476"/>
      <c r="K6" s="476"/>
      <c r="L6" s="37"/>
      <c r="W6" s="5"/>
      <c r="X6" s="5"/>
      <c r="Y6" s="5"/>
      <c r="Z6" s="5"/>
      <c r="AA6" s="5"/>
      <c r="AB6" s="5"/>
      <c r="AH6" s="33" t="s">
        <v>4050</v>
      </c>
      <c r="AI6" s="199" t="s">
        <v>4051</v>
      </c>
      <c r="AL6" s="9" t="s">
        <v>4127</v>
      </c>
      <c r="AP6" s="203" t="s">
        <v>4201</v>
      </c>
      <c r="AW6" s="206" t="s">
        <v>4203</v>
      </c>
      <c r="AZ6" s="33" t="s">
        <v>4052</v>
      </c>
      <c r="BD6" s="9" t="s">
        <v>4127</v>
      </c>
      <c r="BH6" s="203" t="s">
        <v>4201</v>
      </c>
    </row>
    <row r="7" spans="1:72" ht="15.75" thickBot="1">
      <c r="F7" s="3" t="s">
        <v>91</v>
      </c>
      <c r="G7" s="10">
        <v>42944</v>
      </c>
      <c r="H7" s="147"/>
      <c r="I7" s="4"/>
      <c r="J7" s="4"/>
      <c r="K7" s="12"/>
      <c r="L7" s="12"/>
      <c r="W7" s="5"/>
      <c r="X7" s="5"/>
      <c r="Y7" s="5"/>
      <c r="Z7" s="5"/>
      <c r="AA7" s="5"/>
      <c r="AB7" s="5"/>
    </row>
    <row r="8" spans="1:72" ht="15.75" thickBot="1">
      <c r="A8" t="s">
        <v>3067</v>
      </c>
      <c r="F8" s="3" t="s">
        <v>92</v>
      </c>
      <c r="G8" s="13">
        <v>201353435</v>
      </c>
      <c r="H8" s="14"/>
      <c r="I8" s="4"/>
      <c r="J8" s="4"/>
      <c r="W8" s="229" t="str">
        <f>"select count ("&amp;F$12&amp;") from "&amp;$G$6&amp;" ;"</f>
        <v>select count (FLAG_MAILABLE_POSTAL) from DB_CUSTBASE_PRODREFRESH.ODS_BRAND_CUSTOMER_T ;</v>
      </c>
      <c r="X8" s="5"/>
      <c r="Y8" s="5"/>
      <c r="Z8" s="5"/>
      <c r="AA8" s="5"/>
      <c r="AB8" s="5"/>
      <c r="AS8" t="s">
        <v>4164</v>
      </c>
      <c r="BK8" t="s">
        <v>4381</v>
      </c>
    </row>
    <row r="9" spans="1:72">
      <c r="A9" t="s">
        <v>4417</v>
      </c>
      <c r="F9" s="15" t="s">
        <v>93</v>
      </c>
      <c r="G9" s="16"/>
      <c r="H9" s="16"/>
      <c r="I9" s="4"/>
      <c r="J9" s="4"/>
      <c r="W9" s="5"/>
      <c r="X9" s="5"/>
      <c r="Y9" s="5"/>
      <c r="Z9" s="5"/>
      <c r="AA9" s="5"/>
      <c r="AB9" s="5" t="s">
        <v>957</v>
      </c>
    </row>
    <row r="10" spans="1:72" ht="15.75" thickBot="1">
      <c r="A10" t="s">
        <v>2</v>
      </c>
      <c r="B10" s="3"/>
      <c r="F10" s="138"/>
      <c r="I10" s="4"/>
      <c r="J10" s="4"/>
      <c r="W10" s="5"/>
      <c r="X10" s="5"/>
      <c r="Y10" s="5"/>
      <c r="Z10" s="5"/>
      <c r="AA10" s="5"/>
      <c r="AB10" s="5"/>
      <c r="AM10" s="207" t="s">
        <v>4202</v>
      </c>
      <c r="AN10" s="15" t="s">
        <v>4126</v>
      </c>
      <c r="AQ10" s="207" t="s">
        <v>4202</v>
      </c>
      <c r="AS10" s="204" t="s">
        <v>4200</v>
      </c>
      <c r="AT10" s="204" t="s">
        <v>4418</v>
      </c>
      <c r="AU10" s="204"/>
      <c r="AV10" s="204"/>
      <c r="BE10" s="207" t="s">
        <v>4202</v>
      </c>
      <c r="BF10" s="15" t="s">
        <v>4126</v>
      </c>
      <c r="BI10" s="207" t="s">
        <v>4202</v>
      </c>
      <c r="BK10" s="204" t="s">
        <v>4200</v>
      </c>
    </row>
    <row r="11" spans="1:72" ht="30.75" thickBot="1">
      <c r="A11" t="s">
        <v>3</v>
      </c>
      <c r="B11" s="33" t="s">
        <v>94</v>
      </c>
      <c r="C11" s="34" t="s">
        <v>95</v>
      </c>
      <c r="D11" s="34" t="s">
        <v>96</v>
      </c>
      <c r="E11" s="34"/>
      <c r="F11" s="17" t="s">
        <v>97</v>
      </c>
      <c r="G11" s="17" t="s">
        <v>98</v>
      </c>
      <c r="H11" s="19" t="s">
        <v>99</v>
      </c>
      <c r="I11" s="19" t="s">
        <v>100</v>
      </c>
      <c r="J11" s="19" t="s">
        <v>4488</v>
      </c>
      <c r="K11" s="17" t="s">
        <v>3657</v>
      </c>
      <c r="L11" s="17" t="s">
        <v>3435</v>
      </c>
      <c r="M11" s="173" t="s">
        <v>3432</v>
      </c>
      <c r="N11" s="173" t="s">
        <v>3433</v>
      </c>
      <c r="O11" s="173" t="s">
        <v>3434</v>
      </c>
      <c r="W11" s="66" t="s">
        <v>958</v>
      </c>
      <c r="X11" s="66"/>
      <c r="Y11" s="66" t="s">
        <v>959</v>
      </c>
      <c r="Z11" s="66"/>
      <c r="AA11" s="66"/>
      <c r="AB11" s="66" t="s">
        <v>960</v>
      </c>
      <c r="AG11" s="198" t="s">
        <v>4048</v>
      </c>
      <c r="AH11" s="201"/>
      <c r="AI11" s="32"/>
      <c r="AJ11" s="32"/>
      <c r="AK11" s="32"/>
      <c r="AL11" s="202" t="str">
        <f>"from "&amp;$G$6</f>
        <v>from DB_CUSTBASE_PRODREFRESH.ODS_BRAND_CUSTOMER_T</v>
      </c>
      <c r="AM11" s="205" t="s">
        <v>4053</v>
      </c>
      <c r="AN11" s="32"/>
      <c r="AO11" s="32"/>
      <c r="AP11" s="202" t="str">
        <f>"create table db_custscience_interns."&amp;"SUMMARY_of_"&amp;$G$4&amp;"_"&amp;$G$5&amp;"_distinct_values_table_stats (col_id int, distinct_values bigint) Row format delimited Fields terminated by '\t' Lines terminated by '\n'  Stored as textfile ;"</f>
        <v>create table db_custscience_interns.SUMMARY_of_DB_CUSTBASE_PRODREFRESH_ODS_BRAND_CUSTOMER_T_distinct_values_table_stats (col_id int, distinct_values bigint) Row format delimited Fields terminated by '\t' Lines terminated by '\n'  Stored as textfile ;</v>
      </c>
      <c r="AQ11" s="205" t="s">
        <v>4128</v>
      </c>
      <c r="BD11" s="209" t="str">
        <f>"from "&amp;$G$6</f>
        <v>from DB_CUSTBASE_PRODREFRESH.ODS_BRAND_CUSTOMER_T</v>
      </c>
      <c r="BE11" s="32" t="s">
        <v>4053</v>
      </c>
      <c r="BH11" s="209" t="str">
        <f>"create table db_custscience_interns."&amp;"SUMMARY_of_"&amp;$G$4&amp;"_"&amp;$G$5&amp;"_null_value_count_table_stats (col_id int, null_value_count bigint) Row format delimited Fields terminated by '\t' Lines terminated by '\n'  Stored as textfile ;"</f>
        <v>create table db_custscience_interns.SUMMARY_of_DB_CUSTBASE_PRODREFRESH_ODS_BRAND_CUSTOMER_T_null_value_count_table_stats (col_id int, null_value_count bigint) Row format delimited Fields terminated by '\t' Lines terminated by '\n'  Stored as textfile ;</v>
      </c>
      <c r="BI11" s="32" t="s">
        <v>4344</v>
      </c>
      <c r="BK11" s="212" t="s">
        <v>2</v>
      </c>
    </row>
    <row r="12" spans="1:72">
      <c r="A12" t="s">
        <v>3195</v>
      </c>
      <c r="B12" s="16" t="str">
        <f>TRIM(A12)</f>
        <v>flag_mailable_postal string</v>
      </c>
      <c r="C12" s="20">
        <f>SEARCH(" ",B12)</f>
        <v>21</v>
      </c>
      <c r="D12" s="20">
        <f>IFERROR(SEARCH(" ",B12,C12+1),0)</f>
        <v>0</v>
      </c>
      <c r="E12" s="20"/>
      <c r="F12" s="62" t="str">
        <f>UPPER(LEFT(B12,C12-1))</f>
        <v>FLAG_MAILABLE_POSTAL</v>
      </c>
      <c r="G12" s="62" t="str">
        <f>TRIM(RIGHT(A12,LEN(A12) - (C12+1)))</f>
        <v>string</v>
      </c>
      <c r="H12" s="107">
        <v>1</v>
      </c>
      <c r="I12" s="213">
        <v>3</v>
      </c>
      <c r="J12" s="213">
        <v>0</v>
      </c>
      <c r="K12" s="109"/>
      <c r="L12" s="166"/>
      <c r="M12" s="169" t="s">
        <v>119</v>
      </c>
      <c r="N12" s="169" t="s">
        <v>3409</v>
      </c>
      <c r="O12" s="169" t="s">
        <v>3409</v>
      </c>
      <c r="Q12" s="164"/>
      <c r="R12" s="164"/>
      <c r="S12" s="164"/>
      <c r="T12" s="164"/>
      <c r="U12" s="164"/>
      <c r="V12" s="164"/>
      <c r="W12" s="16" t="str">
        <f>F12&amp;"  "&amp;G12&amp;","</f>
        <v>FLAG_MAILABLE_POSTAL  string,</v>
      </c>
      <c r="X12" s="67"/>
      <c r="Y12" s="68" t="str">
        <f>F12&amp;","</f>
        <v>FLAG_MAILABLE_POSTAL,</v>
      </c>
      <c r="Z12" s="67"/>
      <c r="AA12" s="67"/>
      <c r="AB12" s="68" t="str">
        <f>",a."&amp;F12</f>
        <v>,a.FLAG_MAILABLE_POSTAL</v>
      </c>
      <c r="AC12" s="164"/>
      <c r="AD12" s="164"/>
      <c r="AE12" s="164"/>
      <c r="AF12" s="164"/>
      <c r="AG12" s="197" t="str">
        <f>"col_"&amp;H12</f>
        <v>col_1</v>
      </c>
      <c r="AH12" s="196" t="str">
        <f>"create table db_custscience_interns."&amp;$AG12&amp;"_"&amp;$G$4&amp;"_"&amp;$G$5&amp;"_distinct_values_table_stats (col_id int, distinct_values bigint) Row format delimited Fields terminated by '\t' Lines terminated by '\n'  Stored as textfile ;"</f>
        <v>create table db_custscience_interns.col_1_DB_CUSTBASE_PRODREFRESH_ODS_BRAND_CUSTOMER_T_distinct_values_table_stats (col_id int, distinct_values bigint) Row format delimited Fields terminated by '\t' Lines terminated by '\n'  Stored as textfile ;</v>
      </c>
      <c r="AI12" t="s">
        <v>4054</v>
      </c>
      <c r="AL12" s="16" t="str">
        <f>"insert into table "&amp;"db_custscience_interns."&amp;$AG12&amp;"_"&amp;$G$4&amp;"_"&amp;$G$5&amp;"_distinct_values_table_stats select "&amp;"'"&amp;$H12&amp;"'"&amp;" as col_id, count (distinct "&amp;$F12&amp;") as distinct_values"</f>
        <v>insert into table db_custscience_interns.col_1_DB_CUSTBASE_PRODREFRESH_ODS_BRAND_CUSTOMER_T_distinct_values_table_stats select '1' as col_id, count (distinct FLAG_MAILABLE_POSTAL) as distinct_values</v>
      </c>
      <c r="AM12" t="s">
        <v>4090</v>
      </c>
      <c r="AP12" s="16" t="str">
        <f>"insert into table "&amp;"db_custscience_interns."&amp;"SUMMARY_of_"&amp;$G$4&amp;"_"&amp;$G$5&amp;"_distinct_values_table_stats select col_id, distinct_values from db_custscience_interns."&amp;$AG12&amp;"_"&amp;$G$4&amp;"_"&amp;$G$5&amp;"_distinct_values_table_stats"&amp;" ;"</f>
        <v>insert into table db_custscience_interns.SUMMARY_of_DB_CUSTBASE_PRODREFRESH_ODS_BRAND_CUSTOMER_T_distinct_values_table_stats select col_id, distinct_values from db_custscience_interns.col_1_DB_CUSTBASE_PRODREFRESH_ODS_BRAND_CUSTOMER_T_distinct_values_table_stats ;</v>
      </c>
      <c r="AQ12" t="s">
        <v>4129</v>
      </c>
      <c r="AS12" s="212" t="s">
        <v>4165</v>
      </c>
      <c r="AT12" s="212">
        <v>1</v>
      </c>
      <c r="AU12" s="212">
        <v>3</v>
      </c>
      <c r="AW12" s="16" t="str">
        <f>"drop table db_custscience_interns."&amp;$AG12&amp;"_"&amp;$G$4&amp;"_"&amp;$G$5&amp;"_distinct_values_table_stats;"</f>
        <v>drop table db_custscience_interns.col_1_DB_CUSTBASE_PRODREFRESH_ODS_BRAND_CUSTOMER_T_distinct_values_table_stats;</v>
      </c>
      <c r="AX12" t="s">
        <v>4204</v>
      </c>
      <c r="AZ12" s="16" t="str">
        <f>"create table db_custscience_interns."&amp;$AG12&amp;"_"&amp;$G$4&amp;"_"&amp;$G$5&amp;"_null_value_count_table_stats (col_id int, null_value_count bigint) Row format delimited Fields terminated by '\t' Lines terminated by '\n'  Stored as textfile ;"</f>
        <v>create table db_custscience_interns.col_1_DB_CUSTBASE_PRODREFRESH_ODS_BRAND_CUSTOMER_T_null_value_count_table_stats (col_id int, null_value_count bigint) Row format delimited Fields terminated by '\t' Lines terminated by '\n'  Stored as textfile ;</v>
      </c>
      <c r="BA12" t="s">
        <v>4309</v>
      </c>
      <c r="BD12" s="16" t="str">
        <f>"insert into table "&amp;"db_custscience_interns."&amp;$AG12&amp;"_"&amp;$G$4&amp;"_"&amp;$G$5&amp;"_null_value_count_table_stats select "&amp;"'"&amp;$H12&amp;"'"&amp;" as col_id, count (cust_key) as null_value_count where "&amp;$F12&amp;" IS NULL "</f>
        <v xml:space="preserve">insert into table db_custscience_interns.col_1_DB_CUSTBASE_PRODREFRESH_ODS_BRAND_CUSTOMER_T_null_value_count_table_stats select '1' as col_id, count (cust_key) as null_value_count where FLAG_MAILABLE_POSTAL IS NULL </v>
      </c>
      <c r="BE12" t="s">
        <v>4239</v>
      </c>
      <c r="BH12" s="16" t="str">
        <f>"insert into table "&amp;"db_custscience_interns."&amp;"SUMMARY_of_"&amp;$G$4&amp;"_"&amp;$G$5&amp;"_null_value_count_table_stats select col_id, null_value_count from db_custscience_interns."&amp;$AG12&amp;"_"&amp;$G$4&amp;"_"&amp;$G$5&amp;"_null_value_count_table_stats"&amp;" ;"</f>
        <v>insert into table db_custscience_interns.SUMMARY_of_DB_CUSTBASE_PRODREFRESH_ODS_BRAND_CUSTOMER_T_null_value_count_table_stats select col_id, null_value_count from db_custscience_interns.col_1_DB_CUSTBASE_PRODREFRESH_ODS_BRAND_CUSTOMER_T_null_value_count_table_stats ;</v>
      </c>
      <c r="BI12" t="s">
        <v>4346</v>
      </c>
      <c r="BK12" s="212" t="s">
        <v>4382</v>
      </c>
      <c r="BL12" s="212">
        <v>1</v>
      </c>
      <c r="BM12" s="212">
        <v>0</v>
      </c>
      <c r="BO12" s="16" t="str">
        <f>"drop table db_custscience_interns."&amp;$AG12&amp;"_"&amp;$G$4&amp;"_"&amp;$G$5&amp;"_null_value_count_table_stats ;"</f>
        <v>drop table db_custscience_interns.col_1_DB_CUSTBASE_PRODREFRESH_ODS_BRAND_CUSTOMER_T_null_value_count_table_stats ;</v>
      </c>
      <c r="BP12" t="s">
        <v>4274</v>
      </c>
    </row>
    <row r="13" spans="1:72">
      <c r="A13" t="s">
        <v>3196</v>
      </c>
      <c r="B13" s="16" t="str">
        <f t="shared" ref="B13:B14" si="0">TRIM(A13)</f>
        <v>ge_plate_code string</v>
      </c>
      <c r="C13" s="20">
        <f t="shared" ref="C13:C14" si="1">SEARCH(" ",B13)</f>
        <v>14</v>
      </c>
      <c r="D13" s="20">
        <f t="shared" ref="D13:D14" si="2">IFERROR(SEARCH(" ",B13,C13+1),0)</f>
        <v>0</v>
      </c>
      <c r="E13" s="20"/>
      <c r="F13" s="36" t="str">
        <f t="shared" ref="F13:F14" si="3">UPPER(LEFT(B13,C13-1))</f>
        <v>GE_PLATE_CODE</v>
      </c>
      <c r="G13" s="36" t="str">
        <f t="shared" ref="G13:G14" si="4">TRIM(RIGHT(A13,LEN(A13) - (C13+1)))</f>
        <v>string</v>
      </c>
      <c r="H13" s="29">
        <v>2</v>
      </c>
      <c r="I13" s="215">
        <v>6</v>
      </c>
      <c r="J13" s="215">
        <v>167168854</v>
      </c>
      <c r="K13" s="87"/>
      <c r="L13" s="167"/>
      <c r="M13" s="169" t="s">
        <v>141</v>
      </c>
      <c r="N13" s="169" t="s">
        <v>112</v>
      </c>
      <c r="O13" s="169" t="s">
        <v>112</v>
      </c>
      <c r="Q13" s="164"/>
      <c r="R13" s="164"/>
      <c r="S13" s="164"/>
      <c r="T13" s="164"/>
      <c r="U13" s="164"/>
      <c r="V13" s="164"/>
      <c r="W13" s="144" t="str">
        <f t="shared" ref="W13:W14" si="5">F13&amp;"  "&amp;G13&amp;","</f>
        <v>GE_PLATE_CODE  string,</v>
      </c>
      <c r="X13" s="149"/>
      <c r="Y13" s="150" t="str">
        <f t="shared" ref="Y13:Y14" si="6">F13&amp;","</f>
        <v>GE_PLATE_CODE,</v>
      </c>
      <c r="Z13" s="149"/>
      <c r="AA13" s="149"/>
      <c r="AB13" s="150" t="str">
        <f t="shared" ref="AB13:AB14" si="7">",a."&amp;F13</f>
        <v>,a.GE_PLATE_CODE</v>
      </c>
      <c r="AC13" s="164"/>
      <c r="AD13" s="164"/>
      <c r="AE13" s="164"/>
      <c r="AF13" s="164"/>
      <c r="AG13" s="197" t="str">
        <f t="shared" ref="AG13:AG46" si="8">"col_"&amp;H13</f>
        <v>col_2</v>
      </c>
      <c r="AH13" s="196" t="str">
        <f t="shared" ref="AH13:AH46" si="9">"create table db_custscience_interns."&amp;$AG13&amp;"_"&amp;$G$4&amp;"_"&amp;$G$5&amp;"_distinct_values_table_stats (col_id int, distinct_values bigint) Row format delimited Fields terminated by '\t' Lines terminated by '\n'  Stored as textfile ;"</f>
        <v>create table db_custscience_interns.col_2_DB_CUSTBASE_PRODREFRESH_ODS_BRAND_CUSTOMER_T_distinct_values_table_stats (col_id int, distinct_values bigint) Row format delimited Fields terminated by '\t' Lines terminated by '\n'  Stored as textfile ;</v>
      </c>
      <c r="AI13" t="s">
        <v>4055</v>
      </c>
      <c r="AL13" s="16" t="str">
        <f t="shared" ref="AL13:AL46" si="10">"insert into table "&amp;"db_custscience_interns."&amp;$AG13&amp;"_"&amp;$G$4&amp;"_"&amp;$G$5&amp;"_distinct_values_table_stats select "&amp;"'"&amp;$H13&amp;"'"&amp;" as col_id, count (distinct "&amp;$F13&amp;") as distinct_values"</f>
        <v>insert into table db_custscience_interns.col_2_DB_CUSTBASE_PRODREFRESH_ODS_BRAND_CUSTOMER_T_distinct_values_table_stats select '2' as col_id, count (distinct GE_PLATE_CODE) as distinct_values</v>
      </c>
      <c r="AM13" t="s">
        <v>4091</v>
      </c>
      <c r="AP13" s="16" t="str">
        <f t="shared" ref="AP13:AP46" si="11">"insert into table "&amp;"db_custscience_interns."&amp;"SUMMARY_of_"&amp;$G$4&amp;"_"&amp;$G$5&amp;"_distinct_values_table_stats select col_id, distinct_values from db_custscience_interns."&amp;$AG13&amp;"_"&amp;$G$4&amp;"_"&amp;$G$5&amp;"_distinct_values_table_stats"&amp;" ;"</f>
        <v>insert into table db_custscience_interns.SUMMARY_of_DB_CUSTBASE_PRODREFRESH_ODS_BRAND_CUSTOMER_T_distinct_values_table_stats select col_id, distinct_values from db_custscience_interns.col_2_DB_CUSTBASE_PRODREFRESH_ODS_BRAND_CUSTOMER_T_distinct_values_table_stats ;</v>
      </c>
      <c r="AQ13" t="s">
        <v>4130</v>
      </c>
      <c r="AS13" s="212" t="s">
        <v>4166</v>
      </c>
      <c r="AT13" s="212">
        <v>2</v>
      </c>
      <c r="AU13" s="212">
        <v>6</v>
      </c>
      <c r="AW13" s="16" t="str">
        <f t="shared" ref="AW13:AW46" si="12">"drop table db_custscience_interns."&amp;$AG13&amp;"_"&amp;$G$4&amp;"_"&amp;$G$5&amp;"_distinct_values_table_stats;"</f>
        <v>drop table db_custscience_interns.col_2_DB_CUSTBASE_PRODREFRESH_ODS_BRAND_CUSTOMER_T_distinct_values_table_stats;</v>
      </c>
      <c r="AX13" t="s">
        <v>4205</v>
      </c>
      <c r="AZ13" s="16" t="str">
        <f t="shared" ref="AZ13:AZ46" si="13">"create table db_custscience_interns."&amp;$AG13&amp;"_"&amp;$G$4&amp;"_"&amp;$G$5&amp;"_null_value_count_table_stats (col_id int, null_value_count bigint) Row format delimited Fields terminated by '\t' Lines terminated by '\n'  Stored as textfile ;"</f>
        <v>create table db_custscience_interns.col_2_DB_CUSTBASE_PRODREFRESH_ODS_BRAND_CUSTOMER_T_null_value_count_table_stats (col_id int, null_value_count bigint) Row format delimited Fields terminated by '\t' Lines terminated by '\n'  Stored as textfile ;</v>
      </c>
      <c r="BA13" t="s">
        <v>4310</v>
      </c>
      <c r="BD13" s="16" t="str">
        <f t="shared" ref="BD13:BD46" si="14">"insert into table "&amp;"db_custscience_interns."&amp;$AG13&amp;"_"&amp;$G$4&amp;"_"&amp;$G$5&amp;"_null_value_count_table_stats select "&amp;"'"&amp;$H13&amp;"'"&amp;" as col_id, count (cust_key) as null_value_count where "&amp;$F13&amp;" IS NULL "</f>
        <v xml:space="preserve">insert into table db_custscience_interns.col_2_DB_CUSTBASE_PRODREFRESH_ODS_BRAND_CUSTOMER_T_null_value_count_table_stats select '2' as col_id, count (cust_key) as null_value_count where GE_PLATE_CODE IS NULL </v>
      </c>
      <c r="BE13" t="s">
        <v>4240</v>
      </c>
      <c r="BH13" s="16" t="str">
        <f t="shared" ref="BH13:BH46" si="15">"insert into table "&amp;"db_custscience_interns."&amp;"SUMMARY_of_"&amp;$G$4&amp;"_"&amp;$G$5&amp;"_null_value_count_table_stats select col_id, null_value_count from db_custscience_interns."&amp;$AG13&amp;"_"&amp;$G$4&amp;"_"&amp;$G$5&amp;"_null_value_count_table_stats"&amp;" ;"</f>
        <v>insert into table db_custscience_interns.SUMMARY_of_DB_CUSTBASE_PRODREFRESH_ODS_BRAND_CUSTOMER_T_null_value_count_table_stats select col_id, null_value_count from db_custscience_interns.col_2_DB_CUSTBASE_PRODREFRESH_ODS_BRAND_CUSTOMER_T_null_value_count_table_stats ;</v>
      </c>
      <c r="BI13" t="s">
        <v>4347</v>
      </c>
      <c r="BK13" s="212" t="s">
        <v>4383</v>
      </c>
      <c r="BL13" s="212">
        <v>2</v>
      </c>
      <c r="BM13" s="212">
        <v>167168854</v>
      </c>
      <c r="BO13" s="16" t="str">
        <f t="shared" ref="BO13:BO46" si="16">"drop table db_custscience_interns."&amp;$AG13&amp;"_"&amp;$G$4&amp;"_"&amp;$G$5&amp;"_null_value_count_table_stats ;"</f>
        <v>drop table db_custscience_interns.col_2_DB_CUSTBASE_PRODREFRESH_ODS_BRAND_CUSTOMER_T_null_value_count_table_stats ;</v>
      </c>
      <c r="BP13" t="s">
        <v>4275</v>
      </c>
    </row>
    <row r="14" spans="1:72">
      <c r="A14" t="s">
        <v>3197</v>
      </c>
      <c r="B14" s="16" t="str">
        <f t="shared" si="0"/>
        <v>gender string</v>
      </c>
      <c r="C14" s="20">
        <f t="shared" si="1"/>
        <v>7</v>
      </c>
      <c r="D14" s="20">
        <f t="shared" si="2"/>
        <v>0</v>
      </c>
      <c r="E14" s="20"/>
      <c r="F14" s="36" t="str">
        <f t="shared" si="3"/>
        <v>GENDER</v>
      </c>
      <c r="G14" s="36" t="str">
        <f t="shared" si="4"/>
        <v>string</v>
      </c>
      <c r="H14" s="29">
        <v>3</v>
      </c>
      <c r="I14" s="215">
        <v>3</v>
      </c>
      <c r="J14" s="215">
        <v>74858813</v>
      </c>
      <c r="K14" s="139"/>
      <c r="L14" s="168"/>
      <c r="M14" s="169" t="s">
        <v>3414</v>
      </c>
      <c r="N14" s="169" t="s">
        <v>3414</v>
      </c>
      <c r="O14" s="169" t="s">
        <v>3414</v>
      </c>
      <c r="Q14" s="164"/>
      <c r="R14" s="164"/>
      <c r="S14" s="164"/>
      <c r="T14" s="164"/>
      <c r="U14" s="164"/>
      <c r="V14" s="164"/>
      <c r="W14" s="144" t="str">
        <f t="shared" si="5"/>
        <v>GENDER  string,</v>
      </c>
      <c r="X14" s="149"/>
      <c r="Y14" s="150" t="str">
        <f t="shared" si="6"/>
        <v>GENDER,</v>
      </c>
      <c r="Z14" s="149"/>
      <c r="AA14" s="149"/>
      <c r="AB14" s="150" t="str">
        <f t="shared" si="7"/>
        <v>,a.GENDER</v>
      </c>
      <c r="AC14" s="164"/>
      <c r="AD14" s="164"/>
      <c r="AE14" s="164"/>
      <c r="AF14" s="164"/>
      <c r="AG14" s="197" t="str">
        <f t="shared" si="8"/>
        <v>col_3</v>
      </c>
      <c r="AH14" s="196" t="str">
        <f t="shared" si="9"/>
        <v>create table db_custscience_interns.col_3_DB_CUSTBASE_PRODREFRESH_ODS_BRAND_CUSTOMER_T_distinct_values_table_stats (col_id int, distinct_values bigint) Row format delimited Fields terminated by '\t' Lines terminated by '\n'  Stored as textfile ;</v>
      </c>
      <c r="AI14" t="s">
        <v>4056</v>
      </c>
      <c r="AL14" s="16" t="str">
        <f t="shared" si="10"/>
        <v>insert into table db_custscience_interns.col_3_DB_CUSTBASE_PRODREFRESH_ODS_BRAND_CUSTOMER_T_distinct_values_table_stats select '3' as col_id, count (distinct GENDER) as distinct_values</v>
      </c>
      <c r="AM14" t="s">
        <v>4092</v>
      </c>
      <c r="AP14" s="16" t="str">
        <f t="shared" si="11"/>
        <v>insert into table db_custscience_interns.SUMMARY_of_DB_CUSTBASE_PRODREFRESH_ODS_BRAND_CUSTOMER_T_distinct_values_table_stats select col_id, distinct_values from db_custscience_interns.col_3_DB_CUSTBASE_PRODREFRESH_ODS_BRAND_CUSTOMER_T_distinct_values_table_stats ;</v>
      </c>
      <c r="AQ14" t="s">
        <v>4131</v>
      </c>
      <c r="AS14" s="212" t="s">
        <v>4167</v>
      </c>
      <c r="AT14" s="212">
        <v>3</v>
      </c>
      <c r="AU14" s="212">
        <v>3</v>
      </c>
      <c r="AW14" s="16" t="str">
        <f t="shared" si="12"/>
        <v>drop table db_custscience_interns.col_3_DB_CUSTBASE_PRODREFRESH_ODS_BRAND_CUSTOMER_T_distinct_values_table_stats;</v>
      </c>
      <c r="AX14" t="s">
        <v>4206</v>
      </c>
      <c r="AZ14" s="16" t="str">
        <f t="shared" si="13"/>
        <v>create table db_custscience_interns.col_3_DB_CUSTBASE_PRODREFRESH_ODS_BRAND_CUSTOMER_T_null_value_count_table_stats (col_id int, null_value_count bigint) Row format delimited Fields terminated by '\t' Lines terminated by '\n'  Stored as textfile ;</v>
      </c>
      <c r="BA14" t="s">
        <v>4311</v>
      </c>
      <c r="BD14" s="16" t="str">
        <f t="shared" si="14"/>
        <v xml:space="preserve">insert into table db_custscience_interns.col_3_DB_CUSTBASE_PRODREFRESH_ODS_BRAND_CUSTOMER_T_null_value_count_table_stats select '3' as col_id, count (cust_key) as null_value_count where GENDER IS NULL </v>
      </c>
      <c r="BE14" t="s">
        <v>4241</v>
      </c>
      <c r="BH14" s="16" t="str">
        <f t="shared" si="15"/>
        <v>insert into table db_custscience_interns.SUMMARY_of_DB_CUSTBASE_PRODREFRESH_ODS_BRAND_CUSTOMER_T_null_value_count_table_stats select col_id, null_value_count from db_custscience_interns.col_3_DB_CUSTBASE_PRODREFRESH_ODS_BRAND_CUSTOMER_T_null_value_count_table_stats ;</v>
      </c>
      <c r="BI14" t="s">
        <v>4348</v>
      </c>
      <c r="BK14" s="212" t="s">
        <v>4384</v>
      </c>
      <c r="BL14" s="212">
        <v>3</v>
      </c>
      <c r="BM14" s="212">
        <v>74858813</v>
      </c>
      <c r="BO14" s="16" t="str">
        <f t="shared" si="16"/>
        <v>drop table db_custscience_interns.col_3_DB_CUSTBASE_PRODREFRESH_ODS_BRAND_CUSTOMER_T_null_value_count_table_stats ;</v>
      </c>
      <c r="BP14" t="s">
        <v>4276</v>
      </c>
    </row>
    <row r="15" spans="1:72">
      <c r="A15" t="s">
        <v>3198</v>
      </c>
      <c r="B15" s="16" t="str">
        <f t="shared" ref="B15:B46" si="17">TRIM(A15)</f>
        <v>original_status string</v>
      </c>
      <c r="C15" s="20">
        <f t="shared" ref="C15:C46" si="18">SEARCH(" ",B15)</f>
        <v>16</v>
      </c>
      <c r="D15" s="20">
        <f t="shared" ref="D15:D46" si="19">IFERROR(SEARCH(" ",B15,C15+1),0)</f>
        <v>0</v>
      </c>
      <c r="E15" s="20"/>
      <c r="F15" s="36" t="str">
        <f t="shared" ref="F15:F46" si="20">UPPER(LEFT(B15,C15-1))</f>
        <v>ORIGINAL_STATUS</v>
      </c>
      <c r="G15" s="36" t="str">
        <f t="shared" ref="G15:G46" si="21">TRIM(RIGHT(A15,LEN(A15) - (C15+1)))</f>
        <v>string</v>
      </c>
      <c r="H15" s="29">
        <v>4</v>
      </c>
      <c r="I15" s="216">
        <v>3</v>
      </c>
      <c r="J15" s="216">
        <v>0</v>
      </c>
      <c r="M15" s="169" t="s">
        <v>2555</v>
      </c>
      <c r="N15" s="169" t="s">
        <v>114</v>
      </c>
      <c r="O15" s="169" t="s">
        <v>114</v>
      </c>
      <c r="Q15" s="164"/>
      <c r="R15" s="164"/>
      <c r="S15" s="164"/>
      <c r="T15" s="164"/>
      <c r="U15" s="164"/>
      <c r="V15" s="164"/>
      <c r="W15" s="144" t="str">
        <f t="shared" ref="W15:W46" si="22">F15&amp;"  "&amp;G15&amp;","</f>
        <v>ORIGINAL_STATUS  string,</v>
      </c>
      <c r="X15" s="149"/>
      <c r="Y15" s="150" t="str">
        <f t="shared" ref="Y15:Y46" si="23">F15&amp;","</f>
        <v>ORIGINAL_STATUS,</v>
      </c>
      <c r="Z15" s="149"/>
      <c r="AA15" s="149"/>
      <c r="AB15" s="150" t="str">
        <f t="shared" ref="AB15:AB46" si="24">",a."&amp;F15</f>
        <v>,a.ORIGINAL_STATUS</v>
      </c>
      <c r="AC15" s="164"/>
      <c r="AD15" s="164"/>
      <c r="AE15" s="164"/>
      <c r="AF15" s="164"/>
      <c r="AG15" s="197" t="str">
        <f t="shared" si="8"/>
        <v>col_4</v>
      </c>
      <c r="AH15" s="196" t="str">
        <f t="shared" si="9"/>
        <v>create table db_custscience_interns.col_4_DB_CUSTBASE_PRODREFRESH_ODS_BRAND_CUSTOMER_T_distinct_values_table_stats (col_id int, distinct_values bigint) Row format delimited Fields terminated by '\t' Lines terminated by '\n'  Stored as textfile ;</v>
      </c>
      <c r="AI15" t="s">
        <v>4057</v>
      </c>
      <c r="AL15" s="16" t="str">
        <f t="shared" si="10"/>
        <v>insert into table db_custscience_interns.col_4_DB_CUSTBASE_PRODREFRESH_ODS_BRAND_CUSTOMER_T_distinct_values_table_stats select '4' as col_id, count (distinct ORIGINAL_STATUS) as distinct_values</v>
      </c>
      <c r="AM15" t="s">
        <v>4093</v>
      </c>
      <c r="AP15" s="16" t="str">
        <f t="shared" si="11"/>
        <v>insert into table db_custscience_interns.SUMMARY_of_DB_CUSTBASE_PRODREFRESH_ODS_BRAND_CUSTOMER_T_distinct_values_table_stats select col_id, distinct_values from db_custscience_interns.col_4_DB_CUSTBASE_PRODREFRESH_ODS_BRAND_CUSTOMER_T_distinct_values_table_stats ;</v>
      </c>
      <c r="AQ15" t="s">
        <v>4132</v>
      </c>
      <c r="AS15" s="212" t="s">
        <v>4168</v>
      </c>
      <c r="AT15" s="212">
        <v>4</v>
      </c>
      <c r="AU15" s="212">
        <v>3</v>
      </c>
      <c r="AW15" s="16" t="str">
        <f t="shared" si="12"/>
        <v>drop table db_custscience_interns.col_4_DB_CUSTBASE_PRODREFRESH_ODS_BRAND_CUSTOMER_T_distinct_values_table_stats;</v>
      </c>
      <c r="AX15" t="s">
        <v>4207</v>
      </c>
      <c r="AZ15" s="16" t="str">
        <f t="shared" si="13"/>
        <v>create table db_custscience_interns.col_4_DB_CUSTBASE_PRODREFRESH_ODS_BRAND_CUSTOMER_T_null_value_count_table_stats (col_id int, null_value_count bigint) Row format delimited Fields terminated by '\t' Lines terminated by '\n'  Stored as textfile ;</v>
      </c>
      <c r="BA15" t="s">
        <v>4312</v>
      </c>
      <c r="BD15" s="16" t="str">
        <f t="shared" si="14"/>
        <v xml:space="preserve">insert into table db_custscience_interns.col_4_DB_CUSTBASE_PRODREFRESH_ODS_BRAND_CUSTOMER_T_null_value_count_table_stats select '4' as col_id, count (cust_key) as null_value_count where ORIGINAL_STATUS IS NULL </v>
      </c>
      <c r="BE15" t="s">
        <v>4242</v>
      </c>
      <c r="BH15" s="16" t="str">
        <f t="shared" si="15"/>
        <v>insert into table db_custscience_interns.SUMMARY_of_DB_CUSTBASE_PRODREFRESH_ODS_BRAND_CUSTOMER_T_null_value_count_table_stats select col_id, null_value_count from db_custscience_interns.col_4_DB_CUSTBASE_PRODREFRESH_ODS_BRAND_CUSTOMER_T_null_value_count_table_stats ;</v>
      </c>
      <c r="BI15" t="s">
        <v>4349</v>
      </c>
      <c r="BK15" s="212" t="s">
        <v>4385</v>
      </c>
      <c r="BL15" s="212">
        <v>4</v>
      </c>
      <c r="BM15" s="212">
        <v>0</v>
      </c>
      <c r="BO15" s="16" t="str">
        <f t="shared" si="16"/>
        <v>drop table db_custscience_interns.col_4_DB_CUSTBASE_PRODREFRESH_ODS_BRAND_CUSTOMER_T_null_value_count_table_stats ;</v>
      </c>
      <c r="BP15" t="s">
        <v>4277</v>
      </c>
    </row>
    <row r="16" spans="1:72">
      <c r="A16" t="s">
        <v>3199</v>
      </c>
      <c r="B16" s="16" t="str">
        <f t="shared" si="17"/>
        <v>ownership_current string</v>
      </c>
      <c r="C16" s="20">
        <f t="shared" si="18"/>
        <v>18</v>
      </c>
      <c r="D16" s="20">
        <f t="shared" si="19"/>
        <v>0</v>
      </c>
      <c r="E16" s="20"/>
      <c r="F16" s="36" t="str">
        <f t="shared" si="20"/>
        <v>OWNERSHIP_CURRENT</v>
      </c>
      <c r="G16" s="36" t="str">
        <f t="shared" si="21"/>
        <v>string</v>
      </c>
      <c r="H16" s="29">
        <v>5</v>
      </c>
      <c r="I16" s="216">
        <v>0</v>
      </c>
      <c r="J16" s="216">
        <v>199057039</v>
      </c>
      <c r="M16" s="169" t="s">
        <v>112</v>
      </c>
      <c r="N16" s="169" t="s">
        <v>112</v>
      </c>
      <c r="O16" s="169" t="s">
        <v>112</v>
      </c>
      <c r="Q16" s="164"/>
      <c r="R16" s="164"/>
      <c r="S16" s="164"/>
      <c r="T16" s="164"/>
      <c r="U16" s="164"/>
      <c r="V16" s="164"/>
      <c r="W16" s="144" t="str">
        <f t="shared" si="22"/>
        <v>OWNERSHIP_CURRENT  string,</v>
      </c>
      <c r="X16" s="149"/>
      <c r="Y16" s="150" t="str">
        <f t="shared" si="23"/>
        <v>OWNERSHIP_CURRENT,</v>
      </c>
      <c r="Z16" s="149"/>
      <c r="AA16" s="149"/>
      <c r="AB16" s="150" t="str">
        <f t="shared" si="24"/>
        <v>,a.OWNERSHIP_CURRENT</v>
      </c>
      <c r="AC16" s="164"/>
      <c r="AD16" s="164"/>
      <c r="AE16" s="164"/>
      <c r="AF16" s="164"/>
      <c r="AG16" s="197" t="str">
        <f t="shared" si="8"/>
        <v>col_5</v>
      </c>
      <c r="AH16" s="196" t="str">
        <f t="shared" si="9"/>
        <v>create table db_custscience_interns.col_5_DB_CUSTBASE_PRODREFRESH_ODS_BRAND_CUSTOMER_T_distinct_values_table_stats (col_id int, distinct_values bigint) Row format delimited Fields terminated by '\t' Lines terminated by '\n'  Stored as textfile ;</v>
      </c>
      <c r="AI16" t="s">
        <v>4058</v>
      </c>
      <c r="AL16" s="16" t="str">
        <f t="shared" si="10"/>
        <v>insert into table db_custscience_interns.col_5_DB_CUSTBASE_PRODREFRESH_ODS_BRAND_CUSTOMER_T_distinct_values_table_stats select '5' as col_id, count (distinct OWNERSHIP_CURRENT) as distinct_values</v>
      </c>
      <c r="AM16" t="s">
        <v>4094</v>
      </c>
      <c r="AP16" s="16" t="str">
        <f t="shared" si="11"/>
        <v>insert into table db_custscience_interns.SUMMARY_of_DB_CUSTBASE_PRODREFRESH_ODS_BRAND_CUSTOMER_T_distinct_values_table_stats select col_id, distinct_values from db_custscience_interns.col_5_DB_CUSTBASE_PRODREFRESH_ODS_BRAND_CUSTOMER_T_distinct_values_table_stats ;</v>
      </c>
      <c r="AQ16" t="s">
        <v>4133</v>
      </c>
      <c r="AS16" s="212" t="s">
        <v>4169</v>
      </c>
      <c r="AT16" s="212">
        <v>5</v>
      </c>
      <c r="AU16" s="212">
        <v>0</v>
      </c>
      <c r="AW16" s="16" t="str">
        <f t="shared" si="12"/>
        <v>drop table db_custscience_interns.col_5_DB_CUSTBASE_PRODREFRESH_ODS_BRAND_CUSTOMER_T_distinct_values_table_stats;</v>
      </c>
      <c r="AX16" t="s">
        <v>4208</v>
      </c>
      <c r="AZ16" s="16" t="str">
        <f t="shared" si="13"/>
        <v>create table db_custscience_interns.col_5_DB_CUSTBASE_PRODREFRESH_ODS_BRAND_CUSTOMER_T_null_value_count_table_stats (col_id int, null_value_count bigint) Row format delimited Fields terminated by '\t' Lines terminated by '\n'  Stored as textfile ;</v>
      </c>
      <c r="BA16" t="s">
        <v>4313</v>
      </c>
      <c r="BD16" s="16" t="str">
        <f t="shared" si="14"/>
        <v xml:space="preserve">insert into table db_custscience_interns.col_5_DB_CUSTBASE_PRODREFRESH_ODS_BRAND_CUSTOMER_T_null_value_count_table_stats select '5' as col_id, count (cust_key) as null_value_count where OWNERSHIP_CURRENT IS NULL </v>
      </c>
      <c r="BE16" t="s">
        <v>4243</v>
      </c>
      <c r="BH16" s="16" t="str">
        <f t="shared" si="15"/>
        <v>insert into table db_custscience_interns.SUMMARY_of_DB_CUSTBASE_PRODREFRESH_ODS_BRAND_CUSTOMER_T_null_value_count_table_stats select col_id, null_value_count from db_custscience_interns.col_5_DB_CUSTBASE_PRODREFRESH_ODS_BRAND_CUSTOMER_T_null_value_count_table_stats ;</v>
      </c>
      <c r="BI16" t="s">
        <v>4350</v>
      </c>
      <c r="BK16" s="212" t="s">
        <v>4386</v>
      </c>
      <c r="BL16" s="212">
        <v>5</v>
      </c>
      <c r="BM16" s="212">
        <v>199057039</v>
      </c>
      <c r="BO16" s="16" t="str">
        <f t="shared" si="16"/>
        <v>drop table db_custscience_interns.col_5_DB_CUSTBASE_PRODREFRESH_ODS_BRAND_CUSTOMER_T_null_value_count_table_stats ;</v>
      </c>
      <c r="BP16" t="s">
        <v>4278</v>
      </c>
    </row>
    <row r="17" spans="1:68">
      <c r="A17" t="s">
        <v>3200</v>
      </c>
      <c r="B17" s="16" t="str">
        <f t="shared" si="17"/>
        <v>ownership_original string</v>
      </c>
      <c r="C17" s="20">
        <f t="shared" si="18"/>
        <v>19</v>
      </c>
      <c r="D17" s="20">
        <f t="shared" si="19"/>
        <v>0</v>
      </c>
      <c r="E17" s="20"/>
      <c r="F17" s="36" t="str">
        <f t="shared" si="20"/>
        <v>OWNERSHIP_ORIGINAL</v>
      </c>
      <c r="G17" s="36" t="str">
        <f t="shared" si="21"/>
        <v>string</v>
      </c>
      <c r="H17" s="29">
        <v>6</v>
      </c>
      <c r="I17" s="216">
        <v>0</v>
      </c>
      <c r="J17" s="216">
        <v>199057039</v>
      </c>
      <c r="M17" s="169" t="s">
        <v>112</v>
      </c>
      <c r="N17" s="169" t="s">
        <v>112</v>
      </c>
      <c r="O17" s="169" t="s">
        <v>112</v>
      </c>
      <c r="Q17" s="164"/>
      <c r="R17" s="164"/>
      <c r="S17" s="164"/>
      <c r="T17" s="164"/>
      <c r="U17" s="164"/>
      <c r="V17" s="164"/>
      <c r="W17" s="144" t="str">
        <f t="shared" si="22"/>
        <v>OWNERSHIP_ORIGINAL  string,</v>
      </c>
      <c r="X17" s="149"/>
      <c r="Y17" s="150" t="str">
        <f t="shared" si="23"/>
        <v>OWNERSHIP_ORIGINAL,</v>
      </c>
      <c r="Z17" s="149"/>
      <c r="AA17" s="149"/>
      <c r="AB17" s="150" t="str">
        <f t="shared" si="24"/>
        <v>,a.OWNERSHIP_ORIGINAL</v>
      </c>
      <c r="AC17" s="164"/>
      <c r="AD17" s="164"/>
      <c r="AE17" s="164"/>
      <c r="AF17" s="164"/>
      <c r="AG17" s="197" t="str">
        <f t="shared" si="8"/>
        <v>col_6</v>
      </c>
      <c r="AH17" s="196" t="str">
        <f t="shared" si="9"/>
        <v>create table db_custscience_interns.col_6_DB_CUSTBASE_PRODREFRESH_ODS_BRAND_CUSTOMER_T_distinct_values_table_stats (col_id int, distinct_values bigint) Row format delimited Fields terminated by '\t' Lines terminated by '\n'  Stored as textfile ;</v>
      </c>
      <c r="AI17" t="s">
        <v>4059</v>
      </c>
      <c r="AL17" s="16" t="str">
        <f t="shared" si="10"/>
        <v>insert into table db_custscience_interns.col_6_DB_CUSTBASE_PRODREFRESH_ODS_BRAND_CUSTOMER_T_distinct_values_table_stats select '6' as col_id, count (distinct OWNERSHIP_ORIGINAL) as distinct_values</v>
      </c>
      <c r="AM17" t="s">
        <v>4095</v>
      </c>
      <c r="AP17" s="16" t="str">
        <f t="shared" si="11"/>
        <v>insert into table db_custscience_interns.SUMMARY_of_DB_CUSTBASE_PRODREFRESH_ODS_BRAND_CUSTOMER_T_distinct_values_table_stats select col_id, distinct_values from db_custscience_interns.col_6_DB_CUSTBASE_PRODREFRESH_ODS_BRAND_CUSTOMER_T_distinct_values_table_stats ;</v>
      </c>
      <c r="AQ17" t="s">
        <v>4134</v>
      </c>
      <c r="AS17" s="212" t="s">
        <v>4170</v>
      </c>
      <c r="AT17" s="212">
        <v>6</v>
      </c>
      <c r="AU17" s="212">
        <v>0</v>
      </c>
      <c r="AW17" s="16" t="str">
        <f t="shared" si="12"/>
        <v>drop table db_custscience_interns.col_6_DB_CUSTBASE_PRODREFRESH_ODS_BRAND_CUSTOMER_T_distinct_values_table_stats;</v>
      </c>
      <c r="AX17" t="s">
        <v>4209</v>
      </c>
      <c r="AZ17" s="16" t="str">
        <f t="shared" si="13"/>
        <v>create table db_custscience_interns.col_6_DB_CUSTBASE_PRODREFRESH_ODS_BRAND_CUSTOMER_T_null_value_count_table_stats (col_id int, null_value_count bigint) Row format delimited Fields terminated by '\t' Lines terminated by '\n'  Stored as textfile ;</v>
      </c>
      <c r="BA17" t="s">
        <v>4314</v>
      </c>
      <c r="BD17" s="16" t="str">
        <f t="shared" si="14"/>
        <v xml:space="preserve">insert into table db_custscience_interns.col_6_DB_CUSTBASE_PRODREFRESH_ODS_BRAND_CUSTOMER_T_null_value_count_table_stats select '6' as col_id, count (cust_key) as null_value_count where OWNERSHIP_ORIGINAL IS NULL </v>
      </c>
      <c r="BE17" t="s">
        <v>4244</v>
      </c>
      <c r="BH17" s="16" t="str">
        <f t="shared" si="15"/>
        <v>insert into table db_custscience_interns.SUMMARY_of_DB_CUSTBASE_PRODREFRESH_ODS_BRAND_CUSTOMER_T_null_value_count_table_stats select col_id, null_value_count from db_custscience_interns.col_6_DB_CUSTBASE_PRODREFRESH_ODS_BRAND_CUSTOMER_T_null_value_count_table_stats ;</v>
      </c>
      <c r="BI17" t="s">
        <v>4351</v>
      </c>
      <c r="BK17" s="212" t="s">
        <v>4387</v>
      </c>
      <c r="BL17" s="212">
        <v>6</v>
      </c>
      <c r="BM17" s="212">
        <v>199057039</v>
      </c>
      <c r="BO17" s="16" t="str">
        <f t="shared" si="16"/>
        <v>drop table db_custscience_interns.col_6_DB_CUSTBASE_PRODREFRESH_ODS_BRAND_CUSTOMER_T_null_value_count_table_stats ;</v>
      </c>
      <c r="BP17" t="s">
        <v>4279</v>
      </c>
    </row>
    <row r="18" spans="1:68">
      <c r="A18" t="s">
        <v>3201</v>
      </c>
      <c r="B18" s="16" t="str">
        <f t="shared" si="17"/>
        <v>inactive_ind string</v>
      </c>
      <c r="C18" s="20">
        <f t="shared" si="18"/>
        <v>13</v>
      </c>
      <c r="D18" s="20">
        <f t="shared" si="19"/>
        <v>0</v>
      </c>
      <c r="E18" s="20"/>
      <c r="F18" s="36" t="str">
        <f t="shared" si="20"/>
        <v>INACTIVE_IND</v>
      </c>
      <c r="G18" s="36" t="str">
        <f t="shared" si="21"/>
        <v>string</v>
      </c>
      <c r="H18" s="29">
        <v>7</v>
      </c>
      <c r="I18" s="216">
        <v>2</v>
      </c>
      <c r="J18" s="216">
        <v>0</v>
      </c>
      <c r="M18" s="169" t="s">
        <v>120</v>
      </c>
      <c r="N18" s="169" t="s">
        <v>120</v>
      </c>
      <c r="O18" s="169" t="s">
        <v>120</v>
      </c>
      <c r="Q18" s="164"/>
      <c r="R18" s="164"/>
      <c r="S18" s="164"/>
      <c r="T18" s="164"/>
      <c r="U18" s="164"/>
      <c r="V18" s="164"/>
      <c r="W18" s="144" t="str">
        <f t="shared" si="22"/>
        <v>INACTIVE_IND  string,</v>
      </c>
      <c r="X18" s="149"/>
      <c r="Y18" s="150" t="str">
        <f t="shared" si="23"/>
        <v>INACTIVE_IND,</v>
      </c>
      <c r="Z18" s="149"/>
      <c r="AA18" s="149"/>
      <c r="AB18" s="150" t="str">
        <f t="shared" si="24"/>
        <v>,a.INACTIVE_IND</v>
      </c>
      <c r="AC18" s="164"/>
      <c r="AD18" s="164"/>
      <c r="AE18" s="164"/>
      <c r="AF18" s="164"/>
      <c r="AG18" s="197" t="str">
        <f t="shared" si="8"/>
        <v>col_7</v>
      </c>
      <c r="AH18" s="196" t="str">
        <f t="shared" si="9"/>
        <v>create table db_custscience_interns.col_7_DB_CUSTBASE_PRODREFRESH_ODS_BRAND_CUSTOMER_T_distinct_values_table_stats (col_id int, distinct_values bigint) Row format delimited Fields terminated by '\t' Lines terminated by '\n'  Stored as textfile ;</v>
      </c>
      <c r="AI18" t="s">
        <v>4060</v>
      </c>
      <c r="AL18" s="16" t="str">
        <f t="shared" si="10"/>
        <v>insert into table db_custscience_interns.col_7_DB_CUSTBASE_PRODREFRESH_ODS_BRAND_CUSTOMER_T_distinct_values_table_stats select '7' as col_id, count (distinct INACTIVE_IND) as distinct_values</v>
      </c>
      <c r="AM18" t="s">
        <v>4096</v>
      </c>
      <c r="AP18" s="16" t="str">
        <f t="shared" si="11"/>
        <v>insert into table db_custscience_interns.SUMMARY_of_DB_CUSTBASE_PRODREFRESH_ODS_BRAND_CUSTOMER_T_distinct_values_table_stats select col_id, distinct_values from db_custscience_interns.col_7_DB_CUSTBASE_PRODREFRESH_ODS_BRAND_CUSTOMER_T_distinct_values_table_stats ;</v>
      </c>
      <c r="AQ18" t="s">
        <v>4135</v>
      </c>
      <c r="AS18" s="212" t="s">
        <v>4171</v>
      </c>
      <c r="AT18" s="212">
        <v>7</v>
      </c>
      <c r="AU18" s="212">
        <v>2</v>
      </c>
      <c r="AW18" s="16" t="str">
        <f t="shared" si="12"/>
        <v>drop table db_custscience_interns.col_7_DB_CUSTBASE_PRODREFRESH_ODS_BRAND_CUSTOMER_T_distinct_values_table_stats;</v>
      </c>
      <c r="AX18" t="s">
        <v>4210</v>
      </c>
      <c r="AZ18" s="16" t="str">
        <f t="shared" si="13"/>
        <v>create table db_custscience_interns.col_7_DB_CUSTBASE_PRODREFRESH_ODS_BRAND_CUSTOMER_T_null_value_count_table_stats (col_id int, null_value_count bigint) Row format delimited Fields terminated by '\t' Lines terminated by '\n'  Stored as textfile ;</v>
      </c>
      <c r="BA18" t="s">
        <v>4315</v>
      </c>
      <c r="BD18" s="16" t="str">
        <f t="shared" si="14"/>
        <v xml:space="preserve">insert into table db_custscience_interns.col_7_DB_CUSTBASE_PRODREFRESH_ODS_BRAND_CUSTOMER_T_null_value_count_table_stats select '7' as col_id, count (cust_key) as null_value_count where INACTIVE_IND IS NULL </v>
      </c>
      <c r="BE18" t="s">
        <v>4245</v>
      </c>
      <c r="BH18" s="16" t="str">
        <f t="shared" si="15"/>
        <v>insert into table db_custscience_interns.SUMMARY_of_DB_CUSTBASE_PRODREFRESH_ODS_BRAND_CUSTOMER_T_null_value_count_table_stats select col_id, null_value_count from db_custscience_interns.col_7_DB_CUSTBASE_PRODREFRESH_ODS_BRAND_CUSTOMER_T_null_value_count_table_stats ;</v>
      </c>
      <c r="BI18" t="s">
        <v>4352</v>
      </c>
      <c r="BK18" s="212" t="s">
        <v>4388</v>
      </c>
      <c r="BL18" s="212">
        <v>7</v>
      </c>
      <c r="BM18" s="212">
        <v>0</v>
      </c>
      <c r="BO18" s="16" t="str">
        <f t="shared" si="16"/>
        <v>drop table db_custscience_interns.col_7_DB_CUSTBASE_PRODREFRESH_ODS_BRAND_CUSTOMER_T_null_value_count_table_stats ;</v>
      </c>
      <c r="BP18" t="s">
        <v>4280</v>
      </c>
    </row>
    <row r="19" spans="1:68">
      <c r="A19" t="s">
        <v>76</v>
      </c>
      <c r="B19" s="16" t="str">
        <f t="shared" si="17"/>
        <v>ins_dt string</v>
      </c>
      <c r="C19" s="20">
        <f t="shared" si="18"/>
        <v>7</v>
      </c>
      <c r="D19" s="20">
        <f t="shared" si="19"/>
        <v>0</v>
      </c>
      <c r="E19" s="20"/>
      <c r="F19" s="36" t="str">
        <f t="shared" si="20"/>
        <v>INS_DT</v>
      </c>
      <c r="G19" s="36" t="str">
        <f t="shared" si="21"/>
        <v>string</v>
      </c>
      <c r="H19" s="29">
        <v>8</v>
      </c>
      <c r="I19" s="216">
        <v>13274</v>
      </c>
      <c r="J19" s="216">
        <v>0</v>
      </c>
      <c r="M19" s="169" t="s">
        <v>3415</v>
      </c>
      <c r="N19" s="169" t="s">
        <v>3416</v>
      </c>
      <c r="O19" s="169" t="s">
        <v>3417</v>
      </c>
      <c r="Q19" s="164"/>
      <c r="R19" s="164"/>
      <c r="S19" s="164"/>
      <c r="T19" s="164"/>
      <c r="U19" s="164"/>
      <c r="V19" s="164"/>
      <c r="W19" s="144" t="str">
        <f t="shared" si="22"/>
        <v>INS_DT  string,</v>
      </c>
      <c r="X19" s="149"/>
      <c r="Y19" s="150" t="str">
        <f t="shared" si="23"/>
        <v>INS_DT,</v>
      </c>
      <c r="Z19" s="149"/>
      <c r="AA19" s="149"/>
      <c r="AB19" s="150" t="str">
        <f t="shared" si="24"/>
        <v>,a.INS_DT</v>
      </c>
      <c r="AC19" s="164"/>
      <c r="AD19" s="164"/>
      <c r="AE19" s="164"/>
      <c r="AF19" s="164"/>
      <c r="AG19" s="197" t="str">
        <f t="shared" si="8"/>
        <v>col_8</v>
      </c>
      <c r="AH19" s="196" t="str">
        <f t="shared" si="9"/>
        <v>create table db_custscience_interns.col_8_DB_CUSTBASE_PRODREFRESH_ODS_BRAND_CUSTOMER_T_distinct_values_table_stats (col_id int, distinct_values bigint) Row format delimited Fields terminated by '\t' Lines terminated by '\n'  Stored as textfile ;</v>
      </c>
      <c r="AI19" t="s">
        <v>4061</v>
      </c>
      <c r="AL19" s="16" t="str">
        <f t="shared" si="10"/>
        <v>insert into table db_custscience_interns.col_8_DB_CUSTBASE_PRODREFRESH_ODS_BRAND_CUSTOMER_T_distinct_values_table_stats select '8' as col_id, count (distinct INS_DT) as distinct_values</v>
      </c>
      <c r="AM19" t="s">
        <v>4097</v>
      </c>
      <c r="AP19" s="16" t="str">
        <f t="shared" si="11"/>
        <v>insert into table db_custscience_interns.SUMMARY_of_DB_CUSTBASE_PRODREFRESH_ODS_BRAND_CUSTOMER_T_distinct_values_table_stats select col_id, distinct_values from db_custscience_interns.col_8_DB_CUSTBASE_PRODREFRESH_ODS_BRAND_CUSTOMER_T_distinct_values_table_stats ;</v>
      </c>
      <c r="AQ19" t="s">
        <v>4136</v>
      </c>
      <c r="AS19" s="212" t="s">
        <v>4172</v>
      </c>
      <c r="AT19" s="212">
        <v>8</v>
      </c>
      <c r="AU19" s="212">
        <v>13274</v>
      </c>
      <c r="AW19" s="16" t="str">
        <f t="shared" si="12"/>
        <v>drop table db_custscience_interns.col_8_DB_CUSTBASE_PRODREFRESH_ODS_BRAND_CUSTOMER_T_distinct_values_table_stats;</v>
      </c>
      <c r="AX19" t="s">
        <v>4211</v>
      </c>
      <c r="AZ19" s="16" t="str">
        <f t="shared" si="13"/>
        <v>create table db_custscience_interns.col_8_DB_CUSTBASE_PRODREFRESH_ODS_BRAND_CUSTOMER_T_null_value_count_table_stats (col_id int, null_value_count bigint) Row format delimited Fields terminated by '\t' Lines terminated by '\n'  Stored as textfile ;</v>
      </c>
      <c r="BA19" t="s">
        <v>4316</v>
      </c>
      <c r="BD19" s="16" t="str">
        <f t="shared" si="14"/>
        <v xml:space="preserve">insert into table db_custscience_interns.col_8_DB_CUSTBASE_PRODREFRESH_ODS_BRAND_CUSTOMER_T_null_value_count_table_stats select '8' as col_id, count (cust_key) as null_value_count where INS_DT IS NULL </v>
      </c>
      <c r="BE19" t="s">
        <v>4246</v>
      </c>
      <c r="BH19" s="16" t="str">
        <f t="shared" si="15"/>
        <v>insert into table db_custscience_interns.SUMMARY_of_DB_CUSTBASE_PRODREFRESH_ODS_BRAND_CUSTOMER_T_null_value_count_table_stats select col_id, null_value_count from db_custscience_interns.col_8_DB_CUSTBASE_PRODREFRESH_ODS_BRAND_CUSTOMER_T_null_value_count_table_stats ;</v>
      </c>
      <c r="BI19" t="s">
        <v>4353</v>
      </c>
      <c r="BK19" s="212" t="s">
        <v>4389</v>
      </c>
      <c r="BL19" s="212">
        <v>8</v>
      </c>
      <c r="BM19" s="212">
        <v>0</v>
      </c>
      <c r="BO19" s="16" t="str">
        <f t="shared" si="16"/>
        <v>drop table db_custscience_interns.col_8_DB_CUSTBASE_PRODREFRESH_ODS_BRAND_CUSTOMER_T_null_value_count_table_stats ;</v>
      </c>
      <c r="BP19" t="s">
        <v>4281</v>
      </c>
    </row>
    <row r="20" spans="1:68">
      <c r="A20" t="s">
        <v>77</v>
      </c>
      <c r="B20" s="16" t="str">
        <f t="shared" si="17"/>
        <v>updt_dt string</v>
      </c>
      <c r="C20" s="20">
        <f t="shared" si="18"/>
        <v>8</v>
      </c>
      <c r="D20" s="20">
        <f t="shared" si="19"/>
        <v>0</v>
      </c>
      <c r="E20" s="20"/>
      <c r="F20" s="36" t="str">
        <f t="shared" si="20"/>
        <v>UPDT_DT</v>
      </c>
      <c r="G20" s="36" t="str">
        <f t="shared" si="21"/>
        <v>string</v>
      </c>
      <c r="H20" s="29">
        <v>9</v>
      </c>
      <c r="I20" s="216">
        <v>5466</v>
      </c>
      <c r="J20" s="216">
        <v>0</v>
      </c>
      <c r="M20" s="169" t="s">
        <v>3418</v>
      </c>
      <c r="N20" s="169" t="s">
        <v>3410</v>
      </c>
      <c r="O20" s="169" t="s">
        <v>3419</v>
      </c>
      <c r="Q20" s="164"/>
      <c r="R20" s="164"/>
      <c r="S20" s="164"/>
      <c r="T20" s="164"/>
      <c r="U20" s="164"/>
      <c r="V20" s="164"/>
      <c r="W20" s="144" t="str">
        <f t="shared" si="22"/>
        <v>UPDT_DT  string,</v>
      </c>
      <c r="X20" s="149"/>
      <c r="Y20" s="150" t="str">
        <f t="shared" si="23"/>
        <v>UPDT_DT,</v>
      </c>
      <c r="Z20" s="149"/>
      <c r="AA20" s="149"/>
      <c r="AB20" s="150" t="str">
        <f t="shared" si="24"/>
        <v>,a.UPDT_DT</v>
      </c>
      <c r="AC20" s="164"/>
      <c r="AD20" s="164"/>
      <c r="AE20" s="164"/>
      <c r="AF20" s="164"/>
      <c r="AG20" s="197" t="str">
        <f t="shared" si="8"/>
        <v>col_9</v>
      </c>
      <c r="AH20" s="196" t="str">
        <f t="shared" si="9"/>
        <v>create table db_custscience_interns.col_9_DB_CUSTBASE_PRODREFRESH_ODS_BRAND_CUSTOMER_T_distinct_values_table_stats (col_id int, distinct_values bigint) Row format delimited Fields terminated by '\t' Lines terminated by '\n'  Stored as textfile ;</v>
      </c>
      <c r="AI20" t="s">
        <v>4062</v>
      </c>
      <c r="AL20" s="16" t="str">
        <f t="shared" si="10"/>
        <v>insert into table db_custscience_interns.col_9_DB_CUSTBASE_PRODREFRESH_ODS_BRAND_CUSTOMER_T_distinct_values_table_stats select '9' as col_id, count (distinct UPDT_DT) as distinct_values</v>
      </c>
      <c r="AM20" t="s">
        <v>4098</v>
      </c>
      <c r="AP20" s="16" t="str">
        <f t="shared" si="11"/>
        <v>insert into table db_custscience_interns.SUMMARY_of_DB_CUSTBASE_PRODREFRESH_ODS_BRAND_CUSTOMER_T_distinct_values_table_stats select col_id, distinct_values from db_custscience_interns.col_9_DB_CUSTBASE_PRODREFRESH_ODS_BRAND_CUSTOMER_T_distinct_values_table_stats ;</v>
      </c>
      <c r="AQ20" t="s">
        <v>4137</v>
      </c>
      <c r="AS20" s="212" t="s">
        <v>4173</v>
      </c>
      <c r="AT20" s="212">
        <v>9</v>
      </c>
      <c r="AU20" s="212">
        <v>5466</v>
      </c>
      <c r="AW20" s="16" t="str">
        <f t="shared" si="12"/>
        <v>drop table db_custscience_interns.col_9_DB_CUSTBASE_PRODREFRESH_ODS_BRAND_CUSTOMER_T_distinct_values_table_stats;</v>
      </c>
      <c r="AX20" t="s">
        <v>4212</v>
      </c>
      <c r="AZ20" s="16" t="str">
        <f t="shared" si="13"/>
        <v>create table db_custscience_interns.col_9_DB_CUSTBASE_PRODREFRESH_ODS_BRAND_CUSTOMER_T_null_value_count_table_stats (col_id int, null_value_count bigint) Row format delimited Fields terminated by '\t' Lines terminated by '\n'  Stored as textfile ;</v>
      </c>
      <c r="BA20" t="s">
        <v>4317</v>
      </c>
      <c r="BD20" s="16" t="str">
        <f t="shared" si="14"/>
        <v xml:space="preserve">insert into table db_custscience_interns.col_9_DB_CUSTBASE_PRODREFRESH_ODS_BRAND_CUSTOMER_T_null_value_count_table_stats select '9' as col_id, count (cust_key) as null_value_count where UPDT_DT IS NULL </v>
      </c>
      <c r="BE20" t="s">
        <v>4247</v>
      </c>
      <c r="BH20" s="16" t="str">
        <f t="shared" si="15"/>
        <v>insert into table db_custscience_interns.SUMMARY_of_DB_CUSTBASE_PRODREFRESH_ODS_BRAND_CUSTOMER_T_null_value_count_table_stats select col_id, null_value_count from db_custscience_interns.col_9_DB_CUSTBASE_PRODREFRESH_ODS_BRAND_CUSTOMER_T_null_value_count_table_stats ;</v>
      </c>
      <c r="BI20" t="s">
        <v>4354</v>
      </c>
      <c r="BK20" s="212" t="s">
        <v>4390</v>
      </c>
      <c r="BL20" s="212">
        <v>9</v>
      </c>
      <c r="BM20" s="212">
        <v>0</v>
      </c>
      <c r="BO20" s="16" t="str">
        <f t="shared" si="16"/>
        <v>drop table db_custscience_interns.col_9_DB_CUSTBASE_PRODREFRESH_ODS_BRAND_CUSTOMER_T_null_value_count_table_stats ;</v>
      </c>
      <c r="BP20" t="s">
        <v>4282</v>
      </c>
    </row>
    <row r="21" spans="1:68">
      <c r="A21" t="s">
        <v>3202</v>
      </c>
      <c r="B21" s="16" t="str">
        <f t="shared" si="17"/>
        <v>do_not_call_ind string</v>
      </c>
      <c r="C21" s="20">
        <f t="shared" si="18"/>
        <v>16</v>
      </c>
      <c r="D21" s="20">
        <f t="shared" si="19"/>
        <v>0</v>
      </c>
      <c r="E21" s="20"/>
      <c r="F21" s="36" t="str">
        <f t="shared" si="20"/>
        <v>DO_NOT_CALL_IND</v>
      </c>
      <c r="G21" s="36" t="str">
        <f t="shared" si="21"/>
        <v>string</v>
      </c>
      <c r="H21" s="29">
        <v>10</v>
      </c>
      <c r="I21" s="216">
        <v>2</v>
      </c>
      <c r="J21" s="216">
        <v>197571147</v>
      </c>
      <c r="M21" s="169" t="s">
        <v>112</v>
      </c>
      <c r="N21" s="169" t="s">
        <v>112</v>
      </c>
      <c r="O21" s="169" t="s">
        <v>112</v>
      </c>
      <c r="Q21" s="164"/>
      <c r="R21" s="164"/>
      <c r="S21" s="164"/>
      <c r="T21" s="164"/>
      <c r="U21" s="164"/>
      <c r="V21" s="164"/>
      <c r="W21" s="144" t="str">
        <f t="shared" si="22"/>
        <v>DO_NOT_CALL_IND  string,</v>
      </c>
      <c r="X21" s="149"/>
      <c r="Y21" s="150" t="str">
        <f t="shared" si="23"/>
        <v>DO_NOT_CALL_IND,</v>
      </c>
      <c r="Z21" s="149"/>
      <c r="AA21" s="149"/>
      <c r="AB21" s="150" t="str">
        <f t="shared" si="24"/>
        <v>,a.DO_NOT_CALL_IND</v>
      </c>
      <c r="AC21" s="164"/>
      <c r="AD21" s="164"/>
      <c r="AE21" s="164"/>
      <c r="AF21" s="164"/>
      <c r="AG21" s="197" t="str">
        <f t="shared" si="8"/>
        <v>col_10</v>
      </c>
      <c r="AH21" s="196" t="str">
        <f t="shared" si="9"/>
        <v>create table db_custscience_interns.col_10_DB_CUSTBASE_PRODREFRESH_ODS_BRAND_CUSTOMER_T_distinct_values_table_stats (col_id int, distinct_values bigint) Row format delimited Fields terminated by '\t' Lines terminated by '\n'  Stored as textfile ;</v>
      </c>
      <c r="AI21" t="s">
        <v>4063</v>
      </c>
      <c r="AL21" s="16" t="str">
        <f t="shared" si="10"/>
        <v>insert into table db_custscience_interns.col_10_DB_CUSTBASE_PRODREFRESH_ODS_BRAND_CUSTOMER_T_distinct_values_table_stats select '10' as col_id, count (distinct DO_NOT_CALL_IND) as distinct_values</v>
      </c>
      <c r="AM21" t="s">
        <v>4099</v>
      </c>
      <c r="AP21" s="16" t="str">
        <f t="shared" si="11"/>
        <v>insert into table db_custscience_interns.SUMMARY_of_DB_CUSTBASE_PRODREFRESH_ODS_BRAND_CUSTOMER_T_distinct_values_table_stats select col_id, distinct_values from db_custscience_interns.col_10_DB_CUSTBASE_PRODREFRESH_ODS_BRAND_CUSTOMER_T_distinct_values_table_stats ;</v>
      </c>
      <c r="AQ21" t="s">
        <v>4138</v>
      </c>
      <c r="AS21" s="212" t="s">
        <v>4174</v>
      </c>
      <c r="AT21" s="212">
        <v>10</v>
      </c>
      <c r="AU21" s="212">
        <v>2</v>
      </c>
      <c r="AW21" s="16" t="str">
        <f t="shared" si="12"/>
        <v>drop table db_custscience_interns.col_10_DB_CUSTBASE_PRODREFRESH_ODS_BRAND_CUSTOMER_T_distinct_values_table_stats;</v>
      </c>
      <c r="AX21" t="s">
        <v>4213</v>
      </c>
      <c r="AZ21" s="16" t="str">
        <f t="shared" si="13"/>
        <v>create table db_custscience_interns.col_10_DB_CUSTBASE_PRODREFRESH_ODS_BRAND_CUSTOMER_T_null_value_count_table_stats (col_id int, null_value_count bigint) Row format delimited Fields terminated by '\t' Lines terminated by '\n'  Stored as textfile ;</v>
      </c>
      <c r="BA21" t="s">
        <v>4318</v>
      </c>
      <c r="BD21" s="16" t="str">
        <f t="shared" si="14"/>
        <v xml:space="preserve">insert into table db_custscience_interns.col_10_DB_CUSTBASE_PRODREFRESH_ODS_BRAND_CUSTOMER_T_null_value_count_table_stats select '10' as col_id, count (cust_key) as null_value_count where DO_NOT_CALL_IND IS NULL </v>
      </c>
      <c r="BE21" t="s">
        <v>4248</v>
      </c>
      <c r="BH21" s="16" t="str">
        <f t="shared" si="15"/>
        <v>insert into table db_custscience_interns.SUMMARY_of_DB_CUSTBASE_PRODREFRESH_ODS_BRAND_CUSTOMER_T_null_value_count_table_stats select col_id, null_value_count from db_custscience_interns.col_10_DB_CUSTBASE_PRODREFRESH_ODS_BRAND_CUSTOMER_T_null_value_count_table_stats ;</v>
      </c>
      <c r="BI21" t="s">
        <v>4355</v>
      </c>
      <c r="BK21" s="212" t="s">
        <v>4391</v>
      </c>
      <c r="BL21" s="212">
        <v>10</v>
      </c>
      <c r="BM21" s="212">
        <v>197571147</v>
      </c>
      <c r="BO21" s="16" t="str">
        <f t="shared" si="16"/>
        <v>drop table db_custscience_interns.col_10_DB_CUSTBASE_PRODREFRESH_ODS_BRAND_CUSTOMER_T_null_value_count_table_stats ;</v>
      </c>
      <c r="BP21" t="s">
        <v>4283</v>
      </c>
    </row>
    <row r="22" spans="1:68">
      <c r="A22" t="s">
        <v>3203</v>
      </c>
      <c r="B22" s="16" t="str">
        <f t="shared" si="17"/>
        <v>do_not_rent_ind string</v>
      </c>
      <c r="C22" s="20">
        <f t="shared" si="18"/>
        <v>16</v>
      </c>
      <c r="D22" s="20">
        <f t="shared" si="19"/>
        <v>0</v>
      </c>
      <c r="E22" s="20"/>
      <c r="F22" s="36" t="str">
        <f t="shared" si="20"/>
        <v>DO_NOT_RENT_IND</v>
      </c>
      <c r="G22" s="36" t="str">
        <f t="shared" si="21"/>
        <v>string</v>
      </c>
      <c r="H22" s="29">
        <v>11</v>
      </c>
      <c r="I22" s="216">
        <v>2</v>
      </c>
      <c r="J22" s="216">
        <v>197572318</v>
      </c>
      <c r="M22" s="169" t="s">
        <v>112</v>
      </c>
      <c r="N22" s="169" t="s">
        <v>112</v>
      </c>
      <c r="O22" s="169" t="s">
        <v>112</v>
      </c>
      <c r="Q22" s="164"/>
      <c r="R22" s="164"/>
      <c r="S22" s="164"/>
      <c r="T22" s="164"/>
      <c r="U22" s="164"/>
      <c r="V22" s="164"/>
      <c r="W22" s="144" t="str">
        <f t="shared" si="22"/>
        <v>DO_NOT_RENT_IND  string,</v>
      </c>
      <c r="X22" s="149"/>
      <c r="Y22" s="150" t="str">
        <f t="shared" si="23"/>
        <v>DO_NOT_RENT_IND,</v>
      </c>
      <c r="Z22" s="149"/>
      <c r="AA22" s="149"/>
      <c r="AB22" s="150" t="str">
        <f t="shared" si="24"/>
        <v>,a.DO_NOT_RENT_IND</v>
      </c>
      <c r="AC22" s="164"/>
      <c r="AD22" s="164"/>
      <c r="AE22" s="164"/>
      <c r="AF22" s="164"/>
      <c r="AG22" s="197" t="str">
        <f t="shared" si="8"/>
        <v>col_11</v>
      </c>
      <c r="AH22" s="196" t="str">
        <f t="shared" si="9"/>
        <v>create table db_custscience_interns.col_11_DB_CUSTBASE_PRODREFRESH_ODS_BRAND_CUSTOMER_T_distinct_values_table_stats (col_id int, distinct_values bigint) Row format delimited Fields terminated by '\t' Lines terminated by '\n'  Stored as textfile ;</v>
      </c>
      <c r="AI22" t="s">
        <v>4064</v>
      </c>
      <c r="AL22" s="16" t="str">
        <f t="shared" si="10"/>
        <v>insert into table db_custscience_interns.col_11_DB_CUSTBASE_PRODREFRESH_ODS_BRAND_CUSTOMER_T_distinct_values_table_stats select '11' as col_id, count (distinct DO_NOT_RENT_IND) as distinct_values</v>
      </c>
      <c r="AM22" t="s">
        <v>4100</v>
      </c>
      <c r="AP22" s="16" t="str">
        <f t="shared" si="11"/>
        <v>insert into table db_custscience_interns.SUMMARY_of_DB_CUSTBASE_PRODREFRESH_ODS_BRAND_CUSTOMER_T_distinct_values_table_stats select col_id, distinct_values from db_custscience_interns.col_11_DB_CUSTBASE_PRODREFRESH_ODS_BRAND_CUSTOMER_T_distinct_values_table_stats ;</v>
      </c>
      <c r="AQ22" t="s">
        <v>4139</v>
      </c>
      <c r="AS22" s="212" t="s">
        <v>4175</v>
      </c>
      <c r="AT22" s="212">
        <v>11</v>
      </c>
      <c r="AU22" s="212">
        <v>2</v>
      </c>
      <c r="AW22" s="16" t="str">
        <f t="shared" si="12"/>
        <v>drop table db_custscience_interns.col_11_DB_CUSTBASE_PRODREFRESH_ODS_BRAND_CUSTOMER_T_distinct_values_table_stats;</v>
      </c>
      <c r="AX22" t="s">
        <v>4214</v>
      </c>
      <c r="AZ22" s="16" t="str">
        <f t="shared" si="13"/>
        <v>create table db_custscience_interns.col_11_DB_CUSTBASE_PRODREFRESH_ODS_BRAND_CUSTOMER_T_null_value_count_table_stats (col_id int, null_value_count bigint) Row format delimited Fields terminated by '\t' Lines terminated by '\n'  Stored as textfile ;</v>
      </c>
      <c r="BA22" t="s">
        <v>4319</v>
      </c>
      <c r="BD22" s="16" t="str">
        <f t="shared" si="14"/>
        <v xml:space="preserve">insert into table db_custscience_interns.col_11_DB_CUSTBASE_PRODREFRESH_ODS_BRAND_CUSTOMER_T_null_value_count_table_stats select '11' as col_id, count (cust_key) as null_value_count where DO_NOT_RENT_IND IS NULL </v>
      </c>
      <c r="BE22" t="s">
        <v>4249</v>
      </c>
      <c r="BH22" s="16" t="str">
        <f t="shared" si="15"/>
        <v>insert into table db_custscience_interns.SUMMARY_of_DB_CUSTBASE_PRODREFRESH_ODS_BRAND_CUSTOMER_T_null_value_count_table_stats select col_id, null_value_count from db_custscience_interns.col_11_DB_CUSTBASE_PRODREFRESH_ODS_BRAND_CUSTOMER_T_null_value_count_table_stats ;</v>
      </c>
      <c r="BI22" t="s">
        <v>4356</v>
      </c>
      <c r="BK22" s="212" t="s">
        <v>4392</v>
      </c>
      <c r="BL22" s="212">
        <v>11</v>
      </c>
      <c r="BM22" s="212">
        <v>197572318</v>
      </c>
      <c r="BO22" s="16" t="str">
        <f t="shared" si="16"/>
        <v>drop table db_custscience_interns.col_11_DB_CUSTBASE_PRODREFRESH_ODS_BRAND_CUSTOMER_T_null_value_count_table_stats ;</v>
      </c>
      <c r="BP22" t="s">
        <v>4284</v>
      </c>
    </row>
    <row r="23" spans="1:68">
      <c r="A23" t="s">
        <v>3204</v>
      </c>
      <c r="B23" s="16" t="str">
        <f t="shared" si="17"/>
        <v>birth_day string</v>
      </c>
      <c r="C23" s="20">
        <f t="shared" si="18"/>
        <v>10</v>
      </c>
      <c r="D23" s="20">
        <f t="shared" si="19"/>
        <v>0</v>
      </c>
      <c r="E23" s="20"/>
      <c r="F23" s="36" t="str">
        <f t="shared" si="20"/>
        <v>BIRTH_DAY</v>
      </c>
      <c r="G23" s="36" t="str">
        <f t="shared" si="21"/>
        <v>string</v>
      </c>
      <c r="H23" s="29">
        <v>12</v>
      </c>
      <c r="I23" s="216">
        <v>33071</v>
      </c>
      <c r="J23" s="216">
        <v>156359568</v>
      </c>
      <c r="M23" s="169" t="s">
        <v>3420</v>
      </c>
      <c r="N23" s="169" t="s">
        <v>112</v>
      </c>
      <c r="O23" s="169" t="s">
        <v>112</v>
      </c>
      <c r="Q23" s="164"/>
      <c r="R23" s="164"/>
      <c r="S23" s="164"/>
      <c r="T23" s="164"/>
      <c r="U23" s="164"/>
      <c r="V23" s="164"/>
      <c r="W23" s="144" t="str">
        <f t="shared" si="22"/>
        <v>BIRTH_DAY  string,</v>
      </c>
      <c r="X23" s="149"/>
      <c r="Y23" s="150" t="str">
        <f t="shared" si="23"/>
        <v>BIRTH_DAY,</v>
      </c>
      <c r="Z23" s="149"/>
      <c r="AA23" s="149"/>
      <c r="AB23" s="150" t="str">
        <f t="shared" si="24"/>
        <v>,a.BIRTH_DAY</v>
      </c>
      <c r="AC23" s="164"/>
      <c r="AD23" s="164"/>
      <c r="AE23" s="164"/>
      <c r="AF23" s="164"/>
      <c r="AG23" s="197" t="str">
        <f t="shared" si="8"/>
        <v>col_12</v>
      </c>
      <c r="AH23" s="196" t="str">
        <f t="shared" si="9"/>
        <v>create table db_custscience_interns.col_12_DB_CUSTBASE_PRODREFRESH_ODS_BRAND_CUSTOMER_T_distinct_values_table_stats (col_id int, distinct_values bigint) Row format delimited Fields terminated by '\t' Lines terminated by '\n'  Stored as textfile ;</v>
      </c>
      <c r="AI23" t="s">
        <v>4065</v>
      </c>
      <c r="AL23" s="16" t="str">
        <f t="shared" si="10"/>
        <v>insert into table db_custscience_interns.col_12_DB_CUSTBASE_PRODREFRESH_ODS_BRAND_CUSTOMER_T_distinct_values_table_stats select '12' as col_id, count (distinct BIRTH_DAY) as distinct_values</v>
      </c>
      <c r="AM23" t="s">
        <v>4101</v>
      </c>
      <c r="AP23" s="16" t="str">
        <f t="shared" si="11"/>
        <v>insert into table db_custscience_interns.SUMMARY_of_DB_CUSTBASE_PRODREFRESH_ODS_BRAND_CUSTOMER_T_distinct_values_table_stats select col_id, distinct_values from db_custscience_interns.col_12_DB_CUSTBASE_PRODREFRESH_ODS_BRAND_CUSTOMER_T_distinct_values_table_stats ;</v>
      </c>
      <c r="AQ23" t="s">
        <v>4140</v>
      </c>
      <c r="AS23" s="212" t="s">
        <v>4176</v>
      </c>
      <c r="AT23" s="212">
        <v>12</v>
      </c>
      <c r="AU23" s="212">
        <v>33071</v>
      </c>
      <c r="AW23" s="16" t="str">
        <f t="shared" si="12"/>
        <v>drop table db_custscience_interns.col_12_DB_CUSTBASE_PRODREFRESH_ODS_BRAND_CUSTOMER_T_distinct_values_table_stats;</v>
      </c>
      <c r="AX23" t="s">
        <v>4215</v>
      </c>
      <c r="AZ23" s="16" t="str">
        <f t="shared" si="13"/>
        <v>create table db_custscience_interns.col_12_DB_CUSTBASE_PRODREFRESH_ODS_BRAND_CUSTOMER_T_null_value_count_table_stats (col_id int, null_value_count bigint) Row format delimited Fields terminated by '\t' Lines terminated by '\n'  Stored as textfile ;</v>
      </c>
      <c r="BA23" t="s">
        <v>4320</v>
      </c>
      <c r="BD23" s="16" t="str">
        <f t="shared" si="14"/>
        <v xml:space="preserve">insert into table db_custscience_interns.col_12_DB_CUSTBASE_PRODREFRESH_ODS_BRAND_CUSTOMER_T_null_value_count_table_stats select '12' as col_id, count (cust_key) as null_value_count where BIRTH_DAY IS NULL </v>
      </c>
      <c r="BE23" t="s">
        <v>4250</v>
      </c>
      <c r="BH23" s="16" t="str">
        <f t="shared" si="15"/>
        <v>insert into table db_custscience_interns.SUMMARY_of_DB_CUSTBASE_PRODREFRESH_ODS_BRAND_CUSTOMER_T_null_value_count_table_stats select col_id, null_value_count from db_custscience_interns.col_12_DB_CUSTBASE_PRODREFRESH_ODS_BRAND_CUSTOMER_T_null_value_count_table_stats ;</v>
      </c>
      <c r="BI23" t="s">
        <v>4357</v>
      </c>
      <c r="BK23" s="212" t="s">
        <v>4393</v>
      </c>
      <c r="BL23" s="212">
        <v>12</v>
      </c>
      <c r="BM23" s="212">
        <v>156359568</v>
      </c>
      <c r="BO23" s="16" t="str">
        <f t="shared" si="16"/>
        <v>drop table db_custscience_interns.col_12_DB_CUSTBASE_PRODREFRESH_ODS_BRAND_CUSTOMER_T_null_value_count_table_stats ;</v>
      </c>
      <c r="BP23" t="s">
        <v>4285</v>
      </c>
    </row>
    <row r="24" spans="1:68">
      <c r="A24" t="s">
        <v>3205</v>
      </c>
      <c r="B24" s="16" t="str">
        <f t="shared" si="17"/>
        <v>fst_cobrnd_opn_dt string</v>
      </c>
      <c r="C24" s="20">
        <f t="shared" si="18"/>
        <v>18</v>
      </c>
      <c r="D24" s="20">
        <f t="shared" si="19"/>
        <v>0</v>
      </c>
      <c r="E24" s="20"/>
      <c r="F24" s="36" t="str">
        <f t="shared" si="20"/>
        <v>FST_COBRND_OPN_DT</v>
      </c>
      <c r="G24" s="36" t="str">
        <f t="shared" si="21"/>
        <v>string</v>
      </c>
      <c r="H24" s="29">
        <v>13</v>
      </c>
      <c r="I24" s="216">
        <v>5474</v>
      </c>
      <c r="J24" s="216">
        <v>191418243</v>
      </c>
      <c r="M24" s="169" t="s">
        <v>112</v>
      </c>
      <c r="N24" s="169" t="s">
        <v>112</v>
      </c>
      <c r="O24" s="169" t="s">
        <v>112</v>
      </c>
      <c r="Q24" s="164"/>
      <c r="R24" s="164"/>
      <c r="S24" s="164"/>
      <c r="T24" s="164"/>
      <c r="U24" s="164"/>
      <c r="V24" s="164"/>
      <c r="W24" s="144" t="str">
        <f t="shared" si="22"/>
        <v>FST_COBRND_OPN_DT  string,</v>
      </c>
      <c r="X24" s="149"/>
      <c r="Y24" s="150" t="str">
        <f t="shared" si="23"/>
        <v>FST_COBRND_OPN_DT,</v>
      </c>
      <c r="Z24" s="149"/>
      <c r="AA24" s="149"/>
      <c r="AB24" s="150" t="str">
        <f t="shared" si="24"/>
        <v>,a.FST_COBRND_OPN_DT</v>
      </c>
      <c r="AC24" s="164"/>
      <c r="AD24" s="164"/>
      <c r="AE24" s="164"/>
      <c r="AF24" s="164"/>
      <c r="AG24" s="197" t="str">
        <f t="shared" si="8"/>
        <v>col_13</v>
      </c>
      <c r="AH24" s="196" t="str">
        <f t="shared" si="9"/>
        <v>create table db_custscience_interns.col_13_DB_CUSTBASE_PRODREFRESH_ODS_BRAND_CUSTOMER_T_distinct_values_table_stats (col_id int, distinct_values bigint) Row format delimited Fields terminated by '\t' Lines terminated by '\n'  Stored as textfile ;</v>
      </c>
      <c r="AI24" t="s">
        <v>4066</v>
      </c>
      <c r="AL24" s="16" t="str">
        <f t="shared" si="10"/>
        <v>insert into table db_custscience_interns.col_13_DB_CUSTBASE_PRODREFRESH_ODS_BRAND_CUSTOMER_T_distinct_values_table_stats select '13' as col_id, count (distinct FST_COBRND_OPN_DT) as distinct_values</v>
      </c>
      <c r="AM24" t="s">
        <v>4102</v>
      </c>
      <c r="AP24" s="16" t="str">
        <f t="shared" si="11"/>
        <v>insert into table db_custscience_interns.SUMMARY_of_DB_CUSTBASE_PRODREFRESH_ODS_BRAND_CUSTOMER_T_distinct_values_table_stats select col_id, distinct_values from db_custscience_interns.col_13_DB_CUSTBASE_PRODREFRESH_ODS_BRAND_CUSTOMER_T_distinct_values_table_stats ;</v>
      </c>
      <c r="AQ24" t="s">
        <v>4141</v>
      </c>
      <c r="AS24" s="212" t="s">
        <v>4177</v>
      </c>
      <c r="AT24" s="212">
        <v>13</v>
      </c>
      <c r="AU24" s="212">
        <v>5474</v>
      </c>
      <c r="AW24" s="16" t="str">
        <f t="shared" si="12"/>
        <v>drop table db_custscience_interns.col_13_DB_CUSTBASE_PRODREFRESH_ODS_BRAND_CUSTOMER_T_distinct_values_table_stats;</v>
      </c>
      <c r="AX24" t="s">
        <v>4216</v>
      </c>
      <c r="AZ24" s="16" t="str">
        <f t="shared" si="13"/>
        <v>create table db_custscience_interns.col_13_DB_CUSTBASE_PRODREFRESH_ODS_BRAND_CUSTOMER_T_null_value_count_table_stats (col_id int, null_value_count bigint) Row format delimited Fields terminated by '\t' Lines terminated by '\n'  Stored as textfile ;</v>
      </c>
      <c r="BA24" t="s">
        <v>4321</v>
      </c>
      <c r="BD24" s="16" t="str">
        <f t="shared" si="14"/>
        <v xml:space="preserve">insert into table db_custscience_interns.col_13_DB_CUSTBASE_PRODREFRESH_ODS_BRAND_CUSTOMER_T_null_value_count_table_stats select '13' as col_id, count (cust_key) as null_value_count where FST_COBRND_OPN_DT IS NULL </v>
      </c>
      <c r="BE24" t="s">
        <v>4251</v>
      </c>
      <c r="BH24" s="16" t="str">
        <f t="shared" si="15"/>
        <v>insert into table db_custscience_interns.SUMMARY_of_DB_CUSTBASE_PRODREFRESH_ODS_BRAND_CUSTOMER_T_null_value_count_table_stats select col_id, null_value_count from db_custscience_interns.col_13_DB_CUSTBASE_PRODREFRESH_ODS_BRAND_CUSTOMER_T_null_value_count_table_stats ;</v>
      </c>
      <c r="BI24" t="s">
        <v>4358</v>
      </c>
      <c r="BK24" s="212" t="s">
        <v>4394</v>
      </c>
      <c r="BL24" s="212">
        <v>13</v>
      </c>
      <c r="BM24" s="212">
        <v>191418243</v>
      </c>
      <c r="BO24" s="16" t="str">
        <f t="shared" si="16"/>
        <v>drop table db_custscience_interns.col_13_DB_CUSTBASE_PRODREFRESH_ODS_BRAND_CUSTOMER_T_null_value_count_table_stats ;</v>
      </c>
      <c r="BP24" t="s">
        <v>4286</v>
      </c>
    </row>
    <row r="25" spans="1:68">
      <c r="A25" t="s">
        <v>3206</v>
      </c>
      <c r="B25" s="16" t="str">
        <f t="shared" si="17"/>
        <v>lst_cobrnd_plt_cd string</v>
      </c>
      <c r="C25" s="20">
        <f t="shared" si="18"/>
        <v>18</v>
      </c>
      <c r="D25" s="20">
        <f t="shared" si="19"/>
        <v>0</v>
      </c>
      <c r="E25" s="20"/>
      <c r="F25" s="36" t="str">
        <f t="shared" si="20"/>
        <v>LST_COBRND_PLT_CD</v>
      </c>
      <c r="G25" s="36" t="str">
        <f t="shared" si="21"/>
        <v>string</v>
      </c>
      <c r="H25" s="29">
        <v>14</v>
      </c>
      <c r="I25" s="216">
        <v>5</v>
      </c>
      <c r="J25" s="216">
        <v>182200978</v>
      </c>
      <c r="M25" s="169" t="s">
        <v>112</v>
      </c>
      <c r="N25" s="169" t="s">
        <v>112</v>
      </c>
      <c r="O25" s="169" t="s">
        <v>112</v>
      </c>
      <c r="Q25" s="164"/>
      <c r="R25" s="164"/>
      <c r="S25" s="164"/>
      <c r="T25" s="164"/>
      <c r="U25" s="164"/>
      <c r="V25" s="164"/>
      <c r="W25" s="144" t="str">
        <f t="shared" si="22"/>
        <v>LST_COBRND_PLT_CD  string,</v>
      </c>
      <c r="X25" s="149"/>
      <c r="Y25" s="150" t="str">
        <f t="shared" si="23"/>
        <v>LST_COBRND_PLT_CD,</v>
      </c>
      <c r="Z25" s="149"/>
      <c r="AA25" s="149"/>
      <c r="AB25" s="150" t="str">
        <f t="shared" si="24"/>
        <v>,a.LST_COBRND_PLT_CD</v>
      </c>
      <c r="AC25" s="164"/>
      <c r="AD25" s="164"/>
      <c r="AE25" s="164"/>
      <c r="AF25" s="164"/>
      <c r="AG25" s="197" t="str">
        <f t="shared" si="8"/>
        <v>col_14</v>
      </c>
      <c r="AH25" s="196" t="str">
        <f t="shared" si="9"/>
        <v>create table db_custscience_interns.col_14_DB_CUSTBASE_PRODREFRESH_ODS_BRAND_CUSTOMER_T_distinct_values_table_stats (col_id int, distinct_values bigint) Row format delimited Fields terminated by '\t' Lines terminated by '\n'  Stored as textfile ;</v>
      </c>
      <c r="AI25" t="s">
        <v>4067</v>
      </c>
      <c r="AL25" s="16" t="str">
        <f t="shared" si="10"/>
        <v>insert into table db_custscience_interns.col_14_DB_CUSTBASE_PRODREFRESH_ODS_BRAND_CUSTOMER_T_distinct_values_table_stats select '14' as col_id, count (distinct LST_COBRND_PLT_CD) as distinct_values</v>
      </c>
      <c r="AM25" t="s">
        <v>4103</v>
      </c>
      <c r="AP25" s="16" t="str">
        <f t="shared" si="11"/>
        <v>insert into table db_custscience_interns.SUMMARY_of_DB_CUSTBASE_PRODREFRESH_ODS_BRAND_CUSTOMER_T_distinct_values_table_stats select col_id, distinct_values from db_custscience_interns.col_14_DB_CUSTBASE_PRODREFRESH_ODS_BRAND_CUSTOMER_T_distinct_values_table_stats ;</v>
      </c>
      <c r="AQ25" t="s">
        <v>4142</v>
      </c>
      <c r="AS25" s="212" t="s">
        <v>4178</v>
      </c>
      <c r="AT25" s="212">
        <v>14</v>
      </c>
      <c r="AU25" s="212">
        <v>5</v>
      </c>
      <c r="AW25" s="16" t="str">
        <f t="shared" si="12"/>
        <v>drop table db_custscience_interns.col_14_DB_CUSTBASE_PRODREFRESH_ODS_BRAND_CUSTOMER_T_distinct_values_table_stats;</v>
      </c>
      <c r="AX25" t="s">
        <v>4217</v>
      </c>
      <c r="AZ25" s="16" t="str">
        <f t="shared" si="13"/>
        <v>create table db_custscience_interns.col_14_DB_CUSTBASE_PRODREFRESH_ODS_BRAND_CUSTOMER_T_null_value_count_table_stats (col_id int, null_value_count bigint) Row format delimited Fields terminated by '\t' Lines terminated by '\n'  Stored as textfile ;</v>
      </c>
      <c r="BA25" t="s">
        <v>4322</v>
      </c>
      <c r="BD25" s="16" t="str">
        <f t="shared" si="14"/>
        <v xml:space="preserve">insert into table db_custscience_interns.col_14_DB_CUSTBASE_PRODREFRESH_ODS_BRAND_CUSTOMER_T_null_value_count_table_stats select '14' as col_id, count (cust_key) as null_value_count where LST_COBRND_PLT_CD IS NULL </v>
      </c>
      <c r="BE25" t="s">
        <v>4252</v>
      </c>
      <c r="BH25" s="16" t="str">
        <f t="shared" si="15"/>
        <v>insert into table db_custscience_interns.SUMMARY_of_DB_CUSTBASE_PRODREFRESH_ODS_BRAND_CUSTOMER_T_null_value_count_table_stats select col_id, null_value_count from db_custscience_interns.col_14_DB_CUSTBASE_PRODREFRESH_ODS_BRAND_CUSTOMER_T_null_value_count_table_stats ;</v>
      </c>
      <c r="BI25" t="s">
        <v>4359</v>
      </c>
      <c r="BK25" s="212" t="s">
        <v>4395</v>
      </c>
      <c r="BL25" s="212">
        <v>14</v>
      </c>
      <c r="BM25" s="212">
        <v>182200978</v>
      </c>
      <c r="BO25" s="16" t="str">
        <f t="shared" si="16"/>
        <v>drop table db_custscience_interns.col_14_DB_CUSTBASE_PRODREFRESH_ODS_BRAND_CUSTOMER_T_null_value_count_table_stats ;</v>
      </c>
      <c r="BP25" t="s">
        <v>4287</v>
      </c>
    </row>
    <row r="26" spans="1:68">
      <c r="A26" t="s">
        <v>3207</v>
      </c>
      <c r="B26" s="16" t="str">
        <f t="shared" si="17"/>
        <v>lst_cobrnd_chg_dt string</v>
      </c>
      <c r="C26" s="20">
        <f t="shared" si="18"/>
        <v>18</v>
      </c>
      <c r="D26" s="20">
        <f t="shared" si="19"/>
        <v>0</v>
      </c>
      <c r="E26" s="20"/>
      <c r="F26" s="36" t="str">
        <f t="shared" si="20"/>
        <v>LST_COBRND_CHG_DT</v>
      </c>
      <c r="G26" s="36" t="str">
        <f t="shared" si="21"/>
        <v>string</v>
      </c>
      <c r="H26" s="29">
        <v>15</v>
      </c>
      <c r="I26" s="216">
        <v>3758</v>
      </c>
      <c r="J26" s="216">
        <v>189563763</v>
      </c>
      <c r="M26" s="169" t="s">
        <v>112</v>
      </c>
      <c r="N26" s="169" t="s">
        <v>112</v>
      </c>
      <c r="O26" s="169" t="s">
        <v>112</v>
      </c>
      <c r="Q26" s="164"/>
      <c r="R26" s="164"/>
      <c r="S26" s="164"/>
      <c r="T26" s="164"/>
      <c r="U26" s="164"/>
      <c r="V26" s="164"/>
      <c r="W26" s="144" t="str">
        <f t="shared" si="22"/>
        <v>LST_COBRND_CHG_DT  string,</v>
      </c>
      <c r="X26" s="149"/>
      <c r="Y26" s="150" t="str">
        <f t="shared" si="23"/>
        <v>LST_COBRND_CHG_DT,</v>
      </c>
      <c r="Z26" s="149"/>
      <c r="AA26" s="149"/>
      <c r="AB26" s="150" t="str">
        <f t="shared" si="24"/>
        <v>,a.LST_COBRND_CHG_DT</v>
      </c>
      <c r="AC26" s="164"/>
      <c r="AD26" s="164"/>
      <c r="AE26" s="164"/>
      <c r="AF26" s="164"/>
      <c r="AG26" s="197" t="str">
        <f t="shared" si="8"/>
        <v>col_15</v>
      </c>
      <c r="AH26" s="196" t="str">
        <f t="shared" si="9"/>
        <v>create table db_custscience_interns.col_15_DB_CUSTBASE_PRODREFRESH_ODS_BRAND_CUSTOMER_T_distinct_values_table_stats (col_id int, distinct_values bigint) Row format delimited Fields terminated by '\t' Lines terminated by '\n'  Stored as textfile ;</v>
      </c>
      <c r="AI26" t="s">
        <v>4068</v>
      </c>
      <c r="AL26" s="16" t="str">
        <f t="shared" si="10"/>
        <v>insert into table db_custscience_interns.col_15_DB_CUSTBASE_PRODREFRESH_ODS_BRAND_CUSTOMER_T_distinct_values_table_stats select '15' as col_id, count (distinct LST_COBRND_CHG_DT) as distinct_values</v>
      </c>
      <c r="AM26" t="s">
        <v>4104</v>
      </c>
      <c r="AP26" s="16" t="str">
        <f t="shared" si="11"/>
        <v>insert into table db_custscience_interns.SUMMARY_of_DB_CUSTBASE_PRODREFRESH_ODS_BRAND_CUSTOMER_T_distinct_values_table_stats select col_id, distinct_values from db_custscience_interns.col_15_DB_CUSTBASE_PRODREFRESH_ODS_BRAND_CUSTOMER_T_distinct_values_table_stats ;</v>
      </c>
      <c r="AQ26" t="s">
        <v>4143</v>
      </c>
      <c r="AS26" s="212" t="s">
        <v>4179</v>
      </c>
      <c r="AT26" s="212">
        <v>15</v>
      </c>
      <c r="AU26" s="212">
        <v>3758</v>
      </c>
      <c r="AW26" s="16" t="str">
        <f t="shared" si="12"/>
        <v>drop table db_custscience_interns.col_15_DB_CUSTBASE_PRODREFRESH_ODS_BRAND_CUSTOMER_T_distinct_values_table_stats;</v>
      </c>
      <c r="AX26" t="s">
        <v>4218</v>
      </c>
      <c r="AZ26" s="16" t="str">
        <f t="shared" si="13"/>
        <v>create table db_custscience_interns.col_15_DB_CUSTBASE_PRODREFRESH_ODS_BRAND_CUSTOMER_T_null_value_count_table_stats (col_id int, null_value_count bigint) Row format delimited Fields terminated by '\t' Lines terminated by '\n'  Stored as textfile ;</v>
      </c>
      <c r="BA26" t="s">
        <v>4323</v>
      </c>
      <c r="BD26" s="16" t="str">
        <f t="shared" si="14"/>
        <v xml:space="preserve">insert into table db_custscience_interns.col_15_DB_CUSTBASE_PRODREFRESH_ODS_BRAND_CUSTOMER_T_null_value_count_table_stats select '15' as col_id, count (cust_key) as null_value_count where LST_COBRND_CHG_DT IS NULL </v>
      </c>
      <c r="BE26" t="s">
        <v>4253</v>
      </c>
      <c r="BH26" s="16" t="str">
        <f t="shared" si="15"/>
        <v>insert into table db_custscience_interns.SUMMARY_of_DB_CUSTBASE_PRODREFRESH_ODS_BRAND_CUSTOMER_T_null_value_count_table_stats select col_id, null_value_count from db_custscience_interns.col_15_DB_CUSTBASE_PRODREFRESH_ODS_BRAND_CUSTOMER_T_null_value_count_table_stats ;</v>
      </c>
      <c r="BI26" t="s">
        <v>4360</v>
      </c>
      <c r="BK26" s="212" t="s">
        <v>4396</v>
      </c>
      <c r="BL26" s="212">
        <v>15</v>
      </c>
      <c r="BM26" s="212">
        <v>189563763</v>
      </c>
      <c r="BO26" s="16" t="str">
        <f t="shared" si="16"/>
        <v>drop table db_custscience_interns.col_15_DB_CUSTBASE_PRODREFRESH_ODS_BRAND_CUSTOMER_T_null_value_count_table_stats ;</v>
      </c>
      <c r="BP26" t="s">
        <v>4288</v>
      </c>
    </row>
    <row r="27" spans="1:68">
      <c r="A27" t="s">
        <v>3208</v>
      </c>
      <c r="B27" s="16" t="str">
        <f t="shared" si="17"/>
        <v>lst_cobrnd_chg_cd string</v>
      </c>
      <c r="C27" s="20">
        <f t="shared" si="18"/>
        <v>18</v>
      </c>
      <c r="D27" s="20">
        <f t="shared" si="19"/>
        <v>0</v>
      </c>
      <c r="E27" s="20"/>
      <c r="F27" s="36" t="str">
        <f t="shared" si="20"/>
        <v>LST_COBRND_CHG_CD</v>
      </c>
      <c r="G27" s="36" t="str">
        <f t="shared" si="21"/>
        <v>string</v>
      </c>
      <c r="H27" s="29">
        <v>16</v>
      </c>
      <c r="I27" s="216">
        <v>3</v>
      </c>
      <c r="J27" s="216">
        <v>189563763</v>
      </c>
      <c r="M27" s="169" t="s">
        <v>112</v>
      </c>
      <c r="N27" s="169" t="s">
        <v>112</v>
      </c>
      <c r="O27" s="169" t="s">
        <v>112</v>
      </c>
      <c r="Q27" s="164"/>
      <c r="R27" s="164"/>
      <c r="S27" s="164"/>
      <c r="T27" s="164"/>
      <c r="U27" s="164"/>
      <c r="V27" s="164"/>
      <c r="W27" s="144" t="str">
        <f t="shared" si="22"/>
        <v>LST_COBRND_CHG_CD  string,</v>
      </c>
      <c r="X27" s="149"/>
      <c r="Y27" s="150" t="str">
        <f t="shared" si="23"/>
        <v>LST_COBRND_CHG_CD,</v>
      </c>
      <c r="Z27" s="149"/>
      <c r="AA27" s="149"/>
      <c r="AB27" s="150" t="str">
        <f t="shared" si="24"/>
        <v>,a.LST_COBRND_CHG_CD</v>
      </c>
      <c r="AC27" s="164"/>
      <c r="AD27" s="164"/>
      <c r="AE27" s="164"/>
      <c r="AF27" s="164"/>
      <c r="AG27" s="197" t="str">
        <f t="shared" si="8"/>
        <v>col_16</v>
      </c>
      <c r="AH27" s="196" t="str">
        <f t="shared" si="9"/>
        <v>create table db_custscience_interns.col_16_DB_CUSTBASE_PRODREFRESH_ODS_BRAND_CUSTOMER_T_distinct_values_table_stats (col_id int, distinct_values bigint) Row format delimited Fields terminated by '\t' Lines terminated by '\n'  Stored as textfile ;</v>
      </c>
      <c r="AI27" t="s">
        <v>4069</v>
      </c>
      <c r="AL27" s="16" t="str">
        <f t="shared" si="10"/>
        <v>insert into table db_custscience_interns.col_16_DB_CUSTBASE_PRODREFRESH_ODS_BRAND_CUSTOMER_T_distinct_values_table_stats select '16' as col_id, count (distinct LST_COBRND_CHG_CD) as distinct_values</v>
      </c>
      <c r="AM27" t="s">
        <v>4105</v>
      </c>
      <c r="AP27" s="16" t="str">
        <f t="shared" si="11"/>
        <v>insert into table db_custscience_interns.SUMMARY_of_DB_CUSTBASE_PRODREFRESH_ODS_BRAND_CUSTOMER_T_distinct_values_table_stats select col_id, distinct_values from db_custscience_interns.col_16_DB_CUSTBASE_PRODREFRESH_ODS_BRAND_CUSTOMER_T_distinct_values_table_stats ;</v>
      </c>
      <c r="AQ27" t="s">
        <v>4144</v>
      </c>
      <c r="AS27" s="212" t="s">
        <v>4180</v>
      </c>
      <c r="AT27" s="212">
        <v>16</v>
      </c>
      <c r="AU27" s="212">
        <v>3</v>
      </c>
      <c r="AW27" s="16" t="str">
        <f t="shared" si="12"/>
        <v>drop table db_custscience_interns.col_16_DB_CUSTBASE_PRODREFRESH_ODS_BRAND_CUSTOMER_T_distinct_values_table_stats;</v>
      </c>
      <c r="AX27" t="s">
        <v>4219</v>
      </c>
      <c r="AZ27" s="16" t="str">
        <f t="shared" si="13"/>
        <v>create table db_custscience_interns.col_16_DB_CUSTBASE_PRODREFRESH_ODS_BRAND_CUSTOMER_T_null_value_count_table_stats (col_id int, null_value_count bigint) Row format delimited Fields terminated by '\t' Lines terminated by '\n'  Stored as textfile ;</v>
      </c>
      <c r="BA27" t="s">
        <v>4324</v>
      </c>
      <c r="BD27" s="16" t="str">
        <f t="shared" si="14"/>
        <v xml:space="preserve">insert into table db_custscience_interns.col_16_DB_CUSTBASE_PRODREFRESH_ODS_BRAND_CUSTOMER_T_null_value_count_table_stats select '16' as col_id, count (cust_key) as null_value_count where LST_COBRND_CHG_CD IS NULL </v>
      </c>
      <c r="BE27" t="s">
        <v>4254</v>
      </c>
      <c r="BH27" s="16" t="str">
        <f t="shared" si="15"/>
        <v>insert into table db_custscience_interns.SUMMARY_of_DB_CUSTBASE_PRODREFRESH_ODS_BRAND_CUSTOMER_T_null_value_count_table_stats select col_id, null_value_count from db_custscience_interns.col_16_DB_CUSTBASE_PRODREFRESH_ODS_BRAND_CUSTOMER_T_null_value_count_table_stats ;</v>
      </c>
      <c r="BI27" t="s">
        <v>4361</v>
      </c>
      <c r="BK27" s="212" t="s">
        <v>4397</v>
      </c>
      <c r="BL27" s="212">
        <v>16</v>
      </c>
      <c r="BM27" s="212">
        <v>189563763</v>
      </c>
      <c r="BO27" s="16" t="str">
        <f t="shared" si="16"/>
        <v>drop table db_custscience_interns.col_16_DB_CUSTBASE_PRODREFRESH_ODS_BRAND_CUSTOMER_T_null_value_count_table_stats ;</v>
      </c>
      <c r="BP27" t="s">
        <v>4289</v>
      </c>
    </row>
    <row r="28" spans="1:68">
      <c r="A28" t="s">
        <v>3209</v>
      </c>
      <c r="B28" s="16" t="str">
        <f t="shared" si="17"/>
        <v>lst_plcc_chg_dt string</v>
      </c>
      <c r="C28" s="20">
        <f t="shared" si="18"/>
        <v>16</v>
      </c>
      <c r="D28" s="20">
        <f t="shared" si="19"/>
        <v>0</v>
      </c>
      <c r="E28" s="20"/>
      <c r="F28" s="36" t="str">
        <f t="shared" si="20"/>
        <v>LST_PLCC_CHG_DT</v>
      </c>
      <c r="G28" s="36" t="str">
        <f t="shared" si="21"/>
        <v>string</v>
      </c>
      <c r="H28" s="29">
        <v>17</v>
      </c>
      <c r="I28" s="216">
        <v>5741</v>
      </c>
      <c r="J28" s="216">
        <v>177206706</v>
      </c>
      <c r="M28" s="169" t="s">
        <v>112</v>
      </c>
      <c r="N28" s="169" t="s">
        <v>112</v>
      </c>
      <c r="O28" s="169" t="s">
        <v>112</v>
      </c>
      <c r="Q28" s="164"/>
      <c r="R28" s="164"/>
      <c r="S28" s="164"/>
      <c r="T28" s="164"/>
      <c r="U28" s="164"/>
      <c r="V28" s="164"/>
      <c r="W28" s="144" t="str">
        <f t="shared" si="22"/>
        <v>LST_PLCC_CHG_DT  string,</v>
      </c>
      <c r="X28" s="149"/>
      <c r="Y28" s="150" t="str">
        <f t="shared" si="23"/>
        <v>LST_PLCC_CHG_DT,</v>
      </c>
      <c r="Z28" s="149"/>
      <c r="AA28" s="149"/>
      <c r="AB28" s="150" t="str">
        <f t="shared" si="24"/>
        <v>,a.LST_PLCC_CHG_DT</v>
      </c>
      <c r="AC28" s="164"/>
      <c r="AD28" s="164"/>
      <c r="AE28" s="164"/>
      <c r="AF28" s="164"/>
      <c r="AG28" s="197" t="str">
        <f t="shared" si="8"/>
        <v>col_17</v>
      </c>
      <c r="AH28" s="196" t="str">
        <f t="shared" si="9"/>
        <v>create table db_custscience_interns.col_17_DB_CUSTBASE_PRODREFRESH_ODS_BRAND_CUSTOMER_T_distinct_values_table_stats (col_id int, distinct_values bigint) Row format delimited Fields terminated by '\t' Lines terminated by '\n'  Stored as textfile ;</v>
      </c>
      <c r="AI28" t="s">
        <v>4070</v>
      </c>
      <c r="AL28" s="16" t="str">
        <f t="shared" si="10"/>
        <v>insert into table db_custscience_interns.col_17_DB_CUSTBASE_PRODREFRESH_ODS_BRAND_CUSTOMER_T_distinct_values_table_stats select '17' as col_id, count (distinct LST_PLCC_CHG_DT) as distinct_values</v>
      </c>
      <c r="AM28" t="s">
        <v>4106</v>
      </c>
      <c r="AP28" s="16" t="str">
        <f t="shared" si="11"/>
        <v>insert into table db_custscience_interns.SUMMARY_of_DB_CUSTBASE_PRODREFRESH_ODS_BRAND_CUSTOMER_T_distinct_values_table_stats select col_id, distinct_values from db_custscience_interns.col_17_DB_CUSTBASE_PRODREFRESH_ODS_BRAND_CUSTOMER_T_distinct_values_table_stats ;</v>
      </c>
      <c r="AQ28" t="s">
        <v>4145</v>
      </c>
      <c r="AS28" s="212" t="s">
        <v>4181</v>
      </c>
      <c r="AT28" s="212">
        <v>17</v>
      </c>
      <c r="AU28" s="212">
        <v>5741</v>
      </c>
      <c r="AW28" s="16" t="str">
        <f t="shared" si="12"/>
        <v>drop table db_custscience_interns.col_17_DB_CUSTBASE_PRODREFRESH_ODS_BRAND_CUSTOMER_T_distinct_values_table_stats;</v>
      </c>
      <c r="AX28" t="s">
        <v>4220</v>
      </c>
      <c r="AZ28" s="16" t="str">
        <f t="shared" si="13"/>
        <v>create table db_custscience_interns.col_17_DB_CUSTBASE_PRODREFRESH_ODS_BRAND_CUSTOMER_T_null_value_count_table_stats (col_id int, null_value_count bigint) Row format delimited Fields terminated by '\t' Lines terminated by '\n'  Stored as textfile ;</v>
      </c>
      <c r="BA28" t="s">
        <v>4325</v>
      </c>
      <c r="BD28" s="16" t="str">
        <f t="shared" si="14"/>
        <v xml:space="preserve">insert into table db_custscience_interns.col_17_DB_CUSTBASE_PRODREFRESH_ODS_BRAND_CUSTOMER_T_null_value_count_table_stats select '17' as col_id, count (cust_key) as null_value_count where LST_PLCC_CHG_DT IS NULL </v>
      </c>
      <c r="BE28" t="s">
        <v>4255</v>
      </c>
      <c r="BH28" s="16" t="str">
        <f t="shared" si="15"/>
        <v>insert into table db_custscience_interns.SUMMARY_of_DB_CUSTBASE_PRODREFRESH_ODS_BRAND_CUSTOMER_T_null_value_count_table_stats select col_id, null_value_count from db_custscience_interns.col_17_DB_CUSTBASE_PRODREFRESH_ODS_BRAND_CUSTOMER_T_null_value_count_table_stats ;</v>
      </c>
      <c r="BI28" t="s">
        <v>4362</v>
      </c>
      <c r="BK28" s="212" t="s">
        <v>4398</v>
      </c>
      <c r="BL28" s="212">
        <v>17</v>
      </c>
      <c r="BM28" s="212">
        <v>177206706</v>
      </c>
      <c r="BO28" s="16" t="str">
        <f t="shared" si="16"/>
        <v>drop table db_custscience_interns.col_17_DB_CUSTBASE_PRODREFRESH_ODS_BRAND_CUSTOMER_T_null_value_count_table_stats ;</v>
      </c>
      <c r="BP28" t="s">
        <v>4290</v>
      </c>
    </row>
    <row r="29" spans="1:68">
      <c r="A29" t="s">
        <v>3210</v>
      </c>
      <c r="B29" s="16" t="str">
        <f t="shared" si="17"/>
        <v>lst_plcc_chg_cd string</v>
      </c>
      <c r="C29" s="20">
        <f t="shared" si="18"/>
        <v>16</v>
      </c>
      <c r="D29" s="20">
        <f t="shared" si="19"/>
        <v>0</v>
      </c>
      <c r="E29" s="20"/>
      <c r="F29" s="36" t="str">
        <f t="shared" si="20"/>
        <v>LST_PLCC_CHG_CD</v>
      </c>
      <c r="G29" s="36" t="str">
        <f t="shared" si="21"/>
        <v>string</v>
      </c>
      <c r="H29" s="29">
        <v>18</v>
      </c>
      <c r="I29" s="216">
        <v>3</v>
      </c>
      <c r="J29" s="216">
        <v>177206706</v>
      </c>
      <c r="M29" s="169" t="s">
        <v>112</v>
      </c>
      <c r="N29" s="169" t="s">
        <v>112</v>
      </c>
      <c r="O29" s="169" t="s">
        <v>112</v>
      </c>
      <c r="Q29" s="164"/>
      <c r="R29" s="164"/>
      <c r="S29" s="164"/>
      <c r="T29" s="164"/>
      <c r="U29" s="164"/>
      <c r="V29" s="164"/>
      <c r="W29" s="144" t="str">
        <f t="shared" si="22"/>
        <v>LST_PLCC_CHG_CD  string,</v>
      </c>
      <c r="X29" s="149"/>
      <c r="Y29" s="150" t="str">
        <f t="shared" si="23"/>
        <v>LST_PLCC_CHG_CD,</v>
      </c>
      <c r="Z29" s="149"/>
      <c r="AA29" s="149"/>
      <c r="AB29" s="150" t="str">
        <f t="shared" si="24"/>
        <v>,a.LST_PLCC_CHG_CD</v>
      </c>
      <c r="AC29" s="164"/>
      <c r="AD29" s="164"/>
      <c r="AE29" s="164"/>
      <c r="AF29" s="164"/>
      <c r="AG29" s="197" t="str">
        <f t="shared" si="8"/>
        <v>col_18</v>
      </c>
      <c r="AH29" s="196" t="str">
        <f t="shared" si="9"/>
        <v>create table db_custscience_interns.col_18_DB_CUSTBASE_PRODREFRESH_ODS_BRAND_CUSTOMER_T_distinct_values_table_stats (col_id int, distinct_values bigint) Row format delimited Fields terminated by '\t' Lines terminated by '\n'  Stored as textfile ;</v>
      </c>
      <c r="AI29" t="s">
        <v>4071</v>
      </c>
      <c r="AL29" s="16" t="str">
        <f t="shared" si="10"/>
        <v>insert into table db_custscience_interns.col_18_DB_CUSTBASE_PRODREFRESH_ODS_BRAND_CUSTOMER_T_distinct_values_table_stats select '18' as col_id, count (distinct LST_PLCC_CHG_CD) as distinct_values</v>
      </c>
      <c r="AM29" t="s">
        <v>4107</v>
      </c>
      <c r="AP29" s="16" t="str">
        <f t="shared" si="11"/>
        <v>insert into table db_custscience_interns.SUMMARY_of_DB_CUSTBASE_PRODREFRESH_ODS_BRAND_CUSTOMER_T_distinct_values_table_stats select col_id, distinct_values from db_custscience_interns.col_18_DB_CUSTBASE_PRODREFRESH_ODS_BRAND_CUSTOMER_T_distinct_values_table_stats ;</v>
      </c>
      <c r="AQ29" t="s">
        <v>4146</v>
      </c>
      <c r="AS29" s="212" t="s">
        <v>4182</v>
      </c>
      <c r="AT29" s="212">
        <v>18</v>
      </c>
      <c r="AU29" s="212">
        <v>3</v>
      </c>
      <c r="AW29" s="16" t="str">
        <f t="shared" si="12"/>
        <v>drop table db_custscience_interns.col_18_DB_CUSTBASE_PRODREFRESH_ODS_BRAND_CUSTOMER_T_distinct_values_table_stats;</v>
      </c>
      <c r="AX29" t="s">
        <v>4221</v>
      </c>
      <c r="AZ29" s="16" t="str">
        <f t="shared" si="13"/>
        <v>create table db_custscience_interns.col_18_DB_CUSTBASE_PRODREFRESH_ODS_BRAND_CUSTOMER_T_null_value_count_table_stats (col_id int, null_value_count bigint) Row format delimited Fields terminated by '\t' Lines terminated by '\n'  Stored as textfile ;</v>
      </c>
      <c r="BA29" t="s">
        <v>4326</v>
      </c>
      <c r="BD29" s="16" t="str">
        <f t="shared" si="14"/>
        <v xml:space="preserve">insert into table db_custscience_interns.col_18_DB_CUSTBASE_PRODREFRESH_ODS_BRAND_CUSTOMER_T_null_value_count_table_stats select '18' as col_id, count (cust_key) as null_value_count where LST_PLCC_CHG_CD IS NULL </v>
      </c>
      <c r="BE29" t="s">
        <v>4256</v>
      </c>
      <c r="BH29" s="16" t="str">
        <f t="shared" si="15"/>
        <v>insert into table db_custscience_interns.SUMMARY_of_DB_CUSTBASE_PRODREFRESH_ODS_BRAND_CUSTOMER_T_null_value_count_table_stats select col_id, null_value_count from db_custscience_interns.col_18_DB_CUSTBASE_PRODREFRESH_ODS_BRAND_CUSTOMER_T_null_value_count_table_stats ;</v>
      </c>
      <c r="BI29" t="s">
        <v>4363</v>
      </c>
      <c r="BK29" s="212" t="s">
        <v>4399</v>
      </c>
      <c r="BL29" s="212">
        <v>18</v>
      </c>
      <c r="BM29" s="212">
        <v>177206706</v>
      </c>
      <c r="BO29" s="16" t="str">
        <f t="shared" si="16"/>
        <v>drop table db_custscience_interns.col_18_DB_CUSTBASE_PRODREFRESH_ODS_BRAND_CUSTOMER_T_null_value_count_table_stats ;</v>
      </c>
      <c r="BP29" t="s">
        <v>4291</v>
      </c>
    </row>
    <row r="30" spans="1:68">
      <c r="A30" t="s">
        <v>3211</v>
      </c>
      <c r="B30" s="16" t="str">
        <f t="shared" si="17"/>
        <v>eml_cr_crd_hldr_ind string</v>
      </c>
      <c r="C30" s="20">
        <f t="shared" si="18"/>
        <v>20</v>
      </c>
      <c r="D30" s="20">
        <f t="shared" si="19"/>
        <v>0</v>
      </c>
      <c r="E30" s="20"/>
      <c r="F30" s="36" t="str">
        <f t="shared" si="20"/>
        <v>EML_CR_CRD_HLDR_IND</v>
      </c>
      <c r="G30" s="36" t="str">
        <f t="shared" si="21"/>
        <v>string</v>
      </c>
      <c r="H30" s="29">
        <v>19</v>
      </c>
      <c r="I30" s="216">
        <v>2</v>
      </c>
      <c r="J30" s="216">
        <v>0</v>
      </c>
      <c r="M30" s="169" t="s">
        <v>120</v>
      </c>
      <c r="N30" s="169" t="s">
        <v>120</v>
      </c>
      <c r="O30" s="169" t="s">
        <v>120</v>
      </c>
      <c r="Q30" s="164"/>
      <c r="R30" s="164"/>
      <c r="S30" s="164"/>
      <c r="T30" s="164"/>
      <c r="U30" s="164"/>
      <c r="V30" s="164"/>
      <c r="W30" s="144" t="str">
        <f t="shared" si="22"/>
        <v>EML_CR_CRD_HLDR_IND  string,</v>
      </c>
      <c r="X30" s="149"/>
      <c r="Y30" s="150" t="str">
        <f t="shared" si="23"/>
        <v>EML_CR_CRD_HLDR_IND,</v>
      </c>
      <c r="Z30" s="149"/>
      <c r="AA30" s="149"/>
      <c r="AB30" s="150" t="str">
        <f t="shared" si="24"/>
        <v>,a.EML_CR_CRD_HLDR_IND</v>
      </c>
      <c r="AC30" s="164"/>
      <c r="AD30" s="164"/>
      <c r="AE30" s="164"/>
      <c r="AF30" s="164"/>
      <c r="AG30" s="197" t="str">
        <f t="shared" si="8"/>
        <v>col_19</v>
      </c>
      <c r="AH30" s="196" t="str">
        <f t="shared" si="9"/>
        <v>create table db_custscience_interns.col_19_DB_CUSTBASE_PRODREFRESH_ODS_BRAND_CUSTOMER_T_distinct_values_table_stats (col_id int, distinct_values bigint) Row format delimited Fields terminated by '\t' Lines terminated by '\n'  Stored as textfile ;</v>
      </c>
      <c r="AI30" t="s">
        <v>4072</v>
      </c>
      <c r="AL30" s="16" t="str">
        <f t="shared" si="10"/>
        <v>insert into table db_custscience_interns.col_19_DB_CUSTBASE_PRODREFRESH_ODS_BRAND_CUSTOMER_T_distinct_values_table_stats select '19' as col_id, count (distinct EML_CR_CRD_HLDR_IND) as distinct_values</v>
      </c>
      <c r="AM30" t="s">
        <v>4108</v>
      </c>
      <c r="AP30" s="16" t="str">
        <f t="shared" si="11"/>
        <v>insert into table db_custscience_interns.SUMMARY_of_DB_CUSTBASE_PRODREFRESH_ODS_BRAND_CUSTOMER_T_distinct_values_table_stats select col_id, distinct_values from db_custscience_interns.col_19_DB_CUSTBASE_PRODREFRESH_ODS_BRAND_CUSTOMER_T_distinct_values_table_stats ;</v>
      </c>
      <c r="AQ30" t="s">
        <v>4147</v>
      </c>
      <c r="AS30" s="212" t="s">
        <v>4183</v>
      </c>
      <c r="AT30" s="212">
        <v>19</v>
      </c>
      <c r="AU30" s="212">
        <v>2</v>
      </c>
      <c r="AW30" s="16" t="str">
        <f t="shared" si="12"/>
        <v>drop table db_custscience_interns.col_19_DB_CUSTBASE_PRODREFRESH_ODS_BRAND_CUSTOMER_T_distinct_values_table_stats;</v>
      </c>
      <c r="AX30" t="s">
        <v>4222</v>
      </c>
      <c r="AZ30" s="16" t="str">
        <f t="shared" si="13"/>
        <v>create table db_custscience_interns.col_19_DB_CUSTBASE_PRODREFRESH_ODS_BRAND_CUSTOMER_T_null_value_count_table_stats (col_id int, null_value_count bigint) Row format delimited Fields terminated by '\t' Lines terminated by '\n'  Stored as textfile ;</v>
      </c>
      <c r="BA30" t="s">
        <v>4327</v>
      </c>
      <c r="BD30" s="16" t="str">
        <f t="shared" si="14"/>
        <v xml:space="preserve">insert into table db_custscience_interns.col_19_DB_CUSTBASE_PRODREFRESH_ODS_BRAND_CUSTOMER_T_null_value_count_table_stats select '19' as col_id, count (cust_key) as null_value_count where EML_CR_CRD_HLDR_IND IS NULL </v>
      </c>
      <c r="BE30" t="s">
        <v>4257</v>
      </c>
      <c r="BH30" s="16" t="str">
        <f t="shared" si="15"/>
        <v>insert into table db_custscience_interns.SUMMARY_of_DB_CUSTBASE_PRODREFRESH_ODS_BRAND_CUSTOMER_T_null_value_count_table_stats select col_id, null_value_count from db_custscience_interns.col_19_DB_CUSTBASE_PRODREFRESH_ODS_BRAND_CUSTOMER_T_null_value_count_table_stats ;</v>
      </c>
      <c r="BI30" t="s">
        <v>4364</v>
      </c>
      <c r="BK30" s="212" t="s">
        <v>4400</v>
      </c>
      <c r="BL30" s="212">
        <v>19</v>
      </c>
      <c r="BM30" s="212">
        <v>0</v>
      </c>
      <c r="BO30" s="16" t="str">
        <f t="shared" si="16"/>
        <v>drop table db_custscience_interns.col_19_DB_CUSTBASE_PRODREFRESH_ODS_BRAND_CUSTOMER_T_null_value_count_table_stats ;</v>
      </c>
      <c r="BP30" t="s">
        <v>4292</v>
      </c>
    </row>
    <row r="31" spans="1:68">
      <c r="A31" t="s">
        <v>66</v>
      </c>
      <c r="B31" s="16" t="str">
        <f t="shared" si="17"/>
        <v>cic_zip_cd string</v>
      </c>
      <c r="C31" s="20">
        <f t="shared" si="18"/>
        <v>11</v>
      </c>
      <c r="D31" s="20">
        <f t="shared" si="19"/>
        <v>0</v>
      </c>
      <c r="E31" s="20"/>
      <c r="F31" s="36" t="str">
        <f t="shared" si="20"/>
        <v>CIC_ZIP_CD</v>
      </c>
      <c r="G31" s="36" t="str">
        <f t="shared" si="21"/>
        <v>string</v>
      </c>
      <c r="H31" s="29">
        <v>20</v>
      </c>
      <c r="I31" s="216">
        <v>1332791</v>
      </c>
      <c r="J31" s="216">
        <v>164011567</v>
      </c>
      <c r="M31" s="169" t="s">
        <v>112</v>
      </c>
      <c r="N31" s="169" t="s">
        <v>112</v>
      </c>
      <c r="O31" s="169" t="s">
        <v>112</v>
      </c>
      <c r="Q31" s="164"/>
      <c r="R31" s="164"/>
      <c r="S31" s="164"/>
      <c r="T31" s="164"/>
      <c r="U31" s="164"/>
      <c r="V31" s="164"/>
      <c r="W31" s="144" t="str">
        <f t="shared" si="22"/>
        <v>CIC_ZIP_CD  string,</v>
      </c>
      <c r="X31" s="149"/>
      <c r="Y31" s="150" t="str">
        <f t="shared" si="23"/>
        <v>CIC_ZIP_CD,</v>
      </c>
      <c r="Z31" s="149"/>
      <c r="AA31" s="149"/>
      <c r="AB31" s="150" t="str">
        <f t="shared" si="24"/>
        <v>,a.CIC_ZIP_CD</v>
      </c>
      <c r="AC31" s="164"/>
      <c r="AD31" s="164"/>
      <c r="AE31" s="164"/>
      <c r="AF31" s="164"/>
      <c r="AG31" s="197" t="str">
        <f t="shared" si="8"/>
        <v>col_20</v>
      </c>
      <c r="AH31" s="196" t="str">
        <f t="shared" si="9"/>
        <v>create table db_custscience_interns.col_20_DB_CUSTBASE_PRODREFRESH_ODS_BRAND_CUSTOMER_T_distinct_values_table_stats (col_id int, distinct_values bigint) Row format delimited Fields terminated by '\t' Lines terminated by '\n'  Stored as textfile ;</v>
      </c>
      <c r="AI31" t="s">
        <v>4073</v>
      </c>
      <c r="AL31" s="16" t="str">
        <f t="shared" si="10"/>
        <v>insert into table db_custscience_interns.col_20_DB_CUSTBASE_PRODREFRESH_ODS_BRAND_CUSTOMER_T_distinct_values_table_stats select '20' as col_id, count (distinct CIC_ZIP_CD) as distinct_values</v>
      </c>
      <c r="AM31" t="s">
        <v>4109</v>
      </c>
      <c r="AP31" s="16" t="str">
        <f t="shared" si="11"/>
        <v>insert into table db_custscience_interns.SUMMARY_of_DB_CUSTBASE_PRODREFRESH_ODS_BRAND_CUSTOMER_T_distinct_values_table_stats select col_id, distinct_values from db_custscience_interns.col_20_DB_CUSTBASE_PRODREFRESH_ODS_BRAND_CUSTOMER_T_distinct_values_table_stats ;</v>
      </c>
      <c r="AQ31" t="s">
        <v>4148</v>
      </c>
      <c r="AS31" s="212" t="s">
        <v>4184</v>
      </c>
      <c r="AT31" s="212">
        <v>20</v>
      </c>
      <c r="AU31" s="212">
        <v>1332791</v>
      </c>
      <c r="AW31" s="16" t="str">
        <f t="shared" si="12"/>
        <v>drop table db_custscience_interns.col_20_DB_CUSTBASE_PRODREFRESH_ODS_BRAND_CUSTOMER_T_distinct_values_table_stats;</v>
      </c>
      <c r="AX31" t="s">
        <v>4223</v>
      </c>
      <c r="AZ31" s="16" t="str">
        <f t="shared" si="13"/>
        <v>create table db_custscience_interns.col_20_DB_CUSTBASE_PRODREFRESH_ODS_BRAND_CUSTOMER_T_null_value_count_table_stats (col_id int, null_value_count bigint) Row format delimited Fields terminated by '\t' Lines terminated by '\n'  Stored as textfile ;</v>
      </c>
      <c r="BA31" t="s">
        <v>4328</v>
      </c>
      <c r="BD31" s="16" t="str">
        <f t="shared" si="14"/>
        <v xml:space="preserve">insert into table db_custscience_interns.col_20_DB_CUSTBASE_PRODREFRESH_ODS_BRAND_CUSTOMER_T_null_value_count_table_stats select '20' as col_id, count (cust_key) as null_value_count where CIC_ZIP_CD IS NULL </v>
      </c>
      <c r="BE31" t="s">
        <v>4258</v>
      </c>
      <c r="BH31" s="16" t="str">
        <f t="shared" si="15"/>
        <v>insert into table db_custscience_interns.SUMMARY_of_DB_CUSTBASE_PRODREFRESH_ODS_BRAND_CUSTOMER_T_null_value_count_table_stats select col_id, null_value_count from db_custscience_interns.col_20_DB_CUSTBASE_PRODREFRESH_ODS_BRAND_CUSTOMER_T_null_value_count_table_stats ;</v>
      </c>
      <c r="BI31" t="s">
        <v>4365</v>
      </c>
      <c r="BK31" s="212" t="s">
        <v>4401</v>
      </c>
      <c r="BL31" s="212">
        <v>20</v>
      </c>
      <c r="BM31" s="212">
        <v>164011567</v>
      </c>
      <c r="BO31" s="16" t="str">
        <f t="shared" si="16"/>
        <v>drop table db_custscience_interns.col_20_DB_CUSTBASE_PRODREFRESH_ODS_BRAND_CUSTOMER_T_null_value_count_table_stats ;</v>
      </c>
      <c r="BP31" t="s">
        <v>4293</v>
      </c>
    </row>
    <row r="32" spans="1:68">
      <c r="A32" t="s">
        <v>74</v>
      </c>
      <c r="B32" s="16" t="str">
        <f t="shared" si="17"/>
        <v>brand_cd bigint</v>
      </c>
      <c r="C32" s="20">
        <f t="shared" si="18"/>
        <v>9</v>
      </c>
      <c r="D32" s="20">
        <f t="shared" si="19"/>
        <v>0</v>
      </c>
      <c r="E32" s="20"/>
      <c r="F32" s="36" t="str">
        <f t="shared" si="20"/>
        <v>BRAND_CD</v>
      </c>
      <c r="G32" s="36" t="str">
        <f t="shared" si="21"/>
        <v>bigint</v>
      </c>
      <c r="H32" s="29">
        <v>21</v>
      </c>
      <c r="I32" s="216">
        <v>26</v>
      </c>
      <c r="J32" s="216">
        <v>0</v>
      </c>
      <c r="M32" s="169" t="s">
        <v>3411</v>
      </c>
      <c r="N32" s="169" t="s">
        <v>1701</v>
      </c>
      <c r="O32" s="169" t="s">
        <v>141</v>
      </c>
      <c r="Q32" s="164"/>
      <c r="R32" s="164"/>
      <c r="S32" s="164"/>
      <c r="T32" s="164"/>
      <c r="U32" s="164"/>
      <c r="V32" s="164"/>
      <c r="W32" s="144" t="str">
        <f t="shared" si="22"/>
        <v>BRAND_CD  bigint,</v>
      </c>
      <c r="X32" s="149"/>
      <c r="Y32" s="150" t="str">
        <f t="shared" si="23"/>
        <v>BRAND_CD,</v>
      </c>
      <c r="Z32" s="149"/>
      <c r="AA32" s="149"/>
      <c r="AB32" s="150" t="str">
        <f t="shared" si="24"/>
        <v>,a.BRAND_CD</v>
      </c>
      <c r="AC32" s="164"/>
      <c r="AD32" s="164"/>
      <c r="AE32" s="164"/>
      <c r="AF32" s="164"/>
      <c r="AG32" s="197" t="str">
        <f t="shared" si="8"/>
        <v>col_21</v>
      </c>
      <c r="AH32" s="196" t="str">
        <f t="shared" si="9"/>
        <v>create table db_custscience_interns.col_21_DB_CUSTBASE_PRODREFRESH_ODS_BRAND_CUSTOMER_T_distinct_values_table_stats (col_id int, distinct_values bigint) Row format delimited Fields terminated by '\t' Lines terminated by '\n'  Stored as textfile ;</v>
      </c>
      <c r="AI32" t="s">
        <v>4074</v>
      </c>
      <c r="AL32" s="16" t="str">
        <f t="shared" si="10"/>
        <v>insert into table db_custscience_interns.col_21_DB_CUSTBASE_PRODREFRESH_ODS_BRAND_CUSTOMER_T_distinct_values_table_stats select '21' as col_id, count (distinct BRAND_CD) as distinct_values</v>
      </c>
      <c r="AM32" t="s">
        <v>4110</v>
      </c>
      <c r="AP32" s="16" t="str">
        <f t="shared" si="11"/>
        <v>insert into table db_custscience_interns.SUMMARY_of_DB_CUSTBASE_PRODREFRESH_ODS_BRAND_CUSTOMER_T_distinct_values_table_stats select col_id, distinct_values from db_custscience_interns.col_21_DB_CUSTBASE_PRODREFRESH_ODS_BRAND_CUSTOMER_T_distinct_values_table_stats ;</v>
      </c>
      <c r="AQ32" t="s">
        <v>4149</v>
      </c>
      <c r="AS32" s="212" t="s">
        <v>4185</v>
      </c>
      <c r="AT32" s="212">
        <v>21</v>
      </c>
      <c r="AU32" s="212">
        <v>26</v>
      </c>
      <c r="AW32" s="16" t="str">
        <f t="shared" si="12"/>
        <v>drop table db_custscience_interns.col_21_DB_CUSTBASE_PRODREFRESH_ODS_BRAND_CUSTOMER_T_distinct_values_table_stats;</v>
      </c>
      <c r="AX32" t="s">
        <v>4224</v>
      </c>
      <c r="AZ32" s="16" t="str">
        <f t="shared" si="13"/>
        <v>create table db_custscience_interns.col_21_DB_CUSTBASE_PRODREFRESH_ODS_BRAND_CUSTOMER_T_null_value_count_table_stats (col_id int, null_value_count bigint) Row format delimited Fields terminated by '\t' Lines terminated by '\n'  Stored as textfile ;</v>
      </c>
      <c r="BA32" t="s">
        <v>4329</v>
      </c>
      <c r="BD32" s="16" t="str">
        <f t="shared" si="14"/>
        <v xml:space="preserve">insert into table db_custscience_interns.col_21_DB_CUSTBASE_PRODREFRESH_ODS_BRAND_CUSTOMER_T_null_value_count_table_stats select '21' as col_id, count (cust_key) as null_value_count where BRAND_CD IS NULL </v>
      </c>
      <c r="BE32" t="s">
        <v>4259</v>
      </c>
      <c r="BH32" s="16" t="str">
        <f t="shared" si="15"/>
        <v>insert into table db_custscience_interns.SUMMARY_of_DB_CUSTBASE_PRODREFRESH_ODS_BRAND_CUSTOMER_T_null_value_count_table_stats select col_id, null_value_count from db_custscience_interns.col_21_DB_CUSTBASE_PRODREFRESH_ODS_BRAND_CUSTOMER_T_null_value_count_table_stats ;</v>
      </c>
      <c r="BI32" t="s">
        <v>4366</v>
      </c>
      <c r="BK32" s="212" t="s">
        <v>4402</v>
      </c>
      <c r="BL32" s="212">
        <v>21</v>
      </c>
      <c r="BM32" s="212">
        <v>0</v>
      </c>
      <c r="BO32" s="16" t="str">
        <f t="shared" si="16"/>
        <v>drop table db_custscience_interns.col_21_DB_CUSTBASE_PRODREFRESH_ODS_BRAND_CUSTOMER_T_null_value_count_table_stats ;</v>
      </c>
      <c r="BP32" t="s">
        <v>4294</v>
      </c>
    </row>
    <row r="33" spans="1:68">
      <c r="A33" t="s">
        <v>75</v>
      </c>
      <c r="B33" s="16" t="str">
        <f t="shared" si="17"/>
        <v>country string</v>
      </c>
      <c r="C33" s="20">
        <f t="shared" si="18"/>
        <v>8</v>
      </c>
      <c r="D33" s="20">
        <f t="shared" si="19"/>
        <v>0</v>
      </c>
      <c r="E33" s="20"/>
      <c r="F33" s="45" t="str">
        <f t="shared" si="20"/>
        <v>COUNTRY</v>
      </c>
      <c r="G33" s="45" t="str">
        <f t="shared" si="21"/>
        <v>string</v>
      </c>
      <c r="H33" s="70">
        <v>22</v>
      </c>
      <c r="I33" s="217">
        <v>7</v>
      </c>
      <c r="J33" s="217">
        <v>0</v>
      </c>
      <c r="K33" s="61"/>
      <c r="L33" s="61"/>
      <c r="M33" s="170" t="s">
        <v>125</v>
      </c>
      <c r="N33" s="170" t="s">
        <v>125</v>
      </c>
      <c r="O33" s="170" t="s">
        <v>125</v>
      </c>
      <c r="Q33" s="164"/>
      <c r="R33" s="164"/>
      <c r="S33" s="164"/>
      <c r="T33" s="164"/>
      <c r="U33" s="164"/>
      <c r="V33" s="164"/>
      <c r="W33" s="144" t="str">
        <f t="shared" si="22"/>
        <v>COUNTRY  string,</v>
      </c>
      <c r="X33" s="149"/>
      <c r="Y33" s="150" t="str">
        <f t="shared" si="23"/>
        <v>COUNTRY,</v>
      </c>
      <c r="Z33" s="149"/>
      <c r="AA33" s="149"/>
      <c r="AB33" s="150" t="str">
        <f t="shared" si="24"/>
        <v>,a.COUNTRY</v>
      </c>
      <c r="AC33" s="164"/>
      <c r="AD33" s="164"/>
      <c r="AE33" s="164"/>
      <c r="AF33" s="164"/>
      <c r="AG33" s="197" t="str">
        <f t="shared" si="8"/>
        <v>col_22</v>
      </c>
      <c r="AH33" s="196" t="str">
        <f t="shared" si="9"/>
        <v>create table db_custscience_interns.col_22_DB_CUSTBASE_PRODREFRESH_ODS_BRAND_CUSTOMER_T_distinct_values_table_stats (col_id int, distinct_values bigint) Row format delimited Fields terminated by '\t' Lines terminated by '\n'  Stored as textfile ;</v>
      </c>
      <c r="AI33" t="s">
        <v>4075</v>
      </c>
      <c r="AL33" s="16" t="str">
        <f t="shared" si="10"/>
        <v>insert into table db_custscience_interns.col_22_DB_CUSTBASE_PRODREFRESH_ODS_BRAND_CUSTOMER_T_distinct_values_table_stats select '22' as col_id, count (distinct COUNTRY) as distinct_values</v>
      </c>
      <c r="AM33" t="s">
        <v>4111</v>
      </c>
      <c r="AP33" s="16" t="str">
        <f t="shared" si="11"/>
        <v>insert into table db_custscience_interns.SUMMARY_of_DB_CUSTBASE_PRODREFRESH_ODS_BRAND_CUSTOMER_T_distinct_values_table_stats select col_id, distinct_values from db_custscience_interns.col_22_DB_CUSTBASE_PRODREFRESH_ODS_BRAND_CUSTOMER_T_distinct_values_table_stats ;</v>
      </c>
      <c r="AQ33" t="s">
        <v>4150</v>
      </c>
      <c r="AS33" s="212" t="s">
        <v>4186</v>
      </c>
      <c r="AT33" s="212">
        <v>22</v>
      </c>
      <c r="AU33" s="212">
        <v>7</v>
      </c>
      <c r="AW33" s="16" t="str">
        <f t="shared" si="12"/>
        <v>drop table db_custscience_interns.col_22_DB_CUSTBASE_PRODREFRESH_ODS_BRAND_CUSTOMER_T_distinct_values_table_stats;</v>
      </c>
      <c r="AX33" t="s">
        <v>4225</v>
      </c>
      <c r="AZ33" s="16" t="str">
        <f t="shared" si="13"/>
        <v>create table db_custscience_interns.col_22_DB_CUSTBASE_PRODREFRESH_ODS_BRAND_CUSTOMER_T_null_value_count_table_stats (col_id int, null_value_count bigint) Row format delimited Fields terminated by '\t' Lines terminated by '\n'  Stored as textfile ;</v>
      </c>
      <c r="BA33" t="s">
        <v>4330</v>
      </c>
      <c r="BD33" s="16" t="str">
        <f t="shared" si="14"/>
        <v xml:space="preserve">insert into table db_custscience_interns.col_22_DB_CUSTBASE_PRODREFRESH_ODS_BRAND_CUSTOMER_T_null_value_count_table_stats select '22' as col_id, count (cust_key) as null_value_count where COUNTRY IS NULL </v>
      </c>
      <c r="BE33" t="s">
        <v>4260</v>
      </c>
      <c r="BH33" s="16" t="str">
        <f t="shared" si="15"/>
        <v>insert into table db_custscience_interns.SUMMARY_of_DB_CUSTBASE_PRODREFRESH_ODS_BRAND_CUSTOMER_T_null_value_count_table_stats select col_id, null_value_count from db_custscience_interns.col_22_DB_CUSTBASE_PRODREFRESH_ODS_BRAND_CUSTOMER_T_null_value_count_table_stats ;</v>
      </c>
      <c r="BI33" t="s">
        <v>4367</v>
      </c>
      <c r="BK33" s="212" t="s">
        <v>4403</v>
      </c>
      <c r="BL33" s="212">
        <v>22</v>
      </c>
      <c r="BM33" s="212">
        <v>0</v>
      </c>
      <c r="BO33" s="16" t="str">
        <f t="shared" si="16"/>
        <v>drop table db_custscience_interns.col_22_DB_CUSTBASE_PRODREFRESH_ODS_BRAND_CUSTOMER_T_null_value_count_table_stats ;</v>
      </c>
      <c r="BP33" t="s">
        <v>4295</v>
      </c>
    </row>
    <row r="34" spans="1:68">
      <c r="A34" t="s">
        <v>3212</v>
      </c>
      <c r="B34" s="16" t="str">
        <f t="shared" si="17"/>
        <v>postal_crd_marketability_flag string</v>
      </c>
      <c r="C34" s="20">
        <f t="shared" si="18"/>
        <v>30</v>
      </c>
      <c r="D34" s="20">
        <f t="shared" si="19"/>
        <v>0</v>
      </c>
      <c r="E34" s="20"/>
      <c r="F34" s="36" t="str">
        <f t="shared" si="20"/>
        <v>POSTAL_CRD_MARKETABILITY_FLAG</v>
      </c>
      <c r="G34" s="36" t="str">
        <f t="shared" si="21"/>
        <v>string</v>
      </c>
      <c r="H34" s="29">
        <v>23</v>
      </c>
      <c r="I34" s="216">
        <v>53</v>
      </c>
      <c r="J34" s="216">
        <v>28820041</v>
      </c>
      <c r="M34" s="169" t="s">
        <v>3421</v>
      </c>
      <c r="N34" s="169" t="s">
        <v>3422</v>
      </c>
      <c r="O34" s="169" t="s">
        <v>3423</v>
      </c>
      <c r="Q34" s="164"/>
      <c r="R34" s="164"/>
      <c r="S34" s="164"/>
      <c r="T34" s="164"/>
      <c r="U34" s="164"/>
      <c r="V34" s="164"/>
      <c r="W34" s="144" t="str">
        <f t="shared" si="22"/>
        <v>POSTAL_CRD_MARKETABILITY_FLAG  string,</v>
      </c>
      <c r="X34" s="149"/>
      <c r="Y34" s="150" t="str">
        <f t="shared" si="23"/>
        <v>POSTAL_CRD_MARKETABILITY_FLAG,</v>
      </c>
      <c r="Z34" s="149"/>
      <c r="AA34" s="149"/>
      <c r="AB34" s="150" t="str">
        <f t="shared" si="24"/>
        <v>,a.POSTAL_CRD_MARKETABILITY_FLAG</v>
      </c>
      <c r="AC34" s="164"/>
      <c r="AD34" s="164"/>
      <c r="AE34" s="164"/>
      <c r="AF34" s="164"/>
      <c r="AG34" s="197" t="str">
        <f t="shared" si="8"/>
        <v>col_23</v>
      </c>
      <c r="AH34" s="196" t="str">
        <f t="shared" si="9"/>
        <v>create table db_custscience_interns.col_23_DB_CUSTBASE_PRODREFRESH_ODS_BRAND_CUSTOMER_T_distinct_values_table_stats (col_id int, distinct_values bigint) Row format delimited Fields terminated by '\t' Lines terminated by '\n'  Stored as textfile ;</v>
      </c>
      <c r="AI34" t="s">
        <v>4076</v>
      </c>
      <c r="AL34" s="16" t="str">
        <f t="shared" si="10"/>
        <v>insert into table db_custscience_interns.col_23_DB_CUSTBASE_PRODREFRESH_ODS_BRAND_CUSTOMER_T_distinct_values_table_stats select '23' as col_id, count (distinct POSTAL_CRD_MARKETABILITY_FLAG) as distinct_values</v>
      </c>
      <c r="AM34" t="s">
        <v>4112</v>
      </c>
      <c r="AP34" s="16" t="str">
        <f t="shared" si="11"/>
        <v>insert into table db_custscience_interns.SUMMARY_of_DB_CUSTBASE_PRODREFRESH_ODS_BRAND_CUSTOMER_T_distinct_values_table_stats select col_id, distinct_values from db_custscience_interns.col_23_DB_CUSTBASE_PRODREFRESH_ODS_BRAND_CUSTOMER_T_distinct_values_table_stats ;</v>
      </c>
      <c r="AQ34" t="s">
        <v>4151</v>
      </c>
      <c r="AS34" s="212" t="s">
        <v>4187</v>
      </c>
      <c r="AT34" s="212">
        <v>23</v>
      </c>
      <c r="AU34" s="212">
        <v>53</v>
      </c>
      <c r="AW34" s="16" t="str">
        <f t="shared" si="12"/>
        <v>drop table db_custscience_interns.col_23_DB_CUSTBASE_PRODREFRESH_ODS_BRAND_CUSTOMER_T_distinct_values_table_stats;</v>
      </c>
      <c r="AX34" t="s">
        <v>4226</v>
      </c>
      <c r="AZ34" s="16" t="str">
        <f t="shared" si="13"/>
        <v>create table db_custscience_interns.col_23_DB_CUSTBASE_PRODREFRESH_ODS_BRAND_CUSTOMER_T_null_value_count_table_stats (col_id int, null_value_count bigint) Row format delimited Fields terminated by '\t' Lines terminated by '\n'  Stored as textfile ;</v>
      </c>
      <c r="BA34" t="s">
        <v>4331</v>
      </c>
      <c r="BD34" s="16" t="str">
        <f t="shared" si="14"/>
        <v xml:space="preserve">insert into table db_custscience_interns.col_23_DB_CUSTBASE_PRODREFRESH_ODS_BRAND_CUSTOMER_T_null_value_count_table_stats select '23' as col_id, count (cust_key) as null_value_count where POSTAL_CRD_MARKETABILITY_FLAG IS NULL </v>
      </c>
      <c r="BE34" t="s">
        <v>4261</v>
      </c>
      <c r="BH34" s="16" t="str">
        <f t="shared" si="15"/>
        <v>insert into table db_custscience_interns.SUMMARY_of_DB_CUSTBASE_PRODREFRESH_ODS_BRAND_CUSTOMER_T_null_value_count_table_stats select col_id, null_value_count from db_custscience_interns.col_23_DB_CUSTBASE_PRODREFRESH_ODS_BRAND_CUSTOMER_T_null_value_count_table_stats ;</v>
      </c>
      <c r="BI34" t="s">
        <v>4368</v>
      </c>
      <c r="BK34" s="212" t="s">
        <v>4404</v>
      </c>
      <c r="BL34" s="212">
        <v>23</v>
      </c>
      <c r="BM34" s="212">
        <v>28820041</v>
      </c>
      <c r="BO34" s="16" t="str">
        <f t="shared" si="16"/>
        <v>drop table db_custscience_interns.col_23_DB_CUSTBASE_PRODREFRESH_ODS_BRAND_CUSTOMER_T_null_value_count_table_stats ;</v>
      </c>
      <c r="BP34" t="s">
        <v>4296</v>
      </c>
    </row>
    <row r="35" spans="1:68">
      <c r="A35" t="s">
        <v>26</v>
      </c>
      <c r="B35" s="16" t="str">
        <f t="shared" si="17"/>
        <v>flow_key bigint</v>
      </c>
      <c r="C35" s="20">
        <f t="shared" si="18"/>
        <v>9</v>
      </c>
      <c r="D35" s="20">
        <f t="shared" si="19"/>
        <v>0</v>
      </c>
      <c r="E35" s="20"/>
      <c r="F35" s="36" t="str">
        <f t="shared" si="20"/>
        <v>FLOW_KEY</v>
      </c>
      <c r="G35" s="36" t="str">
        <f t="shared" si="21"/>
        <v>bigint</v>
      </c>
      <c r="H35" s="29">
        <v>24</v>
      </c>
      <c r="I35" s="216">
        <v>178</v>
      </c>
      <c r="J35" s="216">
        <v>0</v>
      </c>
      <c r="M35" s="169" t="s">
        <v>3412</v>
      </c>
      <c r="N35" s="169" t="s">
        <v>3412</v>
      </c>
      <c r="O35" s="169" t="s">
        <v>3412</v>
      </c>
      <c r="Q35" s="164"/>
      <c r="R35" s="164"/>
      <c r="S35" s="164"/>
      <c r="T35" s="164"/>
      <c r="U35" s="164"/>
      <c r="V35" s="164"/>
      <c r="W35" s="144" t="str">
        <f t="shared" si="22"/>
        <v>FLOW_KEY  bigint,</v>
      </c>
      <c r="X35" s="149"/>
      <c r="Y35" s="150" t="str">
        <f t="shared" si="23"/>
        <v>FLOW_KEY,</v>
      </c>
      <c r="Z35" s="149"/>
      <c r="AA35" s="149"/>
      <c r="AB35" s="150" t="str">
        <f t="shared" si="24"/>
        <v>,a.FLOW_KEY</v>
      </c>
      <c r="AC35" s="164"/>
      <c r="AD35" s="164"/>
      <c r="AE35" s="164"/>
      <c r="AF35" s="164"/>
      <c r="AG35" s="197" t="str">
        <f t="shared" si="8"/>
        <v>col_24</v>
      </c>
      <c r="AH35" s="196" t="str">
        <f t="shared" si="9"/>
        <v>create table db_custscience_interns.col_24_DB_CUSTBASE_PRODREFRESH_ODS_BRAND_CUSTOMER_T_distinct_values_table_stats (col_id int, distinct_values bigint) Row format delimited Fields terminated by '\t' Lines terminated by '\n'  Stored as textfile ;</v>
      </c>
      <c r="AI35" t="s">
        <v>4077</v>
      </c>
      <c r="AL35" s="16" t="str">
        <f t="shared" si="10"/>
        <v>insert into table db_custscience_interns.col_24_DB_CUSTBASE_PRODREFRESH_ODS_BRAND_CUSTOMER_T_distinct_values_table_stats select '24' as col_id, count (distinct FLOW_KEY) as distinct_values</v>
      </c>
      <c r="AM35" t="s">
        <v>4113</v>
      </c>
      <c r="AN35">
        <v>178</v>
      </c>
      <c r="AP35" s="16" t="str">
        <f t="shared" si="11"/>
        <v>insert into table db_custscience_interns.SUMMARY_of_DB_CUSTBASE_PRODREFRESH_ODS_BRAND_CUSTOMER_T_distinct_values_table_stats select col_id, distinct_values from db_custscience_interns.col_24_DB_CUSTBASE_PRODREFRESH_ODS_BRAND_CUSTOMER_T_distinct_values_table_stats ;</v>
      </c>
      <c r="AQ35" t="s">
        <v>4152</v>
      </c>
      <c r="AS35" s="212" t="s">
        <v>4188</v>
      </c>
      <c r="AT35" s="212">
        <v>24</v>
      </c>
      <c r="AU35" s="212">
        <v>178</v>
      </c>
      <c r="AW35" s="16" t="str">
        <f t="shared" si="12"/>
        <v>drop table db_custscience_interns.col_24_DB_CUSTBASE_PRODREFRESH_ODS_BRAND_CUSTOMER_T_distinct_values_table_stats;</v>
      </c>
      <c r="AX35" t="s">
        <v>4227</v>
      </c>
      <c r="AZ35" s="16" t="str">
        <f t="shared" si="13"/>
        <v>create table db_custscience_interns.col_24_DB_CUSTBASE_PRODREFRESH_ODS_BRAND_CUSTOMER_T_null_value_count_table_stats (col_id int, null_value_count bigint) Row format delimited Fields terminated by '\t' Lines terminated by '\n'  Stored as textfile ;</v>
      </c>
      <c r="BA35" t="s">
        <v>4332</v>
      </c>
      <c r="BD35" s="16" t="str">
        <f t="shared" si="14"/>
        <v xml:space="preserve">insert into table db_custscience_interns.col_24_DB_CUSTBASE_PRODREFRESH_ODS_BRAND_CUSTOMER_T_null_value_count_table_stats select '24' as col_id, count (cust_key) as null_value_count where FLOW_KEY IS NULL </v>
      </c>
      <c r="BE35" t="s">
        <v>4262</v>
      </c>
      <c r="BH35" s="16" t="str">
        <f t="shared" si="15"/>
        <v>insert into table db_custscience_interns.SUMMARY_of_DB_CUSTBASE_PRODREFRESH_ODS_BRAND_CUSTOMER_T_null_value_count_table_stats select col_id, null_value_count from db_custscience_interns.col_24_DB_CUSTBASE_PRODREFRESH_ODS_BRAND_CUSTOMER_T_null_value_count_table_stats ;</v>
      </c>
      <c r="BI35" t="s">
        <v>4369</v>
      </c>
      <c r="BK35" s="212" t="s">
        <v>4405</v>
      </c>
      <c r="BL35" s="212">
        <v>24</v>
      </c>
      <c r="BM35" s="212">
        <v>0</v>
      </c>
      <c r="BO35" s="16" t="str">
        <f t="shared" si="16"/>
        <v>drop table db_custscience_interns.col_24_DB_CUSTBASE_PRODREFRESH_ODS_BRAND_CUSTOMER_T_null_value_count_table_stats ;</v>
      </c>
      <c r="BP35" t="s">
        <v>4297</v>
      </c>
    </row>
    <row r="36" spans="1:68">
      <c r="A36" t="s">
        <v>3213</v>
      </c>
      <c r="B36" s="16" t="str">
        <f t="shared" si="17"/>
        <v>cust_key bigint</v>
      </c>
      <c r="C36" s="20">
        <f t="shared" si="18"/>
        <v>9</v>
      </c>
      <c r="D36" s="20">
        <f t="shared" si="19"/>
        <v>0</v>
      </c>
      <c r="E36" s="20"/>
      <c r="F36" s="44" t="str">
        <f t="shared" si="20"/>
        <v>CUST_KEY</v>
      </c>
      <c r="G36" s="44" t="str">
        <f t="shared" si="21"/>
        <v>bigint</v>
      </c>
      <c r="H36" s="74">
        <v>25</v>
      </c>
      <c r="I36" s="214">
        <v>125697791</v>
      </c>
      <c r="J36" s="214">
        <v>0</v>
      </c>
      <c r="K36" s="106"/>
      <c r="L36" s="106"/>
      <c r="M36" s="171" t="s">
        <v>3424</v>
      </c>
      <c r="N36" s="171" t="s">
        <v>3424</v>
      </c>
      <c r="O36" s="171" t="s">
        <v>3424</v>
      </c>
      <c r="Q36" s="164"/>
      <c r="R36" s="164"/>
      <c r="S36" s="164"/>
      <c r="T36" s="164"/>
      <c r="U36" s="164"/>
      <c r="V36" s="164"/>
      <c r="W36" s="144" t="str">
        <f t="shared" si="22"/>
        <v>CUST_KEY  bigint,</v>
      </c>
      <c r="X36" s="149"/>
      <c r="Y36" s="150" t="str">
        <f t="shared" si="23"/>
        <v>CUST_KEY,</v>
      </c>
      <c r="Z36" s="149"/>
      <c r="AA36" s="149"/>
      <c r="AB36" s="150" t="str">
        <f t="shared" si="24"/>
        <v>,a.CUST_KEY</v>
      </c>
      <c r="AC36" s="164"/>
      <c r="AD36" s="164"/>
      <c r="AE36" s="164"/>
      <c r="AF36" s="164"/>
      <c r="AG36" s="197" t="str">
        <f t="shared" si="8"/>
        <v>col_25</v>
      </c>
      <c r="AH36" s="196" t="str">
        <f t="shared" si="9"/>
        <v>create table db_custscience_interns.col_25_DB_CUSTBASE_PRODREFRESH_ODS_BRAND_CUSTOMER_T_distinct_values_table_stats (col_id int, distinct_values bigint) Row format delimited Fields terminated by '\t' Lines terminated by '\n'  Stored as textfile ;</v>
      </c>
      <c r="AI36" t="s">
        <v>4078</v>
      </c>
      <c r="AL36" s="16" t="str">
        <f t="shared" si="10"/>
        <v>insert into table db_custscience_interns.col_25_DB_CUSTBASE_PRODREFRESH_ODS_BRAND_CUSTOMER_T_distinct_values_table_stats select '25' as col_id, count (distinct CUST_KEY) as distinct_values</v>
      </c>
      <c r="AM36" t="s">
        <v>4114</v>
      </c>
      <c r="AN36" s="200">
        <v>125697791</v>
      </c>
      <c r="AP36" s="16" t="str">
        <f t="shared" si="11"/>
        <v>insert into table db_custscience_interns.SUMMARY_of_DB_CUSTBASE_PRODREFRESH_ODS_BRAND_CUSTOMER_T_distinct_values_table_stats select col_id, distinct_values from db_custscience_interns.col_25_DB_CUSTBASE_PRODREFRESH_ODS_BRAND_CUSTOMER_T_distinct_values_table_stats ;</v>
      </c>
      <c r="AQ36" t="s">
        <v>4153</v>
      </c>
      <c r="AS36" s="212" t="s">
        <v>4189</v>
      </c>
      <c r="AT36" s="212">
        <v>25</v>
      </c>
      <c r="AU36" s="212">
        <v>125697791</v>
      </c>
      <c r="AW36" s="16" t="str">
        <f t="shared" si="12"/>
        <v>drop table db_custscience_interns.col_25_DB_CUSTBASE_PRODREFRESH_ODS_BRAND_CUSTOMER_T_distinct_values_table_stats;</v>
      </c>
      <c r="AX36" t="s">
        <v>4228</v>
      </c>
      <c r="AZ36" s="16" t="str">
        <f t="shared" si="13"/>
        <v>create table db_custscience_interns.col_25_DB_CUSTBASE_PRODREFRESH_ODS_BRAND_CUSTOMER_T_null_value_count_table_stats (col_id int, null_value_count bigint) Row format delimited Fields terminated by '\t' Lines terminated by '\n'  Stored as textfile ;</v>
      </c>
      <c r="BA36" t="s">
        <v>4333</v>
      </c>
      <c r="BD36" s="16" t="str">
        <f t="shared" si="14"/>
        <v xml:space="preserve">insert into table db_custscience_interns.col_25_DB_CUSTBASE_PRODREFRESH_ODS_BRAND_CUSTOMER_T_null_value_count_table_stats select '25' as col_id, count (cust_key) as null_value_count where CUST_KEY IS NULL </v>
      </c>
      <c r="BE36" t="s">
        <v>4263</v>
      </c>
      <c r="BH36" s="16" t="str">
        <f t="shared" si="15"/>
        <v>insert into table db_custscience_interns.SUMMARY_of_DB_CUSTBASE_PRODREFRESH_ODS_BRAND_CUSTOMER_T_null_value_count_table_stats select col_id, null_value_count from db_custscience_interns.col_25_DB_CUSTBASE_PRODREFRESH_ODS_BRAND_CUSTOMER_T_null_value_count_table_stats ;</v>
      </c>
      <c r="BI36" t="s">
        <v>4370</v>
      </c>
      <c r="BK36" s="212" t="s">
        <v>4406</v>
      </c>
      <c r="BL36" s="212">
        <v>25</v>
      </c>
      <c r="BM36" s="212">
        <v>0</v>
      </c>
      <c r="BO36" s="16" t="str">
        <f t="shared" si="16"/>
        <v>drop table db_custscience_interns.col_25_DB_CUSTBASE_PRODREFRESH_ODS_BRAND_CUSTOMER_T_null_value_count_table_stats ;</v>
      </c>
      <c r="BP36" t="s">
        <v>4298</v>
      </c>
    </row>
    <row r="37" spans="1:68">
      <c r="A37" t="s">
        <v>3214</v>
      </c>
      <c r="B37" s="16" t="str">
        <f t="shared" si="17"/>
        <v>acquisition_date string</v>
      </c>
      <c r="C37" s="20">
        <f t="shared" si="18"/>
        <v>17</v>
      </c>
      <c r="D37" s="20">
        <f t="shared" si="19"/>
        <v>0</v>
      </c>
      <c r="E37" s="20"/>
      <c r="F37" s="36" t="str">
        <f t="shared" si="20"/>
        <v>ACQUISITION_DATE</v>
      </c>
      <c r="G37" s="36" t="str">
        <f t="shared" si="21"/>
        <v>string</v>
      </c>
      <c r="H37" s="29">
        <v>26</v>
      </c>
      <c r="I37" s="216">
        <v>7221</v>
      </c>
      <c r="J37" s="216">
        <v>0</v>
      </c>
      <c r="M37" s="169" t="s">
        <v>1731</v>
      </c>
      <c r="N37" s="169" t="s">
        <v>3425</v>
      </c>
      <c r="O37" s="169" t="s">
        <v>3426</v>
      </c>
      <c r="Q37" s="164"/>
      <c r="R37" s="164"/>
      <c r="S37" s="164"/>
      <c r="T37" s="164"/>
      <c r="U37" s="164"/>
      <c r="V37" s="164"/>
      <c r="W37" s="144" t="str">
        <f t="shared" si="22"/>
        <v>ACQUISITION_DATE  string,</v>
      </c>
      <c r="X37" s="149"/>
      <c r="Y37" s="150" t="str">
        <f t="shared" si="23"/>
        <v>ACQUISITION_DATE,</v>
      </c>
      <c r="Z37" s="149"/>
      <c r="AA37" s="149"/>
      <c r="AB37" s="150" t="str">
        <f t="shared" si="24"/>
        <v>,a.ACQUISITION_DATE</v>
      </c>
      <c r="AC37" s="164"/>
      <c r="AD37" s="164"/>
      <c r="AE37" s="164"/>
      <c r="AF37" s="164"/>
      <c r="AG37" s="197" t="str">
        <f t="shared" si="8"/>
        <v>col_26</v>
      </c>
      <c r="AH37" s="196" t="str">
        <f t="shared" si="9"/>
        <v>create table db_custscience_interns.col_26_DB_CUSTBASE_PRODREFRESH_ODS_BRAND_CUSTOMER_T_distinct_values_table_stats (col_id int, distinct_values bigint) Row format delimited Fields terminated by '\t' Lines terminated by '\n'  Stored as textfile ;</v>
      </c>
      <c r="AI37" t="s">
        <v>4079</v>
      </c>
      <c r="AL37" s="16" t="str">
        <f t="shared" si="10"/>
        <v>insert into table db_custscience_interns.col_26_DB_CUSTBASE_PRODREFRESH_ODS_BRAND_CUSTOMER_T_distinct_values_table_stats select '26' as col_id, count (distinct ACQUISITION_DATE) as distinct_values</v>
      </c>
      <c r="AM37" t="s">
        <v>4115</v>
      </c>
      <c r="AP37" s="16" t="str">
        <f t="shared" si="11"/>
        <v>insert into table db_custscience_interns.SUMMARY_of_DB_CUSTBASE_PRODREFRESH_ODS_BRAND_CUSTOMER_T_distinct_values_table_stats select col_id, distinct_values from db_custscience_interns.col_26_DB_CUSTBASE_PRODREFRESH_ODS_BRAND_CUSTOMER_T_distinct_values_table_stats ;</v>
      </c>
      <c r="AQ37" t="s">
        <v>4154</v>
      </c>
      <c r="AS37" s="212" t="s">
        <v>4190</v>
      </c>
      <c r="AT37" s="212">
        <v>26</v>
      </c>
      <c r="AU37" s="212">
        <v>7221</v>
      </c>
      <c r="AW37" s="16" t="str">
        <f t="shared" si="12"/>
        <v>drop table db_custscience_interns.col_26_DB_CUSTBASE_PRODREFRESH_ODS_BRAND_CUSTOMER_T_distinct_values_table_stats;</v>
      </c>
      <c r="AX37" t="s">
        <v>4229</v>
      </c>
      <c r="AZ37" s="16" t="str">
        <f t="shared" si="13"/>
        <v>create table db_custscience_interns.col_26_DB_CUSTBASE_PRODREFRESH_ODS_BRAND_CUSTOMER_T_null_value_count_table_stats (col_id int, null_value_count bigint) Row format delimited Fields terminated by '\t' Lines terminated by '\n'  Stored as textfile ;</v>
      </c>
      <c r="BA37" t="s">
        <v>4334</v>
      </c>
      <c r="BD37" s="16" t="str">
        <f t="shared" si="14"/>
        <v xml:space="preserve">insert into table db_custscience_interns.col_26_DB_CUSTBASE_PRODREFRESH_ODS_BRAND_CUSTOMER_T_null_value_count_table_stats select '26' as col_id, count (cust_key) as null_value_count where ACQUISITION_DATE IS NULL </v>
      </c>
      <c r="BE37" t="s">
        <v>4264</v>
      </c>
      <c r="BH37" s="16" t="str">
        <f t="shared" si="15"/>
        <v>insert into table db_custscience_interns.SUMMARY_of_DB_CUSTBASE_PRODREFRESH_ODS_BRAND_CUSTOMER_T_null_value_count_table_stats select col_id, null_value_count from db_custscience_interns.col_26_DB_CUSTBASE_PRODREFRESH_ODS_BRAND_CUSTOMER_T_null_value_count_table_stats ;</v>
      </c>
      <c r="BI37" t="s">
        <v>4371</v>
      </c>
      <c r="BK37" s="212" t="s">
        <v>4407</v>
      </c>
      <c r="BL37" s="212">
        <v>26</v>
      </c>
      <c r="BM37" s="212">
        <v>0</v>
      </c>
      <c r="BO37" s="16" t="str">
        <f t="shared" si="16"/>
        <v>drop table db_custscience_interns.col_26_DB_CUSTBASE_PRODREFRESH_ODS_BRAND_CUSTOMER_T_null_value_count_table_stats ;</v>
      </c>
      <c r="BP37" t="s">
        <v>4299</v>
      </c>
    </row>
    <row r="38" spans="1:68">
      <c r="A38" t="s">
        <v>43</v>
      </c>
      <c r="B38" s="16" t="str">
        <f t="shared" si="17"/>
        <v>source_code_key bigint</v>
      </c>
      <c r="C38" s="20">
        <f t="shared" si="18"/>
        <v>16</v>
      </c>
      <c r="D38" s="20">
        <f t="shared" si="19"/>
        <v>0</v>
      </c>
      <c r="E38" s="20"/>
      <c r="F38" s="36" t="str">
        <f t="shared" si="20"/>
        <v>SOURCE_CODE_KEY</v>
      </c>
      <c r="G38" s="36" t="str">
        <f t="shared" si="21"/>
        <v>bigint</v>
      </c>
      <c r="H38" s="29">
        <v>27</v>
      </c>
      <c r="I38" s="216">
        <v>174571</v>
      </c>
      <c r="J38" s="216">
        <v>0</v>
      </c>
      <c r="M38" s="169" t="s">
        <v>3427</v>
      </c>
      <c r="N38" s="169" t="s">
        <v>3428</v>
      </c>
      <c r="O38" s="169" t="s">
        <v>3356</v>
      </c>
      <c r="Q38" s="164"/>
      <c r="R38" s="164"/>
      <c r="S38" s="164"/>
      <c r="T38" s="164"/>
      <c r="U38" s="164"/>
      <c r="V38" s="164"/>
      <c r="W38" s="144" t="str">
        <f t="shared" si="22"/>
        <v>SOURCE_CODE_KEY  bigint,</v>
      </c>
      <c r="X38" s="149"/>
      <c r="Y38" s="150" t="str">
        <f t="shared" si="23"/>
        <v>SOURCE_CODE_KEY,</v>
      </c>
      <c r="Z38" s="149"/>
      <c r="AA38" s="149"/>
      <c r="AB38" s="150" t="str">
        <f t="shared" si="24"/>
        <v>,a.SOURCE_CODE_KEY</v>
      </c>
      <c r="AC38" s="164"/>
      <c r="AD38" s="164"/>
      <c r="AE38" s="164"/>
      <c r="AF38" s="164"/>
      <c r="AG38" s="197" t="str">
        <f t="shared" si="8"/>
        <v>col_27</v>
      </c>
      <c r="AH38" s="196" t="str">
        <f t="shared" si="9"/>
        <v>create table db_custscience_interns.col_27_DB_CUSTBASE_PRODREFRESH_ODS_BRAND_CUSTOMER_T_distinct_values_table_stats (col_id int, distinct_values bigint) Row format delimited Fields terminated by '\t' Lines terminated by '\n'  Stored as textfile ;</v>
      </c>
      <c r="AI38" t="s">
        <v>4080</v>
      </c>
      <c r="AL38" s="16" t="str">
        <f t="shared" si="10"/>
        <v>insert into table db_custscience_interns.col_27_DB_CUSTBASE_PRODREFRESH_ODS_BRAND_CUSTOMER_T_distinct_values_table_stats select '27' as col_id, count (distinct SOURCE_CODE_KEY) as distinct_values</v>
      </c>
      <c r="AM38" t="s">
        <v>4116</v>
      </c>
      <c r="AP38" s="16" t="str">
        <f t="shared" si="11"/>
        <v>insert into table db_custscience_interns.SUMMARY_of_DB_CUSTBASE_PRODREFRESH_ODS_BRAND_CUSTOMER_T_distinct_values_table_stats select col_id, distinct_values from db_custscience_interns.col_27_DB_CUSTBASE_PRODREFRESH_ODS_BRAND_CUSTOMER_T_distinct_values_table_stats ;</v>
      </c>
      <c r="AQ38" t="s">
        <v>4155</v>
      </c>
      <c r="AS38" s="212" t="s">
        <v>4191</v>
      </c>
      <c r="AT38" s="212">
        <v>27</v>
      </c>
      <c r="AU38" s="212">
        <v>174571</v>
      </c>
      <c r="AW38" s="16" t="str">
        <f t="shared" si="12"/>
        <v>drop table db_custscience_interns.col_27_DB_CUSTBASE_PRODREFRESH_ODS_BRAND_CUSTOMER_T_distinct_values_table_stats;</v>
      </c>
      <c r="AX38" t="s">
        <v>4230</v>
      </c>
      <c r="AZ38" s="16" t="str">
        <f t="shared" si="13"/>
        <v>create table db_custscience_interns.col_27_DB_CUSTBASE_PRODREFRESH_ODS_BRAND_CUSTOMER_T_null_value_count_table_stats (col_id int, null_value_count bigint) Row format delimited Fields terminated by '\t' Lines terminated by '\n'  Stored as textfile ;</v>
      </c>
      <c r="BA38" t="s">
        <v>4335</v>
      </c>
      <c r="BD38" s="16" t="str">
        <f t="shared" si="14"/>
        <v xml:space="preserve">insert into table db_custscience_interns.col_27_DB_CUSTBASE_PRODREFRESH_ODS_BRAND_CUSTOMER_T_null_value_count_table_stats select '27' as col_id, count (cust_key) as null_value_count where SOURCE_CODE_KEY IS NULL </v>
      </c>
      <c r="BE38" t="s">
        <v>4265</v>
      </c>
      <c r="BH38" s="16" t="str">
        <f t="shared" si="15"/>
        <v>insert into table db_custscience_interns.SUMMARY_of_DB_CUSTBASE_PRODREFRESH_ODS_BRAND_CUSTOMER_T_null_value_count_table_stats select col_id, null_value_count from db_custscience_interns.col_27_DB_CUSTBASE_PRODREFRESH_ODS_BRAND_CUSTOMER_T_null_value_count_table_stats ;</v>
      </c>
      <c r="BI38" t="s">
        <v>4372</v>
      </c>
      <c r="BK38" s="212" t="s">
        <v>4408</v>
      </c>
      <c r="BL38" s="212">
        <v>27</v>
      </c>
      <c r="BM38" s="212">
        <v>0</v>
      </c>
      <c r="BO38" s="16" t="str">
        <f t="shared" si="16"/>
        <v>drop table db_custscience_interns.col_27_DB_CUSTBASE_PRODREFRESH_ODS_BRAND_CUSTOMER_T_null_value_count_table_stats ;</v>
      </c>
      <c r="BP38" t="s">
        <v>4300</v>
      </c>
    </row>
    <row r="39" spans="1:68">
      <c r="A39" t="s">
        <v>34</v>
      </c>
      <c r="B39" s="16" t="str">
        <f t="shared" si="17"/>
        <v>brand string</v>
      </c>
      <c r="C39" s="20">
        <f t="shared" si="18"/>
        <v>6</v>
      </c>
      <c r="D39" s="20">
        <f t="shared" si="19"/>
        <v>0</v>
      </c>
      <c r="E39" s="20"/>
      <c r="F39" s="44" t="str">
        <f t="shared" si="20"/>
        <v>BRAND</v>
      </c>
      <c r="G39" s="44" t="str">
        <f t="shared" si="21"/>
        <v>string</v>
      </c>
      <c r="H39" s="74">
        <v>28</v>
      </c>
      <c r="I39" s="214">
        <v>8</v>
      </c>
      <c r="J39" s="214">
        <v>0</v>
      </c>
      <c r="K39" s="106"/>
      <c r="L39" s="106"/>
      <c r="M39" s="171" t="s">
        <v>3413</v>
      </c>
      <c r="N39" s="171" t="s">
        <v>3365</v>
      </c>
      <c r="O39" s="171" t="s">
        <v>115</v>
      </c>
      <c r="Q39" s="164"/>
      <c r="R39" s="164"/>
      <c r="S39" s="164"/>
      <c r="T39" s="164"/>
      <c r="U39" s="164"/>
      <c r="V39" s="164"/>
      <c r="W39" s="144" t="str">
        <f t="shared" si="22"/>
        <v>BRAND  string,</v>
      </c>
      <c r="X39" s="149"/>
      <c r="Y39" s="150" t="str">
        <f t="shared" si="23"/>
        <v>BRAND,</v>
      </c>
      <c r="Z39" s="149"/>
      <c r="AA39" s="149"/>
      <c r="AB39" s="150" t="str">
        <f t="shared" si="24"/>
        <v>,a.BRAND</v>
      </c>
      <c r="AC39" s="164"/>
      <c r="AD39" s="164"/>
      <c r="AE39" s="164"/>
      <c r="AF39" s="164"/>
      <c r="AG39" s="197" t="str">
        <f t="shared" si="8"/>
        <v>col_28</v>
      </c>
      <c r="AH39" s="196" t="str">
        <f t="shared" si="9"/>
        <v>create table db_custscience_interns.col_28_DB_CUSTBASE_PRODREFRESH_ODS_BRAND_CUSTOMER_T_distinct_values_table_stats (col_id int, distinct_values bigint) Row format delimited Fields terminated by '\t' Lines terminated by '\n'  Stored as textfile ;</v>
      </c>
      <c r="AI39" t="s">
        <v>4081</v>
      </c>
      <c r="AL39" s="16" t="str">
        <f t="shared" si="10"/>
        <v>insert into table db_custscience_interns.col_28_DB_CUSTBASE_PRODREFRESH_ODS_BRAND_CUSTOMER_T_distinct_values_table_stats select '28' as col_id, count (distinct BRAND) as distinct_values</v>
      </c>
      <c r="AM39" t="s">
        <v>4117</v>
      </c>
      <c r="AP39" s="16" t="str">
        <f t="shared" si="11"/>
        <v>insert into table db_custscience_interns.SUMMARY_of_DB_CUSTBASE_PRODREFRESH_ODS_BRAND_CUSTOMER_T_distinct_values_table_stats select col_id, distinct_values from db_custscience_interns.col_28_DB_CUSTBASE_PRODREFRESH_ODS_BRAND_CUSTOMER_T_distinct_values_table_stats ;</v>
      </c>
      <c r="AQ39" t="s">
        <v>4156</v>
      </c>
      <c r="AS39" s="212" t="s">
        <v>4192</v>
      </c>
      <c r="AT39" s="212">
        <v>28</v>
      </c>
      <c r="AU39" s="212">
        <v>8</v>
      </c>
      <c r="AW39" s="16" t="str">
        <f t="shared" si="12"/>
        <v>drop table db_custscience_interns.col_28_DB_CUSTBASE_PRODREFRESH_ODS_BRAND_CUSTOMER_T_distinct_values_table_stats;</v>
      </c>
      <c r="AX39" t="s">
        <v>4231</v>
      </c>
      <c r="AZ39" s="16" t="str">
        <f t="shared" si="13"/>
        <v>create table db_custscience_interns.col_28_DB_CUSTBASE_PRODREFRESH_ODS_BRAND_CUSTOMER_T_null_value_count_table_stats (col_id int, null_value_count bigint) Row format delimited Fields terminated by '\t' Lines terminated by '\n'  Stored as textfile ;</v>
      </c>
      <c r="BA39" t="s">
        <v>4336</v>
      </c>
      <c r="BD39" s="16" t="str">
        <f t="shared" si="14"/>
        <v xml:space="preserve">insert into table db_custscience_interns.col_28_DB_CUSTBASE_PRODREFRESH_ODS_BRAND_CUSTOMER_T_null_value_count_table_stats select '28' as col_id, count (cust_key) as null_value_count where BRAND IS NULL </v>
      </c>
      <c r="BE39" t="s">
        <v>4266</v>
      </c>
      <c r="BH39" s="16" t="str">
        <f t="shared" si="15"/>
        <v>insert into table db_custscience_interns.SUMMARY_of_DB_CUSTBASE_PRODREFRESH_ODS_BRAND_CUSTOMER_T_null_value_count_table_stats select col_id, null_value_count from db_custscience_interns.col_28_DB_CUSTBASE_PRODREFRESH_ODS_BRAND_CUSTOMER_T_null_value_count_table_stats ;</v>
      </c>
      <c r="BI39" t="s">
        <v>4373</v>
      </c>
      <c r="BK39" s="212" t="s">
        <v>4409</v>
      </c>
      <c r="BL39" s="212">
        <v>28</v>
      </c>
      <c r="BM39" s="212">
        <v>0</v>
      </c>
      <c r="BO39" s="16" t="str">
        <f t="shared" si="16"/>
        <v>drop table db_custscience_interns.col_28_DB_CUSTBASE_PRODREFRESH_ODS_BRAND_CUSTOMER_T_null_value_count_table_stats ;</v>
      </c>
      <c r="BP39" t="s">
        <v>4301</v>
      </c>
    </row>
    <row r="40" spans="1:68">
      <c r="A40" t="s">
        <v>3215</v>
      </c>
      <c r="B40" s="16" t="str">
        <f t="shared" si="17"/>
        <v>flag_analysis_opt_out string</v>
      </c>
      <c r="C40" s="20">
        <f t="shared" si="18"/>
        <v>22</v>
      </c>
      <c r="D40" s="20">
        <f t="shared" si="19"/>
        <v>0</v>
      </c>
      <c r="E40" s="20"/>
      <c r="F40" s="36" t="str">
        <f t="shared" si="20"/>
        <v>FLAG_ANALYSIS_OPT_OUT</v>
      </c>
      <c r="G40" s="36" t="str">
        <f t="shared" si="21"/>
        <v>string</v>
      </c>
      <c r="H40" s="29">
        <v>29</v>
      </c>
      <c r="I40" s="216">
        <v>2</v>
      </c>
      <c r="J40" s="216">
        <v>0</v>
      </c>
      <c r="M40" s="169" t="s">
        <v>120</v>
      </c>
      <c r="N40" s="169" t="s">
        <v>120</v>
      </c>
      <c r="O40" s="169" t="s">
        <v>120</v>
      </c>
      <c r="Q40" s="164"/>
      <c r="R40" s="164"/>
      <c r="S40" s="164"/>
      <c r="T40" s="164"/>
      <c r="U40" s="164"/>
      <c r="V40" s="164"/>
      <c r="W40" s="144" t="str">
        <f t="shared" si="22"/>
        <v>FLAG_ANALYSIS_OPT_OUT  string,</v>
      </c>
      <c r="X40" s="149"/>
      <c r="Y40" s="150" t="str">
        <f t="shared" si="23"/>
        <v>FLAG_ANALYSIS_OPT_OUT,</v>
      </c>
      <c r="Z40" s="149"/>
      <c r="AA40" s="149"/>
      <c r="AB40" s="150" t="str">
        <f t="shared" si="24"/>
        <v>,a.FLAG_ANALYSIS_OPT_OUT</v>
      </c>
      <c r="AC40" s="164"/>
      <c r="AD40" s="164"/>
      <c r="AE40" s="164"/>
      <c r="AF40" s="164"/>
      <c r="AG40" s="197" t="str">
        <f t="shared" si="8"/>
        <v>col_29</v>
      </c>
      <c r="AH40" s="196" t="str">
        <f t="shared" si="9"/>
        <v>create table db_custscience_interns.col_29_DB_CUSTBASE_PRODREFRESH_ODS_BRAND_CUSTOMER_T_distinct_values_table_stats (col_id int, distinct_values bigint) Row format delimited Fields terminated by '\t' Lines terminated by '\n'  Stored as textfile ;</v>
      </c>
      <c r="AI40" t="s">
        <v>4082</v>
      </c>
      <c r="AL40" s="16" t="str">
        <f t="shared" si="10"/>
        <v>insert into table db_custscience_interns.col_29_DB_CUSTBASE_PRODREFRESH_ODS_BRAND_CUSTOMER_T_distinct_values_table_stats select '29' as col_id, count (distinct FLAG_ANALYSIS_OPT_OUT) as distinct_values</v>
      </c>
      <c r="AM40" t="s">
        <v>4118</v>
      </c>
      <c r="AP40" s="16" t="str">
        <f t="shared" si="11"/>
        <v>insert into table db_custscience_interns.SUMMARY_of_DB_CUSTBASE_PRODREFRESH_ODS_BRAND_CUSTOMER_T_distinct_values_table_stats select col_id, distinct_values from db_custscience_interns.col_29_DB_CUSTBASE_PRODREFRESH_ODS_BRAND_CUSTOMER_T_distinct_values_table_stats ;</v>
      </c>
      <c r="AQ40" t="s">
        <v>4157</v>
      </c>
      <c r="AS40" s="212" t="s">
        <v>4193</v>
      </c>
      <c r="AT40" s="212">
        <v>29</v>
      </c>
      <c r="AU40" s="212">
        <v>2</v>
      </c>
      <c r="AW40" s="16" t="str">
        <f t="shared" si="12"/>
        <v>drop table db_custscience_interns.col_29_DB_CUSTBASE_PRODREFRESH_ODS_BRAND_CUSTOMER_T_distinct_values_table_stats;</v>
      </c>
      <c r="AX40" t="s">
        <v>4232</v>
      </c>
      <c r="AZ40" s="16" t="str">
        <f t="shared" si="13"/>
        <v>create table db_custscience_interns.col_29_DB_CUSTBASE_PRODREFRESH_ODS_BRAND_CUSTOMER_T_null_value_count_table_stats (col_id int, null_value_count bigint) Row format delimited Fields terminated by '\t' Lines terminated by '\n'  Stored as textfile ;</v>
      </c>
      <c r="BA40" t="s">
        <v>4337</v>
      </c>
      <c r="BD40" s="16" t="str">
        <f t="shared" si="14"/>
        <v xml:space="preserve">insert into table db_custscience_interns.col_29_DB_CUSTBASE_PRODREFRESH_ODS_BRAND_CUSTOMER_T_null_value_count_table_stats select '29' as col_id, count (cust_key) as null_value_count where FLAG_ANALYSIS_OPT_OUT IS NULL </v>
      </c>
      <c r="BE40" t="s">
        <v>4267</v>
      </c>
      <c r="BH40" s="16" t="str">
        <f t="shared" si="15"/>
        <v>insert into table db_custscience_interns.SUMMARY_of_DB_CUSTBASE_PRODREFRESH_ODS_BRAND_CUSTOMER_T_null_value_count_table_stats select col_id, null_value_count from db_custscience_interns.col_29_DB_CUSTBASE_PRODREFRESH_ODS_BRAND_CUSTOMER_T_null_value_count_table_stats ;</v>
      </c>
      <c r="BI40" t="s">
        <v>4374</v>
      </c>
      <c r="BK40" s="212" t="s">
        <v>4410</v>
      </c>
      <c r="BL40" s="212">
        <v>29</v>
      </c>
      <c r="BM40" s="212">
        <v>0</v>
      </c>
      <c r="BO40" s="16" t="str">
        <f t="shared" si="16"/>
        <v>drop table db_custscience_interns.col_29_DB_CUSTBASE_PRODREFRESH_ODS_BRAND_CUSTOMER_T_null_value_count_table_stats ;</v>
      </c>
      <c r="BP40" t="s">
        <v>4302</v>
      </c>
    </row>
    <row r="41" spans="1:68">
      <c r="A41" t="s">
        <v>3216</v>
      </c>
      <c r="B41" s="16" t="str">
        <f t="shared" si="17"/>
        <v>tot_plc_cards bigint</v>
      </c>
      <c r="C41" s="20">
        <f t="shared" si="18"/>
        <v>14</v>
      </c>
      <c r="D41" s="20">
        <f t="shared" si="19"/>
        <v>0</v>
      </c>
      <c r="E41" s="20"/>
      <c r="F41" s="36" t="str">
        <f t="shared" si="20"/>
        <v>TOT_PLC_CARDS</v>
      </c>
      <c r="G41" s="36" t="str">
        <f t="shared" si="21"/>
        <v>bigint</v>
      </c>
      <c r="H41" s="29">
        <v>30</v>
      </c>
      <c r="I41" s="216">
        <v>95</v>
      </c>
      <c r="J41" s="216">
        <v>156493182</v>
      </c>
      <c r="M41" s="169" t="s">
        <v>1701</v>
      </c>
      <c r="N41" s="169" t="s">
        <v>112</v>
      </c>
      <c r="O41" s="169" t="s">
        <v>112</v>
      </c>
      <c r="Q41" s="164"/>
      <c r="R41" s="164"/>
      <c r="S41" s="164"/>
      <c r="T41" s="164"/>
      <c r="U41" s="164"/>
      <c r="V41" s="164"/>
      <c r="W41" s="144" t="str">
        <f t="shared" si="22"/>
        <v>TOT_PLC_CARDS  bigint,</v>
      </c>
      <c r="X41" s="149"/>
      <c r="Y41" s="150" t="str">
        <f t="shared" si="23"/>
        <v>TOT_PLC_CARDS,</v>
      </c>
      <c r="Z41" s="149"/>
      <c r="AA41" s="149"/>
      <c r="AB41" s="150" t="str">
        <f t="shared" si="24"/>
        <v>,a.TOT_PLC_CARDS</v>
      </c>
      <c r="AC41" s="164"/>
      <c r="AD41" s="164"/>
      <c r="AE41" s="164"/>
      <c r="AF41" s="164"/>
      <c r="AG41" s="197" t="str">
        <f t="shared" si="8"/>
        <v>col_30</v>
      </c>
      <c r="AH41" s="196" t="str">
        <f t="shared" si="9"/>
        <v>create table db_custscience_interns.col_30_DB_CUSTBASE_PRODREFRESH_ODS_BRAND_CUSTOMER_T_distinct_values_table_stats (col_id int, distinct_values bigint) Row format delimited Fields terminated by '\t' Lines terminated by '\n'  Stored as textfile ;</v>
      </c>
      <c r="AI41" t="s">
        <v>4083</v>
      </c>
      <c r="AL41" s="16" t="str">
        <f t="shared" si="10"/>
        <v>insert into table db_custscience_interns.col_30_DB_CUSTBASE_PRODREFRESH_ODS_BRAND_CUSTOMER_T_distinct_values_table_stats select '30' as col_id, count (distinct TOT_PLC_CARDS) as distinct_values</v>
      </c>
      <c r="AM41" t="s">
        <v>4119</v>
      </c>
      <c r="AP41" s="16" t="str">
        <f t="shared" si="11"/>
        <v>insert into table db_custscience_interns.SUMMARY_of_DB_CUSTBASE_PRODREFRESH_ODS_BRAND_CUSTOMER_T_distinct_values_table_stats select col_id, distinct_values from db_custscience_interns.col_30_DB_CUSTBASE_PRODREFRESH_ODS_BRAND_CUSTOMER_T_distinct_values_table_stats ;</v>
      </c>
      <c r="AQ41" t="s">
        <v>4158</v>
      </c>
      <c r="AS41" s="212" t="s">
        <v>4194</v>
      </c>
      <c r="AT41" s="212">
        <v>30</v>
      </c>
      <c r="AU41" s="212">
        <v>95</v>
      </c>
      <c r="AW41" s="16" t="str">
        <f t="shared" si="12"/>
        <v>drop table db_custscience_interns.col_30_DB_CUSTBASE_PRODREFRESH_ODS_BRAND_CUSTOMER_T_distinct_values_table_stats;</v>
      </c>
      <c r="AX41" t="s">
        <v>4233</v>
      </c>
      <c r="AZ41" s="16" t="str">
        <f t="shared" si="13"/>
        <v>create table db_custscience_interns.col_30_DB_CUSTBASE_PRODREFRESH_ODS_BRAND_CUSTOMER_T_null_value_count_table_stats (col_id int, null_value_count bigint) Row format delimited Fields terminated by '\t' Lines terminated by '\n'  Stored as textfile ;</v>
      </c>
      <c r="BA41" t="s">
        <v>4338</v>
      </c>
      <c r="BD41" s="16" t="str">
        <f t="shared" si="14"/>
        <v xml:space="preserve">insert into table db_custscience_interns.col_30_DB_CUSTBASE_PRODREFRESH_ODS_BRAND_CUSTOMER_T_null_value_count_table_stats select '30' as col_id, count (cust_key) as null_value_count where TOT_PLC_CARDS IS NULL </v>
      </c>
      <c r="BE41" t="s">
        <v>4268</v>
      </c>
      <c r="BH41" s="16" t="str">
        <f t="shared" si="15"/>
        <v>insert into table db_custscience_interns.SUMMARY_of_DB_CUSTBASE_PRODREFRESH_ODS_BRAND_CUSTOMER_T_null_value_count_table_stats select col_id, null_value_count from db_custscience_interns.col_30_DB_CUSTBASE_PRODREFRESH_ODS_BRAND_CUSTOMER_T_null_value_count_table_stats ;</v>
      </c>
      <c r="BI41" t="s">
        <v>4375</v>
      </c>
      <c r="BK41" s="212" t="s">
        <v>4411</v>
      </c>
      <c r="BL41" s="212">
        <v>30</v>
      </c>
      <c r="BM41" s="212">
        <v>156493182</v>
      </c>
      <c r="BO41" s="16" t="str">
        <f t="shared" si="16"/>
        <v>drop table db_custscience_interns.col_30_DB_CUSTBASE_PRODREFRESH_ODS_BRAND_CUSTOMER_T_null_value_count_table_stats ;</v>
      </c>
      <c r="BP41" t="s">
        <v>4303</v>
      </c>
    </row>
    <row r="42" spans="1:68">
      <c r="A42" t="s">
        <v>3217</v>
      </c>
      <c r="B42" s="16" t="str">
        <f t="shared" si="17"/>
        <v>flag_cardholder_ge string</v>
      </c>
      <c r="C42" s="20">
        <f t="shared" si="18"/>
        <v>19</v>
      </c>
      <c r="D42" s="20">
        <f t="shared" si="19"/>
        <v>0</v>
      </c>
      <c r="E42" s="20"/>
      <c r="F42" s="36" t="str">
        <f t="shared" si="20"/>
        <v>FLAG_CARDHOLDER_GE</v>
      </c>
      <c r="G42" s="36" t="str">
        <f t="shared" si="21"/>
        <v>string</v>
      </c>
      <c r="H42" s="29">
        <v>31</v>
      </c>
      <c r="I42" s="216">
        <v>2</v>
      </c>
      <c r="J42" s="216">
        <v>0</v>
      </c>
      <c r="M42" s="169" t="s">
        <v>119</v>
      </c>
      <c r="N42" s="169" t="s">
        <v>120</v>
      </c>
      <c r="O42" s="169" t="s">
        <v>120</v>
      </c>
      <c r="Q42" s="164"/>
      <c r="R42" s="164"/>
      <c r="S42" s="164"/>
      <c r="T42" s="164"/>
      <c r="U42" s="164"/>
      <c r="V42" s="164"/>
      <c r="W42" s="144" t="str">
        <f t="shared" si="22"/>
        <v>FLAG_CARDHOLDER_GE  string,</v>
      </c>
      <c r="X42" s="149"/>
      <c r="Y42" s="150" t="str">
        <f t="shared" si="23"/>
        <v>FLAG_CARDHOLDER_GE,</v>
      </c>
      <c r="Z42" s="149"/>
      <c r="AA42" s="149"/>
      <c r="AB42" s="150" t="str">
        <f t="shared" si="24"/>
        <v>,a.FLAG_CARDHOLDER_GE</v>
      </c>
      <c r="AC42" s="164"/>
      <c r="AD42" s="164"/>
      <c r="AE42" s="164"/>
      <c r="AF42" s="164"/>
      <c r="AG42" s="197" t="str">
        <f t="shared" si="8"/>
        <v>col_31</v>
      </c>
      <c r="AH42" s="196" t="str">
        <f t="shared" si="9"/>
        <v>create table db_custscience_interns.col_31_DB_CUSTBASE_PRODREFRESH_ODS_BRAND_CUSTOMER_T_distinct_values_table_stats (col_id int, distinct_values bigint) Row format delimited Fields terminated by '\t' Lines terminated by '\n'  Stored as textfile ;</v>
      </c>
      <c r="AI42" t="s">
        <v>4084</v>
      </c>
      <c r="AL42" s="16" t="str">
        <f t="shared" si="10"/>
        <v>insert into table db_custscience_interns.col_31_DB_CUSTBASE_PRODREFRESH_ODS_BRAND_CUSTOMER_T_distinct_values_table_stats select '31' as col_id, count (distinct FLAG_CARDHOLDER_GE) as distinct_values</v>
      </c>
      <c r="AM42" t="s">
        <v>4120</v>
      </c>
      <c r="AP42" s="16" t="str">
        <f t="shared" si="11"/>
        <v>insert into table db_custscience_interns.SUMMARY_of_DB_CUSTBASE_PRODREFRESH_ODS_BRAND_CUSTOMER_T_distinct_values_table_stats select col_id, distinct_values from db_custscience_interns.col_31_DB_CUSTBASE_PRODREFRESH_ODS_BRAND_CUSTOMER_T_distinct_values_table_stats ;</v>
      </c>
      <c r="AQ42" t="s">
        <v>4159</v>
      </c>
      <c r="AS42" s="212" t="s">
        <v>4195</v>
      </c>
      <c r="AT42" s="212">
        <v>31</v>
      </c>
      <c r="AU42" s="212">
        <v>2</v>
      </c>
      <c r="AW42" s="16" t="str">
        <f t="shared" si="12"/>
        <v>drop table db_custscience_interns.col_31_DB_CUSTBASE_PRODREFRESH_ODS_BRAND_CUSTOMER_T_distinct_values_table_stats;</v>
      </c>
      <c r="AX42" t="s">
        <v>4234</v>
      </c>
      <c r="AZ42" s="16" t="str">
        <f t="shared" si="13"/>
        <v>create table db_custscience_interns.col_31_DB_CUSTBASE_PRODREFRESH_ODS_BRAND_CUSTOMER_T_null_value_count_table_stats (col_id int, null_value_count bigint) Row format delimited Fields terminated by '\t' Lines terminated by '\n'  Stored as textfile ;</v>
      </c>
      <c r="BA42" t="s">
        <v>4339</v>
      </c>
      <c r="BD42" s="16" t="str">
        <f t="shared" si="14"/>
        <v xml:space="preserve">insert into table db_custscience_interns.col_31_DB_CUSTBASE_PRODREFRESH_ODS_BRAND_CUSTOMER_T_null_value_count_table_stats select '31' as col_id, count (cust_key) as null_value_count where FLAG_CARDHOLDER_GE IS NULL </v>
      </c>
      <c r="BE42" t="s">
        <v>4269</v>
      </c>
      <c r="BH42" s="16" t="str">
        <f t="shared" si="15"/>
        <v>insert into table db_custscience_interns.SUMMARY_of_DB_CUSTBASE_PRODREFRESH_ODS_BRAND_CUSTOMER_T_null_value_count_table_stats select col_id, null_value_count from db_custscience_interns.col_31_DB_CUSTBASE_PRODREFRESH_ODS_BRAND_CUSTOMER_T_null_value_count_table_stats ;</v>
      </c>
      <c r="BI42" t="s">
        <v>4376</v>
      </c>
      <c r="BK42" s="212" t="s">
        <v>4412</v>
      </c>
      <c r="BL42" s="212">
        <v>31</v>
      </c>
      <c r="BM42" s="212">
        <v>0</v>
      </c>
      <c r="BO42" s="16" t="str">
        <f t="shared" si="16"/>
        <v>drop table db_custscience_interns.col_31_DB_CUSTBASE_PRODREFRESH_ODS_BRAND_CUSTOMER_T_null_value_count_table_stats ;</v>
      </c>
      <c r="BP42" t="s">
        <v>4304</v>
      </c>
    </row>
    <row r="43" spans="1:68">
      <c r="A43" t="s">
        <v>3218</v>
      </c>
      <c r="B43" s="16" t="str">
        <f t="shared" si="17"/>
        <v>flag_mailable_online string</v>
      </c>
      <c r="C43" s="20">
        <f t="shared" si="18"/>
        <v>21</v>
      </c>
      <c r="D43" s="20">
        <f t="shared" si="19"/>
        <v>0</v>
      </c>
      <c r="E43" s="20"/>
      <c r="F43" s="36" t="str">
        <f t="shared" si="20"/>
        <v>FLAG_MAILABLE_ONLINE</v>
      </c>
      <c r="G43" s="36" t="str">
        <f t="shared" si="21"/>
        <v>string</v>
      </c>
      <c r="H43" s="29">
        <v>32</v>
      </c>
      <c r="I43" s="216">
        <v>2</v>
      </c>
      <c r="J43" s="216">
        <v>0</v>
      </c>
      <c r="M43" s="169" t="s">
        <v>119</v>
      </c>
      <c r="N43" s="169" t="s">
        <v>120</v>
      </c>
      <c r="O43" s="169" t="s">
        <v>120</v>
      </c>
      <c r="Q43" s="164"/>
      <c r="R43" s="164"/>
      <c r="S43" s="164"/>
      <c r="T43" s="164"/>
      <c r="U43" s="164"/>
      <c r="V43" s="164"/>
      <c r="W43" s="144" t="str">
        <f t="shared" si="22"/>
        <v>FLAG_MAILABLE_ONLINE  string,</v>
      </c>
      <c r="X43" s="149"/>
      <c r="Y43" s="150" t="str">
        <f t="shared" si="23"/>
        <v>FLAG_MAILABLE_ONLINE,</v>
      </c>
      <c r="Z43" s="149"/>
      <c r="AA43" s="149"/>
      <c r="AB43" s="150" t="str">
        <f t="shared" si="24"/>
        <v>,a.FLAG_MAILABLE_ONLINE</v>
      </c>
      <c r="AC43" s="164"/>
      <c r="AD43" s="164"/>
      <c r="AE43" s="164"/>
      <c r="AF43" s="164"/>
      <c r="AG43" s="197" t="str">
        <f t="shared" si="8"/>
        <v>col_32</v>
      </c>
      <c r="AH43" s="196" t="str">
        <f t="shared" si="9"/>
        <v>create table db_custscience_interns.col_32_DB_CUSTBASE_PRODREFRESH_ODS_BRAND_CUSTOMER_T_distinct_values_table_stats (col_id int, distinct_values bigint) Row format delimited Fields terminated by '\t' Lines terminated by '\n'  Stored as textfile ;</v>
      </c>
      <c r="AI43" t="s">
        <v>4085</v>
      </c>
      <c r="AL43" s="16" t="str">
        <f t="shared" si="10"/>
        <v>insert into table db_custscience_interns.col_32_DB_CUSTBASE_PRODREFRESH_ODS_BRAND_CUSTOMER_T_distinct_values_table_stats select '32' as col_id, count (distinct FLAG_MAILABLE_ONLINE) as distinct_values</v>
      </c>
      <c r="AM43" t="s">
        <v>4121</v>
      </c>
      <c r="AP43" s="16" t="str">
        <f t="shared" si="11"/>
        <v>insert into table db_custscience_interns.SUMMARY_of_DB_CUSTBASE_PRODREFRESH_ODS_BRAND_CUSTOMER_T_distinct_values_table_stats select col_id, distinct_values from db_custscience_interns.col_32_DB_CUSTBASE_PRODREFRESH_ODS_BRAND_CUSTOMER_T_distinct_values_table_stats ;</v>
      </c>
      <c r="AQ43" t="s">
        <v>4160</v>
      </c>
      <c r="AS43" s="212" t="s">
        <v>4196</v>
      </c>
      <c r="AT43" s="212">
        <v>32</v>
      </c>
      <c r="AU43" s="212">
        <v>2</v>
      </c>
      <c r="AW43" s="16" t="str">
        <f t="shared" si="12"/>
        <v>drop table db_custscience_interns.col_32_DB_CUSTBASE_PRODREFRESH_ODS_BRAND_CUSTOMER_T_distinct_values_table_stats;</v>
      </c>
      <c r="AX43" t="s">
        <v>4235</v>
      </c>
      <c r="AZ43" s="16" t="str">
        <f t="shared" si="13"/>
        <v>create table db_custscience_interns.col_32_DB_CUSTBASE_PRODREFRESH_ODS_BRAND_CUSTOMER_T_null_value_count_table_stats (col_id int, null_value_count bigint) Row format delimited Fields terminated by '\t' Lines terminated by '\n'  Stored as textfile ;</v>
      </c>
      <c r="BA43" t="s">
        <v>4340</v>
      </c>
      <c r="BD43" s="16" t="str">
        <f t="shared" si="14"/>
        <v xml:space="preserve">insert into table db_custscience_interns.col_32_DB_CUSTBASE_PRODREFRESH_ODS_BRAND_CUSTOMER_T_null_value_count_table_stats select '32' as col_id, count (cust_key) as null_value_count where FLAG_MAILABLE_ONLINE IS NULL </v>
      </c>
      <c r="BE43" t="s">
        <v>4270</v>
      </c>
      <c r="BH43" s="16" t="str">
        <f t="shared" si="15"/>
        <v>insert into table db_custscience_interns.SUMMARY_of_DB_CUSTBASE_PRODREFRESH_ODS_BRAND_CUSTOMER_T_null_value_count_table_stats select col_id, null_value_count from db_custscience_interns.col_32_DB_CUSTBASE_PRODREFRESH_ODS_BRAND_CUSTOMER_T_null_value_count_table_stats ;</v>
      </c>
      <c r="BI43" t="s">
        <v>4377</v>
      </c>
      <c r="BK43" s="212" t="s">
        <v>4413</v>
      </c>
      <c r="BL43" s="212">
        <v>32</v>
      </c>
      <c r="BM43" s="212">
        <v>0</v>
      </c>
      <c r="BO43" s="16" t="str">
        <f t="shared" si="16"/>
        <v>drop table db_custscience_interns.col_32_DB_CUSTBASE_PRODREFRESH_ODS_BRAND_CUSTOMER_T_null_value_count_table_stats ;</v>
      </c>
      <c r="BP43" t="s">
        <v>4305</v>
      </c>
    </row>
    <row r="44" spans="1:68">
      <c r="A44" t="s">
        <v>3219</v>
      </c>
      <c r="B44" s="16" t="str">
        <f t="shared" si="17"/>
        <v>phone_number string</v>
      </c>
      <c r="C44" s="20">
        <f t="shared" si="18"/>
        <v>13</v>
      </c>
      <c r="D44" s="20">
        <f t="shared" si="19"/>
        <v>0</v>
      </c>
      <c r="E44" s="20"/>
      <c r="F44" s="36" t="str">
        <f t="shared" si="20"/>
        <v>PHONE_NUMBER</v>
      </c>
      <c r="G44" s="36" t="str">
        <f t="shared" si="21"/>
        <v>string</v>
      </c>
      <c r="H44" s="29">
        <v>33</v>
      </c>
      <c r="I44" s="216">
        <v>0</v>
      </c>
      <c r="J44" s="216">
        <v>199057039</v>
      </c>
      <c r="M44" s="169" t="s">
        <v>112</v>
      </c>
      <c r="N44" s="169" t="s">
        <v>112</v>
      </c>
      <c r="O44" s="169" t="s">
        <v>112</v>
      </c>
      <c r="Q44" s="164"/>
      <c r="R44" s="164"/>
      <c r="S44" s="164"/>
      <c r="T44" s="164"/>
      <c r="U44" s="164"/>
      <c r="V44" s="164"/>
      <c r="W44" s="144" t="str">
        <f t="shared" si="22"/>
        <v>PHONE_NUMBER  string,</v>
      </c>
      <c r="X44" s="149"/>
      <c r="Y44" s="150" t="str">
        <f t="shared" si="23"/>
        <v>PHONE_NUMBER,</v>
      </c>
      <c r="Z44" s="149"/>
      <c r="AA44" s="149"/>
      <c r="AB44" s="150" t="str">
        <f t="shared" si="24"/>
        <v>,a.PHONE_NUMBER</v>
      </c>
      <c r="AC44" s="164"/>
      <c r="AD44" s="164"/>
      <c r="AE44" s="164"/>
      <c r="AF44" s="164"/>
      <c r="AG44" s="197" t="str">
        <f t="shared" si="8"/>
        <v>col_33</v>
      </c>
      <c r="AH44" s="196" t="str">
        <f t="shared" si="9"/>
        <v>create table db_custscience_interns.col_33_DB_CUSTBASE_PRODREFRESH_ODS_BRAND_CUSTOMER_T_distinct_values_table_stats (col_id int, distinct_values bigint) Row format delimited Fields terminated by '\t' Lines terminated by '\n'  Stored as textfile ;</v>
      </c>
      <c r="AI44" t="s">
        <v>4086</v>
      </c>
      <c r="AL44" s="16" t="str">
        <f t="shared" si="10"/>
        <v>insert into table db_custscience_interns.col_33_DB_CUSTBASE_PRODREFRESH_ODS_BRAND_CUSTOMER_T_distinct_values_table_stats select '33' as col_id, count (distinct PHONE_NUMBER) as distinct_values</v>
      </c>
      <c r="AM44" t="s">
        <v>4122</v>
      </c>
      <c r="AP44" s="16" t="str">
        <f t="shared" si="11"/>
        <v>insert into table db_custscience_interns.SUMMARY_of_DB_CUSTBASE_PRODREFRESH_ODS_BRAND_CUSTOMER_T_distinct_values_table_stats select col_id, distinct_values from db_custscience_interns.col_33_DB_CUSTBASE_PRODREFRESH_ODS_BRAND_CUSTOMER_T_distinct_values_table_stats ;</v>
      </c>
      <c r="AQ44" t="s">
        <v>4161</v>
      </c>
      <c r="AS44" s="212" t="s">
        <v>4197</v>
      </c>
      <c r="AT44" s="212">
        <v>33</v>
      </c>
      <c r="AU44" s="212">
        <v>0</v>
      </c>
      <c r="AW44" s="16" t="str">
        <f t="shared" si="12"/>
        <v>drop table db_custscience_interns.col_33_DB_CUSTBASE_PRODREFRESH_ODS_BRAND_CUSTOMER_T_distinct_values_table_stats;</v>
      </c>
      <c r="AX44" t="s">
        <v>4236</v>
      </c>
      <c r="AZ44" s="16" t="str">
        <f t="shared" si="13"/>
        <v>create table db_custscience_interns.col_33_DB_CUSTBASE_PRODREFRESH_ODS_BRAND_CUSTOMER_T_null_value_count_table_stats (col_id int, null_value_count bigint) Row format delimited Fields terminated by '\t' Lines terminated by '\n'  Stored as textfile ;</v>
      </c>
      <c r="BA44" t="s">
        <v>4341</v>
      </c>
      <c r="BD44" s="16" t="str">
        <f t="shared" si="14"/>
        <v xml:space="preserve">insert into table db_custscience_interns.col_33_DB_CUSTBASE_PRODREFRESH_ODS_BRAND_CUSTOMER_T_null_value_count_table_stats select '33' as col_id, count (cust_key) as null_value_count where PHONE_NUMBER IS NULL </v>
      </c>
      <c r="BE44" t="s">
        <v>4271</v>
      </c>
      <c r="BH44" s="16" t="str">
        <f t="shared" si="15"/>
        <v>insert into table db_custscience_interns.SUMMARY_of_DB_CUSTBASE_PRODREFRESH_ODS_BRAND_CUSTOMER_T_null_value_count_table_stats select col_id, null_value_count from db_custscience_interns.col_33_DB_CUSTBASE_PRODREFRESH_ODS_BRAND_CUSTOMER_T_null_value_count_table_stats ;</v>
      </c>
      <c r="BI44" t="s">
        <v>4378</v>
      </c>
      <c r="BK44" s="212" t="s">
        <v>4414</v>
      </c>
      <c r="BL44" s="212">
        <v>33</v>
      </c>
      <c r="BM44" s="212">
        <v>199057039</v>
      </c>
      <c r="BO44" s="16" t="str">
        <f t="shared" si="16"/>
        <v>drop table db_custscience_interns.col_33_DB_CUSTBASE_PRODREFRESH_ODS_BRAND_CUSTOMER_T_null_value_count_table_stats ;</v>
      </c>
      <c r="BP44" t="s">
        <v>4306</v>
      </c>
    </row>
    <row r="45" spans="1:68">
      <c r="A45" t="s">
        <v>80</v>
      </c>
      <c r="B45" s="16" t="str">
        <f t="shared" si="17"/>
        <v>crt_tmst string</v>
      </c>
      <c r="C45" s="20">
        <f t="shared" si="18"/>
        <v>9</v>
      </c>
      <c r="D45" s="20">
        <f t="shared" si="19"/>
        <v>0</v>
      </c>
      <c r="E45" s="20"/>
      <c r="F45" s="36" t="str">
        <f t="shared" si="20"/>
        <v>CRT_TMST</v>
      </c>
      <c r="G45" s="36" t="str">
        <f t="shared" si="21"/>
        <v>string</v>
      </c>
      <c r="H45" s="29">
        <v>34</v>
      </c>
      <c r="I45" s="216">
        <v>8894</v>
      </c>
      <c r="J45" s="216">
        <v>0</v>
      </c>
      <c r="M45" s="169" t="s">
        <v>3429</v>
      </c>
      <c r="N45" s="169" t="s">
        <v>3430</v>
      </c>
      <c r="O45" s="169" t="s">
        <v>3431</v>
      </c>
      <c r="Q45" s="164"/>
      <c r="R45" s="164"/>
      <c r="S45" s="164"/>
      <c r="T45" s="164"/>
      <c r="U45" s="164"/>
      <c r="V45" s="164"/>
      <c r="W45" s="144" t="str">
        <f t="shared" si="22"/>
        <v>CRT_TMST  string,</v>
      </c>
      <c r="X45" s="149"/>
      <c r="Y45" s="150" t="str">
        <f t="shared" si="23"/>
        <v>CRT_TMST,</v>
      </c>
      <c r="Z45" s="149"/>
      <c r="AA45" s="149"/>
      <c r="AB45" s="150" t="str">
        <f t="shared" si="24"/>
        <v>,a.CRT_TMST</v>
      </c>
      <c r="AC45" s="164"/>
      <c r="AD45" s="164"/>
      <c r="AE45" s="164"/>
      <c r="AF45" s="164"/>
      <c r="AG45" s="197" t="str">
        <f t="shared" si="8"/>
        <v>col_34</v>
      </c>
      <c r="AH45" s="196" t="str">
        <f t="shared" si="9"/>
        <v>create table db_custscience_interns.col_34_DB_CUSTBASE_PRODREFRESH_ODS_BRAND_CUSTOMER_T_distinct_values_table_stats (col_id int, distinct_values bigint) Row format delimited Fields terminated by '\t' Lines terminated by '\n'  Stored as textfile ;</v>
      </c>
      <c r="AI45" t="s">
        <v>4087</v>
      </c>
      <c r="AL45" s="16" t="str">
        <f t="shared" si="10"/>
        <v>insert into table db_custscience_interns.col_34_DB_CUSTBASE_PRODREFRESH_ODS_BRAND_CUSTOMER_T_distinct_values_table_stats select '34' as col_id, count (distinct CRT_TMST) as distinct_values</v>
      </c>
      <c r="AM45" t="s">
        <v>4123</v>
      </c>
      <c r="AP45" s="16" t="str">
        <f t="shared" si="11"/>
        <v>insert into table db_custscience_interns.SUMMARY_of_DB_CUSTBASE_PRODREFRESH_ODS_BRAND_CUSTOMER_T_distinct_values_table_stats select col_id, distinct_values from db_custscience_interns.col_34_DB_CUSTBASE_PRODREFRESH_ODS_BRAND_CUSTOMER_T_distinct_values_table_stats ;</v>
      </c>
      <c r="AQ45" t="s">
        <v>4162</v>
      </c>
      <c r="AS45" s="212" t="s">
        <v>4198</v>
      </c>
      <c r="AT45" s="212">
        <v>34</v>
      </c>
      <c r="AU45" s="212">
        <v>8894</v>
      </c>
      <c r="AW45" s="16" t="str">
        <f t="shared" si="12"/>
        <v>drop table db_custscience_interns.col_34_DB_CUSTBASE_PRODREFRESH_ODS_BRAND_CUSTOMER_T_distinct_values_table_stats;</v>
      </c>
      <c r="AX45" t="s">
        <v>4237</v>
      </c>
      <c r="AZ45" s="16" t="str">
        <f t="shared" si="13"/>
        <v>create table db_custscience_interns.col_34_DB_CUSTBASE_PRODREFRESH_ODS_BRAND_CUSTOMER_T_null_value_count_table_stats (col_id int, null_value_count bigint) Row format delimited Fields terminated by '\t' Lines terminated by '\n'  Stored as textfile ;</v>
      </c>
      <c r="BA45" t="s">
        <v>4342</v>
      </c>
      <c r="BD45" s="16" t="str">
        <f t="shared" si="14"/>
        <v xml:space="preserve">insert into table db_custscience_interns.col_34_DB_CUSTBASE_PRODREFRESH_ODS_BRAND_CUSTOMER_T_null_value_count_table_stats select '34' as col_id, count (cust_key) as null_value_count where CRT_TMST IS NULL </v>
      </c>
      <c r="BE45" t="s">
        <v>4272</v>
      </c>
      <c r="BH45" s="16" t="str">
        <f t="shared" si="15"/>
        <v>insert into table db_custscience_interns.SUMMARY_of_DB_CUSTBASE_PRODREFRESH_ODS_BRAND_CUSTOMER_T_null_value_count_table_stats select col_id, null_value_count from db_custscience_interns.col_34_DB_CUSTBASE_PRODREFRESH_ODS_BRAND_CUSTOMER_T_null_value_count_table_stats ;</v>
      </c>
      <c r="BI45" t="s">
        <v>4379</v>
      </c>
      <c r="BK45" s="212" t="s">
        <v>4415</v>
      </c>
      <c r="BL45" s="212">
        <v>34</v>
      </c>
      <c r="BM45" s="212">
        <v>0</v>
      </c>
      <c r="BO45" s="16" t="str">
        <f t="shared" si="16"/>
        <v>drop table db_custscience_interns.col_34_DB_CUSTBASE_PRODREFRESH_ODS_BRAND_CUSTOMER_T_null_value_count_table_stats ;</v>
      </c>
      <c r="BP45" t="s">
        <v>4307</v>
      </c>
    </row>
    <row r="46" spans="1:68" ht="15.75" thickBot="1">
      <c r="A46" t="s">
        <v>81</v>
      </c>
      <c r="B46" s="16" t="str">
        <f t="shared" si="17"/>
        <v>updt_tmst string</v>
      </c>
      <c r="C46" s="20">
        <f t="shared" si="18"/>
        <v>10</v>
      </c>
      <c r="D46" s="20">
        <f t="shared" si="19"/>
        <v>0</v>
      </c>
      <c r="E46" s="20"/>
      <c r="F46" s="36" t="str">
        <f t="shared" si="20"/>
        <v>UPDT_TMST</v>
      </c>
      <c r="G46" s="36" t="str">
        <f t="shared" si="21"/>
        <v>string</v>
      </c>
      <c r="H46" s="29">
        <v>35</v>
      </c>
      <c r="I46" s="216">
        <v>8894</v>
      </c>
      <c r="J46" s="216">
        <v>0</v>
      </c>
      <c r="M46" s="172" t="s">
        <v>3429</v>
      </c>
      <c r="N46" s="172" t="s">
        <v>3430</v>
      </c>
      <c r="O46" s="172" t="s">
        <v>3431</v>
      </c>
      <c r="Q46" s="164"/>
      <c r="R46" s="164"/>
      <c r="S46" s="164"/>
      <c r="T46" s="164"/>
      <c r="U46" s="164"/>
      <c r="V46" s="164"/>
      <c r="W46" s="144" t="str">
        <f t="shared" si="22"/>
        <v>UPDT_TMST  string,</v>
      </c>
      <c r="X46" s="149"/>
      <c r="Y46" s="150" t="str">
        <f t="shared" si="23"/>
        <v>UPDT_TMST,</v>
      </c>
      <c r="Z46" s="149"/>
      <c r="AA46" s="149"/>
      <c r="AB46" s="150" t="str">
        <f t="shared" si="24"/>
        <v>,a.UPDT_TMST</v>
      </c>
      <c r="AC46" s="164"/>
      <c r="AD46" s="164"/>
      <c r="AE46" s="164"/>
      <c r="AF46" s="164"/>
      <c r="AG46" s="197" t="str">
        <f t="shared" si="8"/>
        <v>col_35</v>
      </c>
      <c r="AH46" s="196" t="str">
        <f t="shared" si="9"/>
        <v>create table db_custscience_interns.col_35_DB_CUSTBASE_PRODREFRESH_ODS_BRAND_CUSTOMER_T_distinct_values_table_stats (col_id int, distinct_values bigint) Row format delimited Fields terminated by '\t' Lines terminated by '\n'  Stored as textfile ;</v>
      </c>
      <c r="AI46" t="s">
        <v>4088</v>
      </c>
      <c r="AL46" s="16" t="str">
        <f t="shared" si="10"/>
        <v>insert into table db_custscience_interns.col_35_DB_CUSTBASE_PRODREFRESH_ODS_BRAND_CUSTOMER_T_distinct_values_table_stats select '35' as col_id, count (distinct UPDT_TMST) as distinct_values</v>
      </c>
      <c r="AM46" t="s">
        <v>4124</v>
      </c>
      <c r="AP46" s="16" t="str">
        <f t="shared" si="11"/>
        <v>insert into table db_custscience_interns.SUMMARY_of_DB_CUSTBASE_PRODREFRESH_ODS_BRAND_CUSTOMER_T_distinct_values_table_stats select col_id, distinct_values from db_custscience_interns.col_35_DB_CUSTBASE_PRODREFRESH_ODS_BRAND_CUSTOMER_T_distinct_values_table_stats ;</v>
      </c>
      <c r="AQ46" t="s">
        <v>4163</v>
      </c>
      <c r="AS46" s="212" t="s">
        <v>4199</v>
      </c>
      <c r="AT46" s="212">
        <v>35</v>
      </c>
      <c r="AU46" s="212">
        <v>8894</v>
      </c>
      <c r="AW46" s="16" t="str">
        <f t="shared" si="12"/>
        <v>drop table db_custscience_interns.col_35_DB_CUSTBASE_PRODREFRESH_ODS_BRAND_CUSTOMER_T_distinct_values_table_stats;</v>
      </c>
      <c r="AX46" t="s">
        <v>4238</v>
      </c>
      <c r="AZ46" s="16" t="str">
        <f t="shared" si="13"/>
        <v>create table db_custscience_interns.col_35_DB_CUSTBASE_PRODREFRESH_ODS_BRAND_CUSTOMER_T_null_value_count_table_stats (col_id int, null_value_count bigint) Row format delimited Fields terminated by '\t' Lines terminated by '\n'  Stored as textfile ;</v>
      </c>
      <c r="BA46" t="s">
        <v>4343</v>
      </c>
      <c r="BD46" s="16" t="str">
        <f t="shared" si="14"/>
        <v xml:space="preserve">insert into table db_custscience_interns.col_35_DB_CUSTBASE_PRODREFRESH_ODS_BRAND_CUSTOMER_T_null_value_count_table_stats select '35' as col_id, count (cust_key) as null_value_count where UPDT_TMST IS NULL </v>
      </c>
      <c r="BE46" t="s">
        <v>4273</v>
      </c>
      <c r="BH46" s="16" t="str">
        <f t="shared" si="15"/>
        <v>insert into table db_custscience_interns.SUMMARY_of_DB_CUSTBASE_PRODREFRESH_ODS_BRAND_CUSTOMER_T_null_value_count_table_stats select col_id, null_value_count from db_custscience_interns.col_35_DB_CUSTBASE_PRODREFRESH_ODS_BRAND_CUSTOMER_T_null_value_count_table_stats ;</v>
      </c>
      <c r="BI46" t="s">
        <v>4380</v>
      </c>
      <c r="BK46" s="212" t="s">
        <v>4416</v>
      </c>
      <c r="BL46" s="212">
        <v>35</v>
      </c>
      <c r="BM46" s="212">
        <v>0</v>
      </c>
      <c r="BO46" s="16" t="str">
        <f t="shared" si="16"/>
        <v>drop table db_custscience_interns.col_35_DB_CUSTBASE_PRODREFRESH_ODS_BRAND_CUSTOMER_T_null_value_count_table_stats ;</v>
      </c>
      <c r="BP46" t="s">
        <v>4308</v>
      </c>
    </row>
    <row r="47" spans="1:68">
      <c r="AM47" s="206" t="s">
        <v>4089</v>
      </c>
      <c r="BE47" s="206" t="s">
        <v>4089</v>
      </c>
    </row>
    <row r="48" spans="1:68" ht="409.5">
      <c r="A48" s="1" t="s">
        <v>3220</v>
      </c>
    </row>
    <row r="49" spans="1:1">
      <c r="A49" t="s">
        <v>3221</v>
      </c>
    </row>
  </sheetData>
  <sortState ref="AT12:AU46">
    <sortCondition ref="AT12:AT46"/>
  </sortState>
  <mergeCells count="5">
    <mergeCell ref="F1:I1"/>
    <mergeCell ref="G3:K3"/>
    <mergeCell ref="G4:K4"/>
    <mergeCell ref="G5:K5"/>
    <mergeCell ref="G6:K6"/>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N53"/>
  <sheetViews>
    <sheetView zoomScale="80" zoomScaleNormal="80" workbookViewId="0">
      <selection activeCell="A24" sqref="A24"/>
    </sheetView>
  </sheetViews>
  <sheetFormatPr defaultRowHeight="15"/>
  <cols>
    <col min="1" max="1" width="64" customWidth="1"/>
    <col min="6" max="6" width="21.28515625" bestFit="1" customWidth="1"/>
    <col min="7" max="7" width="22.28515625" bestFit="1" customWidth="1"/>
    <col min="8" max="8" width="29.42578125" bestFit="1" customWidth="1"/>
    <col min="9" max="10" width="18.140625" customWidth="1"/>
    <col min="11" max="11" width="35.42578125" customWidth="1"/>
    <col min="12" max="13" width="23.7109375" bestFit="1" customWidth="1"/>
    <col min="14" max="14" width="22" bestFit="1" customWidth="1"/>
    <col min="15" max="15" width="24.28515625" bestFit="1" customWidth="1"/>
  </cols>
  <sheetData>
    <row r="1" spans="1:12" ht="18.75">
      <c r="F1" s="473" t="str">
        <f>UPPER(G5)</f>
        <v>ODS_BRAND_T</v>
      </c>
      <c r="G1" s="473"/>
      <c r="H1" s="473"/>
      <c r="I1" s="473"/>
      <c r="J1" s="208"/>
    </row>
    <row r="2" spans="1:12" ht="18.75">
      <c r="F2" s="6"/>
      <c r="I2" s="4"/>
      <c r="J2" s="4"/>
    </row>
    <row r="3" spans="1:12">
      <c r="F3" s="3" t="s">
        <v>87</v>
      </c>
      <c r="G3" s="475" t="s">
        <v>106</v>
      </c>
      <c r="H3" s="475"/>
      <c r="I3" s="475"/>
      <c r="J3" s="475"/>
      <c r="K3" s="475"/>
    </row>
    <row r="4" spans="1:12">
      <c r="F4" s="3" t="s">
        <v>88</v>
      </c>
      <c r="G4" s="474" t="str">
        <f>LEFT(G6,(FIND(".",G6)-1))</f>
        <v>DB_CUSTBASE_PRODREFRESH</v>
      </c>
      <c r="H4" s="474" t="e">
        <f>LEFT(H6,(FIND(".",H6)-1))</f>
        <v>#VALUE!</v>
      </c>
      <c r="I4" s="474" t="e">
        <f>LEFT(I6,(FIND(".",I6)-1))</f>
        <v>#VALUE!</v>
      </c>
      <c r="J4" s="474"/>
      <c r="K4" s="474" t="e">
        <f>LEFT(K6,(FIND(".",K6)-1))</f>
        <v>#VALUE!</v>
      </c>
    </row>
    <row r="5" spans="1:12">
      <c r="B5" s="9"/>
      <c r="F5" s="3" t="s">
        <v>89</v>
      </c>
      <c r="G5" s="474" t="str">
        <f>RIGHT(G6,(LEN(G6)-(FIND(".",G6))))</f>
        <v>ODS_BRAND_T</v>
      </c>
      <c r="H5" s="474" t="e">
        <f>RIGHT(H6,(LEN(H6)-(FIND(".",H6))))</f>
        <v>#VALUE!</v>
      </c>
      <c r="I5" s="474" t="e">
        <f>RIGHT(I6,(LEN(I6)-(FIND(".",I6))))</f>
        <v>#VALUE!</v>
      </c>
      <c r="J5" s="474"/>
      <c r="K5" s="474" t="e">
        <f>RIGHT(K6,(LEN(K6)-(FIND(".",K6))))</f>
        <v>#VALUE!</v>
      </c>
    </row>
    <row r="6" spans="1:12">
      <c r="F6" s="3" t="s">
        <v>90</v>
      </c>
      <c r="G6" s="476" t="s">
        <v>3587</v>
      </c>
      <c r="H6" s="476"/>
      <c r="I6" s="476"/>
      <c r="J6" s="476"/>
      <c r="K6" s="476"/>
    </row>
    <row r="7" spans="1:12" ht="15.75" thickBot="1">
      <c r="F7" s="3" t="s">
        <v>91</v>
      </c>
      <c r="G7" s="10">
        <v>42906</v>
      </c>
      <c r="H7" s="151"/>
      <c r="I7" s="4"/>
      <c r="J7" s="4"/>
      <c r="K7" s="12"/>
    </row>
    <row r="8" spans="1:12" ht="15.75" thickBot="1">
      <c r="A8" t="s">
        <v>3067</v>
      </c>
      <c r="F8" s="3" t="s">
        <v>92</v>
      </c>
      <c r="G8" s="13"/>
      <c r="H8" s="14"/>
      <c r="I8" s="4"/>
      <c r="J8" s="4"/>
    </row>
    <row r="9" spans="1:12">
      <c r="A9" t="s">
        <v>3580</v>
      </c>
      <c r="F9" s="15" t="s">
        <v>93</v>
      </c>
      <c r="G9" s="16"/>
      <c r="H9" s="16"/>
      <c r="I9" s="4"/>
      <c r="J9" s="4"/>
    </row>
    <row r="10" spans="1:12">
      <c r="A10" t="s">
        <v>2</v>
      </c>
      <c r="B10" s="3"/>
      <c r="F10" s="138"/>
      <c r="I10" s="4"/>
      <c r="J10" s="4"/>
    </row>
    <row r="11" spans="1:12" ht="30.75" thickBot="1">
      <c r="A11" t="s">
        <v>3</v>
      </c>
      <c r="B11" s="33" t="s">
        <v>94</v>
      </c>
      <c r="C11" s="34" t="s">
        <v>95</v>
      </c>
      <c r="D11" s="34" t="s">
        <v>96</v>
      </c>
      <c r="E11" s="34"/>
      <c r="F11" s="17" t="s">
        <v>97</v>
      </c>
      <c r="G11" s="17" t="s">
        <v>98</v>
      </c>
      <c r="H11" s="18" t="s">
        <v>99</v>
      </c>
      <c r="I11" s="19" t="s">
        <v>100</v>
      </c>
      <c r="J11" s="19" t="s">
        <v>4488</v>
      </c>
      <c r="K11" s="17" t="s">
        <v>3657</v>
      </c>
      <c r="L11" s="18" t="s">
        <v>3656</v>
      </c>
    </row>
    <row r="12" spans="1:12" s="59" customFormat="1" ht="45">
      <c r="A12" s="59" t="s">
        <v>26</v>
      </c>
      <c r="B12" s="144" t="str">
        <f>TRIM(A12)</f>
        <v>flow_key bigint</v>
      </c>
      <c r="C12" s="145">
        <f>SEARCH(" ",B12)</f>
        <v>9</v>
      </c>
      <c r="D12" s="145">
        <f>IFERROR(SEARCH(" ",B12,C12+1),0)</f>
        <v>0</v>
      </c>
      <c r="E12" s="145"/>
      <c r="F12" s="62" t="str">
        <f>UPPER(LEFT(B12,C12-1))</f>
        <v>FLOW_KEY</v>
      </c>
      <c r="G12" s="62" t="str">
        <f>TRIM(RIGHT(A12,LEN(A12) - (C12+1)))</f>
        <v>bigint</v>
      </c>
      <c r="H12" s="107">
        <v>1</v>
      </c>
      <c r="I12" s="108"/>
      <c r="J12" s="108"/>
      <c r="K12" s="454" t="s">
        <v>16588</v>
      </c>
      <c r="L12" s="76" t="s">
        <v>3597</v>
      </c>
    </row>
    <row r="13" spans="1:12" s="59" customFormat="1">
      <c r="A13" s="59" t="s">
        <v>3581</v>
      </c>
      <c r="B13" s="144" t="str">
        <f t="shared" ref="B13:B15" si="0">TRIM(A13)</f>
        <v>brand_key bigint</v>
      </c>
      <c r="C13" s="145">
        <f t="shared" ref="C13:C15" si="1">SEARCH(" ",B13)</f>
        <v>10</v>
      </c>
      <c r="D13" s="145">
        <f t="shared" ref="D13:D15" si="2">IFERROR(SEARCH(" ",B13,C13+1),0)</f>
        <v>0</v>
      </c>
      <c r="E13" s="145"/>
      <c r="F13" s="36" t="str">
        <f t="shared" ref="F13:F15" si="3">UPPER(LEFT(B13,C13-1))</f>
        <v>BRAND_KEY</v>
      </c>
      <c r="G13" s="36" t="str">
        <f t="shared" ref="G13:G15" si="4">TRIM(RIGHT(A13,LEN(A13) - (C13+1)))</f>
        <v>bigint</v>
      </c>
      <c r="H13" s="29">
        <v>2</v>
      </c>
      <c r="I13" s="30"/>
      <c r="J13" s="30"/>
      <c r="K13" s="30"/>
      <c r="L13" s="78" t="s">
        <v>3040</v>
      </c>
    </row>
    <row r="14" spans="1:12" s="59" customFormat="1">
      <c r="A14" s="59" t="s">
        <v>3582</v>
      </c>
      <c r="B14" s="144" t="str">
        <f t="shared" si="0"/>
        <v>brand_nm string</v>
      </c>
      <c r="C14" s="145">
        <f t="shared" si="1"/>
        <v>9</v>
      </c>
      <c r="D14" s="145">
        <f t="shared" si="2"/>
        <v>0</v>
      </c>
      <c r="E14" s="145"/>
      <c r="F14" s="36" t="str">
        <f t="shared" si="3"/>
        <v>BRAND_NM</v>
      </c>
      <c r="G14" s="36" t="str">
        <f t="shared" si="4"/>
        <v>string</v>
      </c>
      <c r="H14" s="29">
        <v>3</v>
      </c>
      <c r="I14" s="30"/>
      <c r="J14" s="30"/>
      <c r="K14" s="30"/>
      <c r="L14" s="78" t="s">
        <v>3649</v>
      </c>
    </row>
    <row r="15" spans="1:12" s="59" customFormat="1">
      <c r="A15" s="59" t="s">
        <v>3583</v>
      </c>
      <c r="B15" s="144" t="str">
        <f t="shared" si="0"/>
        <v>brand_abbr_code string</v>
      </c>
      <c r="C15" s="145">
        <f t="shared" si="1"/>
        <v>16</v>
      </c>
      <c r="D15" s="145">
        <f t="shared" si="2"/>
        <v>0</v>
      </c>
      <c r="E15" s="145"/>
      <c r="F15" s="36" t="str">
        <f t="shared" si="3"/>
        <v>BRAND_ABBR_CODE</v>
      </c>
      <c r="G15" s="36" t="str">
        <f t="shared" si="4"/>
        <v>string</v>
      </c>
      <c r="H15" s="29">
        <v>4</v>
      </c>
      <c r="I15" s="75"/>
      <c r="J15" s="75"/>
      <c r="K15" s="75"/>
      <c r="L15" s="78" t="s">
        <v>3608</v>
      </c>
    </row>
    <row r="16" spans="1:12" s="59" customFormat="1">
      <c r="A16" s="59" t="s">
        <v>3584</v>
      </c>
      <c r="B16" s="144" t="str">
        <f t="shared" ref="B16:B20" si="5">TRIM(A16)</f>
        <v>country_code string</v>
      </c>
      <c r="C16" s="145">
        <f t="shared" ref="C16:C20" si="6">SEARCH(" ",B16)</f>
        <v>13</v>
      </c>
      <c r="D16" s="145">
        <f t="shared" ref="D16:D20" si="7">IFERROR(SEARCH(" ",B16,C16+1),0)</f>
        <v>0</v>
      </c>
      <c r="E16" s="145"/>
      <c r="F16" s="36" t="str">
        <f t="shared" ref="F16:F20" si="8">UPPER(LEFT(B16,C16-1))</f>
        <v>COUNTRY_CODE</v>
      </c>
      <c r="G16" s="36" t="str">
        <f t="shared" ref="G16:G20" si="9">TRIM(RIGHT(A16,LEN(A16) - (C16+1)))</f>
        <v>string</v>
      </c>
      <c r="H16" s="29">
        <v>5</v>
      </c>
      <c r="I16" s="75"/>
      <c r="J16" s="75"/>
      <c r="K16" s="75"/>
      <c r="L16" s="78" t="s">
        <v>125</v>
      </c>
    </row>
    <row r="17" spans="1:14" s="59" customFormat="1">
      <c r="A17" s="59" t="s">
        <v>76</v>
      </c>
      <c r="B17" s="144" t="str">
        <f t="shared" si="5"/>
        <v>ins_dt string</v>
      </c>
      <c r="C17" s="145">
        <f t="shared" si="6"/>
        <v>7</v>
      </c>
      <c r="D17" s="145">
        <f t="shared" si="7"/>
        <v>0</v>
      </c>
      <c r="E17" s="145"/>
      <c r="F17" s="36" t="str">
        <f t="shared" si="8"/>
        <v>INS_DT</v>
      </c>
      <c r="G17" s="36" t="str">
        <f t="shared" si="9"/>
        <v>string</v>
      </c>
      <c r="H17" s="29">
        <v>6</v>
      </c>
      <c r="I17" s="75"/>
      <c r="J17" s="75"/>
      <c r="K17" s="75"/>
      <c r="L17" s="78" t="s">
        <v>3609</v>
      </c>
    </row>
    <row r="18" spans="1:14" s="59" customFormat="1">
      <c r="A18" s="59" t="s">
        <v>77</v>
      </c>
      <c r="B18" s="144" t="str">
        <f t="shared" si="5"/>
        <v>updt_dt string</v>
      </c>
      <c r="C18" s="145">
        <f t="shared" si="6"/>
        <v>8</v>
      </c>
      <c r="D18" s="145">
        <f t="shared" si="7"/>
        <v>0</v>
      </c>
      <c r="E18" s="145"/>
      <c r="F18" s="36" t="str">
        <f t="shared" si="8"/>
        <v>UPDT_DT</v>
      </c>
      <c r="G18" s="36" t="str">
        <f t="shared" si="9"/>
        <v>string</v>
      </c>
      <c r="H18" s="29">
        <v>7</v>
      </c>
      <c r="I18" s="75"/>
      <c r="J18" s="75"/>
      <c r="K18" s="75"/>
      <c r="L18" s="78" t="s">
        <v>3609</v>
      </c>
    </row>
    <row r="19" spans="1:14" s="59" customFormat="1">
      <c r="A19" s="59" t="s">
        <v>80</v>
      </c>
      <c r="B19" s="144" t="str">
        <f t="shared" si="5"/>
        <v>crt_tmst string</v>
      </c>
      <c r="C19" s="145">
        <f t="shared" si="6"/>
        <v>9</v>
      </c>
      <c r="D19" s="145">
        <f t="shared" si="7"/>
        <v>0</v>
      </c>
      <c r="E19" s="145"/>
      <c r="F19" s="36" t="str">
        <f t="shared" si="8"/>
        <v>CRT_TMST</v>
      </c>
      <c r="G19" s="36" t="str">
        <f t="shared" si="9"/>
        <v>string</v>
      </c>
      <c r="H19" s="29">
        <v>8</v>
      </c>
      <c r="I19" s="75"/>
      <c r="J19" s="75"/>
      <c r="K19" s="75"/>
      <c r="L19" s="78" t="s">
        <v>3602</v>
      </c>
    </row>
    <row r="20" spans="1:14" s="59" customFormat="1">
      <c r="A20" s="59" t="s">
        <v>81</v>
      </c>
      <c r="B20" s="144" t="str">
        <f t="shared" si="5"/>
        <v>updt_tmst string</v>
      </c>
      <c r="C20" s="145">
        <f t="shared" si="6"/>
        <v>10</v>
      </c>
      <c r="D20" s="145">
        <f t="shared" si="7"/>
        <v>0</v>
      </c>
      <c r="E20" s="145"/>
      <c r="F20" s="36" t="str">
        <f t="shared" si="8"/>
        <v>UPDT_TMST</v>
      </c>
      <c r="G20" s="36" t="str">
        <f t="shared" si="9"/>
        <v>string</v>
      </c>
      <c r="H20" s="29">
        <v>9</v>
      </c>
      <c r="I20" s="75"/>
      <c r="J20" s="75"/>
      <c r="K20" s="75"/>
      <c r="L20" s="78" t="s">
        <v>3602</v>
      </c>
    </row>
    <row r="22" spans="1:14" ht="409.5" hidden="1">
      <c r="A22" s="1" t="s">
        <v>3585</v>
      </c>
    </row>
    <row r="23" spans="1:14">
      <c r="A23" t="s">
        <v>3586</v>
      </c>
    </row>
    <row r="24" spans="1:14" ht="15.75" thickBot="1"/>
    <row r="25" spans="1:14" s="32" customFormat="1" ht="36" customHeight="1" thickBot="1">
      <c r="F25" s="185" t="s">
        <v>3588</v>
      </c>
      <c r="G25" s="187" t="s">
        <v>3589</v>
      </c>
      <c r="H25" s="185" t="s">
        <v>3590</v>
      </c>
      <c r="I25" s="186" t="s">
        <v>3591</v>
      </c>
      <c r="J25" s="186" t="s">
        <v>3592</v>
      </c>
      <c r="K25" s="186" t="s">
        <v>3593</v>
      </c>
      <c r="L25" s="186" t="s">
        <v>3594</v>
      </c>
      <c r="M25" s="186" t="s">
        <v>3595</v>
      </c>
      <c r="N25" s="186" t="s">
        <v>3596</v>
      </c>
    </row>
    <row r="26" spans="1:14">
      <c r="F26" s="181" t="s">
        <v>3597</v>
      </c>
      <c r="G26" s="188" t="s">
        <v>3598</v>
      </c>
      <c r="H26" s="181" t="s">
        <v>3599</v>
      </c>
      <c r="I26" s="183" t="s">
        <v>3384</v>
      </c>
      <c r="J26" s="183" t="s">
        <v>3600</v>
      </c>
      <c r="K26" s="181" t="s">
        <v>3601</v>
      </c>
      <c r="L26" s="181" t="s">
        <v>3601</v>
      </c>
      <c r="M26" s="181" t="s">
        <v>3602</v>
      </c>
      <c r="N26" s="181" t="s">
        <v>3602</v>
      </c>
    </row>
    <row r="27" spans="1:14">
      <c r="F27" s="181" t="s">
        <v>3597</v>
      </c>
      <c r="G27" s="188" t="s">
        <v>3603</v>
      </c>
      <c r="H27" s="181" t="s">
        <v>3604</v>
      </c>
      <c r="I27" s="183" t="s">
        <v>3605</v>
      </c>
      <c r="J27" s="183" t="s">
        <v>3600</v>
      </c>
      <c r="K27" s="181" t="s">
        <v>3601</v>
      </c>
      <c r="L27" s="181" t="s">
        <v>3601</v>
      </c>
      <c r="M27" s="181" t="s">
        <v>3602</v>
      </c>
      <c r="N27" s="181" t="s">
        <v>3602</v>
      </c>
    </row>
    <row r="28" spans="1:14">
      <c r="F28" s="181" t="s">
        <v>3597</v>
      </c>
      <c r="G28" s="188" t="s">
        <v>3606</v>
      </c>
      <c r="H28" s="181" t="s">
        <v>3607</v>
      </c>
      <c r="I28" s="183" t="s">
        <v>3608</v>
      </c>
      <c r="J28" s="183" t="s">
        <v>3600</v>
      </c>
      <c r="K28" s="181" t="s">
        <v>3609</v>
      </c>
      <c r="L28" s="181" t="s">
        <v>3609</v>
      </c>
      <c r="M28" s="181" t="s">
        <v>3602</v>
      </c>
      <c r="N28" s="181" t="s">
        <v>3602</v>
      </c>
    </row>
    <row r="29" spans="1:14">
      <c r="F29" s="181" t="s">
        <v>3597</v>
      </c>
      <c r="G29" s="188" t="s">
        <v>3610</v>
      </c>
      <c r="H29" s="181" t="s">
        <v>3611</v>
      </c>
      <c r="I29" s="183" t="s">
        <v>3365</v>
      </c>
      <c r="J29" s="183" t="s">
        <v>3600</v>
      </c>
      <c r="K29" s="181" t="s">
        <v>3612</v>
      </c>
      <c r="L29" s="181" t="s">
        <v>3612</v>
      </c>
      <c r="M29" s="181" t="s">
        <v>3602</v>
      </c>
      <c r="N29" s="181" t="s">
        <v>3602</v>
      </c>
    </row>
    <row r="30" spans="1:14">
      <c r="F30" s="182" t="s">
        <v>3597</v>
      </c>
      <c r="G30" s="189" t="s">
        <v>3613</v>
      </c>
      <c r="H30" s="182" t="s">
        <v>3614</v>
      </c>
      <c r="I30" s="184" t="s">
        <v>115</v>
      </c>
      <c r="J30" s="184" t="s">
        <v>3600</v>
      </c>
      <c r="K30" s="182" t="s">
        <v>3615</v>
      </c>
      <c r="L30" s="182" t="s">
        <v>3615</v>
      </c>
      <c r="M30" s="182" t="s">
        <v>3602</v>
      </c>
      <c r="N30" s="182" t="s">
        <v>3602</v>
      </c>
    </row>
    <row r="31" spans="1:14">
      <c r="F31" s="181" t="s">
        <v>3597</v>
      </c>
      <c r="G31" s="188" t="s">
        <v>3056</v>
      </c>
      <c r="H31" s="181" t="s">
        <v>3616</v>
      </c>
      <c r="I31" s="183" t="s">
        <v>3365</v>
      </c>
      <c r="J31" s="183" t="s">
        <v>3617</v>
      </c>
      <c r="K31" s="181" t="s">
        <v>3612</v>
      </c>
      <c r="L31" s="181" t="s">
        <v>3612</v>
      </c>
      <c r="M31" s="181" t="s">
        <v>3602</v>
      </c>
      <c r="N31" s="181" t="s">
        <v>3602</v>
      </c>
    </row>
    <row r="32" spans="1:14">
      <c r="F32" s="182" t="s">
        <v>3597</v>
      </c>
      <c r="G32" s="189" t="s">
        <v>3399</v>
      </c>
      <c r="H32" s="182" t="s">
        <v>3618</v>
      </c>
      <c r="I32" s="184" t="s">
        <v>115</v>
      </c>
      <c r="J32" s="184" t="s">
        <v>3617</v>
      </c>
      <c r="K32" s="182" t="s">
        <v>3615</v>
      </c>
      <c r="L32" s="182" t="s">
        <v>3615</v>
      </c>
      <c r="M32" s="182" t="s">
        <v>3602</v>
      </c>
      <c r="N32" s="182" t="s">
        <v>3602</v>
      </c>
    </row>
    <row r="33" spans="6:14">
      <c r="F33" s="181" t="s">
        <v>3597</v>
      </c>
      <c r="G33" s="188" t="s">
        <v>3619</v>
      </c>
      <c r="H33" s="181" t="s">
        <v>3620</v>
      </c>
      <c r="I33" s="183" t="s">
        <v>3365</v>
      </c>
      <c r="J33" s="183" t="s">
        <v>3621</v>
      </c>
      <c r="K33" s="181" t="s">
        <v>3612</v>
      </c>
      <c r="L33" s="181" t="s">
        <v>3612</v>
      </c>
      <c r="M33" s="181" t="s">
        <v>3602</v>
      </c>
      <c r="N33" s="181" t="s">
        <v>3602</v>
      </c>
    </row>
    <row r="34" spans="6:14">
      <c r="F34" s="181" t="s">
        <v>3597</v>
      </c>
      <c r="G34" s="188" t="s">
        <v>3049</v>
      </c>
      <c r="H34" s="181" t="s">
        <v>3622</v>
      </c>
      <c r="I34" s="183" t="s">
        <v>115</v>
      </c>
      <c r="J34" s="183" t="s">
        <v>3621</v>
      </c>
      <c r="K34" s="181" t="s">
        <v>3615</v>
      </c>
      <c r="L34" s="181" t="s">
        <v>3615</v>
      </c>
      <c r="M34" s="181" t="s">
        <v>3602</v>
      </c>
      <c r="N34" s="181" t="s">
        <v>3602</v>
      </c>
    </row>
    <row r="35" spans="6:14">
      <c r="F35" s="182" t="s">
        <v>3597</v>
      </c>
      <c r="G35" s="189" t="s">
        <v>3623</v>
      </c>
      <c r="H35" s="182" t="s">
        <v>3624</v>
      </c>
      <c r="I35" s="184" t="s">
        <v>3384</v>
      </c>
      <c r="J35" s="184" t="s">
        <v>3621</v>
      </c>
      <c r="K35" s="182" t="s">
        <v>3601</v>
      </c>
      <c r="L35" s="182" t="s">
        <v>3601</v>
      </c>
      <c r="M35" s="182" t="s">
        <v>3602</v>
      </c>
      <c r="N35" s="182" t="s">
        <v>3602</v>
      </c>
    </row>
    <row r="36" spans="6:14">
      <c r="F36" s="181" t="s">
        <v>3597</v>
      </c>
      <c r="G36" s="188" t="s">
        <v>3625</v>
      </c>
      <c r="H36" s="181" t="s">
        <v>112</v>
      </c>
      <c r="I36" s="183" t="s">
        <v>3365</v>
      </c>
      <c r="J36" s="183" t="s">
        <v>3626</v>
      </c>
      <c r="K36" s="181" t="s">
        <v>3612</v>
      </c>
      <c r="L36" s="181" t="s">
        <v>3612</v>
      </c>
      <c r="M36" s="181" t="s">
        <v>3602</v>
      </c>
      <c r="N36" s="181" t="s">
        <v>3602</v>
      </c>
    </row>
    <row r="37" spans="6:14">
      <c r="F37" s="181" t="s">
        <v>3597</v>
      </c>
      <c r="G37" s="188" t="s">
        <v>3627</v>
      </c>
      <c r="H37" s="181" t="s">
        <v>112</v>
      </c>
      <c r="I37" s="183" t="s">
        <v>115</v>
      </c>
      <c r="J37" s="183" t="s">
        <v>3626</v>
      </c>
      <c r="K37" s="181" t="s">
        <v>3615</v>
      </c>
      <c r="L37" s="181" t="s">
        <v>3615</v>
      </c>
      <c r="M37" s="181" t="s">
        <v>3602</v>
      </c>
      <c r="N37" s="181" t="s">
        <v>3602</v>
      </c>
    </row>
    <row r="38" spans="6:14">
      <c r="F38" s="181" t="s">
        <v>3597</v>
      </c>
      <c r="G38" s="188" t="s">
        <v>3628</v>
      </c>
      <c r="H38" s="181" t="s">
        <v>112</v>
      </c>
      <c r="I38" s="183" t="s">
        <v>3384</v>
      </c>
      <c r="J38" s="183" t="s">
        <v>3626</v>
      </c>
      <c r="K38" s="181" t="s">
        <v>3601</v>
      </c>
      <c r="L38" s="181" t="s">
        <v>3601</v>
      </c>
      <c r="M38" s="181" t="s">
        <v>3602</v>
      </c>
      <c r="N38" s="181" t="s">
        <v>3602</v>
      </c>
    </row>
    <row r="39" spans="6:14">
      <c r="F39" s="182" t="s">
        <v>3597</v>
      </c>
      <c r="G39" s="189" t="s">
        <v>3629</v>
      </c>
      <c r="H39" s="182" t="s">
        <v>112</v>
      </c>
      <c r="I39" s="184" t="s">
        <v>3605</v>
      </c>
      <c r="J39" s="184" t="s">
        <v>3626</v>
      </c>
      <c r="K39" s="182" t="s">
        <v>3601</v>
      </c>
      <c r="L39" s="182" t="s">
        <v>3601</v>
      </c>
      <c r="M39" s="182" t="s">
        <v>3602</v>
      </c>
      <c r="N39" s="182" t="s">
        <v>3602</v>
      </c>
    </row>
    <row r="40" spans="6:14">
      <c r="F40" s="182" t="s">
        <v>3597</v>
      </c>
      <c r="G40" s="189" t="s">
        <v>3630</v>
      </c>
      <c r="H40" s="182" t="s">
        <v>112</v>
      </c>
      <c r="I40" s="184" t="s">
        <v>3608</v>
      </c>
      <c r="J40" s="184" t="s">
        <v>3631</v>
      </c>
      <c r="K40" s="182" t="s">
        <v>3609</v>
      </c>
      <c r="L40" s="182" t="s">
        <v>3609</v>
      </c>
      <c r="M40" s="182" t="s">
        <v>3602</v>
      </c>
      <c r="N40" s="182" t="s">
        <v>3602</v>
      </c>
    </row>
    <row r="41" spans="6:14">
      <c r="F41" s="181" t="s">
        <v>3597</v>
      </c>
      <c r="G41" s="188" t="s">
        <v>3632</v>
      </c>
      <c r="H41" s="181" t="s">
        <v>3633</v>
      </c>
      <c r="I41" s="183" t="s">
        <v>3384</v>
      </c>
      <c r="J41" s="183" t="s">
        <v>3634</v>
      </c>
      <c r="K41" s="181" t="s">
        <v>3601</v>
      </c>
      <c r="L41" s="181" t="s">
        <v>3601</v>
      </c>
      <c r="M41" s="181" t="s">
        <v>3602</v>
      </c>
      <c r="N41" s="181" t="s">
        <v>3602</v>
      </c>
    </row>
    <row r="42" spans="6:14">
      <c r="F42" s="181" t="s">
        <v>3597</v>
      </c>
      <c r="G42" s="188" t="s">
        <v>3635</v>
      </c>
      <c r="H42" s="181" t="s">
        <v>3636</v>
      </c>
      <c r="I42" s="183" t="s">
        <v>3605</v>
      </c>
      <c r="J42" s="183" t="s">
        <v>3634</v>
      </c>
      <c r="K42" s="181" t="s">
        <v>3601</v>
      </c>
      <c r="L42" s="181" t="s">
        <v>3601</v>
      </c>
      <c r="M42" s="181" t="s">
        <v>3602</v>
      </c>
      <c r="N42" s="181" t="s">
        <v>3602</v>
      </c>
    </row>
    <row r="43" spans="6:14">
      <c r="F43" s="181" t="s">
        <v>3597</v>
      </c>
      <c r="G43" s="188" t="s">
        <v>3364</v>
      </c>
      <c r="H43" s="181" t="s">
        <v>3637</v>
      </c>
      <c r="I43" s="183" t="s">
        <v>3365</v>
      </c>
      <c r="J43" s="183" t="s">
        <v>3634</v>
      </c>
      <c r="K43" s="181" t="s">
        <v>3612</v>
      </c>
      <c r="L43" s="181" t="s">
        <v>3612</v>
      </c>
      <c r="M43" s="181" t="s">
        <v>3602</v>
      </c>
      <c r="N43" s="181" t="s">
        <v>3602</v>
      </c>
    </row>
    <row r="44" spans="6:14">
      <c r="F44" s="182" t="s">
        <v>3597</v>
      </c>
      <c r="G44" s="189" t="s">
        <v>3638</v>
      </c>
      <c r="H44" s="182" t="s">
        <v>3639</v>
      </c>
      <c r="I44" s="184" t="s">
        <v>115</v>
      </c>
      <c r="J44" s="184" t="s">
        <v>3634</v>
      </c>
      <c r="K44" s="182" t="s">
        <v>3615</v>
      </c>
      <c r="L44" s="182" t="s">
        <v>3615</v>
      </c>
      <c r="M44" s="182" t="s">
        <v>3602</v>
      </c>
      <c r="N44" s="182" t="s">
        <v>3602</v>
      </c>
    </row>
    <row r="45" spans="6:14">
      <c r="F45" s="181" t="s">
        <v>3597</v>
      </c>
      <c r="G45" s="188" t="s">
        <v>3406</v>
      </c>
      <c r="H45" s="181" t="s">
        <v>3640</v>
      </c>
      <c r="I45" s="183" t="s">
        <v>3384</v>
      </c>
      <c r="J45" s="183" t="s">
        <v>125</v>
      </c>
      <c r="K45" s="181" t="s">
        <v>3601</v>
      </c>
      <c r="L45" s="181" t="s">
        <v>3601</v>
      </c>
      <c r="M45" s="181" t="s">
        <v>3602</v>
      </c>
      <c r="N45" s="181" t="s">
        <v>3602</v>
      </c>
    </row>
    <row r="46" spans="6:14">
      <c r="F46" s="181" t="s">
        <v>3597</v>
      </c>
      <c r="G46" s="188" t="s">
        <v>3641</v>
      </c>
      <c r="H46" s="181" t="s">
        <v>3642</v>
      </c>
      <c r="I46" s="183" t="s">
        <v>3605</v>
      </c>
      <c r="J46" s="183" t="s">
        <v>125</v>
      </c>
      <c r="K46" s="181" t="s">
        <v>3601</v>
      </c>
      <c r="L46" s="181" t="s">
        <v>3601</v>
      </c>
      <c r="M46" s="181" t="s">
        <v>3602</v>
      </c>
      <c r="N46" s="181" t="s">
        <v>3602</v>
      </c>
    </row>
    <row r="47" spans="6:14">
      <c r="F47" s="181" t="s">
        <v>3597</v>
      </c>
      <c r="G47" s="188" t="s">
        <v>3411</v>
      </c>
      <c r="H47" s="181" t="s">
        <v>3643</v>
      </c>
      <c r="I47" s="183" t="s">
        <v>3413</v>
      </c>
      <c r="J47" s="183" t="s">
        <v>125</v>
      </c>
      <c r="K47" s="181" t="s">
        <v>3601</v>
      </c>
      <c r="L47" s="181" t="s">
        <v>3601</v>
      </c>
      <c r="M47" s="181" t="s">
        <v>3602</v>
      </c>
      <c r="N47" s="181" t="s">
        <v>3602</v>
      </c>
    </row>
    <row r="48" spans="6:14">
      <c r="F48" s="181" t="s">
        <v>3597</v>
      </c>
      <c r="G48" s="188" t="s">
        <v>3644</v>
      </c>
      <c r="H48" s="181" t="s">
        <v>3645</v>
      </c>
      <c r="I48" s="183" t="s">
        <v>3646</v>
      </c>
      <c r="J48" s="183" t="s">
        <v>125</v>
      </c>
      <c r="K48" s="181" t="s">
        <v>3601</v>
      </c>
      <c r="L48" s="181" t="s">
        <v>3601</v>
      </c>
      <c r="M48" s="181" t="s">
        <v>3602</v>
      </c>
      <c r="N48" s="181" t="s">
        <v>3602</v>
      </c>
    </row>
    <row r="49" spans="6:14">
      <c r="F49" s="181" t="s">
        <v>3597</v>
      </c>
      <c r="G49" s="188" t="s">
        <v>1751</v>
      </c>
      <c r="H49" s="181" t="s">
        <v>3647</v>
      </c>
      <c r="I49" s="183" t="s">
        <v>3648</v>
      </c>
      <c r="J49" s="183" t="s">
        <v>125</v>
      </c>
      <c r="K49" s="181" t="s">
        <v>3601</v>
      </c>
      <c r="L49" s="181" t="s">
        <v>3601</v>
      </c>
      <c r="M49" s="181" t="s">
        <v>3602</v>
      </c>
      <c r="N49" s="181" t="s">
        <v>3602</v>
      </c>
    </row>
    <row r="50" spans="6:14">
      <c r="F50" s="181" t="s">
        <v>3597</v>
      </c>
      <c r="G50" s="188" t="s">
        <v>3040</v>
      </c>
      <c r="H50" s="181" t="s">
        <v>3649</v>
      </c>
      <c r="I50" s="183" t="s">
        <v>3608</v>
      </c>
      <c r="J50" s="183" t="s">
        <v>125</v>
      </c>
      <c r="K50" s="181" t="s">
        <v>3609</v>
      </c>
      <c r="L50" s="181" t="s">
        <v>3609</v>
      </c>
      <c r="M50" s="181" t="s">
        <v>3602</v>
      </c>
      <c r="N50" s="181" t="s">
        <v>3602</v>
      </c>
    </row>
    <row r="51" spans="6:14">
      <c r="F51" s="181" t="s">
        <v>3597</v>
      </c>
      <c r="G51" s="188" t="s">
        <v>1701</v>
      </c>
      <c r="H51" s="181" t="s">
        <v>3650</v>
      </c>
      <c r="I51" s="183" t="s">
        <v>3365</v>
      </c>
      <c r="J51" s="183" t="s">
        <v>125</v>
      </c>
      <c r="K51" s="181" t="s">
        <v>3612</v>
      </c>
      <c r="L51" s="181" t="s">
        <v>3612</v>
      </c>
      <c r="M51" s="181" t="s">
        <v>3602</v>
      </c>
      <c r="N51" s="181" t="s">
        <v>3602</v>
      </c>
    </row>
    <row r="52" spans="6:14">
      <c r="F52" s="181" t="s">
        <v>3597</v>
      </c>
      <c r="G52" s="188" t="s">
        <v>141</v>
      </c>
      <c r="H52" s="181" t="s">
        <v>3651</v>
      </c>
      <c r="I52" s="183" t="s">
        <v>115</v>
      </c>
      <c r="J52" s="183" t="s">
        <v>125</v>
      </c>
      <c r="K52" s="181" t="s">
        <v>3615</v>
      </c>
      <c r="L52" s="181" t="s">
        <v>3615</v>
      </c>
      <c r="M52" s="181" t="s">
        <v>3602</v>
      </c>
      <c r="N52" s="181" t="s">
        <v>3602</v>
      </c>
    </row>
    <row r="53" spans="6:14">
      <c r="F53" s="182" t="s">
        <v>3597</v>
      </c>
      <c r="G53" s="189" t="s">
        <v>3652</v>
      </c>
      <c r="H53" s="182" t="s">
        <v>3653</v>
      </c>
      <c r="I53" s="184" t="s">
        <v>3654</v>
      </c>
      <c r="J53" s="184" t="s">
        <v>125</v>
      </c>
      <c r="K53" s="182" t="s">
        <v>3655</v>
      </c>
      <c r="L53" s="182" t="s">
        <v>3655</v>
      </c>
      <c r="M53" s="182" t="s">
        <v>3602</v>
      </c>
      <c r="N53" s="182" t="s">
        <v>3602</v>
      </c>
    </row>
  </sheetData>
  <mergeCells count="5">
    <mergeCell ref="F1:I1"/>
    <mergeCell ref="G3:K3"/>
    <mergeCell ref="G4:K4"/>
    <mergeCell ref="G5:K5"/>
    <mergeCell ref="G6:K6"/>
  </mergeCells>
  <pageMargins left="0.25" right="0.25" top="0.75" bottom="0.75" header="0.3" footer="0.3"/>
  <pageSetup paperSize="17" scale="8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V28"/>
  <sheetViews>
    <sheetView zoomScale="80" zoomScaleNormal="80" workbookViewId="0">
      <selection activeCell="G6" sqref="G6:K6"/>
    </sheetView>
  </sheetViews>
  <sheetFormatPr defaultColWidth="8.85546875" defaultRowHeight="15" outlineLevelCol="1"/>
  <cols>
    <col min="1" max="1" width="69.42578125" customWidth="1"/>
    <col min="2" max="2" width="31.85546875" customWidth="1"/>
    <col min="6" max="6" width="14.42578125" customWidth="1"/>
    <col min="7" max="7" width="8.85546875" style="4"/>
    <col min="8" max="8" width="37.140625" customWidth="1"/>
    <col min="9" max="9" width="18.5703125" style="165" customWidth="1"/>
    <col min="11" max="12" width="12" customWidth="1"/>
    <col min="13" max="13" width="22.42578125" customWidth="1"/>
    <col min="14" max="14" width="15" customWidth="1"/>
    <col min="15" max="15" width="23.42578125" customWidth="1"/>
    <col min="16" max="16" width="23.7109375" customWidth="1"/>
    <col min="17" max="17" width="23.42578125" customWidth="1"/>
    <col min="19" max="20" width="19.85546875" style="165" customWidth="1"/>
    <col min="21" max="34" width="19.85546875" style="165" hidden="1" customWidth="1" outlineLevel="1"/>
    <col min="35" max="35" width="12" style="195" customWidth="1" collapsed="1"/>
    <col min="36" max="36" width="161.28515625" style="195" customWidth="1"/>
    <col min="37" max="37" width="43" customWidth="1"/>
    <col min="38" max="38" width="12" customWidth="1"/>
    <col min="40" max="40" width="65.140625" customWidth="1"/>
    <col min="41" max="41" width="47" customWidth="1"/>
    <col min="42" max="42" width="15.85546875" customWidth="1"/>
    <col min="43" max="43" width="10.28515625" customWidth="1"/>
    <col min="44" max="44" width="51.140625" customWidth="1"/>
    <col min="45" max="45" width="29.28515625" customWidth="1"/>
    <col min="46" max="46" width="46" customWidth="1"/>
    <col min="47" max="47" width="23.140625" customWidth="1"/>
    <col min="48" max="49" width="16.140625" customWidth="1"/>
    <col min="50" max="50" width="14.140625" customWidth="1"/>
    <col min="51" max="51" width="14.28515625" customWidth="1"/>
    <col min="53" max="53" width="20.42578125" style="210" customWidth="1"/>
    <col min="54" max="54" width="33.85546875" customWidth="1"/>
    <col min="57" max="57" width="12.28515625" customWidth="1"/>
    <col min="58" max="58" width="43.42578125" customWidth="1"/>
    <col min="59" max="59" width="28.85546875" customWidth="1"/>
    <col min="62" max="62" width="42" style="16" customWidth="1"/>
    <col min="63" max="63" width="31.85546875" customWidth="1"/>
    <col min="65" max="65" width="17.140625" customWidth="1"/>
    <col min="67" max="67" width="10.85546875" customWidth="1"/>
  </cols>
  <sheetData>
    <row r="1" spans="1:74" ht="19.5" thickBot="1">
      <c r="H1" s="473" t="str">
        <f>UPPER(I5)</f>
        <v>ODS_ACQUISITION_T</v>
      </c>
      <c r="I1" s="473"/>
      <c r="J1" s="473"/>
      <c r="K1" s="473"/>
      <c r="L1" s="218"/>
    </row>
    <row r="2" spans="1:74" ht="18.75">
      <c r="H2" s="6"/>
      <c r="K2" s="4"/>
      <c r="L2" s="4"/>
      <c r="O2" s="38" t="s">
        <v>86</v>
      </c>
      <c r="AJ2" s="211" t="s">
        <v>4419</v>
      </c>
      <c r="AK2" s="211" t="s">
        <v>4420</v>
      </c>
      <c r="AN2" s="211" t="s">
        <v>4421</v>
      </c>
      <c r="AO2" s="211" t="s">
        <v>4422</v>
      </c>
      <c r="AR2" s="211" t="s">
        <v>4423</v>
      </c>
      <c r="AS2" s="211" t="s">
        <v>4424</v>
      </c>
      <c r="AU2" s="211" t="s">
        <v>4425</v>
      </c>
      <c r="AV2" s="211" t="s">
        <v>4426</v>
      </c>
      <c r="AY2" s="211" t="s">
        <v>4427</v>
      </c>
      <c r="AZ2" s="211" t="s">
        <v>4428</v>
      </c>
      <c r="BB2" s="211" t="s">
        <v>4419</v>
      </c>
      <c r="BC2" s="211" t="s">
        <v>4420</v>
      </c>
      <c r="BF2" s="211" t="s">
        <v>4421</v>
      </c>
      <c r="BG2" s="211" t="s">
        <v>4422</v>
      </c>
      <c r="BJ2" s="211" t="s">
        <v>4423</v>
      </c>
      <c r="BK2" s="211" t="s">
        <v>4424</v>
      </c>
      <c r="BM2" s="211" t="s">
        <v>4425</v>
      </c>
      <c r="BN2" s="211" t="s">
        <v>4426</v>
      </c>
      <c r="BQ2" s="211" t="s">
        <v>4427</v>
      </c>
      <c r="BR2" s="211" t="s">
        <v>4428</v>
      </c>
      <c r="BV2" s="211" t="s">
        <v>4429</v>
      </c>
    </row>
    <row r="3" spans="1:74">
      <c r="H3" s="3" t="s">
        <v>87</v>
      </c>
      <c r="I3" s="475" t="s">
        <v>106</v>
      </c>
      <c r="J3" s="475"/>
      <c r="K3" s="475"/>
      <c r="L3" s="475"/>
      <c r="M3" s="475"/>
      <c r="N3" s="220"/>
      <c r="O3" s="39" t="s">
        <v>107</v>
      </c>
      <c r="BV3" s="16" t="str">
        <f>"hive -e 'set hive.cli.print.header=true; select * from "&amp;I6&amp;" acquisition_date = "&amp;"""22-APR-17"""&amp;" limit 10000;'&gt;"&amp;$I$4&amp;"_"&amp;$I$6&amp;"_10k_sample.txt;"</f>
        <v>hive -e 'set hive.cli.print.header=true; select * from DB_CUSTBASE_PRODREFRESH.ods_acquisition_t acquisition_date = "22-APR-17" limit 10000;'&gt;DB_CUSTBASE_PRODREFRESH_DB_CUSTBASE_PRODREFRESH.ods_acquisition_t_10k_sample.txt;</v>
      </c>
    </row>
    <row r="4" spans="1:74" ht="15.75" thickBot="1">
      <c r="H4" s="3" t="s">
        <v>88</v>
      </c>
      <c r="I4" s="474" t="str">
        <f>LEFT(I6,(FIND(".",I6)-1))</f>
        <v>DB_CUSTBASE_PRODREFRESH</v>
      </c>
      <c r="J4" s="474" t="e">
        <f>LEFT(J6,(FIND(".",J6)-1))</f>
        <v>#VALUE!</v>
      </c>
      <c r="K4" s="474" t="e">
        <f>LEFT(K6,(FIND(".",K6)-1))</f>
        <v>#VALUE!</v>
      </c>
      <c r="L4" s="474"/>
      <c r="M4" s="474" t="e">
        <f>LEFT(M6,(FIND(".",M6)-1))</f>
        <v>#VALUE!</v>
      </c>
      <c r="N4" s="219"/>
      <c r="O4" s="40" t="s">
        <v>108</v>
      </c>
      <c r="AN4" s="15" t="s">
        <v>4049</v>
      </c>
      <c r="BF4" s="15" t="s">
        <v>4049</v>
      </c>
      <c r="BV4" t="s">
        <v>10424</v>
      </c>
    </row>
    <row r="5" spans="1:74">
      <c r="B5" s="9"/>
      <c r="H5" s="3" t="s">
        <v>89</v>
      </c>
      <c r="I5" s="474" t="str">
        <f>RIGHT(I6,(LEN(I6)-(FIND(".",I6))))</f>
        <v>ods_acquisition_t</v>
      </c>
      <c r="J5" s="474" t="e">
        <f>RIGHT(J6,(LEN(J6)-(FIND(".",J6))))</f>
        <v>#VALUE!</v>
      </c>
      <c r="K5" s="474" t="e">
        <f>RIGHT(K6,(LEN(K6)-(FIND(".",K6))))</f>
        <v>#VALUE!</v>
      </c>
      <c r="L5" s="474"/>
      <c r="M5" s="474" t="e">
        <f>RIGHT(M6,(LEN(M6)-(FIND(".",M6))))</f>
        <v>#VALUE!</v>
      </c>
      <c r="N5" s="219"/>
      <c r="AN5" s="60" t="s">
        <v>10425</v>
      </c>
      <c r="BF5" s="60" t="s">
        <v>10426</v>
      </c>
    </row>
    <row r="6" spans="1:74">
      <c r="H6" s="3" t="s">
        <v>90</v>
      </c>
      <c r="I6" s="476" t="s">
        <v>4434</v>
      </c>
      <c r="J6" s="476"/>
      <c r="K6" s="476"/>
      <c r="L6" s="476"/>
      <c r="M6" s="476"/>
      <c r="N6" s="37"/>
      <c r="AJ6" s="33" t="s">
        <v>4050</v>
      </c>
      <c r="AK6" s="199" t="s">
        <v>4051</v>
      </c>
      <c r="AN6" s="9" t="s">
        <v>4127</v>
      </c>
      <c r="AR6" s="203" t="s">
        <v>4201</v>
      </c>
      <c r="AY6" s="206" t="s">
        <v>4203</v>
      </c>
      <c r="BB6" s="33" t="s">
        <v>4052</v>
      </c>
      <c r="BF6" s="9" t="s">
        <v>4127</v>
      </c>
      <c r="BJ6" s="203" t="s">
        <v>4201</v>
      </c>
    </row>
    <row r="7" spans="1:74" ht="15.75" thickBot="1">
      <c r="H7" s="3" t="s">
        <v>91</v>
      </c>
      <c r="I7" s="274">
        <v>42906</v>
      </c>
      <c r="J7" s="219"/>
      <c r="K7" s="4"/>
      <c r="L7" s="4"/>
      <c r="M7" s="12"/>
      <c r="N7" s="12"/>
    </row>
    <row r="8" spans="1:74" ht="15.75" thickBot="1">
      <c r="A8" t="s">
        <v>3067</v>
      </c>
      <c r="H8" s="3" t="s">
        <v>92</v>
      </c>
      <c r="I8" s="275"/>
      <c r="J8" s="14"/>
      <c r="K8" s="4"/>
      <c r="L8" s="4"/>
      <c r="AU8" t="s">
        <v>10427</v>
      </c>
      <c r="BM8" t="s">
        <v>10428</v>
      </c>
    </row>
    <row r="9" spans="1:74">
      <c r="A9" t="s">
        <v>12225</v>
      </c>
      <c r="H9" s="15" t="s">
        <v>93</v>
      </c>
      <c r="I9" s="219"/>
      <c r="J9" s="16"/>
      <c r="K9" s="4"/>
      <c r="L9" s="4"/>
    </row>
    <row r="10" spans="1:74" ht="15.75" thickBot="1">
      <c r="A10" t="s">
        <v>2</v>
      </c>
      <c r="B10" s="3"/>
      <c r="H10" s="138"/>
      <c r="K10" s="4"/>
      <c r="L10" s="4"/>
      <c r="AO10" s="207" t="s">
        <v>4202</v>
      </c>
      <c r="AP10" s="15" t="s">
        <v>4126</v>
      </c>
      <c r="AS10" s="207" t="s">
        <v>4202</v>
      </c>
      <c r="AU10" s="204" t="s">
        <v>4200</v>
      </c>
      <c r="AV10" s="204" t="s">
        <v>4418</v>
      </c>
      <c r="AW10" s="204"/>
      <c r="AX10" s="204"/>
      <c r="BG10" s="207" t="s">
        <v>4202</v>
      </c>
      <c r="BH10" s="15" t="s">
        <v>4126</v>
      </c>
      <c r="BK10" s="207" t="s">
        <v>4202</v>
      </c>
      <c r="BM10" s="204" t="s">
        <v>4200</v>
      </c>
    </row>
    <row r="11" spans="1:74" ht="30.75" thickBot="1">
      <c r="A11" s="222" t="s">
        <v>4551</v>
      </c>
      <c r="B11" s="33" t="s">
        <v>94</v>
      </c>
      <c r="C11" s="34" t="s">
        <v>95</v>
      </c>
      <c r="D11" s="34" t="s">
        <v>96</v>
      </c>
      <c r="E11" s="34" t="s">
        <v>4552</v>
      </c>
      <c r="F11" s="34"/>
      <c r="G11" s="34"/>
      <c r="H11" s="17" t="s">
        <v>97</v>
      </c>
      <c r="I11" s="276" t="s">
        <v>98</v>
      </c>
      <c r="J11" s="19" t="s">
        <v>99</v>
      </c>
      <c r="K11" s="19" t="s">
        <v>100</v>
      </c>
      <c r="L11" s="19" t="s">
        <v>4488</v>
      </c>
      <c r="M11" s="17" t="s">
        <v>3657</v>
      </c>
      <c r="N11" s="17" t="s">
        <v>3435</v>
      </c>
      <c r="O11" s="173" t="s">
        <v>3432</v>
      </c>
      <c r="P11" s="173" t="s">
        <v>3433</v>
      </c>
      <c r="Q11" s="173" t="s">
        <v>3434</v>
      </c>
      <c r="AI11" s="198" t="s">
        <v>4048</v>
      </c>
      <c r="AJ11" s="201"/>
      <c r="AK11" s="32"/>
      <c r="AL11" s="32"/>
      <c r="AM11" s="32"/>
      <c r="AN11" s="202" t="str">
        <f>"from "&amp;$I$6</f>
        <v>from DB_CUSTBASE_PRODREFRESH.ods_acquisition_t</v>
      </c>
      <c r="AO11" s="205" t="s">
        <v>10429</v>
      </c>
      <c r="AP11" s="32"/>
      <c r="AQ11" s="32"/>
      <c r="AR11" s="202" t="str">
        <f>"create table db_custscience_interns."&amp;"SUMMARY_of_"&amp;$I$4&amp;"_"&amp;$I$5&amp;"_distinct_values_table_stats (col_id int, distinct_values bigint) Row format delimited Fields terminated by '\t' Lines terminated by '\n'  Stored as textfile ;"</f>
        <v>create table db_custscience_interns.SUMMARY_of_DB_CUSTBASE_PRODREFRESH_ods_acquisition_t_distinct_values_table_stats (col_id int, distinct_values bigint) Row format delimited Fields terminated by '\t' Lines terminated by '\n'  Stored as textfile ;</v>
      </c>
      <c r="AS11" s="205" t="s">
        <v>10430</v>
      </c>
      <c r="BF11" s="209" t="str">
        <f>"from "&amp;$I$6</f>
        <v>from DB_CUSTBASE_PRODREFRESH.ods_acquisition_t</v>
      </c>
      <c r="BG11" s="32" t="s">
        <v>10429</v>
      </c>
      <c r="BJ11" s="209" t="str">
        <f>"create table db_custscience_interns."&amp;"SUMMARY_of_"&amp;$I$4&amp;"_"&amp;$I$5&amp;"_null_value_count_table_stats (col_id int, null_value_count bigint) Row format delimited Fields terminated by '\t' Lines terminated by '\n'  Stored as textfile ;"</f>
        <v>create table db_custscience_interns.SUMMARY_of_DB_CUSTBASE_PRODREFRESH_ods_acquisition_t_null_value_count_table_stats (col_id int, null_value_count bigint) Row format delimited Fields terminated by '\t' Lines terminated by '\n'  Stored as textfile ;</v>
      </c>
      <c r="BK11" s="32" t="s">
        <v>10431</v>
      </c>
      <c r="BM11" s="212" t="s">
        <v>2</v>
      </c>
    </row>
    <row r="12" spans="1:74">
      <c r="A12" s="222" t="s">
        <v>5216</v>
      </c>
      <c r="B12" s="16" t="str">
        <f>TRIM(A12)</f>
        <v>brand               string                                  </v>
      </c>
      <c r="C12" s="20">
        <f>SEARCH(" ",B12)</f>
        <v>6</v>
      </c>
      <c r="D12" s="20">
        <f>IFERROR(SEARCH(" ",B12,C12+1),0)</f>
        <v>8</v>
      </c>
      <c r="E12" s="20">
        <f>LEN(B12)</f>
        <v>60</v>
      </c>
      <c r="F12" s="219" t="str">
        <f>TRIM(RIGHT(B12,LEN(B12) - (C12+1)))</f>
        <v>            string                                  </v>
      </c>
      <c r="G12" s="20">
        <f>LEN(F12)-LEN(SUBSTITUTE(F12," ",""))</f>
        <v>23</v>
      </c>
      <c r="H12" s="62" t="str">
        <f t="shared" ref="H12:H25" si="0">UPPER(LEFT(B12,C12-1))</f>
        <v>BRAND</v>
      </c>
      <c r="I12" s="277" t="str">
        <f>TRIM(CLEAN(RIGHT(B12,LEN(B12) - (C12+1))))</f>
        <v>            string                                  </v>
      </c>
      <c r="J12" s="107">
        <v>1</v>
      </c>
      <c r="K12" s="213">
        <f>VLOOKUP($J12,$AV:$AW,2,FALSE)</f>
        <v>7</v>
      </c>
      <c r="L12" s="57">
        <v>0</v>
      </c>
      <c r="M12" s="109"/>
      <c r="N12" s="166"/>
      <c r="O12" s="169"/>
      <c r="P12" s="169"/>
      <c r="Q12" s="169"/>
      <c r="S12" s="164"/>
      <c r="T12" s="164"/>
      <c r="U12" s="164"/>
      <c r="V12" s="164"/>
      <c r="W12" s="164"/>
      <c r="X12" s="164"/>
      <c r="Y12" s="164"/>
      <c r="Z12" s="164"/>
      <c r="AA12" s="164"/>
      <c r="AB12" s="164"/>
      <c r="AC12" s="164"/>
      <c r="AD12" s="164"/>
      <c r="AE12" s="164"/>
      <c r="AF12" s="164"/>
      <c r="AG12" s="164"/>
      <c r="AH12" s="164"/>
      <c r="AI12" s="197" t="str">
        <f>"col_"&amp;J12</f>
        <v>col_1</v>
      </c>
      <c r="AJ12" s="196" t="str">
        <f>"create table db_custscience_interns."&amp;$AI12&amp;"_"&amp;$I$4&amp;"_"&amp;$I$5&amp;"_distinct_values_table_stats (col_id int, distinct_values bigint) Row format delimited Fields terminated by '\t' Lines terminated by '\n'  Stored as textfile ;"</f>
        <v>create table db_custscience_interns.col_1_DB_CUSTBASE_PRODREFRESH_ods_acquisition_t_distinct_values_table_stats (col_id int, distinct_values bigint) Row format delimited Fields terminated by '\t' Lines terminated by '\n'  Stored as textfile ;</v>
      </c>
      <c r="AK12" t="s">
        <v>10432</v>
      </c>
      <c r="AN12" s="16" t="str">
        <f>"insert into table "&amp;"db_custscience_interns."&amp;$AI12&amp;"_"&amp;$I$4&amp;"_"&amp;$I$5&amp;"_distinct_values_table_stats select "&amp;"'"&amp;$J12&amp;"'"&amp;" as col_id, count (distinct "&amp;$H12&amp;") as distinct_values"</f>
        <v>insert into table db_custscience_interns.col_1_DB_CUSTBASE_PRODREFRESH_ods_acquisition_t_distinct_values_table_stats select '1' as col_id, count (distinct BRAND) as distinct_values</v>
      </c>
      <c r="AO12" t="s">
        <v>10433</v>
      </c>
      <c r="AR12" s="16" t="str">
        <f>"insert into table "&amp;"db_custscience_interns."&amp;"SUMMARY_of_"&amp;$I$4&amp;"_"&amp;$I$5&amp;"_distinct_values_table_stats select col_id, distinct_values from db_custscience_interns."&amp;$AI12&amp;"_"&amp;$I$4&amp;"_"&amp;$I$5&amp;"_distinct_values_table_stats"&amp;" ;"</f>
        <v>insert into table db_custscience_interns.SUMMARY_of_DB_CUSTBASE_PRODREFRESH_ods_acquisition_t_distinct_values_table_stats select col_id, distinct_values from db_custscience_interns.col_1_DB_CUSTBASE_PRODREFRESH_ods_acquisition_t_distinct_values_table_stats ;</v>
      </c>
      <c r="AS12" t="s">
        <v>10434</v>
      </c>
      <c r="AU12" s="212" t="s">
        <v>5628</v>
      </c>
      <c r="AV12" s="212">
        <v>1</v>
      </c>
      <c r="AW12" s="212">
        <v>7</v>
      </c>
      <c r="AY12" s="16" t="str">
        <f>"drop table db_custscience_interns."&amp;$AI12&amp;"_"&amp;$I$4&amp;"_"&amp;$I$5&amp;"_distinct_values_table_stats;"</f>
        <v>drop table db_custscience_interns.col_1_DB_CUSTBASE_PRODREFRESH_ods_acquisition_t_distinct_values_table_stats;</v>
      </c>
      <c r="AZ12" t="s">
        <v>10435</v>
      </c>
      <c r="BB12" s="16" t="str">
        <f>"create table db_custscience_interns."&amp;$AI12&amp;"_"&amp;$I$4&amp;"_"&amp;$I$5&amp;"_null_value_count_table_stats (col_id int, null_value_count bigint) Row format delimited Fields terminated by '\t' Lines terminated by '\n'  Stored as textfile ;"</f>
        <v>create table db_custscience_interns.col_1_DB_CUSTBASE_PRODREFRESH_ods_acquisition_t_null_value_count_table_stats (col_id int, null_value_count bigint) Row format delimited Fields terminated by '\t' Lines terminated by '\n'  Stored as textfile ;</v>
      </c>
      <c r="BC12" t="s">
        <v>10436</v>
      </c>
      <c r="BF12" s="16" t="str">
        <f t="shared" ref="BF12:BF25" si="1">"insert into table "&amp;"db_custscience_interns."&amp;$AI12&amp;"_"&amp;$I$4&amp;"_"&amp;$I$5&amp;"_null_value_count_table_stats select "&amp;"'"&amp;$J12&amp;"'"&amp;" as col_id, count (customer_key) as null_value_count where "&amp;$H12&amp;" IS NULL "</f>
        <v xml:space="preserve">insert into table db_custscience_interns.col_1_DB_CUSTBASE_PRODREFRESH_ods_acquisition_t_null_value_count_table_stats select '1' as col_id, count (customer_key) as null_value_count where BRAND IS NULL </v>
      </c>
      <c r="BG12" t="s">
        <v>10437</v>
      </c>
      <c r="BJ12" s="16" t="str">
        <f>"insert into table "&amp;"db_custscience_interns."&amp;"SUMMARY_of_"&amp;$I$4&amp;"_"&amp;$I$5&amp;"_null_value_count_table_stats select col_id, null_value_count from db_custscience_interns."&amp;$AI12&amp;"_"&amp;$I$4&amp;"_"&amp;$I$5&amp;"_null_value_count_table_stats"&amp;" ;"</f>
        <v>insert into table db_custscience_interns.SUMMARY_of_DB_CUSTBASE_PRODREFRESH_ods_acquisition_t_null_value_count_table_stats select col_id, null_value_count from db_custscience_interns.col_1_DB_CUSTBASE_PRODREFRESH_ods_acquisition_t_null_value_count_table_stats ;</v>
      </c>
      <c r="BK12" t="s">
        <v>10438</v>
      </c>
      <c r="BM12" s="212" t="s">
        <v>10197</v>
      </c>
      <c r="BN12" s="278" t="s">
        <v>10439</v>
      </c>
      <c r="BO12" s="278">
        <v>0</v>
      </c>
      <c r="BQ12" s="16" t="str">
        <f>"drop table db_custscience_interns."&amp;$AI12&amp;"_"&amp;$I$4&amp;"_"&amp;$I$5&amp;"_null_value_count_table_stats ;"</f>
        <v>drop table db_custscience_interns.col_1_DB_CUSTBASE_PRODREFRESH_ods_acquisition_t_null_value_count_table_stats ;</v>
      </c>
      <c r="BR12" t="s">
        <v>10440</v>
      </c>
    </row>
    <row r="13" spans="1:74">
      <c r="A13" s="222" t="s">
        <v>5227</v>
      </c>
      <c r="B13" s="16" t="str">
        <f>TRIM(A13)</f>
        <v>customer_key        bigint                                  </v>
      </c>
      <c r="C13" s="20">
        <f t="shared" ref="C13:C25" si="2">SEARCH(" ",B13)</f>
        <v>14</v>
      </c>
      <c r="D13" s="20">
        <f t="shared" ref="D13:D25" si="3">IFERROR(SEARCH(" ",B13,C13+1),0)</f>
        <v>16</v>
      </c>
      <c r="E13" s="20">
        <f t="shared" ref="E13:E25" si="4">LEN(B13)</f>
        <v>60</v>
      </c>
      <c r="F13" s="219" t="s">
        <v>10441</v>
      </c>
      <c r="G13" s="20">
        <f t="shared" ref="G13:G25" si="5">LEN(F13)-LEN(SUBSTITUTE(F13," ",""))</f>
        <v>20</v>
      </c>
      <c r="H13" s="36" t="str">
        <f t="shared" si="0"/>
        <v>CUSTOMER_KEY </v>
      </c>
      <c r="I13" s="279" t="str">
        <f t="shared" ref="I13:I25" si="6">TRIM(RIGHT(A13,LEN(A13) - (C13+1)))</f>
        <v>    bigint                                  </v>
      </c>
      <c r="J13" s="29">
        <v>2</v>
      </c>
      <c r="K13" s="215">
        <f t="shared" ref="K13:K25" si="7">VLOOKUP($J13,$AV:$AW,2,FALSE)</f>
        <v>104803725</v>
      </c>
      <c r="L13" s="57">
        <v>0</v>
      </c>
      <c r="M13" s="87"/>
      <c r="N13" s="167"/>
      <c r="O13" s="169"/>
      <c r="P13" s="169"/>
      <c r="Q13" s="169"/>
      <c r="S13" s="164"/>
      <c r="T13" s="164"/>
      <c r="U13" s="164"/>
      <c r="V13" s="164"/>
      <c r="W13" s="164"/>
      <c r="X13" s="164"/>
      <c r="Y13" s="164"/>
      <c r="Z13" s="164"/>
      <c r="AA13" s="164"/>
      <c r="AB13" s="164"/>
      <c r="AC13" s="164"/>
      <c r="AD13" s="164"/>
      <c r="AE13" s="164"/>
      <c r="AF13" s="164"/>
      <c r="AG13" s="164"/>
      <c r="AH13" s="164"/>
      <c r="AI13" s="197" t="str">
        <f t="shared" ref="AI13:AI25" si="8">"col_"&amp;J13</f>
        <v>col_2</v>
      </c>
      <c r="AJ13" s="196" t="str">
        <f t="shared" ref="AJ13:AJ25" si="9">"create table db_custscience_interns."&amp;$AI13&amp;"_"&amp;$I$4&amp;"_"&amp;$I$5&amp;"_distinct_values_table_stats (col_id int, distinct_values bigint) Row format delimited Fields terminated by '\t' Lines terminated by '\n'  Stored as textfile ;"</f>
        <v>create table db_custscience_interns.col_2_DB_CUSTBASE_PRODREFRESH_ods_acquisition_t_distinct_values_table_stats (col_id int, distinct_values bigint) Row format delimited Fields terminated by '\t' Lines terminated by '\n'  Stored as textfile ;</v>
      </c>
      <c r="AK13" t="s">
        <v>10442</v>
      </c>
      <c r="AN13" s="16" t="str">
        <f t="shared" ref="AN13:AN25" si="10">"insert into table "&amp;"db_custscience_interns."&amp;$AI13&amp;"_"&amp;$I$4&amp;"_"&amp;$I$5&amp;"_distinct_values_table_stats select "&amp;"'"&amp;$J13&amp;"'"&amp;" as col_id, count (distinct "&amp;$H13&amp;") as distinct_values"</f>
        <v>insert into table db_custscience_interns.col_2_DB_CUSTBASE_PRODREFRESH_ods_acquisition_t_distinct_values_table_stats select '2' as col_id, count (distinct CUSTOMER_KEY ) as distinct_values</v>
      </c>
      <c r="AO13" t="s">
        <v>10443</v>
      </c>
      <c r="AR13" s="16" t="str">
        <f t="shared" ref="AR13:AR25" si="11">"insert into table "&amp;"db_custscience_interns."&amp;"SUMMARY_of_"&amp;$I$4&amp;"_"&amp;$I$5&amp;"_distinct_values_table_stats select col_id, distinct_values from db_custscience_interns."&amp;$AI13&amp;"_"&amp;$I$4&amp;"_"&amp;$I$5&amp;"_distinct_values_table_stats"&amp;" ;"</f>
        <v>insert into table db_custscience_interns.SUMMARY_of_DB_CUSTBASE_PRODREFRESH_ods_acquisition_t_distinct_values_table_stats select col_id, distinct_values from db_custscience_interns.col_2_DB_CUSTBASE_PRODREFRESH_ods_acquisition_t_distinct_values_table_stats ;</v>
      </c>
      <c r="AS13" t="s">
        <v>10444</v>
      </c>
      <c r="AU13" s="212" t="s">
        <v>10445</v>
      </c>
      <c r="AV13" s="212">
        <v>2</v>
      </c>
      <c r="AW13" s="212">
        <v>104803725</v>
      </c>
      <c r="AY13" s="16" t="str">
        <f t="shared" ref="AY13:AY25" si="12">"drop table db_custscience_interns."&amp;$AI13&amp;"_"&amp;$I$4&amp;"_"&amp;$I$5&amp;"_distinct_values_table_stats;"</f>
        <v>drop table db_custscience_interns.col_2_DB_CUSTBASE_PRODREFRESH_ods_acquisition_t_distinct_values_table_stats;</v>
      </c>
      <c r="AZ13" t="s">
        <v>10446</v>
      </c>
      <c r="BB13" s="16" t="str">
        <f t="shared" ref="BB13:BB25" si="13">"create table db_custscience_interns."&amp;$AI13&amp;"_"&amp;$I$4&amp;"_"&amp;$I$5&amp;"_null_value_count_table_stats (col_id int, null_value_count bigint) Row format delimited Fields terminated by '\t' Lines terminated by '\n'  Stored as textfile ;"</f>
        <v>create table db_custscience_interns.col_2_DB_CUSTBASE_PRODREFRESH_ods_acquisition_t_null_value_count_table_stats (col_id int, null_value_count bigint) Row format delimited Fields terminated by '\t' Lines terminated by '\n'  Stored as textfile ;</v>
      </c>
      <c r="BC13" t="s">
        <v>10447</v>
      </c>
      <c r="BF13" s="16" t="str">
        <f t="shared" si="1"/>
        <v xml:space="preserve">insert into table db_custscience_interns.col_2_DB_CUSTBASE_PRODREFRESH_ods_acquisition_t_null_value_count_table_stats select '2' as col_id, count (customer_key) as null_value_count where CUSTOMER_KEY  IS NULL </v>
      </c>
      <c r="BG13" t="s">
        <v>10448</v>
      </c>
      <c r="BJ13" s="16" t="str">
        <f t="shared" ref="BJ13:BJ25" si="14">"insert into table "&amp;"db_custscience_interns."&amp;"SUMMARY_of_"&amp;$I$4&amp;"_"&amp;$I$5&amp;"_null_value_count_table_stats select col_id, null_value_count from db_custscience_interns."&amp;$AI13&amp;"_"&amp;$I$4&amp;"_"&amp;$I$5&amp;"_null_value_count_table_stats"&amp;" ;"</f>
        <v>insert into table db_custscience_interns.SUMMARY_of_DB_CUSTBASE_PRODREFRESH_ods_acquisition_t_null_value_count_table_stats select col_id, null_value_count from db_custscience_interns.col_2_DB_CUSTBASE_PRODREFRESH_ods_acquisition_t_null_value_count_table_stats ;</v>
      </c>
      <c r="BK13" t="s">
        <v>10449</v>
      </c>
      <c r="BM13" s="212" t="s">
        <v>10208</v>
      </c>
      <c r="BN13" s="278" t="s">
        <v>10450</v>
      </c>
      <c r="BO13" s="278">
        <v>0</v>
      </c>
      <c r="BQ13" s="16" t="str">
        <f t="shared" ref="BQ13:BQ25" si="15">"drop table db_custscience_interns."&amp;$AI13&amp;"_"&amp;$I$4&amp;"_"&amp;$I$5&amp;"_null_value_count_table_stats ;"</f>
        <v>drop table db_custscience_interns.col_2_DB_CUSTBASE_PRODREFRESH_ods_acquisition_t_null_value_count_table_stats ;</v>
      </c>
      <c r="BR13" t="s">
        <v>10451</v>
      </c>
    </row>
    <row r="14" spans="1:74">
      <c r="A14" s="222" t="s">
        <v>5768</v>
      </c>
      <c r="B14" s="16" t="str">
        <f t="shared" ref="B14:B25" si="16">TRIM(A14)</f>
        <v>source_code_key     bigint                                  </v>
      </c>
      <c r="C14" s="20">
        <f t="shared" si="2"/>
        <v>16</v>
      </c>
      <c r="D14" s="20">
        <f t="shared" si="3"/>
        <v>18</v>
      </c>
      <c r="E14" s="20">
        <f t="shared" si="4"/>
        <v>60</v>
      </c>
      <c r="F14" s="219" t="str">
        <f>TRIM(RIGHT(B14,(E14-C14)))</f>
        <v>    bigint                                  </v>
      </c>
      <c r="G14" s="20">
        <f t="shared" si="5"/>
        <v>19</v>
      </c>
      <c r="H14" s="36" t="str">
        <f t="shared" si="0"/>
        <v>SOURCE_CODE_KEY</v>
      </c>
      <c r="I14" s="279" t="str">
        <f t="shared" si="6"/>
        <v>  bigint                                  </v>
      </c>
      <c r="J14" s="29">
        <v>3</v>
      </c>
      <c r="K14" s="215">
        <f t="shared" si="7"/>
        <v>165133</v>
      </c>
      <c r="L14" s="57">
        <v>0</v>
      </c>
      <c r="M14" s="139"/>
      <c r="N14" s="168"/>
      <c r="O14" s="169"/>
      <c r="P14" s="169"/>
      <c r="Q14" s="169"/>
      <c r="S14" s="164"/>
      <c r="T14" s="164"/>
      <c r="U14" s="164"/>
      <c r="V14" s="164"/>
      <c r="W14" s="164"/>
      <c r="X14" s="164"/>
      <c r="Y14" s="164"/>
      <c r="Z14" s="164"/>
      <c r="AA14" s="164"/>
      <c r="AB14" s="164"/>
      <c r="AC14" s="164"/>
      <c r="AD14" s="164"/>
      <c r="AE14" s="164"/>
      <c r="AF14" s="164"/>
      <c r="AG14" s="164"/>
      <c r="AH14" s="164"/>
      <c r="AI14" s="197" t="str">
        <f t="shared" si="8"/>
        <v>col_3</v>
      </c>
      <c r="AJ14" s="196" t="str">
        <f t="shared" si="9"/>
        <v>create table db_custscience_interns.col_3_DB_CUSTBASE_PRODREFRESH_ods_acquisition_t_distinct_values_table_stats (col_id int, distinct_values bigint) Row format delimited Fields terminated by '\t' Lines terminated by '\n'  Stored as textfile ;</v>
      </c>
      <c r="AK14" t="s">
        <v>10452</v>
      </c>
      <c r="AN14" s="16" t="str">
        <f t="shared" si="10"/>
        <v>insert into table db_custscience_interns.col_3_DB_CUSTBASE_PRODREFRESH_ods_acquisition_t_distinct_values_table_stats select '3' as col_id, count (distinct SOURCE_CODE_KEY) as distinct_values</v>
      </c>
      <c r="AO14" t="s">
        <v>10453</v>
      </c>
      <c r="AR14" s="16" t="str">
        <f t="shared" si="11"/>
        <v>insert into table db_custscience_interns.SUMMARY_of_DB_CUSTBASE_PRODREFRESH_ods_acquisition_t_distinct_values_table_stats select col_id, distinct_values from db_custscience_interns.col_3_DB_CUSTBASE_PRODREFRESH_ods_acquisition_t_distinct_values_table_stats ;</v>
      </c>
      <c r="AS14" t="s">
        <v>10454</v>
      </c>
      <c r="AU14" s="212" t="s">
        <v>5547</v>
      </c>
      <c r="AV14" s="212">
        <v>11</v>
      </c>
      <c r="AW14" s="212">
        <v>7</v>
      </c>
      <c r="AY14" s="16" t="str">
        <f t="shared" si="12"/>
        <v>drop table db_custscience_interns.col_3_DB_CUSTBASE_PRODREFRESH_ods_acquisition_t_distinct_values_table_stats;</v>
      </c>
      <c r="AZ14" t="s">
        <v>10455</v>
      </c>
      <c r="BB14" s="16" t="str">
        <f t="shared" si="13"/>
        <v>create table db_custscience_interns.col_3_DB_CUSTBASE_PRODREFRESH_ods_acquisition_t_null_value_count_table_stats (col_id int, null_value_count bigint) Row format delimited Fields terminated by '\t' Lines terminated by '\n'  Stored as textfile ;</v>
      </c>
      <c r="BC14" t="s">
        <v>10456</v>
      </c>
      <c r="BF14" s="16" t="str">
        <f t="shared" si="1"/>
        <v xml:space="preserve">insert into table db_custscience_interns.col_3_DB_CUSTBASE_PRODREFRESH_ods_acquisition_t_null_value_count_table_stats select '3' as col_id, count (customer_key) as null_value_count where SOURCE_CODE_KEY IS NULL </v>
      </c>
      <c r="BG14" t="s">
        <v>10457</v>
      </c>
      <c r="BJ14" s="16" t="str">
        <f t="shared" si="14"/>
        <v>insert into table db_custscience_interns.SUMMARY_of_DB_CUSTBASE_PRODREFRESH_ods_acquisition_t_null_value_count_table_stats select col_id, null_value_count from db_custscience_interns.col_3_DB_CUSTBASE_PRODREFRESH_ods_acquisition_t_null_value_count_table_stats ;</v>
      </c>
      <c r="BK14" t="s">
        <v>10458</v>
      </c>
      <c r="BM14" s="212" t="s">
        <v>10218</v>
      </c>
      <c r="BN14" s="278" t="s">
        <v>10459</v>
      </c>
      <c r="BO14" s="278">
        <v>0</v>
      </c>
      <c r="BQ14" s="16" t="str">
        <f t="shared" si="15"/>
        <v>drop table db_custscience_interns.col_3_DB_CUSTBASE_PRODREFRESH_ods_acquisition_t_null_value_count_table_stats ;</v>
      </c>
      <c r="BR14" t="s">
        <v>10460</v>
      </c>
    </row>
    <row r="15" spans="1:74">
      <c r="A15" s="222" t="s">
        <v>5469</v>
      </c>
      <c r="B15" s="16" t="str">
        <f t="shared" si="16"/>
        <v>event_date          string                                  </v>
      </c>
      <c r="C15" s="20">
        <f t="shared" si="2"/>
        <v>12</v>
      </c>
      <c r="D15" s="20">
        <f t="shared" si="3"/>
        <v>14</v>
      </c>
      <c r="E15" s="20">
        <f t="shared" si="4"/>
        <v>60</v>
      </c>
      <c r="F15" s="219" t="str">
        <f>TRIM(RIGHT(B15,(E15-C15)))</f>
        <v>        string                                  </v>
      </c>
      <c r="G15" s="20">
        <f t="shared" si="5"/>
        <v>21</v>
      </c>
      <c r="H15" s="36" t="str">
        <f t="shared" si="0"/>
        <v>EVENT_DATE </v>
      </c>
      <c r="I15" s="279" t="str">
        <f t="shared" si="6"/>
        <v>      string                                  </v>
      </c>
      <c r="J15" s="29">
        <v>4</v>
      </c>
      <c r="K15" s="216">
        <f t="shared" si="7"/>
        <v>7170</v>
      </c>
      <c r="L15" s="57">
        <v>0</v>
      </c>
      <c r="O15" s="169"/>
      <c r="P15" s="169"/>
      <c r="Q15" s="169"/>
      <c r="S15" s="164"/>
      <c r="T15" s="164"/>
      <c r="U15" s="164"/>
      <c r="V15" s="164"/>
      <c r="W15" s="164"/>
      <c r="X15" s="164"/>
      <c r="Y15" s="164"/>
      <c r="Z15" s="164"/>
      <c r="AA15" s="164"/>
      <c r="AB15" s="164"/>
      <c r="AC15" s="164"/>
      <c r="AD15" s="164"/>
      <c r="AE15" s="164"/>
      <c r="AF15" s="164"/>
      <c r="AG15" s="164"/>
      <c r="AH15" s="164"/>
      <c r="AI15" s="197" t="str">
        <f t="shared" si="8"/>
        <v>col_4</v>
      </c>
      <c r="AJ15" s="196" t="str">
        <f t="shared" si="9"/>
        <v>create table db_custscience_interns.col_4_DB_CUSTBASE_PRODREFRESH_ods_acquisition_t_distinct_values_table_stats (col_id int, distinct_values bigint) Row format delimited Fields terminated by '\t' Lines terminated by '\n'  Stored as textfile ;</v>
      </c>
      <c r="AK15" t="s">
        <v>10461</v>
      </c>
      <c r="AN15" s="16" t="str">
        <f t="shared" si="10"/>
        <v>insert into table db_custscience_interns.col_4_DB_CUSTBASE_PRODREFRESH_ods_acquisition_t_distinct_values_table_stats select '4' as col_id, count (distinct EVENT_DATE ) as distinct_values</v>
      </c>
      <c r="AO15" t="s">
        <v>10462</v>
      </c>
      <c r="AR15" s="16" t="str">
        <f t="shared" si="11"/>
        <v>insert into table db_custscience_interns.SUMMARY_of_DB_CUSTBASE_PRODREFRESH_ods_acquisition_t_distinct_values_table_stats select col_id, distinct_values from db_custscience_interns.col_4_DB_CUSTBASE_PRODREFRESH_ods_acquisition_t_distinct_values_table_stats ;</v>
      </c>
      <c r="AS15" t="s">
        <v>10463</v>
      </c>
      <c r="AU15" s="212" t="s">
        <v>10464</v>
      </c>
      <c r="AV15" s="212">
        <v>12</v>
      </c>
      <c r="AW15" s="212">
        <v>149</v>
      </c>
      <c r="AY15" s="16" t="str">
        <f t="shared" si="12"/>
        <v>drop table db_custscience_interns.col_4_DB_CUSTBASE_PRODREFRESH_ods_acquisition_t_distinct_values_table_stats;</v>
      </c>
      <c r="AZ15" t="s">
        <v>10465</v>
      </c>
      <c r="BB15" s="16" t="str">
        <f t="shared" si="13"/>
        <v>create table db_custscience_interns.col_4_DB_CUSTBASE_PRODREFRESH_ods_acquisition_t_null_value_count_table_stats (col_id int, null_value_count bigint) Row format delimited Fields terminated by '\t' Lines terminated by '\n'  Stored as textfile ;</v>
      </c>
      <c r="BC15" t="s">
        <v>10466</v>
      </c>
      <c r="BF15" s="16" t="str">
        <f t="shared" si="1"/>
        <v xml:space="preserve">insert into table db_custscience_interns.col_4_DB_CUSTBASE_PRODREFRESH_ods_acquisition_t_null_value_count_table_stats select '4' as col_id, count (customer_key) as null_value_count where EVENT_DATE  IS NULL </v>
      </c>
      <c r="BG15" t="s">
        <v>10467</v>
      </c>
      <c r="BJ15" s="16" t="str">
        <f t="shared" si="14"/>
        <v>insert into table db_custscience_interns.SUMMARY_of_DB_CUSTBASE_PRODREFRESH_ods_acquisition_t_null_value_count_table_stats select col_id, null_value_count from db_custscience_interns.col_4_DB_CUSTBASE_PRODREFRESH_ods_acquisition_t_null_value_count_table_stats ;</v>
      </c>
      <c r="BK15" t="s">
        <v>10468</v>
      </c>
      <c r="BM15" s="212" t="s">
        <v>10228</v>
      </c>
      <c r="BN15" s="278" t="s">
        <v>10469</v>
      </c>
      <c r="BO15" s="278">
        <v>0</v>
      </c>
      <c r="BQ15" s="16" t="str">
        <f t="shared" si="15"/>
        <v>drop table db_custscience_interns.col_4_DB_CUSTBASE_PRODREFRESH_ods_acquisition_t_null_value_count_table_stats ;</v>
      </c>
      <c r="BR15" t="s">
        <v>10470</v>
      </c>
    </row>
    <row r="16" spans="1:74">
      <c r="A16" s="222" t="s">
        <v>5467</v>
      </c>
      <c r="B16" s="16" t="str">
        <f t="shared" si="16"/>
        <v>event_type          string                                  </v>
      </c>
      <c r="C16" s="20">
        <f t="shared" si="2"/>
        <v>12</v>
      </c>
      <c r="D16" s="20">
        <f t="shared" si="3"/>
        <v>14</v>
      </c>
      <c r="E16" s="20">
        <f t="shared" si="4"/>
        <v>60</v>
      </c>
      <c r="F16" s="219" t="str">
        <f>TRIM(RIGHT(B16,(E16-C16)))</f>
        <v>        string                                  </v>
      </c>
      <c r="G16" s="20">
        <f t="shared" si="5"/>
        <v>21</v>
      </c>
      <c r="H16" s="36" t="str">
        <f t="shared" si="0"/>
        <v>EVENT_TYPE </v>
      </c>
      <c r="I16" s="279" t="str">
        <f t="shared" si="6"/>
        <v>      string                                  </v>
      </c>
      <c r="J16" s="29">
        <v>5</v>
      </c>
      <c r="K16" s="216">
        <f t="shared" si="7"/>
        <v>3</v>
      </c>
      <c r="L16" s="57">
        <v>0</v>
      </c>
      <c r="O16" s="169"/>
      <c r="P16" s="169"/>
      <c r="Q16" s="169"/>
      <c r="S16" s="164"/>
      <c r="T16" s="164"/>
      <c r="U16" s="164"/>
      <c r="V16" s="164"/>
      <c r="W16" s="164"/>
      <c r="X16" s="164"/>
      <c r="Y16" s="164"/>
      <c r="Z16" s="164"/>
      <c r="AA16" s="164"/>
      <c r="AB16" s="164"/>
      <c r="AC16" s="164"/>
      <c r="AD16" s="164"/>
      <c r="AE16" s="164"/>
      <c r="AF16" s="164"/>
      <c r="AG16" s="164"/>
      <c r="AH16" s="164"/>
      <c r="AI16" s="197" t="str">
        <f t="shared" si="8"/>
        <v>col_5</v>
      </c>
      <c r="AJ16" s="196" t="str">
        <f t="shared" si="9"/>
        <v>create table db_custscience_interns.col_5_DB_CUSTBASE_PRODREFRESH_ods_acquisition_t_distinct_values_table_stats (col_id int, distinct_values bigint) Row format delimited Fields terminated by '\t' Lines terminated by '\n'  Stored as textfile ;</v>
      </c>
      <c r="AK16" t="s">
        <v>10471</v>
      </c>
      <c r="AN16" s="16" t="str">
        <f t="shared" si="10"/>
        <v>insert into table db_custscience_interns.col_5_DB_CUSTBASE_PRODREFRESH_ods_acquisition_t_distinct_values_table_stats select '5' as col_id, count (distinct EVENT_TYPE ) as distinct_values</v>
      </c>
      <c r="AO16" t="s">
        <v>10472</v>
      </c>
      <c r="AR16" s="16" t="str">
        <f t="shared" si="11"/>
        <v>insert into table db_custscience_interns.SUMMARY_of_DB_CUSTBASE_PRODREFRESH_ods_acquisition_t_distinct_values_table_stats select col_id, distinct_values from db_custscience_interns.col_5_DB_CUSTBASE_PRODREFRESH_ods_acquisition_t_distinct_values_table_stats ;</v>
      </c>
      <c r="AS16" t="s">
        <v>10473</v>
      </c>
      <c r="AU16" s="212" t="s">
        <v>10474</v>
      </c>
      <c r="AV16" s="212">
        <v>13</v>
      </c>
      <c r="AW16" s="212">
        <v>9383</v>
      </c>
      <c r="AY16" s="16" t="str">
        <f t="shared" si="12"/>
        <v>drop table db_custscience_interns.col_5_DB_CUSTBASE_PRODREFRESH_ods_acquisition_t_distinct_values_table_stats;</v>
      </c>
      <c r="AZ16" t="s">
        <v>10475</v>
      </c>
      <c r="BB16" s="16" t="str">
        <f t="shared" si="13"/>
        <v>create table db_custscience_interns.col_5_DB_CUSTBASE_PRODREFRESH_ods_acquisition_t_null_value_count_table_stats (col_id int, null_value_count bigint) Row format delimited Fields terminated by '\t' Lines terminated by '\n'  Stored as textfile ;</v>
      </c>
      <c r="BC16" t="s">
        <v>10476</v>
      </c>
      <c r="BF16" s="16" t="str">
        <f t="shared" si="1"/>
        <v xml:space="preserve">insert into table db_custscience_interns.col_5_DB_CUSTBASE_PRODREFRESH_ods_acquisition_t_null_value_count_table_stats select '5' as col_id, count (customer_key) as null_value_count where EVENT_TYPE  IS NULL </v>
      </c>
      <c r="BG16" t="s">
        <v>10477</v>
      </c>
      <c r="BJ16" s="16" t="str">
        <f t="shared" si="14"/>
        <v>insert into table db_custscience_interns.SUMMARY_of_DB_CUSTBASE_PRODREFRESH_ods_acquisition_t_null_value_count_table_stats select col_id, null_value_count from db_custscience_interns.col_5_DB_CUSTBASE_PRODREFRESH_ods_acquisition_t_null_value_count_table_stats ;</v>
      </c>
      <c r="BK16" t="s">
        <v>10478</v>
      </c>
      <c r="BM16" s="212" t="s">
        <v>10479</v>
      </c>
      <c r="BN16" s="278" t="s">
        <v>10480</v>
      </c>
      <c r="BO16" s="278">
        <v>0</v>
      </c>
      <c r="BQ16" s="16" t="str">
        <f t="shared" si="15"/>
        <v>drop table db_custscience_interns.col_5_DB_CUSTBASE_PRODREFRESH_ods_acquisition_t_null_value_count_table_stats ;</v>
      </c>
      <c r="BR16" t="s">
        <v>10481</v>
      </c>
    </row>
    <row r="17" spans="1:70">
      <c r="A17" s="222" t="s">
        <v>10482</v>
      </c>
      <c r="B17" s="16" t="str">
        <f t="shared" si="16"/>
        <v>first_purch_overall_ind string                                  </v>
      </c>
      <c r="C17" s="20">
        <f t="shared" si="2"/>
        <v>24</v>
      </c>
      <c r="D17" s="20">
        <f t="shared" si="3"/>
        <v>31</v>
      </c>
      <c r="E17" s="20">
        <f t="shared" si="4"/>
        <v>64</v>
      </c>
      <c r="F17" s="20"/>
      <c r="G17" s="20">
        <f t="shared" si="5"/>
        <v>0</v>
      </c>
      <c r="H17" s="36" t="str">
        <f t="shared" si="0"/>
        <v>FIRST_PURCH_OVERALL_IND</v>
      </c>
      <c r="I17" s="279" t="str">
        <f t="shared" si="6"/>
        <v>tring                                  </v>
      </c>
      <c r="J17" s="29">
        <v>6</v>
      </c>
      <c r="K17" s="216">
        <f t="shared" si="7"/>
        <v>2</v>
      </c>
      <c r="L17" s="57">
        <v>0</v>
      </c>
      <c r="O17" s="169"/>
      <c r="P17" s="169"/>
      <c r="Q17" s="169"/>
      <c r="S17" s="164"/>
      <c r="T17" s="164"/>
      <c r="U17" s="164"/>
      <c r="V17" s="164"/>
      <c r="W17" s="164"/>
      <c r="X17" s="164"/>
      <c r="Y17" s="164"/>
      <c r="Z17" s="164"/>
      <c r="AA17" s="164"/>
      <c r="AB17" s="164"/>
      <c r="AC17" s="164"/>
      <c r="AD17" s="164"/>
      <c r="AE17" s="164"/>
      <c r="AF17" s="164"/>
      <c r="AG17" s="164"/>
      <c r="AH17" s="164"/>
      <c r="AI17" s="197" t="str">
        <f t="shared" si="8"/>
        <v>col_6</v>
      </c>
      <c r="AJ17" s="196" t="str">
        <f>"create table db_custscience_interns."&amp;$AI17&amp;"_"&amp;$I$4&amp;"_"&amp;$I$5&amp;"_distinct_values_table_stats (col_id int, distinct_values bigint) Row format delimited Fields terminated by '\t' Lines terminated by '\n'  Stored as textfile ;"</f>
        <v>create table db_custscience_interns.col_6_DB_CUSTBASE_PRODREFRESH_ods_acquisition_t_distinct_values_table_stats (col_id int, distinct_values bigint) Row format delimited Fields terminated by '\t' Lines terminated by '\n'  Stored as textfile ;</v>
      </c>
      <c r="AK17" t="s">
        <v>10483</v>
      </c>
      <c r="AN17" s="16" t="str">
        <f t="shared" si="10"/>
        <v>insert into table db_custscience_interns.col_6_DB_CUSTBASE_PRODREFRESH_ods_acquisition_t_distinct_values_table_stats select '6' as col_id, count (distinct FIRST_PURCH_OVERALL_IND) as distinct_values</v>
      </c>
      <c r="AO17" t="s">
        <v>10484</v>
      </c>
      <c r="AR17" s="16" t="str">
        <f t="shared" si="11"/>
        <v>insert into table db_custscience_interns.SUMMARY_of_DB_CUSTBASE_PRODREFRESH_ods_acquisition_t_distinct_values_table_stats select col_id, distinct_values from db_custscience_interns.col_6_DB_CUSTBASE_PRODREFRESH_ods_acquisition_t_distinct_values_table_stats ;</v>
      </c>
      <c r="AS17" t="s">
        <v>10485</v>
      </c>
      <c r="AU17" s="212" t="s">
        <v>10486</v>
      </c>
      <c r="AV17" s="212">
        <v>14</v>
      </c>
      <c r="AW17" s="212">
        <v>9383</v>
      </c>
      <c r="AY17" s="16" t="str">
        <f t="shared" si="12"/>
        <v>drop table db_custscience_interns.col_6_DB_CUSTBASE_PRODREFRESH_ods_acquisition_t_distinct_values_table_stats;</v>
      </c>
      <c r="AZ17" t="s">
        <v>10487</v>
      </c>
      <c r="BB17" s="16" t="str">
        <f t="shared" si="13"/>
        <v>create table db_custscience_interns.col_6_DB_CUSTBASE_PRODREFRESH_ods_acquisition_t_null_value_count_table_stats (col_id int, null_value_count bigint) Row format delimited Fields terminated by '\t' Lines terminated by '\n'  Stored as textfile ;</v>
      </c>
      <c r="BC17" t="s">
        <v>10488</v>
      </c>
      <c r="BF17" s="16" t="str">
        <f t="shared" si="1"/>
        <v xml:space="preserve">insert into table db_custscience_interns.col_6_DB_CUSTBASE_PRODREFRESH_ods_acquisition_t_null_value_count_table_stats select '6' as col_id, count (customer_key) as null_value_count where FIRST_PURCH_OVERALL_IND IS NULL </v>
      </c>
      <c r="BG17" t="s">
        <v>10489</v>
      </c>
      <c r="BJ17" s="16" t="str">
        <f t="shared" si="14"/>
        <v>insert into table db_custscience_interns.SUMMARY_of_DB_CUSTBASE_PRODREFRESH_ods_acquisition_t_null_value_count_table_stats select col_id, null_value_count from db_custscience_interns.col_6_DB_CUSTBASE_PRODREFRESH_ods_acquisition_t_null_value_count_table_stats ;</v>
      </c>
      <c r="BK17" t="s">
        <v>10490</v>
      </c>
      <c r="BM17" s="212" t="s">
        <v>10491</v>
      </c>
      <c r="BN17" s="278" t="s">
        <v>10492</v>
      </c>
      <c r="BO17" s="278">
        <v>0</v>
      </c>
      <c r="BQ17" s="16" t="str">
        <f t="shared" si="15"/>
        <v>drop table db_custscience_interns.col_6_DB_CUSTBASE_PRODREFRESH_ods_acquisition_t_null_value_count_table_stats ;</v>
      </c>
      <c r="BR17" t="s">
        <v>10493</v>
      </c>
    </row>
    <row r="18" spans="1:70">
      <c r="A18" s="222" t="s">
        <v>10494</v>
      </c>
      <c r="B18" s="16" t="str">
        <f t="shared" si="16"/>
        <v>acq_overall_ind     string                                  </v>
      </c>
      <c r="C18" s="20">
        <f t="shared" si="2"/>
        <v>16</v>
      </c>
      <c r="D18" s="20">
        <f t="shared" si="3"/>
        <v>18</v>
      </c>
      <c r="E18" s="20">
        <f t="shared" si="4"/>
        <v>60</v>
      </c>
      <c r="F18" s="20"/>
      <c r="G18" s="20">
        <f t="shared" si="5"/>
        <v>0</v>
      </c>
      <c r="H18" s="36" t="str">
        <f t="shared" si="0"/>
        <v>ACQ_OVERALL_IND</v>
      </c>
      <c r="I18" s="279" t="str">
        <f t="shared" si="6"/>
        <v>  string                                  </v>
      </c>
      <c r="J18" s="29">
        <v>7</v>
      </c>
      <c r="K18" s="216">
        <f t="shared" si="7"/>
        <v>2</v>
      </c>
      <c r="L18" s="57">
        <v>0</v>
      </c>
      <c r="O18" s="169"/>
      <c r="P18" s="169"/>
      <c r="Q18" s="169"/>
      <c r="S18" s="164"/>
      <c r="T18" s="164"/>
      <c r="U18" s="164"/>
      <c r="V18" s="164"/>
      <c r="W18" s="164"/>
      <c r="X18" s="164"/>
      <c r="Y18" s="164"/>
      <c r="Z18" s="164"/>
      <c r="AA18" s="164"/>
      <c r="AB18" s="164"/>
      <c r="AC18" s="164"/>
      <c r="AD18" s="164"/>
      <c r="AE18" s="164"/>
      <c r="AF18" s="164"/>
      <c r="AG18" s="164"/>
      <c r="AH18" s="164"/>
      <c r="AI18" s="197" t="str">
        <f t="shared" si="8"/>
        <v>col_7</v>
      </c>
      <c r="AJ18" s="196" t="str">
        <f t="shared" si="9"/>
        <v>create table db_custscience_interns.col_7_DB_CUSTBASE_PRODREFRESH_ods_acquisition_t_distinct_values_table_stats (col_id int, distinct_values bigint) Row format delimited Fields terminated by '\t' Lines terminated by '\n'  Stored as textfile ;</v>
      </c>
      <c r="AK18" t="s">
        <v>10495</v>
      </c>
      <c r="AN18" s="16" t="str">
        <f t="shared" si="10"/>
        <v>insert into table db_custscience_interns.col_7_DB_CUSTBASE_PRODREFRESH_ods_acquisition_t_distinct_values_table_stats select '7' as col_id, count (distinct ACQ_OVERALL_IND) as distinct_values</v>
      </c>
      <c r="AO18" t="s">
        <v>10496</v>
      </c>
      <c r="AR18" s="16" t="str">
        <f t="shared" si="11"/>
        <v>insert into table db_custscience_interns.SUMMARY_of_DB_CUSTBASE_PRODREFRESH_ods_acquisition_t_distinct_values_table_stats select col_id, distinct_values from db_custscience_interns.col_7_DB_CUSTBASE_PRODREFRESH_ods_acquisition_t_distinct_values_table_stats ;</v>
      </c>
      <c r="AS18" t="s">
        <v>10497</v>
      </c>
      <c r="AU18" s="212" t="s">
        <v>10498</v>
      </c>
      <c r="AV18" s="212">
        <v>3</v>
      </c>
      <c r="AW18" s="212">
        <v>165133</v>
      </c>
      <c r="AY18" s="16" t="str">
        <f t="shared" si="12"/>
        <v>drop table db_custscience_interns.col_7_DB_CUSTBASE_PRODREFRESH_ods_acquisition_t_distinct_values_table_stats;</v>
      </c>
      <c r="AZ18" t="s">
        <v>10499</v>
      </c>
      <c r="BB18" s="16" t="str">
        <f t="shared" si="13"/>
        <v>create table db_custscience_interns.col_7_DB_CUSTBASE_PRODREFRESH_ods_acquisition_t_null_value_count_table_stats (col_id int, null_value_count bigint) Row format delimited Fields terminated by '\t' Lines terminated by '\n'  Stored as textfile ;</v>
      </c>
      <c r="BC18" t="s">
        <v>10500</v>
      </c>
      <c r="BF18" s="16" t="str">
        <f t="shared" si="1"/>
        <v xml:space="preserve">insert into table db_custscience_interns.col_7_DB_CUSTBASE_PRODREFRESH_ods_acquisition_t_null_value_count_table_stats select '7' as col_id, count (customer_key) as null_value_count where ACQ_OVERALL_IND IS NULL </v>
      </c>
      <c r="BG18" t="s">
        <v>10501</v>
      </c>
      <c r="BJ18" s="16" t="str">
        <f t="shared" si="14"/>
        <v>insert into table db_custscience_interns.SUMMARY_of_DB_CUSTBASE_PRODREFRESH_ods_acquisition_t_null_value_count_table_stats select col_id, null_value_count from db_custscience_interns.col_7_DB_CUSTBASE_PRODREFRESH_ods_acquisition_t_null_value_count_table_stats ;</v>
      </c>
      <c r="BK18" t="s">
        <v>10502</v>
      </c>
      <c r="BM18" s="212" t="s">
        <v>10503</v>
      </c>
      <c r="BN18" s="278" t="s">
        <v>10504</v>
      </c>
      <c r="BO18" s="278">
        <v>0</v>
      </c>
      <c r="BQ18" s="16" t="str">
        <f t="shared" si="15"/>
        <v>drop table db_custscience_interns.col_7_DB_CUSTBASE_PRODREFRESH_ods_acquisition_t_null_value_count_table_stats ;</v>
      </c>
      <c r="BR18" t="s">
        <v>10505</v>
      </c>
    </row>
    <row r="19" spans="1:70">
      <c r="A19" s="222" t="s">
        <v>4765</v>
      </c>
      <c r="B19" s="16" t="str">
        <f t="shared" si="16"/>
        <v>ins_dt              string                                  </v>
      </c>
      <c r="C19" s="20">
        <f t="shared" si="2"/>
        <v>8</v>
      </c>
      <c r="D19" s="20">
        <f t="shared" si="3"/>
        <v>10</v>
      </c>
      <c r="E19" s="20">
        <f t="shared" si="4"/>
        <v>60</v>
      </c>
      <c r="F19" s="20"/>
      <c r="G19" s="20">
        <f t="shared" si="5"/>
        <v>0</v>
      </c>
      <c r="H19" s="36" t="str">
        <f t="shared" si="0"/>
        <v>INS_DT </v>
      </c>
      <c r="I19" s="279" t="str">
        <f t="shared" si="6"/>
        <v>          string                                  </v>
      </c>
      <c r="J19" s="29">
        <v>8</v>
      </c>
      <c r="K19" s="216">
        <f t="shared" si="7"/>
        <v>13097</v>
      </c>
      <c r="L19" s="57">
        <v>4359456</v>
      </c>
      <c r="O19" s="169"/>
      <c r="P19" s="169"/>
      <c r="Q19" s="169"/>
      <c r="S19" s="164"/>
      <c r="T19" s="164"/>
      <c r="U19" s="164"/>
      <c r="V19" s="164"/>
      <c r="W19" s="164"/>
      <c r="X19" s="164"/>
      <c r="Y19" s="164"/>
      <c r="Z19" s="164"/>
      <c r="AA19" s="164"/>
      <c r="AB19" s="164"/>
      <c r="AC19" s="164"/>
      <c r="AD19" s="164"/>
      <c r="AE19" s="164"/>
      <c r="AF19" s="164"/>
      <c r="AG19" s="164"/>
      <c r="AH19" s="164"/>
      <c r="AI19" s="197" t="str">
        <f t="shared" si="8"/>
        <v>col_8</v>
      </c>
      <c r="AJ19" s="196" t="str">
        <f t="shared" si="9"/>
        <v>create table db_custscience_interns.col_8_DB_CUSTBASE_PRODREFRESH_ods_acquisition_t_distinct_values_table_stats (col_id int, distinct_values bigint) Row format delimited Fields terminated by '\t' Lines terminated by '\n'  Stored as textfile ;</v>
      </c>
      <c r="AK19" t="s">
        <v>10506</v>
      </c>
      <c r="AN19" s="16" t="str">
        <f t="shared" si="10"/>
        <v>insert into table db_custscience_interns.col_8_DB_CUSTBASE_PRODREFRESH_ods_acquisition_t_distinct_values_table_stats select '8' as col_id, count (distinct INS_DT ) as distinct_values</v>
      </c>
      <c r="AO19" t="s">
        <v>10507</v>
      </c>
      <c r="AR19" s="16" t="str">
        <f t="shared" si="11"/>
        <v>insert into table db_custscience_interns.SUMMARY_of_DB_CUSTBASE_PRODREFRESH_ods_acquisition_t_distinct_values_table_stats select col_id, distinct_values from db_custscience_interns.col_8_DB_CUSTBASE_PRODREFRESH_ods_acquisition_t_distinct_values_table_stats ;</v>
      </c>
      <c r="AS19" t="s">
        <v>10508</v>
      </c>
      <c r="AU19" s="212" t="s">
        <v>10509</v>
      </c>
      <c r="AV19" s="212">
        <v>4</v>
      </c>
      <c r="AW19" s="212">
        <v>7170</v>
      </c>
      <c r="AY19" s="16" t="str">
        <f t="shared" si="12"/>
        <v>drop table db_custscience_interns.col_8_DB_CUSTBASE_PRODREFRESH_ods_acquisition_t_distinct_values_table_stats;</v>
      </c>
      <c r="AZ19" t="s">
        <v>10510</v>
      </c>
      <c r="BB19" s="16" t="str">
        <f t="shared" si="13"/>
        <v>create table db_custscience_interns.col_8_DB_CUSTBASE_PRODREFRESH_ods_acquisition_t_null_value_count_table_stats (col_id int, null_value_count bigint) Row format delimited Fields terminated by '\t' Lines terminated by '\n'  Stored as textfile ;</v>
      </c>
      <c r="BC19" t="s">
        <v>10511</v>
      </c>
      <c r="BF19" s="16" t="str">
        <f t="shared" si="1"/>
        <v xml:space="preserve">insert into table db_custscience_interns.col_8_DB_CUSTBASE_PRODREFRESH_ods_acquisition_t_null_value_count_table_stats select '8' as col_id, count (customer_key) as null_value_count where INS_DT  IS NULL </v>
      </c>
      <c r="BG19" t="s">
        <v>10512</v>
      </c>
      <c r="BJ19" s="16" t="str">
        <f t="shared" si="14"/>
        <v>insert into table db_custscience_interns.SUMMARY_of_DB_CUSTBASE_PRODREFRESH_ods_acquisition_t_null_value_count_table_stats select col_id, null_value_count from db_custscience_interns.col_8_DB_CUSTBASE_PRODREFRESH_ods_acquisition_t_null_value_count_table_stats ;</v>
      </c>
      <c r="BK19" t="s">
        <v>10513</v>
      </c>
      <c r="BM19" s="212" t="s">
        <v>10514</v>
      </c>
      <c r="BN19" s="278" t="s">
        <v>10515</v>
      </c>
      <c r="BO19" s="278">
        <v>4359456</v>
      </c>
      <c r="BQ19" s="16" t="str">
        <f t="shared" si="15"/>
        <v>drop table db_custscience_interns.col_8_DB_CUSTBASE_PRODREFRESH_ods_acquisition_t_null_value_count_table_stats ;</v>
      </c>
      <c r="BR19" t="s">
        <v>10516</v>
      </c>
    </row>
    <row r="20" spans="1:70">
      <c r="A20" s="222" t="s">
        <v>5289</v>
      </c>
      <c r="B20" s="16" t="str">
        <f t="shared" si="16"/>
        <v>updt_dt             string                                  </v>
      </c>
      <c r="C20" s="20">
        <f t="shared" si="2"/>
        <v>8</v>
      </c>
      <c r="D20" s="20">
        <f t="shared" si="3"/>
        <v>10</v>
      </c>
      <c r="E20" s="20">
        <f t="shared" si="4"/>
        <v>60</v>
      </c>
      <c r="F20" s="20"/>
      <c r="G20" s="20">
        <f t="shared" si="5"/>
        <v>0</v>
      </c>
      <c r="H20" s="36" t="str">
        <f t="shared" si="0"/>
        <v>UPDT_DT</v>
      </c>
      <c r="I20" s="279" t="str">
        <f t="shared" si="6"/>
        <v>          string                                  </v>
      </c>
      <c r="J20" s="29">
        <v>9</v>
      </c>
      <c r="K20" s="216">
        <f t="shared" si="7"/>
        <v>15476</v>
      </c>
      <c r="L20" s="57">
        <v>4359456</v>
      </c>
      <c r="O20" s="169"/>
      <c r="P20" s="169"/>
      <c r="Q20" s="169"/>
      <c r="S20" s="164"/>
      <c r="T20" s="164"/>
      <c r="U20" s="164"/>
      <c r="V20" s="164"/>
      <c r="W20" s="164"/>
      <c r="X20" s="164"/>
      <c r="Y20" s="164"/>
      <c r="Z20" s="164"/>
      <c r="AA20" s="164"/>
      <c r="AB20" s="164"/>
      <c r="AC20" s="164"/>
      <c r="AD20" s="164"/>
      <c r="AE20" s="164"/>
      <c r="AF20" s="164"/>
      <c r="AG20" s="164"/>
      <c r="AH20" s="164"/>
      <c r="AI20" s="197" t="str">
        <f t="shared" si="8"/>
        <v>col_9</v>
      </c>
      <c r="AJ20" s="196" t="str">
        <f t="shared" si="9"/>
        <v>create table db_custscience_interns.col_9_DB_CUSTBASE_PRODREFRESH_ods_acquisition_t_distinct_values_table_stats (col_id int, distinct_values bigint) Row format delimited Fields terminated by '\t' Lines terminated by '\n'  Stored as textfile ;</v>
      </c>
      <c r="AK20" t="s">
        <v>10517</v>
      </c>
      <c r="AN20" s="16" t="str">
        <f t="shared" si="10"/>
        <v>insert into table db_custscience_interns.col_9_DB_CUSTBASE_PRODREFRESH_ods_acquisition_t_distinct_values_table_stats select '9' as col_id, count (distinct UPDT_DT) as distinct_values</v>
      </c>
      <c r="AO20" t="s">
        <v>10518</v>
      </c>
      <c r="AR20" s="16" t="str">
        <f t="shared" si="11"/>
        <v>insert into table db_custscience_interns.SUMMARY_of_DB_CUSTBASE_PRODREFRESH_ods_acquisition_t_distinct_values_table_stats select col_id, distinct_values from db_custscience_interns.col_9_DB_CUSTBASE_PRODREFRESH_ods_acquisition_t_distinct_values_table_stats ;</v>
      </c>
      <c r="AS20" t="s">
        <v>10519</v>
      </c>
      <c r="AU20" s="212" t="s">
        <v>10520</v>
      </c>
      <c r="AV20" s="212">
        <v>5</v>
      </c>
      <c r="AW20" s="212">
        <v>3</v>
      </c>
      <c r="AY20" s="16" t="str">
        <f t="shared" si="12"/>
        <v>drop table db_custscience_interns.col_9_DB_CUSTBASE_PRODREFRESH_ods_acquisition_t_distinct_values_table_stats;</v>
      </c>
      <c r="AZ20" t="s">
        <v>10521</v>
      </c>
      <c r="BB20" s="16" t="str">
        <f t="shared" si="13"/>
        <v>create table db_custscience_interns.col_9_DB_CUSTBASE_PRODREFRESH_ods_acquisition_t_null_value_count_table_stats (col_id int, null_value_count bigint) Row format delimited Fields terminated by '\t' Lines terminated by '\n'  Stored as textfile ;</v>
      </c>
      <c r="BC20" t="s">
        <v>10522</v>
      </c>
      <c r="BF20" s="16" t="str">
        <f t="shared" si="1"/>
        <v xml:space="preserve">insert into table db_custscience_interns.col_9_DB_CUSTBASE_PRODREFRESH_ods_acquisition_t_null_value_count_table_stats select '9' as col_id, count (customer_key) as null_value_count where UPDT_DT IS NULL </v>
      </c>
      <c r="BG20" t="s">
        <v>10523</v>
      </c>
      <c r="BJ20" s="16" t="str">
        <f t="shared" si="14"/>
        <v>insert into table db_custscience_interns.SUMMARY_of_DB_CUSTBASE_PRODREFRESH_ods_acquisition_t_null_value_count_table_stats select col_id, null_value_count from db_custscience_interns.col_9_DB_CUSTBASE_PRODREFRESH_ods_acquisition_t_null_value_count_table_stats ;</v>
      </c>
      <c r="BK20" t="s">
        <v>10524</v>
      </c>
      <c r="BM20" s="212" t="s">
        <v>10261</v>
      </c>
      <c r="BN20" s="278" t="s">
        <v>10525</v>
      </c>
      <c r="BO20" s="278">
        <v>4359456</v>
      </c>
      <c r="BQ20" s="16" t="str">
        <f t="shared" si="15"/>
        <v>drop table db_custscience_interns.col_9_DB_CUSTBASE_PRODREFRESH_ods_acquisition_t_null_value_count_table_stats ;</v>
      </c>
      <c r="BR20" t="s">
        <v>10526</v>
      </c>
    </row>
    <row r="21" spans="1:70">
      <c r="A21" s="222" t="s">
        <v>5300</v>
      </c>
      <c r="B21" s="16" t="str">
        <f t="shared" si="16"/>
        <v>brand_cd            bigint                                  </v>
      </c>
      <c r="C21" s="20">
        <f t="shared" si="2"/>
        <v>10</v>
      </c>
      <c r="D21" s="20">
        <f t="shared" si="3"/>
        <v>12</v>
      </c>
      <c r="E21" s="20">
        <f t="shared" si="4"/>
        <v>60</v>
      </c>
      <c r="F21" s="20"/>
      <c r="G21" s="20">
        <f t="shared" si="5"/>
        <v>0</v>
      </c>
      <c r="H21" s="36" t="str">
        <f t="shared" si="0"/>
        <v>BRAND_CD </v>
      </c>
      <c r="I21" s="279" t="str">
        <f t="shared" si="6"/>
        <v>        bigint                                  </v>
      </c>
      <c r="J21" s="29">
        <v>10</v>
      </c>
      <c r="K21" s="216">
        <f t="shared" si="7"/>
        <v>25</v>
      </c>
      <c r="L21" s="57" t="s">
        <v>10527</v>
      </c>
      <c r="O21" s="169"/>
      <c r="P21" s="169"/>
      <c r="Q21" s="169"/>
      <c r="S21" s="164"/>
      <c r="T21" s="164"/>
      <c r="U21" s="164"/>
      <c r="V21" s="164"/>
      <c r="W21" s="164"/>
      <c r="X21" s="164"/>
      <c r="Y21" s="164"/>
      <c r="Z21" s="164"/>
      <c r="AA21" s="164"/>
      <c r="AB21" s="164"/>
      <c r="AC21" s="164"/>
      <c r="AD21" s="164"/>
      <c r="AE21" s="164"/>
      <c r="AF21" s="164"/>
      <c r="AG21" s="164"/>
      <c r="AH21" s="164"/>
      <c r="AI21" s="197" t="str">
        <f t="shared" si="8"/>
        <v>col_10</v>
      </c>
      <c r="AJ21" s="196" t="str">
        <f t="shared" si="9"/>
        <v>create table db_custscience_interns.col_10_DB_CUSTBASE_PRODREFRESH_ods_acquisition_t_distinct_values_table_stats (col_id int, distinct_values bigint) Row format delimited Fields terminated by '\t' Lines terminated by '\n'  Stored as textfile ;</v>
      </c>
      <c r="AK21" t="s">
        <v>10528</v>
      </c>
      <c r="AN21" s="16" t="str">
        <f t="shared" si="10"/>
        <v>insert into table db_custscience_interns.col_10_DB_CUSTBASE_PRODREFRESH_ods_acquisition_t_distinct_values_table_stats select '10' as col_id, count (distinct BRAND_CD ) as distinct_values</v>
      </c>
      <c r="AO21" t="s">
        <v>10529</v>
      </c>
      <c r="AR21" s="16" t="str">
        <f t="shared" si="11"/>
        <v>insert into table db_custscience_interns.SUMMARY_of_DB_CUSTBASE_PRODREFRESH_ods_acquisition_t_distinct_values_table_stats select col_id, distinct_values from db_custscience_interns.col_10_DB_CUSTBASE_PRODREFRESH_ods_acquisition_t_distinct_values_table_stats ;</v>
      </c>
      <c r="AS21" t="s">
        <v>10530</v>
      </c>
      <c r="AU21" s="212" t="s">
        <v>5636</v>
      </c>
      <c r="AV21" s="212">
        <v>6</v>
      </c>
      <c r="AW21" s="212">
        <v>2</v>
      </c>
      <c r="AY21" s="16" t="str">
        <f t="shared" si="12"/>
        <v>drop table db_custscience_interns.col_10_DB_CUSTBASE_PRODREFRESH_ods_acquisition_t_distinct_values_table_stats;</v>
      </c>
      <c r="AZ21" t="s">
        <v>10531</v>
      </c>
      <c r="BB21" s="16" t="str">
        <f t="shared" si="13"/>
        <v>create table db_custscience_interns.col_10_DB_CUSTBASE_PRODREFRESH_ods_acquisition_t_null_value_count_table_stats (col_id int, null_value_count bigint) Row format delimited Fields terminated by '\t' Lines terminated by '\n'  Stored as textfile ;</v>
      </c>
      <c r="BC21" t="s">
        <v>10532</v>
      </c>
      <c r="BF21" s="16" t="str">
        <f t="shared" si="1"/>
        <v xml:space="preserve">insert into table db_custscience_interns.col_10_DB_CUSTBASE_PRODREFRESH_ods_acquisition_t_null_value_count_table_stats select '10' as col_id, count (customer_key) as null_value_count where BRAND_CD  IS NULL </v>
      </c>
      <c r="BG21" t="s">
        <v>10533</v>
      </c>
      <c r="BJ21" s="16" t="str">
        <f t="shared" si="14"/>
        <v>insert into table db_custscience_interns.SUMMARY_of_DB_CUSTBASE_PRODREFRESH_ods_acquisition_t_null_value_count_table_stats select col_id, null_value_count from db_custscience_interns.col_10_DB_CUSTBASE_PRODREFRESH_ods_acquisition_t_null_value_count_table_stats ;</v>
      </c>
      <c r="BK21" t="s">
        <v>10534</v>
      </c>
      <c r="BM21" s="212" t="s">
        <v>10270</v>
      </c>
      <c r="BN21" s="278">
        <v>10</v>
      </c>
      <c r="BO21" s="278" t="s">
        <v>10527</v>
      </c>
      <c r="BQ21" s="16" t="str">
        <f t="shared" si="15"/>
        <v>drop table db_custscience_interns.col_10_DB_CUSTBASE_PRODREFRESH_ods_acquisition_t_null_value_count_table_stats ;</v>
      </c>
      <c r="BR21" t="s">
        <v>10535</v>
      </c>
    </row>
    <row r="22" spans="1:70">
      <c r="A22" s="222" t="s">
        <v>5311</v>
      </c>
      <c r="B22" s="16" t="str">
        <f t="shared" si="16"/>
        <v>country             string                                  </v>
      </c>
      <c r="C22" s="20">
        <f t="shared" si="2"/>
        <v>8</v>
      </c>
      <c r="D22" s="20">
        <f t="shared" si="3"/>
        <v>10</v>
      </c>
      <c r="E22" s="20">
        <f t="shared" si="4"/>
        <v>60</v>
      </c>
      <c r="F22" s="20"/>
      <c r="G22" s="20">
        <f t="shared" si="5"/>
        <v>0</v>
      </c>
      <c r="H22" s="36" t="str">
        <f t="shared" si="0"/>
        <v>COUNTRY</v>
      </c>
      <c r="I22" s="279" t="str">
        <f t="shared" si="6"/>
        <v>          string                                  </v>
      </c>
      <c r="J22" s="29">
        <v>11</v>
      </c>
      <c r="K22" s="216">
        <f t="shared" si="7"/>
        <v>7</v>
      </c>
      <c r="L22" s="57" t="s">
        <v>10527</v>
      </c>
      <c r="O22" s="169"/>
      <c r="P22" s="169"/>
      <c r="Q22" s="169"/>
      <c r="S22" s="164"/>
      <c r="T22" s="164"/>
      <c r="U22" s="164"/>
      <c r="V22" s="164"/>
      <c r="W22" s="164"/>
      <c r="X22" s="164"/>
      <c r="Y22" s="164"/>
      <c r="Z22" s="164"/>
      <c r="AA22" s="164"/>
      <c r="AB22" s="164"/>
      <c r="AC22" s="164"/>
      <c r="AD22" s="164"/>
      <c r="AE22" s="164"/>
      <c r="AF22" s="164"/>
      <c r="AG22" s="164"/>
      <c r="AH22" s="164"/>
      <c r="AI22" s="197" t="str">
        <f t="shared" si="8"/>
        <v>col_11</v>
      </c>
      <c r="AJ22" s="196" t="str">
        <f t="shared" si="9"/>
        <v>create table db_custscience_interns.col_11_DB_CUSTBASE_PRODREFRESH_ods_acquisition_t_distinct_values_table_stats (col_id int, distinct_values bigint) Row format delimited Fields terminated by '\t' Lines terminated by '\n'  Stored as textfile ;</v>
      </c>
      <c r="AK22" t="s">
        <v>10536</v>
      </c>
      <c r="AN22" s="16" t="str">
        <f t="shared" si="10"/>
        <v>insert into table db_custscience_interns.col_11_DB_CUSTBASE_PRODREFRESH_ods_acquisition_t_distinct_values_table_stats select '11' as col_id, count (distinct COUNTRY) as distinct_values</v>
      </c>
      <c r="AO22" t="s">
        <v>10537</v>
      </c>
      <c r="AR22" s="16" t="str">
        <f t="shared" si="11"/>
        <v>insert into table db_custscience_interns.SUMMARY_of_DB_CUSTBASE_PRODREFRESH_ods_acquisition_t_distinct_values_table_stats select col_id, distinct_values from db_custscience_interns.col_11_DB_CUSTBASE_PRODREFRESH_ods_acquisition_t_distinct_values_table_stats ;</v>
      </c>
      <c r="AS22" t="s">
        <v>10538</v>
      </c>
      <c r="AU22" s="212" t="s">
        <v>6004</v>
      </c>
      <c r="AV22" s="212">
        <v>7</v>
      </c>
      <c r="AW22" s="212">
        <v>2</v>
      </c>
      <c r="AY22" s="16" t="str">
        <f t="shared" si="12"/>
        <v>drop table db_custscience_interns.col_11_DB_CUSTBASE_PRODREFRESH_ods_acquisition_t_distinct_values_table_stats;</v>
      </c>
      <c r="AZ22" t="s">
        <v>10539</v>
      </c>
      <c r="BB22" s="16" t="str">
        <f t="shared" si="13"/>
        <v>create table db_custscience_interns.col_11_DB_CUSTBASE_PRODREFRESH_ods_acquisition_t_null_value_count_table_stats (col_id int, null_value_count bigint) Row format delimited Fields terminated by '\t' Lines terminated by '\n'  Stored as textfile ;</v>
      </c>
      <c r="BC22" t="s">
        <v>10540</v>
      </c>
      <c r="BF22" s="16" t="str">
        <f t="shared" si="1"/>
        <v xml:space="preserve">insert into table db_custscience_interns.col_11_DB_CUSTBASE_PRODREFRESH_ods_acquisition_t_null_value_count_table_stats select '11' as col_id, count (customer_key) as null_value_count where COUNTRY IS NULL </v>
      </c>
      <c r="BG22" t="s">
        <v>10541</v>
      </c>
      <c r="BJ22" s="16" t="str">
        <f t="shared" si="14"/>
        <v>insert into table db_custscience_interns.SUMMARY_of_DB_CUSTBASE_PRODREFRESH_ods_acquisition_t_null_value_count_table_stats select col_id, null_value_count from db_custscience_interns.col_11_DB_CUSTBASE_PRODREFRESH_ods_acquisition_t_null_value_count_table_stats ;</v>
      </c>
      <c r="BK22" t="s">
        <v>10542</v>
      </c>
      <c r="BM22" s="212" t="s">
        <v>10280</v>
      </c>
      <c r="BN22" s="278">
        <v>11</v>
      </c>
      <c r="BO22" s="278" t="s">
        <v>10527</v>
      </c>
      <c r="BQ22" s="16" t="str">
        <f t="shared" si="15"/>
        <v>drop table db_custscience_interns.col_11_DB_CUSTBASE_PRODREFRESH_ods_acquisition_t_null_value_count_table_stats ;</v>
      </c>
      <c r="BR22" t="s">
        <v>10543</v>
      </c>
    </row>
    <row r="23" spans="1:70">
      <c r="A23" s="222" t="s">
        <v>4710</v>
      </c>
      <c r="B23" s="16" t="str">
        <f t="shared" si="16"/>
        <v>flow_key            bigint                                  </v>
      </c>
      <c r="C23" s="20">
        <f t="shared" si="2"/>
        <v>10</v>
      </c>
      <c r="D23" s="20">
        <f t="shared" si="3"/>
        <v>12</v>
      </c>
      <c r="E23" s="20">
        <f t="shared" si="4"/>
        <v>60</v>
      </c>
      <c r="F23" s="20"/>
      <c r="G23" s="20">
        <f t="shared" si="5"/>
        <v>0</v>
      </c>
      <c r="H23" s="36" t="str">
        <f t="shared" si="0"/>
        <v>FLOW_KEY </v>
      </c>
      <c r="I23" s="279" t="str">
        <f t="shared" si="6"/>
        <v>        bigint                                  </v>
      </c>
      <c r="J23" s="29">
        <v>12</v>
      </c>
      <c r="K23" s="216">
        <f t="shared" si="7"/>
        <v>149</v>
      </c>
      <c r="L23" s="57" t="s">
        <v>10527</v>
      </c>
      <c r="O23" s="169"/>
      <c r="P23" s="169"/>
      <c r="Q23" s="169"/>
      <c r="S23" s="164"/>
      <c r="T23" s="164"/>
      <c r="U23" s="164"/>
      <c r="V23" s="164"/>
      <c r="W23" s="164"/>
      <c r="X23" s="164"/>
      <c r="Y23" s="164"/>
      <c r="Z23" s="164"/>
      <c r="AA23" s="164"/>
      <c r="AB23" s="164"/>
      <c r="AC23" s="164"/>
      <c r="AD23" s="164"/>
      <c r="AE23" s="164"/>
      <c r="AF23" s="164"/>
      <c r="AG23" s="164"/>
      <c r="AH23" s="164"/>
      <c r="AI23" s="197" t="str">
        <f t="shared" si="8"/>
        <v>col_12</v>
      </c>
      <c r="AJ23" s="196" t="str">
        <f t="shared" si="9"/>
        <v>create table db_custscience_interns.col_12_DB_CUSTBASE_PRODREFRESH_ods_acquisition_t_distinct_values_table_stats (col_id int, distinct_values bigint) Row format delimited Fields terminated by '\t' Lines terminated by '\n'  Stored as textfile ;</v>
      </c>
      <c r="AK23" t="s">
        <v>10544</v>
      </c>
      <c r="AN23" s="16" t="str">
        <f t="shared" si="10"/>
        <v>insert into table db_custscience_interns.col_12_DB_CUSTBASE_PRODREFRESH_ods_acquisition_t_distinct_values_table_stats select '12' as col_id, count (distinct FLOW_KEY ) as distinct_values</v>
      </c>
      <c r="AO23" t="s">
        <v>10545</v>
      </c>
      <c r="AR23" s="16" t="str">
        <f t="shared" si="11"/>
        <v>insert into table db_custscience_interns.SUMMARY_of_DB_CUSTBASE_PRODREFRESH_ods_acquisition_t_distinct_values_table_stats select col_id, distinct_values from db_custscience_interns.col_12_DB_CUSTBASE_PRODREFRESH_ods_acquisition_t_distinct_values_table_stats ;</v>
      </c>
      <c r="AS23" t="s">
        <v>10546</v>
      </c>
      <c r="AU23" s="212" t="s">
        <v>10547</v>
      </c>
      <c r="AV23" s="212">
        <v>8</v>
      </c>
      <c r="AW23" s="212">
        <v>13097</v>
      </c>
      <c r="AY23" s="16" t="str">
        <f t="shared" si="12"/>
        <v>drop table db_custscience_interns.col_12_DB_CUSTBASE_PRODREFRESH_ods_acquisition_t_distinct_values_table_stats;</v>
      </c>
      <c r="AZ23" t="s">
        <v>10548</v>
      </c>
      <c r="BB23" s="16" t="str">
        <f t="shared" si="13"/>
        <v>create table db_custscience_interns.col_12_DB_CUSTBASE_PRODREFRESH_ods_acquisition_t_null_value_count_table_stats (col_id int, null_value_count bigint) Row format delimited Fields terminated by '\t' Lines terminated by '\n'  Stored as textfile ;</v>
      </c>
      <c r="BC23" t="s">
        <v>10549</v>
      </c>
      <c r="BF23" s="16" t="str">
        <f t="shared" si="1"/>
        <v xml:space="preserve">insert into table db_custscience_interns.col_12_DB_CUSTBASE_PRODREFRESH_ods_acquisition_t_null_value_count_table_stats select '12' as col_id, count (customer_key) as null_value_count where FLOW_KEY  IS NULL </v>
      </c>
      <c r="BG23" t="s">
        <v>10550</v>
      </c>
      <c r="BJ23" s="16" t="str">
        <f t="shared" si="14"/>
        <v>insert into table db_custscience_interns.SUMMARY_of_DB_CUSTBASE_PRODREFRESH_ods_acquisition_t_null_value_count_table_stats select col_id, null_value_count from db_custscience_interns.col_12_DB_CUSTBASE_PRODREFRESH_ods_acquisition_t_null_value_count_table_stats ;</v>
      </c>
      <c r="BK23" t="s">
        <v>10551</v>
      </c>
      <c r="BM23" s="212" t="s">
        <v>10289</v>
      </c>
      <c r="BN23" s="278">
        <v>12</v>
      </c>
      <c r="BO23" s="278" t="s">
        <v>10527</v>
      </c>
      <c r="BQ23" s="16" t="str">
        <f t="shared" si="15"/>
        <v>drop table db_custscience_interns.col_12_DB_CUSTBASE_PRODREFRESH_ods_acquisition_t_null_value_count_table_stats ;</v>
      </c>
      <c r="BR23" t="s">
        <v>10552</v>
      </c>
    </row>
    <row r="24" spans="1:70">
      <c r="A24" s="222" t="s">
        <v>5188</v>
      </c>
      <c r="B24" s="16" t="str">
        <f t="shared" si="16"/>
        <v>crt_tmst            string                                  </v>
      </c>
      <c r="C24" s="20">
        <f t="shared" si="2"/>
        <v>10</v>
      </c>
      <c r="D24" s="20">
        <f t="shared" si="3"/>
        <v>12</v>
      </c>
      <c r="E24" s="20">
        <f t="shared" si="4"/>
        <v>60</v>
      </c>
      <c r="F24" s="20"/>
      <c r="G24" s="20">
        <f t="shared" si="5"/>
        <v>0</v>
      </c>
      <c r="H24" s="36" t="str">
        <f t="shared" si="0"/>
        <v>CRT_TMST </v>
      </c>
      <c r="I24" s="279" t="str">
        <f t="shared" si="6"/>
        <v>        string                                  </v>
      </c>
      <c r="J24" s="29">
        <v>13</v>
      </c>
      <c r="K24" s="216">
        <f t="shared" si="7"/>
        <v>9383</v>
      </c>
      <c r="L24" s="57" t="s">
        <v>10527</v>
      </c>
      <c r="O24" s="169"/>
      <c r="P24" s="169"/>
      <c r="Q24" s="169"/>
      <c r="S24" s="164"/>
      <c r="T24" s="164"/>
      <c r="U24" s="164"/>
      <c r="V24" s="164"/>
      <c r="W24" s="164"/>
      <c r="X24" s="164"/>
      <c r="Y24" s="164"/>
      <c r="Z24" s="164"/>
      <c r="AA24" s="164"/>
      <c r="AB24" s="164"/>
      <c r="AC24" s="164"/>
      <c r="AD24" s="164"/>
      <c r="AE24" s="164"/>
      <c r="AF24" s="164"/>
      <c r="AG24" s="164"/>
      <c r="AH24" s="164"/>
      <c r="AI24" s="197" t="str">
        <f t="shared" si="8"/>
        <v>col_13</v>
      </c>
      <c r="AJ24" s="196" t="str">
        <f t="shared" si="9"/>
        <v>create table db_custscience_interns.col_13_DB_CUSTBASE_PRODREFRESH_ods_acquisition_t_distinct_values_table_stats (col_id int, distinct_values bigint) Row format delimited Fields terminated by '\t' Lines terminated by '\n'  Stored as textfile ;</v>
      </c>
      <c r="AK24" t="s">
        <v>10553</v>
      </c>
      <c r="AN24" s="16" t="str">
        <f t="shared" si="10"/>
        <v>insert into table db_custscience_interns.col_13_DB_CUSTBASE_PRODREFRESH_ods_acquisition_t_distinct_values_table_stats select '13' as col_id, count (distinct CRT_TMST ) as distinct_values</v>
      </c>
      <c r="AO24" t="s">
        <v>10554</v>
      </c>
      <c r="AR24" s="16" t="str">
        <f t="shared" si="11"/>
        <v>insert into table db_custscience_interns.SUMMARY_of_DB_CUSTBASE_PRODREFRESH_ods_acquisition_t_distinct_values_table_stats select col_id, distinct_values from db_custscience_interns.col_13_DB_CUSTBASE_PRODREFRESH_ods_acquisition_t_distinct_values_table_stats ;</v>
      </c>
      <c r="AS24" t="s">
        <v>10555</v>
      </c>
      <c r="AU24" s="212" t="s">
        <v>10556</v>
      </c>
      <c r="AV24" s="212">
        <v>9</v>
      </c>
      <c r="AW24" s="212">
        <v>15476</v>
      </c>
      <c r="AY24" s="16" t="str">
        <f t="shared" si="12"/>
        <v>drop table db_custscience_interns.col_13_DB_CUSTBASE_PRODREFRESH_ods_acquisition_t_distinct_values_table_stats;</v>
      </c>
      <c r="AZ24" t="s">
        <v>10557</v>
      </c>
      <c r="BB24" s="16" t="str">
        <f t="shared" si="13"/>
        <v>create table db_custscience_interns.col_13_DB_CUSTBASE_PRODREFRESH_ods_acquisition_t_null_value_count_table_stats (col_id int, null_value_count bigint) Row format delimited Fields terminated by '\t' Lines terminated by '\n'  Stored as textfile ;</v>
      </c>
      <c r="BC24" t="s">
        <v>10558</v>
      </c>
      <c r="BF24" s="16" t="str">
        <f t="shared" si="1"/>
        <v xml:space="preserve">insert into table db_custscience_interns.col_13_DB_CUSTBASE_PRODREFRESH_ods_acquisition_t_null_value_count_table_stats select '13' as col_id, count (customer_key) as null_value_count where CRT_TMST  IS NULL </v>
      </c>
      <c r="BG24" t="s">
        <v>10559</v>
      </c>
      <c r="BJ24" s="16" t="str">
        <f t="shared" si="14"/>
        <v>insert into table db_custscience_interns.SUMMARY_of_DB_CUSTBASE_PRODREFRESH_ods_acquisition_t_null_value_count_table_stats select col_id, null_value_count from db_custscience_interns.col_13_DB_CUSTBASE_PRODREFRESH_ods_acquisition_t_null_value_count_table_stats ;</v>
      </c>
      <c r="BK24" t="s">
        <v>10560</v>
      </c>
      <c r="BM24" s="212" t="s">
        <v>10298</v>
      </c>
      <c r="BN24" s="278">
        <v>13</v>
      </c>
      <c r="BO24" s="278" t="s">
        <v>10527</v>
      </c>
      <c r="BQ24" s="16" t="str">
        <f t="shared" si="15"/>
        <v>drop table db_custscience_interns.col_13_DB_CUSTBASE_PRODREFRESH_ods_acquisition_t_null_value_count_table_stats ;</v>
      </c>
      <c r="BR24" t="s">
        <v>10561</v>
      </c>
    </row>
    <row r="25" spans="1:70">
      <c r="A25" s="222" t="s">
        <v>5491</v>
      </c>
      <c r="B25" s="16" t="str">
        <f t="shared" si="16"/>
        <v>updt_tmst           string </v>
      </c>
      <c r="C25" s="20">
        <f t="shared" si="2"/>
        <v>10</v>
      </c>
      <c r="D25" s="20">
        <f t="shared" si="3"/>
        <v>12</v>
      </c>
      <c r="E25" s="20">
        <f t="shared" si="4"/>
        <v>27</v>
      </c>
      <c r="F25" s="20"/>
      <c r="G25" s="20">
        <f t="shared" si="5"/>
        <v>0</v>
      </c>
      <c r="H25" s="36" t="str">
        <f t="shared" si="0"/>
        <v>UPDT_TMST</v>
      </c>
      <c r="I25" s="279" t="str">
        <f t="shared" si="6"/>
        <v>        string </v>
      </c>
      <c r="J25" s="29">
        <v>14</v>
      </c>
      <c r="K25" s="216">
        <f t="shared" si="7"/>
        <v>9383</v>
      </c>
      <c r="L25" s="57" t="s">
        <v>10527</v>
      </c>
      <c r="O25" s="169"/>
      <c r="P25" s="169"/>
      <c r="Q25" s="169"/>
      <c r="S25" s="164"/>
      <c r="T25" s="164"/>
      <c r="U25" s="164"/>
      <c r="V25" s="164"/>
      <c r="W25" s="164"/>
      <c r="X25" s="164"/>
      <c r="Y25" s="164"/>
      <c r="Z25" s="164"/>
      <c r="AA25" s="164"/>
      <c r="AB25" s="164"/>
      <c r="AC25" s="164"/>
      <c r="AD25" s="164"/>
      <c r="AE25" s="164"/>
      <c r="AF25" s="164"/>
      <c r="AG25" s="164"/>
      <c r="AH25" s="164"/>
      <c r="AI25" s="197" t="str">
        <f t="shared" si="8"/>
        <v>col_14</v>
      </c>
      <c r="AJ25" s="196" t="str">
        <f t="shared" si="9"/>
        <v>create table db_custscience_interns.col_14_DB_CUSTBASE_PRODREFRESH_ods_acquisition_t_distinct_values_table_stats (col_id int, distinct_values bigint) Row format delimited Fields terminated by '\t' Lines terminated by '\n'  Stored as textfile ;</v>
      </c>
      <c r="AK25" t="s">
        <v>10562</v>
      </c>
      <c r="AN25" s="16" t="str">
        <f t="shared" si="10"/>
        <v>insert into table db_custscience_interns.col_14_DB_CUSTBASE_PRODREFRESH_ods_acquisition_t_distinct_values_table_stats select '14' as col_id, count (distinct UPDT_TMST) as distinct_values</v>
      </c>
      <c r="AO25" t="s">
        <v>10563</v>
      </c>
      <c r="AR25" s="16" t="str">
        <f t="shared" si="11"/>
        <v>insert into table db_custscience_interns.SUMMARY_of_DB_CUSTBASE_PRODREFRESH_ods_acquisition_t_distinct_values_table_stats select col_id, distinct_values from db_custscience_interns.col_14_DB_CUSTBASE_PRODREFRESH_ods_acquisition_t_distinct_values_table_stats ;</v>
      </c>
      <c r="AS25" t="s">
        <v>10564</v>
      </c>
      <c r="AU25" s="212" t="s">
        <v>6573</v>
      </c>
      <c r="AV25" s="212">
        <v>10</v>
      </c>
      <c r="AW25" s="212">
        <v>25</v>
      </c>
      <c r="AY25" s="16" t="str">
        <f t="shared" si="12"/>
        <v>drop table db_custscience_interns.col_14_DB_CUSTBASE_PRODREFRESH_ods_acquisition_t_distinct_values_table_stats;</v>
      </c>
      <c r="AZ25" t="s">
        <v>10565</v>
      </c>
      <c r="BB25" s="16" t="str">
        <f t="shared" si="13"/>
        <v>create table db_custscience_interns.col_14_DB_CUSTBASE_PRODREFRESH_ods_acquisition_t_null_value_count_table_stats (col_id int, null_value_count bigint) Row format delimited Fields terminated by '\t' Lines terminated by '\n'  Stored as textfile ;</v>
      </c>
      <c r="BC25" t="s">
        <v>10566</v>
      </c>
      <c r="BF25" s="16" t="str">
        <f t="shared" si="1"/>
        <v xml:space="preserve">insert into table db_custscience_interns.col_14_DB_CUSTBASE_PRODREFRESH_ods_acquisition_t_null_value_count_table_stats select '14' as col_id, count (customer_key) as null_value_count where UPDT_TMST IS NULL </v>
      </c>
      <c r="BG25" t="s">
        <v>10567</v>
      </c>
      <c r="BJ25" s="16" t="str">
        <f t="shared" si="14"/>
        <v>insert into table db_custscience_interns.SUMMARY_of_DB_CUSTBASE_PRODREFRESH_ods_acquisition_t_null_value_count_table_stats select col_id, null_value_count from db_custscience_interns.col_14_DB_CUSTBASE_PRODREFRESH_ods_acquisition_t_null_value_count_table_stats ;</v>
      </c>
      <c r="BK25" t="s">
        <v>10568</v>
      </c>
      <c r="BM25" s="212" t="s">
        <v>10308</v>
      </c>
      <c r="BN25" s="278">
        <v>14</v>
      </c>
      <c r="BO25" s="278" t="s">
        <v>10527</v>
      </c>
      <c r="BQ25" s="16" t="str">
        <f t="shared" si="15"/>
        <v>drop table db_custscience_interns.col_14_DB_CUSTBASE_PRODREFRESH_ods_acquisition_t_null_value_count_table_stats ;</v>
      </c>
      <c r="BR25" t="s">
        <v>10569</v>
      </c>
    </row>
    <row r="26" spans="1:70">
      <c r="AO26" s="280" t="s">
        <v>4089</v>
      </c>
      <c r="BG26" s="280" t="s">
        <v>4089</v>
      </c>
    </row>
    <row r="27" spans="1:70" ht="409.5">
      <c r="A27" s="1" t="s">
        <v>10570</v>
      </c>
    </row>
    <row r="28" spans="1:70">
      <c r="A28" t="s">
        <v>3221</v>
      </c>
      <c r="S28"/>
      <c r="T28"/>
      <c r="U28"/>
      <c r="V28"/>
      <c r="W28"/>
      <c r="X28"/>
      <c r="Y28"/>
      <c r="Z28"/>
      <c r="AA28"/>
      <c r="AB28"/>
      <c r="AC28"/>
      <c r="AD28"/>
      <c r="AE28"/>
      <c r="AF28"/>
      <c r="AG28"/>
      <c r="AH28"/>
      <c r="AI28"/>
      <c r="AJ28"/>
      <c r="BA28"/>
      <c r="BJ28"/>
    </row>
  </sheetData>
  <mergeCells count="5">
    <mergeCell ref="H1:K1"/>
    <mergeCell ref="I3:M3"/>
    <mergeCell ref="I4:M4"/>
    <mergeCell ref="I5:M5"/>
    <mergeCell ref="I6:M6"/>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26"/>
  <sheetViews>
    <sheetView zoomScale="80" zoomScaleNormal="80" workbookViewId="0">
      <selection activeCell="G6" sqref="G6:K6"/>
    </sheetView>
  </sheetViews>
  <sheetFormatPr defaultColWidth="8.85546875" defaultRowHeight="15" outlineLevelCol="1"/>
  <cols>
    <col min="1" max="1" width="69.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218" t="str">
        <f>UPPER(H5)</f>
        <v>ODS_ARC_BRAND_CUSTOMER_T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DB_CUSTBASE_PRODREFRESH.ods_arc_brand_customer_t acquisition_date = "22-APR-17" limit 10000;'&gt;DB_CUSTBASE_PRODREFRESH_DB_CUSTBASE_PRODREFRESH.ods_arc_brand_customer_t_10k_sample.txt;</v>
      </c>
    </row>
    <row r="4" spans="1:73" ht="15.75" thickBot="1">
      <c r="G4" s="3" t="s">
        <v>88</v>
      </c>
      <c r="H4" s="219" t="str">
        <f>LEFT(H6,(FIND(".",H6)-1))</f>
        <v>DB_CUSTBASE_PRODREFRESH</v>
      </c>
      <c r="I4" s="219" t="e">
        <f>LEFT(I6,(FIND(".",I6)-1))</f>
        <v>#VALUE!</v>
      </c>
      <c r="J4" s="219" t="e">
        <f>LEFT(J6,(FIND(".",J6)-1))</f>
        <v>#VALUE!</v>
      </c>
      <c r="K4" s="219"/>
      <c r="L4" s="219" t="e">
        <f>LEFT(L6,(FIND(".",L6)-1))</f>
        <v>#VALUE!</v>
      </c>
      <c r="M4" s="219"/>
      <c r="N4" s="40" t="s">
        <v>108</v>
      </c>
      <c r="AM4" s="15" t="s">
        <v>4049</v>
      </c>
      <c r="BE4" s="15" t="s">
        <v>4049</v>
      </c>
      <c r="BU4" t="s">
        <v>10583</v>
      </c>
    </row>
    <row r="5" spans="1:73">
      <c r="B5" s="9"/>
      <c r="G5" s="3" t="s">
        <v>89</v>
      </c>
      <c r="H5" s="219" t="str">
        <f>RIGHT(H6,(LEN(H6)-(FIND(".",H6))))</f>
        <v>ods_arc_brand_customer_t</v>
      </c>
      <c r="I5" s="219" t="e">
        <f>RIGHT(I6,(LEN(I6)-(FIND(".",I6))))</f>
        <v>#VALUE!</v>
      </c>
      <c r="J5" s="219" t="e">
        <f>RIGHT(J6,(LEN(J6)-(FIND(".",J6))))</f>
        <v>#VALUE!</v>
      </c>
      <c r="K5" s="219"/>
      <c r="L5" s="219" t="e">
        <f>RIGHT(L6,(LEN(L6)-(FIND(".",L6))))</f>
        <v>#VALUE!</v>
      </c>
      <c r="M5" s="219"/>
      <c r="AM5" s="60" t="s">
        <v>10584</v>
      </c>
      <c r="BE5" s="60" t="s">
        <v>10585</v>
      </c>
    </row>
    <row r="6" spans="1:73">
      <c r="G6" s="3" t="s">
        <v>90</v>
      </c>
      <c r="H6" s="221" t="s">
        <v>4436</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10586</v>
      </c>
      <c r="BL8" t="s">
        <v>10587</v>
      </c>
    </row>
    <row r="9" spans="1:73">
      <c r="A9" t="s">
        <v>10588</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DB_CUSTBASE_PRODREFRESH.ods_arc_brand_customer_t</v>
      </c>
      <c r="AN11" s="205" t="s">
        <v>10589</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db_custscience_interns.SUMMARY_of_DB_CUSTBASE_PRODREFRESH_ods_arc_brand_customer_t_distinct_values_table_stats (col_id int, distinct_values bigint) Row format delimited Fields terminated by '\t' Lines terminated by '\n'  Stored as textfile ;</v>
      </c>
      <c r="AR11" s="205" t="s">
        <v>10590</v>
      </c>
      <c r="BE11" s="209" t="str">
        <f>"from "&amp;$H$6</f>
        <v>from DB_CUSTBASE_PRODREFRESH.ods_arc_brand_customer_t</v>
      </c>
      <c r="BF11" s="32" t="s">
        <v>10589</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db_custscience_interns.SUMMARY_of_DB_CUSTBASE_PRODREFRESH_ods_arc_brand_customer_t_null_value_count_table_stats (col_id int, null_value_count bigint) Row format delimited Fields terminated by '\t' Lines terminated by '\n'  Stored as textfile ;</v>
      </c>
      <c r="BJ11" s="32" t="s">
        <v>10591</v>
      </c>
      <c r="BL11" s="212" t="s">
        <v>2</v>
      </c>
    </row>
    <row r="12" spans="1:73">
      <c r="A12" s="222" t="s">
        <v>4677</v>
      </c>
      <c r="B12" s="16" t="str">
        <f>TRIM(A12)</f>
        <v>cust_key            bigint                                  </v>
      </c>
      <c r="C12" s="20">
        <f>SEARCH(" ",B12)</f>
        <v>10</v>
      </c>
      <c r="D12" s="20">
        <f>IFERROR(SEARCH(" ",B12,C12+1),0)</f>
        <v>12</v>
      </c>
      <c r="E12" s="20">
        <f>LEN(B12)</f>
        <v>60</v>
      </c>
      <c r="F12" s="20"/>
      <c r="G12" s="62" t="str">
        <f t="shared" ref="G12:G23" si="0">UPPER(LEFT(B12,C12-1))</f>
        <v>CUST_KEY </v>
      </c>
      <c r="H12" s="62" t="str">
        <f t="shared" ref="H12:H23" si="1">TRIM(RIGHT(A12,LEN(A12) - (C12+1)))</f>
        <v>        bigint                                  </v>
      </c>
      <c r="I12" s="223">
        <v>1</v>
      </c>
      <c r="J12" s="224">
        <f>VLOOKUP($I12,$AU:$AV,2,FALSE)</f>
        <v>0</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db_custscience_interns.col_1_DB_CUSTBASE_PRODREFRESH_ods_arc_brand_customer_t_distinct_values_table_stats (col_id int, distinct_values bigint) Row format delimited Fields terminated by '\t' Lines terminated by '\n'  Stored as textfile ;</v>
      </c>
      <c r="AJ12" t="s">
        <v>10592</v>
      </c>
      <c r="AM12" s="16" t="str">
        <f>"insert into table "&amp;"db_custscience_interns."&amp;$AH12&amp;"_"&amp;$H$4&amp;"_"&amp;$H$5&amp;"_distinct_values_table_stats select "&amp;"'"&amp;$I12&amp;"'"&amp;" as col_id, count (distinct "&amp;$G12&amp;") as distinct_values"</f>
        <v>insert into table db_custscience_interns.col_1_DB_CUSTBASE_PRODREFRESH_ods_arc_brand_customer_t_distinct_values_table_stats select '1' as col_id, count (distinct CUST_KEY ) as distinct_values</v>
      </c>
      <c r="AN12" t="s">
        <v>10593</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db_custscience_interns.SUMMARY_of_DB_CUSTBASE_PRODREFRESH_ods_arc_brand_customer_t_distinct_values_table_stats select col_id, distinct_values from db_custscience_interns.col_1_DB_CUSTBASE_PRODREFRESH_ods_arc_brand_customer_t_distinct_values_table_stats ;</v>
      </c>
      <c r="AR12" t="s">
        <v>10594</v>
      </c>
      <c r="AT12" s="212" t="s">
        <v>5214</v>
      </c>
      <c r="AU12" s="212">
        <v>1</v>
      </c>
      <c r="AV12" s="212">
        <v>0</v>
      </c>
      <c r="AX12" s="16" t="str">
        <f>"drop table db_custscience_interns."&amp;$AH12&amp;"_"&amp;$H$4&amp;"_"&amp;$H$5&amp;"_distinct_values_table_stats;"</f>
        <v>drop table db_custscience_interns.col_1_DB_CUSTBASE_PRODREFRESH_ods_arc_brand_customer_t_distinct_values_table_stats;</v>
      </c>
      <c r="AY12" t="s">
        <v>10595</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db_custscience_interns.col_1_DB_CUSTBASE_PRODREFRESH_ods_arc_brand_customer_t_null_value_count_table_stats (col_id int, null_value_count bigint) Row format delimited Fields terminated by '\t' Lines terminated by '\n'  Stored as textfile ;</v>
      </c>
      <c r="BB12" t="s">
        <v>10596</v>
      </c>
      <c r="BE12" s="16" t="str">
        <f>"insert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db_custscience_interns.col_1_DB_CUSTBASE_PRODREFRESH_ods_arc_brand_customer_t_null_value_count_table_stats select '1' as col_id, count (cust_key) as null_value_count where CUST_KEY  IS NULL </v>
      </c>
      <c r="BF12" t="s">
        <v>10597</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db_custscience_interns.SUMMARY_of_DB_CUSTBASE_PRODREFRESH_ods_arc_brand_customer_t_null_value_count_table_stats select col_id, null_value_count from db_custscience_interns.col_1_DB_CUSTBASE_PRODREFRESH_ods_arc_brand_customer_t_null_value_count_table_stats ;</v>
      </c>
      <c r="BJ12" t="s">
        <v>10598</v>
      </c>
      <c r="BL12" s="212" t="s">
        <v>5214</v>
      </c>
      <c r="BM12" s="212">
        <v>1</v>
      </c>
      <c r="BN12" s="212">
        <v>0</v>
      </c>
      <c r="BP12" s="16" t="str">
        <f>"drop table db_custscience_interns."&amp;$AH12&amp;"_"&amp;$H$4&amp;"_"&amp;$H$5&amp;"_null_value_count_table_stats ;"</f>
        <v>drop table db_custscience_interns.col_1_DB_CUSTBASE_PRODREFRESH_ods_arc_brand_customer_t_null_value_count_table_stats ;</v>
      </c>
      <c r="BQ12" t="s">
        <v>10599</v>
      </c>
    </row>
    <row r="13" spans="1:73">
      <c r="A13" s="222" t="s">
        <v>5216</v>
      </c>
      <c r="B13" s="16" t="str">
        <f t="shared" ref="B13:B23" si="2">TRIM(A13)</f>
        <v>brand               string                                  </v>
      </c>
      <c r="C13" s="20">
        <f t="shared" ref="C13:C23" si="3">SEARCH(" ",B13)</f>
        <v>6</v>
      </c>
      <c r="D13" s="20">
        <f t="shared" ref="D13:D23" si="4">IFERROR(SEARCH(" ",B13,C13+1),0)</f>
        <v>8</v>
      </c>
      <c r="E13" s="20"/>
      <c r="F13" s="20"/>
      <c r="G13" s="36" t="str">
        <f t="shared" si="0"/>
        <v>BRAND</v>
      </c>
      <c r="H13" s="36" t="str">
        <f t="shared" si="1"/>
        <v>            string                                  </v>
      </c>
      <c r="I13" s="226">
        <v>2</v>
      </c>
      <c r="J13" s="224">
        <f t="shared" ref="J13:J23" si="5">VLOOKUP($I13,$AU:$AV,2,FALSE)</f>
        <v>0</v>
      </c>
      <c r="K13" s="224">
        <f t="shared" ref="K13:K23" si="6">VLOOKUP($I13,$BM:$BN,2,FALSE)</f>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3" si="7">"col_"&amp;I13</f>
        <v>col_2</v>
      </c>
      <c r="AI13" s="196" t="str">
        <f t="shared" ref="AI13:AI23" si="8">"create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db_custscience_interns.col_2_DB_CUSTBASE_PRODREFRESH_ods_arc_brand_customer_t_distinct_values_table_stats (col_id int, distinct_values bigint) Row format delimited Fields terminated by '\t' Lines terminated by '\n'  Stored as textfile ;</v>
      </c>
      <c r="AJ13" t="s">
        <v>10600</v>
      </c>
      <c r="AM13" s="16" t="str">
        <f t="shared" ref="AM13:AM23" si="9">"insert into table "&amp;"db_custscience_interns."&amp;$AH13&amp;"_"&amp;$H$4&amp;"_"&amp;$H$5&amp;"_distinct_values_table_stats select "&amp;"'"&amp;$I13&amp;"'"&amp;" as col_id, count (distinct "&amp;$G13&amp;") as distinct_values"</f>
        <v>insert into table db_custscience_interns.col_2_DB_CUSTBASE_PRODREFRESH_ods_arc_brand_customer_t_distinct_values_table_stats select '2' as col_id, count (distinct BRAND) as distinct_values</v>
      </c>
      <c r="AN13" t="s">
        <v>10601</v>
      </c>
      <c r="AQ13" s="16" t="str">
        <f t="shared" ref="AQ13:AQ23" si="10">"insert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db_custscience_interns.SUMMARY_of_DB_CUSTBASE_PRODREFRESH_ods_arc_brand_customer_t_distinct_values_table_stats select col_id, distinct_values from db_custscience_interns.col_2_DB_CUSTBASE_PRODREFRESH_ods_arc_brand_customer_t_distinct_values_table_stats ;</v>
      </c>
      <c r="AR13" t="s">
        <v>10602</v>
      </c>
      <c r="AT13" s="212" t="s">
        <v>5225</v>
      </c>
      <c r="AU13" s="212">
        <v>2</v>
      </c>
      <c r="AV13" s="212">
        <v>0</v>
      </c>
      <c r="AX13" s="16" t="str">
        <f t="shared" ref="AX13:AX23" si="11">"drop table db_custscience_interns."&amp;$AH13&amp;"_"&amp;$H$4&amp;"_"&amp;$H$5&amp;"_distinct_values_table_stats;"</f>
        <v>drop table db_custscience_interns.col_2_DB_CUSTBASE_PRODREFRESH_ods_arc_brand_customer_t_distinct_values_table_stats;</v>
      </c>
      <c r="AY13" t="s">
        <v>10603</v>
      </c>
      <c r="BA13" s="16" t="str">
        <f t="shared" ref="BA13:BA23"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db_custscience_interns.col_2_DB_CUSTBASE_PRODREFRESH_ods_arc_brand_customer_t_null_value_count_table_stats (col_id int, null_value_count bigint) Row format delimited Fields terminated by '\t' Lines terminated by '\n'  Stored as textfile ;</v>
      </c>
      <c r="BB13" t="s">
        <v>10604</v>
      </c>
      <c r="BE13" s="16" t="str">
        <f t="shared" ref="BE13:BE23" si="13">"insert into table "&amp;"db_custscience_interns."&amp;$AH13&amp;"_"&amp;$H$4&amp;"_"&amp;$H$5&amp;"_null_value_count_table_stats select "&amp;"'"&amp;$I13&amp;"'"&amp;" as col_id, count (cust_key) as null_value_count where "&amp;$G13&amp;" IS NULL "</f>
        <v xml:space="preserve">insert into table db_custscience_interns.col_2_DB_CUSTBASE_PRODREFRESH_ods_arc_brand_customer_t_null_value_count_table_stats select '2' as col_id, count (cust_key) as null_value_count where BRAND IS NULL </v>
      </c>
      <c r="BF13" t="s">
        <v>10605</v>
      </c>
      <c r="BI13" s="16" t="str">
        <f t="shared" ref="BI13:BI23"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db_custscience_interns.SUMMARY_of_DB_CUSTBASE_PRODREFRESH_ods_arc_brand_customer_t_null_value_count_table_stats select col_id, null_value_count from db_custscience_interns.col_2_DB_CUSTBASE_PRODREFRESH_ods_arc_brand_customer_t_null_value_count_table_stats ;</v>
      </c>
      <c r="BJ13" t="s">
        <v>10606</v>
      </c>
      <c r="BL13" s="212" t="s">
        <v>5225</v>
      </c>
      <c r="BM13" s="212">
        <v>2</v>
      </c>
      <c r="BN13" s="212">
        <v>0</v>
      </c>
      <c r="BP13" s="16" t="str">
        <f t="shared" ref="BP13:BP23" si="15">"drop table db_custscience_interns."&amp;$AH13&amp;"_"&amp;$H$4&amp;"_"&amp;$H$5&amp;"_null_value_count_table_stats ;"</f>
        <v>drop table db_custscience_interns.col_2_DB_CUSTBASE_PRODREFRESH_ods_arc_brand_customer_t_null_value_count_table_stats ;</v>
      </c>
      <c r="BQ13" t="s">
        <v>10607</v>
      </c>
    </row>
    <row r="14" spans="1:73">
      <c r="A14" s="222" t="s">
        <v>5300</v>
      </c>
      <c r="B14" s="16" t="str">
        <f t="shared" si="2"/>
        <v>brand_cd            bigint                                  </v>
      </c>
      <c r="C14" s="20">
        <f t="shared" si="3"/>
        <v>10</v>
      </c>
      <c r="D14" s="20">
        <f t="shared" si="4"/>
        <v>12</v>
      </c>
      <c r="E14" s="20"/>
      <c r="F14" s="20"/>
      <c r="G14" s="36" t="str">
        <f t="shared" si="0"/>
        <v>BRAND_CD </v>
      </c>
      <c r="H14" s="36" t="str">
        <f t="shared" si="1"/>
        <v>        bigint                                  </v>
      </c>
      <c r="I14" s="226">
        <v>3</v>
      </c>
      <c r="J14" s="224">
        <f t="shared" si="5"/>
        <v>0</v>
      </c>
      <c r="K14" s="224">
        <f t="shared" si="6"/>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7"/>
        <v>col_3</v>
      </c>
      <c r="AI14" s="196" t="str">
        <f t="shared" si="8"/>
        <v>create table db_custscience_interns.col_3_DB_CUSTBASE_PRODREFRESH_ods_arc_brand_customer_t_distinct_values_table_stats (col_id int, distinct_values bigint) Row format delimited Fields terminated by '\t' Lines terminated by '\n'  Stored as textfile ;</v>
      </c>
      <c r="AJ14" t="s">
        <v>10608</v>
      </c>
      <c r="AM14" s="16" t="str">
        <f t="shared" si="9"/>
        <v>insert into table db_custscience_interns.col_3_DB_CUSTBASE_PRODREFRESH_ods_arc_brand_customer_t_distinct_values_table_stats select '3' as col_id, count (distinct BRAND_CD ) as distinct_values</v>
      </c>
      <c r="AN14" t="s">
        <v>10609</v>
      </c>
      <c r="AQ14" s="16" t="str">
        <f t="shared" si="10"/>
        <v>insert into table db_custscience_interns.SUMMARY_of_DB_CUSTBASE_PRODREFRESH_ods_arc_brand_customer_t_distinct_values_table_stats select col_id, distinct_values from db_custscience_interns.col_3_DB_CUSTBASE_PRODREFRESH_ods_arc_brand_customer_t_distinct_values_table_stats ;</v>
      </c>
      <c r="AR14" t="s">
        <v>10610</v>
      </c>
      <c r="AT14" s="212" t="s">
        <v>5236</v>
      </c>
      <c r="AU14" s="212">
        <v>11</v>
      </c>
      <c r="AV14" s="212">
        <v>0</v>
      </c>
      <c r="AX14" s="16" t="str">
        <f t="shared" si="11"/>
        <v>drop table db_custscience_interns.col_3_DB_CUSTBASE_PRODREFRESH_ods_arc_brand_customer_t_distinct_values_table_stats;</v>
      </c>
      <c r="AY14" t="s">
        <v>10611</v>
      </c>
      <c r="BA14" s="16" t="str">
        <f t="shared" si="12"/>
        <v>create table db_custscience_interns.col_3_DB_CUSTBASE_PRODREFRESH_ods_arc_brand_customer_t_null_value_count_table_stats (col_id int, null_value_count bigint) Row format delimited Fields terminated by '\t' Lines terminated by '\n'  Stored as textfile ;</v>
      </c>
      <c r="BB14" t="s">
        <v>10612</v>
      </c>
      <c r="BE14" s="16" t="str">
        <f t="shared" si="13"/>
        <v xml:space="preserve">insert into table db_custscience_interns.col_3_DB_CUSTBASE_PRODREFRESH_ods_arc_brand_customer_t_null_value_count_table_stats select '3' as col_id, count (cust_key) as null_value_count where BRAND_CD  IS NULL </v>
      </c>
      <c r="BF14" t="s">
        <v>10613</v>
      </c>
      <c r="BI14" s="16" t="str">
        <f t="shared" si="14"/>
        <v>insert into table db_custscience_interns.SUMMARY_of_DB_CUSTBASE_PRODREFRESH_ods_arc_brand_customer_t_null_value_count_table_stats select col_id, null_value_count from db_custscience_interns.col_3_DB_CUSTBASE_PRODREFRESH_ods_arc_brand_customer_t_null_value_count_table_stats ;</v>
      </c>
      <c r="BJ14" t="s">
        <v>10614</v>
      </c>
      <c r="BL14" s="212" t="s">
        <v>5236</v>
      </c>
      <c r="BM14" s="212">
        <v>11</v>
      </c>
      <c r="BN14" s="212">
        <v>0</v>
      </c>
      <c r="BP14" s="16" t="str">
        <f t="shared" si="15"/>
        <v>drop table db_custscience_interns.col_3_DB_CUSTBASE_PRODREFRESH_ods_arc_brand_customer_t_null_value_count_table_stats ;</v>
      </c>
      <c r="BQ14" t="s">
        <v>10615</v>
      </c>
    </row>
    <row r="15" spans="1:73">
      <c r="A15" s="222" t="s">
        <v>5311</v>
      </c>
      <c r="B15" s="16" t="str">
        <f t="shared" si="2"/>
        <v>country             string                                  </v>
      </c>
      <c r="C15" s="20">
        <f t="shared" si="3"/>
        <v>8</v>
      </c>
      <c r="D15" s="20">
        <f t="shared" si="4"/>
        <v>10</v>
      </c>
      <c r="E15" s="20"/>
      <c r="F15" s="20"/>
      <c r="G15" s="36" t="str">
        <f t="shared" si="0"/>
        <v>COUNTRY</v>
      </c>
      <c r="H15" s="36" t="str">
        <f t="shared" si="1"/>
        <v>          string                                  </v>
      </c>
      <c r="I15" s="226">
        <v>4</v>
      </c>
      <c r="J15" s="224">
        <f t="shared" si="5"/>
        <v>0</v>
      </c>
      <c r="K15" s="224">
        <f t="shared" si="6"/>
        <v>0</v>
      </c>
      <c r="N15" s="169"/>
      <c r="O15" s="169"/>
      <c r="P15" s="169"/>
      <c r="R15" s="164"/>
      <c r="S15" s="164"/>
      <c r="T15" s="164"/>
      <c r="U15" s="164"/>
      <c r="V15" s="164"/>
      <c r="W15" s="164"/>
      <c r="X15" s="164"/>
      <c r="Y15" s="164"/>
      <c r="Z15" s="164"/>
      <c r="AA15" s="164"/>
      <c r="AB15" s="164"/>
      <c r="AC15" s="164"/>
      <c r="AD15" s="164"/>
      <c r="AE15" s="164"/>
      <c r="AF15" s="164"/>
      <c r="AG15" s="164"/>
      <c r="AH15" s="197" t="str">
        <f t="shared" si="7"/>
        <v>col_4</v>
      </c>
      <c r="AI15" s="196" t="str">
        <f t="shared" si="8"/>
        <v>create table db_custscience_interns.col_4_DB_CUSTBASE_PRODREFRESH_ods_arc_brand_customer_t_distinct_values_table_stats (col_id int, distinct_values bigint) Row format delimited Fields terminated by '\t' Lines terminated by '\n'  Stored as textfile ;</v>
      </c>
      <c r="AJ15" t="s">
        <v>10616</v>
      </c>
      <c r="AM15" s="16" t="str">
        <f t="shared" si="9"/>
        <v>insert into table db_custscience_interns.col_4_DB_CUSTBASE_PRODREFRESH_ods_arc_brand_customer_t_distinct_values_table_stats select '4' as col_id, count (distinct COUNTRY) as distinct_values</v>
      </c>
      <c r="AN15" t="s">
        <v>10617</v>
      </c>
      <c r="AQ15" s="16" t="str">
        <f t="shared" si="10"/>
        <v>insert into table db_custscience_interns.SUMMARY_of_DB_CUSTBASE_PRODREFRESH_ods_arc_brand_customer_t_distinct_values_table_stats select col_id, distinct_values from db_custscience_interns.col_4_DB_CUSTBASE_PRODREFRESH_ods_arc_brand_customer_t_distinct_values_table_stats ;</v>
      </c>
      <c r="AR15" t="s">
        <v>10618</v>
      </c>
      <c r="AT15" s="212" t="s">
        <v>4598</v>
      </c>
      <c r="AU15" s="212">
        <v>12</v>
      </c>
      <c r="AV15" s="212">
        <v>0</v>
      </c>
      <c r="AX15" s="16" t="str">
        <f t="shared" si="11"/>
        <v>drop table db_custscience_interns.col_4_DB_CUSTBASE_PRODREFRESH_ods_arc_brand_customer_t_distinct_values_table_stats;</v>
      </c>
      <c r="AY15" t="s">
        <v>10619</v>
      </c>
      <c r="BA15" s="16" t="str">
        <f t="shared" si="12"/>
        <v>create table db_custscience_interns.col_4_DB_CUSTBASE_PRODREFRESH_ods_arc_brand_customer_t_null_value_count_table_stats (col_id int, null_value_count bigint) Row format delimited Fields terminated by '\t' Lines terminated by '\n'  Stored as textfile ;</v>
      </c>
      <c r="BB15" t="s">
        <v>10620</v>
      </c>
      <c r="BE15" s="16" t="str">
        <f t="shared" si="13"/>
        <v xml:space="preserve">insert into table db_custscience_interns.col_4_DB_CUSTBASE_PRODREFRESH_ods_arc_brand_customer_t_null_value_count_table_stats select '4' as col_id, count (cust_key) as null_value_count where COUNTRY IS NULL </v>
      </c>
      <c r="BF15" t="s">
        <v>10621</v>
      </c>
      <c r="BI15" s="16" t="str">
        <f t="shared" si="14"/>
        <v>insert into table db_custscience_interns.SUMMARY_of_DB_CUSTBASE_PRODREFRESH_ods_arc_brand_customer_t_null_value_count_table_stats select col_id, null_value_count from db_custscience_interns.col_4_DB_CUSTBASE_PRODREFRESH_ods_arc_brand_customer_t_null_value_count_table_stats ;</v>
      </c>
      <c r="BJ15" t="s">
        <v>10622</v>
      </c>
      <c r="BL15" s="212" t="s">
        <v>4598</v>
      </c>
      <c r="BM15" s="212">
        <v>12</v>
      </c>
      <c r="BN15" s="212">
        <v>0</v>
      </c>
      <c r="BP15" s="16" t="str">
        <f t="shared" si="15"/>
        <v>drop table db_custscience_interns.col_4_DB_CUSTBASE_PRODREFRESH_ods_arc_brand_customer_t_null_value_count_table_stats ;</v>
      </c>
      <c r="BQ15" t="s">
        <v>10623</v>
      </c>
    </row>
    <row r="16" spans="1:73">
      <c r="A16" s="222" t="s">
        <v>10624</v>
      </c>
      <c r="B16" s="16" t="str">
        <f t="shared" si="2"/>
        <v>arcv_ind            string                                  </v>
      </c>
      <c r="C16" s="20">
        <f t="shared" si="3"/>
        <v>10</v>
      </c>
      <c r="D16" s="20">
        <f t="shared" si="4"/>
        <v>12</v>
      </c>
      <c r="E16" s="20"/>
      <c r="F16" s="20"/>
      <c r="G16" s="36" t="str">
        <f t="shared" si="0"/>
        <v>ARCV_IND </v>
      </c>
      <c r="H16" s="36" t="str">
        <f t="shared" si="1"/>
        <v>        string                                  </v>
      </c>
      <c r="I16" s="226">
        <v>5</v>
      </c>
      <c r="J16" s="224">
        <f t="shared" si="5"/>
        <v>0</v>
      </c>
      <c r="K16" s="224">
        <f t="shared" si="6"/>
        <v>0</v>
      </c>
      <c r="N16" s="169"/>
      <c r="O16" s="169"/>
      <c r="P16" s="169"/>
      <c r="R16" s="164"/>
      <c r="S16" s="164"/>
      <c r="T16" s="164"/>
      <c r="U16" s="164"/>
      <c r="V16" s="164"/>
      <c r="W16" s="164"/>
      <c r="X16" s="164"/>
      <c r="Y16" s="164"/>
      <c r="Z16" s="164"/>
      <c r="AA16" s="164"/>
      <c r="AB16" s="164"/>
      <c r="AC16" s="164"/>
      <c r="AD16" s="164"/>
      <c r="AE16" s="164"/>
      <c r="AF16" s="164"/>
      <c r="AG16" s="164"/>
      <c r="AH16" s="197" t="str">
        <f t="shared" si="7"/>
        <v>col_5</v>
      </c>
      <c r="AI16" s="196" t="str">
        <f t="shared" si="8"/>
        <v>create table db_custscience_interns.col_5_DB_CUSTBASE_PRODREFRESH_ods_arc_brand_customer_t_distinct_values_table_stats (col_id int, distinct_values bigint) Row format delimited Fields terminated by '\t' Lines terminated by '\n'  Stored as textfile ;</v>
      </c>
      <c r="AJ16" t="s">
        <v>10625</v>
      </c>
      <c r="AM16" s="16" t="str">
        <f t="shared" si="9"/>
        <v>insert into table db_custscience_interns.col_5_DB_CUSTBASE_PRODREFRESH_ods_arc_brand_customer_t_distinct_values_table_stats select '5' as col_id, count (distinct ARCV_IND ) as distinct_values</v>
      </c>
      <c r="AN16" t="s">
        <v>10626</v>
      </c>
      <c r="AQ16" s="16" t="str">
        <f t="shared" si="10"/>
        <v>insert into table db_custscience_interns.SUMMARY_of_DB_CUSTBASE_PRODREFRESH_ods_arc_brand_customer_t_distinct_values_table_stats select col_id, distinct_values from db_custscience_interns.col_5_DB_CUSTBASE_PRODREFRESH_ods_arc_brand_customer_t_distinct_values_table_stats ;</v>
      </c>
      <c r="AR16" t="s">
        <v>10627</v>
      </c>
      <c r="AT16" s="212" t="s">
        <v>4697</v>
      </c>
      <c r="AU16" s="212">
        <v>3</v>
      </c>
      <c r="AV16" s="212">
        <v>0</v>
      </c>
      <c r="AX16" s="16" t="str">
        <f t="shared" si="11"/>
        <v>drop table db_custscience_interns.col_5_DB_CUSTBASE_PRODREFRESH_ods_arc_brand_customer_t_distinct_values_table_stats;</v>
      </c>
      <c r="AY16" t="s">
        <v>10628</v>
      </c>
      <c r="BA16" s="16" t="str">
        <f t="shared" si="12"/>
        <v>create table db_custscience_interns.col_5_DB_CUSTBASE_PRODREFRESH_ods_arc_brand_customer_t_null_value_count_table_stats (col_id int, null_value_count bigint) Row format delimited Fields terminated by '\t' Lines terminated by '\n'  Stored as textfile ;</v>
      </c>
      <c r="BB16" t="s">
        <v>10629</v>
      </c>
      <c r="BE16" s="16" t="str">
        <f t="shared" si="13"/>
        <v xml:space="preserve">insert into table db_custscience_interns.col_5_DB_CUSTBASE_PRODREFRESH_ods_arc_brand_customer_t_null_value_count_table_stats select '5' as col_id, count (cust_key) as null_value_count where ARCV_IND  IS NULL </v>
      </c>
      <c r="BF16" t="s">
        <v>10630</v>
      </c>
      <c r="BI16" s="16" t="str">
        <f t="shared" si="14"/>
        <v>insert into table db_custscience_interns.SUMMARY_of_DB_CUSTBASE_PRODREFRESH_ods_arc_brand_customer_t_null_value_count_table_stats select col_id, null_value_count from db_custscience_interns.col_5_DB_CUSTBASE_PRODREFRESH_ods_arc_brand_customer_t_null_value_count_table_stats ;</v>
      </c>
      <c r="BJ16" t="s">
        <v>10631</v>
      </c>
      <c r="BL16" s="212" t="s">
        <v>4697</v>
      </c>
      <c r="BM16" s="212">
        <v>3</v>
      </c>
      <c r="BN16" s="212">
        <v>0</v>
      </c>
      <c r="BP16" s="16" t="str">
        <f t="shared" si="15"/>
        <v>drop table db_custscience_interns.col_5_DB_CUSTBASE_PRODREFRESH_ods_arc_brand_customer_t_null_value_count_table_stats ;</v>
      </c>
      <c r="BQ16" t="s">
        <v>10632</v>
      </c>
    </row>
    <row r="17" spans="1:69">
      <c r="A17" s="222" t="s">
        <v>4710</v>
      </c>
      <c r="B17" s="16" t="str">
        <f t="shared" si="2"/>
        <v>flow_key            bigint                                  </v>
      </c>
      <c r="C17" s="20">
        <f t="shared" si="3"/>
        <v>10</v>
      </c>
      <c r="D17" s="20">
        <f t="shared" si="4"/>
        <v>12</v>
      </c>
      <c r="E17" s="20"/>
      <c r="F17" s="20"/>
      <c r="G17" s="36" t="str">
        <f t="shared" si="0"/>
        <v>FLOW_KEY </v>
      </c>
      <c r="H17" s="36" t="str">
        <f t="shared" si="1"/>
        <v>        bigint                                  </v>
      </c>
      <c r="I17" s="226">
        <v>6</v>
      </c>
      <c r="J17" s="224">
        <f t="shared" si="5"/>
        <v>0</v>
      </c>
      <c r="K17" s="224">
        <f t="shared" si="6"/>
        <v>0</v>
      </c>
      <c r="N17" s="169"/>
      <c r="O17" s="169"/>
      <c r="P17" s="169"/>
      <c r="R17" s="164"/>
      <c r="S17" s="164"/>
      <c r="T17" s="164"/>
      <c r="U17" s="164"/>
      <c r="V17" s="164"/>
      <c r="W17" s="164"/>
      <c r="X17" s="164"/>
      <c r="Y17" s="164"/>
      <c r="Z17" s="164"/>
      <c r="AA17" s="164"/>
      <c r="AB17" s="164"/>
      <c r="AC17" s="164"/>
      <c r="AD17" s="164"/>
      <c r="AE17" s="164"/>
      <c r="AF17" s="164"/>
      <c r="AG17" s="164"/>
      <c r="AH17" s="197" t="str">
        <f t="shared" si="7"/>
        <v>col_6</v>
      </c>
      <c r="AI17" s="196" t="str">
        <f t="shared" si="8"/>
        <v>create table db_custscience_interns.col_6_DB_CUSTBASE_PRODREFRESH_ods_arc_brand_customer_t_distinct_values_table_stats (col_id int, distinct_values bigint) Row format delimited Fields terminated by '\t' Lines terminated by '\n'  Stored as textfile ;</v>
      </c>
      <c r="AJ17" t="s">
        <v>10633</v>
      </c>
      <c r="AM17" s="16" t="str">
        <f t="shared" si="9"/>
        <v>insert into table db_custscience_interns.col_6_DB_CUSTBASE_PRODREFRESH_ods_arc_brand_customer_t_distinct_values_table_stats select '6' as col_id, count (distinct FLOW_KEY ) as distinct_values</v>
      </c>
      <c r="AN17" t="s">
        <v>10634</v>
      </c>
      <c r="AQ17" s="16" t="str">
        <f t="shared" si="10"/>
        <v>insert into table db_custscience_interns.SUMMARY_of_DB_CUSTBASE_PRODREFRESH_ods_arc_brand_customer_t_distinct_values_table_stats select col_id, distinct_values from db_custscience_interns.col_6_DB_CUSTBASE_PRODREFRESH_ods_arc_brand_customer_t_distinct_values_table_stats ;</v>
      </c>
      <c r="AR17" t="s">
        <v>10635</v>
      </c>
      <c r="AT17" s="212" t="s">
        <v>5403</v>
      </c>
      <c r="AU17" s="212">
        <v>4</v>
      </c>
      <c r="AV17" s="212">
        <v>0</v>
      </c>
      <c r="AX17" s="16" t="str">
        <f t="shared" si="11"/>
        <v>drop table db_custscience_interns.col_6_DB_CUSTBASE_PRODREFRESH_ods_arc_brand_customer_t_distinct_values_table_stats;</v>
      </c>
      <c r="AY17" t="s">
        <v>10636</v>
      </c>
      <c r="BA17" s="16" t="str">
        <f t="shared" si="12"/>
        <v>create table db_custscience_interns.col_6_DB_CUSTBASE_PRODREFRESH_ods_arc_brand_customer_t_null_value_count_table_stats (col_id int, null_value_count bigint) Row format delimited Fields terminated by '\t' Lines terminated by '\n'  Stored as textfile ;</v>
      </c>
      <c r="BB17" t="s">
        <v>10637</v>
      </c>
      <c r="BE17" s="16" t="str">
        <f t="shared" si="13"/>
        <v xml:space="preserve">insert into table db_custscience_interns.col_6_DB_CUSTBASE_PRODREFRESH_ods_arc_brand_customer_t_null_value_count_table_stats select '6' as col_id, count (cust_key) as null_value_count where FLOW_KEY  IS NULL </v>
      </c>
      <c r="BF17" t="s">
        <v>10638</v>
      </c>
      <c r="BI17" s="16" t="str">
        <f t="shared" si="14"/>
        <v>insert into table db_custscience_interns.SUMMARY_of_DB_CUSTBASE_PRODREFRESH_ods_arc_brand_customer_t_null_value_count_table_stats select col_id, null_value_count from db_custscience_interns.col_6_DB_CUSTBASE_PRODREFRESH_ods_arc_brand_customer_t_null_value_count_table_stats ;</v>
      </c>
      <c r="BJ17" t="s">
        <v>10639</v>
      </c>
      <c r="BL17" s="212" t="s">
        <v>5403</v>
      </c>
      <c r="BM17" s="212">
        <v>4</v>
      </c>
      <c r="BN17" s="212">
        <v>0</v>
      </c>
      <c r="BP17" s="16" t="str">
        <f t="shared" si="15"/>
        <v>drop table db_custscience_interns.col_6_DB_CUSTBASE_PRODREFRESH_ods_arc_brand_customer_t_null_value_count_table_stats ;</v>
      </c>
      <c r="BQ17" t="s">
        <v>10640</v>
      </c>
    </row>
    <row r="18" spans="1:69">
      <c r="A18" s="222" t="s">
        <v>10641</v>
      </c>
      <c r="B18" s="16" t="str">
        <f t="shared" si="2"/>
        <v>btch_key            bigint                                  </v>
      </c>
      <c r="C18" s="20">
        <f t="shared" si="3"/>
        <v>10</v>
      </c>
      <c r="D18" s="20">
        <f t="shared" si="4"/>
        <v>12</v>
      </c>
      <c r="E18" s="20"/>
      <c r="F18" s="20"/>
      <c r="G18" s="36" t="str">
        <f t="shared" si="0"/>
        <v>BTCH_KEY </v>
      </c>
      <c r="H18" s="36" t="str">
        <f t="shared" si="1"/>
        <v>        bigint                                  </v>
      </c>
      <c r="I18" s="226">
        <v>7</v>
      </c>
      <c r="J18" s="224">
        <f t="shared" si="5"/>
        <v>0</v>
      </c>
      <c r="K18" s="224">
        <f t="shared" si="6"/>
        <v>0</v>
      </c>
      <c r="N18" s="169"/>
      <c r="O18" s="169"/>
      <c r="P18" s="169"/>
      <c r="R18" s="164"/>
      <c r="S18" s="164"/>
      <c r="T18" s="164"/>
      <c r="U18" s="164"/>
      <c r="V18" s="164"/>
      <c r="W18" s="164"/>
      <c r="X18" s="164"/>
      <c r="Y18" s="164"/>
      <c r="Z18" s="164"/>
      <c r="AA18" s="164"/>
      <c r="AB18" s="164"/>
      <c r="AC18" s="164"/>
      <c r="AD18" s="164"/>
      <c r="AE18" s="164"/>
      <c r="AF18" s="164"/>
      <c r="AG18" s="164"/>
      <c r="AH18" s="197" t="str">
        <f t="shared" si="7"/>
        <v>col_7</v>
      </c>
      <c r="AI18" s="196" t="str">
        <f t="shared" si="8"/>
        <v>create table db_custscience_interns.col_7_DB_CUSTBASE_PRODREFRESH_ods_arc_brand_customer_t_distinct_values_table_stats (col_id int, distinct_values bigint) Row format delimited Fields terminated by '\t' Lines terminated by '\n'  Stored as textfile ;</v>
      </c>
      <c r="AJ18" t="s">
        <v>10642</v>
      </c>
      <c r="AM18" s="16" t="str">
        <f t="shared" si="9"/>
        <v>insert into table db_custscience_interns.col_7_DB_CUSTBASE_PRODREFRESH_ods_arc_brand_customer_t_distinct_values_table_stats select '7' as col_id, count (distinct BTCH_KEY ) as distinct_values</v>
      </c>
      <c r="AN18" t="s">
        <v>10643</v>
      </c>
      <c r="AQ18" s="16" t="str">
        <f t="shared" si="10"/>
        <v>insert into table db_custscience_interns.SUMMARY_of_DB_CUSTBASE_PRODREFRESH_ods_arc_brand_customer_t_distinct_values_table_stats select col_id, distinct_values from db_custscience_interns.col_7_DB_CUSTBASE_PRODREFRESH_ods_arc_brand_customer_t_distinct_values_table_stats ;</v>
      </c>
      <c r="AR18" t="s">
        <v>10644</v>
      </c>
      <c r="AT18" s="212" t="s">
        <v>5309</v>
      </c>
      <c r="AU18" s="212">
        <v>5</v>
      </c>
      <c r="AV18" s="212">
        <v>0</v>
      </c>
      <c r="AX18" s="16" t="str">
        <f t="shared" si="11"/>
        <v>drop table db_custscience_interns.col_7_DB_CUSTBASE_PRODREFRESH_ods_arc_brand_customer_t_distinct_values_table_stats;</v>
      </c>
      <c r="AY18" t="s">
        <v>10645</v>
      </c>
      <c r="BA18" s="16" t="str">
        <f t="shared" si="12"/>
        <v>create table db_custscience_interns.col_7_DB_CUSTBASE_PRODREFRESH_ods_arc_brand_customer_t_null_value_count_table_stats (col_id int, null_value_count bigint) Row format delimited Fields terminated by '\t' Lines terminated by '\n'  Stored as textfile ;</v>
      </c>
      <c r="BB18" t="s">
        <v>10646</v>
      </c>
      <c r="BE18" s="16" t="str">
        <f t="shared" si="13"/>
        <v xml:space="preserve">insert into table db_custscience_interns.col_7_DB_CUSTBASE_PRODREFRESH_ods_arc_brand_customer_t_null_value_count_table_stats select '7' as col_id, count (cust_key) as null_value_count where BTCH_KEY  IS NULL </v>
      </c>
      <c r="BF18" t="s">
        <v>10647</v>
      </c>
      <c r="BI18" s="16" t="str">
        <f t="shared" si="14"/>
        <v>insert into table db_custscience_interns.SUMMARY_of_DB_CUSTBASE_PRODREFRESH_ods_arc_brand_customer_t_null_value_count_table_stats select col_id, null_value_count from db_custscience_interns.col_7_DB_CUSTBASE_PRODREFRESH_ods_arc_brand_customer_t_null_value_count_table_stats ;</v>
      </c>
      <c r="BJ18" t="s">
        <v>10648</v>
      </c>
      <c r="BL18" s="212" t="s">
        <v>5309</v>
      </c>
      <c r="BM18" s="212">
        <v>5</v>
      </c>
      <c r="BN18" s="212">
        <v>0</v>
      </c>
      <c r="BP18" s="16" t="str">
        <f t="shared" si="15"/>
        <v>drop table db_custscience_interns.col_7_DB_CUSTBASE_PRODREFRESH_ods_arc_brand_customer_t_null_value_count_table_stats ;</v>
      </c>
      <c r="BQ18" t="s">
        <v>10649</v>
      </c>
    </row>
    <row r="19" spans="1:69">
      <c r="A19" s="222" t="s">
        <v>5899</v>
      </c>
      <c r="B19" s="16" t="str">
        <f t="shared" si="2"/>
        <v>btch_opr            string                                  </v>
      </c>
      <c r="C19" s="20">
        <f t="shared" si="3"/>
        <v>10</v>
      </c>
      <c r="D19" s="20">
        <f t="shared" si="4"/>
        <v>12</v>
      </c>
      <c r="E19" s="20"/>
      <c r="F19" s="20"/>
      <c r="G19" s="36" t="str">
        <f t="shared" si="0"/>
        <v>BTCH_OPR </v>
      </c>
      <c r="H19" s="36" t="str">
        <f t="shared" si="1"/>
        <v>        string                                  </v>
      </c>
      <c r="I19" s="226">
        <v>8</v>
      </c>
      <c r="J19" s="224">
        <f t="shared" si="5"/>
        <v>0</v>
      </c>
      <c r="K19" s="224">
        <f t="shared" si="6"/>
        <v>0</v>
      </c>
      <c r="N19" s="169"/>
      <c r="O19" s="169"/>
      <c r="P19" s="169"/>
      <c r="R19" s="164"/>
      <c r="S19" s="164"/>
      <c r="T19" s="164"/>
      <c r="U19" s="164"/>
      <c r="V19" s="164"/>
      <c r="W19" s="164"/>
      <c r="X19" s="164"/>
      <c r="Y19" s="164"/>
      <c r="Z19" s="164"/>
      <c r="AA19" s="164"/>
      <c r="AB19" s="164"/>
      <c r="AC19" s="164"/>
      <c r="AD19" s="164"/>
      <c r="AE19" s="164"/>
      <c r="AF19" s="164"/>
      <c r="AG19" s="164"/>
      <c r="AH19" s="197" t="str">
        <f t="shared" si="7"/>
        <v>col_8</v>
      </c>
      <c r="AI19" s="196" t="str">
        <f t="shared" si="8"/>
        <v>create table db_custscience_interns.col_8_DB_CUSTBASE_PRODREFRESH_ods_arc_brand_customer_t_distinct_values_table_stats (col_id int, distinct_values bigint) Row format delimited Fields terminated by '\t' Lines terminated by '\n'  Stored as textfile ;</v>
      </c>
      <c r="AJ19" t="s">
        <v>10650</v>
      </c>
      <c r="AM19" s="16" t="str">
        <f t="shared" si="9"/>
        <v>insert into table db_custscience_interns.col_8_DB_CUSTBASE_PRODREFRESH_ods_arc_brand_customer_t_distinct_values_table_stats select '8' as col_id, count (distinct BTCH_OPR ) as distinct_values</v>
      </c>
      <c r="AN19" t="s">
        <v>10651</v>
      </c>
      <c r="AQ19" s="16" t="str">
        <f t="shared" si="10"/>
        <v>insert into table db_custscience_interns.SUMMARY_of_DB_CUSTBASE_PRODREFRESH_ods_arc_brand_customer_t_distinct_values_table_stats select col_id, distinct_values from db_custscience_interns.col_8_DB_CUSTBASE_PRODREFRESH_ods_arc_brand_customer_t_distinct_values_table_stats ;</v>
      </c>
      <c r="AR19" t="s">
        <v>10652</v>
      </c>
      <c r="AT19" s="212" t="s">
        <v>5060</v>
      </c>
      <c r="AU19" s="212">
        <v>6</v>
      </c>
      <c r="AV19" s="212">
        <v>0</v>
      </c>
      <c r="AX19" s="16" t="str">
        <f t="shared" si="11"/>
        <v>drop table db_custscience_interns.col_8_DB_CUSTBASE_PRODREFRESH_ods_arc_brand_customer_t_distinct_values_table_stats;</v>
      </c>
      <c r="AY19" t="s">
        <v>10653</v>
      </c>
      <c r="BA19" s="16" t="str">
        <f t="shared" si="12"/>
        <v>create table db_custscience_interns.col_8_DB_CUSTBASE_PRODREFRESH_ods_arc_brand_customer_t_null_value_count_table_stats (col_id int, null_value_count bigint) Row format delimited Fields terminated by '\t' Lines terminated by '\n'  Stored as textfile ;</v>
      </c>
      <c r="BB19" t="s">
        <v>10654</v>
      </c>
      <c r="BE19" s="16" t="str">
        <f t="shared" si="13"/>
        <v xml:space="preserve">insert into table db_custscience_interns.col_8_DB_CUSTBASE_PRODREFRESH_ods_arc_brand_customer_t_null_value_count_table_stats select '8' as col_id, count (cust_key) as null_value_count where BTCH_OPR  IS NULL </v>
      </c>
      <c r="BF19" t="s">
        <v>10655</v>
      </c>
      <c r="BI19" s="16" t="str">
        <f t="shared" si="14"/>
        <v>insert into table db_custscience_interns.SUMMARY_of_DB_CUSTBASE_PRODREFRESH_ods_arc_brand_customer_t_null_value_count_table_stats select col_id, null_value_count from db_custscience_interns.col_8_DB_CUSTBASE_PRODREFRESH_ods_arc_brand_customer_t_null_value_count_table_stats ;</v>
      </c>
      <c r="BJ19" t="s">
        <v>10656</v>
      </c>
      <c r="BL19" s="212" t="s">
        <v>5060</v>
      </c>
      <c r="BM19" s="212">
        <v>6</v>
      </c>
      <c r="BN19" s="212">
        <v>0</v>
      </c>
      <c r="BP19" s="16" t="str">
        <f t="shared" si="15"/>
        <v>drop table db_custscience_interns.col_8_DB_CUSTBASE_PRODREFRESH_ods_arc_brand_customer_t_null_value_count_table_stats ;</v>
      </c>
      <c r="BQ19" t="s">
        <v>10657</v>
      </c>
    </row>
    <row r="20" spans="1:69">
      <c r="A20" s="222" t="s">
        <v>4765</v>
      </c>
      <c r="B20" s="16" t="str">
        <f t="shared" si="2"/>
        <v>ins_dt              string                                  </v>
      </c>
      <c r="C20" s="20">
        <f t="shared" si="3"/>
        <v>8</v>
      </c>
      <c r="D20" s="20">
        <f t="shared" si="4"/>
        <v>10</v>
      </c>
      <c r="E20" s="20"/>
      <c r="F20" s="20"/>
      <c r="G20" s="36" t="str">
        <f t="shared" si="0"/>
        <v>INS_DT </v>
      </c>
      <c r="H20" s="36" t="str">
        <f t="shared" si="1"/>
        <v>          string                                  </v>
      </c>
      <c r="I20" s="226">
        <v>9</v>
      </c>
      <c r="J20" s="224">
        <f t="shared" si="5"/>
        <v>0</v>
      </c>
      <c r="K20" s="224">
        <f t="shared" si="6"/>
        <v>0</v>
      </c>
      <c r="N20" s="169"/>
      <c r="O20" s="169"/>
      <c r="P20" s="169"/>
      <c r="R20" s="164"/>
      <c r="S20" s="164"/>
      <c r="T20" s="164"/>
      <c r="U20" s="164"/>
      <c r="V20" s="164"/>
      <c r="W20" s="164"/>
      <c r="X20" s="164"/>
      <c r="Y20" s="164"/>
      <c r="Z20" s="164"/>
      <c r="AA20" s="164"/>
      <c r="AB20" s="164"/>
      <c r="AC20" s="164"/>
      <c r="AD20" s="164"/>
      <c r="AE20" s="164"/>
      <c r="AF20" s="164"/>
      <c r="AG20" s="164"/>
      <c r="AH20" s="197" t="str">
        <f t="shared" si="7"/>
        <v>col_9</v>
      </c>
      <c r="AI20" s="196" t="str">
        <f t="shared" si="8"/>
        <v>create table db_custscience_interns.col_9_DB_CUSTBASE_PRODREFRESH_ods_arc_brand_customer_t_distinct_values_table_stats (col_id int, distinct_values bigint) Row format delimited Fields terminated by '\t' Lines terminated by '\n'  Stored as textfile ;</v>
      </c>
      <c r="AJ20" t="s">
        <v>10658</v>
      </c>
      <c r="AM20" s="16" t="str">
        <f t="shared" si="9"/>
        <v>insert into table db_custscience_interns.col_9_DB_CUSTBASE_PRODREFRESH_ods_arc_brand_customer_t_distinct_values_table_stats select '9' as col_id, count (distinct INS_DT ) as distinct_values</v>
      </c>
      <c r="AN20" t="s">
        <v>10659</v>
      </c>
      <c r="AQ20" s="16" t="str">
        <f t="shared" si="10"/>
        <v>insert into table db_custscience_interns.SUMMARY_of_DB_CUSTBASE_PRODREFRESH_ods_arc_brand_customer_t_distinct_values_table_stats select col_id, distinct_values from db_custscience_interns.col_9_DB_CUSTBASE_PRODREFRESH_ods_arc_brand_customer_t_distinct_values_table_stats ;</v>
      </c>
      <c r="AR20" t="s">
        <v>10660</v>
      </c>
      <c r="AT20" s="212" t="s">
        <v>5331</v>
      </c>
      <c r="AU20" s="212">
        <v>7</v>
      </c>
      <c r="AV20" s="212">
        <v>0</v>
      </c>
      <c r="AX20" s="16" t="str">
        <f t="shared" si="11"/>
        <v>drop table db_custscience_interns.col_9_DB_CUSTBASE_PRODREFRESH_ods_arc_brand_customer_t_distinct_values_table_stats;</v>
      </c>
      <c r="AY20" t="s">
        <v>10661</v>
      </c>
      <c r="BA20" s="16" t="str">
        <f t="shared" si="12"/>
        <v>create table db_custscience_interns.col_9_DB_CUSTBASE_PRODREFRESH_ods_arc_brand_customer_t_null_value_count_table_stats (col_id int, null_value_count bigint) Row format delimited Fields terminated by '\t' Lines terminated by '\n'  Stored as textfile ;</v>
      </c>
      <c r="BB20" t="s">
        <v>10662</v>
      </c>
      <c r="BE20" s="16" t="str">
        <f t="shared" si="13"/>
        <v xml:space="preserve">insert into table db_custscience_interns.col_9_DB_CUSTBASE_PRODREFRESH_ods_arc_brand_customer_t_null_value_count_table_stats select '9' as col_id, count (cust_key) as null_value_count where INS_DT  IS NULL </v>
      </c>
      <c r="BF20" t="s">
        <v>10663</v>
      </c>
      <c r="BI20" s="16" t="str">
        <f t="shared" si="14"/>
        <v>insert into table db_custscience_interns.SUMMARY_of_DB_CUSTBASE_PRODREFRESH_ods_arc_brand_customer_t_null_value_count_table_stats select col_id, null_value_count from db_custscience_interns.col_9_DB_CUSTBASE_PRODREFRESH_ods_arc_brand_customer_t_null_value_count_table_stats ;</v>
      </c>
      <c r="BJ20" t="s">
        <v>10664</v>
      </c>
      <c r="BL20" s="212" t="s">
        <v>5331</v>
      </c>
      <c r="BM20" s="212">
        <v>7</v>
      </c>
      <c r="BN20" s="212">
        <v>0</v>
      </c>
      <c r="BP20" s="16" t="str">
        <f t="shared" si="15"/>
        <v>drop table db_custscience_interns.col_9_DB_CUSTBASE_PRODREFRESH_ods_arc_brand_customer_t_null_value_count_table_stats ;</v>
      </c>
      <c r="BQ20" t="s">
        <v>10665</v>
      </c>
    </row>
    <row r="21" spans="1:69">
      <c r="A21" s="222" t="s">
        <v>5289</v>
      </c>
      <c r="B21" s="16" t="str">
        <f t="shared" si="2"/>
        <v>updt_dt             string                                  </v>
      </c>
      <c r="C21" s="20">
        <f t="shared" si="3"/>
        <v>8</v>
      </c>
      <c r="D21" s="20">
        <f t="shared" si="4"/>
        <v>10</v>
      </c>
      <c r="E21" s="20"/>
      <c r="F21" s="20"/>
      <c r="G21" s="36" t="str">
        <f t="shared" si="0"/>
        <v>UPDT_DT</v>
      </c>
      <c r="H21" s="36" t="str">
        <f t="shared" si="1"/>
        <v>          string                                  </v>
      </c>
      <c r="I21" s="226">
        <v>10</v>
      </c>
      <c r="J21" s="224">
        <f t="shared" si="5"/>
        <v>0</v>
      </c>
      <c r="K21" s="224">
        <f t="shared" si="6"/>
        <v>0</v>
      </c>
      <c r="N21" s="169"/>
      <c r="O21" s="169"/>
      <c r="P21" s="169"/>
      <c r="R21" s="164"/>
      <c r="S21" s="164"/>
      <c r="T21" s="164"/>
      <c r="U21" s="164"/>
      <c r="V21" s="164"/>
      <c r="W21" s="164"/>
      <c r="X21" s="164"/>
      <c r="Y21" s="164"/>
      <c r="Z21" s="164"/>
      <c r="AA21" s="164"/>
      <c r="AB21" s="164"/>
      <c r="AC21" s="164"/>
      <c r="AD21" s="164"/>
      <c r="AE21" s="164"/>
      <c r="AF21" s="164"/>
      <c r="AG21" s="164"/>
      <c r="AH21" s="197" t="str">
        <f t="shared" si="7"/>
        <v>col_10</v>
      </c>
      <c r="AI21" s="196" t="str">
        <f t="shared" si="8"/>
        <v>create table db_custscience_interns.col_10_DB_CUSTBASE_PRODREFRESH_ods_arc_brand_customer_t_distinct_values_table_stats (col_id int, distinct_values bigint) Row format delimited Fields terminated by '\t' Lines terminated by '\n'  Stored as textfile ;</v>
      </c>
      <c r="AJ21" t="s">
        <v>10666</v>
      </c>
      <c r="AM21" s="16" t="str">
        <f t="shared" si="9"/>
        <v>insert into table db_custscience_interns.col_10_DB_CUSTBASE_PRODREFRESH_ods_arc_brand_customer_t_distinct_values_table_stats select '10' as col_id, count (distinct UPDT_DT) as distinct_values</v>
      </c>
      <c r="AN21" t="s">
        <v>10667</v>
      </c>
      <c r="AQ21" s="16" t="str">
        <f t="shared" si="10"/>
        <v>insert into table db_custscience_interns.SUMMARY_of_DB_CUSTBASE_PRODREFRESH_ods_arc_brand_customer_t_distinct_values_table_stats select col_id, distinct_values from db_custscience_interns.col_10_DB_CUSTBASE_PRODREFRESH_ods_arc_brand_customer_t_distinct_values_table_stats ;</v>
      </c>
      <c r="AR21" t="s">
        <v>10668</v>
      </c>
      <c r="AT21" s="212" t="s">
        <v>5341</v>
      </c>
      <c r="AU21" s="212">
        <v>8</v>
      </c>
      <c r="AV21" s="212">
        <v>0</v>
      </c>
      <c r="AX21" s="16" t="str">
        <f t="shared" si="11"/>
        <v>drop table db_custscience_interns.col_10_DB_CUSTBASE_PRODREFRESH_ods_arc_brand_customer_t_distinct_values_table_stats;</v>
      </c>
      <c r="AY21" t="s">
        <v>10669</v>
      </c>
      <c r="BA21" s="16" t="str">
        <f t="shared" si="12"/>
        <v>create table db_custscience_interns.col_10_DB_CUSTBASE_PRODREFRESH_ods_arc_brand_customer_t_null_value_count_table_stats (col_id int, null_value_count bigint) Row format delimited Fields terminated by '\t' Lines terminated by '\n'  Stored as textfile ;</v>
      </c>
      <c r="BB21" t="s">
        <v>10670</v>
      </c>
      <c r="BE21" s="16" t="str">
        <f t="shared" si="13"/>
        <v xml:space="preserve">insert into table db_custscience_interns.col_10_DB_CUSTBASE_PRODREFRESH_ods_arc_brand_customer_t_null_value_count_table_stats select '10' as col_id, count (cust_key) as null_value_count where UPDT_DT IS NULL </v>
      </c>
      <c r="BF21" t="s">
        <v>10671</v>
      </c>
      <c r="BI21" s="16" t="str">
        <f t="shared" si="14"/>
        <v>insert into table db_custscience_interns.SUMMARY_of_DB_CUSTBASE_PRODREFRESH_ods_arc_brand_customer_t_null_value_count_table_stats select col_id, null_value_count from db_custscience_interns.col_10_DB_CUSTBASE_PRODREFRESH_ods_arc_brand_customer_t_null_value_count_table_stats ;</v>
      </c>
      <c r="BJ21" t="s">
        <v>10672</v>
      </c>
      <c r="BL21" s="212" t="s">
        <v>5341</v>
      </c>
      <c r="BM21" s="212">
        <v>8</v>
      </c>
      <c r="BN21" s="212">
        <v>0</v>
      </c>
      <c r="BP21" s="16" t="str">
        <f t="shared" si="15"/>
        <v>drop table db_custscience_interns.col_10_DB_CUSTBASE_PRODREFRESH_ods_arc_brand_customer_t_null_value_count_table_stats ;</v>
      </c>
      <c r="BQ21" t="s">
        <v>10673</v>
      </c>
    </row>
    <row r="22" spans="1:69">
      <c r="A22" s="222" t="s">
        <v>5188</v>
      </c>
      <c r="B22" s="16" t="str">
        <f t="shared" si="2"/>
        <v>crt_tmst            string                                  </v>
      </c>
      <c r="C22" s="20">
        <f t="shared" si="3"/>
        <v>10</v>
      </c>
      <c r="D22" s="20">
        <f t="shared" si="4"/>
        <v>12</v>
      </c>
      <c r="E22" s="20"/>
      <c r="F22" s="20"/>
      <c r="G22" s="36" t="str">
        <f t="shared" si="0"/>
        <v>CRT_TMST </v>
      </c>
      <c r="H22" s="36" t="str">
        <f t="shared" si="1"/>
        <v>        string                                  </v>
      </c>
      <c r="I22" s="226">
        <v>11</v>
      </c>
      <c r="J22" s="224">
        <f t="shared" si="5"/>
        <v>0</v>
      </c>
      <c r="K22" s="224">
        <f t="shared" si="6"/>
        <v>0</v>
      </c>
      <c r="N22" s="169"/>
      <c r="O22" s="169"/>
      <c r="P22" s="169"/>
      <c r="R22" s="164"/>
      <c r="S22" s="164"/>
      <c r="T22" s="164"/>
      <c r="U22" s="164"/>
      <c r="V22" s="164"/>
      <c r="W22" s="164"/>
      <c r="X22" s="164"/>
      <c r="Y22" s="164"/>
      <c r="Z22" s="164"/>
      <c r="AA22" s="164"/>
      <c r="AB22" s="164"/>
      <c r="AC22" s="164"/>
      <c r="AD22" s="164"/>
      <c r="AE22" s="164"/>
      <c r="AF22" s="164"/>
      <c r="AG22" s="164"/>
      <c r="AH22" s="197" t="str">
        <f t="shared" si="7"/>
        <v>col_11</v>
      </c>
      <c r="AI22" s="196" t="str">
        <f t="shared" si="8"/>
        <v>create table db_custscience_interns.col_11_DB_CUSTBASE_PRODREFRESH_ods_arc_brand_customer_t_distinct_values_table_stats (col_id int, distinct_values bigint) Row format delimited Fields terminated by '\t' Lines terminated by '\n'  Stored as textfile ;</v>
      </c>
      <c r="AJ22" t="s">
        <v>10674</v>
      </c>
      <c r="AM22" s="16" t="str">
        <f t="shared" si="9"/>
        <v>insert into table db_custscience_interns.col_11_DB_CUSTBASE_PRODREFRESH_ods_arc_brand_customer_t_distinct_values_table_stats select '11' as col_id, count (distinct CRT_TMST ) as distinct_values</v>
      </c>
      <c r="AN22" t="s">
        <v>10675</v>
      </c>
      <c r="AQ22" s="16" t="str">
        <f t="shared" si="10"/>
        <v>insert into table db_custscience_interns.SUMMARY_of_DB_CUSTBASE_PRODREFRESH_ods_arc_brand_customer_t_distinct_values_table_stats select col_id, distinct_values from db_custscience_interns.col_11_DB_CUSTBASE_PRODREFRESH_ods_arc_brand_customer_t_distinct_values_table_stats ;</v>
      </c>
      <c r="AR22" t="s">
        <v>10676</v>
      </c>
      <c r="AT22" s="212" t="s">
        <v>5351</v>
      </c>
      <c r="AU22" s="212">
        <v>9</v>
      </c>
      <c r="AV22" s="212">
        <v>0</v>
      </c>
      <c r="AX22" s="16" t="str">
        <f t="shared" si="11"/>
        <v>drop table db_custscience_interns.col_11_DB_CUSTBASE_PRODREFRESH_ods_arc_brand_customer_t_distinct_values_table_stats;</v>
      </c>
      <c r="AY22" t="s">
        <v>10677</v>
      </c>
      <c r="BA22" s="16" t="str">
        <f t="shared" si="12"/>
        <v>create table db_custscience_interns.col_11_DB_CUSTBASE_PRODREFRESH_ods_arc_brand_customer_t_null_value_count_table_stats (col_id int, null_value_count bigint) Row format delimited Fields terminated by '\t' Lines terminated by '\n'  Stored as textfile ;</v>
      </c>
      <c r="BB22" t="s">
        <v>10678</v>
      </c>
      <c r="BE22" s="16" t="str">
        <f t="shared" si="13"/>
        <v xml:space="preserve">insert into table db_custscience_interns.col_11_DB_CUSTBASE_PRODREFRESH_ods_arc_brand_customer_t_null_value_count_table_stats select '11' as col_id, count (cust_key) as null_value_count where CRT_TMST  IS NULL </v>
      </c>
      <c r="BF22" t="s">
        <v>10679</v>
      </c>
      <c r="BI22" s="16" t="str">
        <f t="shared" si="14"/>
        <v>insert into table db_custscience_interns.SUMMARY_of_DB_CUSTBASE_PRODREFRESH_ods_arc_brand_customer_t_null_value_count_table_stats select col_id, null_value_count from db_custscience_interns.col_11_DB_CUSTBASE_PRODREFRESH_ods_arc_brand_customer_t_null_value_count_table_stats ;</v>
      </c>
      <c r="BJ22" t="s">
        <v>10680</v>
      </c>
      <c r="BL22" s="212" t="s">
        <v>5351</v>
      </c>
      <c r="BM22" s="212">
        <v>9</v>
      </c>
      <c r="BN22" s="212">
        <v>0</v>
      </c>
      <c r="BP22" s="16" t="str">
        <f t="shared" si="15"/>
        <v>drop table db_custscience_interns.col_11_DB_CUSTBASE_PRODREFRESH_ods_arc_brand_customer_t_null_value_count_table_stats ;</v>
      </c>
      <c r="BQ22" t="s">
        <v>10681</v>
      </c>
    </row>
    <row r="23" spans="1:69">
      <c r="A23" s="222" t="s">
        <v>5491</v>
      </c>
      <c r="B23" s="16" t="str">
        <f t="shared" si="2"/>
        <v>updt_tmst           string </v>
      </c>
      <c r="C23" s="20">
        <f t="shared" si="3"/>
        <v>10</v>
      </c>
      <c r="D23" s="20">
        <f t="shared" si="4"/>
        <v>12</v>
      </c>
      <c r="E23" s="20"/>
      <c r="F23" s="20"/>
      <c r="G23" s="36" t="str">
        <f t="shared" si="0"/>
        <v>UPDT_TMST</v>
      </c>
      <c r="H23" s="36" t="str">
        <f t="shared" si="1"/>
        <v>        string </v>
      </c>
      <c r="I23" s="226">
        <v>12</v>
      </c>
      <c r="J23" s="224">
        <f t="shared" si="5"/>
        <v>0</v>
      </c>
      <c r="K23" s="224">
        <f t="shared" si="6"/>
        <v>0</v>
      </c>
      <c r="N23" s="169"/>
      <c r="O23" s="169"/>
      <c r="P23" s="169"/>
      <c r="R23" s="164"/>
      <c r="S23" s="164"/>
      <c r="T23" s="164"/>
      <c r="U23" s="164"/>
      <c r="V23" s="164"/>
      <c r="W23" s="164"/>
      <c r="X23" s="164"/>
      <c r="Y23" s="164"/>
      <c r="Z23" s="164"/>
      <c r="AA23" s="164"/>
      <c r="AB23" s="164"/>
      <c r="AC23" s="164"/>
      <c r="AD23" s="164"/>
      <c r="AE23" s="164"/>
      <c r="AF23" s="164"/>
      <c r="AG23" s="164"/>
      <c r="AH23" s="197" t="str">
        <f t="shared" si="7"/>
        <v>col_12</v>
      </c>
      <c r="AI23" s="196" t="str">
        <f t="shared" si="8"/>
        <v>create table db_custscience_interns.col_12_DB_CUSTBASE_PRODREFRESH_ods_arc_brand_customer_t_distinct_values_table_stats (col_id int, distinct_values bigint) Row format delimited Fields terminated by '\t' Lines terminated by '\n'  Stored as textfile ;</v>
      </c>
      <c r="AJ23" t="s">
        <v>10682</v>
      </c>
      <c r="AM23" s="16" t="str">
        <f t="shared" si="9"/>
        <v>insert into table db_custscience_interns.col_12_DB_CUSTBASE_PRODREFRESH_ods_arc_brand_customer_t_distinct_values_table_stats select '12' as col_id, count (distinct UPDT_TMST) as distinct_values</v>
      </c>
      <c r="AN23" t="s">
        <v>10683</v>
      </c>
      <c r="AQ23" s="16" t="str">
        <f t="shared" si="10"/>
        <v>insert into table db_custscience_interns.SUMMARY_of_DB_CUSTBASE_PRODREFRESH_ods_arc_brand_customer_t_distinct_values_table_stats select col_id, distinct_values from db_custscience_interns.col_12_DB_CUSTBASE_PRODREFRESH_ods_arc_brand_customer_t_distinct_values_table_stats ;</v>
      </c>
      <c r="AR23" t="s">
        <v>10684</v>
      </c>
      <c r="AT23" s="212" t="s">
        <v>5362</v>
      </c>
      <c r="AU23" s="212">
        <v>10</v>
      </c>
      <c r="AV23" s="212">
        <v>0</v>
      </c>
      <c r="AX23" s="16" t="str">
        <f t="shared" si="11"/>
        <v>drop table db_custscience_interns.col_12_DB_CUSTBASE_PRODREFRESH_ods_arc_brand_customer_t_distinct_values_table_stats;</v>
      </c>
      <c r="AY23" t="s">
        <v>10685</v>
      </c>
      <c r="BA23" s="16" t="str">
        <f t="shared" si="12"/>
        <v>create table db_custscience_interns.col_12_DB_CUSTBASE_PRODREFRESH_ods_arc_brand_customer_t_null_value_count_table_stats (col_id int, null_value_count bigint) Row format delimited Fields terminated by '\t' Lines terminated by '\n'  Stored as textfile ;</v>
      </c>
      <c r="BB23" t="s">
        <v>10686</v>
      </c>
      <c r="BE23" s="16" t="str">
        <f t="shared" si="13"/>
        <v xml:space="preserve">insert into table db_custscience_interns.col_12_DB_CUSTBASE_PRODREFRESH_ods_arc_brand_customer_t_null_value_count_table_stats select '12' as col_id, count (cust_key) as null_value_count where UPDT_TMST IS NULL </v>
      </c>
      <c r="BF23" t="s">
        <v>10687</v>
      </c>
      <c r="BI23" s="16" t="str">
        <f t="shared" si="14"/>
        <v>insert into table db_custscience_interns.SUMMARY_of_DB_CUSTBASE_PRODREFRESH_ods_arc_brand_customer_t_null_value_count_table_stats select col_id, null_value_count from db_custscience_interns.col_12_DB_CUSTBASE_PRODREFRESH_ods_arc_brand_customer_t_null_value_count_table_stats ;</v>
      </c>
      <c r="BJ23" t="s">
        <v>10688</v>
      </c>
      <c r="BL23" s="212" t="s">
        <v>5362</v>
      </c>
      <c r="BM23" s="212">
        <v>10</v>
      </c>
      <c r="BN23" s="212">
        <v>0</v>
      </c>
      <c r="BP23" s="16" t="str">
        <f t="shared" si="15"/>
        <v>drop table db_custscience_interns.col_12_DB_CUSTBASE_PRODREFRESH_ods_arc_brand_customer_t_null_value_count_table_stats ;</v>
      </c>
      <c r="BQ23" t="s">
        <v>10689</v>
      </c>
    </row>
    <row r="24" spans="1:69">
      <c r="AN24" s="206" t="s">
        <v>4089</v>
      </c>
      <c r="BF24" s="206" t="s">
        <v>4089</v>
      </c>
    </row>
    <row r="25" spans="1:69" ht="409.5">
      <c r="A25" s="1" t="s">
        <v>10690</v>
      </c>
    </row>
    <row r="26" spans="1:69">
      <c r="A26" s="222" t="s">
        <v>10691</v>
      </c>
      <c r="R26"/>
      <c r="S26"/>
      <c r="T26"/>
      <c r="U26"/>
      <c r="V26"/>
      <c r="W26"/>
      <c r="X26"/>
      <c r="Y26"/>
      <c r="Z26"/>
      <c r="AA26"/>
      <c r="AB26"/>
      <c r="AC26"/>
      <c r="AD26"/>
      <c r="AE26"/>
      <c r="AF26"/>
      <c r="AG26"/>
      <c r="AH26"/>
      <c r="AI26"/>
      <c r="AZ26"/>
      <c r="BI2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27"/>
  <sheetViews>
    <sheetView topLeftCell="B1" zoomScale="80" zoomScaleNormal="80" workbookViewId="0">
      <selection activeCell="G6" sqref="G6:K6"/>
    </sheetView>
  </sheetViews>
  <sheetFormatPr defaultColWidth="8.85546875" defaultRowHeight="15" outlineLevelCol="1"/>
  <cols>
    <col min="1" max="1" width="69.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218" t="str">
        <f>UPPER(H5)</f>
        <v>ODS_BRAND_CUST_EMAIL_T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DB_CUSTBASE_PRODREFRESH.ods_brand_cust_email_t acquisition_date = "22-APR-17" limit 10000;'&gt;DB_CUSTBASE_PRODREFRESH_DB_CUSTBASE_PRODREFRESH.ods_brand_cust_email_t_10k_sample.txt;</v>
      </c>
    </row>
    <row r="4" spans="1:73" ht="15.75" thickBot="1">
      <c r="G4" s="3" t="s">
        <v>88</v>
      </c>
      <c r="H4" s="219" t="str">
        <f>LEFT(H6,(FIND(".",H6)-1))</f>
        <v>DB_CUSTBASE_PRODREFRESH</v>
      </c>
      <c r="I4" s="219"/>
      <c r="J4" s="219"/>
      <c r="K4" s="219"/>
      <c r="L4" s="219"/>
      <c r="M4" s="219"/>
      <c r="N4" s="40" t="s">
        <v>108</v>
      </c>
      <c r="AM4" s="15" t="s">
        <v>4049</v>
      </c>
      <c r="BE4" s="15" t="s">
        <v>4049</v>
      </c>
      <c r="BU4" t="s">
        <v>10692</v>
      </c>
    </row>
    <row r="5" spans="1:73">
      <c r="B5" s="9"/>
      <c r="G5" s="3" t="s">
        <v>89</v>
      </c>
      <c r="H5" s="219" t="str">
        <f>RIGHT(H6,(LEN(H6)-(FIND(".",H6))))</f>
        <v>ods_brand_cust_email_t</v>
      </c>
      <c r="I5" s="219"/>
      <c r="J5" s="219"/>
      <c r="K5" s="219"/>
      <c r="L5" s="219"/>
      <c r="M5" s="219"/>
      <c r="AM5" s="60" t="s">
        <v>10693</v>
      </c>
      <c r="BE5" s="60" t="s">
        <v>10694</v>
      </c>
    </row>
    <row r="6" spans="1:73">
      <c r="G6" s="3" t="s">
        <v>90</v>
      </c>
      <c r="H6" t="s">
        <v>4437</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10695</v>
      </c>
      <c r="BL8" t="s">
        <v>10696</v>
      </c>
    </row>
    <row r="9" spans="1:73">
      <c r="A9" t="s">
        <v>10697</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DB_CUSTBASE_PRODREFRESH.ods_brand_cust_email_t</v>
      </c>
      <c r="AN11" s="205" t="s">
        <v>10698</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db_custscience_interns.SUMMARY_of_DB_CUSTBASE_PRODREFRESH_ods_brand_cust_email_t_distinct_values_table_stats (col_id int, distinct_values bigint) Row format delimited Fields terminated by '\t' Lines terminated by '\n'  Stored as textfile ;</v>
      </c>
      <c r="AR11" s="205" t="s">
        <v>10699</v>
      </c>
      <c r="BE11" s="209" t="str">
        <f>"from "&amp;$H$6</f>
        <v>from DB_CUSTBASE_PRODREFRESH.ods_brand_cust_email_t</v>
      </c>
      <c r="BF11" s="32" t="s">
        <v>10698</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db_custscience_interns.SUMMARY_of_DB_CUSTBASE_PRODREFRESH_ods_brand_cust_email_t_null_value_count_table_stats (col_id int, null_value_count bigint) Row format delimited Fields terminated by '\t' Lines terminated by '\n'  Stored as textfile ;</v>
      </c>
      <c r="BJ11" s="32" t="s">
        <v>10700</v>
      </c>
      <c r="BL11" s="212" t="s">
        <v>2</v>
      </c>
    </row>
    <row r="12" spans="1:73">
      <c r="A12" s="222" t="s">
        <v>5444</v>
      </c>
      <c r="B12" s="16" t="str">
        <f>TRIM(A12)</f>
        <v>email_key           bigint                                  </v>
      </c>
      <c r="C12" s="20">
        <f>SEARCH(" ",B12)</f>
        <v>10</v>
      </c>
      <c r="D12" s="20">
        <f>IFERROR(SEARCH(" ",B12,C12+1),0)</f>
        <v>12</v>
      </c>
      <c r="E12" s="20">
        <f>LEN(B12)</f>
        <v>60</v>
      </c>
      <c r="F12" s="20"/>
      <c r="G12" s="62" t="str">
        <f t="shared" ref="G12:G24" si="0">UPPER(LEFT(B12,C12-1))</f>
        <v>EMAIL_KEY</v>
      </c>
      <c r="H12" s="62" t="str">
        <f t="shared" ref="H12:H24" si="1">TRIM(RIGHT(A12,LEN(A12) - (C12+1)))</f>
        <v>        bigint                                  </v>
      </c>
      <c r="I12" s="223">
        <v>1</v>
      </c>
      <c r="J12" s="224">
        <f t="shared" ref="J12:J24" si="2">VLOOKUP($I12,$AU:$AV,2,FALSE)</f>
        <v>120589818</v>
      </c>
      <c r="K12" s="224">
        <f t="shared" ref="K12:K24"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db_custscience_interns.col_1_DB_CUSTBASE_PRODREFRESH_ods_brand_cust_email_t_distinct_values_table_stats (col_id int, distinct_values bigint) Row format delimited Fields terminated by '\t' Lines terminated by '\n'  Stored as textfile ;</v>
      </c>
      <c r="AJ12" t="s">
        <v>10701</v>
      </c>
      <c r="AM12" s="16" t="str">
        <f>"insert into table "&amp;"db_custscience_interns."&amp;$AH12&amp;"_"&amp;$H$4&amp;"_"&amp;$H$5&amp;"_distinct_values_table_stats select "&amp;"'"&amp;$I12&amp;"'"&amp;" as col_id, count (distinct "&amp;$G12&amp;") as distinct_values"</f>
        <v>insert into table db_custscience_interns.col_1_DB_CUSTBASE_PRODREFRESH_ods_brand_cust_email_t_distinct_values_table_stats select '1' as col_id, count (distinct EMAIL_KEY) as distinct_values</v>
      </c>
      <c r="AN12" t="s">
        <v>10702</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db_custscience_interns.SUMMARY_of_DB_CUSTBASE_PRODREFRESH_ods_brand_cust_email_t_distinct_values_table_stats select col_id, distinct_values from db_custscience_interns.col_1_DB_CUSTBASE_PRODREFRESH_ods_brand_cust_email_t_distinct_values_table_stats ;</v>
      </c>
      <c r="AR12" t="s">
        <v>10703</v>
      </c>
      <c r="AT12" s="212" t="s">
        <v>10704</v>
      </c>
      <c r="AU12" s="212">
        <v>1</v>
      </c>
      <c r="AV12" s="212">
        <v>120589818</v>
      </c>
      <c r="AX12" s="16" t="str">
        <f>"drop table db_custscience_interns."&amp;$AH12&amp;"_"&amp;$H$4&amp;"_"&amp;$H$5&amp;"_distinct_values_table_stats;"</f>
        <v>drop table db_custscience_interns.col_1_DB_CUSTBASE_PRODREFRESH_ods_brand_cust_email_t_distinct_values_table_stats;</v>
      </c>
      <c r="AY12" t="s">
        <v>10705</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db_custscience_interns.col_1_DB_CUSTBASE_PRODREFRESH_ods_brand_cust_email_t_null_value_count_table_stats (col_id int, null_value_count bigint) Row format delimited Fields terminated by '\t' Lines terminated by '\n'  Stored as textfile ;</v>
      </c>
      <c r="BB12" t="s">
        <v>10706</v>
      </c>
      <c r="BE12" s="16" t="str">
        <f>"insert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db_custscience_interns.col_1_DB_CUSTBASE_PRODREFRESH_ods_brand_cust_email_t_null_value_count_table_stats select '1' as col_id, count (cust_key) as null_value_count where EMAIL_KEY IS NULL </v>
      </c>
      <c r="BF12" t="s">
        <v>10707</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db_custscience_interns.SUMMARY_of_DB_CUSTBASE_PRODREFRESH_ods_brand_cust_email_t_null_value_count_table_stats select col_id, null_value_count from db_custscience_interns.col_1_DB_CUSTBASE_PRODREFRESH_ods_brand_cust_email_t_null_value_count_table_stats ;</v>
      </c>
      <c r="BJ12" t="s">
        <v>10708</v>
      </c>
      <c r="BL12" s="212" t="s">
        <v>5214</v>
      </c>
      <c r="BM12" s="212">
        <v>1</v>
      </c>
      <c r="BN12" s="212">
        <v>0</v>
      </c>
      <c r="BP12" s="16" t="str">
        <f>"drop table db_custscience_interns."&amp;$AH12&amp;"_"&amp;$H$4&amp;"_"&amp;$H$5&amp;"_null_value_count_table_stats ;"</f>
        <v>drop table db_custscience_interns.col_1_DB_CUSTBASE_PRODREFRESH_ods_brand_cust_email_t_null_value_count_table_stats ;</v>
      </c>
      <c r="BQ12" t="s">
        <v>10709</v>
      </c>
    </row>
    <row r="13" spans="1:73">
      <c r="A13" s="222" t="s">
        <v>5216</v>
      </c>
      <c r="B13" s="16" t="str">
        <f t="shared" ref="B13:B24" si="4">TRIM(A13)</f>
        <v>brand               string                                  </v>
      </c>
      <c r="C13" s="20">
        <f t="shared" ref="C13:C24" si="5">SEARCH(" ",B13)</f>
        <v>6</v>
      </c>
      <c r="D13" s="20">
        <f t="shared" ref="D13:D24" si="6">IFERROR(SEARCH(" ",B13,C13+1),0)</f>
        <v>8</v>
      </c>
      <c r="E13" s="20"/>
      <c r="F13" s="20"/>
      <c r="G13" s="36" t="str">
        <f t="shared" si="0"/>
        <v>BRAND</v>
      </c>
      <c r="H13" s="36" t="str">
        <f t="shared" si="1"/>
        <v>            string                                  </v>
      </c>
      <c r="I13" s="226">
        <v>2</v>
      </c>
      <c r="J13" s="224">
        <f t="shared" si="2"/>
        <v>7</v>
      </c>
      <c r="K13" s="224">
        <f t="shared" si="3"/>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4" si="7">"col_"&amp;I13</f>
        <v>col_2</v>
      </c>
      <c r="AI13" s="196" t="str">
        <f t="shared" ref="AI13:AI24" si="8">"create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db_custscience_interns.col_2_DB_CUSTBASE_PRODREFRESH_ods_brand_cust_email_t_distinct_values_table_stats (col_id int, distinct_values bigint) Row format delimited Fields terminated by '\t' Lines terminated by '\n'  Stored as textfile ;</v>
      </c>
      <c r="AJ13" t="s">
        <v>10710</v>
      </c>
      <c r="AM13" s="16" t="str">
        <f t="shared" ref="AM13:AM24" si="9">"insert into table "&amp;"db_custscience_interns."&amp;$AH13&amp;"_"&amp;$H$4&amp;"_"&amp;$H$5&amp;"_distinct_values_table_stats select "&amp;"'"&amp;$I13&amp;"'"&amp;" as col_id, count (distinct "&amp;$G13&amp;") as distinct_values"</f>
        <v>insert into table db_custscience_interns.col_2_DB_CUSTBASE_PRODREFRESH_ods_brand_cust_email_t_distinct_values_table_stats select '2' as col_id, count (distinct BRAND) as distinct_values</v>
      </c>
      <c r="AN13" t="s">
        <v>10711</v>
      </c>
      <c r="AQ13" s="16" t="str">
        <f t="shared" ref="AQ13:AQ24" si="10">"insert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db_custscience_interns.SUMMARY_of_DB_CUSTBASE_PRODREFRESH_ods_brand_cust_email_t_distinct_values_table_stats select col_id, distinct_values from db_custscience_interns.col_2_DB_CUSTBASE_PRODREFRESH_ods_brand_cust_email_t_distinct_values_table_stats ;</v>
      </c>
      <c r="AR13" t="s">
        <v>10712</v>
      </c>
      <c r="AT13" s="212" t="s">
        <v>5220</v>
      </c>
      <c r="AU13" s="212">
        <v>2</v>
      </c>
      <c r="AV13" s="212">
        <v>7</v>
      </c>
      <c r="AX13" s="16" t="str">
        <f t="shared" ref="AX13:AX24" si="11">"drop table db_custscience_interns."&amp;$AH13&amp;"_"&amp;$H$4&amp;"_"&amp;$H$5&amp;"_distinct_values_table_stats;"</f>
        <v>drop table db_custscience_interns.col_2_DB_CUSTBASE_PRODREFRESH_ods_brand_cust_email_t_distinct_values_table_stats;</v>
      </c>
      <c r="AY13" t="s">
        <v>10713</v>
      </c>
      <c r="BA13" s="16" t="str">
        <f t="shared" ref="BA13:BA24"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db_custscience_interns.col_2_DB_CUSTBASE_PRODREFRESH_ods_brand_cust_email_t_null_value_count_table_stats (col_id int, null_value_count bigint) Row format delimited Fields terminated by '\t' Lines terminated by '\n'  Stored as textfile ;</v>
      </c>
      <c r="BB13" t="s">
        <v>10714</v>
      </c>
      <c r="BE13" s="16" t="str">
        <f t="shared" ref="BE13:BE23" si="13">"insert into table "&amp;"db_custscience_interns."&amp;$AH13&amp;"_"&amp;$H$4&amp;"_"&amp;$H$5&amp;"_null_value_count_table_stats select "&amp;"'"&amp;$I13&amp;"'"&amp;" as col_id, count (cust_key) as null_value_count where "&amp;$G13&amp;" IS NULL "</f>
        <v xml:space="preserve">insert into table db_custscience_interns.col_2_DB_CUSTBASE_PRODREFRESH_ods_brand_cust_email_t_null_value_count_table_stats select '2' as col_id, count (cust_key) as null_value_count where BRAND IS NULL </v>
      </c>
      <c r="BF13" t="s">
        <v>10715</v>
      </c>
      <c r="BI13" s="16" t="str">
        <f t="shared" ref="BI13:BI24"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db_custscience_interns.SUMMARY_of_DB_CUSTBASE_PRODREFRESH_ods_brand_cust_email_t_null_value_count_table_stats select col_id, null_value_count from db_custscience_interns.col_2_DB_CUSTBASE_PRODREFRESH_ods_brand_cust_email_t_null_value_count_table_stats ;</v>
      </c>
      <c r="BJ13" t="s">
        <v>10716</v>
      </c>
      <c r="BL13" s="212" t="s">
        <v>5225</v>
      </c>
      <c r="BM13" s="212">
        <v>2</v>
      </c>
      <c r="BN13" s="212">
        <v>0</v>
      </c>
      <c r="BP13" s="16" t="str">
        <f t="shared" ref="BP13:BP24" si="15">"drop table db_custscience_interns."&amp;$AH13&amp;"_"&amp;$H$4&amp;"_"&amp;$H$5&amp;"_null_value_count_table_stats ;"</f>
        <v>drop table db_custscience_interns.col_2_DB_CUSTBASE_PRODREFRESH_ods_brand_cust_email_t_null_value_count_table_stats ;</v>
      </c>
      <c r="BQ13" t="s">
        <v>10717</v>
      </c>
    </row>
    <row r="14" spans="1:73">
      <c r="A14" s="222" t="s">
        <v>4677</v>
      </c>
      <c r="B14" s="16" t="str">
        <f t="shared" si="4"/>
        <v>cust_key            bigint                                  </v>
      </c>
      <c r="C14" s="20">
        <f t="shared" si="5"/>
        <v>10</v>
      </c>
      <c r="D14" s="20">
        <f t="shared" si="6"/>
        <v>12</v>
      </c>
      <c r="E14" s="20"/>
      <c r="F14" s="20"/>
      <c r="G14" s="36" t="str">
        <f t="shared" si="0"/>
        <v>CUST_KEY </v>
      </c>
      <c r="H14" s="36" t="str">
        <f t="shared" si="1"/>
        <v>        bigint                                  </v>
      </c>
      <c r="I14" s="226">
        <v>3</v>
      </c>
      <c r="J14" s="224">
        <f t="shared" si="2"/>
        <v>102788428</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7"/>
        <v>col_3</v>
      </c>
      <c r="AI14" s="196" t="str">
        <f t="shared" si="8"/>
        <v>create table db_custscience_interns.col_3_DB_CUSTBASE_PRODREFRESH_ods_brand_cust_email_t_distinct_values_table_stats (col_id int, distinct_values bigint) Row format delimited Fields terminated by '\t' Lines terminated by '\n'  Stored as textfile ;</v>
      </c>
      <c r="AJ14" t="s">
        <v>10718</v>
      </c>
      <c r="AM14" s="16" t="str">
        <f t="shared" si="9"/>
        <v>insert into table db_custscience_interns.col_3_DB_CUSTBASE_PRODREFRESH_ods_brand_cust_email_t_distinct_values_table_stats select '3' as col_id, count (distinct CUST_KEY ) as distinct_values</v>
      </c>
      <c r="AN14" t="s">
        <v>10719</v>
      </c>
      <c r="AQ14" s="16" t="str">
        <f t="shared" si="10"/>
        <v>insert into table db_custscience_interns.SUMMARY_of_DB_CUSTBASE_PRODREFRESH_ods_brand_cust_email_t_distinct_values_table_stats select col_id, distinct_values from db_custscience_interns.col_3_DB_CUSTBASE_PRODREFRESH_ods_brand_cust_email_t_distinct_values_table_stats ;</v>
      </c>
      <c r="AR14" t="s">
        <v>10720</v>
      </c>
      <c r="AT14" s="212" t="s">
        <v>10721</v>
      </c>
      <c r="AU14" s="212">
        <v>11</v>
      </c>
      <c r="AV14" s="212">
        <v>147</v>
      </c>
      <c r="AX14" s="16" t="str">
        <f t="shared" si="11"/>
        <v>drop table db_custscience_interns.col_3_DB_CUSTBASE_PRODREFRESH_ods_brand_cust_email_t_distinct_values_table_stats;</v>
      </c>
      <c r="AY14" t="s">
        <v>10722</v>
      </c>
      <c r="BA14" s="16" t="str">
        <f t="shared" si="12"/>
        <v>create table db_custscience_interns.col_3_DB_CUSTBASE_PRODREFRESH_ods_brand_cust_email_t_null_value_count_table_stats (col_id int, null_value_count bigint) Row format delimited Fields terminated by '\t' Lines terminated by '\n'  Stored as textfile ;</v>
      </c>
      <c r="BB14" t="s">
        <v>10723</v>
      </c>
      <c r="BE14" s="16" t="str">
        <f t="shared" si="13"/>
        <v xml:space="preserve">insert into table db_custscience_interns.col_3_DB_CUSTBASE_PRODREFRESH_ods_brand_cust_email_t_null_value_count_table_stats select '3' as col_id, count (cust_key) as null_value_count where CUST_KEY  IS NULL </v>
      </c>
      <c r="BF14" t="s">
        <v>10724</v>
      </c>
      <c r="BI14" s="16" t="str">
        <f t="shared" si="14"/>
        <v>insert into table db_custscience_interns.SUMMARY_of_DB_CUSTBASE_PRODREFRESH_ods_brand_cust_email_t_null_value_count_table_stats select col_id, null_value_count from db_custscience_interns.col_3_DB_CUSTBASE_PRODREFRESH_ods_brand_cust_email_t_null_value_count_table_stats ;</v>
      </c>
      <c r="BJ14" t="s">
        <v>10725</v>
      </c>
      <c r="BL14" s="212" t="s">
        <v>5236</v>
      </c>
      <c r="BM14" s="212">
        <v>11</v>
      </c>
      <c r="BN14" s="212">
        <v>0</v>
      </c>
      <c r="BP14" s="16" t="str">
        <f t="shared" si="15"/>
        <v>drop table db_custscience_interns.col_3_DB_CUSTBASE_PRODREFRESH_ods_brand_cust_email_t_null_value_count_table_stats ;</v>
      </c>
      <c r="BQ14" t="s">
        <v>10726</v>
      </c>
    </row>
    <row r="15" spans="1:73">
      <c r="A15" s="222" t="s">
        <v>10727</v>
      </c>
      <c r="B15" s="16" t="str">
        <f t="shared" si="4"/>
        <v>gnrc_src_key        bigint                                  </v>
      </c>
      <c r="C15" s="20">
        <f t="shared" si="5"/>
        <v>14</v>
      </c>
      <c r="D15" s="20">
        <f t="shared" si="6"/>
        <v>16</v>
      </c>
      <c r="E15" s="20"/>
      <c r="F15" s="20"/>
      <c r="G15" s="36" t="str">
        <f t="shared" si="0"/>
        <v>GNRC_SRC_KEY </v>
      </c>
      <c r="H15" s="36" t="str">
        <f t="shared" si="1"/>
        <v>    bigint                                  </v>
      </c>
      <c r="I15" s="226">
        <v>4</v>
      </c>
      <c r="J15" s="224">
        <f t="shared" si="2"/>
        <v>147991</v>
      </c>
      <c r="K15" s="224">
        <f t="shared" si="3"/>
        <v>0</v>
      </c>
      <c r="N15" s="169"/>
      <c r="O15" s="169"/>
      <c r="P15" s="169"/>
      <c r="R15" s="164"/>
      <c r="S15" s="164"/>
      <c r="T15" s="164"/>
      <c r="U15" s="164"/>
      <c r="V15" s="164"/>
      <c r="W15" s="164"/>
      <c r="X15" s="164"/>
      <c r="Y15" s="164"/>
      <c r="Z15" s="164"/>
      <c r="AA15" s="164"/>
      <c r="AB15" s="164"/>
      <c r="AC15" s="164"/>
      <c r="AD15" s="164"/>
      <c r="AE15" s="164"/>
      <c r="AF15" s="164"/>
      <c r="AG15" s="164"/>
      <c r="AH15" s="197" t="str">
        <f t="shared" si="7"/>
        <v>col_4</v>
      </c>
      <c r="AI15" s="196" t="str">
        <f t="shared" si="8"/>
        <v>create table db_custscience_interns.col_4_DB_CUSTBASE_PRODREFRESH_ods_brand_cust_email_t_distinct_values_table_stats (col_id int, distinct_values bigint) Row format delimited Fields terminated by '\t' Lines terminated by '\n'  Stored as textfile ;</v>
      </c>
      <c r="AJ15" t="s">
        <v>10728</v>
      </c>
      <c r="AM15" s="16" t="str">
        <f t="shared" si="9"/>
        <v>insert into table db_custscience_interns.col_4_DB_CUSTBASE_PRODREFRESH_ods_brand_cust_email_t_distinct_values_table_stats select '4' as col_id, count (distinct GNRC_SRC_KEY ) as distinct_values</v>
      </c>
      <c r="AN15" t="s">
        <v>10729</v>
      </c>
      <c r="AQ15" s="16" t="str">
        <f t="shared" si="10"/>
        <v>insert into table db_custscience_interns.SUMMARY_of_DB_CUSTBASE_PRODREFRESH_ods_brand_cust_email_t_distinct_values_table_stats select col_id, distinct_values from db_custscience_interns.col_4_DB_CUSTBASE_PRODREFRESH_ods_brand_cust_email_t_distinct_values_table_stats ;</v>
      </c>
      <c r="AR15" t="s">
        <v>10730</v>
      </c>
      <c r="AT15" s="212" t="s">
        <v>10731</v>
      </c>
      <c r="AU15" s="212">
        <v>12</v>
      </c>
      <c r="AV15" s="212">
        <v>8203</v>
      </c>
      <c r="AX15" s="16" t="str">
        <f t="shared" si="11"/>
        <v>drop table db_custscience_interns.col_4_DB_CUSTBASE_PRODREFRESH_ods_brand_cust_email_t_distinct_values_table_stats;</v>
      </c>
      <c r="AY15" t="s">
        <v>10732</v>
      </c>
      <c r="BA15" s="16" t="str">
        <f t="shared" si="12"/>
        <v>create table db_custscience_interns.col_4_DB_CUSTBASE_PRODREFRESH_ods_brand_cust_email_t_null_value_count_table_stats (col_id int, null_value_count bigint) Row format delimited Fields terminated by '\t' Lines terminated by '\n'  Stored as textfile ;</v>
      </c>
      <c r="BB15" t="s">
        <v>10733</v>
      </c>
      <c r="BE15" s="16" t="str">
        <f t="shared" si="13"/>
        <v xml:space="preserve">insert into table db_custscience_interns.col_4_DB_CUSTBASE_PRODREFRESH_ods_brand_cust_email_t_null_value_count_table_stats select '4' as col_id, count (cust_key) as null_value_count where GNRC_SRC_KEY  IS NULL </v>
      </c>
      <c r="BF15" t="s">
        <v>10734</v>
      </c>
      <c r="BI15" s="16" t="str">
        <f t="shared" si="14"/>
        <v>insert into table db_custscience_interns.SUMMARY_of_DB_CUSTBASE_PRODREFRESH_ods_brand_cust_email_t_null_value_count_table_stats select col_id, null_value_count from db_custscience_interns.col_4_DB_CUSTBASE_PRODREFRESH_ods_brand_cust_email_t_null_value_count_table_stats ;</v>
      </c>
      <c r="BJ15" t="s">
        <v>10735</v>
      </c>
      <c r="BL15" s="212" t="s">
        <v>4598</v>
      </c>
      <c r="BM15" s="212">
        <v>12</v>
      </c>
      <c r="BN15" s="212">
        <v>0</v>
      </c>
      <c r="BP15" s="16" t="str">
        <f t="shared" si="15"/>
        <v>drop table db_custscience_interns.col_4_DB_CUSTBASE_PRODREFRESH_ods_brand_cust_email_t_null_value_count_table_stats ;</v>
      </c>
      <c r="BQ15" t="s">
        <v>10736</v>
      </c>
    </row>
    <row r="16" spans="1:73">
      <c r="A16" s="222" t="s">
        <v>10737</v>
      </c>
      <c r="B16" s="16" t="str">
        <f t="shared" si="4"/>
        <v>acq_date            string                                  </v>
      </c>
      <c r="C16" s="20">
        <f t="shared" si="5"/>
        <v>10</v>
      </c>
      <c r="D16" s="20">
        <f t="shared" si="6"/>
        <v>12</v>
      </c>
      <c r="E16" s="20"/>
      <c r="F16" s="20"/>
      <c r="G16" s="36" t="str">
        <f t="shared" si="0"/>
        <v>ACQ_DATE </v>
      </c>
      <c r="H16" s="36" t="str">
        <f t="shared" si="1"/>
        <v>        string                                  </v>
      </c>
      <c r="I16" s="226">
        <v>5</v>
      </c>
      <c r="J16" s="224">
        <f t="shared" si="2"/>
        <v>7216</v>
      </c>
      <c r="K16" s="224">
        <f t="shared" si="3"/>
        <v>0</v>
      </c>
      <c r="N16" s="169"/>
      <c r="O16" s="169"/>
      <c r="P16" s="169"/>
      <c r="R16" s="164"/>
      <c r="S16" s="164"/>
      <c r="T16" s="164"/>
      <c r="U16" s="164"/>
      <c r="V16" s="164"/>
      <c r="W16" s="164"/>
      <c r="X16" s="164"/>
      <c r="Y16" s="164"/>
      <c r="Z16" s="164"/>
      <c r="AA16" s="164"/>
      <c r="AB16" s="164"/>
      <c r="AC16" s="164"/>
      <c r="AD16" s="164"/>
      <c r="AE16" s="164"/>
      <c r="AF16" s="164"/>
      <c r="AG16" s="164"/>
      <c r="AH16" s="197" t="str">
        <f t="shared" si="7"/>
        <v>col_5</v>
      </c>
      <c r="AI16" s="196" t="str">
        <f t="shared" si="8"/>
        <v>create table db_custscience_interns.col_5_DB_CUSTBASE_PRODREFRESH_ods_brand_cust_email_t_distinct_values_table_stats (col_id int, distinct_values bigint) Row format delimited Fields terminated by '\t' Lines terminated by '\n'  Stored as textfile ;</v>
      </c>
      <c r="AJ16" t="s">
        <v>10738</v>
      </c>
      <c r="AM16" s="16" t="str">
        <f t="shared" si="9"/>
        <v>insert into table db_custscience_interns.col_5_DB_CUSTBASE_PRODREFRESH_ods_brand_cust_email_t_distinct_values_table_stats select '5' as col_id, count (distinct ACQ_DATE ) as distinct_values</v>
      </c>
      <c r="AN16" t="s">
        <v>10739</v>
      </c>
      <c r="AQ16" s="16" t="str">
        <f t="shared" si="10"/>
        <v>insert into table db_custscience_interns.SUMMARY_of_DB_CUSTBASE_PRODREFRESH_ods_brand_cust_email_t_distinct_values_table_stats select col_id, distinct_values from db_custscience_interns.col_5_DB_CUSTBASE_PRODREFRESH_ods_brand_cust_email_t_distinct_values_table_stats ;</v>
      </c>
      <c r="AR16" t="s">
        <v>10740</v>
      </c>
      <c r="AT16" s="212" t="s">
        <v>10741</v>
      </c>
      <c r="AU16" s="212">
        <v>13</v>
      </c>
      <c r="AV16" s="212">
        <v>8203</v>
      </c>
      <c r="AX16" s="16" t="str">
        <f t="shared" si="11"/>
        <v>drop table db_custscience_interns.col_5_DB_CUSTBASE_PRODREFRESH_ods_brand_cust_email_t_distinct_values_table_stats;</v>
      </c>
      <c r="AY16" t="s">
        <v>10742</v>
      </c>
      <c r="BA16" s="16" t="str">
        <f t="shared" si="12"/>
        <v>create table db_custscience_interns.col_5_DB_CUSTBASE_PRODREFRESH_ods_brand_cust_email_t_null_value_count_table_stats (col_id int, null_value_count bigint) Row format delimited Fields terminated by '\t' Lines terminated by '\n'  Stored as textfile ;</v>
      </c>
      <c r="BB16" t="s">
        <v>10743</v>
      </c>
      <c r="BE16" s="16" t="str">
        <f t="shared" si="13"/>
        <v xml:space="preserve">insert into table db_custscience_interns.col_5_DB_CUSTBASE_PRODREFRESH_ods_brand_cust_email_t_null_value_count_table_stats select '5' as col_id, count (cust_key) as null_value_count where ACQ_DATE  IS NULL </v>
      </c>
      <c r="BF16" t="s">
        <v>10744</v>
      </c>
      <c r="BI16" s="16" t="str">
        <f t="shared" si="14"/>
        <v>insert into table db_custscience_interns.SUMMARY_of_DB_CUSTBASE_PRODREFRESH_ods_brand_cust_email_t_null_value_count_table_stats select col_id, null_value_count from db_custscience_interns.col_5_DB_CUSTBASE_PRODREFRESH_ods_brand_cust_email_t_null_value_count_table_stats ;</v>
      </c>
      <c r="BJ16" t="s">
        <v>10745</v>
      </c>
      <c r="BL16" s="212" t="s">
        <v>5257</v>
      </c>
      <c r="BM16" s="212">
        <v>13</v>
      </c>
      <c r="BN16" s="212">
        <v>0</v>
      </c>
      <c r="BP16" s="16" t="str">
        <f t="shared" si="15"/>
        <v>drop table db_custscience_interns.col_5_DB_CUSTBASE_PRODREFRESH_ods_brand_cust_email_t_null_value_count_table_stats ;</v>
      </c>
      <c r="BQ16" t="s">
        <v>10746</v>
      </c>
    </row>
    <row r="17" spans="1:69">
      <c r="A17" s="222" t="s">
        <v>4765</v>
      </c>
      <c r="B17" s="16" t="str">
        <f t="shared" si="4"/>
        <v>ins_dt              string                                  </v>
      </c>
      <c r="C17" s="20">
        <f t="shared" si="5"/>
        <v>8</v>
      </c>
      <c r="D17" s="20">
        <f t="shared" si="6"/>
        <v>10</v>
      </c>
      <c r="E17" s="20"/>
      <c r="F17" s="20"/>
      <c r="G17" s="36" t="str">
        <f t="shared" si="0"/>
        <v>INS_DT </v>
      </c>
      <c r="H17" s="36" t="str">
        <f t="shared" si="1"/>
        <v>          string                                  </v>
      </c>
      <c r="I17" s="226">
        <v>6</v>
      </c>
      <c r="J17" s="224">
        <f t="shared" si="2"/>
        <v>13417</v>
      </c>
      <c r="K17" s="224">
        <f t="shared" si="3"/>
        <v>0</v>
      </c>
      <c r="N17" s="169"/>
      <c r="O17" s="169"/>
      <c r="P17" s="169"/>
      <c r="R17" s="164"/>
      <c r="S17" s="164"/>
      <c r="T17" s="164"/>
      <c r="U17" s="164"/>
      <c r="V17" s="164"/>
      <c r="W17" s="164"/>
      <c r="X17" s="164"/>
      <c r="Y17" s="164"/>
      <c r="Z17" s="164"/>
      <c r="AA17" s="164"/>
      <c r="AB17" s="164"/>
      <c r="AC17" s="164"/>
      <c r="AD17" s="164"/>
      <c r="AE17" s="164"/>
      <c r="AF17" s="164"/>
      <c r="AG17" s="164"/>
      <c r="AH17" s="197" t="str">
        <f t="shared" si="7"/>
        <v>col_6</v>
      </c>
      <c r="AI17" s="196" t="str">
        <f t="shared" si="8"/>
        <v>create table db_custscience_interns.col_6_DB_CUSTBASE_PRODREFRESH_ods_brand_cust_email_t_distinct_values_table_stats (col_id int, distinct_values bigint) Row format delimited Fields terminated by '\t' Lines terminated by '\n'  Stored as textfile ;</v>
      </c>
      <c r="AJ17" t="s">
        <v>10747</v>
      </c>
      <c r="AM17" s="16" t="str">
        <f t="shared" si="9"/>
        <v>insert into table db_custscience_interns.col_6_DB_CUSTBASE_PRODREFRESH_ods_brand_cust_email_t_distinct_values_table_stats select '6' as col_id, count (distinct INS_DT ) as distinct_values</v>
      </c>
      <c r="AN17" t="s">
        <v>10748</v>
      </c>
      <c r="AQ17" s="16" t="str">
        <f t="shared" si="10"/>
        <v>insert into table db_custscience_interns.SUMMARY_of_DB_CUSTBASE_PRODREFRESH_ods_brand_cust_email_t_distinct_values_table_stats select col_id, distinct_values from db_custscience_interns.col_6_DB_CUSTBASE_PRODREFRESH_ods_brand_cust_email_t_distinct_values_table_stats ;</v>
      </c>
      <c r="AR17" t="s">
        <v>10749</v>
      </c>
      <c r="AT17" s="212" t="s">
        <v>10750</v>
      </c>
      <c r="AU17" s="212">
        <v>3</v>
      </c>
      <c r="AV17" s="212">
        <v>102788428</v>
      </c>
      <c r="AX17" s="16" t="str">
        <f t="shared" si="11"/>
        <v>drop table db_custscience_interns.col_6_DB_CUSTBASE_PRODREFRESH_ods_brand_cust_email_t_distinct_values_table_stats;</v>
      </c>
      <c r="AY17" t="s">
        <v>10751</v>
      </c>
      <c r="BA17" s="16" t="str">
        <f t="shared" si="12"/>
        <v>create table db_custscience_interns.col_6_DB_CUSTBASE_PRODREFRESH_ods_brand_cust_email_t_null_value_count_table_stats (col_id int, null_value_count bigint) Row format delimited Fields terminated by '\t' Lines terminated by '\n'  Stored as textfile ;</v>
      </c>
      <c r="BB17" t="s">
        <v>10752</v>
      </c>
      <c r="BE17" s="16" t="str">
        <f t="shared" si="13"/>
        <v xml:space="preserve">insert into table db_custscience_interns.col_6_DB_CUSTBASE_PRODREFRESH_ods_brand_cust_email_t_null_value_count_table_stats select '6' as col_id, count (cust_key) as null_value_count where INS_DT  IS NULL </v>
      </c>
      <c r="BF17" t="s">
        <v>10753</v>
      </c>
      <c r="BI17" s="16" t="str">
        <f t="shared" si="14"/>
        <v>insert into table db_custscience_interns.SUMMARY_of_DB_CUSTBASE_PRODREFRESH_ods_brand_cust_email_t_null_value_count_table_stats select col_id, null_value_count from db_custscience_interns.col_6_DB_CUSTBASE_PRODREFRESH_ods_brand_cust_email_t_null_value_count_table_stats ;</v>
      </c>
      <c r="BJ17" t="s">
        <v>10754</v>
      </c>
      <c r="BL17" s="212" t="s">
        <v>4697</v>
      </c>
      <c r="BM17" s="212">
        <v>3</v>
      </c>
      <c r="BN17" s="212">
        <v>0</v>
      </c>
      <c r="BP17" s="16" t="str">
        <f t="shared" si="15"/>
        <v>drop table db_custscience_interns.col_6_DB_CUSTBASE_PRODREFRESH_ods_brand_cust_email_t_null_value_count_table_stats ;</v>
      </c>
      <c r="BQ17" t="s">
        <v>10755</v>
      </c>
    </row>
    <row r="18" spans="1:69">
      <c r="A18" s="222" t="s">
        <v>5289</v>
      </c>
      <c r="B18" s="16" t="str">
        <f t="shared" si="4"/>
        <v>updt_dt             string                                  </v>
      </c>
      <c r="C18" s="20">
        <f t="shared" si="5"/>
        <v>8</v>
      </c>
      <c r="D18" s="20">
        <f t="shared" si="6"/>
        <v>10</v>
      </c>
      <c r="E18" s="20"/>
      <c r="F18" s="20"/>
      <c r="G18" s="36" t="str">
        <f t="shared" si="0"/>
        <v>UPDT_DT</v>
      </c>
      <c r="H18" s="36" t="str">
        <f t="shared" si="1"/>
        <v>          string                                  </v>
      </c>
      <c r="I18" s="226">
        <v>7</v>
      </c>
      <c r="J18" s="224">
        <f t="shared" si="2"/>
        <v>4381</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7"/>
        <v>col_7</v>
      </c>
      <c r="AI18" s="196" t="str">
        <f t="shared" si="8"/>
        <v>create table db_custscience_interns.col_7_DB_CUSTBASE_PRODREFRESH_ods_brand_cust_email_t_distinct_values_table_stats (col_id int, distinct_values bigint) Row format delimited Fields terminated by '\t' Lines terminated by '\n'  Stored as textfile ;</v>
      </c>
      <c r="AJ18" t="s">
        <v>10756</v>
      </c>
      <c r="AM18" s="16" t="str">
        <f t="shared" si="9"/>
        <v>insert into table db_custscience_interns.col_7_DB_CUSTBASE_PRODREFRESH_ods_brand_cust_email_t_distinct_values_table_stats select '7' as col_id, count (distinct UPDT_DT) as distinct_values</v>
      </c>
      <c r="AN18" t="s">
        <v>10757</v>
      </c>
      <c r="AQ18" s="16" t="str">
        <f t="shared" si="10"/>
        <v>insert into table db_custscience_interns.SUMMARY_of_DB_CUSTBASE_PRODREFRESH_ods_brand_cust_email_t_distinct_values_table_stats select col_id, distinct_values from db_custscience_interns.col_7_DB_CUSTBASE_PRODREFRESH_ods_brand_cust_email_t_distinct_values_table_stats ;</v>
      </c>
      <c r="AR18" t="s">
        <v>10758</v>
      </c>
      <c r="AT18" s="212" t="s">
        <v>10759</v>
      </c>
      <c r="AU18" s="212">
        <v>4</v>
      </c>
      <c r="AV18" s="212">
        <v>147991</v>
      </c>
      <c r="AX18" s="16" t="str">
        <f t="shared" si="11"/>
        <v>drop table db_custscience_interns.col_7_DB_CUSTBASE_PRODREFRESH_ods_brand_cust_email_t_distinct_values_table_stats;</v>
      </c>
      <c r="AY18" t="s">
        <v>10760</v>
      </c>
      <c r="BA18" s="16" t="str">
        <f t="shared" si="12"/>
        <v>create table db_custscience_interns.col_7_DB_CUSTBASE_PRODREFRESH_ods_brand_cust_email_t_null_value_count_table_stats (col_id int, null_value_count bigint) Row format delimited Fields terminated by '\t' Lines terminated by '\n'  Stored as textfile ;</v>
      </c>
      <c r="BB18" t="s">
        <v>10761</v>
      </c>
      <c r="BE18" s="16" t="str">
        <f t="shared" si="13"/>
        <v xml:space="preserve">insert into table db_custscience_interns.col_7_DB_CUSTBASE_PRODREFRESH_ods_brand_cust_email_t_null_value_count_table_stats select '7' as col_id, count (cust_key) as null_value_count where UPDT_DT IS NULL </v>
      </c>
      <c r="BF18" t="s">
        <v>10762</v>
      </c>
      <c r="BI18" s="16" t="str">
        <f t="shared" si="14"/>
        <v>insert into table db_custscience_interns.SUMMARY_of_DB_CUSTBASE_PRODREFRESH_ods_brand_cust_email_t_null_value_count_table_stats select col_id, null_value_count from db_custscience_interns.col_7_DB_CUSTBASE_PRODREFRESH_ods_brand_cust_email_t_null_value_count_table_stats ;</v>
      </c>
      <c r="BJ18" t="s">
        <v>10763</v>
      </c>
      <c r="BL18" s="212" t="s">
        <v>5403</v>
      </c>
      <c r="BM18" s="212">
        <v>4</v>
      </c>
      <c r="BN18" s="212">
        <v>0</v>
      </c>
      <c r="BP18" s="16" t="str">
        <f t="shared" si="15"/>
        <v>drop table db_custscience_interns.col_7_DB_CUSTBASE_PRODREFRESH_ods_brand_cust_email_t_null_value_count_table_stats ;</v>
      </c>
      <c r="BQ18" t="s">
        <v>10764</v>
      </c>
    </row>
    <row r="19" spans="1:69">
      <c r="A19" s="222" t="s">
        <v>10765</v>
      </c>
      <c r="B19" s="16" t="str">
        <f t="shared" si="4"/>
        <v>cic_pos_zip_cd      string                                  </v>
      </c>
      <c r="C19" s="20">
        <f t="shared" si="5"/>
        <v>16</v>
      </c>
      <c r="D19" s="20">
        <f t="shared" si="6"/>
        <v>18</v>
      </c>
      <c r="E19" s="20"/>
      <c r="F19" s="20"/>
      <c r="G19" s="36" t="str">
        <f t="shared" si="0"/>
        <v>CIC_POS_ZIP_CD </v>
      </c>
      <c r="H19" s="36" t="str">
        <f t="shared" si="1"/>
        <v>  string                                  </v>
      </c>
      <c r="I19" s="226">
        <v>8</v>
      </c>
      <c r="J19" s="224">
        <f t="shared" si="2"/>
        <v>0</v>
      </c>
      <c r="K19" s="224">
        <f t="shared" si="3"/>
        <v>173091910</v>
      </c>
      <c r="N19" s="169"/>
      <c r="O19" s="169"/>
      <c r="P19" s="169"/>
      <c r="R19" s="164"/>
      <c r="S19" s="164"/>
      <c r="T19" s="164"/>
      <c r="U19" s="164"/>
      <c r="V19" s="164"/>
      <c r="W19" s="164"/>
      <c r="X19" s="164"/>
      <c r="Y19" s="164"/>
      <c r="Z19" s="164"/>
      <c r="AA19" s="164"/>
      <c r="AB19" s="164"/>
      <c r="AC19" s="164"/>
      <c r="AD19" s="164"/>
      <c r="AE19" s="164"/>
      <c r="AF19" s="164"/>
      <c r="AG19" s="164"/>
      <c r="AH19" s="197" t="str">
        <f t="shared" si="7"/>
        <v>col_8</v>
      </c>
      <c r="AI19" s="196" t="str">
        <f t="shared" si="8"/>
        <v>create table db_custscience_interns.col_8_DB_CUSTBASE_PRODREFRESH_ods_brand_cust_email_t_distinct_values_table_stats (col_id int, distinct_values bigint) Row format delimited Fields terminated by '\t' Lines terminated by '\n'  Stored as textfile ;</v>
      </c>
      <c r="AJ19" t="s">
        <v>10766</v>
      </c>
      <c r="AM19" s="16" t="str">
        <f t="shared" si="9"/>
        <v>insert into table db_custscience_interns.col_8_DB_CUSTBASE_PRODREFRESH_ods_brand_cust_email_t_distinct_values_table_stats select '8' as col_id, count (distinct CIC_POS_ZIP_CD ) as distinct_values</v>
      </c>
      <c r="AN19" t="s">
        <v>10767</v>
      </c>
      <c r="AQ19" s="16" t="str">
        <f t="shared" si="10"/>
        <v>insert into table db_custscience_interns.SUMMARY_of_DB_CUSTBASE_PRODREFRESH_ods_brand_cust_email_t_distinct_values_table_stats select col_id, distinct_values from db_custscience_interns.col_8_DB_CUSTBASE_PRODREFRESH_ods_brand_cust_email_t_distinct_values_table_stats ;</v>
      </c>
      <c r="AR19" t="s">
        <v>10768</v>
      </c>
      <c r="AT19" s="212" t="s">
        <v>10769</v>
      </c>
      <c r="AU19" s="212">
        <v>5</v>
      </c>
      <c r="AV19" s="212">
        <v>7216</v>
      </c>
      <c r="AX19" s="16" t="str">
        <f t="shared" si="11"/>
        <v>drop table db_custscience_interns.col_8_DB_CUSTBASE_PRODREFRESH_ods_brand_cust_email_t_distinct_values_table_stats;</v>
      </c>
      <c r="AY19" t="s">
        <v>10770</v>
      </c>
      <c r="BA19" s="16" t="str">
        <f t="shared" si="12"/>
        <v>create table db_custscience_interns.col_8_DB_CUSTBASE_PRODREFRESH_ods_brand_cust_email_t_null_value_count_table_stats (col_id int, null_value_count bigint) Row format delimited Fields terminated by '\t' Lines terminated by '\n'  Stored as textfile ;</v>
      </c>
      <c r="BB19" t="s">
        <v>10771</v>
      </c>
      <c r="BE19" s="16" t="str">
        <f t="shared" si="13"/>
        <v xml:space="preserve">insert into table db_custscience_interns.col_8_DB_CUSTBASE_PRODREFRESH_ods_brand_cust_email_t_null_value_count_table_stats select '8' as col_id, count (cust_key) as null_value_count where CIC_POS_ZIP_CD  IS NULL </v>
      </c>
      <c r="BF19" t="s">
        <v>10772</v>
      </c>
      <c r="BI19" s="16" t="str">
        <f t="shared" si="14"/>
        <v>insert into table db_custscience_interns.SUMMARY_of_DB_CUSTBASE_PRODREFRESH_ods_brand_cust_email_t_null_value_count_table_stats select col_id, null_value_count from db_custscience_interns.col_8_DB_CUSTBASE_PRODREFRESH_ods_brand_cust_email_t_null_value_count_table_stats ;</v>
      </c>
      <c r="BJ19" t="s">
        <v>10773</v>
      </c>
      <c r="BL19" s="212" t="s">
        <v>5309</v>
      </c>
      <c r="BM19" s="212">
        <v>5</v>
      </c>
      <c r="BN19" s="212">
        <v>0</v>
      </c>
      <c r="BP19" s="16" t="str">
        <f t="shared" si="15"/>
        <v>drop table db_custscience_interns.col_8_DB_CUSTBASE_PRODREFRESH_ods_brand_cust_email_t_null_value_count_table_stats ;</v>
      </c>
      <c r="BQ19" t="s">
        <v>10774</v>
      </c>
    </row>
    <row r="20" spans="1:69">
      <c r="A20" s="222" t="s">
        <v>5300</v>
      </c>
      <c r="B20" s="16" t="str">
        <f t="shared" si="4"/>
        <v>brand_cd            bigint                                  </v>
      </c>
      <c r="C20" s="20">
        <f t="shared" si="5"/>
        <v>10</v>
      </c>
      <c r="D20" s="20">
        <f t="shared" si="6"/>
        <v>12</v>
      </c>
      <c r="E20" s="20"/>
      <c r="F20" s="20"/>
      <c r="G20" s="36" t="str">
        <f t="shared" si="0"/>
        <v>BRAND_CD </v>
      </c>
      <c r="H20" s="36" t="str">
        <f t="shared" si="1"/>
        <v>        bigint                                  </v>
      </c>
      <c r="I20" s="226">
        <v>9</v>
      </c>
      <c r="J20" s="224">
        <f t="shared" si="2"/>
        <v>23</v>
      </c>
      <c r="K20" s="224">
        <f t="shared" si="3"/>
        <v>0</v>
      </c>
      <c r="N20" s="169"/>
      <c r="O20" s="169"/>
      <c r="P20" s="169"/>
      <c r="R20" s="164"/>
      <c r="S20" s="164"/>
      <c r="T20" s="164"/>
      <c r="U20" s="164"/>
      <c r="V20" s="164"/>
      <c r="W20" s="164"/>
      <c r="X20" s="164"/>
      <c r="Y20" s="164"/>
      <c r="Z20" s="164"/>
      <c r="AA20" s="164"/>
      <c r="AB20" s="164"/>
      <c r="AC20" s="164"/>
      <c r="AD20" s="164"/>
      <c r="AE20" s="164"/>
      <c r="AF20" s="164"/>
      <c r="AG20" s="164"/>
      <c r="AH20" s="197" t="str">
        <f t="shared" si="7"/>
        <v>col_9</v>
      </c>
      <c r="AI20" s="196" t="str">
        <f t="shared" si="8"/>
        <v>create table db_custscience_interns.col_9_DB_CUSTBASE_PRODREFRESH_ods_brand_cust_email_t_distinct_values_table_stats (col_id int, distinct_values bigint) Row format delimited Fields terminated by '\t' Lines terminated by '\n'  Stored as textfile ;</v>
      </c>
      <c r="AJ20" t="s">
        <v>10775</v>
      </c>
      <c r="AM20" s="16" t="str">
        <f t="shared" si="9"/>
        <v>insert into table db_custscience_interns.col_9_DB_CUSTBASE_PRODREFRESH_ods_brand_cust_email_t_distinct_values_table_stats select '9' as col_id, count (distinct BRAND_CD ) as distinct_values</v>
      </c>
      <c r="AN20" t="s">
        <v>10776</v>
      </c>
      <c r="AQ20" s="16" t="str">
        <f t="shared" si="10"/>
        <v>insert into table db_custscience_interns.SUMMARY_of_DB_CUSTBASE_PRODREFRESH_ods_brand_cust_email_t_distinct_values_table_stats select col_id, distinct_values from db_custscience_interns.col_9_DB_CUSTBASE_PRODREFRESH_ods_brand_cust_email_t_distinct_values_table_stats ;</v>
      </c>
      <c r="AR20" t="s">
        <v>10777</v>
      </c>
      <c r="AT20" s="212" t="s">
        <v>10778</v>
      </c>
      <c r="AU20" s="212">
        <v>6</v>
      </c>
      <c r="AV20" s="212">
        <v>13417</v>
      </c>
      <c r="AX20" s="16" t="str">
        <f t="shared" si="11"/>
        <v>drop table db_custscience_interns.col_9_DB_CUSTBASE_PRODREFRESH_ods_brand_cust_email_t_distinct_values_table_stats;</v>
      </c>
      <c r="AY20" t="s">
        <v>10779</v>
      </c>
      <c r="BA20" s="16" t="str">
        <f t="shared" si="12"/>
        <v>create table db_custscience_interns.col_9_DB_CUSTBASE_PRODREFRESH_ods_brand_cust_email_t_null_value_count_table_stats (col_id int, null_value_count bigint) Row format delimited Fields terminated by '\t' Lines terminated by '\n'  Stored as textfile ;</v>
      </c>
      <c r="BB20" t="s">
        <v>10780</v>
      </c>
      <c r="BE20" s="16" t="str">
        <f t="shared" si="13"/>
        <v xml:space="preserve">insert into table db_custscience_interns.col_9_DB_CUSTBASE_PRODREFRESH_ods_brand_cust_email_t_null_value_count_table_stats select '9' as col_id, count (cust_key) as null_value_count where BRAND_CD  IS NULL </v>
      </c>
      <c r="BF20" t="s">
        <v>10781</v>
      </c>
      <c r="BI20" s="16" t="str">
        <f t="shared" si="14"/>
        <v>insert into table db_custscience_interns.SUMMARY_of_DB_CUSTBASE_PRODREFRESH_ods_brand_cust_email_t_null_value_count_table_stats select col_id, null_value_count from db_custscience_interns.col_9_DB_CUSTBASE_PRODREFRESH_ods_brand_cust_email_t_null_value_count_table_stats ;</v>
      </c>
      <c r="BJ20" t="s">
        <v>10782</v>
      </c>
      <c r="BL20" s="212" t="s">
        <v>5060</v>
      </c>
      <c r="BM20" s="212">
        <v>6</v>
      </c>
      <c r="BN20" s="212">
        <v>0</v>
      </c>
      <c r="BP20" s="16" t="str">
        <f t="shared" si="15"/>
        <v>drop table db_custscience_interns.col_9_DB_CUSTBASE_PRODREFRESH_ods_brand_cust_email_t_null_value_count_table_stats ;</v>
      </c>
      <c r="BQ20" t="s">
        <v>10783</v>
      </c>
    </row>
    <row r="21" spans="1:69">
      <c r="A21" s="222" t="s">
        <v>5311</v>
      </c>
      <c r="B21" s="16" t="str">
        <f t="shared" si="4"/>
        <v>country             string                                  </v>
      </c>
      <c r="C21" s="20">
        <f t="shared" si="5"/>
        <v>8</v>
      </c>
      <c r="D21" s="20">
        <f t="shared" si="6"/>
        <v>10</v>
      </c>
      <c r="E21" s="20"/>
      <c r="F21" s="20"/>
      <c r="G21" s="36" t="str">
        <f t="shared" si="0"/>
        <v>COUNTRY</v>
      </c>
      <c r="H21" s="36" t="str">
        <f t="shared" si="1"/>
        <v>          string                                  </v>
      </c>
      <c r="I21" s="226">
        <v>10</v>
      </c>
      <c r="J21" s="224">
        <f t="shared" si="2"/>
        <v>7</v>
      </c>
      <c r="K21" s="224">
        <f t="shared" si="3"/>
        <v>0</v>
      </c>
      <c r="N21" s="169"/>
      <c r="O21" s="169"/>
      <c r="P21" s="169"/>
      <c r="R21" s="164"/>
      <c r="S21" s="164"/>
      <c r="T21" s="164"/>
      <c r="U21" s="164"/>
      <c r="V21" s="164"/>
      <c r="W21" s="164"/>
      <c r="X21" s="164"/>
      <c r="Y21" s="164"/>
      <c r="Z21" s="164"/>
      <c r="AA21" s="164"/>
      <c r="AB21" s="164"/>
      <c r="AC21" s="164"/>
      <c r="AD21" s="164"/>
      <c r="AE21" s="164"/>
      <c r="AF21" s="164"/>
      <c r="AG21" s="164"/>
      <c r="AH21" s="197" t="str">
        <f t="shared" si="7"/>
        <v>col_10</v>
      </c>
      <c r="AI21" s="196" t="str">
        <f t="shared" si="8"/>
        <v>create table db_custscience_interns.col_10_DB_CUSTBASE_PRODREFRESH_ods_brand_cust_email_t_distinct_values_table_stats (col_id int, distinct_values bigint) Row format delimited Fields terminated by '\t' Lines terminated by '\n'  Stored as textfile ;</v>
      </c>
      <c r="AJ21" t="s">
        <v>10784</v>
      </c>
      <c r="AM21" s="16" t="str">
        <f t="shared" si="9"/>
        <v>insert into table db_custscience_interns.col_10_DB_CUSTBASE_PRODREFRESH_ods_brand_cust_email_t_distinct_values_table_stats select '10' as col_id, count (distinct COUNTRY) as distinct_values</v>
      </c>
      <c r="AN21" t="s">
        <v>10785</v>
      </c>
      <c r="AQ21" s="16" t="str">
        <f t="shared" si="10"/>
        <v>insert into table db_custscience_interns.SUMMARY_of_DB_CUSTBASE_PRODREFRESH_ods_brand_cust_email_t_distinct_values_table_stats select col_id, distinct_values from db_custscience_interns.col_10_DB_CUSTBASE_PRODREFRESH_ods_brand_cust_email_t_distinct_values_table_stats ;</v>
      </c>
      <c r="AR21" t="s">
        <v>10786</v>
      </c>
      <c r="AT21" s="212" t="s">
        <v>10787</v>
      </c>
      <c r="AU21" s="212">
        <v>7</v>
      </c>
      <c r="AV21" s="212">
        <v>4381</v>
      </c>
      <c r="AX21" s="16" t="str">
        <f t="shared" si="11"/>
        <v>drop table db_custscience_interns.col_10_DB_CUSTBASE_PRODREFRESH_ods_brand_cust_email_t_distinct_values_table_stats;</v>
      </c>
      <c r="AY21" t="s">
        <v>10788</v>
      </c>
      <c r="BA21" s="16" t="str">
        <f t="shared" si="12"/>
        <v>create table db_custscience_interns.col_10_DB_CUSTBASE_PRODREFRESH_ods_brand_cust_email_t_null_value_count_table_stats (col_id int, null_value_count bigint) Row format delimited Fields terminated by '\t' Lines terminated by '\n'  Stored as textfile ;</v>
      </c>
      <c r="BB21" t="s">
        <v>10789</v>
      </c>
      <c r="BE21" s="16" t="str">
        <f t="shared" si="13"/>
        <v xml:space="preserve">insert into table db_custscience_interns.col_10_DB_CUSTBASE_PRODREFRESH_ods_brand_cust_email_t_null_value_count_table_stats select '10' as col_id, count (cust_key) as null_value_count where COUNTRY IS NULL </v>
      </c>
      <c r="BF21" t="s">
        <v>10790</v>
      </c>
      <c r="BI21" s="16" t="str">
        <f t="shared" si="14"/>
        <v>insert into table db_custscience_interns.SUMMARY_of_DB_CUSTBASE_PRODREFRESH_ods_brand_cust_email_t_null_value_count_table_stats select col_id, null_value_count from db_custscience_interns.col_10_DB_CUSTBASE_PRODREFRESH_ods_brand_cust_email_t_null_value_count_table_stats ;</v>
      </c>
      <c r="BJ21" t="s">
        <v>10791</v>
      </c>
      <c r="BL21" s="212" t="s">
        <v>5331</v>
      </c>
      <c r="BM21" s="212">
        <v>7</v>
      </c>
      <c r="BN21" s="212">
        <v>0</v>
      </c>
      <c r="BP21" s="16" t="str">
        <f t="shared" si="15"/>
        <v>drop table db_custscience_interns.col_10_DB_CUSTBASE_PRODREFRESH_ods_brand_cust_email_t_null_value_count_table_stats ;</v>
      </c>
      <c r="BQ21" t="s">
        <v>10792</v>
      </c>
    </row>
    <row r="22" spans="1:69">
      <c r="A22" s="222" t="s">
        <v>4710</v>
      </c>
      <c r="B22" s="16" t="str">
        <f t="shared" si="4"/>
        <v>flow_key            bigint                                  </v>
      </c>
      <c r="C22" s="20">
        <f t="shared" si="5"/>
        <v>10</v>
      </c>
      <c r="D22" s="20">
        <f t="shared" si="6"/>
        <v>12</v>
      </c>
      <c r="E22" s="20"/>
      <c r="F22" s="20"/>
      <c r="G22" s="36" t="str">
        <f t="shared" si="0"/>
        <v>FLOW_KEY </v>
      </c>
      <c r="H22" s="36" t="str">
        <f t="shared" si="1"/>
        <v>        bigint                                  </v>
      </c>
      <c r="I22" s="226">
        <v>11</v>
      </c>
      <c r="J22" s="224">
        <f t="shared" si="2"/>
        <v>147</v>
      </c>
      <c r="K22" s="224">
        <f t="shared" si="3"/>
        <v>0</v>
      </c>
      <c r="N22" s="169"/>
      <c r="O22" s="169"/>
      <c r="P22" s="169"/>
      <c r="R22" s="164"/>
      <c r="S22" s="164"/>
      <c r="T22" s="164"/>
      <c r="U22" s="164"/>
      <c r="V22" s="164"/>
      <c r="W22" s="164"/>
      <c r="X22" s="164"/>
      <c r="Y22" s="164"/>
      <c r="Z22" s="164"/>
      <c r="AA22" s="164"/>
      <c r="AB22" s="164"/>
      <c r="AC22" s="164"/>
      <c r="AD22" s="164"/>
      <c r="AE22" s="164"/>
      <c r="AF22" s="164"/>
      <c r="AG22" s="164"/>
      <c r="AH22" s="197" t="str">
        <f t="shared" si="7"/>
        <v>col_11</v>
      </c>
      <c r="AI22" s="196" t="str">
        <f t="shared" si="8"/>
        <v>create table db_custscience_interns.col_11_DB_CUSTBASE_PRODREFRESH_ods_brand_cust_email_t_distinct_values_table_stats (col_id int, distinct_values bigint) Row format delimited Fields terminated by '\t' Lines terminated by '\n'  Stored as textfile ;</v>
      </c>
      <c r="AJ22" t="s">
        <v>10793</v>
      </c>
      <c r="AM22" s="16" t="str">
        <f t="shared" si="9"/>
        <v>insert into table db_custscience_interns.col_11_DB_CUSTBASE_PRODREFRESH_ods_brand_cust_email_t_distinct_values_table_stats select '11' as col_id, count (distinct FLOW_KEY ) as distinct_values</v>
      </c>
      <c r="AN22" t="s">
        <v>10794</v>
      </c>
      <c r="AQ22" s="16" t="str">
        <f t="shared" si="10"/>
        <v>insert into table db_custscience_interns.SUMMARY_of_DB_CUSTBASE_PRODREFRESH_ods_brand_cust_email_t_distinct_values_table_stats select col_id, distinct_values from db_custscience_interns.col_11_DB_CUSTBASE_PRODREFRESH_ods_brand_cust_email_t_distinct_values_table_stats ;</v>
      </c>
      <c r="AR22" t="s">
        <v>10795</v>
      </c>
      <c r="AT22" s="212" t="s">
        <v>5341</v>
      </c>
      <c r="AU22" s="212">
        <v>8</v>
      </c>
      <c r="AV22" s="212">
        <v>0</v>
      </c>
      <c r="AX22" s="16" t="str">
        <f t="shared" si="11"/>
        <v>drop table db_custscience_interns.col_11_DB_CUSTBASE_PRODREFRESH_ods_brand_cust_email_t_distinct_values_table_stats;</v>
      </c>
      <c r="AY22" t="s">
        <v>10796</v>
      </c>
      <c r="BA22" s="16" t="str">
        <f t="shared" si="12"/>
        <v>create table db_custscience_interns.col_11_DB_CUSTBASE_PRODREFRESH_ods_brand_cust_email_t_null_value_count_table_stats (col_id int, null_value_count bigint) Row format delimited Fields terminated by '\t' Lines terminated by '\n'  Stored as textfile ;</v>
      </c>
      <c r="BB22" t="s">
        <v>10797</v>
      </c>
      <c r="BE22" s="16" t="str">
        <f t="shared" si="13"/>
        <v xml:space="preserve">insert into table db_custscience_interns.col_11_DB_CUSTBASE_PRODREFRESH_ods_brand_cust_email_t_null_value_count_table_stats select '11' as col_id, count (cust_key) as null_value_count where FLOW_KEY  IS NULL </v>
      </c>
      <c r="BF22" t="s">
        <v>10798</v>
      </c>
      <c r="BI22" s="16" t="str">
        <f t="shared" si="14"/>
        <v>insert into table db_custscience_interns.SUMMARY_of_DB_CUSTBASE_PRODREFRESH_ods_brand_cust_email_t_null_value_count_table_stats select col_id, null_value_count from db_custscience_interns.col_11_DB_CUSTBASE_PRODREFRESH_ods_brand_cust_email_t_null_value_count_table_stats ;</v>
      </c>
      <c r="BJ22" t="s">
        <v>10799</v>
      </c>
      <c r="BL22" s="212" t="s">
        <v>10800</v>
      </c>
      <c r="BM22" s="212">
        <v>8</v>
      </c>
      <c r="BN22" s="212">
        <v>173091910</v>
      </c>
      <c r="BP22" s="16" t="str">
        <f t="shared" si="15"/>
        <v>drop table db_custscience_interns.col_11_DB_CUSTBASE_PRODREFRESH_ods_brand_cust_email_t_null_value_count_table_stats ;</v>
      </c>
      <c r="BQ22" t="s">
        <v>10801</v>
      </c>
    </row>
    <row r="23" spans="1:69">
      <c r="A23" s="222" t="s">
        <v>5188</v>
      </c>
      <c r="B23" s="16" t="str">
        <f t="shared" si="4"/>
        <v>crt_tmst            string                                  </v>
      </c>
      <c r="C23" s="20">
        <f t="shared" si="5"/>
        <v>10</v>
      </c>
      <c r="D23" s="20">
        <f t="shared" si="6"/>
        <v>12</v>
      </c>
      <c r="E23" s="20"/>
      <c r="F23" s="20"/>
      <c r="G23" s="36" t="str">
        <f t="shared" si="0"/>
        <v>CRT_TMST </v>
      </c>
      <c r="H23" s="36" t="str">
        <f t="shared" si="1"/>
        <v>        string                                  </v>
      </c>
      <c r="I23" s="226">
        <v>12</v>
      </c>
      <c r="J23" s="224">
        <f t="shared" si="2"/>
        <v>8203</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7"/>
        <v>col_12</v>
      </c>
      <c r="AI23" s="196" t="str">
        <f t="shared" si="8"/>
        <v>create table db_custscience_interns.col_12_DB_CUSTBASE_PRODREFRESH_ods_brand_cust_email_t_distinct_values_table_stats (col_id int, distinct_values bigint) Row format delimited Fields terminated by '\t' Lines terminated by '\n'  Stored as textfile ;</v>
      </c>
      <c r="AJ23" t="s">
        <v>10802</v>
      </c>
      <c r="AM23" s="16" t="str">
        <f t="shared" si="9"/>
        <v>insert into table db_custscience_interns.col_12_DB_CUSTBASE_PRODREFRESH_ods_brand_cust_email_t_distinct_values_table_stats select '12' as col_id, count (distinct CRT_TMST ) as distinct_values</v>
      </c>
      <c r="AN23" t="s">
        <v>10803</v>
      </c>
      <c r="AQ23" s="16" t="str">
        <f t="shared" si="10"/>
        <v>insert into table db_custscience_interns.SUMMARY_of_DB_CUSTBASE_PRODREFRESH_ods_brand_cust_email_t_distinct_values_table_stats select col_id, distinct_values from db_custscience_interns.col_12_DB_CUSTBASE_PRODREFRESH_ods_brand_cust_email_t_distinct_values_table_stats ;</v>
      </c>
      <c r="AR23" t="s">
        <v>10804</v>
      </c>
      <c r="AT23" s="212" t="s">
        <v>10805</v>
      </c>
      <c r="AU23" s="212">
        <v>9</v>
      </c>
      <c r="AV23" s="212">
        <v>23</v>
      </c>
      <c r="AX23" s="16" t="str">
        <f t="shared" si="11"/>
        <v>drop table db_custscience_interns.col_12_DB_CUSTBASE_PRODREFRESH_ods_brand_cust_email_t_distinct_values_table_stats;</v>
      </c>
      <c r="AY23" t="s">
        <v>10806</v>
      </c>
      <c r="BA23" s="16" t="str">
        <f t="shared" si="12"/>
        <v>create table db_custscience_interns.col_12_DB_CUSTBASE_PRODREFRESH_ods_brand_cust_email_t_null_value_count_table_stats (col_id int, null_value_count bigint) Row format delimited Fields terminated by '\t' Lines terminated by '\n'  Stored as textfile ;</v>
      </c>
      <c r="BB23" t="s">
        <v>10807</v>
      </c>
      <c r="BE23" s="16" t="str">
        <f t="shared" si="13"/>
        <v xml:space="preserve">insert into table db_custscience_interns.col_12_DB_CUSTBASE_PRODREFRESH_ods_brand_cust_email_t_null_value_count_table_stats select '12' as col_id, count (cust_key) as null_value_count where CRT_TMST  IS NULL </v>
      </c>
      <c r="BF23" t="s">
        <v>10808</v>
      </c>
      <c r="BI23" s="16" t="str">
        <f t="shared" si="14"/>
        <v>insert into table db_custscience_interns.SUMMARY_of_DB_CUSTBASE_PRODREFRESH_ods_brand_cust_email_t_null_value_count_table_stats select col_id, null_value_count from db_custscience_interns.col_12_DB_CUSTBASE_PRODREFRESH_ods_brand_cust_email_t_null_value_count_table_stats ;</v>
      </c>
      <c r="BJ23" t="s">
        <v>10809</v>
      </c>
      <c r="BL23" s="212" t="s">
        <v>5351</v>
      </c>
      <c r="BM23" s="212">
        <v>9</v>
      </c>
      <c r="BN23" s="212">
        <v>0</v>
      </c>
      <c r="BP23" s="16" t="str">
        <f t="shared" si="15"/>
        <v>drop table db_custscience_interns.col_12_DB_CUSTBASE_PRODREFRESH_ods_brand_cust_email_t_null_value_count_table_stats ;</v>
      </c>
      <c r="BQ23" t="s">
        <v>10810</v>
      </c>
    </row>
    <row r="24" spans="1:69">
      <c r="A24" s="222" t="s">
        <v>10811</v>
      </c>
      <c r="B24" s="16" t="str">
        <f t="shared" si="4"/>
        <v>updt_tmst string</v>
      </c>
      <c r="C24" s="20">
        <f t="shared" si="5"/>
        <v>10</v>
      </c>
      <c r="D24" s="20">
        <f t="shared" si="6"/>
        <v>0</v>
      </c>
      <c r="E24" s="20"/>
      <c r="F24" s="20"/>
      <c r="G24" s="36" t="str">
        <f t="shared" si="0"/>
        <v>UPDT_TMST</v>
      </c>
      <c r="H24" s="36" t="str">
        <f t="shared" si="1"/>
        <v>string</v>
      </c>
      <c r="I24" s="226">
        <v>13</v>
      </c>
      <c r="J24" s="224">
        <f t="shared" si="2"/>
        <v>8203</v>
      </c>
      <c r="K24" s="224">
        <f t="shared" si="3"/>
        <v>0</v>
      </c>
      <c r="N24" s="169"/>
      <c r="O24" s="169"/>
      <c r="P24" s="169"/>
      <c r="R24" s="164"/>
      <c r="S24" s="164"/>
      <c r="T24" s="164"/>
      <c r="U24" s="164"/>
      <c r="V24" s="164"/>
      <c r="W24" s="164"/>
      <c r="X24" s="164"/>
      <c r="Y24" s="164"/>
      <c r="Z24" s="164"/>
      <c r="AA24" s="164"/>
      <c r="AB24" s="164"/>
      <c r="AC24" s="164"/>
      <c r="AD24" s="164"/>
      <c r="AE24" s="164"/>
      <c r="AF24" s="164"/>
      <c r="AG24" s="164"/>
      <c r="AH24" s="197" t="str">
        <f t="shared" si="7"/>
        <v>col_13</v>
      </c>
      <c r="AI24" s="196" t="str">
        <f t="shared" si="8"/>
        <v>create table db_custscience_interns.col_13_DB_CUSTBASE_PRODREFRESH_ods_brand_cust_email_t_distinct_values_table_stats (col_id int, distinct_values bigint) Row format delimited Fields terminated by '\t' Lines terminated by '\n'  Stored as textfile ;</v>
      </c>
      <c r="AJ24" t="s">
        <v>10812</v>
      </c>
      <c r="AM24" s="16" t="str">
        <f t="shared" si="9"/>
        <v>insert into table db_custscience_interns.col_13_DB_CUSTBASE_PRODREFRESH_ods_brand_cust_email_t_distinct_values_table_stats select '13' as col_id, count (distinct UPDT_TMST) as distinct_values</v>
      </c>
      <c r="AN24" t="s">
        <v>10813</v>
      </c>
      <c r="AQ24" s="16" t="str">
        <f t="shared" si="10"/>
        <v>insert into table db_custscience_interns.SUMMARY_of_DB_CUSTBASE_PRODREFRESH_ods_brand_cust_email_t_distinct_values_table_stats select col_id, distinct_values from db_custscience_interns.col_13_DB_CUSTBASE_PRODREFRESH_ods_brand_cust_email_t_distinct_values_table_stats ;</v>
      </c>
      <c r="AR24" t="s">
        <v>10814</v>
      </c>
      <c r="AT24" s="212" t="s">
        <v>10815</v>
      </c>
      <c r="AU24" s="212">
        <v>10</v>
      </c>
      <c r="AV24" s="212">
        <v>7</v>
      </c>
      <c r="AX24" s="16" t="str">
        <f t="shared" si="11"/>
        <v>drop table db_custscience_interns.col_13_DB_CUSTBASE_PRODREFRESH_ods_brand_cust_email_t_distinct_values_table_stats;</v>
      </c>
      <c r="AY24" t="s">
        <v>10816</v>
      </c>
      <c r="BA24" s="16" t="str">
        <f t="shared" si="12"/>
        <v>create table db_custscience_interns.col_13_DB_CUSTBASE_PRODREFRESH_ods_brand_cust_email_t_null_value_count_table_stats (col_id int, null_value_count bigint) Row format delimited Fields terminated by '\t' Lines terminated by '\n'  Stored as textfile ;</v>
      </c>
      <c r="BB24" t="s">
        <v>10817</v>
      </c>
      <c r="BE24" s="16" t="str">
        <f>"insert into table "&amp;"db_custscience_interns."&amp;$AH24&amp;"_"&amp;$H$4&amp;"_"&amp;$H$5&amp;"_null_value_count_table_stats select "&amp;"'"&amp;$I24&amp;"'"&amp;" as col_id, count (cust_key) as null_value_count where "&amp;$G24&amp;" IS NULL "</f>
        <v xml:space="preserve">insert into table db_custscience_interns.col_13_DB_CUSTBASE_PRODREFRESH_ods_brand_cust_email_t_null_value_count_table_stats select '13' as col_id, count (cust_key) as null_value_count where UPDT_TMST IS NULL </v>
      </c>
      <c r="BF24" t="s">
        <v>10818</v>
      </c>
      <c r="BI24" s="16" t="str">
        <f t="shared" si="14"/>
        <v>insert into table db_custscience_interns.SUMMARY_of_DB_CUSTBASE_PRODREFRESH_ods_brand_cust_email_t_null_value_count_table_stats select col_id, null_value_count from db_custscience_interns.col_13_DB_CUSTBASE_PRODREFRESH_ods_brand_cust_email_t_null_value_count_table_stats ;</v>
      </c>
      <c r="BJ24" t="s">
        <v>10819</v>
      </c>
      <c r="BL24" s="212" t="s">
        <v>5362</v>
      </c>
      <c r="BM24" s="278">
        <v>10</v>
      </c>
      <c r="BN24" s="278">
        <v>0</v>
      </c>
      <c r="BP24" s="16" t="str">
        <f t="shared" si="15"/>
        <v>drop table db_custscience_interns.col_13_DB_CUSTBASE_PRODREFRESH_ods_brand_cust_email_t_null_value_count_table_stats ;</v>
      </c>
      <c r="BQ24" t="s">
        <v>10820</v>
      </c>
    </row>
    <row r="25" spans="1:69">
      <c r="A25" s="222"/>
      <c r="B25" s="16"/>
      <c r="C25" s="20"/>
      <c r="D25" s="20"/>
      <c r="E25" s="20"/>
      <c r="F25" s="20"/>
      <c r="G25" s="245"/>
      <c r="H25" s="245"/>
      <c r="I25" s="246"/>
      <c r="J25" s="224"/>
      <c r="K25" s="224"/>
      <c r="N25" s="282"/>
      <c r="O25" s="282"/>
      <c r="P25" s="282"/>
      <c r="R25" s="164"/>
      <c r="S25" s="164"/>
      <c r="T25" s="164"/>
      <c r="U25" s="164"/>
      <c r="V25" s="164"/>
      <c r="W25" s="164"/>
      <c r="X25" s="164"/>
      <c r="Y25" s="164"/>
      <c r="Z25" s="164"/>
      <c r="AA25" s="164"/>
      <c r="AB25" s="164"/>
      <c r="AC25" s="164"/>
      <c r="AD25" s="164"/>
      <c r="AE25" s="164"/>
      <c r="AF25" s="164"/>
      <c r="AG25" s="164"/>
      <c r="AH25" s="197"/>
      <c r="AI25" s="196"/>
      <c r="AM25" s="16"/>
      <c r="AN25" t="s">
        <v>4089</v>
      </c>
      <c r="AQ25" s="16"/>
      <c r="AT25" s="212"/>
      <c r="AU25" s="212"/>
      <c r="AV25" s="212"/>
      <c r="AX25" s="16"/>
      <c r="BA25" s="16"/>
      <c r="BE25" s="16"/>
      <c r="BL25" s="212"/>
      <c r="BM25" s="278"/>
      <c r="BN25" s="278"/>
      <c r="BP25" s="16"/>
    </row>
    <row r="26" spans="1:69" ht="409.5">
      <c r="A26" s="1" t="s">
        <v>10821</v>
      </c>
    </row>
    <row r="27" spans="1:69">
      <c r="A27" s="222" t="s">
        <v>10822</v>
      </c>
      <c r="R27"/>
      <c r="S27"/>
      <c r="T27"/>
      <c r="U27"/>
      <c r="V27"/>
      <c r="W27"/>
      <c r="X27"/>
      <c r="Y27"/>
      <c r="Z27"/>
      <c r="AA27"/>
      <c r="AB27"/>
      <c r="AC27"/>
      <c r="AD27"/>
      <c r="AE27"/>
      <c r="AF27"/>
      <c r="AG27"/>
      <c r="AH27"/>
      <c r="AI27"/>
      <c r="AZ27"/>
      <c r="BI2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49"/>
  <sheetViews>
    <sheetView zoomScale="80" zoomScaleNormal="80" workbookViewId="0">
      <selection activeCell="G6" sqref="G6:K6"/>
    </sheetView>
  </sheetViews>
  <sheetFormatPr defaultColWidth="8.85546875" defaultRowHeight="15" outlineLevelCol="1"/>
  <cols>
    <col min="1" max="1" width="69.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ODS_BRAND_CUSTOMER_T</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10000;'&gt;"&amp;$H$4&amp;"_"&amp;$H$6&amp;"_10k_sample.txt;"</f>
        <v>hive -e 'set hive.cli.print.header=true; select * from DB_CUSTBASE_PRODREFRESH.ODS_BRAND_CUSTOMER_T acquisition_date = "22-APR-17" limit 10000;'&gt;DB_CUSTBASE_PRODREFRESH_DB_CUSTBASE_PRODREFRESH.ODS_BRAND_CUSTOMER_T_10k_sample.txt;</v>
      </c>
    </row>
    <row r="4" spans="1:73" ht="15.75" thickBot="1">
      <c r="G4" s="3" t="s">
        <v>88</v>
      </c>
      <c r="H4" s="474" t="str">
        <f>LEFT(H6,(FIND(".",H6)-1))</f>
        <v>DB_CUSTBASE_PRODREFRESH</v>
      </c>
      <c r="I4" s="474" t="e">
        <f>LEFT(I6,(FIND(".",I6)-1))</f>
        <v>#VALUE!</v>
      </c>
      <c r="J4" s="474" t="e">
        <f>LEFT(J6,(FIND(".",J6)-1))</f>
        <v>#VALUE!</v>
      </c>
      <c r="K4" s="474"/>
      <c r="L4" s="474" t="e">
        <f>LEFT(L6,(FIND(".",L6)-1))</f>
        <v>#VALUE!</v>
      </c>
      <c r="M4" s="219"/>
      <c r="N4" s="40" t="s">
        <v>108</v>
      </c>
      <c r="AM4" s="15" t="s">
        <v>4049</v>
      </c>
      <c r="BE4" s="15" t="s">
        <v>4049</v>
      </c>
      <c r="BU4" t="s">
        <v>4432</v>
      </c>
    </row>
    <row r="5" spans="1:73">
      <c r="B5" s="9"/>
      <c r="G5" s="3" t="s">
        <v>89</v>
      </c>
      <c r="H5" s="474" t="str">
        <f>RIGHT(H6,(LEN(H6)-(FIND(".",H6))))</f>
        <v>ODS_BRAND_CUSTOMER_T</v>
      </c>
      <c r="I5" s="474" t="e">
        <f>RIGHT(I6,(LEN(I6)-(FIND(".",I6))))</f>
        <v>#VALUE!</v>
      </c>
      <c r="J5" s="474" t="e">
        <f>RIGHT(J6,(LEN(J6)-(FIND(".",J6))))</f>
        <v>#VALUE!</v>
      </c>
      <c r="K5" s="474"/>
      <c r="L5" s="474" t="e">
        <f>RIGHT(L6,(LEN(L6)-(FIND(".",L6))))</f>
        <v>#VALUE!</v>
      </c>
      <c r="M5" s="219"/>
      <c r="AM5" s="60" t="s">
        <v>4125</v>
      </c>
      <c r="BE5" s="60" t="s">
        <v>4345</v>
      </c>
    </row>
    <row r="6" spans="1:73">
      <c r="G6" s="3" t="s">
        <v>90</v>
      </c>
      <c r="H6" s="476" t="s">
        <v>3222</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4164</v>
      </c>
      <c r="BL8" t="s">
        <v>4381</v>
      </c>
    </row>
    <row r="9" spans="1:73">
      <c r="A9" t="s">
        <v>4417</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3</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DB_CUSTBASE_PRODREFRESH.ODS_BRAND_CUSTOMER_T</v>
      </c>
      <c r="AN11" s="205" t="s">
        <v>4053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db_custscience_interns.SUMMARY_of_DB_CUSTBASE_PRODREFRESH_ODS_BRAND_CUSTOMER_T_distinct_values_table_stats (col_id int, distinct_values bigint) Row format delimited Fields terminated by '\t' Lines terminated by '\n'  Stored as textfile ;</v>
      </c>
      <c r="AR11" s="205" t="s">
        <v>4128</v>
      </c>
      <c r="BE11" s="209" t="str">
        <f>"from "&amp;$H$6</f>
        <v>from DB_CUSTBASE_PRODREFRESH.ODS_BRAND_CUSTOMER_T</v>
      </c>
      <c r="BF11" s="32" t="s">
        <v>4053</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db_custscience_interns.SUMMARY_of_DB_CUSTBASE_PRODREFRESH_ODS_BRAND_CUSTOMER_T_null_value_count_table_stats (col_id int, null_value_count bigint) Row format delimited Fields terminated by '\t' Lines terminated by '\n'  Stored as textfile ;</v>
      </c>
      <c r="BJ11" s="32" t="s">
        <v>4344</v>
      </c>
      <c r="BL11" s="212" t="s">
        <v>2</v>
      </c>
    </row>
    <row r="12" spans="1:73">
      <c r="A12" t="s">
        <v>3195</v>
      </c>
      <c r="B12" s="16" t="str">
        <f>TRIM(A12)</f>
        <v>flag_mailable_postal string</v>
      </c>
      <c r="C12" s="20">
        <f>SEARCH(" ",B12)</f>
        <v>21</v>
      </c>
      <c r="D12" s="20">
        <f>IFERROR(SEARCH(" ",B12,C12+1),0)</f>
        <v>0</v>
      </c>
      <c r="E12" s="20">
        <f>LEN(B12)</f>
        <v>27</v>
      </c>
      <c r="F12" s="20"/>
      <c r="G12" s="62" t="str">
        <f t="shared" ref="G12:G46" si="0">UPPER(LEFT(B12,C12-1))</f>
        <v>FLAG_MAILABLE_POSTAL</v>
      </c>
      <c r="H12" s="62" t="str">
        <f t="shared" ref="H12:H46" si="1">TRIM(RIGHT(A12,LEN(A12) - (C12+1)))</f>
        <v>string</v>
      </c>
      <c r="I12" s="223">
        <v>1</v>
      </c>
      <c r="J12" s="224">
        <f>VLOOKUP($I12,$AU:$AV,2,FALSE)</f>
        <v>3</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db_custscience_interns.col_1_DB_CUSTBASE_PRODREFRESH_ODS_BRAND_CUSTOMER_T_distinct_values_table_stats (col_id int, distinct_values bigint) Row format delimited Fields terminated by '\t' Lines terminated by '\n'  Stored as textfile ;</v>
      </c>
      <c r="AJ12" t="s">
        <v>4054</v>
      </c>
      <c r="AM12" s="16" t="str">
        <f>"insert into table "&amp;"db_custscience_interns."&amp;$AH12&amp;"_"&amp;$H$4&amp;"_"&amp;$H$5&amp;"_distinct_values_table_stats select "&amp;"'"&amp;$I12&amp;"'"&amp;" as col_id, count (distinct "&amp;$G12&amp;") as distinct_values"</f>
        <v>insert into table db_custscience_interns.col_1_DB_CUSTBASE_PRODREFRESH_ODS_BRAND_CUSTOMER_T_distinct_values_table_stats select '1' as col_id, count (distinct FLAG_MAILABLE_POSTAL) as distinct_values</v>
      </c>
      <c r="AN12" t="s">
        <v>4090</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db_custscience_interns.SUMMARY_of_DB_CUSTBASE_PRODREFRESH_ODS_BRAND_CUSTOMER_T_distinct_values_table_stats select col_id, distinct_values from db_custscience_interns.col_1_DB_CUSTBASE_PRODREFRESH_ODS_BRAND_CUSTOMER_T_distinct_values_table_stats ;</v>
      </c>
      <c r="AR12" t="s">
        <v>4129</v>
      </c>
      <c r="AT12" s="212" t="s">
        <v>4165</v>
      </c>
      <c r="AU12" s="212">
        <v>1</v>
      </c>
      <c r="AV12" s="212">
        <v>3</v>
      </c>
      <c r="AX12" s="16" t="str">
        <f>"drop table db_custscience_interns."&amp;$AH12&amp;"_"&amp;$H$4&amp;"_"&amp;$H$5&amp;"_distinct_values_table_stats;"</f>
        <v>drop table db_custscience_interns.col_1_DB_CUSTBASE_PRODREFRESH_ODS_BRAND_CUSTOMER_T_distinct_values_table_stats;</v>
      </c>
      <c r="AY12" t="s">
        <v>4204</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db_custscience_interns.col_1_DB_CUSTBASE_PRODREFRESH_ODS_BRAND_CUSTOMER_T_null_value_count_table_stats (col_id int, null_value_count bigint) Row format delimited Fields terminated by '\t' Lines terminated by '\n'  Stored as textfile ;</v>
      </c>
      <c r="BB12" t="s">
        <v>4309</v>
      </c>
      <c r="BE12" s="16" t="str">
        <f>"insert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db_custscience_interns.col_1_DB_CUSTBASE_PRODREFRESH_ODS_BRAND_CUSTOMER_T_null_value_count_table_stats select '1' as col_id, count (cust_key) as null_value_count where FLAG_MAILABLE_POSTAL IS NULL </v>
      </c>
      <c r="BF12" t="s">
        <v>4239</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db_custscience_interns.SUMMARY_of_DB_CUSTBASE_PRODREFRESH_ODS_BRAND_CUSTOMER_T_null_value_count_table_stats select col_id, null_value_count from db_custscience_interns.col_1_DB_CUSTBASE_PRODREFRESH_ODS_BRAND_CUSTOMER_T_null_value_count_table_stats ;</v>
      </c>
      <c r="BJ12" t="s">
        <v>4346</v>
      </c>
      <c r="BL12" s="212" t="s">
        <v>4382</v>
      </c>
      <c r="BM12" s="212">
        <v>1</v>
      </c>
      <c r="BN12" s="212">
        <v>0</v>
      </c>
      <c r="BP12" s="16" t="str">
        <f>"drop table db_custscience_interns."&amp;$AH12&amp;"_"&amp;$H$4&amp;"_"&amp;$H$5&amp;"_null_value_count_table_stats ;"</f>
        <v>drop table db_custscience_interns.col_1_DB_CUSTBASE_PRODREFRESH_ODS_BRAND_CUSTOMER_T_null_value_count_table_stats ;</v>
      </c>
      <c r="BQ12" t="s">
        <v>4274</v>
      </c>
    </row>
    <row r="13" spans="1:73">
      <c r="A13" t="s">
        <v>3196</v>
      </c>
      <c r="B13" s="16" t="str">
        <f t="shared" ref="B13:B46" si="2">TRIM(A13)</f>
        <v>ge_plate_code string</v>
      </c>
      <c r="C13" s="20">
        <f t="shared" ref="C13:C46" si="3">SEARCH(" ",B13)</f>
        <v>14</v>
      </c>
      <c r="D13" s="20">
        <f t="shared" ref="D13:D46" si="4">IFERROR(SEARCH(" ",B13,C13+1),0)</f>
        <v>0</v>
      </c>
      <c r="E13" s="20"/>
      <c r="F13" s="20"/>
      <c r="G13" s="36" t="str">
        <f t="shared" si="0"/>
        <v>GE_PLATE_CODE</v>
      </c>
      <c r="H13" s="36" t="str">
        <f t="shared" si="1"/>
        <v>string</v>
      </c>
      <c r="I13" s="226">
        <v>2</v>
      </c>
      <c r="J13" s="224">
        <f t="shared" ref="J13:J46" si="5">VLOOKUP($I13,$AU:$AV,2,FALSE)</f>
        <v>6</v>
      </c>
      <c r="K13" s="224">
        <f t="shared" ref="K13:K46" si="6">VLOOKUP($I13,$BM:$BN,2,FALSE)</f>
        <v>167168854</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6" si="7">"col_"&amp;I13</f>
        <v>col_2</v>
      </c>
      <c r="AI13" s="196" t="str">
        <f t="shared" ref="AI13:AI46" si="8">"create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db_custscience_interns.col_2_DB_CUSTBASE_PRODREFRESH_ODS_BRAND_CUSTOMER_T_distinct_values_table_stats (col_id int, distinct_values bigint) Row format delimited Fields terminated by '\t' Lines terminated by '\n'  Stored as textfile ;</v>
      </c>
      <c r="AJ13" t="s">
        <v>4055</v>
      </c>
      <c r="AM13" s="16" t="str">
        <f t="shared" ref="AM13:AM46" si="9">"insert into table "&amp;"db_custscience_interns."&amp;$AH13&amp;"_"&amp;$H$4&amp;"_"&amp;$H$5&amp;"_distinct_values_table_stats select "&amp;"'"&amp;$I13&amp;"'"&amp;" as col_id, count (distinct "&amp;$G13&amp;") as distinct_values"</f>
        <v>insert into table db_custscience_interns.col_2_DB_CUSTBASE_PRODREFRESH_ODS_BRAND_CUSTOMER_T_distinct_values_table_stats select '2' as col_id, count (distinct GE_PLATE_CODE) as distinct_values</v>
      </c>
      <c r="AN13" t="s">
        <v>4091</v>
      </c>
      <c r="AQ13" s="16" t="str">
        <f t="shared" ref="AQ13:AQ46" si="10">"insert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db_custscience_interns.SUMMARY_of_DB_CUSTBASE_PRODREFRESH_ODS_BRAND_CUSTOMER_T_distinct_values_table_stats select col_id, distinct_values from db_custscience_interns.col_2_DB_CUSTBASE_PRODREFRESH_ODS_BRAND_CUSTOMER_T_distinct_values_table_stats ;</v>
      </c>
      <c r="AR13" t="s">
        <v>4130</v>
      </c>
      <c r="AT13" s="212" t="s">
        <v>4166</v>
      </c>
      <c r="AU13" s="212">
        <v>2</v>
      </c>
      <c r="AV13" s="212">
        <v>6</v>
      </c>
      <c r="AX13" s="16" t="str">
        <f t="shared" ref="AX13:AX46" si="11">"drop table db_custscience_interns."&amp;$AH13&amp;"_"&amp;$H$4&amp;"_"&amp;$H$5&amp;"_distinct_values_table_stats;"</f>
        <v>drop table db_custscience_interns.col_2_DB_CUSTBASE_PRODREFRESH_ODS_BRAND_CUSTOMER_T_distinct_values_table_stats;</v>
      </c>
      <c r="AY13" t="s">
        <v>4205</v>
      </c>
      <c r="BA13" s="16" t="str">
        <f t="shared" ref="BA13:BA46"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db_custscience_interns.col_2_DB_CUSTBASE_PRODREFRESH_ODS_BRAND_CUSTOMER_T_null_value_count_table_stats (col_id int, null_value_count bigint) Row format delimited Fields terminated by '\t' Lines terminated by '\n'  Stored as textfile ;</v>
      </c>
      <c r="BB13" t="s">
        <v>4310</v>
      </c>
      <c r="BE13" s="16" t="str">
        <f t="shared" ref="BE13:BE46" si="13">"insert into table "&amp;"db_custscience_interns."&amp;$AH13&amp;"_"&amp;$H$4&amp;"_"&amp;$H$5&amp;"_null_value_count_table_stats select "&amp;"'"&amp;$I13&amp;"'"&amp;" as col_id, count (cust_key) as null_value_count where "&amp;$G13&amp;" IS NULL "</f>
        <v xml:space="preserve">insert into table db_custscience_interns.col_2_DB_CUSTBASE_PRODREFRESH_ODS_BRAND_CUSTOMER_T_null_value_count_table_stats select '2' as col_id, count (cust_key) as null_value_count where GE_PLATE_CODE IS NULL </v>
      </c>
      <c r="BF13" t="s">
        <v>4240</v>
      </c>
      <c r="BI13" s="16" t="str">
        <f t="shared" ref="BI13:BI46"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db_custscience_interns.SUMMARY_of_DB_CUSTBASE_PRODREFRESH_ODS_BRAND_CUSTOMER_T_null_value_count_table_stats select col_id, null_value_count from db_custscience_interns.col_2_DB_CUSTBASE_PRODREFRESH_ODS_BRAND_CUSTOMER_T_null_value_count_table_stats ;</v>
      </c>
      <c r="BJ13" t="s">
        <v>4347</v>
      </c>
      <c r="BL13" s="212" t="s">
        <v>4383</v>
      </c>
      <c r="BM13" s="212">
        <v>2</v>
      </c>
      <c r="BN13" s="212">
        <v>167168854</v>
      </c>
      <c r="BP13" s="16" t="str">
        <f t="shared" ref="BP13:BP46" si="15">"drop table db_custscience_interns."&amp;$AH13&amp;"_"&amp;$H$4&amp;"_"&amp;$H$5&amp;"_null_value_count_table_stats ;"</f>
        <v>drop table db_custscience_interns.col_2_DB_CUSTBASE_PRODREFRESH_ODS_BRAND_CUSTOMER_T_null_value_count_table_stats ;</v>
      </c>
      <c r="BQ13" t="s">
        <v>4275</v>
      </c>
    </row>
    <row r="14" spans="1:73">
      <c r="A14" t="s">
        <v>3197</v>
      </c>
      <c r="B14" s="16" t="str">
        <f t="shared" si="2"/>
        <v>gender string</v>
      </c>
      <c r="C14" s="20">
        <f t="shared" si="3"/>
        <v>7</v>
      </c>
      <c r="D14" s="20">
        <f t="shared" si="4"/>
        <v>0</v>
      </c>
      <c r="E14" s="20"/>
      <c r="F14" s="20"/>
      <c r="G14" s="36" t="str">
        <f t="shared" si="0"/>
        <v>GENDER</v>
      </c>
      <c r="H14" s="36" t="str">
        <f t="shared" si="1"/>
        <v>string</v>
      </c>
      <c r="I14" s="226">
        <v>3</v>
      </c>
      <c r="J14" s="224">
        <f t="shared" si="5"/>
        <v>3</v>
      </c>
      <c r="K14" s="224">
        <f t="shared" si="6"/>
        <v>74858813</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7"/>
        <v>col_3</v>
      </c>
      <c r="AI14" s="196" t="str">
        <f t="shared" si="8"/>
        <v>create table db_custscience_interns.col_3_DB_CUSTBASE_PRODREFRESH_ODS_BRAND_CUSTOMER_T_distinct_values_table_stats (col_id int, distinct_values bigint) Row format delimited Fields terminated by '\t' Lines terminated by '\n'  Stored as textfile ;</v>
      </c>
      <c r="AJ14" t="s">
        <v>4056</v>
      </c>
      <c r="AM14" s="16" t="str">
        <f t="shared" si="9"/>
        <v>insert into table db_custscience_interns.col_3_DB_CUSTBASE_PRODREFRESH_ODS_BRAND_CUSTOMER_T_distinct_values_table_stats select '3' as col_id, count (distinct GENDER) as distinct_values</v>
      </c>
      <c r="AN14" t="s">
        <v>4092</v>
      </c>
      <c r="AQ14" s="16" t="str">
        <f t="shared" si="10"/>
        <v>insert into table db_custscience_interns.SUMMARY_of_DB_CUSTBASE_PRODREFRESH_ODS_BRAND_CUSTOMER_T_distinct_values_table_stats select col_id, distinct_values from db_custscience_interns.col_3_DB_CUSTBASE_PRODREFRESH_ODS_BRAND_CUSTOMER_T_distinct_values_table_stats ;</v>
      </c>
      <c r="AR14" t="s">
        <v>4131</v>
      </c>
      <c r="AT14" s="212" t="s">
        <v>4167</v>
      </c>
      <c r="AU14" s="212">
        <v>3</v>
      </c>
      <c r="AV14" s="212">
        <v>3</v>
      </c>
      <c r="AX14" s="16" t="str">
        <f t="shared" si="11"/>
        <v>drop table db_custscience_interns.col_3_DB_CUSTBASE_PRODREFRESH_ODS_BRAND_CUSTOMER_T_distinct_values_table_stats;</v>
      </c>
      <c r="AY14" t="s">
        <v>4206</v>
      </c>
      <c r="BA14" s="16" t="str">
        <f t="shared" si="12"/>
        <v>create table db_custscience_interns.col_3_DB_CUSTBASE_PRODREFRESH_ODS_BRAND_CUSTOMER_T_null_value_count_table_stats (col_id int, null_value_count bigint) Row format delimited Fields terminated by '\t' Lines terminated by '\n'  Stored as textfile ;</v>
      </c>
      <c r="BB14" t="s">
        <v>4311</v>
      </c>
      <c r="BE14" s="16" t="str">
        <f t="shared" si="13"/>
        <v xml:space="preserve">insert into table db_custscience_interns.col_3_DB_CUSTBASE_PRODREFRESH_ODS_BRAND_CUSTOMER_T_null_value_count_table_stats select '3' as col_id, count (cust_key) as null_value_count where GENDER IS NULL </v>
      </c>
      <c r="BF14" t="s">
        <v>4241</v>
      </c>
      <c r="BI14" s="16" t="str">
        <f t="shared" si="14"/>
        <v>insert into table db_custscience_interns.SUMMARY_of_DB_CUSTBASE_PRODREFRESH_ODS_BRAND_CUSTOMER_T_null_value_count_table_stats select col_id, null_value_count from db_custscience_interns.col_3_DB_CUSTBASE_PRODREFRESH_ODS_BRAND_CUSTOMER_T_null_value_count_table_stats ;</v>
      </c>
      <c r="BJ14" t="s">
        <v>4348</v>
      </c>
      <c r="BL14" s="212" t="s">
        <v>4384</v>
      </c>
      <c r="BM14" s="212">
        <v>3</v>
      </c>
      <c r="BN14" s="212">
        <v>74858813</v>
      </c>
      <c r="BP14" s="16" t="str">
        <f t="shared" si="15"/>
        <v>drop table db_custscience_interns.col_3_DB_CUSTBASE_PRODREFRESH_ODS_BRAND_CUSTOMER_T_null_value_count_table_stats ;</v>
      </c>
      <c r="BQ14" t="s">
        <v>4276</v>
      </c>
    </row>
    <row r="15" spans="1:73">
      <c r="A15" t="s">
        <v>3198</v>
      </c>
      <c r="B15" s="16" t="str">
        <f t="shared" si="2"/>
        <v>original_status string</v>
      </c>
      <c r="C15" s="20">
        <f t="shared" si="3"/>
        <v>16</v>
      </c>
      <c r="D15" s="20">
        <f t="shared" si="4"/>
        <v>0</v>
      </c>
      <c r="E15" s="20"/>
      <c r="F15" s="20"/>
      <c r="G15" s="36" t="str">
        <f t="shared" si="0"/>
        <v>ORIGINAL_STATUS</v>
      </c>
      <c r="H15" s="36" t="str">
        <f t="shared" si="1"/>
        <v>string</v>
      </c>
      <c r="I15" s="226">
        <v>4</v>
      </c>
      <c r="J15" s="224">
        <f t="shared" si="5"/>
        <v>3</v>
      </c>
      <c r="K15" s="224">
        <f t="shared" si="6"/>
        <v>0</v>
      </c>
      <c r="N15" s="169"/>
      <c r="O15" s="169"/>
      <c r="P15" s="169"/>
      <c r="R15" s="164"/>
      <c r="S15" s="164"/>
      <c r="T15" s="164"/>
      <c r="U15" s="164"/>
      <c r="V15" s="164"/>
      <c r="W15" s="164"/>
      <c r="X15" s="164"/>
      <c r="Y15" s="164"/>
      <c r="Z15" s="164"/>
      <c r="AA15" s="164"/>
      <c r="AB15" s="164"/>
      <c r="AC15" s="164"/>
      <c r="AD15" s="164"/>
      <c r="AE15" s="164"/>
      <c r="AF15" s="164"/>
      <c r="AG15" s="164"/>
      <c r="AH15" s="197" t="str">
        <f t="shared" si="7"/>
        <v>col_4</v>
      </c>
      <c r="AI15" s="196" t="str">
        <f t="shared" si="8"/>
        <v>create table db_custscience_interns.col_4_DB_CUSTBASE_PRODREFRESH_ODS_BRAND_CUSTOMER_T_distinct_values_table_stats (col_id int, distinct_values bigint) Row format delimited Fields terminated by '\t' Lines terminated by '\n'  Stored as textfile ;</v>
      </c>
      <c r="AJ15" t="s">
        <v>4057</v>
      </c>
      <c r="AM15" s="16" t="str">
        <f t="shared" si="9"/>
        <v>insert into table db_custscience_interns.col_4_DB_CUSTBASE_PRODREFRESH_ODS_BRAND_CUSTOMER_T_distinct_values_table_stats select '4' as col_id, count (distinct ORIGINAL_STATUS) as distinct_values</v>
      </c>
      <c r="AN15" t="s">
        <v>4093</v>
      </c>
      <c r="AQ15" s="16" t="str">
        <f t="shared" si="10"/>
        <v>insert into table db_custscience_interns.SUMMARY_of_DB_CUSTBASE_PRODREFRESH_ODS_BRAND_CUSTOMER_T_distinct_values_table_stats select col_id, distinct_values from db_custscience_interns.col_4_DB_CUSTBASE_PRODREFRESH_ODS_BRAND_CUSTOMER_T_distinct_values_table_stats ;</v>
      </c>
      <c r="AR15" t="s">
        <v>4132</v>
      </c>
      <c r="AT15" s="212" t="s">
        <v>4168</v>
      </c>
      <c r="AU15" s="212">
        <v>4</v>
      </c>
      <c r="AV15" s="212">
        <v>3</v>
      </c>
      <c r="AX15" s="16" t="str">
        <f t="shared" si="11"/>
        <v>drop table db_custscience_interns.col_4_DB_CUSTBASE_PRODREFRESH_ODS_BRAND_CUSTOMER_T_distinct_values_table_stats;</v>
      </c>
      <c r="AY15" t="s">
        <v>4207</v>
      </c>
      <c r="BA15" s="16" t="str">
        <f t="shared" si="12"/>
        <v>create table db_custscience_interns.col_4_DB_CUSTBASE_PRODREFRESH_ODS_BRAND_CUSTOMER_T_null_value_count_table_stats (col_id int, null_value_count bigint) Row format delimited Fields terminated by '\t' Lines terminated by '\n'  Stored as textfile ;</v>
      </c>
      <c r="BB15" t="s">
        <v>4312</v>
      </c>
      <c r="BE15" s="16" t="str">
        <f t="shared" si="13"/>
        <v xml:space="preserve">insert into table db_custscience_interns.col_4_DB_CUSTBASE_PRODREFRESH_ODS_BRAND_CUSTOMER_T_null_value_count_table_stats select '4' as col_id, count (cust_key) as null_value_count where ORIGINAL_STATUS IS NULL </v>
      </c>
      <c r="BF15" t="s">
        <v>4242</v>
      </c>
      <c r="BI15" s="16" t="str">
        <f t="shared" si="14"/>
        <v>insert into table db_custscience_interns.SUMMARY_of_DB_CUSTBASE_PRODREFRESH_ODS_BRAND_CUSTOMER_T_null_value_count_table_stats select col_id, null_value_count from db_custscience_interns.col_4_DB_CUSTBASE_PRODREFRESH_ODS_BRAND_CUSTOMER_T_null_value_count_table_stats ;</v>
      </c>
      <c r="BJ15" t="s">
        <v>4349</v>
      </c>
      <c r="BL15" s="212" t="s">
        <v>4385</v>
      </c>
      <c r="BM15" s="212">
        <v>4</v>
      </c>
      <c r="BN15" s="212">
        <v>0</v>
      </c>
      <c r="BP15" s="16" t="str">
        <f t="shared" si="15"/>
        <v>drop table db_custscience_interns.col_4_DB_CUSTBASE_PRODREFRESH_ODS_BRAND_CUSTOMER_T_null_value_count_table_stats ;</v>
      </c>
      <c r="BQ15" t="s">
        <v>4277</v>
      </c>
    </row>
    <row r="16" spans="1:73">
      <c r="A16" t="s">
        <v>3199</v>
      </c>
      <c r="B16" s="16" t="str">
        <f t="shared" si="2"/>
        <v>ownership_current string</v>
      </c>
      <c r="C16" s="20">
        <f t="shared" si="3"/>
        <v>18</v>
      </c>
      <c r="D16" s="20">
        <f t="shared" si="4"/>
        <v>0</v>
      </c>
      <c r="E16" s="20"/>
      <c r="F16" s="20"/>
      <c r="G16" s="36" t="str">
        <f t="shared" si="0"/>
        <v>OWNERSHIP_CURRENT</v>
      </c>
      <c r="H16" s="36" t="str">
        <f t="shared" si="1"/>
        <v>string</v>
      </c>
      <c r="I16" s="226">
        <v>5</v>
      </c>
      <c r="J16" s="224">
        <f t="shared" si="5"/>
        <v>0</v>
      </c>
      <c r="K16" s="224">
        <f t="shared" si="6"/>
        <v>199057039</v>
      </c>
      <c r="N16" s="169"/>
      <c r="O16" s="169"/>
      <c r="P16" s="169"/>
      <c r="R16" s="164"/>
      <c r="S16" s="164"/>
      <c r="T16" s="164"/>
      <c r="U16" s="164"/>
      <c r="V16" s="164"/>
      <c r="W16" s="164"/>
      <c r="X16" s="164"/>
      <c r="Y16" s="164"/>
      <c r="Z16" s="164"/>
      <c r="AA16" s="164"/>
      <c r="AB16" s="164"/>
      <c r="AC16" s="164"/>
      <c r="AD16" s="164"/>
      <c r="AE16" s="164"/>
      <c r="AF16" s="164"/>
      <c r="AG16" s="164"/>
      <c r="AH16" s="197" t="str">
        <f t="shared" si="7"/>
        <v>col_5</v>
      </c>
      <c r="AI16" s="196" t="str">
        <f t="shared" si="8"/>
        <v>create table db_custscience_interns.col_5_DB_CUSTBASE_PRODREFRESH_ODS_BRAND_CUSTOMER_T_distinct_values_table_stats (col_id int, distinct_values bigint) Row format delimited Fields terminated by '\t' Lines terminated by '\n'  Stored as textfile ;</v>
      </c>
      <c r="AJ16" t="s">
        <v>4058</v>
      </c>
      <c r="AM16" s="16" t="str">
        <f t="shared" si="9"/>
        <v>insert into table db_custscience_interns.col_5_DB_CUSTBASE_PRODREFRESH_ODS_BRAND_CUSTOMER_T_distinct_values_table_stats select '5' as col_id, count (distinct OWNERSHIP_CURRENT) as distinct_values</v>
      </c>
      <c r="AN16" t="s">
        <v>4094</v>
      </c>
      <c r="AQ16" s="16" t="str">
        <f t="shared" si="10"/>
        <v>insert into table db_custscience_interns.SUMMARY_of_DB_CUSTBASE_PRODREFRESH_ODS_BRAND_CUSTOMER_T_distinct_values_table_stats select col_id, distinct_values from db_custscience_interns.col_5_DB_CUSTBASE_PRODREFRESH_ODS_BRAND_CUSTOMER_T_distinct_values_table_stats ;</v>
      </c>
      <c r="AR16" t="s">
        <v>4133</v>
      </c>
      <c r="AT16" s="212" t="s">
        <v>4169</v>
      </c>
      <c r="AU16" s="212">
        <v>5</v>
      </c>
      <c r="AV16" s="212">
        <v>0</v>
      </c>
      <c r="AX16" s="16" t="str">
        <f t="shared" si="11"/>
        <v>drop table db_custscience_interns.col_5_DB_CUSTBASE_PRODREFRESH_ODS_BRAND_CUSTOMER_T_distinct_values_table_stats;</v>
      </c>
      <c r="AY16" t="s">
        <v>4208</v>
      </c>
      <c r="BA16" s="16" t="str">
        <f t="shared" si="12"/>
        <v>create table db_custscience_interns.col_5_DB_CUSTBASE_PRODREFRESH_ODS_BRAND_CUSTOMER_T_null_value_count_table_stats (col_id int, null_value_count bigint) Row format delimited Fields terminated by '\t' Lines terminated by '\n'  Stored as textfile ;</v>
      </c>
      <c r="BB16" t="s">
        <v>4313</v>
      </c>
      <c r="BE16" s="16" t="str">
        <f t="shared" si="13"/>
        <v xml:space="preserve">insert into table db_custscience_interns.col_5_DB_CUSTBASE_PRODREFRESH_ODS_BRAND_CUSTOMER_T_null_value_count_table_stats select '5' as col_id, count (cust_key) as null_value_count where OWNERSHIP_CURRENT IS NULL </v>
      </c>
      <c r="BF16" t="s">
        <v>4243</v>
      </c>
      <c r="BI16" s="16" t="str">
        <f t="shared" si="14"/>
        <v>insert into table db_custscience_interns.SUMMARY_of_DB_CUSTBASE_PRODREFRESH_ODS_BRAND_CUSTOMER_T_null_value_count_table_stats select col_id, null_value_count from db_custscience_interns.col_5_DB_CUSTBASE_PRODREFRESH_ODS_BRAND_CUSTOMER_T_null_value_count_table_stats ;</v>
      </c>
      <c r="BJ16" t="s">
        <v>4350</v>
      </c>
      <c r="BL16" s="212" t="s">
        <v>4386</v>
      </c>
      <c r="BM16" s="212">
        <v>5</v>
      </c>
      <c r="BN16" s="212">
        <v>199057039</v>
      </c>
      <c r="BP16" s="16" t="str">
        <f t="shared" si="15"/>
        <v>drop table db_custscience_interns.col_5_DB_CUSTBASE_PRODREFRESH_ODS_BRAND_CUSTOMER_T_null_value_count_table_stats ;</v>
      </c>
      <c r="BQ16" t="s">
        <v>4278</v>
      </c>
    </row>
    <row r="17" spans="1:69">
      <c r="A17" t="s">
        <v>3200</v>
      </c>
      <c r="B17" s="16" t="str">
        <f t="shared" si="2"/>
        <v>ownership_original string</v>
      </c>
      <c r="C17" s="20">
        <f t="shared" si="3"/>
        <v>19</v>
      </c>
      <c r="D17" s="20">
        <f t="shared" si="4"/>
        <v>0</v>
      </c>
      <c r="E17" s="20"/>
      <c r="F17" s="20"/>
      <c r="G17" s="36" t="str">
        <f t="shared" si="0"/>
        <v>OWNERSHIP_ORIGINAL</v>
      </c>
      <c r="H17" s="36" t="str">
        <f t="shared" si="1"/>
        <v>string</v>
      </c>
      <c r="I17" s="226">
        <v>6</v>
      </c>
      <c r="J17" s="224">
        <f t="shared" si="5"/>
        <v>0</v>
      </c>
      <c r="K17" s="224">
        <f t="shared" si="6"/>
        <v>199057039</v>
      </c>
      <c r="N17" s="169"/>
      <c r="O17" s="169"/>
      <c r="P17" s="169"/>
      <c r="R17" s="164"/>
      <c r="S17" s="164"/>
      <c r="T17" s="164"/>
      <c r="U17" s="164"/>
      <c r="V17" s="164"/>
      <c r="W17" s="164"/>
      <c r="X17" s="164"/>
      <c r="Y17" s="164"/>
      <c r="Z17" s="164"/>
      <c r="AA17" s="164"/>
      <c r="AB17" s="164"/>
      <c r="AC17" s="164"/>
      <c r="AD17" s="164"/>
      <c r="AE17" s="164"/>
      <c r="AF17" s="164"/>
      <c r="AG17" s="164"/>
      <c r="AH17" s="197" t="str">
        <f t="shared" si="7"/>
        <v>col_6</v>
      </c>
      <c r="AI17" s="196" t="str">
        <f t="shared" si="8"/>
        <v>create table db_custscience_interns.col_6_DB_CUSTBASE_PRODREFRESH_ODS_BRAND_CUSTOMER_T_distinct_values_table_stats (col_id int, distinct_values bigint) Row format delimited Fields terminated by '\t' Lines terminated by '\n'  Stored as textfile ;</v>
      </c>
      <c r="AJ17" t="s">
        <v>4059</v>
      </c>
      <c r="AM17" s="16" t="str">
        <f t="shared" si="9"/>
        <v>insert into table db_custscience_interns.col_6_DB_CUSTBASE_PRODREFRESH_ODS_BRAND_CUSTOMER_T_distinct_values_table_stats select '6' as col_id, count (distinct OWNERSHIP_ORIGINAL) as distinct_values</v>
      </c>
      <c r="AN17" t="s">
        <v>4095</v>
      </c>
      <c r="AQ17" s="16" t="str">
        <f t="shared" si="10"/>
        <v>insert into table db_custscience_interns.SUMMARY_of_DB_CUSTBASE_PRODREFRESH_ODS_BRAND_CUSTOMER_T_distinct_values_table_stats select col_id, distinct_values from db_custscience_interns.col_6_DB_CUSTBASE_PRODREFRESH_ODS_BRAND_CUSTOMER_T_distinct_values_table_stats ;</v>
      </c>
      <c r="AR17" t="s">
        <v>4134</v>
      </c>
      <c r="AT17" s="212" t="s">
        <v>4170</v>
      </c>
      <c r="AU17" s="212">
        <v>6</v>
      </c>
      <c r="AV17" s="212">
        <v>0</v>
      </c>
      <c r="AX17" s="16" t="str">
        <f t="shared" si="11"/>
        <v>drop table db_custscience_interns.col_6_DB_CUSTBASE_PRODREFRESH_ODS_BRAND_CUSTOMER_T_distinct_values_table_stats;</v>
      </c>
      <c r="AY17" t="s">
        <v>4209</v>
      </c>
      <c r="BA17" s="16" t="str">
        <f t="shared" si="12"/>
        <v>create table db_custscience_interns.col_6_DB_CUSTBASE_PRODREFRESH_ODS_BRAND_CUSTOMER_T_null_value_count_table_stats (col_id int, null_value_count bigint) Row format delimited Fields terminated by '\t' Lines terminated by '\n'  Stored as textfile ;</v>
      </c>
      <c r="BB17" t="s">
        <v>4314</v>
      </c>
      <c r="BE17" s="16" t="str">
        <f t="shared" si="13"/>
        <v xml:space="preserve">insert into table db_custscience_interns.col_6_DB_CUSTBASE_PRODREFRESH_ODS_BRAND_CUSTOMER_T_null_value_count_table_stats select '6' as col_id, count (cust_key) as null_value_count where OWNERSHIP_ORIGINAL IS NULL </v>
      </c>
      <c r="BF17" t="s">
        <v>4244</v>
      </c>
      <c r="BI17" s="16" t="str">
        <f t="shared" si="14"/>
        <v>insert into table db_custscience_interns.SUMMARY_of_DB_CUSTBASE_PRODREFRESH_ODS_BRAND_CUSTOMER_T_null_value_count_table_stats select col_id, null_value_count from db_custscience_interns.col_6_DB_CUSTBASE_PRODREFRESH_ODS_BRAND_CUSTOMER_T_null_value_count_table_stats ;</v>
      </c>
      <c r="BJ17" t="s">
        <v>4351</v>
      </c>
      <c r="BL17" s="212" t="s">
        <v>4387</v>
      </c>
      <c r="BM17" s="212">
        <v>6</v>
      </c>
      <c r="BN17" s="212">
        <v>199057039</v>
      </c>
      <c r="BP17" s="16" t="str">
        <f t="shared" si="15"/>
        <v>drop table db_custscience_interns.col_6_DB_CUSTBASE_PRODREFRESH_ODS_BRAND_CUSTOMER_T_null_value_count_table_stats ;</v>
      </c>
      <c r="BQ17" t="s">
        <v>4279</v>
      </c>
    </row>
    <row r="18" spans="1:69">
      <c r="A18" t="s">
        <v>3201</v>
      </c>
      <c r="B18" s="16" t="str">
        <f t="shared" si="2"/>
        <v>inactive_ind string</v>
      </c>
      <c r="C18" s="20">
        <f t="shared" si="3"/>
        <v>13</v>
      </c>
      <c r="D18" s="20">
        <f t="shared" si="4"/>
        <v>0</v>
      </c>
      <c r="E18" s="20"/>
      <c r="F18" s="20"/>
      <c r="G18" s="36" t="str">
        <f t="shared" si="0"/>
        <v>INACTIVE_IND</v>
      </c>
      <c r="H18" s="36" t="str">
        <f t="shared" si="1"/>
        <v>string</v>
      </c>
      <c r="I18" s="226">
        <v>7</v>
      </c>
      <c r="J18" s="224">
        <f t="shared" si="5"/>
        <v>2</v>
      </c>
      <c r="K18" s="224">
        <f t="shared" si="6"/>
        <v>0</v>
      </c>
      <c r="N18" s="169"/>
      <c r="O18" s="169"/>
      <c r="P18" s="169"/>
      <c r="R18" s="164"/>
      <c r="S18" s="164"/>
      <c r="T18" s="164"/>
      <c r="U18" s="164"/>
      <c r="V18" s="164"/>
      <c r="W18" s="164"/>
      <c r="X18" s="164"/>
      <c r="Y18" s="164"/>
      <c r="Z18" s="164"/>
      <c r="AA18" s="164"/>
      <c r="AB18" s="164"/>
      <c r="AC18" s="164"/>
      <c r="AD18" s="164"/>
      <c r="AE18" s="164"/>
      <c r="AF18" s="164"/>
      <c r="AG18" s="164"/>
      <c r="AH18" s="197" t="str">
        <f t="shared" si="7"/>
        <v>col_7</v>
      </c>
      <c r="AI18" s="196" t="str">
        <f t="shared" si="8"/>
        <v>create table db_custscience_interns.col_7_DB_CUSTBASE_PRODREFRESH_ODS_BRAND_CUSTOMER_T_distinct_values_table_stats (col_id int, distinct_values bigint) Row format delimited Fields terminated by '\t' Lines terminated by '\n'  Stored as textfile ;</v>
      </c>
      <c r="AJ18" t="s">
        <v>4060</v>
      </c>
      <c r="AM18" s="16" t="str">
        <f t="shared" si="9"/>
        <v>insert into table db_custscience_interns.col_7_DB_CUSTBASE_PRODREFRESH_ODS_BRAND_CUSTOMER_T_distinct_values_table_stats select '7' as col_id, count (distinct INACTIVE_IND) as distinct_values</v>
      </c>
      <c r="AN18" t="s">
        <v>4096</v>
      </c>
      <c r="AQ18" s="16" t="str">
        <f t="shared" si="10"/>
        <v>insert into table db_custscience_interns.SUMMARY_of_DB_CUSTBASE_PRODREFRESH_ODS_BRAND_CUSTOMER_T_distinct_values_table_stats select col_id, distinct_values from db_custscience_interns.col_7_DB_CUSTBASE_PRODREFRESH_ODS_BRAND_CUSTOMER_T_distinct_values_table_stats ;</v>
      </c>
      <c r="AR18" t="s">
        <v>4135</v>
      </c>
      <c r="AT18" s="212" t="s">
        <v>4171</v>
      </c>
      <c r="AU18" s="212">
        <v>7</v>
      </c>
      <c r="AV18" s="212">
        <v>2</v>
      </c>
      <c r="AX18" s="16" t="str">
        <f t="shared" si="11"/>
        <v>drop table db_custscience_interns.col_7_DB_CUSTBASE_PRODREFRESH_ODS_BRAND_CUSTOMER_T_distinct_values_table_stats;</v>
      </c>
      <c r="AY18" t="s">
        <v>4210</v>
      </c>
      <c r="BA18" s="16" t="str">
        <f t="shared" si="12"/>
        <v>create table db_custscience_interns.col_7_DB_CUSTBASE_PRODREFRESH_ODS_BRAND_CUSTOMER_T_null_value_count_table_stats (col_id int, null_value_count bigint) Row format delimited Fields terminated by '\t' Lines terminated by '\n'  Stored as textfile ;</v>
      </c>
      <c r="BB18" t="s">
        <v>4315</v>
      </c>
      <c r="BE18" s="16" t="str">
        <f t="shared" si="13"/>
        <v xml:space="preserve">insert into table db_custscience_interns.col_7_DB_CUSTBASE_PRODREFRESH_ODS_BRAND_CUSTOMER_T_null_value_count_table_stats select '7' as col_id, count (cust_key) as null_value_count where INACTIVE_IND IS NULL </v>
      </c>
      <c r="BF18" t="s">
        <v>4245</v>
      </c>
      <c r="BI18" s="16" t="str">
        <f t="shared" si="14"/>
        <v>insert into table db_custscience_interns.SUMMARY_of_DB_CUSTBASE_PRODREFRESH_ODS_BRAND_CUSTOMER_T_null_value_count_table_stats select col_id, null_value_count from db_custscience_interns.col_7_DB_CUSTBASE_PRODREFRESH_ODS_BRAND_CUSTOMER_T_null_value_count_table_stats ;</v>
      </c>
      <c r="BJ18" t="s">
        <v>4352</v>
      </c>
      <c r="BL18" s="212" t="s">
        <v>4388</v>
      </c>
      <c r="BM18" s="212">
        <v>7</v>
      </c>
      <c r="BN18" s="212">
        <v>0</v>
      </c>
      <c r="BP18" s="16" t="str">
        <f t="shared" si="15"/>
        <v>drop table db_custscience_interns.col_7_DB_CUSTBASE_PRODREFRESH_ODS_BRAND_CUSTOMER_T_null_value_count_table_stats ;</v>
      </c>
      <c r="BQ18" t="s">
        <v>4280</v>
      </c>
    </row>
    <row r="19" spans="1:69">
      <c r="A19" t="s">
        <v>76</v>
      </c>
      <c r="B19" s="16" t="str">
        <f t="shared" si="2"/>
        <v>ins_dt string</v>
      </c>
      <c r="C19" s="20">
        <f t="shared" si="3"/>
        <v>7</v>
      </c>
      <c r="D19" s="20">
        <f t="shared" si="4"/>
        <v>0</v>
      </c>
      <c r="E19" s="20"/>
      <c r="F19" s="20"/>
      <c r="G19" s="36" t="str">
        <f t="shared" si="0"/>
        <v>INS_DT</v>
      </c>
      <c r="H19" s="36" t="str">
        <f t="shared" si="1"/>
        <v>string</v>
      </c>
      <c r="I19" s="226">
        <v>8</v>
      </c>
      <c r="J19" s="224">
        <f t="shared" si="5"/>
        <v>13274</v>
      </c>
      <c r="K19" s="224">
        <f t="shared" si="6"/>
        <v>0</v>
      </c>
      <c r="N19" s="169"/>
      <c r="O19" s="169"/>
      <c r="P19" s="169"/>
      <c r="R19" s="164"/>
      <c r="S19" s="164"/>
      <c r="T19" s="164"/>
      <c r="U19" s="164"/>
      <c r="V19" s="164"/>
      <c r="W19" s="164"/>
      <c r="X19" s="164"/>
      <c r="Y19" s="164"/>
      <c r="Z19" s="164"/>
      <c r="AA19" s="164"/>
      <c r="AB19" s="164"/>
      <c r="AC19" s="164"/>
      <c r="AD19" s="164"/>
      <c r="AE19" s="164"/>
      <c r="AF19" s="164"/>
      <c r="AG19" s="164"/>
      <c r="AH19" s="197" t="str">
        <f t="shared" si="7"/>
        <v>col_8</v>
      </c>
      <c r="AI19" s="196" t="str">
        <f t="shared" si="8"/>
        <v>create table db_custscience_interns.col_8_DB_CUSTBASE_PRODREFRESH_ODS_BRAND_CUSTOMER_T_distinct_values_table_stats (col_id int, distinct_values bigint) Row format delimited Fields terminated by '\t' Lines terminated by '\n'  Stored as textfile ;</v>
      </c>
      <c r="AJ19" t="s">
        <v>4061</v>
      </c>
      <c r="AM19" s="16" t="str">
        <f t="shared" si="9"/>
        <v>insert into table db_custscience_interns.col_8_DB_CUSTBASE_PRODREFRESH_ODS_BRAND_CUSTOMER_T_distinct_values_table_stats select '8' as col_id, count (distinct INS_DT) as distinct_values</v>
      </c>
      <c r="AN19" t="s">
        <v>4097</v>
      </c>
      <c r="AQ19" s="16" t="str">
        <f t="shared" si="10"/>
        <v>insert into table db_custscience_interns.SUMMARY_of_DB_CUSTBASE_PRODREFRESH_ODS_BRAND_CUSTOMER_T_distinct_values_table_stats select col_id, distinct_values from db_custscience_interns.col_8_DB_CUSTBASE_PRODREFRESH_ODS_BRAND_CUSTOMER_T_distinct_values_table_stats ;</v>
      </c>
      <c r="AR19" t="s">
        <v>4136</v>
      </c>
      <c r="AT19" s="212" t="s">
        <v>4172</v>
      </c>
      <c r="AU19" s="212">
        <v>8</v>
      </c>
      <c r="AV19" s="212">
        <v>13274</v>
      </c>
      <c r="AX19" s="16" t="str">
        <f t="shared" si="11"/>
        <v>drop table db_custscience_interns.col_8_DB_CUSTBASE_PRODREFRESH_ODS_BRAND_CUSTOMER_T_distinct_values_table_stats;</v>
      </c>
      <c r="AY19" t="s">
        <v>4211</v>
      </c>
      <c r="BA19" s="16" t="str">
        <f t="shared" si="12"/>
        <v>create table db_custscience_interns.col_8_DB_CUSTBASE_PRODREFRESH_ODS_BRAND_CUSTOMER_T_null_value_count_table_stats (col_id int, null_value_count bigint) Row format delimited Fields terminated by '\t' Lines terminated by '\n'  Stored as textfile ;</v>
      </c>
      <c r="BB19" t="s">
        <v>4316</v>
      </c>
      <c r="BE19" s="16" t="str">
        <f t="shared" si="13"/>
        <v xml:space="preserve">insert into table db_custscience_interns.col_8_DB_CUSTBASE_PRODREFRESH_ODS_BRAND_CUSTOMER_T_null_value_count_table_stats select '8' as col_id, count (cust_key) as null_value_count where INS_DT IS NULL </v>
      </c>
      <c r="BF19" t="s">
        <v>4246</v>
      </c>
      <c r="BI19" s="16" t="str">
        <f t="shared" si="14"/>
        <v>insert into table db_custscience_interns.SUMMARY_of_DB_CUSTBASE_PRODREFRESH_ODS_BRAND_CUSTOMER_T_null_value_count_table_stats select col_id, null_value_count from db_custscience_interns.col_8_DB_CUSTBASE_PRODREFRESH_ODS_BRAND_CUSTOMER_T_null_value_count_table_stats ;</v>
      </c>
      <c r="BJ19" t="s">
        <v>4353</v>
      </c>
      <c r="BL19" s="212" t="s">
        <v>4389</v>
      </c>
      <c r="BM19" s="212">
        <v>8</v>
      </c>
      <c r="BN19" s="212">
        <v>0</v>
      </c>
      <c r="BP19" s="16" t="str">
        <f t="shared" si="15"/>
        <v>drop table db_custscience_interns.col_8_DB_CUSTBASE_PRODREFRESH_ODS_BRAND_CUSTOMER_T_null_value_count_table_stats ;</v>
      </c>
      <c r="BQ19" t="s">
        <v>4281</v>
      </c>
    </row>
    <row r="20" spans="1:69">
      <c r="A20" t="s">
        <v>77</v>
      </c>
      <c r="B20" s="16" t="str">
        <f t="shared" si="2"/>
        <v>updt_dt string</v>
      </c>
      <c r="C20" s="20">
        <f t="shared" si="3"/>
        <v>8</v>
      </c>
      <c r="D20" s="20">
        <f t="shared" si="4"/>
        <v>0</v>
      </c>
      <c r="E20" s="20"/>
      <c r="F20" s="20"/>
      <c r="G20" s="36" t="str">
        <f t="shared" si="0"/>
        <v>UPDT_DT</v>
      </c>
      <c r="H20" s="36" t="str">
        <f t="shared" si="1"/>
        <v>string</v>
      </c>
      <c r="I20" s="226">
        <v>9</v>
      </c>
      <c r="J20" s="224">
        <f t="shared" si="5"/>
        <v>5466</v>
      </c>
      <c r="K20" s="224">
        <f t="shared" si="6"/>
        <v>0</v>
      </c>
      <c r="N20" s="169"/>
      <c r="O20" s="169"/>
      <c r="P20" s="169"/>
      <c r="R20" s="164"/>
      <c r="S20" s="164"/>
      <c r="T20" s="164"/>
      <c r="U20" s="164"/>
      <c r="V20" s="164"/>
      <c r="W20" s="164"/>
      <c r="X20" s="164"/>
      <c r="Y20" s="164"/>
      <c r="Z20" s="164"/>
      <c r="AA20" s="164"/>
      <c r="AB20" s="164"/>
      <c r="AC20" s="164"/>
      <c r="AD20" s="164"/>
      <c r="AE20" s="164"/>
      <c r="AF20" s="164"/>
      <c r="AG20" s="164"/>
      <c r="AH20" s="197" t="str">
        <f t="shared" si="7"/>
        <v>col_9</v>
      </c>
      <c r="AI20" s="196" t="str">
        <f t="shared" si="8"/>
        <v>create table db_custscience_interns.col_9_DB_CUSTBASE_PRODREFRESH_ODS_BRAND_CUSTOMER_T_distinct_values_table_stats (col_id int, distinct_values bigint) Row format delimited Fields terminated by '\t' Lines terminated by '\n'  Stored as textfile ;</v>
      </c>
      <c r="AJ20" t="s">
        <v>4062</v>
      </c>
      <c r="AM20" s="16" t="str">
        <f t="shared" si="9"/>
        <v>insert into table db_custscience_interns.col_9_DB_CUSTBASE_PRODREFRESH_ODS_BRAND_CUSTOMER_T_distinct_values_table_stats select '9' as col_id, count (distinct UPDT_DT) as distinct_values</v>
      </c>
      <c r="AN20" t="s">
        <v>4098</v>
      </c>
      <c r="AQ20" s="16" t="str">
        <f t="shared" si="10"/>
        <v>insert into table db_custscience_interns.SUMMARY_of_DB_CUSTBASE_PRODREFRESH_ODS_BRAND_CUSTOMER_T_distinct_values_table_stats select col_id, distinct_values from db_custscience_interns.col_9_DB_CUSTBASE_PRODREFRESH_ODS_BRAND_CUSTOMER_T_distinct_values_table_stats ;</v>
      </c>
      <c r="AR20" t="s">
        <v>4137</v>
      </c>
      <c r="AT20" s="212" t="s">
        <v>4173</v>
      </c>
      <c r="AU20" s="212">
        <v>9</v>
      </c>
      <c r="AV20" s="212">
        <v>5466</v>
      </c>
      <c r="AX20" s="16" t="str">
        <f t="shared" si="11"/>
        <v>drop table db_custscience_interns.col_9_DB_CUSTBASE_PRODREFRESH_ODS_BRAND_CUSTOMER_T_distinct_values_table_stats;</v>
      </c>
      <c r="AY20" t="s">
        <v>4212</v>
      </c>
      <c r="BA20" s="16" t="str">
        <f t="shared" si="12"/>
        <v>create table db_custscience_interns.col_9_DB_CUSTBASE_PRODREFRESH_ODS_BRAND_CUSTOMER_T_null_value_count_table_stats (col_id int, null_value_count bigint) Row format delimited Fields terminated by '\t' Lines terminated by '\n'  Stored as textfile ;</v>
      </c>
      <c r="BB20" t="s">
        <v>4317</v>
      </c>
      <c r="BE20" s="16" t="str">
        <f t="shared" si="13"/>
        <v xml:space="preserve">insert into table db_custscience_interns.col_9_DB_CUSTBASE_PRODREFRESH_ODS_BRAND_CUSTOMER_T_null_value_count_table_stats select '9' as col_id, count (cust_key) as null_value_count where UPDT_DT IS NULL </v>
      </c>
      <c r="BF20" t="s">
        <v>4247</v>
      </c>
      <c r="BI20" s="16" t="str">
        <f t="shared" si="14"/>
        <v>insert into table db_custscience_interns.SUMMARY_of_DB_CUSTBASE_PRODREFRESH_ODS_BRAND_CUSTOMER_T_null_value_count_table_stats select col_id, null_value_count from db_custscience_interns.col_9_DB_CUSTBASE_PRODREFRESH_ODS_BRAND_CUSTOMER_T_null_value_count_table_stats ;</v>
      </c>
      <c r="BJ20" t="s">
        <v>4354</v>
      </c>
      <c r="BL20" s="212" t="s">
        <v>4390</v>
      </c>
      <c r="BM20" s="212">
        <v>9</v>
      </c>
      <c r="BN20" s="212">
        <v>0</v>
      </c>
      <c r="BP20" s="16" t="str">
        <f t="shared" si="15"/>
        <v>drop table db_custscience_interns.col_9_DB_CUSTBASE_PRODREFRESH_ODS_BRAND_CUSTOMER_T_null_value_count_table_stats ;</v>
      </c>
      <c r="BQ20" t="s">
        <v>4282</v>
      </c>
    </row>
    <row r="21" spans="1:69">
      <c r="A21" t="s">
        <v>3202</v>
      </c>
      <c r="B21" s="16" t="str">
        <f t="shared" si="2"/>
        <v>do_not_call_ind string</v>
      </c>
      <c r="C21" s="20">
        <f t="shared" si="3"/>
        <v>16</v>
      </c>
      <c r="D21" s="20">
        <f t="shared" si="4"/>
        <v>0</v>
      </c>
      <c r="E21" s="20"/>
      <c r="F21" s="20"/>
      <c r="G21" s="36" t="str">
        <f t="shared" si="0"/>
        <v>DO_NOT_CALL_IND</v>
      </c>
      <c r="H21" s="36" t="str">
        <f t="shared" si="1"/>
        <v>string</v>
      </c>
      <c r="I21" s="226">
        <v>10</v>
      </c>
      <c r="J21" s="224">
        <f t="shared" si="5"/>
        <v>2</v>
      </c>
      <c r="K21" s="224">
        <f t="shared" si="6"/>
        <v>197571147</v>
      </c>
      <c r="N21" s="169"/>
      <c r="O21" s="169"/>
      <c r="P21" s="169"/>
      <c r="R21" s="164"/>
      <c r="S21" s="164"/>
      <c r="T21" s="164"/>
      <c r="U21" s="164"/>
      <c r="V21" s="164"/>
      <c r="W21" s="164"/>
      <c r="X21" s="164"/>
      <c r="Y21" s="164"/>
      <c r="Z21" s="164"/>
      <c r="AA21" s="164"/>
      <c r="AB21" s="164"/>
      <c r="AC21" s="164"/>
      <c r="AD21" s="164"/>
      <c r="AE21" s="164"/>
      <c r="AF21" s="164"/>
      <c r="AG21" s="164"/>
      <c r="AH21" s="197" t="str">
        <f t="shared" si="7"/>
        <v>col_10</v>
      </c>
      <c r="AI21" s="196" t="str">
        <f t="shared" si="8"/>
        <v>create table db_custscience_interns.col_10_DB_CUSTBASE_PRODREFRESH_ODS_BRAND_CUSTOMER_T_distinct_values_table_stats (col_id int, distinct_values bigint) Row format delimited Fields terminated by '\t' Lines terminated by '\n'  Stored as textfile ;</v>
      </c>
      <c r="AJ21" t="s">
        <v>4063</v>
      </c>
      <c r="AM21" s="16" t="str">
        <f t="shared" si="9"/>
        <v>insert into table db_custscience_interns.col_10_DB_CUSTBASE_PRODREFRESH_ODS_BRAND_CUSTOMER_T_distinct_values_table_stats select '10' as col_id, count (distinct DO_NOT_CALL_IND) as distinct_values</v>
      </c>
      <c r="AN21" t="s">
        <v>4099</v>
      </c>
      <c r="AQ21" s="16" t="str">
        <f t="shared" si="10"/>
        <v>insert into table db_custscience_interns.SUMMARY_of_DB_CUSTBASE_PRODREFRESH_ODS_BRAND_CUSTOMER_T_distinct_values_table_stats select col_id, distinct_values from db_custscience_interns.col_10_DB_CUSTBASE_PRODREFRESH_ODS_BRAND_CUSTOMER_T_distinct_values_table_stats ;</v>
      </c>
      <c r="AR21" t="s">
        <v>4138</v>
      </c>
      <c r="AT21" s="212" t="s">
        <v>4174</v>
      </c>
      <c r="AU21" s="212">
        <v>10</v>
      </c>
      <c r="AV21" s="212">
        <v>2</v>
      </c>
      <c r="AX21" s="16" t="str">
        <f t="shared" si="11"/>
        <v>drop table db_custscience_interns.col_10_DB_CUSTBASE_PRODREFRESH_ODS_BRAND_CUSTOMER_T_distinct_values_table_stats;</v>
      </c>
      <c r="AY21" t="s">
        <v>4213</v>
      </c>
      <c r="BA21" s="16" t="str">
        <f t="shared" si="12"/>
        <v>create table db_custscience_interns.col_10_DB_CUSTBASE_PRODREFRESH_ODS_BRAND_CUSTOMER_T_null_value_count_table_stats (col_id int, null_value_count bigint) Row format delimited Fields terminated by '\t' Lines terminated by '\n'  Stored as textfile ;</v>
      </c>
      <c r="BB21" t="s">
        <v>4318</v>
      </c>
      <c r="BE21" s="16" t="str">
        <f t="shared" si="13"/>
        <v xml:space="preserve">insert into table db_custscience_interns.col_10_DB_CUSTBASE_PRODREFRESH_ODS_BRAND_CUSTOMER_T_null_value_count_table_stats select '10' as col_id, count (cust_key) as null_value_count where DO_NOT_CALL_IND IS NULL </v>
      </c>
      <c r="BF21" t="s">
        <v>4248</v>
      </c>
      <c r="BI21" s="16" t="str">
        <f t="shared" si="14"/>
        <v>insert into table db_custscience_interns.SUMMARY_of_DB_CUSTBASE_PRODREFRESH_ODS_BRAND_CUSTOMER_T_null_value_count_table_stats select col_id, null_value_count from db_custscience_interns.col_10_DB_CUSTBASE_PRODREFRESH_ODS_BRAND_CUSTOMER_T_null_value_count_table_stats ;</v>
      </c>
      <c r="BJ21" t="s">
        <v>4355</v>
      </c>
      <c r="BL21" s="212" t="s">
        <v>4391</v>
      </c>
      <c r="BM21" s="212">
        <v>10</v>
      </c>
      <c r="BN21" s="212">
        <v>197571147</v>
      </c>
      <c r="BP21" s="16" t="str">
        <f t="shared" si="15"/>
        <v>drop table db_custscience_interns.col_10_DB_CUSTBASE_PRODREFRESH_ODS_BRAND_CUSTOMER_T_null_value_count_table_stats ;</v>
      </c>
      <c r="BQ21" t="s">
        <v>4283</v>
      </c>
    </row>
    <row r="22" spans="1:69">
      <c r="A22" t="s">
        <v>3203</v>
      </c>
      <c r="B22" s="16" t="str">
        <f t="shared" si="2"/>
        <v>do_not_rent_ind string</v>
      </c>
      <c r="C22" s="20">
        <f t="shared" si="3"/>
        <v>16</v>
      </c>
      <c r="D22" s="20">
        <f t="shared" si="4"/>
        <v>0</v>
      </c>
      <c r="E22" s="20"/>
      <c r="F22" s="20"/>
      <c r="G22" s="36" t="str">
        <f t="shared" si="0"/>
        <v>DO_NOT_RENT_IND</v>
      </c>
      <c r="H22" s="36" t="str">
        <f t="shared" si="1"/>
        <v>string</v>
      </c>
      <c r="I22" s="226">
        <v>11</v>
      </c>
      <c r="J22" s="224">
        <f t="shared" si="5"/>
        <v>2</v>
      </c>
      <c r="K22" s="224">
        <f t="shared" si="6"/>
        <v>197572318</v>
      </c>
      <c r="N22" s="169"/>
      <c r="O22" s="169"/>
      <c r="P22" s="169"/>
      <c r="R22" s="164"/>
      <c r="S22" s="164"/>
      <c r="T22" s="164"/>
      <c r="U22" s="164"/>
      <c r="V22" s="164"/>
      <c r="W22" s="164"/>
      <c r="X22" s="164"/>
      <c r="Y22" s="164"/>
      <c r="Z22" s="164"/>
      <c r="AA22" s="164"/>
      <c r="AB22" s="164"/>
      <c r="AC22" s="164"/>
      <c r="AD22" s="164"/>
      <c r="AE22" s="164"/>
      <c r="AF22" s="164"/>
      <c r="AG22" s="164"/>
      <c r="AH22" s="197" t="str">
        <f t="shared" si="7"/>
        <v>col_11</v>
      </c>
      <c r="AI22" s="196" t="str">
        <f t="shared" si="8"/>
        <v>create table db_custscience_interns.col_11_DB_CUSTBASE_PRODREFRESH_ODS_BRAND_CUSTOMER_T_distinct_values_table_stats (col_id int, distinct_values bigint) Row format delimited Fields terminated by '\t' Lines terminated by '\n'  Stored as textfile ;</v>
      </c>
      <c r="AJ22" t="s">
        <v>4064</v>
      </c>
      <c r="AM22" s="16" t="str">
        <f t="shared" si="9"/>
        <v>insert into table db_custscience_interns.col_11_DB_CUSTBASE_PRODREFRESH_ODS_BRAND_CUSTOMER_T_distinct_values_table_stats select '11' as col_id, count (distinct DO_NOT_RENT_IND) as distinct_values</v>
      </c>
      <c r="AN22" t="s">
        <v>4100</v>
      </c>
      <c r="AQ22" s="16" t="str">
        <f t="shared" si="10"/>
        <v>insert into table db_custscience_interns.SUMMARY_of_DB_CUSTBASE_PRODREFRESH_ODS_BRAND_CUSTOMER_T_distinct_values_table_stats select col_id, distinct_values from db_custscience_interns.col_11_DB_CUSTBASE_PRODREFRESH_ODS_BRAND_CUSTOMER_T_distinct_values_table_stats ;</v>
      </c>
      <c r="AR22" t="s">
        <v>4139</v>
      </c>
      <c r="AT22" s="212" t="s">
        <v>4175</v>
      </c>
      <c r="AU22" s="212">
        <v>11</v>
      </c>
      <c r="AV22" s="212">
        <v>2</v>
      </c>
      <c r="AX22" s="16" t="str">
        <f t="shared" si="11"/>
        <v>drop table db_custscience_interns.col_11_DB_CUSTBASE_PRODREFRESH_ODS_BRAND_CUSTOMER_T_distinct_values_table_stats;</v>
      </c>
      <c r="AY22" t="s">
        <v>4214</v>
      </c>
      <c r="BA22" s="16" t="str">
        <f t="shared" si="12"/>
        <v>create table db_custscience_interns.col_11_DB_CUSTBASE_PRODREFRESH_ODS_BRAND_CUSTOMER_T_null_value_count_table_stats (col_id int, null_value_count bigint) Row format delimited Fields terminated by '\t' Lines terminated by '\n'  Stored as textfile ;</v>
      </c>
      <c r="BB22" t="s">
        <v>4319</v>
      </c>
      <c r="BE22" s="16" t="str">
        <f t="shared" si="13"/>
        <v xml:space="preserve">insert into table db_custscience_interns.col_11_DB_CUSTBASE_PRODREFRESH_ODS_BRAND_CUSTOMER_T_null_value_count_table_stats select '11' as col_id, count (cust_key) as null_value_count where DO_NOT_RENT_IND IS NULL </v>
      </c>
      <c r="BF22" t="s">
        <v>4249</v>
      </c>
      <c r="BI22" s="16" t="str">
        <f t="shared" si="14"/>
        <v>insert into table db_custscience_interns.SUMMARY_of_DB_CUSTBASE_PRODREFRESH_ODS_BRAND_CUSTOMER_T_null_value_count_table_stats select col_id, null_value_count from db_custscience_interns.col_11_DB_CUSTBASE_PRODREFRESH_ODS_BRAND_CUSTOMER_T_null_value_count_table_stats ;</v>
      </c>
      <c r="BJ22" t="s">
        <v>4356</v>
      </c>
      <c r="BL22" s="212" t="s">
        <v>4392</v>
      </c>
      <c r="BM22" s="212">
        <v>11</v>
      </c>
      <c r="BN22" s="212">
        <v>197572318</v>
      </c>
      <c r="BP22" s="16" t="str">
        <f t="shared" si="15"/>
        <v>drop table db_custscience_interns.col_11_DB_CUSTBASE_PRODREFRESH_ODS_BRAND_CUSTOMER_T_null_value_count_table_stats ;</v>
      </c>
      <c r="BQ22" t="s">
        <v>4284</v>
      </c>
    </row>
    <row r="23" spans="1:69">
      <c r="A23" t="s">
        <v>3204</v>
      </c>
      <c r="B23" s="16" t="str">
        <f t="shared" si="2"/>
        <v>birth_day string</v>
      </c>
      <c r="C23" s="20">
        <f t="shared" si="3"/>
        <v>10</v>
      </c>
      <c r="D23" s="20">
        <f t="shared" si="4"/>
        <v>0</v>
      </c>
      <c r="E23" s="20"/>
      <c r="F23" s="20"/>
      <c r="G23" s="36" t="str">
        <f t="shared" si="0"/>
        <v>BIRTH_DAY</v>
      </c>
      <c r="H23" s="36" t="str">
        <f t="shared" si="1"/>
        <v>string</v>
      </c>
      <c r="I23" s="226">
        <v>12</v>
      </c>
      <c r="J23" s="224">
        <f t="shared" si="5"/>
        <v>33071</v>
      </c>
      <c r="K23" s="224">
        <f t="shared" si="6"/>
        <v>156359568</v>
      </c>
      <c r="N23" s="169"/>
      <c r="O23" s="169"/>
      <c r="P23" s="169"/>
      <c r="R23" s="164"/>
      <c r="S23" s="164"/>
      <c r="T23" s="164"/>
      <c r="U23" s="164"/>
      <c r="V23" s="164"/>
      <c r="W23" s="164"/>
      <c r="X23" s="164"/>
      <c r="Y23" s="164"/>
      <c r="Z23" s="164"/>
      <c r="AA23" s="164"/>
      <c r="AB23" s="164"/>
      <c r="AC23" s="164"/>
      <c r="AD23" s="164"/>
      <c r="AE23" s="164"/>
      <c r="AF23" s="164"/>
      <c r="AG23" s="164"/>
      <c r="AH23" s="197" t="str">
        <f t="shared" si="7"/>
        <v>col_12</v>
      </c>
      <c r="AI23" s="196" t="str">
        <f t="shared" si="8"/>
        <v>create table db_custscience_interns.col_12_DB_CUSTBASE_PRODREFRESH_ODS_BRAND_CUSTOMER_T_distinct_values_table_stats (col_id int, distinct_values bigint) Row format delimited Fields terminated by '\t' Lines terminated by '\n'  Stored as textfile ;</v>
      </c>
      <c r="AJ23" t="s">
        <v>4065</v>
      </c>
      <c r="AM23" s="16" t="str">
        <f t="shared" si="9"/>
        <v>insert into table db_custscience_interns.col_12_DB_CUSTBASE_PRODREFRESH_ODS_BRAND_CUSTOMER_T_distinct_values_table_stats select '12' as col_id, count (distinct BIRTH_DAY) as distinct_values</v>
      </c>
      <c r="AN23" t="s">
        <v>4101</v>
      </c>
      <c r="AQ23" s="16" t="str">
        <f t="shared" si="10"/>
        <v>insert into table db_custscience_interns.SUMMARY_of_DB_CUSTBASE_PRODREFRESH_ODS_BRAND_CUSTOMER_T_distinct_values_table_stats select col_id, distinct_values from db_custscience_interns.col_12_DB_CUSTBASE_PRODREFRESH_ODS_BRAND_CUSTOMER_T_distinct_values_table_stats ;</v>
      </c>
      <c r="AR23" t="s">
        <v>4140</v>
      </c>
      <c r="AT23" s="212" t="s">
        <v>4176</v>
      </c>
      <c r="AU23" s="212">
        <v>12</v>
      </c>
      <c r="AV23" s="212">
        <v>33071</v>
      </c>
      <c r="AX23" s="16" t="str">
        <f t="shared" si="11"/>
        <v>drop table db_custscience_interns.col_12_DB_CUSTBASE_PRODREFRESH_ODS_BRAND_CUSTOMER_T_distinct_values_table_stats;</v>
      </c>
      <c r="AY23" t="s">
        <v>4215</v>
      </c>
      <c r="BA23" s="16" t="str">
        <f t="shared" si="12"/>
        <v>create table db_custscience_interns.col_12_DB_CUSTBASE_PRODREFRESH_ODS_BRAND_CUSTOMER_T_null_value_count_table_stats (col_id int, null_value_count bigint) Row format delimited Fields terminated by '\t' Lines terminated by '\n'  Stored as textfile ;</v>
      </c>
      <c r="BB23" t="s">
        <v>4320</v>
      </c>
      <c r="BE23" s="16" t="str">
        <f t="shared" si="13"/>
        <v xml:space="preserve">insert into table db_custscience_interns.col_12_DB_CUSTBASE_PRODREFRESH_ODS_BRAND_CUSTOMER_T_null_value_count_table_stats select '12' as col_id, count (cust_key) as null_value_count where BIRTH_DAY IS NULL </v>
      </c>
      <c r="BF23" t="s">
        <v>4250</v>
      </c>
      <c r="BI23" s="16" t="str">
        <f t="shared" si="14"/>
        <v>insert into table db_custscience_interns.SUMMARY_of_DB_CUSTBASE_PRODREFRESH_ODS_BRAND_CUSTOMER_T_null_value_count_table_stats select col_id, null_value_count from db_custscience_interns.col_12_DB_CUSTBASE_PRODREFRESH_ODS_BRAND_CUSTOMER_T_null_value_count_table_stats ;</v>
      </c>
      <c r="BJ23" t="s">
        <v>4357</v>
      </c>
      <c r="BL23" s="212" t="s">
        <v>4393</v>
      </c>
      <c r="BM23" s="212">
        <v>12</v>
      </c>
      <c r="BN23" s="212">
        <v>156359568</v>
      </c>
      <c r="BP23" s="16" t="str">
        <f t="shared" si="15"/>
        <v>drop table db_custscience_interns.col_12_DB_CUSTBASE_PRODREFRESH_ODS_BRAND_CUSTOMER_T_null_value_count_table_stats ;</v>
      </c>
      <c r="BQ23" t="s">
        <v>4285</v>
      </c>
    </row>
    <row r="24" spans="1:69">
      <c r="A24" t="s">
        <v>3205</v>
      </c>
      <c r="B24" s="16" t="str">
        <f t="shared" si="2"/>
        <v>fst_cobrnd_opn_dt string</v>
      </c>
      <c r="C24" s="20">
        <f t="shared" si="3"/>
        <v>18</v>
      </c>
      <c r="D24" s="20">
        <f t="shared" si="4"/>
        <v>0</v>
      </c>
      <c r="E24" s="20"/>
      <c r="F24" s="20"/>
      <c r="G24" s="36" t="str">
        <f t="shared" si="0"/>
        <v>FST_COBRND_OPN_DT</v>
      </c>
      <c r="H24" s="36" t="str">
        <f t="shared" si="1"/>
        <v>string</v>
      </c>
      <c r="I24" s="226">
        <v>13</v>
      </c>
      <c r="J24" s="224">
        <f t="shared" si="5"/>
        <v>5474</v>
      </c>
      <c r="K24" s="224">
        <f t="shared" si="6"/>
        <v>191418243</v>
      </c>
      <c r="N24" s="169"/>
      <c r="O24" s="169"/>
      <c r="P24" s="169"/>
      <c r="R24" s="164"/>
      <c r="S24" s="164"/>
      <c r="T24" s="164"/>
      <c r="U24" s="164"/>
      <c r="V24" s="164"/>
      <c r="W24" s="164"/>
      <c r="X24" s="164"/>
      <c r="Y24" s="164"/>
      <c r="Z24" s="164"/>
      <c r="AA24" s="164"/>
      <c r="AB24" s="164"/>
      <c r="AC24" s="164"/>
      <c r="AD24" s="164"/>
      <c r="AE24" s="164"/>
      <c r="AF24" s="164"/>
      <c r="AG24" s="164"/>
      <c r="AH24" s="197" t="str">
        <f t="shared" si="7"/>
        <v>col_13</v>
      </c>
      <c r="AI24" s="196" t="str">
        <f t="shared" si="8"/>
        <v>create table db_custscience_interns.col_13_DB_CUSTBASE_PRODREFRESH_ODS_BRAND_CUSTOMER_T_distinct_values_table_stats (col_id int, distinct_values bigint) Row format delimited Fields terminated by '\t' Lines terminated by '\n'  Stored as textfile ;</v>
      </c>
      <c r="AJ24" t="s">
        <v>4066</v>
      </c>
      <c r="AM24" s="16" t="str">
        <f t="shared" si="9"/>
        <v>insert into table db_custscience_interns.col_13_DB_CUSTBASE_PRODREFRESH_ODS_BRAND_CUSTOMER_T_distinct_values_table_stats select '13' as col_id, count (distinct FST_COBRND_OPN_DT) as distinct_values</v>
      </c>
      <c r="AN24" t="s">
        <v>4102</v>
      </c>
      <c r="AQ24" s="16" t="str">
        <f t="shared" si="10"/>
        <v>insert into table db_custscience_interns.SUMMARY_of_DB_CUSTBASE_PRODREFRESH_ODS_BRAND_CUSTOMER_T_distinct_values_table_stats select col_id, distinct_values from db_custscience_interns.col_13_DB_CUSTBASE_PRODREFRESH_ODS_BRAND_CUSTOMER_T_distinct_values_table_stats ;</v>
      </c>
      <c r="AR24" t="s">
        <v>4141</v>
      </c>
      <c r="AT24" s="212" t="s">
        <v>4177</v>
      </c>
      <c r="AU24" s="212">
        <v>13</v>
      </c>
      <c r="AV24" s="212">
        <v>5474</v>
      </c>
      <c r="AX24" s="16" t="str">
        <f t="shared" si="11"/>
        <v>drop table db_custscience_interns.col_13_DB_CUSTBASE_PRODREFRESH_ODS_BRAND_CUSTOMER_T_distinct_values_table_stats;</v>
      </c>
      <c r="AY24" t="s">
        <v>4216</v>
      </c>
      <c r="BA24" s="16" t="str">
        <f t="shared" si="12"/>
        <v>create table db_custscience_interns.col_13_DB_CUSTBASE_PRODREFRESH_ODS_BRAND_CUSTOMER_T_null_value_count_table_stats (col_id int, null_value_count bigint) Row format delimited Fields terminated by '\t' Lines terminated by '\n'  Stored as textfile ;</v>
      </c>
      <c r="BB24" t="s">
        <v>4321</v>
      </c>
      <c r="BE24" s="16" t="str">
        <f t="shared" si="13"/>
        <v xml:space="preserve">insert into table db_custscience_interns.col_13_DB_CUSTBASE_PRODREFRESH_ODS_BRAND_CUSTOMER_T_null_value_count_table_stats select '13' as col_id, count (cust_key) as null_value_count where FST_COBRND_OPN_DT IS NULL </v>
      </c>
      <c r="BF24" t="s">
        <v>4251</v>
      </c>
      <c r="BI24" s="16" t="str">
        <f t="shared" si="14"/>
        <v>insert into table db_custscience_interns.SUMMARY_of_DB_CUSTBASE_PRODREFRESH_ODS_BRAND_CUSTOMER_T_null_value_count_table_stats select col_id, null_value_count from db_custscience_interns.col_13_DB_CUSTBASE_PRODREFRESH_ODS_BRAND_CUSTOMER_T_null_value_count_table_stats ;</v>
      </c>
      <c r="BJ24" t="s">
        <v>4358</v>
      </c>
      <c r="BL24" s="212" t="s">
        <v>4394</v>
      </c>
      <c r="BM24" s="212">
        <v>13</v>
      </c>
      <c r="BN24" s="212">
        <v>191418243</v>
      </c>
      <c r="BP24" s="16" t="str">
        <f t="shared" si="15"/>
        <v>drop table db_custscience_interns.col_13_DB_CUSTBASE_PRODREFRESH_ODS_BRAND_CUSTOMER_T_null_value_count_table_stats ;</v>
      </c>
      <c r="BQ24" t="s">
        <v>4286</v>
      </c>
    </row>
    <row r="25" spans="1:69" ht="15.95" customHeight="1">
      <c r="A25" t="s">
        <v>3206</v>
      </c>
      <c r="B25" s="16" t="str">
        <f t="shared" si="2"/>
        <v>lst_cobrnd_plt_cd string</v>
      </c>
      <c r="C25" s="20">
        <f t="shared" si="3"/>
        <v>18</v>
      </c>
      <c r="D25" s="20">
        <f t="shared" si="4"/>
        <v>0</v>
      </c>
      <c r="E25" s="20"/>
      <c r="F25" s="20"/>
      <c r="G25" s="36" t="str">
        <f t="shared" si="0"/>
        <v>LST_COBRND_PLT_CD</v>
      </c>
      <c r="H25" s="36" t="str">
        <f t="shared" si="1"/>
        <v>string</v>
      </c>
      <c r="I25" s="226">
        <v>14</v>
      </c>
      <c r="J25" s="224">
        <f t="shared" si="5"/>
        <v>5</v>
      </c>
      <c r="K25" s="224">
        <f t="shared" si="6"/>
        <v>182200978</v>
      </c>
      <c r="N25" s="169"/>
      <c r="O25" s="169"/>
      <c r="P25" s="169"/>
      <c r="R25" s="164"/>
      <c r="S25" s="164"/>
      <c r="T25" s="164"/>
      <c r="U25" s="164"/>
      <c r="V25" s="164"/>
      <c r="W25" s="164"/>
      <c r="X25" s="164"/>
      <c r="Y25" s="164"/>
      <c r="Z25" s="164"/>
      <c r="AA25" s="164"/>
      <c r="AB25" s="164"/>
      <c r="AC25" s="164"/>
      <c r="AD25" s="164"/>
      <c r="AE25" s="164"/>
      <c r="AF25" s="164"/>
      <c r="AG25" s="164"/>
      <c r="AH25" s="197" t="str">
        <f t="shared" si="7"/>
        <v>col_14</v>
      </c>
      <c r="AI25" s="196" t="str">
        <f t="shared" si="8"/>
        <v>create table db_custscience_interns.col_14_DB_CUSTBASE_PRODREFRESH_ODS_BRAND_CUSTOMER_T_distinct_values_table_stats (col_id int, distinct_values bigint) Row format delimited Fields terminated by '\t' Lines terminated by '\n'  Stored as textfile ;</v>
      </c>
      <c r="AJ25" t="s">
        <v>4067</v>
      </c>
      <c r="AM25" s="16" t="str">
        <f t="shared" si="9"/>
        <v>insert into table db_custscience_interns.col_14_DB_CUSTBASE_PRODREFRESH_ODS_BRAND_CUSTOMER_T_distinct_values_table_stats select '14' as col_id, count (distinct LST_COBRND_PLT_CD) as distinct_values</v>
      </c>
      <c r="AN25" t="s">
        <v>4103</v>
      </c>
      <c r="AQ25" s="16" t="str">
        <f t="shared" si="10"/>
        <v>insert into table db_custscience_interns.SUMMARY_of_DB_CUSTBASE_PRODREFRESH_ODS_BRAND_CUSTOMER_T_distinct_values_table_stats select col_id, distinct_values from db_custscience_interns.col_14_DB_CUSTBASE_PRODREFRESH_ODS_BRAND_CUSTOMER_T_distinct_values_table_stats ;</v>
      </c>
      <c r="AR25" t="s">
        <v>4142</v>
      </c>
      <c r="AT25" s="212" t="s">
        <v>4178</v>
      </c>
      <c r="AU25" s="212">
        <v>14</v>
      </c>
      <c r="AV25" s="212">
        <v>5</v>
      </c>
      <c r="AX25" s="16" t="str">
        <f t="shared" si="11"/>
        <v>drop table db_custscience_interns.col_14_DB_CUSTBASE_PRODREFRESH_ODS_BRAND_CUSTOMER_T_distinct_values_table_stats;</v>
      </c>
      <c r="AY25" t="s">
        <v>4217</v>
      </c>
      <c r="BA25" s="16" t="str">
        <f t="shared" si="12"/>
        <v>create table db_custscience_interns.col_14_DB_CUSTBASE_PRODREFRESH_ODS_BRAND_CUSTOMER_T_null_value_count_table_stats (col_id int, null_value_count bigint) Row format delimited Fields terminated by '\t' Lines terminated by '\n'  Stored as textfile ;</v>
      </c>
      <c r="BB25" t="s">
        <v>4322</v>
      </c>
      <c r="BE25" s="16" t="str">
        <f t="shared" si="13"/>
        <v xml:space="preserve">insert into table db_custscience_interns.col_14_DB_CUSTBASE_PRODREFRESH_ODS_BRAND_CUSTOMER_T_null_value_count_table_stats select '14' as col_id, count (cust_key) as null_value_count where LST_COBRND_PLT_CD IS NULL </v>
      </c>
      <c r="BF25" t="s">
        <v>4252</v>
      </c>
      <c r="BI25" s="16" t="str">
        <f t="shared" si="14"/>
        <v>insert into table db_custscience_interns.SUMMARY_of_DB_CUSTBASE_PRODREFRESH_ODS_BRAND_CUSTOMER_T_null_value_count_table_stats select col_id, null_value_count from db_custscience_interns.col_14_DB_CUSTBASE_PRODREFRESH_ODS_BRAND_CUSTOMER_T_null_value_count_table_stats ;</v>
      </c>
      <c r="BJ25" t="s">
        <v>4359</v>
      </c>
      <c r="BL25" s="212" t="s">
        <v>4395</v>
      </c>
      <c r="BM25" s="212">
        <v>14</v>
      </c>
      <c r="BN25" s="212">
        <v>182200978</v>
      </c>
      <c r="BP25" s="16" t="str">
        <f t="shared" si="15"/>
        <v>drop table db_custscience_interns.col_14_DB_CUSTBASE_PRODREFRESH_ODS_BRAND_CUSTOMER_T_null_value_count_table_stats ;</v>
      </c>
      <c r="BQ25" t="s">
        <v>4287</v>
      </c>
    </row>
    <row r="26" spans="1:69">
      <c r="A26" t="s">
        <v>3207</v>
      </c>
      <c r="B26" s="16" t="str">
        <f t="shared" si="2"/>
        <v>lst_cobrnd_chg_dt string</v>
      </c>
      <c r="C26" s="20">
        <f t="shared" si="3"/>
        <v>18</v>
      </c>
      <c r="D26" s="20">
        <f t="shared" si="4"/>
        <v>0</v>
      </c>
      <c r="E26" s="20"/>
      <c r="F26" s="20"/>
      <c r="G26" s="36" t="str">
        <f t="shared" si="0"/>
        <v>LST_COBRND_CHG_DT</v>
      </c>
      <c r="H26" s="36" t="str">
        <f t="shared" si="1"/>
        <v>string</v>
      </c>
      <c r="I26" s="226">
        <v>15</v>
      </c>
      <c r="J26" s="224">
        <f t="shared" si="5"/>
        <v>3758</v>
      </c>
      <c r="K26" s="224">
        <f t="shared" si="6"/>
        <v>189563763</v>
      </c>
      <c r="N26" s="169"/>
      <c r="O26" s="169"/>
      <c r="P26" s="169"/>
      <c r="R26" s="164"/>
      <c r="S26" s="164"/>
      <c r="T26" s="164"/>
      <c r="U26" s="164"/>
      <c r="V26" s="164"/>
      <c r="W26" s="164"/>
      <c r="X26" s="164"/>
      <c r="Y26" s="164"/>
      <c r="Z26" s="164"/>
      <c r="AA26" s="164"/>
      <c r="AB26" s="164"/>
      <c r="AC26" s="164"/>
      <c r="AD26" s="164"/>
      <c r="AE26" s="164"/>
      <c r="AF26" s="164"/>
      <c r="AG26" s="164"/>
      <c r="AH26" s="197" t="str">
        <f t="shared" si="7"/>
        <v>col_15</v>
      </c>
      <c r="AI26" s="196" t="str">
        <f t="shared" si="8"/>
        <v>create table db_custscience_interns.col_15_DB_CUSTBASE_PRODREFRESH_ODS_BRAND_CUSTOMER_T_distinct_values_table_stats (col_id int, distinct_values bigint) Row format delimited Fields terminated by '\t' Lines terminated by '\n'  Stored as textfile ;</v>
      </c>
      <c r="AJ26" t="s">
        <v>4068</v>
      </c>
      <c r="AM26" s="16" t="str">
        <f t="shared" si="9"/>
        <v>insert into table db_custscience_interns.col_15_DB_CUSTBASE_PRODREFRESH_ODS_BRAND_CUSTOMER_T_distinct_values_table_stats select '15' as col_id, count (distinct LST_COBRND_CHG_DT) as distinct_values</v>
      </c>
      <c r="AN26" t="s">
        <v>4104</v>
      </c>
      <c r="AQ26" s="16" t="str">
        <f t="shared" si="10"/>
        <v>insert into table db_custscience_interns.SUMMARY_of_DB_CUSTBASE_PRODREFRESH_ODS_BRAND_CUSTOMER_T_distinct_values_table_stats select col_id, distinct_values from db_custscience_interns.col_15_DB_CUSTBASE_PRODREFRESH_ODS_BRAND_CUSTOMER_T_distinct_values_table_stats ;</v>
      </c>
      <c r="AR26" t="s">
        <v>4143</v>
      </c>
      <c r="AT26" s="212" t="s">
        <v>4179</v>
      </c>
      <c r="AU26" s="212">
        <v>15</v>
      </c>
      <c r="AV26" s="212">
        <v>3758</v>
      </c>
      <c r="AX26" s="16" t="str">
        <f t="shared" si="11"/>
        <v>drop table db_custscience_interns.col_15_DB_CUSTBASE_PRODREFRESH_ODS_BRAND_CUSTOMER_T_distinct_values_table_stats;</v>
      </c>
      <c r="AY26" t="s">
        <v>4218</v>
      </c>
      <c r="BA26" s="16" t="str">
        <f t="shared" si="12"/>
        <v>create table db_custscience_interns.col_15_DB_CUSTBASE_PRODREFRESH_ODS_BRAND_CUSTOMER_T_null_value_count_table_stats (col_id int, null_value_count bigint) Row format delimited Fields terminated by '\t' Lines terminated by '\n'  Stored as textfile ;</v>
      </c>
      <c r="BB26" t="s">
        <v>4323</v>
      </c>
      <c r="BE26" s="16" t="str">
        <f t="shared" si="13"/>
        <v xml:space="preserve">insert into table db_custscience_interns.col_15_DB_CUSTBASE_PRODREFRESH_ODS_BRAND_CUSTOMER_T_null_value_count_table_stats select '15' as col_id, count (cust_key) as null_value_count where LST_COBRND_CHG_DT IS NULL </v>
      </c>
      <c r="BF26" t="s">
        <v>4253</v>
      </c>
      <c r="BI26" s="16" t="str">
        <f t="shared" si="14"/>
        <v>insert into table db_custscience_interns.SUMMARY_of_DB_CUSTBASE_PRODREFRESH_ODS_BRAND_CUSTOMER_T_null_value_count_table_stats select col_id, null_value_count from db_custscience_interns.col_15_DB_CUSTBASE_PRODREFRESH_ODS_BRAND_CUSTOMER_T_null_value_count_table_stats ;</v>
      </c>
      <c r="BJ26" t="s">
        <v>4360</v>
      </c>
      <c r="BL26" s="212" t="s">
        <v>4396</v>
      </c>
      <c r="BM26" s="212">
        <v>15</v>
      </c>
      <c r="BN26" s="212">
        <v>189563763</v>
      </c>
      <c r="BP26" s="16" t="str">
        <f t="shared" si="15"/>
        <v>drop table db_custscience_interns.col_15_DB_CUSTBASE_PRODREFRESH_ODS_BRAND_CUSTOMER_T_null_value_count_table_stats ;</v>
      </c>
      <c r="BQ26" t="s">
        <v>4288</v>
      </c>
    </row>
    <row r="27" spans="1:69">
      <c r="A27" t="s">
        <v>3208</v>
      </c>
      <c r="B27" s="16" t="str">
        <f t="shared" si="2"/>
        <v>lst_cobrnd_chg_cd string</v>
      </c>
      <c r="C27" s="20">
        <f t="shared" si="3"/>
        <v>18</v>
      </c>
      <c r="D27" s="20">
        <f t="shared" si="4"/>
        <v>0</v>
      </c>
      <c r="E27" s="20"/>
      <c r="F27" s="20"/>
      <c r="G27" s="36" t="str">
        <f t="shared" si="0"/>
        <v>LST_COBRND_CHG_CD</v>
      </c>
      <c r="H27" s="36" t="str">
        <f t="shared" si="1"/>
        <v>string</v>
      </c>
      <c r="I27" s="226">
        <v>16</v>
      </c>
      <c r="J27" s="224">
        <f t="shared" si="5"/>
        <v>3</v>
      </c>
      <c r="K27" s="224">
        <f t="shared" si="6"/>
        <v>189563763</v>
      </c>
      <c r="N27" s="169"/>
      <c r="O27" s="169"/>
      <c r="P27" s="169"/>
      <c r="R27" s="164"/>
      <c r="S27" s="164"/>
      <c r="T27" s="164"/>
      <c r="U27" s="164"/>
      <c r="V27" s="164"/>
      <c r="W27" s="164"/>
      <c r="X27" s="164"/>
      <c r="Y27" s="164"/>
      <c r="Z27" s="164"/>
      <c r="AA27" s="164"/>
      <c r="AB27" s="164"/>
      <c r="AC27" s="164"/>
      <c r="AD27" s="164"/>
      <c r="AE27" s="164"/>
      <c r="AF27" s="164"/>
      <c r="AG27" s="164"/>
      <c r="AH27" s="197" t="str">
        <f t="shared" si="7"/>
        <v>col_16</v>
      </c>
      <c r="AI27" s="196" t="str">
        <f t="shared" si="8"/>
        <v>create table db_custscience_interns.col_16_DB_CUSTBASE_PRODREFRESH_ODS_BRAND_CUSTOMER_T_distinct_values_table_stats (col_id int, distinct_values bigint) Row format delimited Fields terminated by '\t' Lines terminated by '\n'  Stored as textfile ;</v>
      </c>
      <c r="AJ27" t="s">
        <v>4069</v>
      </c>
      <c r="AM27" s="16" t="str">
        <f t="shared" si="9"/>
        <v>insert into table db_custscience_interns.col_16_DB_CUSTBASE_PRODREFRESH_ODS_BRAND_CUSTOMER_T_distinct_values_table_stats select '16' as col_id, count (distinct LST_COBRND_CHG_CD) as distinct_values</v>
      </c>
      <c r="AN27" t="s">
        <v>4105</v>
      </c>
      <c r="AQ27" s="16" t="str">
        <f t="shared" si="10"/>
        <v>insert into table db_custscience_interns.SUMMARY_of_DB_CUSTBASE_PRODREFRESH_ODS_BRAND_CUSTOMER_T_distinct_values_table_stats select col_id, distinct_values from db_custscience_interns.col_16_DB_CUSTBASE_PRODREFRESH_ODS_BRAND_CUSTOMER_T_distinct_values_table_stats ;</v>
      </c>
      <c r="AR27" t="s">
        <v>4144</v>
      </c>
      <c r="AT27" s="212" t="s">
        <v>4180</v>
      </c>
      <c r="AU27" s="212">
        <v>16</v>
      </c>
      <c r="AV27" s="212">
        <v>3</v>
      </c>
      <c r="AX27" s="16" t="str">
        <f t="shared" si="11"/>
        <v>drop table db_custscience_interns.col_16_DB_CUSTBASE_PRODREFRESH_ODS_BRAND_CUSTOMER_T_distinct_values_table_stats;</v>
      </c>
      <c r="AY27" t="s">
        <v>4219</v>
      </c>
      <c r="BA27" s="16" t="str">
        <f t="shared" si="12"/>
        <v>create table db_custscience_interns.col_16_DB_CUSTBASE_PRODREFRESH_ODS_BRAND_CUSTOMER_T_null_value_count_table_stats (col_id int, null_value_count bigint) Row format delimited Fields terminated by '\t' Lines terminated by '\n'  Stored as textfile ;</v>
      </c>
      <c r="BB27" t="s">
        <v>4324</v>
      </c>
      <c r="BE27" s="16" t="str">
        <f t="shared" si="13"/>
        <v xml:space="preserve">insert into table db_custscience_interns.col_16_DB_CUSTBASE_PRODREFRESH_ODS_BRAND_CUSTOMER_T_null_value_count_table_stats select '16' as col_id, count (cust_key) as null_value_count where LST_COBRND_CHG_CD IS NULL </v>
      </c>
      <c r="BF27" t="s">
        <v>4254</v>
      </c>
      <c r="BI27" s="16" t="str">
        <f t="shared" si="14"/>
        <v>insert into table db_custscience_interns.SUMMARY_of_DB_CUSTBASE_PRODREFRESH_ODS_BRAND_CUSTOMER_T_null_value_count_table_stats select col_id, null_value_count from db_custscience_interns.col_16_DB_CUSTBASE_PRODREFRESH_ODS_BRAND_CUSTOMER_T_null_value_count_table_stats ;</v>
      </c>
      <c r="BJ27" t="s">
        <v>4361</v>
      </c>
      <c r="BL27" s="212" t="s">
        <v>4397</v>
      </c>
      <c r="BM27" s="212">
        <v>16</v>
      </c>
      <c r="BN27" s="212">
        <v>189563763</v>
      </c>
      <c r="BP27" s="16" t="str">
        <f t="shared" si="15"/>
        <v>drop table db_custscience_interns.col_16_DB_CUSTBASE_PRODREFRESH_ODS_BRAND_CUSTOMER_T_null_value_count_table_stats ;</v>
      </c>
      <c r="BQ27" t="s">
        <v>4289</v>
      </c>
    </row>
    <row r="28" spans="1:69">
      <c r="A28" t="s">
        <v>3209</v>
      </c>
      <c r="B28" s="16" t="str">
        <f t="shared" si="2"/>
        <v>lst_plcc_chg_dt string</v>
      </c>
      <c r="C28" s="20">
        <f t="shared" si="3"/>
        <v>16</v>
      </c>
      <c r="D28" s="20">
        <f t="shared" si="4"/>
        <v>0</v>
      </c>
      <c r="E28" s="20"/>
      <c r="F28" s="20"/>
      <c r="G28" s="36" t="str">
        <f t="shared" si="0"/>
        <v>LST_PLCC_CHG_DT</v>
      </c>
      <c r="H28" s="36" t="str">
        <f t="shared" si="1"/>
        <v>string</v>
      </c>
      <c r="I28" s="226">
        <v>17</v>
      </c>
      <c r="J28" s="224">
        <f t="shared" si="5"/>
        <v>5741</v>
      </c>
      <c r="K28" s="224">
        <f t="shared" si="6"/>
        <v>177206706</v>
      </c>
      <c r="N28" s="169"/>
      <c r="O28" s="169"/>
      <c r="P28" s="169"/>
      <c r="R28" s="164"/>
      <c r="S28" s="164"/>
      <c r="T28" s="164"/>
      <c r="U28" s="164"/>
      <c r="V28" s="164"/>
      <c r="W28" s="164"/>
      <c r="X28" s="164"/>
      <c r="Y28" s="164"/>
      <c r="Z28" s="164"/>
      <c r="AA28" s="164"/>
      <c r="AB28" s="164"/>
      <c r="AC28" s="164"/>
      <c r="AD28" s="164"/>
      <c r="AE28" s="164"/>
      <c r="AF28" s="164"/>
      <c r="AG28" s="164"/>
      <c r="AH28" s="197" t="str">
        <f t="shared" si="7"/>
        <v>col_17</v>
      </c>
      <c r="AI28" s="196" t="str">
        <f t="shared" si="8"/>
        <v>create table db_custscience_interns.col_17_DB_CUSTBASE_PRODREFRESH_ODS_BRAND_CUSTOMER_T_distinct_values_table_stats (col_id int, distinct_values bigint) Row format delimited Fields terminated by '\t' Lines terminated by '\n'  Stored as textfile ;</v>
      </c>
      <c r="AJ28" t="s">
        <v>4070</v>
      </c>
      <c r="AM28" s="16" t="str">
        <f t="shared" si="9"/>
        <v>insert into table db_custscience_interns.col_17_DB_CUSTBASE_PRODREFRESH_ODS_BRAND_CUSTOMER_T_distinct_values_table_stats select '17' as col_id, count (distinct LST_PLCC_CHG_DT) as distinct_values</v>
      </c>
      <c r="AN28" t="s">
        <v>4106</v>
      </c>
      <c r="AQ28" s="16" t="str">
        <f t="shared" si="10"/>
        <v>insert into table db_custscience_interns.SUMMARY_of_DB_CUSTBASE_PRODREFRESH_ODS_BRAND_CUSTOMER_T_distinct_values_table_stats select col_id, distinct_values from db_custscience_interns.col_17_DB_CUSTBASE_PRODREFRESH_ODS_BRAND_CUSTOMER_T_distinct_values_table_stats ;</v>
      </c>
      <c r="AR28" t="s">
        <v>4145</v>
      </c>
      <c r="AT28" s="212" t="s">
        <v>4181</v>
      </c>
      <c r="AU28" s="212">
        <v>17</v>
      </c>
      <c r="AV28" s="212">
        <v>5741</v>
      </c>
      <c r="AX28" s="16" t="str">
        <f t="shared" si="11"/>
        <v>drop table db_custscience_interns.col_17_DB_CUSTBASE_PRODREFRESH_ODS_BRAND_CUSTOMER_T_distinct_values_table_stats;</v>
      </c>
      <c r="AY28" t="s">
        <v>4220</v>
      </c>
      <c r="BA28" s="16" t="str">
        <f t="shared" si="12"/>
        <v>create table db_custscience_interns.col_17_DB_CUSTBASE_PRODREFRESH_ODS_BRAND_CUSTOMER_T_null_value_count_table_stats (col_id int, null_value_count bigint) Row format delimited Fields terminated by '\t' Lines terminated by '\n'  Stored as textfile ;</v>
      </c>
      <c r="BB28" t="s">
        <v>4325</v>
      </c>
      <c r="BE28" s="16" t="str">
        <f t="shared" si="13"/>
        <v xml:space="preserve">insert into table db_custscience_interns.col_17_DB_CUSTBASE_PRODREFRESH_ODS_BRAND_CUSTOMER_T_null_value_count_table_stats select '17' as col_id, count (cust_key) as null_value_count where LST_PLCC_CHG_DT IS NULL </v>
      </c>
      <c r="BF28" t="s">
        <v>4255</v>
      </c>
      <c r="BI28" s="16" t="str">
        <f t="shared" si="14"/>
        <v>insert into table db_custscience_interns.SUMMARY_of_DB_CUSTBASE_PRODREFRESH_ODS_BRAND_CUSTOMER_T_null_value_count_table_stats select col_id, null_value_count from db_custscience_interns.col_17_DB_CUSTBASE_PRODREFRESH_ODS_BRAND_CUSTOMER_T_null_value_count_table_stats ;</v>
      </c>
      <c r="BJ28" t="s">
        <v>4362</v>
      </c>
      <c r="BL28" s="212" t="s">
        <v>4398</v>
      </c>
      <c r="BM28" s="212">
        <v>17</v>
      </c>
      <c r="BN28" s="212">
        <v>177206706</v>
      </c>
      <c r="BP28" s="16" t="str">
        <f t="shared" si="15"/>
        <v>drop table db_custscience_interns.col_17_DB_CUSTBASE_PRODREFRESH_ODS_BRAND_CUSTOMER_T_null_value_count_table_stats ;</v>
      </c>
      <c r="BQ28" t="s">
        <v>4290</v>
      </c>
    </row>
    <row r="29" spans="1:69">
      <c r="A29" t="s">
        <v>3210</v>
      </c>
      <c r="B29" s="16" t="str">
        <f t="shared" si="2"/>
        <v>lst_plcc_chg_cd string</v>
      </c>
      <c r="C29" s="20">
        <f t="shared" si="3"/>
        <v>16</v>
      </c>
      <c r="D29" s="20">
        <f t="shared" si="4"/>
        <v>0</v>
      </c>
      <c r="E29" s="20"/>
      <c r="F29" s="20"/>
      <c r="G29" s="36" t="str">
        <f t="shared" si="0"/>
        <v>LST_PLCC_CHG_CD</v>
      </c>
      <c r="H29" s="36" t="str">
        <f t="shared" si="1"/>
        <v>string</v>
      </c>
      <c r="I29" s="226">
        <v>18</v>
      </c>
      <c r="J29" s="224">
        <f t="shared" si="5"/>
        <v>3</v>
      </c>
      <c r="K29" s="224">
        <f t="shared" si="6"/>
        <v>177206706</v>
      </c>
      <c r="N29" s="169"/>
      <c r="O29" s="169"/>
      <c r="P29" s="169"/>
      <c r="R29" s="164"/>
      <c r="S29" s="164"/>
      <c r="T29" s="164"/>
      <c r="U29" s="164"/>
      <c r="V29" s="164"/>
      <c r="W29" s="164"/>
      <c r="X29" s="164"/>
      <c r="Y29" s="164"/>
      <c r="Z29" s="164"/>
      <c r="AA29" s="164"/>
      <c r="AB29" s="164"/>
      <c r="AC29" s="164"/>
      <c r="AD29" s="164"/>
      <c r="AE29" s="164"/>
      <c r="AF29" s="164"/>
      <c r="AG29" s="164"/>
      <c r="AH29" s="197" t="str">
        <f t="shared" si="7"/>
        <v>col_18</v>
      </c>
      <c r="AI29" s="196" t="str">
        <f t="shared" si="8"/>
        <v>create table db_custscience_interns.col_18_DB_CUSTBASE_PRODREFRESH_ODS_BRAND_CUSTOMER_T_distinct_values_table_stats (col_id int, distinct_values bigint) Row format delimited Fields terminated by '\t' Lines terminated by '\n'  Stored as textfile ;</v>
      </c>
      <c r="AJ29" t="s">
        <v>4071</v>
      </c>
      <c r="AM29" s="16" t="str">
        <f t="shared" si="9"/>
        <v>insert into table db_custscience_interns.col_18_DB_CUSTBASE_PRODREFRESH_ODS_BRAND_CUSTOMER_T_distinct_values_table_stats select '18' as col_id, count (distinct LST_PLCC_CHG_CD) as distinct_values</v>
      </c>
      <c r="AN29" t="s">
        <v>4107</v>
      </c>
      <c r="AQ29" s="16" t="str">
        <f t="shared" si="10"/>
        <v>insert into table db_custscience_interns.SUMMARY_of_DB_CUSTBASE_PRODREFRESH_ODS_BRAND_CUSTOMER_T_distinct_values_table_stats select col_id, distinct_values from db_custscience_interns.col_18_DB_CUSTBASE_PRODREFRESH_ODS_BRAND_CUSTOMER_T_distinct_values_table_stats ;</v>
      </c>
      <c r="AR29" t="s">
        <v>4146</v>
      </c>
      <c r="AT29" s="212" t="s">
        <v>4182</v>
      </c>
      <c r="AU29" s="212">
        <v>18</v>
      </c>
      <c r="AV29" s="212">
        <v>3</v>
      </c>
      <c r="AX29" s="16" t="str">
        <f t="shared" si="11"/>
        <v>drop table db_custscience_interns.col_18_DB_CUSTBASE_PRODREFRESH_ODS_BRAND_CUSTOMER_T_distinct_values_table_stats;</v>
      </c>
      <c r="AY29" t="s">
        <v>4221</v>
      </c>
      <c r="BA29" s="16" t="str">
        <f t="shared" si="12"/>
        <v>create table db_custscience_interns.col_18_DB_CUSTBASE_PRODREFRESH_ODS_BRAND_CUSTOMER_T_null_value_count_table_stats (col_id int, null_value_count bigint) Row format delimited Fields terminated by '\t' Lines terminated by '\n'  Stored as textfile ;</v>
      </c>
      <c r="BB29" t="s">
        <v>4326</v>
      </c>
      <c r="BE29" s="16" t="str">
        <f t="shared" si="13"/>
        <v xml:space="preserve">insert into table db_custscience_interns.col_18_DB_CUSTBASE_PRODREFRESH_ODS_BRAND_CUSTOMER_T_null_value_count_table_stats select '18' as col_id, count (cust_key) as null_value_count where LST_PLCC_CHG_CD IS NULL </v>
      </c>
      <c r="BF29" t="s">
        <v>4256</v>
      </c>
      <c r="BI29" s="16" t="str">
        <f t="shared" si="14"/>
        <v>insert into table db_custscience_interns.SUMMARY_of_DB_CUSTBASE_PRODREFRESH_ODS_BRAND_CUSTOMER_T_null_value_count_table_stats select col_id, null_value_count from db_custscience_interns.col_18_DB_CUSTBASE_PRODREFRESH_ODS_BRAND_CUSTOMER_T_null_value_count_table_stats ;</v>
      </c>
      <c r="BJ29" t="s">
        <v>4363</v>
      </c>
      <c r="BL29" s="212" t="s">
        <v>4399</v>
      </c>
      <c r="BM29" s="212">
        <v>18</v>
      </c>
      <c r="BN29" s="212">
        <v>177206706</v>
      </c>
      <c r="BP29" s="16" t="str">
        <f t="shared" si="15"/>
        <v>drop table db_custscience_interns.col_18_DB_CUSTBASE_PRODREFRESH_ODS_BRAND_CUSTOMER_T_null_value_count_table_stats ;</v>
      </c>
      <c r="BQ29" t="s">
        <v>4291</v>
      </c>
    </row>
    <row r="30" spans="1:69">
      <c r="A30" t="s">
        <v>3211</v>
      </c>
      <c r="B30" s="16" t="str">
        <f t="shared" si="2"/>
        <v>eml_cr_crd_hldr_ind string</v>
      </c>
      <c r="C30" s="20">
        <f t="shared" si="3"/>
        <v>20</v>
      </c>
      <c r="D30" s="20">
        <f t="shared" si="4"/>
        <v>0</v>
      </c>
      <c r="E30" s="20"/>
      <c r="F30" s="20"/>
      <c r="G30" s="36" t="str">
        <f t="shared" si="0"/>
        <v>EML_CR_CRD_HLDR_IND</v>
      </c>
      <c r="H30" s="36" t="str">
        <f t="shared" si="1"/>
        <v>string</v>
      </c>
      <c r="I30" s="226">
        <v>19</v>
      </c>
      <c r="J30" s="224">
        <f t="shared" si="5"/>
        <v>2</v>
      </c>
      <c r="K30" s="224">
        <f t="shared" si="6"/>
        <v>0</v>
      </c>
      <c r="N30" s="169"/>
      <c r="O30" s="169"/>
      <c r="P30" s="169"/>
      <c r="R30" s="164"/>
      <c r="S30" s="164"/>
      <c r="T30" s="164"/>
      <c r="U30" s="164"/>
      <c r="V30" s="164"/>
      <c r="W30" s="164"/>
      <c r="X30" s="164"/>
      <c r="Y30" s="164"/>
      <c r="Z30" s="164"/>
      <c r="AA30" s="164"/>
      <c r="AB30" s="164"/>
      <c r="AC30" s="164"/>
      <c r="AD30" s="164"/>
      <c r="AE30" s="164"/>
      <c r="AF30" s="164"/>
      <c r="AG30" s="164"/>
      <c r="AH30" s="197" t="str">
        <f t="shared" si="7"/>
        <v>col_19</v>
      </c>
      <c r="AI30" s="196" t="str">
        <f t="shared" si="8"/>
        <v>create table db_custscience_interns.col_19_DB_CUSTBASE_PRODREFRESH_ODS_BRAND_CUSTOMER_T_distinct_values_table_stats (col_id int, distinct_values bigint) Row format delimited Fields terminated by '\t' Lines terminated by '\n'  Stored as textfile ;</v>
      </c>
      <c r="AJ30" t="s">
        <v>4072</v>
      </c>
      <c r="AM30" s="16" t="str">
        <f t="shared" si="9"/>
        <v>insert into table db_custscience_interns.col_19_DB_CUSTBASE_PRODREFRESH_ODS_BRAND_CUSTOMER_T_distinct_values_table_stats select '19' as col_id, count (distinct EML_CR_CRD_HLDR_IND) as distinct_values</v>
      </c>
      <c r="AN30" t="s">
        <v>4108</v>
      </c>
      <c r="AQ30" s="16" t="str">
        <f t="shared" si="10"/>
        <v>insert into table db_custscience_interns.SUMMARY_of_DB_CUSTBASE_PRODREFRESH_ODS_BRAND_CUSTOMER_T_distinct_values_table_stats select col_id, distinct_values from db_custscience_interns.col_19_DB_CUSTBASE_PRODREFRESH_ODS_BRAND_CUSTOMER_T_distinct_values_table_stats ;</v>
      </c>
      <c r="AR30" t="s">
        <v>4147</v>
      </c>
      <c r="AT30" s="212" t="s">
        <v>4183</v>
      </c>
      <c r="AU30" s="212">
        <v>19</v>
      </c>
      <c r="AV30" s="212">
        <v>2</v>
      </c>
      <c r="AX30" s="16" t="str">
        <f t="shared" si="11"/>
        <v>drop table db_custscience_interns.col_19_DB_CUSTBASE_PRODREFRESH_ODS_BRAND_CUSTOMER_T_distinct_values_table_stats;</v>
      </c>
      <c r="AY30" t="s">
        <v>4222</v>
      </c>
      <c r="BA30" s="16" t="str">
        <f t="shared" si="12"/>
        <v>create table db_custscience_interns.col_19_DB_CUSTBASE_PRODREFRESH_ODS_BRAND_CUSTOMER_T_null_value_count_table_stats (col_id int, null_value_count bigint) Row format delimited Fields terminated by '\t' Lines terminated by '\n'  Stored as textfile ;</v>
      </c>
      <c r="BB30" t="s">
        <v>4327</v>
      </c>
      <c r="BE30" s="16" t="str">
        <f t="shared" si="13"/>
        <v xml:space="preserve">insert into table db_custscience_interns.col_19_DB_CUSTBASE_PRODREFRESH_ODS_BRAND_CUSTOMER_T_null_value_count_table_stats select '19' as col_id, count (cust_key) as null_value_count where EML_CR_CRD_HLDR_IND IS NULL </v>
      </c>
      <c r="BF30" t="s">
        <v>4257</v>
      </c>
      <c r="BI30" s="16" t="str">
        <f t="shared" si="14"/>
        <v>insert into table db_custscience_interns.SUMMARY_of_DB_CUSTBASE_PRODREFRESH_ODS_BRAND_CUSTOMER_T_null_value_count_table_stats select col_id, null_value_count from db_custscience_interns.col_19_DB_CUSTBASE_PRODREFRESH_ODS_BRAND_CUSTOMER_T_null_value_count_table_stats ;</v>
      </c>
      <c r="BJ30" t="s">
        <v>4364</v>
      </c>
      <c r="BL30" s="212" t="s">
        <v>4400</v>
      </c>
      <c r="BM30" s="212">
        <v>19</v>
      </c>
      <c r="BN30" s="212">
        <v>0</v>
      </c>
      <c r="BP30" s="16" t="str">
        <f t="shared" si="15"/>
        <v>drop table db_custscience_interns.col_19_DB_CUSTBASE_PRODREFRESH_ODS_BRAND_CUSTOMER_T_null_value_count_table_stats ;</v>
      </c>
      <c r="BQ30" t="s">
        <v>4292</v>
      </c>
    </row>
    <row r="31" spans="1:69">
      <c r="A31" t="s">
        <v>66</v>
      </c>
      <c r="B31" s="16" t="str">
        <f t="shared" si="2"/>
        <v>cic_zip_cd string</v>
      </c>
      <c r="C31" s="20">
        <f t="shared" si="3"/>
        <v>11</v>
      </c>
      <c r="D31" s="20">
        <f t="shared" si="4"/>
        <v>0</v>
      </c>
      <c r="E31" s="20"/>
      <c r="F31" s="20"/>
      <c r="G31" s="36" t="str">
        <f t="shared" si="0"/>
        <v>CIC_ZIP_CD</v>
      </c>
      <c r="H31" s="36" t="str">
        <f t="shared" si="1"/>
        <v>string</v>
      </c>
      <c r="I31" s="226">
        <v>20</v>
      </c>
      <c r="J31" s="224">
        <f t="shared" si="5"/>
        <v>1332791</v>
      </c>
      <c r="K31" s="224">
        <f t="shared" si="6"/>
        <v>164011567</v>
      </c>
      <c r="N31" s="169"/>
      <c r="O31" s="169"/>
      <c r="P31" s="169"/>
      <c r="R31" s="164"/>
      <c r="S31" s="164"/>
      <c r="T31" s="164"/>
      <c r="U31" s="164"/>
      <c r="V31" s="164"/>
      <c r="W31" s="164"/>
      <c r="X31" s="164"/>
      <c r="Y31" s="164"/>
      <c r="Z31" s="164"/>
      <c r="AA31" s="164"/>
      <c r="AB31" s="164"/>
      <c r="AC31" s="164"/>
      <c r="AD31" s="164"/>
      <c r="AE31" s="164"/>
      <c r="AF31" s="164"/>
      <c r="AG31" s="164"/>
      <c r="AH31" s="197" t="str">
        <f t="shared" si="7"/>
        <v>col_20</v>
      </c>
      <c r="AI31" s="196" t="str">
        <f t="shared" si="8"/>
        <v>create table db_custscience_interns.col_20_DB_CUSTBASE_PRODREFRESH_ODS_BRAND_CUSTOMER_T_distinct_values_table_stats (col_id int, distinct_values bigint) Row format delimited Fields terminated by '\t' Lines terminated by '\n'  Stored as textfile ;</v>
      </c>
      <c r="AJ31" t="s">
        <v>4073</v>
      </c>
      <c r="AM31" s="16" t="str">
        <f t="shared" si="9"/>
        <v>insert into table db_custscience_interns.col_20_DB_CUSTBASE_PRODREFRESH_ODS_BRAND_CUSTOMER_T_distinct_values_table_stats select '20' as col_id, count (distinct CIC_ZIP_CD) as distinct_values</v>
      </c>
      <c r="AN31" t="s">
        <v>4109</v>
      </c>
      <c r="AQ31" s="16" t="str">
        <f t="shared" si="10"/>
        <v>insert into table db_custscience_interns.SUMMARY_of_DB_CUSTBASE_PRODREFRESH_ODS_BRAND_CUSTOMER_T_distinct_values_table_stats select col_id, distinct_values from db_custscience_interns.col_20_DB_CUSTBASE_PRODREFRESH_ODS_BRAND_CUSTOMER_T_distinct_values_table_stats ;</v>
      </c>
      <c r="AR31" t="s">
        <v>4148</v>
      </c>
      <c r="AT31" s="212" t="s">
        <v>4184</v>
      </c>
      <c r="AU31" s="212">
        <v>20</v>
      </c>
      <c r="AV31" s="212">
        <v>1332791</v>
      </c>
      <c r="AX31" s="16" t="str">
        <f t="shared" si="11"/>
        <v>drop table db_custscience_interns.col_20_DB_CUSTBASE_PRODREFRESH_ODS_BRAND_CUSTOMER_T_distinct_values_table_stats;</v>
      </c>
      <c r="AY31" t="s">
        <v>4223</v>
      </c>
      <c r="BA31" s="16" t="str">
        <f t="shared" si="12"/>
        <v>create table db_custscience_interns.col_20_DB_CUSTBASE_PRODREFRESH_ODS_BRAND_CUSTOMER_T_null_value_count_table_stats (col_id int, null_value_count bigint) Row format delimited Fields terminated by '\t' Lines terminated by '\n'  Stored as textfile ;</v>
      </c>
      <c r="BB31" t="s">
        <v>4328</v>
      </c>
      <c r="BE31" s="16" t="str">
        <f t="shared" si="13"/>
        <v xml:space="preserve">insert into table db_custscience_interns.col_20_DB_CUSTBASE_PRODREFRESH_ODS_BRAND_CUSTOMER_T_null_value_count_table_stats select '20' as col_id, count (cust_key) as null_value_count where CIC_ZIP_CD IS NULL </v>
      </c>
      <c r="BF31" t="s">
        <v>4258</v>
      </c>
      <c r="BI31" s="16" t="str">
        <f t="shared" si="14"/>
        <v>insert into table db_custscience_interns.SUMMARY_of_DB_CUSTBASE_PRODREFRESH_ODS_BRAND_CUSTOMER_T_null_value_count_table_stats select col_id, null_value_count from db_custscience_interns.col_20_DB_CUSTBASE_PRODREFRESH_ODS_BRAND_CUSTOMER_T_null_value_count_table_stats ;</v>
      </c>
      <c r="BJ31" t="s">
        <v>4365</v>
      </c>
      <c r="BL31" s="212" t="s">
        <v>4401</v>
      </c>
      <c r="BM31" s="212">
        <v>20</v>
      </c>
      <c r="BN31" s="212">
        <v>164011567</v>
      </c>
      <c r="BP31" s="16" t="str">
        <f t="shared" si="15"/>
        <v>drop table db_custscience_interns.col_20_DB_CUSTBASE_PRODREFRESH_ODS_BRAND_CUSTOMER_T_null_value_count_table_stats ;</v>
      </c>
      <c r="BQ31" t="s">
        <v>4293</v>
      </c>
    </row>
    <row r="32" spans="1:69">
      <c r="A32" t="s">
        <v>74</v>
      </c>
      <c r="B32" s="16" t="str">
        <f t="shared" si="2"/>
        <v>brand_cd bigint</v>
      </c>
      <c r="C32" s="20">
        <f t="shared" si="3"/>
        <v>9</v>
      </c>
      <c r="D32" s="20">
        <f t="shared" si="4"/>
        <v>0</v>
      </c>
      <c r="E32" s="20"/>
      <c r="F32" s="20"/>
      <c r="G32" s="36" t="str">
        <f t="shared" si="0"/>
        <v>BRAND_CD</v>
      </c>
      <c r="H32" s="36" t="str">
        <f t="shared" si="1"/>
        <v>bigint</v>
      </c>
      <c r="I32" s="226">
        <v>21</v>
      </c>
      <c r="J32" s="224">
        <f t="shared" si="5"/>
        <v>26</v>
      </c>
      <c r="K32" s="224">
        <f t="shared" si="6"/>
        <v>0</v>
      </c>
      <c r="N32" s="169"/>
      <c r="O32" s="169"/>
      <c r="P32" s="169"/>
      <c r="R32" s="164"/>
      <c r="S32" s="164"/>
      <c r="T32" s="164"/>
      <c r="U32" s="164"/>
      <c r="V32" s="164"/>
      <c r="W32" s="164"/>
      <c r="X32" s="164"/>
      <c r="Y32" s="164"/>
      <c r="Z32" s="164"/>
      <c r="AA32" s="164"/>
      <c r="AB32" s="164"/>
      <c r="AC32" s="164"/>
      <c r="AD32" s="164"/>
      <c r="AE32" s="164"/>
      <c r="AF32" s="164"/>
      <c r="AG32" s="164"/>
      <c r="AH32" s="197" t="str">
        <f t="shared" si="7"/>
        <v>col_21</v>
      </c>
      <c r="AI32" s="196" t="str">
        <f t="shared" si="8"/>
        <v>create table db_custscience_interns.col_21_DB_CUSTBASE_PRODREFRESH_ODS_BRAND_CUSTOMER_T_distinct_values_table_stats (col_id int, distinct_values bigint) Row format delimited Fields terminated by '\t' Lines terminated by '\n'  Stored as textfile ;</v>
      </c>
      <c r="AJ32" t="s">
        <v>4074</v>
      </c>
      <c r="AM32" s="16" t="str">
        <f t="shared" si="9"/>
        <v>insert into table db_custscience_interns.col_21_DB_CUSTBASE_PRODREFRESH_ODS_BRAND_CUSTOMER_T_distinct_values_table_stats select '21' as col_id, count (distinct BRAND_CD) as distinct_values</v>
      </c>
      <c r="AN32" t="s">
        <v>4110</v>
      </c>
      <c r="AQ32" s="16" t="str">
        <f t="shared" si="10"/>
        <v>insert into table db_custscience_interns.SUMMARY_of_DB_CUSTBASE_PRODREFRESH_ODS_BRAND_CUSTOMER_T_distinct_values_table_stats select col_id, distinct_values from db_custscience_interns.col_21_DB_CUSTBASE_PRODREFRESH_ODS_BRAND_CUSTOMER_T_distinct_values_table_stats ;</v>
      </c>
      <c r="AR32" t="s">
        <v>4149</v>
      </c>
      <c r="AT32" s="212" t="s">
        <v>4185</v>
      </c>
      <c r="AU32" s="212">
        <v>21</v>
      </c>
      <c r="AV32" s="212">
        <v>26</v>
      </c>
      <c r="AX32" s="16" t="str">
        <f t="shared" si="11"/>
        <v>drop table db_custscience_interns.col_21_DB_CUSTBASE_PRODREFRESH_ODS_BRAND_CUSTOMER_T_distinct_values_table_stats;</v>
      </c>
      <c r="AY32" t="s">
        <v>4224</v>
      </c>
      <c r="BA32" s="16" t="str">
        <f t="shared" si="12"/>
        <v>create table db_custscience_interns.col_21_DB_CUSTBASE_PRODREFRESH_ODS_BRAND_CUSTOMER_T_null_value_count_table_stats (col_id int, null_value_count bigint) Row format delimited Fields terminated by '\t' Lines terminated by '\n'  Stored as textfile ;</v>
      </c>
      <c r="BB32" t="s">
        <v>4329</v>
      </c>
      <c r="BE32" s="16" t="str">
        <f t="shared" si="13"/>
        <v xml:space="preserve">insert into table db_custscience_interns.col_21_DB_CUSTBASE_PRODREFRESH_ODS_BRAND_CUSTOMER_T_null_value_count_table_stats select '21' as col_id, count (cust_key) as null_value_count where BRAND_CD IS NULL </v>
      </c>
      <c r="BF32" t="s">
        <v>4259</v>
      </c>
      <c r="BI32" s="16" t="str">
        <f t="shared" si="14"/>
        <v>insert into table db_custscience_interns.SUMMARY_of_DB_CUSTBASE_PRODREFRESH_ODS_BRAND_CUSTOMER_T_null_value_count_table_stats select col_id, null_value_count from db_custscience_interns.col_21_DB_CUSTBASE_PRODREFRESH_ODS_BRAND_CUSTOMER_T_null_value_count_table_stats ;</v>
      </c>
      <c r="BJ32" t="s">
        <v>4366</v>
      </c>
      <c r="BL32" s="212" t="s">
        <v>4402</v>
      </c>
      <c r="BM32" s="212">
        <v>21</v>
      </c>
      <c r="BN32" s="212">
        <v>0</v>
      </c>
      <c r="BP32" s="16" t="str">
        <f t="shared" si="15"/>
        <v>drop table db_custscience_interns.col_21_DB_CUSTBASE_PRODREFRESH_ODS_BRAND_CUSTOMER_T_null_value_count_table_stats ;</v>
      </c>
      <c r="BQ32" t="s">
        <v>4294</v>
      </c>
    </row>
    <row r="33" spans="1:69" s="5" customFormat="1">
      <c r="A33" s="5" t="s">
        <v>75</v>
      </c>
      <c r="B33" s="229" t="str">
        <f t="shared" si="2"/>
        <v>country string</v>
      </c>
      <c r="C33" s="230">
        <f t="shared" si="3"/>
        <v>8</v>
      </c>
      <c r="D33" s="230">
        <f t="shared" si="4"/>
        <v>0</v>
      </c>
      <c r="E33" s="230"/>
      <c r="F33" s="230"/>
      <c r="G33" s="36" t="str">
        <f t="shared" si="0"/>
        <v>COUNTRY</v>
      </c>
      <c r="H33" s="36" t="str">
        <f t="shared" si="1"/>
        <v>string</v>
      </c>
      <c r="I33" s="226">
        <v>22</v>
      </c>
      <c r="J33" s="224">
        <f t="shared" si="5"/>
        <v>7</v>
      </c>
      <c r="K33" s="224">
        <f t="shared" si="6"/>
        <v>0</v>
      </c>
      <c r="N33" s="231"/>
      <c r="O33" s="231"/>
      <c r="P33" s="231"/>
      <c r="R33" s="232"/>
      <c r="S33" s="232"/>
      <c r="T33" s="232"/>
      <c r="U33" s="232"/>
      <c r="V33" s="232"/>
      <c r="W33" s="232"/>
      <c r="X33" s="232"/>
      <c r="Y33" s="232"/>
      <c r="Z33" s="232"/>
      <c r="AA33" s="232"/>
      <c r="AB33" s="232"/>
      <c r="AC33" s="232"/>
      <c r="AD33" s="232"/>
      <c r="AE33" s="232"/>
      <c r="AF33" s="232"/>
      <c r="AG33" s="232"/>
      <c r="AH33" s="233" t="str">
        <f t="shared" si="7"/>
        <v>col_22</v>
      </c>
      <c r="AI33" s="234" t="str">
        <f t="shared" si="8"/>
        <v>create table db_custscience_interns.col_22_DB_CUSTBASE_PRODREFRESH_ODS_BRAND_CUSTOMER_T_distinct_values_table_stats (col_id int, distinct_values bigint) Row format delimited Fields terminated by '\t' Lines terminated by '\n'  Stored as textfile ;</v>
      </c>
      <c r="AJ33" s="5" t="s">
        <v>4075</v>
      </c>
      <c r="AM33" s="229" t="str">
        <f t="shared" si="9"/>
        <v>insert into table db_custscience_interns.col_22_DB_CUSTBASE_PRODREFRESH_ODS_BRAND_CUSTOMER_T_distinct_values_table_stats select '22' as col_id, count (distinct COUNTRY) as distinct_values</v>
      </c>
      <c r="AN33" s="5" t="s">
        <v>4111</v>
      </c>
      <c r="AQ33" s="229" t="str">
        <f t="shared" si="10"/>
        <v>insert into table db_custscience_interns.SUMMARY_of_DB_CUSTBASE_PRODREFRESH_ODS_BRAND_CUSTOMER_T_distinct_values_table_stats select col_id, distinct_values from db_custscience_interns.col_22_DB_CUSTBASE_PRODREFRESH_ODS_BRAND_CUSTOMER_T_distinct_values_table_stats ;</v>
      </c>
      <c r="AR33" s="5" t="s">
        <v>4150</v>
      </c>
      <c r="AT33" s="235" t="s">
        <v>4186</v>
      </c>
      <c r="AU33" s="235">
        <v>22</v>
      </c>
      <c r="AV33" s="235">
        <v>7</v>
      </c>
      <c r="AX33" s="229" t="str">
        <f t="shared" si="11"/>
        <v>drop table db_custscience_interns.col_22_DB_CUSTBASE_PRODREFRESH_ODS_BRAND_CUSTOMER_T_distinct_values_table_stats;</v>
      </c>
      <c r="AY33" s="5" t="s">
        <v>4225</v>
      </c>
      <c r="AZ33" s="236"/>
      <c r="BA33" s="229" t="str">
        <f t="shared" si="12"/>
        <v>create table db_custscience_interns.col_22_DB_CUSTBASE_PRODREFRESH_ODS_BRAND_CUSTOMER_T_null_value_count_table_stats (col_id int, null_value_count bigint) Row format delimited Fields terminated by '\t' Lines terminated by '\n'  Stored as textfile ;</v>
      </c>
      <c r="BB33" s="5" t="s">
        <v>4330</v>
      </c>
      <c r="BE33" s="229" t="str">
        <f t="shared" si="13"/>
        <v xml:space="preserve">insert into table db_custscience_interns.col_22_DB_CUSTBASE_PRODREFRESH_ODS_BRAND_CUSTOMER_T_null_value_count_table_stats select '22' as col_id, count (cust_key) as null_value_count where COUNTRY IS NULL </v>
      </c>
      <c r="BF33" s="5" t="s">
        <v>4260</v>
      </c>
      <c r="BI33" s="229" t="str">
        <f t="shared" si="14"/>
        <v>insert into table db_custscience_interns.SUMMARY_of_DB_CUSTBASE_PRODREFRESH_ODS_BRAND_CUSTOMER_T_null_value_count_table_stats select col_id, null_value_count from db_custscience_interns.col_22_DB_CUSTBASE_PRODREFRESH_ODS_BRAND_CUSTOMER_T_null_value_count_table_stats ;</v>
      </c>
      <c r="BJ33" s="5" t="s">
        <v>4367</v>
      </c>
      <c r="BL33" s="235" t="s">
        <v>4403</v>
      </c>
      <c r="BM33" s="235">
        <v>22</v>
      </c>
      <c r="BN33" s="235">
        <v>0</v>
      </c>
      <c r="BP33" s="229" t="str">
        <f t="shared" si="15"/>
        <v>drop table db_custscience_interns.col_22_DB_CUSTBASE_PRODREFRESH_ODS_BRAND_CUSTOMER_T_null_value_count_table_stats ;</v>
      </c>
      <c r="BQ33" s="5" t="s">
        <v>4295</v>
      </c>
    </row>
    <row r="34" spans="1:69">
      <c r="A34" t="s">
        <v>3212</v>
      </c>
      <c r="B34" s="16" t="str">
        <f t="shared" si="2"/>
        <v>postal_crd_marketability_flag string</v>
      </c>
      <c r="C34" s="20">
        <f t="shared" si="3"/>
        <v>30</v>
      </c>
      <c r="D34" s="20">
        <f t="shared" si="4"/>
        <v>0</v>
      </c>
      <c r="E34" s="20"/>
      <c r="F34" s="20"/>
      <c r="G34" s="36" t="str">
        <f t="shared" si="0"/>
        <v>POSTAL_CRD_MARKETABILITY_FLAG</v>
      </c>
      <c r="H34" s="36" t="str">
        <f t="shared" si="1"/>
        <v>string</v>
      </c>
      <c r="I34" s="226">
        <v>23</v>
      </c>
      <c r="J34" s="224">
        <f t="shared" si="5"/>
        <v>53</v>
      </c>
      <c r="K34" s="224">
        <f t="shared" si="6"/>
        <v>28820041</v>
      </c>
      <c r="N34" s="169"/>
      <c r="O34" s="169"/>
      <c r="P34" s="169"/>
      <c r="R34" s="164"/>
      <c r="S34" s="164"/>
      <c r="T34" s="164"/>
      <c r="U34" s="164"/>
      <c r="V34" s="164"/>
      <c r="W34" s="164"/>
      <c r="X34" s="164"/>
      <c r="Y34" s="164"/>
      <c r="Z34" s="164"/>
      <c r="AA34" s="164"/>
      <c r="AB34" s="164"/>
      <c r="AC34" s="164"/>
      <c r="AD34" s="164"/>
      <c r="AE34" s="164"/>
      <c r="AF34" s="164"/>
      <c r="AG34" s="164"/>
      <c r="AH34" s="197" t="str">
        <f t="shared" si="7"/>
        <v>col_23</v>
      </c>
      <c r="AI34" s="196" t="str">
        <f t="shared" si="8"/>
        <v>create table db_custscience_interns.col_23_DB_CUSTBASE_PRODREFRESH_ODS_BRAND_CUSTOMER_T_distinct_values_table_stats (col_id int, distinct_values bigint) Row format delimited Fields terminated by '\t' Lines terminated by '\n'  Stored as textfile ;</v>
      </c>
      <c r="AJ34" t="s">
        <v>4076</v>
      </c>
      <c r="AM34" s="16" t="str">
        <f t="shared" si="9"/>
        <v>insert into table db_custscience_interns.col_23_DB_CUSTBASE_PRODREFRESH_ODS_BRAND_CUSTOMER_T_distinct_values_table_stats select '23' as col_id, count (distinct POSTAL_CRD_MARKETABILITY_FLAG) as distinct_values</v>
      </c>
      <c r="AN34" t="s">
        <v>4112</v>
      </c>
      <c r="AQ34" s="16" t="str">
        <f t="shared" si="10"/>
        <v>insert into table db_custscience_interns.SUMMARY_of_DB_CUSTBASE_PRODREFRESH_ODS_BRAND_CUSTOMER_T_distinct_values_table_stats select col_id, distinct_values from db_custscience_interns.col_23_DB_CUSTBASE_PRODREFRESH_ODS_BRAND_CUSTOMER_T_distinct_values_table_stats ;</v>
      </c>
      <c r="AR34" t="s">
        <v>4151</v>
      </c>
      <c r="AT34" s="212" t="s">
        <v>4187</v>
      </c>
      <c r="AU34" s="212">
        <v>23</v>
      </c>
      <c r="AV34" s="212">
        <v>53</v>
      </c>
      <c r="AX34" s="16" t="str">
        <f t="shared" si="11"/>
        <v>drop table db_custscience_interns.col_23_DB_CUSTBASE_PRODREFRESH_ODS_BRAND_CUSTOMER_T_distinct_values_table_stats;</v>
      </c>
      <c r="AY34" t="s">
        <v>4226</v>
      </c>
      <c r="BA34" s="16" t="str">
        <f t="shared" si="12"/>
        <v>create table db_custscience_interns.col_23_DB_CUSTBASE_PRODREFRESH_ODS_BRAND_CUSTOMER_T_null_value_count_table_stats (col_id int, null_value_count bigint) Row format delimited Fields terminated by '\t' Lines terminated by '\n'  Stored as textfile ;</v>
      </c>
      <c r="BB34" t="s">
        <v>4331</v>
      </c>
      <c r="BE34" s="16" t="str">
        <f t="shared" si="13"/>
        <v xml:space="preserve">insert into table db_custscience_interns.col_23_DB_CUSTBASE_PRODREFRESH_ODS_BRAND_CUSTOMER_T_null_value_count_table_stats select '23' as col_id, count (cust_key) as null_value_count where POSTAL_CRD_MARKETABILITY_FLAG IS NULL </v>
      </c>
      <c r="BF34" t="s">
        <v>4261</v>
      </c>
      <c r="BI34" s="16" t="str">
        <f t="shared" si="14"/>
        <v>insert into table db_custscience_interns.SUMMARY_of_DB_CUSTBASE_PRODREFRESH_ODS_BRAND_CUSTOMER_T_null_value_count_table_stats select col_id, null_value_count from db_custscience_interns.col_23_DB_CUSTBASE_PRODREFRESH_ODS_BRAND_CUSTOMER_T_null_value_count_table_stats ;</v>
      </c>
      <c r="BJ34" t="s">
        <v>4368</v>
      </c>
      <c r="BL34" s="212" t="s">
        <v>4404</v>
      </c>
      <c r="BM34" s="212">
        <v>23</v>
      </c>
      <c r="BN34" s="212">
        <v>28820041</v>
      </c>
      <c r="BP34" s="16" t="str">
        <f t="shared" si="15"/>
        <v>drop table db_custscience_interns.col_23_DB_CUSTBASE_PRODREFRESH_ODS_BRAND_CUSTOMER_T_null_value_count_table_stats ;</v>
      </c>
      <c r="BQ34" t="s">
        <v>4296</v>
      </c>
    </row>
    <row r="35" spans="1:69">
      <c r="A35" t="s">
        <v>26</v>
      </c>
      <c r="B35" s="16" t="str">
        <f t="shared" si="2"/>
        <v>flow_key bigint</v>
      </c>
      <c r="C35" s="20">
        <f t="shared" si="3"/>
        <v>9</v>
      </c>
      <c r="D35" s="20">
        <f t="shared" si="4"/>
        <v>0</v>
      </c>
      <c r="E35" s="20"/>
      <c r="F35" s="20"/>
      <c r="G35" s="36" t="str">
        <f t="shared" si="0"/>
        <v>FLOW_KEY</v>
      </c>
      <c r="H35" s="36" t="str">
        <f t="shared" si="1"/>
        <v>bigint</v>
      </c>
      <c r="I35" s="226">
        <v>24</v>
      </c>
      <c r="J35" s="224">
        <f t="shared" si="5"/>
        <v>178</v>
      </c>
      <c r="K35" s="224">
        <f t="shared" si="6"/>
        <v>0</v>
      </c>
      <c r="N35" s="169"/>
      <c r="O35" s="169"/>
      <c r="P35" s="169"/>
      <c r="R35" s="164"/>
      <c r="S35" s="164"/>
      <c r="T35" s="164"/>
      <c r="U35" s="164"/>
      <c r="V35" s="164"/>
      <c r="W35" s="164"/>
      <c r="X35" s="164"/>
      <c r="Y35" s="164"/>
      <c r="Z35" s="164"/>
      <c r="AA35" s="164"/>
      <c r="AB35" s="164"/>
      <c r="AC35" s="164"/>
      <c r="AD35" s="164"/>
      <c r="AE35" s="164"/>
      <c r="AF35" s="164"/>
      <c r="AG35" s="164"/>
      <c r="AH35" s="197" t="str">
        <f t="shared" si="7"/>
        <v>col_24</v>
      </c>
      <c r="AI35" s="196" t="str">
        <f t="shared" si="8"/>
        <v>create table db_custscience_interns.col_24_DB_CUSTBASE_PRODREFRESH_ODS_BRAND_CUSTOMER_T_distinct_values_table_stats (col_id int, distinct_values bigint) Row format delimited Fields terminated by '\t' Lines terminated by '\n'  Stored as textfile ;</v>
      </c>
      <c r="AJ35" t="s">
        <v>4077</v>
      </c>
      <c r="AM35" s="16" t="str">
        <f t="shared" si="9"/>
        <v>insert into table db_custscience_interns.col_24_DB_CUSTBASE_PRODREFRESH_ODS_BRAND_CUSTOMER_T_distinct_values_table_stats select '24' as col_id, count (distinct FLOW_KEY) as distinct_values</v>
      </c>
      <c r="AN35" t="s">
        <v>4113</v>
      </c>
      <c r="AO35">
        <v>178</v>
      </c>
      <c r="AQ35" s="16" t="str">
        <f t="shared" si="10"/>
        <v>insert into table db_custscience_interns.SUMMARY_of_DB_CUSTBASE_PRODREFRESH_ODS_BRAND_CUSTOMER_T_distinct_values_table_stats select col_id, distinct_values from db_custscience_interns.col_24_DB_CUSTBASE_PRODREFRESH_ODS_BRAND_CUSTOMER_T_distinct_values_table_stats ;</v>
      </c>
      <c r="AR35" t="s">
        <v>4152</v>
      </c>
      <c r="AT35" s="212" t="s">
        <v>4188</v>
      </c>
      <c r="AU35" s="212">
        <v>24</v>
      </c>
      <c r="AV35" s="212">
        <v>178</v>
      </c>
      <c r="AX35" s="16" t="str">
        <f t="shared" si="11"/>
        <v>drop table db_custscience_interns.col_24_DB_CUSTBASE_PRODREFRESH_ODS_BRAND_CUSTOMER_T_distinct_values_table_stats;</v>
      </c>
      <c r="AY35" t="s">
        <v>4227</v>
      </c>
      <c r="BA35" s="16" t="str">
        <f t="shared" si="12"/>
        <v>create table db_custscience_interns.col_24_DB_CUSTBASE_PRODREFRESH_ODS_BRAND_CUSTOMER_T_null_value_count_table_stats (col_id int, null_value_count bigint) Row format delimited Fields terminated by '\t' Lines terminated by '\n'  Stored as textfile ;</v>
      </c>
      <c r="BB35" t="s">
        <v>4332</v>
      </c>
      <c r="BE35" s="16" t="str">
        <f t="shared" si="13"/>
        <v xml:space="preserve">insert into table db_custscience_interns.col_24_DB_CUSTBASE_PRODREFRESH_ODS_BRAND_CUSTOMER_T_null_value_count_table_stats select '24' as col_id, count (cust_key) as null_value_count where FLOW_KEY IS NULL </v>
      </c>
      <c r="BF35" t="s">
        <v>4262</v>
      </c>
      <c r="BI35" s="16" t="str">
        <f t="shared" si="14"/>
        <v>insert into table db_custscience_interns.SUMMARY_of_DB_CUSTBASE_PRODREFRESH_ODS_BRAND_CUSTOMER_T_null_value_count_table_stats select col_id, null_value_count from db_custscience_interns.col_24_DB_CUSTBASE_PRODREFRESH_ODS_BRAND_CUSTOMER_T_null_value_count_table_stats ;</v>
      </c>
      <c r="BJ35" t="s">
        <v>4369</v>
      </c>
      <c r="BL35" s="212" t="s">
        <v>4405</v>
      </c>
      <c r="BM35" s="212">
        <v>24</v>
      </c>
      <c r="BN35" s="212">
        <v>0</v>
      </c>
      <c r="BP35" s="16" t="str">
        <f t="shared" si="15"/>
        <v>drop table db_custscience_interns.col_24_DB_CUSTBASE_PRODREFRESH_ODS_BRAND_CUSTOMER_T_null_value_count_table_stats ;</v>
      </c>
      <c r="BQ35" t="s">
        <v>4297</v>
      </c>
    </row>
    <row r="36" spans="1:69" s="5" customFormat="1">
      <c r="A36" s="5" t="s">
        <v>3213</v>
      </c>
      <c r="B36" s="229" t="str">
        <f t="shared" si="2"/>
        <v>cust_key bigint</v>
      </c>
      <c r="C36" s="230">
        <f t="shared" si="3"/>
        <v>9</v>
      </c>
      <c r="D36" s="230">
        <f t="shared" si="4"/>
        <v>0</v>
      </c>
      <c r="E36" s="230"/>
      <c r="F36" s="230"/>
      <c r="G36" s="36" t="str">
        <f t="shared" si="0"/>
        <v>CUST_KEY</v>
      </c>
      <c r="H36" s="36" t="str">
        <f t="shared" si="1"/>
        <v>bigint</v>
      </c>
      <c r="I36" s="226">
        <v>25</v>
      </c>
      <c r="J36" s="224">
        <f t="shared" si="5"/>
        <v>125697791</v>
      </c>
      <c r="K36" s="224">
        <f t="shared" si="6"/>
        <v>0</v>
      </c>
      <c r="N36" s="231"/>
      <c r="O36" s="231"/>
      <c r="P36" s="231"/>
      <c r="R36" s="232"/>
      <c r="S36" s="232"/>
      <c r="T36" s="232"/>
      <c r="U36" s="232"/>
      <c r="V36" s="232"/>
      <c r="W36" s="232"/>
      <c r="X36" s="232"/>
      <c r="Y36" s="232"/>
      <c r="Z36" s="232"/>
      <c r="AA36" s="232"/>
      <c r="AB36" s="232"/>
      <c r="AC36" s="232"/>
      <c r="AD36" s="232"/>
      <c r="AE36" s="232"/>
      <c r="AF36" s="232"/>
      <c r="AG36" s="232"/>
      <c r="AH36" s="233" t="str">
        <f t="shared" si="7"/>
        <v>col_25</v>
      </c>
      <c r="AI36" s="234" t="str">
        <f t="shared" si="8"/>
        <v>create table db_custscience_interns.col_25_DB_CUSTBASE_PRODREFRESH_ODS_BRAND_CUSTOMER_T_distinct_values_table_stats (col_id int, distinct_values bigint) Row format delimited Fields terminated by '\t' Lines terminated by '\n'  Stored as textfile ;</v>
      </c>
      <c r="AJ36" s="5" t="s">
        <v>4078</v>
      </c>
      <c r="AM36" s="229" t="str">
        <f t="shared" si="9"/>
        <v>insert into table db_custscience_interns.col_25_DB_CUSTBASE_PRODREFRESH_ODS_BRAND_CUSTOMER_T_distinct_values_table_stats select '25' as col_id, count (distinct CUST_KEY) as distinct_values</v>
      </c>
      <c r="AN36" s="5" t="s">
        <v>4114</v>
      </c>
      <c r="AO36" s="237">
        <v>125697791</v>
      </c>
      <c r="AQ36" s="229" t="str">
        <f t="shared" si="10"/>
        <v>insert into table db_custscience_interns.SUMMARY_of_DB_CUSTBASE_PRODREFRESH_ODS_BRAND_CUSTOMER_T_distinct_values_table_stats select col_id, distinct_values from db_custscience_interns.col_25_DB_CUSTBASE_PRODREFRESH_ODS_BRAND_CUSTOMER_T_distinct_values_table_stats ;</v>
      </c>
      <c r="AR36" s="5" t="s">
        <v>4153</v>
      </c>
      <c r="AT36" s="235" t="s">
        <v>4189</v>
      </c>
      <c r="AU36" s="235">
        <v>25</v>
      </c>
      <c r="AV36" s="235">
        <v>125697791</v>
      </c>
      <c r="AX36" s="229" t="str">
        <f t="shared" si="11"/>
        <v>drop table db_custscience_interns.col_25_DB_CUSTBASE_PRODREFRESH_ODS_BRAND_CUSTOMER_T_distinct_values_table_stats;</v>
      </c>
      <c r="AY36" s="5" t="s">
        <v>4228</v>
      </c>
      <c r="AZ36" s="236"/>
      <c r="BA36" s="229" t="str">
        <f t="shared" si="12"/>
        <v>create table db_custscience_interns.col_25_DB_CUSTBASE_PRODREFRESH_ODS_BRAND_CUSTOMER_T_null_value_count_table_stats (col_id int, null_value_count bigint) Row format delimited Fields terminated by '\t' Lines terminated by '\n'  Stored as textfile ;</v>
      </c>
      <c r="BB36" s="5" t="s">
        <v>4333</v>
      </c>
      <c r="BE36" s="229" t="str">
        <f t="shared" si="13"/>
        <v xml:space="preserve">insert into table db_custscience_interns.col_25_DB_CUSTBASE_PRODREFRESH_ODS_BRAND_CUSTOMER_T_null_value_count_table_stats select '25' as col_id, count (cust_key) as null_value_count where CUST_KEY IS NULL </v>
      </c>
      <c r="BF36" s="5" t="s">
        <v>4263</v>
      </c>
      <c r="BI36" s="229" t="str">
        <f t="shared" si="14"/>
        <v>insert into table db_custscience_interns.SUMMARY_of_DB_CUSTBASE_PRODREFRESH_ODS_BRAND_CUSTOMER_T_null_value_count_table_stats select col_id, null_value_count from db_custscience_interns.col_25_DB_CUSTBASE_PRODREFRESH_ODS_BRAND_CUSTOMER_T_null_value_count_table_stats ;</v>
      </c>
      <c r="BJ36" s="5" t="s">
        <v>4370</v>
      </c>
      <c r="BL36" s="235" t="s">
        <v>4406</v>
      </c>
      <c r="BM36" s="235">
        <v>25</v>
      </c>
      <c r="BN36" s="235">
        <v>0</v>
      </c>
      <c r="BP36" s="229" t="str">
        <f t="shared" si="15"/>
        <v>drop table db_custscience_interns.col_25_DB_CUSTBASE_PRODREFRESH_ODS_BRAND_CUSTOMER_T_null_value_count_table_stats ;</v>
      </c>
      <c r="BQ36" s="5" t="s">
        <v>4298</v>
      </c>
    </row>
    <row r="37" spans="1:69">
      <c r="A37" t="s">
        <v>3214</v>
      </c>
      <c r="B37" s="16" t="str">
        <f t="shared" si="2"/>
        <v>acquisition_date string</v>
      </c>
      <c r="C37" s="20">
        <f t="shared" si="3"/>
        <v>17</v>
      </c>
      <c r="D37" s="20">
        <f t="shared" si="4"/>
        <v>0</v>
      </c>
      <c r="E37" s="20"/>
      <c r="F37" s="20"/>
      <c r="G37" s="36" t="str">
        <f t="shared" si="0"/>
        <v>ACQUISITION_DATE</v>
      </c>
      <c r="H37" s="36" t="str">
        <f t="shared" si="1"/>
        <v>string</v>
      </c>
      <c r="I37" s="226">
        <v>26</v>
      </c>
      <c r="J37" s="224">
        <f t="shared" si="5"/>
        <v>7221</v>
      </c>
      <c r="K37" s="224">
        <f t="shared" si="6"/>
        <v>0</v>
      </c>
      <c r="N37" s="169"/>
      <c r="O37" s="169"/>
      <c r="P37" s="169"/>
      <c r="R37" s="164"/>
      <c r="S37" s="164"/>
      <c r="T37" s="164"/>
      <c r="U37" s="164"/>
      <c r="V37" s="164"/>
      <c r="W37" s="164"/>
      <c r="X37" s="164"/>
      <c r="Y37" s="164"/>
      <c r="Z37" s="164"/>
      <c r="AA37" s="164"/>
      <c r="AB37" s="164"/>
      <c r="AC37" s="164"/>
      <c r="AD37" s="164"/>
      <c r="AE37" s="164"/>
      <c r="AF37" s="164"/>
      <c r="AG37" s="164"/>
      <c r="AH37" s="197" t="str">
        <f t="shared" si="7"/>
        <v>col_26</v>
      </c>
      <c r="AI37" s="196" t="str">
        <f t="shared" si="8"/>
        <v>create table db_custscience_interns.col_26_DB_CUSTBASE_PRODREFRESH_ODS_BRAND_CUSTOMER_T_distinct_values_table_stats (col_id int, distinct_values bigint) Row format delimited Fields terminated by '\t' Lines terminated by '\n'  Stored as textfile ;</v>
      </c>
      <c r="AJ37" t="s">
        <v>4079</v>
      </c>
      <c r="AM37" s="16" t="str">
        <f t="shared" si="9"/>
        <v>insert into table db_custscience_interns.col_26_DB_CUSTBASE_PRODREFRESH_ODS_BRAND_CUSTOMER_T_distinct_values_table_stats select '26' as col_id, count (distinct ACQUISITION_DATE) as distinct_values</v>
      </c>
      <c r="AN37" t="s">
        <v>4115</v>
      </c>
      <c r="AQ37" s="16" t="str">
        <f t="shared" si="10"/>
        <v>insert into table db_custscience_interns.SUMMARY_of_DB_CUSTBASE_PRODREFRESH_ODS_BRAND_CUSTOMER_T_distinct_values_table_stats select col_id, distinct_values from db_custscience_interns.col_26_DB_CUSTBASE_PRODREFRESH_ODS_BRAND_CUSTOMER_T_distinct_values_table_stats ;</v>
      </c>
      <c r="AR37" t="s">
        <v>4154</v>
      </c>
      <c r="AT37" s="212" t="s">
        <v>4190</v>
      </c>
      <c r="AU37" s="212">
        <v>26</v>
      </c>
      <c r="AV37" s="212">
        <v>7221</v>
      </c>
      <c r="AX37" s="16" t="str">
        <f t="shared" si="11"/>
        <v>drop table db_custscience_interns.col_26_DB_CUSTBASE_PRODREFRESH_ODS_BRAND_CUSTOMER_T_distinct_values_table_stats;</v>
      </c>
      <c r="AY37" t="s">
        <v>4229</v>
      </c>
      <c r="BA37" s="16" t="str">
        <f t="shared" si="12"/>
        <v>create table db_custscience_interns.col_26_DB_CUSTBASE_PRODREFRESH_ODS_BRAND_CUSTOMER_T_null_value_count_table_stats (col_id int, null_value_count bigint) Row format delimited Fields terminated by '\t' Lines terminated by '\n'  Stored as textfile ;</v>
      </c>
      <c r="BB37" t="s">
        <v>4334</v>
      </c>
      <c r="BE37" s="16" t="str">
        <f t="shared" si="13"/>
        <v xml:space="preserve">insert into table db_custscience_interns.col_26_DB_CUSTBASE_PRODREFRESH_ODS_BRAND_CUSTOMER_T_null_value_count_table_stats select '26' as col_id, count (cust_key) as null_value_count where ACQUISITION_DATE IS NULL </v>
      </c>
      <c r="BF37" t="s">
        <v>4264</v>
      </c>
      <c r="BI37" s="16" t="str">
        <f t="shared" si="14"/>
        <v>insert into table db_custscience_interns.SUMMARY_of_DB_CUSTBASE_PRODREFRESH_ODS_BRAND_CUSTOMER_T_null_value_count_table_stats select col_id, null_value_count from db_custscience_interns.col_26_DB_CUSTBASE_PRODREFRESH_ODS_BRAND_CUSTOMER_T_null_value_count_table_stats ;</v>
      </c>
      <c r="BJ37" t="s">
        <v>4371</v>
      </c>
      <c r="BL37" s="212" t="s">
        <v>4407</v>
      </c>
      <c r="BM37" s="212">
        <v>26</v>
      </c>
      <c r="BN37" s="212">
        <v>0</v>
      </c>
      <c r="BP37" s="16" t="str">
        <f t="shared" si="15"/>
        <v>drop table db_custscience_interns.col_26_DB_CUSTBASE_PRODREFRESH_ODS_BRAND_CUSTOMER_T_null_value_count_table_stats ;</v>
      </c>
      <c r="BQ37" t="s">
        <v>4299</v>
      </c>
    </row>
    <row r="38" spans="1:69">
      <c r="A38" t="s">
        <v>43</v>
      </c>
      <c r="B38" s="16" t="str">
        <f t="shared" si="2"/>
        <v>source_code_key bigint</v>
      </c>
      <c r="C38" s="20">
        <f t="shared" si="3"/>
        <v>16</v>
      </c>
      <c r="D38" s="20">
        <f t="shared" si="4"/>
        <v>0</v>
      </c>
      <c r="E38" s="20"/>
      <c r="F38" s="20"/>
      <c r="G38" s="36" t="str">
        <f t="shared" si="0"/>
        <v>SOURCE_CODE_KEY</v>
      </c>
      <c r="H38" s="36" t="str">
        <f t="shared" si="1"/>
        <v>bigint</v>
      </c>
      <c r="I38" s="226">
        <v>27</v>
      </c>
      <c r="J38" s="224">
        <f t="shared" si="5"/>
        <v>174571</v>
      </c>
      <c r="K38" s="224">
        <f t="shared" si="6"/>
        <v>0</v>
      </c>
      <c r="N38" s="169"/>
      <c r="O38" s="169"/>
      <c r="P38" s="169"/>
      <c r="R38" s="164"/>
      <c r="S38" s="164"/>
      <c r="T38" s="164"/>
      <c r="U38" s="164"/>
      <c r="V38" s="164"/>
      <c r="W38" s="164"/>
      <c r="X38" s="164"/>
      <c r="Y38" s="164"/>
      <c r="Z38" s="164"/>
      <c r="AA38" s="164"/>
      <c r="AB38" s="164"/>
      <c r="AC38" s="164"/>
      <c r="AD38" s="164"/>
      <c r="AE38" s="164"/>
      <c r="AF38" s="164"/>
      <c r="AG38" s="164"/>
      <c r="AH38" s="197" t="str">
        <f t="shared" si="7"/>
        <v>col_27</v>
      </c>
      <c r="AI38" s="196" t="str">
        <f t="shared" si="8"/>
        <v>create table db_custscience_interns.col_27_DB_CUSTBASE_PRODREFRESH_ODS_BRAND_CUSTOMER_T_distinct_values_table_stats (col_id int, distinct_values bigint) Row format delimited Fields terminated by '\t' Lines terminated by '\n'  Stored as textfile ;</v>
      </c>
      <c r="AJ38" t="s">
        <v>4080</v>
      </c>
      <c r="AM38" s="16" t="str">
        <f t="shared" si="9"/>
        <v>insert into table db_custscience_interns.col_27_DB_CUSTBASE_PRODREFRESH_ODS_BRAND_CUSTOMER_T_distinct_values_table_stats select '27' as col_id, count (distinct SOURCE_CODE_KEY) as distinct_values</v>
      </c>
      <c r="AN38" t="s">
        <v>4116</v>
      </c>
      <c r="AQ38" s="16" t="str">
        <f t="shared" si="10"/>
        <v>insert into table db_custscience_interns.SUMMARY_of_DB_CUSTBASE_PRODREFRESH_ODS_BRAND_CUSTOMER_T_distinct_values_table_stats select col_id, distinct_values from db_custscience_interns.col_27_DB_CUSTBASE_PRODREFRESH_ODS_BRAND_CUSTOMER_T_distinct_values_table_stats ;</v>
      </c>
      <c r="AR38" t="s">
        <v>4155</v>
      </c>
      <c r="AT38" s="212" t="s">
        <v>4191</v>
      </c>
      <c r="AU38" s="212">
        <v>27</v>
      </c>
      <c r="AV38" s="212">
        <v>174571</v>
      </c>
      <c r="AX38" s="16" t="str">
        <f t="shared" si="11"/>
        <v>drop table db_custscience_interns.col_27_DB_CUSTBASE_PRODREFRESH_ODS_BRAND_CUSTOMER_T_distinct_values_table_stats;</v>
      </c>
      <c r="AY38" t="s">
        <v>4230</v>
      </c>
      <c r="BA38" s="16" t="str">
        <f t="shared" si="12"/>
        <v>create table db_custscience_interns.col_27_DB_CUSTBASE_PRODREFRESH_ODS_BRAND_CUSTOMER_T_null_value_count_table_stats (col_id int, null_value_count bigint) Row format delimited Fields terminated by '\t' Lines terminated by '\n'  Stored as textfile ;</v>
      </c>
      <c r="BB38" t="s">
        <v>4335</v>
      </c>
      <c r="BE38" s="16" t="str">
        <f t="shared" si="13"/>
        <v xml:space="preserve">insert into table db_custscience_interns.col_27_DB_CUSTBASE_PRODREFRESH_ODS_BRAND_CUSTOMER_T_null_value_count_table_stats select '27' as col_id, count (cust_key) as null_value_count where SOURCE_CODE_KEY IS NULL </v>
      </c>
      <c r="BF38" t="s">
        <v>4265</v>
      </c>
      <c r="BI38" s="16" t="str">
        <f t="shared" si="14"/>
        <v>insert into table db_custscience_interns.SUMMARY_of_DB_CUSTBASE_PRODREFRESH_ODS_BRAND_CUSTOMER_T_null_value_count_table_stats select col_id, null_value_count from db_custscience_interns.col_27_DB_CUSTBASE_PRODREFRESH_ODS_BRAND_CUSTOMER_T_null_value_count_table_stats ;</v>
      </c>
      <c r="BJ38" t="s">
        <v>4372</v>
      </c>
      <c r="BL38" s="212" t="s">
        <v>4408</v>
      </c>
      <c r="BM38" s="212">
        <v>27</v>
      </c>
      <c r="BN38" s="212">
        <v>0</v>
      </c>
      <c r="BP38" s="16" t="str">
        <f t="shared" si="15"/>
        <v>drop table db_custscience_interns.col_27_DB_CUSTBASE_PRODREFRESH_ODS_BRAND_CUSTOMER_T_null_value_count_table_stats ;</v>
      </c>
      <c r="BQ38" t="s">
        <v>4300</v>
      </c>
    </row>
    <row r="39" spans="1:69" s="5" customFormat="1">
      <c r="A39" s="5" t="s">
        <v>34</v>
      </c>
      <c r="B39" s="229" t="str">
        <f t="shared" si="2"/>
        <v>brand string</v>
      </c>
      <c r="C39" s="230">
        <f t="shared" si="3"/>
        <v>6</v>
      </c>
      <c r="D39" s="230">
        <f t="shared" si="4"/>
        <v>0</v>
      </c>
      <c r="E39" s="230"/>
      <c r="F39" s="230"/>
      <c r="G39" s="36" t="str">
        <f t="shared" si="0"/>
        <v>BRAND</v>
      </c>
      <c r="H39" s="36" t="str">
        <f t="shared" si="1"/>
        <v>string</v>
      </c>
      <c r="I39" s="226">
        <v>28</v>
      </c>
      <c r="J39" s="224">
        <f t="shared" si="5"/>
        <v>8</v>
      </c>
      <c r="K39" s="224">
        <f t="shared" si="6"/>
        <v>0</v>
      </c>
      <c r="N39" s="231"/>
      <c r="O39" s="231"/>
      <c r="P39" s="231"/>
      <c r="R39" s="232"/>
      <c r="S39" s="232"/>
      <c r="T39" s="232"/>
      <c r="U39" s="232"/>
      <c r="V39" s="232"/>
      <c r="W39" s="232"/>
      <c r="X39" s="232"/>
      <c r="Y39" s="232"/>
      <c r="Z39" s="232"/>
      <c r="AA39" s="232"/>
      <c r="AB39" s="232"/>
      <c r="AC39" s="232"/>
      <c r="AD39" s="232"/>
      <c r="AE39" s="232"/>
      <c r="AF39" s="232"/>
      <c r="AG39" s="232"/>
      <c r="AH39" s="233" t="str">
        <f t="shared" si="7"/>
        <v>col_28</v>
      </c>
      <c r="AI39" s="234" t="str">
        <f t="shared" si="8"/>
        <v>create table db_custscience_interns.col_28_DB_CUSTBASE_PRODREFRESH_ODS_BRAND_CUSTOMER_T_distinct_values_table_stats (col_id int, distinct_values bigint) Row format delimited Fields terminated by '\t' Lines terminated by '\n'  Stored as textfile ;</v>
      </c>
      <c r="AJ39" s="5" t="s">
        <v>4081</v>
      </c>
      <c r="AM39" s="229" t="str">
        <f t="shared" si="9"/>
        <v>insert into table db_custscience_interns.col_28_DB_CUSTBASE_PRODREFRESH_ODS_BRAND_CUSTOMER_T_distinct_values_table_stats select '28' as col_id, count (distinct BRAND) as distinct_values</v>
      </c>
      <c r="AN39" s="5" t="s">
        <v>4117</v>
      </c>
      <c r="AQ39" s="229" t="str">
        <f t="shared" si="10"/>
        <v>insert into table db_custscience_interns.SUMMARY_of_DB_CUSTBASE_PRODREFRESH_ODS_BRAND_CUSTOMER_T_distinct_values_table_stats select col_id, distinct_values from db_custscience_interns.col_28_DB_CUSTBASE_PRODREFRESH_ODS_BRAND_CUSTOMER_T_distinct_values_table_stats ;</v>
      </c>
      <c r="AR39" s="5" t="s">
        <v>4156</v>
      </c>
      <c r="AT39" s="235" t="s">
        <v>4192</v>
      </c>
      <c r="AU39" s="235">
        <v>28</v>
      </c>
      <c r="AV39" s="235">
        <v>8</v>
      </c>
      <c r="AX39" s="229" t="str">
        <f t="shared" si="11"/>
        <v>drop table db_custscience_interns.col_28_DB_CUSTBASE_PRODREFRESH_ODS_BRAND_CUSTOMER_T_distinct_values_table_stats;</v>
      </c>
      <c r="AY39" s="5" t="s">
        <v>4231</v>
      </c>
      <c r="AZ39" s="236"/>
      <c r="BA39" s="229" t="str">
        <f t="shared" si="12"/>
        <v>create table db_custscience_interns.col_28_DB_CUSTBASE_PRODREFRESH_ODS_BRAND_CUSTOMER_T_null_value_count_table_stats (col_id int, null_value_count bigint) Row format delimited Fields terminated by '\t' Lines terminated by '\n'  Stored as textfile ;</v>
      </c>
      <c r="BB39" s="5" t="s">
        <v>4336</v>
      </c>
      <c r="BE39" s="229" t="str">
        <f t="shared" si="13"/>
        <v xml:space="preserve">insert into table db_custscience_interns.col_28_DB_CUSTBASE_PRODREFRESH_ODS_BRAND_CUSTOMER_T_null_value_count_table_stats select '28' as col_id, count (cust_key) as null_value_count where BRAND IS NULL </v>
      </c>
      <c r="BF39" s="5" t="s">
        <v>4266</v>
      </c>
      <c r="BI39" s="229" t="str">
        <f t="shared" si="14"/>
        <v>insert into table db_custscience_interns.SUMMARY_of_DB_CUSTBASE_PRODREFRESH_ODS_BRAND_CUSTOMER_T_null_value_count_table_stats select col_id, null_value_count from db_custscience_interns.col_28_DB_CUSTBASE_PRODREFRESH_ODS_BRAND_CUSTOMER_T_null_value_count_table_stats ;</v>
      </c>
      <c r="BJ39" s="5" t="s">
        <v>4373</v>
      </c>
      <c r="BL39" s="235" t="s">
        <v>4409</v>
      </c>
      <c r="BM39" s="235">
        <v>28</v>
      </c>
      <c r="BN39" s="235">
        <v>0</v>
      </c>
      <c r="BP39" s="229" t="str">
        <f t="shared" si="15"/>
        <v>drop table db_custscience_interns.col_28_DB_CUSTBASE_PRODREFRESH_ODS_BRAND_CUSTOMER_T_null_value_count_table_stats ;</v>
      </c>
      <c r="BQ39" s="5" t="s">
        <v>4301</v>
      </c>
    </row>
    <row r="40" spans="1:69">
      <c r="A40" t="s">
        <v>3215</v>
      </c>
      <c r="B40" s="16" t="str">
        <f t="shared" si="2"/>
        <v>flag_analysis_opt_out string</v>
      </c>
      <c r="C40" s="20">
        <f t="shared" si="3"/>
        <v>22</v>
      </c>
      <c r="D40" s="20">
        <f t="shared" si="4"/>
        <v>0</v>
      </c>
      <c r="E40" s="20"/>
      <c r="F40" s="20"/>
      <c r="G40" s="36" t="str">
        <f t="shared" si="0"/>
        <v>FLAG_ANALYSIS_OPT_OUT</v>
      </c>
      <c r="H40" s="36" t="str">
        <f t="shared" si="1"/>
        <v>string</v>
      </c>
      <c r="I40" s="226">
        <v>29</v>
      </c>
      <c r="J40" s="224">
        <f t="shared" si="5"/>
        <v>2</v>
      </c>
      <c r="K40" s="224">
        <f t="shared" si="6"/>
        <v>0</v>
      </c>
      <c r="N40" s="169"/>
      <c r="O40" s="169"/>
      <c r="P40" s="169"/>
      <c r="R40" s="164"/>
      <c r="S40" s="164"/>
      <c r="T40" s="164"/>
      <c r="U40" s="164"/>
      <c r="V40" s="164"/>
      <c r="W40" s="164"/>
      <c r="X40" s="164"/>
      <c r="Y40" s="164"/>
      <c r="Z40" s="164"/>
      <c r="AA40" s="164"/>
      <c r="AB40" s="164"/>
      <c r="AC40" s="164"/>
      <c r="AD40" s="164"/>
      <c r="AE40" s="164"/>
      <c r="AF40" s="164"/>
      <c r="AG40" s="164"/>
      <c r="AH40" s="197" t="str">
        <f t="shared" si="7"/>
        <v>col_29</v>
      </c>
      <c r="AI40" s="196" t="str">
        <f t="shared" si="8"/>
        <v>create table db_custscience_interns.col_29_DB_CUSTBASE_PRODREFRESH_ODS_BRAND_CUSTOMER_T_distinct_values_table_stats (col_id int, distinct_values bigint) Row format delimited Fields terminated by '\t' Lines terminated by '\n'  Stored as textfile ;</v>
      </c>
      <c r="AJ40" t="s">
        <v>4082</v>
      </c>
      <c r="AM40" s="16" t="str">
        <f t="shared" si="9"/>
        <v>insert into table db_custscience_interns.col_29_DB_CUSTBASE_PRODREFRESH_ODS_BRAND_CUSTOMER_T_distinct_values_table_stats select '29' as col_id, count (distinct FLAG_ANALYSIS_OPT_OUT) as distinct_values</v>
      </c>
      <c r="AN40" t="s">
        <v>4118</v>
      </c>
      <c r="AQ40" s="16" t="str">
        <f t="shared" si="10"/>
        <v>insert into table db_custscience_interns.SUMMARY_of_DB_CUSTBASE_PRODREFRESH_ODS_BRAND_CUSTOMER_T_distinct_values_table_stats select col_id, distinct_values from db_custscience_interns.col_29_DB_CUSTBASE_PRODREFRESH_ODS_BRAND_CUSTOMER_T_distinct_values_table_stats ;</v>
      </c>
      <c r="AR40" t="s">
        <v>4157</v>
      </c>
      <c r="AT40" s="212" t="s">
        <v>4193</v>
      </c>
      <c r="AU40" s="212">
        <v>29</v>
      </c>
      <c r="AV40" s="212">
        <v>2</v>
      </c>
      <c r="AX40" s="16" t="str">
        <f t="shared" si="11"/>
        <v>drop table db_custscience_interns.col_29_DB_CUSTBASE_PRODREFRESH_ODS_BRAND_CUSTOMER_T_distinct_values_table_stats;</v>
      </c>
      <c r="AY40" t="s">
        <v>4232</v>
      </c>
      <c r="BA40" s="16" t="str">
        <f t="shared" si="12"/>
        <v>create table db_custscience_interns.col_29_DB_CUSTBASE_PRODREFRESH_ODS_BRAND_CUSTOMER_T_null_value_count_table_stats (col_id int, null_value_count bigint) Row format delimited Fields terminated by '\t' Lines terminated by '\n'  Stored as textfile ;</v>
      </c>
      <c r="BB40" t="s">
        <v>4337</v>
      </c>
      <c r="BE40" s="16" t="str">
        <f t="shared" si="13"/>
        <v xml:space="preserve">insert into table db_custscience_interns.col_29_DB_CUSTBASE_PRODREFRESH_ODS_BRAND_CUSTOMER_T_null_value_count_table_stats select '29' as col_id, count (cust_key) as null_value_count where FLAG_ANALYSIS_OPT_OUT IS NULL </v>
      </c>
      <c r="BF40" t="s">
        <v>4267</v>
      </c>
      <c r="BI40" s="16" t="str">
        <f t="shared" si="14"/>
        <v>insert into table db_custscience_interns.SUMMARY_of_DB_CUSTBASE_PRODREFRESH_ODS_BRAND_CUSTOMER_T_null_value_count_table_stats select col_id, null_value_count from db_custscience_interns.col_29_DB_CUSTBASE_PRODREFRESH_ODS_BRAND_CUSTOMER_T_null_value_count_table_stats ;</v>
      </c>
      <c r="BJ40" t="s">
        <v>4374</v>
      </c>
      <c r="BL40" s="212" t="s">
        <v>4410</v>
      </c>
      <c r="BM40" s="212">
        <v>29</v>
      </c>
      <c r="BN40" s="212">
        <v>0</v>
      </c>
      <c r="BP40" s="16" t="str">
        <f t="shared" si="15"/>
        <v>drop table db_custscience_interns.col_29_DB_CUSTBASE_PRODREFRESH_ODS_BRAND_CUSTOMER_T_null_value_count_table_stats ;</v>
      </c>
      <c r="BQ40" t="s">
        <v>4302</v>
      </c>
    </row>
    <row r="41" spans="1:69">
      <c r="A41" t="s">
        <v>3216</v>
      </c>
      <c r="B41" s="16" t="str">
        <f t="shared" si="2"/>
        <v>tot_plc_cards bigint</v>
      </c>
      <c r="C41" s="20">
        <f t="shared" si="3"/>
        <v>14</v>
      </c>
      <c r="D41" s="20">
        <f t="shared" si="4"/>
        <v>0</v>
      </c>
      <c r="E41" s="20"/>
      <c r="F41" s="20"/>
      <c r="G41" s="36" t="str">
        <f t="shared" si="0"/>
        <v>TOT_PLC_CARDS</v>
      </c>
      <c r="H41" s="36" t="str">
        <f t="shared" si="1"/>
        <v>bigint</v>
      </c>
      <c r="I41" s="226">
        <v>30</v>
      </c>
      <c r="J41" s="224">
        <f t="shared" si="5"/>
        <v>95</v>
      </c>
      <c r="K41" s="224">
        <f t="shared" si="6"/>
        <v>156493182</v>
      </c>
      <c r="N41" s="169"/>
      <c r="O41" s="169"/>
      <c r="P41" s="169"/>
      <c r="R41" s="164"/>
      <c r="S41" s="164"/>
      <c r="T41" s="164"/>
      <c r="U41" s="164"/>
      <c r="V41" s="164"/>
      <c r="W41" s="164"/>
      <c r="X41" s="164"/>
      <c r="Y41" s="164"/>
      <c r="Z41" s="164"/>
      <c r="AA41" s="164"/>
      <c r="AB41" s="164"/>
      <c r="AC41" s="164"/>
      <c r="AD41" s="164"/>
      <c r="AE41" s="164"/>
      <c r="AF41" s="164"/>
      <c r="AG41" s="164"/>
      <c r="AH41" s="197" t="str">
        <f t="shared" si="7"/>
        <v>col_30</v>
      </c>
      <c r="AI41" s="196" t="str">
        <f t="shared" si="8"/>
        <v>create table db_custscience_interns.col_30_DB_CUSTBASE_PRODREFRESH_ODS_BRAND_CUSTOMER_T_distinct_values_table_stats (col_id int, distinct_values bigint) Row format delimited Fields terminated by '\t' Lines terminated by '\n'  Stored as textfile ;</v>
      </c>
      <c r="AJ41" t="s">
        <v>4083</v>
      </c>
      <c r="AM41" s="16" t="str">
        <f t="shared" si="9"/>
        <v>insert into table db_custscience_interns.col_30_DB_CUSTBASE_PRODREFRESH_ODS_BRAND_CUSTOMER_T_distinct_values_table_stats select '30' as col_id, count (distinct TOT_PLC_CARDS) as distinct_values</v>
      </c>
      <c r="AN41" t="s">
        <v>4119</v>
      </c>
      <c r="AQ41" s="16" t="str">
        <f t="shared" si="10"/>
        <v>insert into table db_custscience_interns.SUMMARY_of_DB_CUSTBASE_PRODREFRESH_ODS_BRAND_CUSTOMER_T_distinct_values_table_stats select col_id, distinct_values from db_custscience_interns.col_30_DB_CUSTBASE_PRODREFRESH_ODS_BRAND_CUSTOMER_T_distinct_values_table_stats ;</v>
      </c>
      <c r="AR41" t="s">
        <v>4158</v>
      </c>
      <c r="AT41" s="212" t="s">
        <v>4194</v>
      </c>
      <c r="AU41" s="212">
        <v>30</v>
      </c>
      <c r="AV41" s="212">
        <v>95</v>
      </c>
      <c r="AX41" s="16" t="str">
        <f t="shared" si="11"/>
        <v>drop table db_custscience_interns.col_30_DB_CUSTBASE_PRODREFRESH_ODS_BRAND_CUSTOMER_T_distinct_values_table_stats;</v>
      </c>
      <c r="AY41" t="s">
        <v>4233</v>
      </c>
      <c r="BA41" s="16" t="str">
        <f t="shared" si="12"/>
        <v>create table db_custscience_interns.col_30_DB_CUSTBASE_PRODREFRESH_ODS_BRAND_CUSTOMER_T_null_value_count_table_stats (col_id int, null_value_count bigint) Row format delimited Fields terminated by '\t' Lines terminated by '\n'  Stored as textfile ;</v>
      </c>
      <c r="BB41" t="s">
        <v>4338</v>
      </c>
      <c r="BE41" s="16" t="str">
        <f t="shared" si="13"/>
        <v xml:space="preserve">insert into table db_custscience_interns.col_30_DB_CUSTBASE_PRODREFRESH_ODS_BRAND_CUSTOMER_T_null_value_count_table_stats select '30' as col_id, count (cust_key) as null_value_count where TOT_PLC_CARDS IS NULL </v>
      </c>
      <c r="BF41" t="s">
        <v>4268</v>
      </c>
      <c r="BI41" s="16" t="str">
        <f t="shared" si="14"/>
        <v>insert into table db_custscience_interns.SUMMARY_of_DB_CUSTBASE_PRODREFRESH_ODS_BRAND_CUSTOMER_T_null_value_count_table_stats select col_id, null_value_count from db_custscience_interns.col_30_DB_CUSTBASE_PRODREFRESH_ODS_BRAND_CUSTOMER_T_null_value_count_table_stats ;</v>
      </c>
      <c r="BJ41" t="s">
        <v>4375</v>
      </c>
      <c r="BL41" s="212" t="s">
        <v>4411</v>
      </c>
      <c r="BM41" s="212">
        <v>30</v>
      </c>
      <c r="BN41" s="212">
        <v>156493182</v>
      </c>
      <c r="BP41" s="16" t="str">
        <f t="shared" si="15"/>
        <v>drop table db_custscience_interns.col_30_DB_CUSTBASE_PRODREFRESH_ODS_BRAND_CUSTOMER_T_null_value_count_table_stats ;</v>
      </c>
      <c r="BQ41" t="s">
        <v>4303</v>
      </c>
    </row>
    <row r="42" spans="1:69">
      <c r="A42" t="s">
        <v>3217</v>
      </c>
      <c r="B42" s="16" t="str">
        <f t="shared" si="2"/>
        <v>flag_cardholder_ge string</v>
      </c>
      <c r="C42" s="20">
        <f t="shared" si="3"/>
        <v>19</v>
      </c>
      <c r="D42" s="20">
        <f t="shared" si="4"/>
        <v>0</v>
      </c>
      <c r="E42" s="20"/>
      <c r="F42" s="20"/>
      <c r="G42" s="36" t="str">
        <f t="shared" si="0"/>
        <v>FLAG_CARDHOLDER_GE</v>
      </c>
      <c r="H42" s="36" t="str">
        <f t="shared" si="1"/>
        <v>string</v>
      </c>
      <c r="I42" s="226">
        <v>31</v>
      </c>
      <c r="J42" s="224">
        <f t="shared" si="5"/>
        <v>2</v>
      </c>
      <c r="K42" s="224">
        <f t="shared" si="6"/>
        <v>0</v>
      </c>
      <c r="N42" s="169"/>
      <c r="O42" s="169"/>
      <c r="P42" s="169"/>
      <c r="R42" s="164"/>
      <c r="S42" s="164"/>
      <c r="T42" s="164"/>
      <c r="U42" s="164"/>
      <c r="V42" s="164"/>
      <c r="W42" s="164"/>
      <c r="X42" s="164"/>
      <c r="Y42" s="164"/>
      <c r="Z42" s="164"/>
      <c r="AA42" s="164"/>
      <c r="AB42" s="164"/>
      <c r="AC42" s="164"/>
      <c r="AD42" s="164"/>
      <c r="AE42" s="164"/>
      <c r="AF42" s="164"/>
      <c r="AG42" s="164"/>
      <c r="AH42" s="197" t="str">
        <f t="shared" si="7"/>
        <v>col_31</v>
      </c>
      <c r="AI42" s="196" t="str">
        <f t="shared" si="8"/>
        <v>create table db_custscience_interns.col_31_DB_CUSTBASE_PRODREFRESH_ODS_BRAND_CUSTOMER_T_distinct_values_table_stats (col_id int, distinct_values bigint) Row format delimited Fields terminated by '\t' Lines terminated by '\n'  Stored as textfile ;</v>
      </c>
      <c r="AJ42" t="s">
        <v>4084</v>
      </c>
      <c r="AM42" s="16" t="str">
        <f t="shared" si="9"/>
        <v>insert into table db_custscience_interns.col_31_DB_CUSTBASE_PRODREFRESH_ODS_BRAND_CUSTOMER_T_distinct_values_table_stats select '31' as col_id, count (distinct FLAG_CARDHOLDER_GE) as distinct_values</v>
      </c>
      <c r="AN42" t="s">
        <v>4120</v>
      </c>
      <c r="AQ42" s="16" t="str">
        <f t="shared" si="10"/>
        <v>insert into table db_custscience_interns.SUMMARY_of_DB_CUSTBASE_PRODREFRESH_ODS_BRAND_CUSTOMER_T_distinct_values_table_stats select col_id, distinct_values from db_custscience_interns.col_31_DB_CUSTBASE_PRODREFRESH_ODS_BRAND_CUSTOMER_T_distinct_values_table_stats ;</v>
      </c>
      <c r="AR42" t="s">
        <v>4159</v>
      </c>
      <c r="AT42" s="212" t="s">
        <v>4195</v>
      </c>
      <c r="AU42" s="212">
        <v>31</v>
      </c>
      <c r="AV42" s="212">
        <v>2</v>
      </c>
      <c r="AX42" s="16" t="str">
        <f t="shared" si="11"/>
        <v>drop table db_custscience_interns.col_31_DB_CUSTBASE_PRODREFRESH_ODS_BRAND_CUSTOMER_T_distinct_values_table_stats;</v>
      </c>
      <c r="AY42" t="s">
        <v>4234</v>
      </c>
      <c r="BA42" s="16" t="str">
        <f t="shared" si="12"/>
        <v>create table db_custscience_interns.col_31_DB_CUSTBASE_PRODREFRESH_ODS_BRAND_CUSTOMER_T_null_value_count_table_stats (col_id int, null_value_count bigint) Row format delimited Fields terminated by '\t' Lines terminated by '\n'  Stored as textfile ;</v>
      </c>
      <c r="BB42" t="s">
        <v>4339</v>
      </c>
      <c r="BE42" s="16" t="str">
        <f t="shared" si="13"/>
        <v xml:space="preserve">insert into table db_custscience_interns.col_31_DB_CUSTBASE_PRODREFRESH_ODS_BRAND_CUSTOMER_T_null_value_count_table_stats select '31' as col_id, count (cust_key) as null_value_count where FLAG_CARDHOLDER_GE IS NULL </v>
      </c>
      <c r="BF42" t="s">
        <v>4269</v>
      </c>
      <c r="BI42" s="16" t="str">
        <f t="shared" si="14"/>
        <v>insert into table db_custscience_interns.SUMMARY_of_DB_CUSTBASE_PRODREFRESH_ODS_BRAND_CUSTOMER_T_null_value_count_table_stats select col_id, null_value_count from db_custscience_interns.col_31_DB_CUSTBASE_PRODREFRESH_ODS_BRAND_CUSTOMER_T_null_value_count_table_stats ;</v>
      </c>
      <c r="BJ42" t="s">
        <v>4376</v>
      </c>
      <c r="BL42" s="212" t="s">
        <v>4412</v>
      </c>
      <c r="BM42" s="212">
        <v>31</v>
      </c>
      <c r="BN42" s="212">
        <v>0</v>
      </c>
      <c r="BP42" s="16" t="str">
        <f t="shared" si="15"/>
        <v>drop table db_custscience_interns.col_31_DB_CUSTBASE_PRODREFRESH_ODS_BRAND_CUSTOMER_T_null_value_count_table_stats ;</v>
      </c>
      <c r="BQ42" t="s">
        <v>4304</v>
      </c>
    </row>
    <row r="43" spans="1:69">
      <c r="A43" t="s">
        <v>3218</v>
      </c>
      <c r="B43" s="16" t="str">
        <f t="shared" si="2"/>
        <v>flag_mailable_online string</v>
      </c>
      <c r="C43" s="20">
        <f t="shared" si="3"/>
        <v>21</v>
      </c>
      <c r="D43" s="20">
        <f t="shared" si="4"/>
        <v>0</v>
      </c>
      <c r="E43" s="20"/>
      <c r="F43" s="20"/>
      <c r="G43" s="36" t="str">
        <f t="shared" si="0"/>
        <v>FLAG_MAILABLE_ONLINE</v>
      </c>
      <c r="H43" s="36" t="str">
        <f t="shared" si="1"/>
        <v>string</v>
      </c>
      <c r="I43" s="226">
        <v>32</v>
      </c>
      <c r="J43" s="224">
        <f t="shared" si="5"/>
        <v>2</v>
      </c>
      <c r="K43" s="224">
        <f t="shared" si="6"/>
        <v>0</v>
      </c>
      <c r="N43" s="169"/>
      <c r="O43" s="169"/>
      <c r="P43" s="169"/>
      <c r="R43" s="164"/>
      <c r="S43" s="164"/>
      <c r="T43" s="164"/>
      <c r="U43" s="164"/>
      <c r="V43" s="164"/>
      <c r="W43" s="164"/>
      <c r="X43" s="164"/>
      <c r="Y43" s="164"/>
      <c r="Z43" s="164"/>
      <c r="AA43" s="164"/>
      <c r="AB43" s="164"/>
      <c r="AC43" s="164"/>
      <c r="AD43" s="164"/>
      <c r="AE43" s="164"/>
      <c r="AF43" s="164"/>
      <c r="AG43" s="164"/>
      <c r="AH43" s="197" t="str">
        <f t="shared" si="7"/>
        <v>col_32</v>
      </c>
      <c r="AI43" s="196" t="str">
        <f t="shared" si="8"/>
        <v>create table db_custscience_interns.col_32_DB_CUSTBASE_PRODREFRESH_ODS_BRAND_CUSTOMER_T_distinct_values_table_stats (col_id int, distinct_values bigint) Row format delimited Fields terminated by '\t' Lines terminated by '\n'  Stored as textfile ;</v>
      </c>
      <c r="AJ43" t="s">
        <v>4085</v>
      </c>
      <c r="AM43" s="16" t="str">
        <f t="shared" si="9"/>
        <v>insert into table db_custscience_interns.col_32_DB_CUSTBASE_PRODREFRESH_ODS_BRAND_CUSTOMER_T_distinct_values_table_stats select '32' as col_id, count (distinct FLAG_MAILABLE_ONLINE) as distinct_values</v>
      </c>
      <c r="AN43" t="s">
        <v>4121</v>
      </c>
      <c r="AQ43" s="16" t="str">
        <f t="shared" si="10"/>
        <v>insert into table db_custscience_interns.SUMMARY_of_DB_CUSTBASE_PRODREFRESH_ODS_BRAND_CUSTOMER_T_distinct_values_table_stats select col_id, distinct_values from db_custscience_interns.col_32_DB_CUSTBASE_PRODREFRESH_ODS_BRAND_CUSTOMER_T_distinct_values_table_stats ;</v>
      </c>
      <c r="AR43" t="s">
        <v>4160</v>
      </c>
      <c r="AT43" s="212" t="s">
        <v>4196</v>
      </c>
      <c r="AU43" s="212">
        <v>32</v>
      </c>
      <c r="AV43" s="212">
        <v>2</v>
      </c>
      <c r="AX43" s="16" t="str">
        <f t="shared" si="11"/>
        <v>drop table db_custscience_interns.col_32_DB_CUSTBASE_PRODREFRESH_ODS_BRAND_CUSTOMER_T_distinct_values_table_stats;</v>
      </c>
      <c r="AY43" t="s">
        <v>4235</v>
      </c>
      <c r="BA43" s="16" t="str">
        <f t="shared" si="12"/>
        <v>create table db_custscience_interns.col_32_DB_CUSTBASE_PRODREFRESH_ODS_BRAND_CUSTOMER_T_null_value_count_table_stats (col_id int, null_value_count bigint) Row format delimited Fields terminated by '\t' Lines terminated by '\n'  Stored as textfile ;</v>
      </c>
      <c r="BB43" t="s">
        <v>4340</v>
      </c>
      <c r="BE43" s="16" t="str">
        <f t="shared" si="13"/>
        <v xml:space="preserve">insert into table db_custscience_interns.col_32_DB_CUSTBASE_PRODREFRESH_ODS_BRAND_CUSTOMER_T_null_value_count_table_stats select '32' as col_id, count (cust_key) as null_value_count where FLAG_MAILABLE_ONLINE IS NULL </v>
      </c>
      <c r="BF43" t="s">
        <v>4270</v>
      </c>
      <c r="BI43" s="16" t="str">
        <f t="shared" si="14"/>
        <v>insert into table db_custscience_interns.SUMMARY_of_DB_CUSTBASE_PRODREFRESH_ODS_BRAND_CUSTOMER_T_null_value_count_table_stats select col_id, null_value_count from db_custscience_interns.col_32_DB_CUSTBASE_PRODREFRESH_ODS_BRAND_CUSTOMER_T_null_value_count_table_stats ;</v>
      </c>
      <c r="BJ43" t="s">
        <v>4377</v>
      </c>
      <c r="BL43" s="212" t="s">
        <v>4413</v>
      </c>
      <c r="BM43" s="212">
        <v>32</v>
      </c>
      <c r="BN43" s="212">
        <v>0</v>
      </c>
      <c r="BP43" s="16" t="str">
        <f t="shared" si="15"/>
        <v>drop table db_custscience_interns.col_32_DB_CUSTBASE_PRODREFRESH_ODS_BRAND_CUSTOMER_T_null_value_count_table_stats ;</v>
      </c>
      <c r="BQ43" t="s">
        <v>4305</v>
      </c>
    </row>
    <row r="44" spans="1:69">
      <c r="A44" t="s">
        <v>3219</v>
      </c>
      <c r="B44" s="16" t="str">
        <f t="shared" si="2"/>
        <v>phone_number string</v>
      </c>
      <c r="C44" s="20">
        <f t="shared" si="3"/>
        <v>13</v>
      </c>
      <c r="D44" s="20">
        <f t="shared" si="4"/>
        <v>0</v>
      </c>
      <c r="E44" s="20"/>
      <c r="F44" s="20"/>
      <c r="G44" s="36" t="str">
        <f t="shared" si="0"/>
        <v>PHONE_NUMBER</v>
      </c>
      <c r="H44" s="36" t="str">
        <f t="shared" si="1"/>
        <v>string</v>
      </c>
      <c r="I44" s="226">
        <v>33</v>
      </c>
      <c r="J44" s="224">
        <f t="shared" si="5"/>
        <v>0</v>
      </c>
      <c r="K44" s="224">
        <f t="shared" si="6"/>
        <v>199057039</v>
      </c>
      <c r="N44" s="169"/>
      <c r="O44" s="169"/>
      <c r="P44" s="169"/>
      <c r="R44" s="164"/>
      <c r="S44" s="164"/>
      <c r="T44" s="164"/>
      <c r="U44" s="164"/>
      <c r="V44" s="164"/>
      <c r="W44" s="164"/>
      <c r="X44" s="164"/>
      <c r="Y44" s="164"/>
      <c r="Z44" s="164"/>
      <c r="AA44" s="164"/>
      <c r="AB44" s="164"/>
      <c r="AC44" s="164"/>
      <c r="AD44" s="164"/>
      <c r="AE44" s="164"/>
      <c r="AF44" s="164"/>
      <c r="AG44" s="164"/>
      <c r="AH44" s="197" t="str">
        <f t="shared" si="7"/>
        <v>col_33</v>
      </c>
      <c r="AI44" s="196" t="str">
        <f t="shared" si="8"/>
        <v>create table db_custscience_interns.col_33_DB_CUSTBASE_PRODREFRESH_ODS_BRAND_CUSTOMER_T_distinct_values_table_stats (col_id int, distinct_values bigint) Row format delimited Fields terminated by '\t' Lines terminated by '\n'  Stored as textfile ;</v>
      </c>
      <c r="AJ44" t="s">
        <v>4086</v>
      </c>
      <c r="AM44" s="16" t="str">
        <f t="shared" si="9"/>
        <v>insert into table db_custscience_interns.col_33_DB_CUSTBASE_PRODREFRESH_ODS_BRAND_CUSTOMER_T_distinct_values_table_stats select '33' as col_id, count (distinct PHONE_NUMBER) as distinct_values</v>
      </c>
      <c r="AN44" t="s">
        <v>4122</v>
      </c>
      <c r="AQ44" s="16" t="str">
        <f t="shared" si="10"/>
        <v>insert into table db_custscience_interns.SUMMARY_of_DB_CUSTBASE_PRODREFRESH_ODS_BRAND_CUSTOMER_T_distinct_values_table_stats select col_id, distinct_values from db_custscience_interns.col_33_DB_CUSTBASE_PRODREFRESH_ODS_BRAND_CUSTOMER_T_distinct_values_table_stats ;</v>
      </c>
      <c r="AR44" t="s">
        <v>4161</v>
      </c>
      <c r="AT44" s="212" t="s">
        <v>4197</v>
      </c>
      <c r="AU44" s="212">
        <v>33</v>
      </c>
      <c r="AV44" s="212">
        <v>0</v>
      </c>
      <c r="AX44" s="16" t="str">
        <f t="shared" si="11"/>
        <v>drop table db_custscience_interns.col_33_DB_CUSTBASE_PRODREFRESH_ODS_BRAND_CUSTOMER_T_distinct_values_table_stats;</v>
      </c>
      <c r="AY44" t="s">
        <v>4236</v>
      </c>
      <c r="BA44" s="16" t="str">
        <f t="shared" si="12"/>
        <v>create table db_custscience_interns.col_33_DB_CUSTBASE_PRODREFRESH_ODS_BRAND_CUSTOMER_T_null_value_count_table_stats (col_id int, null_value_count bigint) Row format delimited Fields terminated by '\t' Lines terminated by '\n'  Stored as textfile ;</v>
      </c>
      <c r="BB44" t="s">
        <v>4341</v>
      </c>
      <c r="BE44" s="16" t="str">
        <f t="shared" si="13"/>
        <v xml:space="preserve">insert into table db_custscience_interns.col_33_DB_CUSTBASE_PRODREFRESH_ODS_BRAND_CUSTOMER_T_null_value_count_table_stats select '33' as col_id, count (cust_key) as null_value_count where PHONE_NUMBER IS NULL </v>
      </c>
      <c r="BF44" t="s">
        <v>4271</v>
      </c>
      <c r="BI44" s="16" t="str">
        <f t="shared" si="14"/>
        <v>insert into table db_custscience_interns.SUMMARY_of_DB_CUSTBASE_PRODREFRESH_ODS_BRAND_CUSTOMER_T_null_value_count_table_stats select col_id, null_value_count from db_custscience_interns.col_33_DB_CUSTBASE_PRODREFRESH_ODS_BRAND_CUSTOMER_T_null_value_count_table_stats ;</v>
      </c>
      <c r="BJ44" t="s">
        <v>4378</v>
      </c>
      <c r="BL44" s="212" t="s">
        <v>4414</v>
      </c>
      <c r="BM44" s="212">
        <v>33</v>
      </c>
      <c r="BN44" s="212">
        <v>199057039</v>
      </c>
      <c r="BP44" s="16" t="str">
        <f t="shared" si="15"/>
        <v>drop table db_custscience_interns.col_33_DB_CUSTBASE_PRODREFRESH_ODS_BRAND_CUSTOMER_T_null_value_count_table_stats ;</v>
      </c>
      <c r="BQ44" t="s">
        <v>4306</v>
      </c>
    </row>
    <row r="45" spans="1:69">
      <c r="A45" t="s">
        <v>80</v>
      </c>
      <c r="B45" s="16" t="str">
        <f t="shared" si="2"/>
        <v>crt_tmst string</v>
      </c>
      <c r="C45" s="20">
        <f t="shared" si="3"/>
        <v>9</v>
      </c>
      <c r="D45" s="20">
        <f t="shared" si="4"/>
        <v>0</v>
      </c>
      <c r="E45" s="20"/>
      <c r="F45" s="20"/>
      <c r="G45" s="36" t="str">
        <f t="shared" si="0"/>
        <v>CRT_TMST</v>
      </c>
      <c r="H45" s="36" t="str">
        <f t="shared" si="1"/>
        <v>string</v>
      </c>
      <c r="I45" s="226">
        <v>34</v>
      </c>
      <c r="J45" s="224">
        <f t="shared" si="5"/>
        <v>8894</v>
      </c>
      <c r="K45" s="224">
        <f t="shared" si="6"/>
        <v>0</v>
      </c>
      <c r="N45" s="169"/>
      <c r="O45" s="169"/>
      <c r="P45" s="169"/>
      <c r="R45" s="164"/>
      <c r="S45" s="164"/>
      <c r="T45" s="164"/>
      <c r="U45" s="164"/>
      <c r="V45" s="164"/>
      <c r="W45" s="164"/>
      <c r="X45" s="164"/>
      <c r="Y45" s="164"/>
      <c r="Z45" s="164"/>
      <c r="AA45" s="164"/>
      <c r="AB45" s="164"/>
      <c r="AC45" s="164"/>
      <c r="AD45" s="164"/>
      <c r="AE45" s="164"/>
      <c r="AF45" s="164"/>
      <c r="AG45" s="164"/>
      <c r="AH45" s="197" t="str">
        <f t="shared" si="7"/>
        <v>col_34</v>
      </c>
      <c r="AI45" s="196" t="str">
        <f t="shared" si="8"/>
        <v>create table db_custscience_interns.col_34_DB_CUSTBASE_PRODREFRESH_ODS_BRAND_CUSTOMER_T_distinct_values_table_stats (col_id int, distinct_values bigint) Row format delimited Fields terminated by '\t' Lines terminated by '\n'  Stored as textfile ;</v>
      </c>
      <c r="AJ45" t="s">
        <v>4087</v>
      </c>
      <c r="AM45" s="16" t="str">
        <f t="shared" si="9"/>
        <v>insert into table db_custscience_interns.col_34_DB_CUSTBASE_PRODREFRESH_ODS_BRAND_CUSTOMER_T_distinct_values_table_stats select '34' as col_id, count (distinct CRT_TMST) as distinct_values</v>
      </c>
      <c r="AN45" t="s">
        <v>4123</v>
      </c>
      <c r="AQ45" s="16" t="str">
        <f t="shared" si="10"/>
        <v>insert into table db_custscience_interns.SUMMARY_of_DB_CUSTBASE_PRODREFRESH_ODS_BRAND_CUSTOMER_T_distinct_values_table_stats select col_id, distinct_values from db_custscience_interns.col_34_DB_CUSTBASE_PRODREFRESH_ODS_BRAND_CUSTOMER_T_distinct_values_table_stats ;</v>
      </c>
      <c r="AR45" t="s">
        <v>4162</v>
      </c>
      <c r="AT45" s="212" t="s">
        <v>4198</v>
      </c>
      <c r="AU45" s="212">
        <v>34</v>
      </c>
      <c r="AV45" s="212">
        <v>8894</v>
      </c>
      <c r="AX45" s="16" t="str">
        <f t="shared" si="11"/>
        <v>drop table db_custscience_interns.col_34_DB_CUSTBASE_PRODREFRESH_ODS_BRAND_CUSTOMER_T_distinct_values_table_stats;</v>
      </c>
      <c r="AY45" t="s">
        <v>4237</v>
      </c>
      <c r="BA45" s="16" t="str">
        <f t="shared" si="12"/>
        <v>create table db_custscience_interns.col_34_DB_CUSTBASE_PRODREFRESH_ODS_BRAND_CUSTOMER_T_null_value_count_table_stats (col_id int, null_value_count bigint) Row format delimited Fields terminated by '\t' Lines terminated by '\n'  Stored as textfile ;</v>
      </c>
      <c r="BB45" t="s">
        <v>4342</v>
      </c>
      <c r="BE45" s="16" t="str">
        <f t="shared" si="13"/>
        <v xml:space="preserve">insert into table db_custscience_interns.col_34_DB_CUSTBASE_PRODREFRESH_ODS_BRAND_CUSTOMER_T_null_value_count_table_stats select '34' as col_id, count (cust_key) as null_value_count where CRT_TMST IS NULL </v>
      </c>
      <c r="BF45" t="s">
        <v>4272</v>
      </c>
      <c r="BI45" s="16" t="str">
        <f t="shared" si="14"/>
        <v>insert into table db_custscience_interns.SUMMARY_of_DB_CUSTBASE_PRODREFRESH_ODS_BRAND_CUSTOMER_T_null_value_count_table_stats select col_id, null_value_count from db_custscience_interns.col_34_DB_CUSTBASE_PRODREFRESH_ODS_BRAND_CUSTOMER_T_null_value_count_table_stats ;</v>
      </c>
      <c r="BJ45" t="s">
        <v>4379</v>
      </c>
      <c r="BL45" s="212" t="s">
        <v>4415</v>
      </c>
      <c r="BM45" s="212">
        <v>34</v>
      </c>
      <c r="BN45" s="212">
        <v>0</v>
      </c>
      <c r="BP45" s="16" t="str">
        <f t="shared" si="15"/>
        <v>drop table db_custscience_interns.col_34_DB_CUSTBASE_PRODREFRESH_ODS_BRAND_CUSTOMER_T_null_value_count_table_stats ;</v>
      </c>
      <c r="BQ45" t="s">
        <v>4307</v>
      </c>
    </row>
    <row r="46" spans="1:69" ht="15.75" thickBot="1">
      <c r="A46" t="s">
        <v>81</v>
      </c>
      <c r="B46" s="16" t="str">
        <f t="shared" si="2"/>
        <v>updt_tmst string</v>
      </c>
      <c r="C46" s="20">
        <f t="shared" si="3"/>
        <v>10</v>
      </c>
      <c r="D46" s="20">
        <f t="shared" si="4"/>
        <v>0</v>
      </c>
      <c r="E46" s="20"/>
      <c r="F46" s="20"/>
      <c r="G46" s="36" t="str">
        <f t="shared" si="0"/>
        <v>UPDT_TMST</v>
      </c>
      <c r="H46" s="36" t="str">
        <f t="shared" si="1"/>
        <v>string</v>
      </c>
      <c r="I46" s="226">
        <v>35</v>
      </c>
      <c r="J46" s="224">
        <f t="shared" si="5"/>
        <v>8894</v>
      </c>
      <c r="K46" s="224">
        <f t="shared" si="6"/>
        <v>0</v>
      </c>
      <c r="N46" s="172"/>
      <c r="O46" s="172"/>
      <c r="P46" s="172"/>
      <c r="R46" s="164"/>
      <c r="S46" s="164"/>
      <c r="T46" s="164"/>
      <c r="U46" s="164"/>
      <c r="V46" s="164"/>
      <c r="W46" s="164"/>
      <c r="X46" s="164"/>
      <c r="Y46" s="164"/>
      <c r="Z46" s="164"/>
      <c r="AA46" s="164"/>
      <c r="AB46" s="164"/>
      <c r="AC46" s="164"/>
      <c r="AD46" s="164"/>
      <c r="AE46" s="164"/>
      <c r="AF46" s="164"/>
      <c r="AG46" s="164"/>
      <c r="AH46" s="197" t="str">
        <f t="shared" si="7"/>
        <v>col_35</v>
      </c>
      <c r="AI46" s="196" t="str">
        <f t="shared" si="8"/>
        <v>create table db_custscience_interns.col_35_DB_CUSTBASE_PRODREFRESH_ODS_BRAND_CUSTOMER_T_distinct_values_table_stats (col_id int, distinct_values bigint) Row format delimited Fields terminated by '\t' Lines terminated by '\n'  Stored as textfile ;</v>
      </c>
      <c r="AJ46" t="s">
        <v>4088</v>
      </c>
      <c r="AM46" s="16" t="str">
        <f t="shared" si="9"/>
        <v>insert into table db_custscience_interns.col_35_DB_CUSTBASE_PRODREFRESH_ODS_BRAND_CUSTOMER_T_distinct_values_table_stats select '35' as col_id, count (distinct UPDT_TMST) as distinct_values</v>
      </c>
      <c r="AN46" t="s">
        <v>4124</v>
      </c>
      <c r="AQ46" s="16" t="str">
        <f t="shared" si="10"/>
        <v>insert into table db_custscience_interns.SUMMARY_of_DB_CUSTBASE_PRODREFRESH_ODS_BRAND_CUSTOMER_T_distinct_values_table_stats select col_id, distinct_values from db_custscience_interns.col_35_DB_CUSTBASE_PRODREFRESH_ODS_BRAND_CUSTOMER_T_distinct_values_table_stats ;</v>
      </c>
      <c r="AR46" t="s">
        <v>4163</v>
      </c>
      <c r="AT46" s="212" t="s">
        <v>4199</v>
      </c>
      <c r="AU46" s="212">
        <v>35</v>
      </c>
      <c r="AV46" s="212">
        <v>8894</v>
      </c>
      <c r="AX46" s="16" t="str">
        <f t="shared" si="11"/>
        <v>drop table db_custscience_interns.col_35_DB_CUSTBASE_PRODREFRESH_ODS_BRAND_CUSTOMER_T_distinct_values_table_stats;</v>
      </c>
      <c r="AY46" t="s">
        <v>4238</v>
      </c>
      <c r="BA46" s="16" t="str">
        <f t="shared" si="12"/>
        <v>create table db_custscience_interns.col_35_DB_CUSTBASE_PRODREFRESH_ODS_BRAND_CUSTOMER_T_null_value_count_table_stats (col_id int, null_value_count bigint) Row format delimited Fields terminated by '\t' Lines terminated by '\n'  Stored as textfile ;</v>
      </c>
      <c r="BB46" t="s">
        <v>4343</v>
      </c>
      <c r="BE46" s="16" t="str">
        <f t="shared" si="13"/>
        <v xml:space="preserve">insert into table db_custscience_interns.col_35_DB_CUSTBASE_PRODREFRESH_ODS_BRAND_CUSTOMER_T_null_value_count_table_stats select '35' as col_id, count (cust_key) as null_value_count where UPDT_TMST IS NULL </v>
      </c>
      <c r="BF46" t="s">
        <v>4273</v>
      </c>
      <c r="BI46" s="16" t="str">
        <f t="shared" si="14"/>
        <v>insert into table db_custscience_interns.SUMMARY_of_DB_CUSTBASE_PRODREFRESH_ODS_BRAND_CUSTOMER_T_null_value_count_table_stats select col_id, null_value_count from db_custscience_interns.col_35_DB_CUSTBASE_PRODREFRESH_ODS_BRAND_CUSTOMER_T_null_value_count_table_stats ;</v>
      </c>
      <c r="BJ46" t="s">
        <v>4380</v>
      </c>
      <c r="BL46" s="212" t="s">
        <v>4416</v>
      </c>
      <c r="BM46" s="212">
        <v>35</v>
      </c>
      <c r="BN46" s="212">
        <v>0</v>
      </c>
      <c r="BP46" s="16" t="str">
        <f t="shared" si="15"/>
        <v>drop table db_custscience_interns.col_35_DB_CUSTBASE_PRODREFRESH_ODS_BRAND_CUSTOMER_T_null_value_count_table_stats ;</v>
      </c>
      <c r="BQ46" t="s">
        <v>4308</v>
      </c>
    </row>
    <row r="47" spans="1:69">
      <c r="AN47" s="206" t="s">
        <v>4089</v>
      </c>
      <c r="BF47" s="206" t="s">
        <v>4089</v>
      </c>
    </row>
    <row r="48" spans="1:69" ht="409.5">
      <c r="A48" s="1" t="s">
        <v>3220</v>
      </c>
    </row>
    <row r="49" spans="1:61">
      <c r="A49" t="s">
        <v>3221</v>
      </c>
      <c r="R49"/>
      <c r="S49"/>
      <c r="T49"/>
      <c r="U49"/>
      <c r="V49"/>
      <c r="W49"/>
      <c r="X49"/>
      <c r="Y49"/>
      <c r="Z49"/>
      <c r="AA49"/>
      <c r="AB49"/>
      <c r="AC49"/>
      <c r="AD49"/>
      <c r="AE49"/>
      <c r="AF49"/>
      <c r="AG49"/>
      <c r="AH49"/>
      <c r="AI49"/>
      <c r="AZ49"/>
      <c r="BI49"/>
    </row>
  </sheetData>
  <mergeCells count="5">
    <mergeCell ref="G1:J1"/>
    <mergeCell ref="H3:L3"/>
    <mergeCell ref="H4:L4"/>
    <mergeCell ref="H5:L5"/>
    <mergeCell ref="H6:L6"/>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48"/>
  <sheetViews>
    <sheetView topLeftCell="B1" zoomScale="80" zoomScaleNormal="80" workbookViewId="0">
      <selection activeCell="G6" sqref="G6:K6"/>
    </sheetView>
  </sheetViews>
  <sheetFormatPr defaultColWidth="8.85546875" defaultRowHeight="15" outlineLevelCol="1"/>
  <cols>
    <col min="1" max="1" width="37.42578125" customWidth="1"/>
    <col min="2" max="2" width="16.8554687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6.85546875" style="210" customWidth="1"/>
    <col min="53" max="53" width="19.42578125" customWidth="1"/>
    <col min="58" max="58" width="15" customWidth="1"/>
    <col min="59" max="59" width="1.7109375" customWidth="1"/>
    <col min="60" max="60" width="15.42578125" customWidth="1"/>
    <col min="61" max="61" width="8.85546875" style="16"/>
    <col min="62" max="62" width="25.42578125" customWidth="1"/>
    <col min="63" max="63" width="16.85546875" customWidth="1"/>
    <col min="64" max="64" width="17.140625" customWidth="1"/>
    <col min="66" max="66" width="10.85546875" customWidth="1"/>
  </cols>
  <sheetData>
    <row r="1" spans="1:73" ht="19.5" thickBot="1">
      <c r="G1" s="218" t="str">
        <f>UPPER(H5)</f>
        <v>ODS_BRAND_EMAIL_T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DB_CUSTBASE_PRODREFRESH.ods_brand_email_t acquisition_date = "22-APR-17" limit 10000;'&gt;DB_CUSTBASE_PRODREFRESH_DB_CUSTBASE_PRODREFRESH.ods_brand_email_t_10k_sample.txt;</v>
      </c>
    </row>
    <row r="4" spans="1:73" ht="15.75" thickBot="1">
      <c r="G4" s="3" t="s">
        <v>88</v>
      </c>
      <c r="H4" s="219" t="str">
        <f>LEFT(H6,(FIND(".",H6)-1))</f>
        <v>DB_CUSTBASE_PRODREFRESH</v>
      </c>
      <c r="I4" s="219"/>
      <c r="J4" s="219"/>
      <c r="K4" s="219"/>
      <c r="L4" s="219"/>
      <c r="M4" s="219"/>
      <c r="N4" s="40" t="s">
        <v>108</v>
      </c>
      <c r="AM4" s="15" t="s">
        <v>4049</v>
      </c>
      <c r="BE4" s="15" t="s">
        <v>4049</v>
      </c>
      <c r="BU4" t="s">
        <v>10823</v>
      </c>
    </row>
    <row r="5" spans="1:73">
      <c r="B5" s="9"/>
      <c r="G5" s="3" t="s">
        <v>89</v>
      </c>
      <c r="H5" s="219" t="str">
        <f>RIGHT(H6,(LEN(H6)-(FIND(".",H6))))</f>
        <v>ods_brand_email_t</v>
      </c>
      <c r="I5" s="219"/>
      <c r="J5" s="219"/>
      <c r="K5" s="219"/>
      <c r="L5" s="219"/>
      <c r="M5" s="219"/>
      <c r="AM5" s="60" t="s">
        <v>10824</v>
      </c>
      <c r="BE5" s="60" t="s">
        <v>10825</v>
      </c>
    </row>
    <row r="6" spans="1:73">
      <c r="G6" s="3" t="s">
        <v>90</v>
      </c>
      <c r="H6" t="s">
        <v>4439</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10826</v>
      </c>
      <c r="BL8" t="s">
        <v>10827</v>
      </c>
    </row>
    <row r="9" spans="1:73">
      <c r="A9" t="s">
        <v>10828</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DB_CUSTBASE_PRODREFRESH.ods_brand_email_t</v>
      </c>
      <c r="AN11" s="205" t="s">
        <v>10829</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db_custscience_interns.SUMMARY_of_DB_CUSTBASE_PRODREFRESH_ods_brand_email_t_distinct_values_table_stats (col_id int, distinct_values bigint) Row format delimited Fields terminated by '\t' Lines terminated by '\n'  Stored as textfile ;</v>
      </c>
      <c r="AR11" s="205" t="s">
        <v>10830</v>
      </c>
      <c r="BE11" s="209" t="str">
        <f>"from "&amp;$H$6</f>
        <v>from DB_CUSTBASE_PRODREFRESH.ods_brand_email_t</v>
      </c>
      <c r="BF11" s="32" t="s">
        <v>10829</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db_custscience_interns.SUMMARY_of_DB_CUSTBASE_PRODREFRESH_ods_brand_email_t_null_value_count_table_stats (col_id int, null_value_count bigint) Row format delimited Fields terminated by '\t' Lines terminated by '\n'  Stored as textfile ;</v>
      </c>
      <c r="BJ11" s="32" t="s">
        <v>10831</v>
      </c>
      <c r="BL11" s="212" t="s">
        <v>2</v>
      </c>
    </row>
    <row r="12" spans="1:73">
      <c r="A12" s="222" t="s">
        <v>5444</v>
      </c>
      <c r="B12" s="16" t="str">
        <f>TRIM(A12)</f>
        <v>email_key           bigint                                  </v>
      </c>
      <c r="C12" s="20">
        <f>SEARCH(" ",B12)</f>
        <v>10</v>
      </c>
      <c r="D12" s="20">
        <f>IFERROR(SEARCH(" ",B12,C12+1),0)</f>
        <v>12</v>
      </c>
      <c r="E12" s="20">
        <f>LEN(B12)</f>
        <v>60</v>
      </c>
      <c r="F12" s="20"/>
      <c r="G12" s="62" t="str">
        <f t="shared" ref="G12:G47" si="0">UPPER(LEFT(B12,C12-1))</f>
        <v>EMAIL_KEY</v>
      </c>
      <c r="H12" s="62" t="str">
        <f t="shared" ref="H12:H47" si="1">TRIM(RIGHT(A12,LEN(A12) - (C12+1)))</f>
        <v>        bigint                                  </v>
      </c>
      <c r="I12" s="223">
        <v>1</v>
      </c>
      <c r="J12" s="224">
        <f>VLOOKUP($I12,$AU:$AV,2,FALSE)</f>
        <v>120589818</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db_custscience_interns.col_1_DB_CUSTBASE_PRODREFRESH_ods_brand_email_t_distinct_values_table_stats (col_id int, distinct_values bigint) Row format delimited Fields terminated by '\t' Lines terminated by '\n'  Stored as textfile ;</v>
      </c>
      <c r="AJ12" t="s">
        <v>10832</v>
      </c>
      <c r="AM12" s="16" t="str">
        <f>"insert into table "&amp;"db_custscience_interns."&amp;$AH12&amp;"_"&amp;$H$4&amp;"_"&amp;$H$5&amp;"_distinct_values_table_stats select "&amp;"'"&amp;$I12&amp;"'"&amp;" as col_id, count (distinct "&amp;$G12&amp;") as distinct_values"</f>
        <v>insert into table db_custscience_interns.col_1_DB_CUSTBASE_PRODREFRESH_ods_brand_email_t_distinct_values_table_stats select '1' as col_id, count (distinct EMAIL_KEY) as distinct_values</v>
      </c>
      <c r="AN12" t="s">
        <v>10833</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db_custscience_interns.SUMMARY_of_DB_CUSTBASE_PRODREFRESH_ods_brand_email_t_distinct_values_table_stats select col_id, distinct_values from db_custscience_interns.col_1_DB_CUSTBASE_PRODREFRESH_ods_brand_email_t_distinct_values_table_stats ;</v>
      </c>
      <c r="AR12" t="s">
        <v>10834</v>
      </c>
      <c r="AT12" s="212" t="s">
        <v>10704</v>
      </c>
      <c r="AU12" s="212">
        <v>1</v>
      </c>
      <c r="AV12" s="212">
        <v>120589818</v>
      </c>
      <c r="AX12" s="16" t="str">
        <f>"drop table db_custscience_interns."&amp;$AH12&amp;"_"&amp;$H$4&amp;"_"&amp;$H$5&amp;"_distinct_values_table_stats;"</f>
        <v>drop table db_custscience_interns.col_1_DB_CUSTBASE_PRODREFRESH_ods_brand_email_t_distinct_values_table_stats;</v>
      </c>
      <c r="AY12" t="s">
        <v>10835</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db_custscience_interns.col_1_DB_CUSTBASE_PRODREFRESH_ods_brand_email_t_null_value_count_table_stats (col_id int, null_value_count bigint) Row format delimited Fields terminated by '\t' Lines terminated by '\n'  Stored as textfile ;</v>
      </c>
      <c r="BB12" t="s">
        <v>10836</v>
      </c>
      <c r="BE12" s="16" t="str">
        <f t="shared" ref="BE12:BE47" si="2">"insert into table "&amp;"db_custscience_interns."&amp;$AH12&amp;"_"&amp;$H$4&amp;"_"&amp;$H$5&amp;"_null_value_count_table_stats select "&amp;"'"&amp;$I12&amp;"'"&amp;" as col_id, count (email_key) as null_value_count where "&amp;$G12&amp;" IS NULL "</f>
        <v xml:space="preserve">insert into table db_custscience_interns.col_1_DB_CUSTBASE_PRODREFRESH_ods_brand_email_t_null_value_count_table_stats select '1' as col_id, count (email_key) as null_value_count where EMAIL_KEY IS NULL </v>
      </c>
      <c r="BF12" t="s">
        <v>10837</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db_custscience_interns.SUMMARY_of_DB_CUSTBASE_PRODREFRESH_ods_brand_email_t_null_value_count_table_stats select col_id, null_value_count from db_custscience_interns.col_1_DB_CUSTBASE_PRODREFRESH_ods_brand_email_t_null_value_count_table_stats ;</v>
      </c>
      <c r="BJ12" t="s">
        <v>10838</v>
      </c>
      <c r="BL12" s="212" t="s">
        <v>5214</v>
      </c>
      <c r="BM12" s="212">
        <v>1</v>
      </c>
      <c r="BN12" s="212">
        <v>0</v>
      </c>
      <c r="BP12" s="16" t="str">
        <f>"drop table db_custscience_interns."&amp;$AH12&amp;"_"&amp;$H$4&amp;"_"&amp;$H$5&amp;"_null_value_count_table_stats ;"</f>
        <v>drop table db_custscience_interns.col_1_DB_CUSTBASE_PRODREFRESH_ods_brand_email_t_null_value_count_table_stats ;</v>
      </c>
      <c r="BQ12" t="s">
        <v>10839</v>
      </c>
    </row>
    <row r="13" spans="1:73">
      <c r="A13" s="222" t="s">
        <v>5216</v>
      </c>
      <c r="B13" s="16" t="str">
        <f t="shared" ref="B13:B47" si="3">TRIM(A13)</f>
        <v>brand               string                                  </v>
      </c>
      <c r="C13" s="20">
        <f t="shared" ref="C13:C47" si="4">SEARCH(" ",B13)</f>
        <v>6</v>
      </c>
      <c r="D13" s="20">
        <f t="shared" ref="D13:D47" si="5">IFERROR(SEARCH(" ",B13,C13+1),0)</f>
        <v>8</v>
      </c>
      <c r="E13" s="20"/>
      <c r="F13" s="20"/>
      <c r="G13" s="36" t="str">
        <f t="shared" si="0"/>
        <v>BRAND</v>
      </c>
      <c r="H13" s="36" t="str">
        <f t="shared" si="1"/>
        <v>            string                                  </v>
      </c>
      <c r="I13" s="226">
        <v>2</v>
      </c>
      <c r="J13" s="224">
        <f t="shared" ref="J13:J47" si="6">VLOOKUP($I13,$AU:$AV,2,FALSE)</f>
        <v>7</v>
      </c>
      <c r="K13" s="224">
        <f t="shared" ref="K13:K47" si="7">VLOOKUP($I13,$BM:$BN,2,FALSE)</f>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5" si="8">"col_"&amp;I13</f>
        <v>col_2</v>
      </c>
      <c r="AI13" s="196" t="str">
        <f t="shared" ref="AI13:AI46"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db_custscience_interns.col_2_DB_CUSTBASE_PRODREFRESH_ods_brand_email_t_distinct_values_table_stats (col_id int, distinct_values bigint) Row format delimited Fields terminated by '\t' Lines terminated by '\n'  Stored as textfile ;</v>
      </c>
      <c r="AJ13" t="s">
        <v>10840</v>
      </c>
      <c r="AM13" s="16" t="str">
        <f t="shared" ref="AM13:AM47" si="10">"insert into table "&amp;"db_custscience_interns."&amp;$AH13&amp;"_"&amp;$H$4&amp;"_"&amp;$H$5&amp;"_distinct_values_table_stats select "&amp;"'"&amp;$I13&amp;"'"&amp;" as col_id, count (distinct "&amp;$G13&amp;") as distinct_values"</f>
        <v>insert into table db_custscience_interns.col_2_DB_CUSTBASE_PRODREFRESH_ods_brand_email_t_distinct_values_table_stats select '2' as col_id, count (distinct BRAND) as distinct_values</v>
      </c>
      <c r="AN13" t="s">
        <v>10841</v>
      </c>
      <c r="AQ13" s="16" t="str">
        <f t="shared" ref="AQ13:AQ47"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db_custscience_interns.SUMMARY_of_DB_CUSTBASE_PRODREFRESH_ods_brand_email_t_distinct_values_table_stats select col_id, distinct_values from db_custscience_interns.col_2_DB_CUSTBASE_PRODREFRESH_ods_brand_email_t_distinct_values_table_stats ;</v>
      </c>
      <c r="AR13" t="s">
        <v>10842</v>
      </c>
      <c r="AT13" s="212" t="s">
        <v>5220</v>
      </c>
      <c r="AU13" s="212">
        <v>2</v>
      </c>
      <c r="AV13" s="212">
        <v>7</v>
      </c>
      <c r="AX13" s="16" t="str">
        <f t="shared" ref="AX13:AX47" si="12">"drop table db_custscience_interns."&amp;$AH13&amp;"_"&amp;$H$4&amp;"_"&amp;$H$5&amp;"_distinct_values_table_stats;"</f>
        <v>drop table db_custscience_interns.col_2_DB_CUSTBASE_PRODREFRESH_ods_brand_email_t_distinct_values_table_stats;</v>
      </c>
      <c r="AY13" t="s">
        <v>10843</v>
      </c>
      <c r="BA13" s="16" t="str">
        <f t="shared" ref="BA13:BA47"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db_custscience_interns.col_2_DB_CUSTBASE_PRODREFRESH_ods_brand_email_t_null_value_count_table_stats (col_id int, null_value_count bigint) Row format delimited Fields terminated by '\t' Lines terminated by '\n'  Stored as textfile ;</v>
      </c>
      <c r="BB13" t="s">
        <v>10844</v>
      </c>
      <c r="BE13" s="16" t="str">
        <f t="shared" si="2"/>
        <v xml:space="preserve">insert into table db_custscience_interns.col_2_DB_CUSTBASE_PRODREFRESH_ods_brand_email_t_null_value_count_table_stats select '2' as col_id, count (email_key) as null_value_count where BRAND IS NULL </v>
      </c>
      <c r="BF13" t="s">
        <v>10845</v>
      </c>
      <c r="BI13" s="16" t="str">
        <f t="shared" ref="BI13:BI47"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db_custscience_interns.SUMMARY_of_DB_CUSTBASE_PRODREFRESH_ods_brand_email_t_null_value_count_table_stats select col_id, null_value_count from db_custscience_interns.col_2_DB_CUSTBASE_PRODREFRESH_ods_brand_email_t_null_value_count_table_stats ;</v>
      </c>
      <c r="BJ13" t="s">
        <v>10846</v>
      </c>
      <c r="BL13" s="212" t="s">
        <v>5225</v>
      </c>
      <c r="BM13" s="212">
        <v>2</v>
      </c>
      <c r="BN13" s="212">
        <v>0</v>
      </c>
      <c r="BP13" s="16" t="str">
        <f t="shared" ref="BP13:BP47" si="15">"drop table db_custscience_interns."&amp;$AH13&amp;"_"&amp;$H$4&amp;"_"&amp;$H$5&amp;"_null_value_count_table_stats ;"</f>
        <v>drop table db_custscience_interns.col_2_DB_CUSTBASE_PRODREFRESH_ods_brand_email_t_null_value_count_table_stats ;</v>
      </c>
      <c r="BQ13" t="s">
        <v>10847</v>
      </c>
    </row>
    <row r="14" spans="1:73">
      <c r="A14" s="222" t="s">
        <v>10848</v>
      </c>
      <c r="B14" s="16" t="str">
        <f t="shared" si="3"/>
        <v>acquisition_date    string                                  </v>
      </c>
      <c r="C14" s="20">
        <f t="shared" si="4"/>
        <v>18</v>
      </c>
      <c r="D14" s="20">
        <f t="shared" si="5"/>
        <v>20</v>
      </c>
      <c r="E14" s="20"/>
      <c r="F14" s="20"/>
      <c r="G14" s="36" t="str">
        <f t="shared" si="0"/>
        <v>ACQUISITION_DATE </v>
      </c>
      <c r="H14" s="36" t="str">
        <f t="shared" si="1"/>
        <v>string                                  </v>
      </c>
      <c r="I14" s="226">
        <v>3</v>
      </c>
      <c r="J14" s="224">
        <f t="shared" si="6"/>
        <v>7216</v>
      </c>
      <c r="K14" s="224">
        <f t="shared" si="7"/>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db_custscience_interns.col_3_DB_CUSTBASE_PRODREFRESH_ods_brand_email_t_distinct_values_table_stats (col_id int, distinct_values bigint) Row format delimited Fields terminated by '\t' Lines terminated by '\n'  Stored as textfile ;</v>
      </c>
      <c r="AJ14" t="s">
        <v>10849</v>
      </c>
      <c r="AM14" s="16" t="str">
        <f t="shared" si="10"/>
        <v>insert into table db_custscience_interns.col_3_DB_CUSTBASE_PRODREFRESH_ods_brand_email_t_distinct_values_table_stats select '3' as col_id, count (distinct ACQUISITION_DATE ) as distinct_values</v>
      </c>
      <c r="AN14" t="s">
        <v>10850</v>
      </c>
      <c r="AQ14" s="16" t="str">
        <f t="shared" si="11"/>
        <v>insert into table db_custscience_interns.SUMMARY_of_DB_CUSTBASE_PRODREFRESH_ods_brand_email_t_distinct_values_table_stats select col_id, distinct_values from db_custscience_interns.col_3_DB_CUSTBASE_PRODREFRESH_ods_brand_email_t_distinct_values_table_stats ;</v>
      </c>
      <c r="AR14" t="s">
        <v>10851</v>
      </c>
      <c r="AT14" s="212" t="s">
        <v>5378</v>
      </c>
      <c r="AU14" s="212">
        <v>11</v>
      </c>
      <c r="AV14" s="212">
        <v>2</v>
      </c>
      <c r="AX14" s="16" t="str">
        <f t="shared" si="12"/>
        <v>drop table db_custscience_interns.col_3_DB_CUSTBASE_PRODREFRESH_ods_brand_email_t_distinct_values_table_stats;</v>
      </c>
      <c r="AY14" t="s">
        <v>10852</v>
      </c>
      <c r="BA14" s="16" t="str">
        <f t="shared" si="13"/>
        <v>create table db_custscience_interns.col_3_DB_CUSTBASE_PRODREFRESH_ods_brand_email_t_null_value_count_table_stats (col_id int, null_value_count bigint) Row format delimited Fields terminated by '\t' Lines terminated by '\n'  Stored as textfile ;</v>
      </c>
      <c r="BB14" t="s">
        <v>10853</v>
      </c>
      <c r="BE14" s="16" t="str">
        <f t="shared" si="2"/>
        <v xml:space="preserve">insert into table db_custscience_interns.col_3_DB_CUSTBASE_PRODREFRESH_ods_brand_email_t_null_value_count_table_stats select '3' as col_id, count (email_key) as null_value_count where ACQUISITION_DATE  IS NULL </v>
      </c>
      <c r="BF14" t="s">
        <v>10854</v>
      </c>
      <c r="BI14" s="16" t="str">
        <f t="shared" si="14"/>
        <v>insert into table db_custscience_interns.SUMMARY_of_DB_CUSTBASE_PRODREFRESH_ods_brand_email_t_null_value_count_table_stats select col_id, null_value_count from db_custscience_interns.col_3_DB_CUSTBASE_PRODREFRESH_ods_brand_email_t_null_value_count_table_stats ;</v>
      </c>
      <c r="BJ14" t="s">
        <v>10855</v>
      </c>
      <c r="BL14" s="212" t="s">
        <v>10856</v>
      </c>
      <c r="BM14" s="212">
        <v>11</v>
      </c>
      <c r="BN14" s="212">
        <v>102231756</v>
      </c>
      <c r="BP14" s="16" t="str">
        <f t="shared" si="15"/>
        <v>drop table db_custscience_interns.col_3_DB_CUSTBASE_PRODREFRESH_ods_brand_email_t_null_value_count_table_stats ;</v>
      </c>
      <c r="BQ14" t="s">
        <v>10857</v>
      </c>
    </row>
    <row r="15" spans="1:73">
      <c r="A15" s="222" t="s">
        <v>5768</v>
      </c>
      <c r="B15" s="16" t="str">
        <f t="shared" si="3"/>
        <v>source_code_key     bigint                                  </v>
      </c>
      <c r="C15" s="20">
        <f t="shared" si="4"/>
        <v>16</v>
      </c>
      <c r="D15" s="20">
        <f t="shared" si="5"/>
        <v>18</v>
      </c>
      <c r="E15" s="20"/>
      <c r="F15" s="20"/>
      <c r="G15" s="36" t="str">
        <f t="shared" si="0"/>
        <v>SOURCE_CODE_KEY</v>
      </c>
      <c r="H15" s="36" t="str">
        <f t="shared" si="1"/>
        <v>  bigint                                  </v>
      </c>
      <c r="I15" s="226">
        <v>4</v>
      </c>
      <c r="J15" s="224">
        <f t="shared" si="6"/>
        <v>147807</v>
      </c>
      <c r="K15" s="224">
        <f t="shared" si="7"/>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db_custscience_interns.col_4_DB_CUSTBASE_PRODREFRESH_ods_brand_email_t_distinct_values_table_stats (col_id int, distinct_values bigint) Row format delimited Fields terminated by '\t' Lines terminated by '\n'  Stored as textfile ;</v>
      </c>
      <c r="AJ15" t="s">
        <v>10858</v>
      </c>
      <c r="AM15" s="16" t="str">
        <f t="shared" si="10"/>
        <v>insert into table db_custscience_interns.col_4_DB_CUSTBASE_PRODREFRESH_ods_brand_email_t_distinct_values_table_stats select '4' as col_id, count (distinct SOURCE_CODE_KEY) as distinct_values</v>
      </c>
      <c r="AN15" t="s">
        <v>10859</v>
      </c>
      <c r="AQ15" s="16" t="str">
        <f t="shared" si="11"/>
        <v>insert into table db_custscience_interns.SUMMARY_of_DB_CUSTBASE_PRODREFRESH_ods_brand_email_t_distinct_values_table_stats select col_id, distinct_values from db_custscience_interns.col_4_DB_CUSTBASE_PRODREFRESH_ods_brand_email_t_distinct_values_table_stats ;</v>
      </c>
      <c r="AR15" t="s">
        <v>10860</v>
      </c>
      <c r="AT15" s="212" t="s">
        <v>6471</v>
      </c>
      <c r="AU15" s="212">
        <v>12</v>
      </c>
      <c r="AV15" s="212">
        <v>3</v>
      </c>
      <c r="AX15" s="16" t="str">
        <f t="shared" si="12"/>
        <v>drop table db_custscience_interns.col_4_DB_CUSTBASE_PRODREFRESH_ods_brand_email_t_distinct_values_table_stats;</v>
      </c>
      <c r="AY15" t="s">
        <v>10861</v>
      </c>
      <c r="BA15" s="16" t="str">
        <f t="shared" si="13"/>
        <v>create table db_custscience_interns.col_4_DB_CUSTBASE_PRODREFRESH_ods_brand_email_t_null_value_count_table_stats (col_id int, null_value_count bigint) Row format delimited Fields terminated by '\t' Lines terminated by '\n'  Stored as textfile ;</v>
      </c>
      <c r="BB15" t="s">
        <v>10862</v>
      </c>
      <c r="BE15" s="16" t="str">
        <f t="shared" si="2"/>
        <v xml:space="preserve">insert into table db_custscience_interns.col_4_DB_CUSTBASE_PRODREFRESH_ods_brand_email_t_null_value_count_table_stats select '4' as col_id, count (email_key) as null_value_count where SOURCE_CODE_KEY IS NULL </v>
      </c>
      <c r="BF15" t="s">
        <v>10863</v>
      </c>
      <c r="BI15" s="16" t="str">
        <f t="shared" si="14"/>
        <v>insert into table db_custscience_interns.SUMMARY_of_DB_CUSTBASE_PRODREFRESH_ods_brand_email_t_null_value_count_table_stats select col_id, null_value_count from db_custscience_interns.col_4_DB_CUSTBASE_PRODREFRESH_ods_brand_email_t_null_value_count_table_stats ;</v>
      </c>
      <c r="BJ15" t="s">
        <v>10864</v>
      </c>
      <c r="BL15" s="212" t="s">
        <v>10865</v>
      </c>
      <c r="BM15" s="212">
        <v>12</v>
      </c>
      <c r="BN15" s="212">
        <v>168267439</v>
      </c>
      <c r="BP15" s="16" t="str">
        <f t="shared" si="15"/>
        <v>drop table db_custscience_interns.col_4_DB_CUSTBASE_PRODREFRESH_ods_brand_email_t_null_value_count_table_stats ;</v>
      </c>
      <c r="BQ15" t="s">
        <v>10866</v>
      </c>
    </row>
    <row r="16" spans="1:73">
      <c r="A16" s="222" t="s">
        <v>10867</v>
      </c>
      <c r="B16" s="16" t="str">
        <f t="shared" si="3"/>
        <v>email_address       string                                  </v>
      </c>
      <c r="C16" s="20">
        <f t="shared" si="4"/>
        <v>14</v>
      </c>
      <c r="D16" s="20">
        <f t="shared" si="5"/>
        <v>16</v>
      </c>
      <c r="E16" s="20"/>
      <c r="F16" s="20"/>
      <c r="G16" s="36" t="str">
        <f t="shared" si="0"/>
        <v>EMAIL_ADDRESS</v>
      </c>
      <c r="H16" s="36" t="str">
        <f t="shared" si="1"/>
        <v>    string                                  </v>
      </c>
      <c r="I16" s="226">
        <v>5</v>
      </c>
      <c r="J16" s="224">
        <f t="shared" si="6"/>
        <v>109405816</v>
      </c>
      <c r="K16" s="224">
        <f t="shared" si="7"/>
        <v>16813623</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db_custscience_interns.col_5_DB_CUSTBASE_PRODREFRESH_ods_brand_email_t_distinct_values_table_stats (col_id int, distinct_values bigint) Row format delimited Fields terminated by '\t' Lines terminated by '\n'  Stored as textfile ;</v>
      </c>
      <c r="AJ16" t="s">
        <v>10868</v>
      </c>
      <c r="AM16" s="16" t="str">
        <f t="shared" si="10"/>
        <v>insert into table db_custscience_interns.col_5_DB_CUSTBASE_PRODREFRESH_ods_brand_email_t_distinct_values_table_stats select '5' as col_id, count (distinct EMAIL_ADDRESS) as distinct_values</v>
      </c>
      <c r="AN16" t="s">
        <v>10869</v>
      </c>
      <c r="AQ16" s="16" t="str">
        <f t="shared" si="11"/>
        <v>insert into table db_custscience_interns.SUMMARY_of_DB_CUSTBASE_PRODREFRESH_ods_brand_email_t_distinct_values_table_stats select col_id, distinct_values from db_custscience_interns.col_5_DB_CUSTBASE_PRODREFRESH_ods_brand_email_t_distinct_values_table_stats ;</v>
      </c>
      <c r="AR16" t="s">
        <v>10870</v>
      </c>
      <c r="AT16" s="212" t="s">
        <v>10871</v>
      </c>
      <c r="AU16" s="212">
        <v>13</v>
      </c>
      <c r="AV16" s="212">
        <v>2989</v>
      </c>
      <c r="AX16" s="16" t="str">
        <f t="shared" si="12"/>
        <v>drop table db_custscience_interns.col_5_DB_CUSTBASE_PRODREFRESH_ods_brand_email_t_distinct_values_table_stats;</v>
      </c>
      <c r="AY16" t="s">
        <v>10872</v>
      </c>
      <c r="BA16" s="16" t="str">
        <f t="shared" si="13"/>
        <v>create table db_custscience_interns.col_5_DB_CUSTBASE_PRODREFRESH_ods_brand_email_t_null_value_count_table_stats (col_id int, null_value_count bigint) Row format delimited Fields terminated by '\t' Lines terminated by '\n'  Stored as textfile ;</v>
      </c>
      <c r="BB16" t="s">
        <v>10873</v>
      </c>
      <c r="BE16" s="16" t="str">
        <f t="shared" si="2"/>
        <v xml:space="preserve">insert into table db_custscience_interns.col_5_DB_CUSTBASE_PRODREFRESH_ods_brand_email_t_null_value_count_table_stats select '5' as col_id, count (email_key) as null_value_count where EMAIL_ADDRESS IS NULL </v>
      </c>
      <c r="BF16" t="s">
        <v>10874</v>
      </c>
      <c r="BI16" s="16" t="str">
        <f t="shared" si="14"/>
        <v>insert into table db_custscience_interns.SUMMARY_of_DB_CUSTBASE_PRODREFRESH_ods_brand_email_t_null_value_count_table_stats select col_id, null_value_count from db_custscience_interns.col_5_DB_CUSTBASE_PRODREFRESH_ods_brand_email_t_null_value_count_table_stats ;</v>
      </c>
      <c r="BJ16" t="s">
        <v>10875</v>
      </c>
      <c r="BL16" s="212" t="s">
        <v>10876</v>
      </c>
      <c r="BM16" s="212">
        <v>13</v>
      </c>
      <c r="BN16" s="212">
        <v>168479766</v>
      </c>
      <c r="BP16" s="16" t="str">
        <f t="shared" si="15"/>
        <v>drop table db_custscience_interns.col_5_DB_CUSTBASE_PRODREFRESH_ods_brand_email_t_null_value_count_table_stats ;</v>
      </c>
      <c r="BQ16" t="s">
        <v>10877</v>
      </c>
    </row>
    <row r="17" spans="1:69">
      <c r="A17" s="222" t="s">
        <v>10878</v>
      </c>
      <c r="B17" s="16" t="str">
        <f t="shared" si="3"/>
        <v>email_domain        string                                  </v>
      </c>
      <c r="C17" s="20">
        <f t="shared" si="4"/>
        <v>14</v>
      </c>
      <c r="D17" s="20">
        <f t="shared" si="5"/>
        <v>16</v>
      </c>
      <c r="E17" s="20"/>
      <c r="F17" s="20"/>
      <c r="G17" s="36" t="str">
        <f t="shared" si="0"/>
        <v>EMAIL_DOMAIN </v>
      </c>
      <c r="H17" s="36" t="str">
        <f t="shared" si="1"/>
        <v>    string                                  </v>
      </c>
      <c r="I17" s="226">
        <v>6</v>
      </c>
      <c r="J17" s="224">
        <f t="shared" si="6"/>
        <v>2973803</v>
      </c>
      <c r="K17" s="224">
        <f t="shared" si="7"/>
        <v>3280</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db_custscience_interns.col_6_DB_CUSTBASE_PRODREFRESH_ods_brand_email_t_distinct_values_table_stats (col_id int, distinct_values bigint) Row format delimited Fields terminated by '\t' Lines terminated by '\n'  Stored as textfile ;</v>
      </c>
      <c r="AJ17" t="s">
        <v>10879</v>
      </c>
      <c r="AM17" s="16" t="str">
        <f t="shared" si="10"/>
        <v>insert into table db_custscience_interns.col_6_DB_CUSTBASE_PRODREFRESH_ods_brand_email_t_distinct_values_table_stats select '6' as col_id, count (distinct EMAIL_DOMAIN ) as distinct_values</v>
      </c>
      <c r="AN17" t="s">
        <v>10880</v>
      </c>
      <c r="AQ17" s="16" t="str">
        <f t="shared" si="11"/>
        <v>insert into table db_custscience_interns.SUMMARY_of_DB_CUSTBASE_PRODREFRESH_ods_brand_email_t_distinct_values_table_stats select col_id, distinct_values from db_custscience_interns.col_6_DB_CUSTBASE_PRODREFRESH_ods_brand_email_t_distinct_values_table_stats ;</v>
      </c>
      <c r="AR17" t="s">
        <v>10881</v>
      </c>
      <c r="AT17" s="212" t="s">
        <v>10882</v>
      </c>
      <c r="AU17" s="212">
        <v>14</v>
      </c>
      <c r="AV17" s="212">
        <v>13</v>
      </c>
      <c r="AX17" s="16" t="str">
        <f t="shared" si="12"/>
        <v>drop table db_custscience_interns.col_6_DB_CUSTBASE_PRODREFRESH_ods_brand_email_t_distinct_values_table_stats;</v>
      </c>
      <c r="AY17" t="s">
        <v>10883</v>
      </c>
      <c r="BA17" s="16" t="str">
        <f t="shared" si="13"/>
        <v>create table db_custscience_interns.col_6_DB_CUSTBASE_PRODREFRESH_ods_brand_email_t_null_value_count_table_stats (col_id int, null_value_count bigint) Row format delimited Fields terminated by '\t' Lines terminated by '\n'  Stored as textfile ;</v>
      </c>
      <c r="BB17" t="s">
        <v>10884</v>
      </c>
      <c r="BE17" s="16" t="str">
        <f t="shared" si="2"/>
        <v xml:space="preserve">insert into table db_custscience_interns.col_6_DB_CUSTBASE_PRODREFRESH_ods_brand_email_t_null_value_count_table_stats select '6' as col_id, count (email_key) as null_value_count where EMAIL_DOMAIN  IS NULL </v>
      </c>
      <c r="BF17" t="s">
        <v>10885</v>
      </c>
      <c r="BI17" s="16" t="str">
        <f t="shared" si="14"/>
        <v>insert into table db_custscience_interns.SUMMARY_of_DB_CUSTBASE_PRODREFRESH_ods_brand_email_t_null_value_count_table_stats select col_id, null_value_count from db_custscience_interns.col_6_DB_CUSTBASE_PRODREFRESH_ods_brand_email_t_null_value_count_table_stats ;</v>
      </c>
      <c r="BJ17" t="s">
        <v>10886</v>
      </c>
      <c r="BL17" s="212" t="s">
        <v>10887</v>
      </c>
      <c r="BM17" s="212">
        <v>14</v>
      </c>
      <c r="BN17" s="212">
        <v>167547774</v>
      </c>
      <c r="BP17" s="16" t="str">
        <f t="shared" si="15"/>
        <v>drop table db_custscience_interns.col_6_DB_CUSTBASE_PRODREFRESH_ods_brand_email_t_null_value_count_table_stats ;</v>
      </c>
      <c r="BQ17" t="s">
        <v>10888</v>
      </c>
    </row>
    <row r="18" spans="1:69">
      <c r="A18" s="222" t="s">
        <v>10889</v>
      </c>
      <c r="B18" s="16" t="str">
        <f t="shared" si="3"/>
        <v>email_status        string                                  </v>
      </c>
      <c r="C18" s="20">
        <f t="shared" si="4"/>
        <v>14</v>
      </c>
      <c r="D18" s="20">
        <f t="shared" si="5"/>
        <v>16</v>
      </c>
      <c r="E18" s="20"/>
      <c r="F18" s="20"/>
      <c r="G18" s="36" t="str">
        <f t="shared" si="0"/>
        <v>EMAIL_STATUS </v>
      </c>
      <c r="H18" s="36" t="str">
        <f t="shared" si="1"/>
        <v>    string                                  </v>
      </c>
      <c r="I18" s="226">
        <v>7</v>
      </c>
      <c r="J18" s="224">
        <f t="shared" si="6"/>
        <v>9</v>
      </c>
      <c r="K18" s="224">
        <f t="shared" si="7"/>
        <v>94249228</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db_custscience_interns.col_7_DB_CUSTBASE_PRODREFRESH_ods_brand_email_t_distinct_values_table_stats (col_id int, distinct_values bigint) Row format delimited Fields terminated by '\t' Lines terminated by '\n'  Stored as textfile ;</v>
      </c>
      <c r="AJ18" t="s">
        <v>10890</v>
      </c>
      <c r="AM18" s="16" t="str">
        <f t="shared" si="10"/>
        <v>insert into table db_custscience_interns.col_7_DB_CUSTBASE_PRODREFRESH_ods_brand_email_t_distinct_values_table_stats select '7' as col_id, count (distinct EMAIL_STATUS ) as distinct_values</v>
      </c>
      <c r="AN18" t="s">
        <v>10891</v>
      </c>
      <c r="AQ18" s="16" t="str">
        <f t="shared" si="11"/>
        <v>insert into table db_custscience_interns.SUMMARY_of_DB_CUSTBASE_PRODREFRESH_ods_brand_email_t_distinct_values_table_stats select col_id, distinct_values from db_custscience_interns.col_7_DB_CUSTBASE_PRODREFRESH_ods_brand_email_t_distinct_values_table_stats ;</v>
      </c>
      <c r="AR18" t="s">
        <v>10892</v>
      </c>
      <c r="AT18" s="212" t="s">
        <v>6318</v>
      </c>
      <c r="AU18" s="212">
        <v>15</v>
      </c>
      <c r="AV18" s="212">
        <v>2</v>
      </c>
      <c r="AX18" s="16" t="str">
        <f t="shared" si="12"/>
        <v>drop table db_custscience_interns.col_7_DB_CUSTBASE_PRODREFRESH_ods_brand_email_t_distinct_values_table_stats;</v>
      </c>
      <c r="AY18" t="s">
        <v>10893</v>
      </c>
      <c r="BA18" s="16" t="str">
        <f t="shared" si="13"/>
        <v>create table db_custscience_interns.col_7_DB_CUSTBASE_PRODREFRESH_ods_brand_email_t_null_value_count_table_stats (col_id int, null_value_count bigint) Row format delimited Fields terminated by '\t' Lines terminated by '\n'  Stored as textfile ;</v>
      </c>
      <c r="BB18" t="s">
        <v>10894</v>
      </c>
      <c r="BE18" s="16" t="str">
        <f t="shared" si="2"/>
        <v xml:space="preserve">insert into table db_custscience_interns.col_7_DB_CUSTBASE_PRODREFRESH_ods_brand_email_t_null_value_count_table_stats select '7' as col_id, count (email_key) as null_value_count where EMAIL_STATUS  IS NULL </v>
      </c>
      <c r="BF18" t="s">
        <v>10895</v>
      </c>
      <c r="BI18" s="16" t="str">
        <f t="shared" si="14"/>
        <v>insert into table db_custscience_interns.SUMMARY_of_DB_CUSTBASE_PRODREFRESH_ods_brand_email_t_null_value_count_table_stats select col_id, null_value_count from db_custscience_interns.col_7_DB_CUSTBASE_PRODREFRESH_ods_brand_email_t_null_value_count_table_stats ;</v>
      </c>
      <c r="BJ18" t="s">
        <v>10896</v>
      </c>
      <c r="BL18" s="212" t="s">
        <v>4626</v>
      </c>
      <c r="BM18" s="212">
        <v>15</v>
      </c>
      <c r="BN18" s="212">
        <v>1</v>
      </c>
      <c r="BP18" s="16" t="str">
        <f t="shared" si="15"/>
        <v>drop table db_custscience_interns.col_7_DB_CUSTBASE_PRODREFRESH_ods_brand_email_t_null_value_count_table_stats ;</v>
      </c>
      <c r="BQ18" t="s">
        <v>10897</v>
      </c>
    </row>
    <row r="19" spans="1:69">
      <c r="A19" s="222" t="s">
        <v>10898</v>
      </c>
      <c r="B19" s="16" t="str">
        <f t="shared" si="3"/>
        <v>email_status_date   string                                  </v>
      </c>
      <c r="C19" s="20">
        <f t="shared" si="4"/>
        <v>18</v>
      </c>
      <c r="D19" s="20">
        <f t="shared" si="5"/>
        <v>20</v>
      </c>
      <c r="E19" s="20"/>
      <c r="F19" s="20"/>
      <c r="G19" s="36" t="str">
        <f t="shared" si="0"/>
        <v>EMAIL_STATUS_DATE</v>
      </c>
      <c r="H19" s="36" t="str">
        <f t="shared" si="1"/>
        <v>string                                  </v>
      </c>
      <c r="I19" s="226">
        <v>8</v>
      </c>
      <c r="J19" s="224">
        <f t="shared" si="6"/>
        <v>6985</v>
      </c>
      <c r="K19" s="224">
        <f t="shared" si="7"/>
        <v>5229860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db_custscience_interns.col_8_DB_CUSTBASE_PRODREFRESH_ods_brand_email_t_distinct_values_table_stats (col_id int, distinct_values bigint) Row format delimited Fields terminated by '\t' Lines terminated by '\n'  Stored as textfile ;</v>
      </c>
      <c r="AJ19" t="s">
        <v>10899</v>
      </c>
      <c r="AM19" s="16" t="str">
        <f t="shared" si="10"/>
        <v>insert into table db_custscience_interns.col_8_DB_CUSTBASE_PRODREFRESH_ods_brand_email_t_distinct_values_table_stats select '8' as col_id, count (distinct EMAIL_STATUS_DATE) as distinct_values</v>
      </c>
      <c r="AN19" t="s">
        <v>10900</v>
      </c>
      <c r="AQ19" s="16" t="str">
        <f t="shared" si="11"/>
        <v>insert into table db_custscience_interns.SUMMARY_of_DB_CUSTBASE_PRODREFRESH_ods_brand_email_t_distinct_values_table_stats select col_id, distinct_values from db_custscience_interns.col_8_DB_CUSTBASE_PRODREFRESH_ods_brand_email_t_distinct_values_table_stats ;</v>
      </c>
      <c r="AR19" t="s">
        <v>10901</v>
      </c>
      <c r="AT19" s="212" t="s">
        <v>5802</v>
      </c>
      <c r="AU19" s="212">
        <v>16</v>
      </c>
      <c r="AV19" s="212">
        <v>1</v>
      </c>
      <c r="AX19" s="16" t="str">
        <f t="shared" si="12"/>
        <v>drop table db_custscience_interns.col_8_DB_CUSTBASE_PRODREFRESH_ods_brand_email_t_distinct_values_table_stats;</v>
      </c>
      <c r="AY19" t="s">
        <v>10902</v>
      </c>
      <c r="BA19" s="16" t="str">
        <f t="shared" si="13"/>
        <v>create table db_custscience_interns.col_8_DB_CUSTBASE_PRODREFRESH_ods_brand_email_t_null_value_count_table_stats (col_id int, null_value_count bigint) Row format delimited Fields terminated by '\t' Lines terminated by '\n'  Stored as textfile ;</v>
      </c>
      <c r="BB19" t="s">
        <v>10903</v>
      </c>
      <c r="BE19" s="16" t="str">
        <f t="shared" si="2"/>
        <v xml:space="preserve">insert into table db_custscience_interns.col_8_DB_CUSTBASE_PRODREFRESH_ods_brand_email_t_null_value_count_table_stats select '8' as col_id, count (email_key) as null_value_count where EMAIL_STATUS_DATE IS NULL </v>
      </c>
      <c r="BF19" t="s">
        <v>10904</v>
      </c>
      <c r="BI19" s="16" t="str">
        <f t="shared" si="14"/>
        <v>insert into table db_custscience_interns.SUMMARY_of_DB_CUSTBASE_PRODREFRESH_ods_brand_email_t_null_value_count_table_stats select col_id, null_value_count from db_custscience_interns.col_8_DB_CUSTBASE_PRODREFRESH_ods_brand_email_t_null_value_count_table_stats ;</v>
      </c>
      <c r="BJ19" t="s">
        <v>10905</v>
      </c>
      <c r="BL19" s="212" t="s">
        <v>10906</v>
      </c>
      <c r="BM19" s="212">
        <v>16</v>
      </c>
      <c r="BN19" s="212">
        <v>159425589</v>
      </c>
      <c r="BP19" s="16" t="str">
        <f t="shared" si="15"/>
        <v>drop table db_custscience_interns.col_8_DB_CUSTBASE_PRODREFRESH_ods_brand_email_t_null_value_count_table_stats ;</v>
      </c>
      <c r="BQ19" t="s">
        <v>10907</v>
      </c>
    </row>
    <row r="20" spans="1:69">
      <c r="A20" s="222" t="s">
        <v>10908</v>
      </c>
      <c r="B20" s="16" t="str">
        <f t="shared" si="3"/>
        <v>email_status_source string                                  </v>
      </c>
      <c r="C20" s="20">
        <f t="shared" si="4"/>
        <v>20</v>
      </c>
      <c r="D20" s="20">
        <f t="shared" si="5"/>
        <v>27</v>
      </c>
      <c r="E20" s="20"/>
      <c r="F20" s="20"/>
      <c r="G20" s="36" t="str">
        <f t="shared" si="0"/>
        <v>EMAIL_STATUS_SOURCE</v>
      </c>
      <c r="H20" s="36" t="str">
        <f t="shared" si="1"/>
        <v>tring                                  </v>
      </c>
      <c r="I20" s="226">
        <v>9</v>
      </c>
      <c r="J20" s="224">
        <f t="shared" si="6"/>
        <v>14</v>
      </c>
      <c r="K20" s="224">
        <f t="shared" si="7"/>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db_custscience_interns.col_9_DB_CUSTBASE_PRODREFRESH_ods_brand_email_t_distinct_values_table_stats (col_id int, distinct_values bigint) Row format delimited Fields terminated by '\t' Lines terminated by '\n'  Stored as textfile ;</v>
      </c>
      <c r="AJ20" t="s">
        <v>10909</v>
      </c>
      <c r="AM20" s="16" t="str">
        <f t="shared" si="10"/>
        <v>insert into table db_custscience_interns.col_9_DB_CUSTBASE_PRODREFRESH_ods_brand_email_t_distinct_values_table_stats select '9' as col_id, count (distinct EMAIL_STATUS_SOURCE) as distinct_values</v>
      </c>
      <c r="AN20" t="s">
        <v>10910</v>
      </c>
      <c r="AQ20" s="16" t="str">
        <f t="shared" si="11"/>
        <v>insert into table db_custscience_interns.SUMMARY_of_DB_CUSTBASE_PRODREFRESH_ods_brand_email_t_distinct_values_table_stats select col_id, distinct_values from db_custscience_interns.col_9_DB_CUSTBASE_PRODREFRESH_ods_brand_email_t_distinct_values_table_stats ;</v>
      </c>
      <c r="AR20" t="s">
        <v>10911</v>
      </c>
      <c r="AT20" s="212" t="s">
        <v>5446</v>
      </c>
      <c r="AU20" s="212">
        <v>17</v>
      </c>
      <c r="AV20" s="212">
        <v>0</v>
      </c>
      <c r="AX20" s="16" t="str">
        <f t="shared" si="12"/>
        <v>drop table db_custscience_interns.col_9_DB_CUSTBASE_PRODREFRESH_ods_brand_email_t_distinct_values_table_stats;</v>
      </c>
      <c r="AY20" t="s">
        <v>10912</v>
      </c>
      <c r="BA20" s="16" t="str">
        <f t="shared" si="13"/>
        <v>create table db_custscience_interns.col_9_DB_CUSTBASE_PRODREFRESH_ods_brand_email_t_null_value_count_table_stats (col_id int, null_value_count bigint) Row format delimited Fields terminated by '\t' Lines terminated by '\n'  Stored as textfile ;</v>
      </c>
      <c r="BB20" t="s">
        <v>10913</v>
      </c>
      <c r="BE20" s="16" t="str">
        <f t="shared" si="2"/>
        <v xml:space="preserve">insert into table db_custscience_interns.col_9_DB_CUSTBASE_PRODREFRESH_ods_brand_email_t_null_value_count_table_stats select '9' as col_id, count (email_key) as null_value_count where EMAIL_STATUS_SOURCE IS NULL </v>
      </c>
      <c r="BF20" t="s">
        <v>10914</v>
      </c>
      <c r="BI20" s="16" t="str">
        <f t="shared" si="14"/>
        <v>insert into table db_custscience_interns.SUMMARY_of_DB_CUSTBASE_PRODREFRESH_ods_brand_email_t_null_value_count_table_stats select col_id, null_value_count from db_custscience_interns.col_9_DB_CUSTBASE_PRODREFRESH_ods_brand_email_t_null_value_count_table_stats ;</v>
      </c>
      <c r="BJ20" t="s">
        <v>10915</v>
      </c>
      <c r="BL20" s="212" t="s">
        <v>10916</v>
      </c>
      <c r="BM20" s="212">
        <v>17</v>
      </c>
      <c r="BN20" s="212">
        <v>171528840</v>
      </c>
      <c r="BP20" s="16" t="str">
        <f t="shared" si="15"/>
        <v>drop table db_custscience_interns.col_9_DB_CUSTBASE_PRODREFRESH_ods_brand_email_t_null_value_count_table_stats ;</v>
      </c>
      <c r="BQ20" t="s">
        <v>10917</v>
      </c>
    </row>
    <row r="21" spans="1:69">
      <c r="A21" s="222" t="s">
        <v>10918</v>
      </c>
      <c r="B21" s="16" t="str">
        <f t="shared" si="3"/>
        <v>email_format_pref   string                                  </v>
      </c>
      <c r="C21" s="20">
        <f t="shared" si="4"/>
        <v>18</v>
      </c>
      <c r="D21" s="20">
        <f t="shared" si="5"/>
        <v>20</v>
      </c>
      <c r="E21" s="20"/>
      <c r="F21" s="20"/>
      <c r="G21" s="36" t="str">
        <f t="shared" si="0"/>
        <v>EMAIL_FORMAT_PREF</v>
      </c>
      <c r="H21" s="36" t="str">
        <f t="shared" si="1"/>
        <v>string                                  </v>
      </c>
      <c r="I21" s="226">
        <v>10</v>
      </c>
      <c r="J21" s="224">
        <f t="shared" si="6"/>
        <v>9</v>
      </c>
      <c r="K21" s="224">
        <f t="shared" si="7"/>
        <v>102231756</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db_custscience_interns.col_10_DB_CUSTBASE_PRODREFRESH_ods_brand_email_t_distinct_values_table_stats (col_id int, distinct_values bigint) Row format delimited Fields terminated by '\t' Lines terminated by '\n'  Stored as textfile ;</v>
      </c>
      <c r="AJ21" t="s">
        <v>10919</v>
      </c>
      <c r="AM21" s="16" t="str">
        <f t="shared" si="10"/>
        <v>insert into table db_custscience_interns.col_10_DB_CUSTBASE_PRODREFRESH_ods_brand_email_t_distinct_values_table_stats select '10' as col_id, count (distinct EMAIL_FORMAT_PREF) as distinct_values</v>
      </c>
      <c r="AN21" t="s">
        <v>10920</v>
      </c>
      <c r="AQ21" s="16" t="str">
        <f t="shared" si="11"/>
        <v>insert into table db_custscience_interns.SUMMARY_of_DB_CUSTBASE_PRODREFRESH_ods_brand_email_t_distinct_values_table_stats select col_id, distinct_values from db_custscience_interns.col_10_DB_CUSTBASE_PRODREFRESH_ods_brand_email_t_distinct_values_table_stats ;</v>
      </c>
      <c r="AR21" t="s">
        <v>10921</v>
      </c>
      <c r="AT21" s="212" t="s">
        <v>5479</v>
      </c>
      <c r="AU21" s="212">
        <v>18</v>
      </c>
      <c r="AV21" s="212">
        <v>0</v>
      </c>
      <c r="AX21" s="16" t="str">
        <f t="shared" si="12"/>
        <v>drop table db_custscience_interns.col_10_DB_CUSTBASE_PRODREFRESH_ods_brand_email_t_distinct_values_table_stats;</v>
      </c>
      <c r="AY21" t="s">
        <v>10922</v>
      </c>
      <c r="BA21" s="16" t="str">
        <f t="shared" si="13"/>
        <v>create table db_custscience_interns.col_10_DB_CUSTBASE_PRODREFRESH_ods_brand_email_t_null_value_count_table_stats (col_id int, null_value_count bigint) Row format delimited Fields terminated by '\t' Lines terminated by '\n'  Stored as textfile ;</v>
      </c>
      <c r="BB21" t="s">
        <v>10923</v>
      </c>
      <c r="BE21" s="16" t="str">
        <f t="shared" si="2"/>
        <v xml:space="preserve">insert into table db_custscience_interns.col_10_DB_CUSTBASE_PRODREFRESH_ods_brand_email_t_null_value_count_table_stats select '10' as col_id, count (email_key) as null_value_count where EMAIL_FORMAT_PREF IS NULL </v>
      </c>
      <c r="BF21" t="s">
        <v>10924</v>
      </c>
      <c r="BI21" s="16" t="str">
        <f t="shared" si="14"/>
        <v>insert into table db_custscience_interns.SUMMARY_of_DB_CUSTBASE_PRODREFRESH_ods_brand_email_t_null_value_count_table_stats select col_id, null_value_count from db_custscience_interns.col_10_DB_CUSTBASE_PRODREFRESH_ods_brand_email_t_null_value_count_table_stats ;</v>
      </c>
      <c r="BJ21" t="s">
        <v>10925</v>
      </c>
      <c r="BL21" s="212" t="s">
        <v>10926</v>
      </c>
      <c r="BM21" s="212">
        <v>18</v>
      </c>
      <c r="BN21" s="212">
        <v>171528840</v>
      </c>
      <c r="BP21" s="16" t="str">
        <f t="shared" si="15"/>
        <v>drop table db_custscience_interns.col_10_DB_CUSTBASE_PRODREFRESH_ods_brand_email_t_null_value_count_table_stats ;</v>
      </c>
      <c r="BQ21" t="s">
        <v>10927</v>
      </c>
    </row>
    <row r="22" spans="1:69">
      <c r="A22" s="222" t="s">
        <v>10928</v>
      </c>
      <c r="B22" s="16" t="str">
        <f t="shared" si="3"/>
        <v>email_html_capability string                                  </v>
      </c>
      <c r="C22" s="20">
        <f t="shared" si="4"/>
        <v>22</v>
      </c>
      <c r="D22" s="20">
        <f t="shared" si="5"/>
        <v>29</v>
      </c>
      <c r="E22" s="20"/>
      <c r="F22" s="20"/>
      <c r="G22" s="36" t="str">
        <f t="shared" si="0"/>
        <v>EMAIL_HTML_CAPABILITY</v>
      </c>
      <c r="H22" s="36" t="str">
        <f t="shared" si="1"/>
        <v>tring                                  </v>
      </c>
      <c r="I22" s="226">
        <v>11</v>
      </c>
      <c r="J22" s="224">
        <f t="shared" si="6"/>
        <v>2</v>
      </c>
      <c r="K22" s="224">
        <f t="shared" si="7"/>
        <v>102231756</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db_custscience_interns.col_11_DB_CUSTBASE_PRODREFRESH_ods_brand_email_t_distinct_values_table_stats (col_id int, distinct_values bigint) Row format delimited Fields terminated by '\t' Lines terminated by '\n'  Stored as textfile ;</v>
      </c>
      <c r="AJ22" t="s">
        <v>10929</v>
      </c>
      <c r="AM22" s="16" t="str">
        <f t="shared" si="10"/>
        <v>insert into table db_custscience_interns.col_11_DB_CUSTBASE_PRODREFRESH_ods_brand_email_t_distinct_values_table_stats select '11' as col_id, count (distinct EMAIL_HTML_CAPABILITY) as distinct_values</v>
      </c>
      <c r="AN22" t="s">
        <v>10930</v>
      </c>
      <c r="AQ22" s="16" t="str">
        <f t="shared" si="11"/>
        <v>insert into table db_custscience_interns.SUMMARY_of_DB_CUSTBASE_PRODREFRESH_ods_brand_email_t_distinct_values_table_stats select col_id, distinct_values from db_custscience_interns.col_11_DB_CUSTBASE_PRODREFRESH_ods_brand_email_t_distinct_values_table_stats ;</v>
      </c>
      <c r="AR22" t="s">
        <v>10931</v>
      </c>
      <c r="AT22" s="212" t="s">
        <v>10932</v>
      </c>
      <c r="AU22" s="212">
        <v>19</v>
      </c>
      <c r="AV22" s="212">
        <v>13416</v>
      </c>
      <c r="AX22" s="16" t="str">
        <f t="shared" si="12"/>
        <v>drop table db_custscience_interns.col_11_DB_CUSTBASE_PRODREFRESH_ods_brand_email_t_distinct_values_table_stats;</v>
      </c>
      <c r="AY22" t="s">
        <v>10933</v>
      </c>
      <c r="BA22" s="16" t="str">
        <f t="shared" si="13"/>
        <v>create table db_custscience_interns.col_11_DB_CUSTBASE_PRODREFRESH_ods_brand_email_t_null_value_count_table_stats (col_id int, null_value_count bigint) Row format delimited Fields terminated by '\t' Lines terminated by '\n'  Stored as textfile ;</v>
      </c>
      <c r="BB22" t="s">
        <v>10934</v>
      </c>
      <c r="BE22" s="16" t="str">
        <f t="shared" si="2"/>
        <v xml:space="preserve">insert into table db_custscience_interns.col_11_DB_CUSTBASE_PRODREFRESH_ods_brand_email_t_null_value_count_table_stats select '11' as col_id, count (email_key) as null_value_count where EMAIL_HTML_CAPABILITY IS NULL </v>
      </c>
      <c r="BF22" t="s">
        <v>10935</v>
      </c>
      <c r="BI22" s="16" t="str">
        <f t="shared" si="14"/>
        <v>insert into table db_custscience_interns.SUMMARY_of_DB_CUSTBASE_PRODREFRESH_ods_brand_email_t_null_value_count_table_stats select col_id, null_value_count from db_custscience_interns.col_11_DB_CUSTBASE_PRODREFRESH_ods_brand_email_t_null_value_count_table_stats ;</v>
      </c>
      <c r="BJ22" t="s">
        <v>10936</v>
      </c>
      <c r="BL22" s="212" t="s">
        <v>5481</v>
      </c>
      <c r="BM22" s="212">
        <v>19</v>
      </c>
      <c r="BN22" s="212">
        <v>0</v>
      </c>
      <c r="BP22" s="16" t="str">
        <f t="shared" si="15"/>
        <v>drop table db_custscience_interns.col_11_DB_CUSTBASE_PRODREFRESH_ods_brand_email_t_null_value_count_table_stats ;</v>
      </c>
      <c r="BQ22" t="s">
        <v>10937</v>
      </c>
    </row>
    <row r="23" spans="1:69">
      <c r="A23" s="222" t="s">
        <v>10938</v>
      </c>
      <c r="B23" s="16" t="str">
        <f t="shared" si="3"/>
        <v>flag_registration   string                                  </v>
      </c>
      <c r="C23" s="20">
        <f t="shared" si="4"/>
        <v>18</v>
      </c>
      <c r="D23" s="20">
        <f t="shared" si="5"/>
        <v>20</v>
      </c>
      <c r="E23" s="20"/>
      <c r="F23" s="20"/>
      <c r="G23" s="36" t="str">
        <f t="shared" si="0"/>
        <v>FLAG_REGISTRATION</v>
      </c>
      <c r="H23" s="36" t="str">
        <f t="shared" si="1"/>
        <v>string                                  </v>
      </c>
      <c r="I23" s="226">
        <v>12</v>
      </c>
      <c r="J23" s="224">
        <f t="shared" si="6"/>
        <v>3</v>
      </c>
      <c r="K23" s="224">
        <f t="shared" si="7"/>
        <v>168267439</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db_custscience_interns.col_12_DB_CUSTBASE_PRODREFRESH_ods_brand_email_t_distinct_values_table_stats (col_id int, distinct_values bigint) Row format delimited Fields terminated by '\t' Lines terminated by '\n'  Stored as textfile ;</v>
      </c>
      <c r="AJ23" t="s">
        <v>10939</v>
      </c>
      <c r="AM23" s="16" t="str">
        <f t="shared" si="10"/>
        <v>insert into table db_custscience_interns.col_12_DB_CUSTBASE_PRODREFRESH_ods_brand_email_t_distinct_values_table_stats select '12' as col_id, count (distinct FLAG_REGISTRATION) as distinct_values</v>
      </c>
      <c r="AN23" t="s">
        <v>10940</v>
      </c>
      <c r="AQ23" s="16" t="str">
        <f t="shared" si="11"/>
        <v>insert into table db_custscience_interns.SUMMARY_of_DB_CUSTBASE_PRODREFRESH_ods_brand_email_t_distinct_values_table_stats select col_id, distinct_values from db_custscience_interns.col_12_DB_CUSTBASE_PRODREFRESH_ods_brand_email_t_distinct_values_table_stats ;</v>
      </c>
      <c r="AR23" t="s">
        <v>10941</v>
      </c>
      <c r="AT23" s="212" t="s">
        <v>10942</v>
      </c>
      <c r="AU23" s="212">
        <v>20</v>
      </c>
      <c r="AV23" s="212">
        <v>4379</v>
      </c>
      <c r="AX23" s="16" t="str">
        <f t="shared" si="12"/>
        <v>drop table db_custscience_interns.col_12_DB_CUSTBASE_PRODREFRESH_ods_brand_email_t_distinct_values_table_stats;</v>
      </c>
      <c r="AY23" t="s">
        <v>10943</v>
      </c>
      <c r="BA23" s="16" t="str">
        <f t="shared" si="13"/>
        <v>create table db_custscience_interns.col_12_DB_CUSTBASE_PRODREFRESH_ods_brand_email_t_null_value_count_table_stats (col_id int, null_value_count bigint) Row format delimited Fields terminated by '\t' Lines terminated by '\n'  Stored as textfile ;</v>
      </c>
      <c r="BB23" t="s">
        <v>10944</v>
      </c>
      <c r="BE23" s="16" t="str">
        <f t="shared" si="2"/>
        <v xml:space="preserve">insert into table db_custscience_interns.col_12_DB_CUSTBASE_PRODREFRESH_ods_brand_email_t_null_value_count_table_stats select '12' as col_id, count (email_key) as null_value_count where FLAG_REGISTRATION IS NULL </v>
      </c>
      <c r="BF23" t="s">
        <v>10945</v>
      </c>
      <c r="BI23" s="16" t="str">
        <f t="shared" si="14"/>
        <v>insert into table db_custscience_interns.SUMMARY_of_DB_CUSTBASE_PRODREFRESH_ods_brand_email_t_null_value_count_table_stats select col_id, null_value_count from db_custscience_interns.col_12_DB_CUSTBASE_PRODREFRESH_ods_brand_email_t_null_value_count_table_stats ;</v>
      </c>
      <c r="BJ23" t="s">
        <v>10946</v>
      </c>
      <c r="BL23" s="212" t="s">
        <v>4686</v>
      </c>
      <c r="BM23" s="212">
        <v>20</v>
      </c>
      <c r="BN23" s="212">
        <v>0</v>
      </c>
      <c r="BP23" s="16" t="str">
        <f t="shared" si="15"/>
        <v>drop table db_custscience_interns.col_12_DB_CUSTBASE_PRODREFRESH_ods_brand_email_t_null_value_count_table_stats ;</v>
      </c>
      <c r="BQ23" t="s">
        <v>10947</v>
      </c>
    </row>
    <row r="24" spans="1:69">
      <c r="A24" s="222" t="s">
        <v>10948</v>
      </c>
      <c r="B24" s="16" t="str">
        <f t="shared" si="3"/>
        <v>registration_date   string                                  </v>
      </c>
      <c r="C24" s="20">
        <f t="shared" si="4"/>
        <v>18</v>
      </c>
      <c r="D24" s="20">
        <f t="shared" si="5"/>
        <v>20</v>
      </c>
      <c r="E24" s="20"/>
      <c r="F24" s="20"/>
      <c r="G24" s="36" t="str">
        <f t="shared" si="0"/>
        <v>REGISTRATION_DATE</v>
      </c>
      <c r="H24" s="36" t="str">
        <f t="shared" si="1"/>
        <v>string                                  </v>
      </c>
      <c r="I24" s="226">
        <v>13</v>
      </c>
      <c r="J24" s="224">
        <f t="shared" si="6"/>
        <v>2989</v>
      </c>
      <c r="K24" s="224">
        <f t="shared" si="7"/>
        <v>168479766</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db_custscience_interns.col_13_DB_CUSTBASE_PRODREFRESH_ods_brand_email_t_distinct_values_table_stats (col_id int, distinct_values bigint) Row format delimited Fields terminated by '\t' Lines terminated by '\n'  Stored as textfile ;</v>
      </c>
      <c r="AJ24" t="s">
        <v>10949</v>
      </c>
      <c r="AM24" s="16" t="str">
        <f t="shared" si="10"/>
        <v>insert into table db_custscience_interns.col_13_DB_CUSTBASE_PRODREFRESH_ods_brand_email_t_distinct_values_table_stats select '13' as col_id, count (distinct REGISTRATION_DATE) as distinct_values</v>
      </c>
      <c r="AN24" t="s">
        <v>10950</v>
      </c>
      <c r="AQ24" s="16" t="str">
        <f t="shared" si="11"/>
        <v>insert into table db_custscience_interns.SUMMARY_of_DB_CUSTBASE_PRODREFRESH_ods_brand_email_t_distinct_values_table_stats select col_id, distinct_values from db_custscience_interns.col_13_DB_CUSTBASE_PRODREFRESH_ods_brand_email_t_distinct_values_table_stats ;</v>
      </c>
      <c r="AR24" t="s">
        <v>10951</v>
      </c>
      <c r="AT24" s="212" t="s">
        <v>10952</v>
      </c>
      <c r="AU24" s="212">
        <v>3</v>
      </c>
      <c r="AV24" s="212">
        <v>7216</v>
      </c>
      <c r="AX24" s="16" t="str">
        <f t="shared" si="12"/>
        <v>drop table db_custscience_interns.col_13_DB_CUSTBASE_PRODREFRESH_ods_brand_email_t_distinct_values_table_stats;</v>
      </c>
      <c r="AY24" t="s">
        <v>10953</v>
      </c>
      <c r="BA24" s="16" t="str">
        <f t="shared" si="13"/>
        <v>create table db_custscience_interns.col_13_DB_CUSTBASE_PRODREFRESH_ods_brand_email_t_null_value_count_table_stats (col_id int, null_value_count bigint) Row format delimited Fields terminated by '\t' Lines terminated by '\n'  Stored as textfile ;</v>
      </c>
      <c r="BB24" t="s">
        <v>10954</v>
      </c>
      <c r="BE24" s="16" t="str">
        <f t="shared" si="2"/>
        <v xml:space="preserve">insert into table db_custscience_interns.col_13_DB_CUSTBASE_PRODREFRESH_ods_brand_email_t_null_value_count_table_stats select '13' as col_id, count (email_key) as null_value_count where REGISTRATION_DATE IS NULL </v>
      </c>
      <c r="BF24" t="s">
        <v>10955</v>
      </c>
      <c r="BI24" s="16" t="str">
        <f t="shared" si="14"/>
        <v>insert into table db_custscience_interns.SUMMARY_of_DB_CUSTBASE_PRODREFRESH_ods_brand_email_t_null_value_count_table_stats select col_id, null_value_count from db_custscience_interns.col_13_DB_CUSTBASE_PRODREFRESH_ods_brand_email_t_null_value_count_table_stats ;</v>
      </c>
      <c r="BJ24" t="s">
        <v>10956</v>
      </c>
      <c r="BL24" s="212" t="s">
        <v>4697</v>
      </c>
      <c r="BM24" s="212">
        <v>3</v>
      </c>
      <c r="BN24" s="212">
        <v>0</v>
      </c>
      <c r="BP24" s="16" t="str">
        <f t="shared" si="15"/>
        <v>drop table db_custscience_interns.col_13_DB_CUSTBASE_PRODREFRESH_ods_brand_email_t_null_value_count_table_stats ;</v>
      </c>
      <c r="BQ24" t="s">
        <v>10957</v>
      </c>
    </row>
    <row r="25" spans="1:69" ht="15.95" customHeight="1">
      <c r="A25" s="222" t="s">
        <v>10958</v>
      </c>
      <c r="B25" s="16" t="str">
        <f t="shared" si="3"/>
        <v>email_freq_cd       bigint                                  </v>
      </c>
      <c r="C25" s="20">
        <f t="shared" si="4"/>
        <v>14</v>
      </c>
      <c r="D25" s="20">
        <f t="shared" si="5"/>
        <v>16</v>
      </c>
      <c r="E25" s="20"/>
      <c r="F25" s="20"/>
      <c r="G25" s="36" t="str">
        <f t="shared" si="0"/>
        <v>EMAIL_FREQ_CD</v>
      </c>
      <c r="H25" s="36" t="str">
        <f t="shared" si="1"/>
        <v>    bigint                                  </v>
      </c>
      <c r="I25" s="226">
        <v>14</v>
      </c>
      <c r="J25" s="224">
        <f t="shared" si="6"/>
        <v>13</v>
      </c>
      <c r="K25" s="224">
        <f t="shared" si="7"/>
        <v>167547774</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db_custscience_interns.col_14_DB_CUSTBASE_PRODREFRESH_ods_brand_email_t_distinct_values_table_stats (col_id int, distinct_values bigint) Row format delimited Fields terminated by '\t' Lines terminated by '\n'  Stored as textfile ;</v>
      </c>
      <c r="AJ25" t="s">
        <v>10959</v>
      </c>
      <c r="AM25" s="16" t="str">
        <f t="shared" si="10"/>
        <v>insert into table db_custscience_interns.col_14_DB_CUSTBASE_PRODREFRESH_ods_brand_email_t_distinct_values_table_stats select '14' as col_id, count (distinct EMAIL_FREQ_CD) as distinct_values</v>
      </c>
      <c r="AN25" t="s">
        <v>10960</v>
      </c>
      <c r="AQ25" s="16" t="str">
        <f t="shared" si="11"/>
        <v>insert into table db_custscience_interns.SUMMARY_of_DB_CUSTBASE_PRODREFRESH_ods_brand_email_t_distinct_values_table_stats select col_id, distinct_values from db_custscience_interns.col_14_DB_CUSTBASE_PRODREFRESH_ods_brand_email_t_distinct_values_table_stats ;</v>
      </c>
      <c r="AR25" t="s">
        <v>10961</v>
      </c>
      <c r="AT25" s="212" t="s">
        <v>5573</v>
      </c>
      <c r="AU25" s="212">
        <v>21</v>
      </c>
      <c r="AV25" s="212">
        <v>0</v>
      </c>
      <c r="AX25" s="16" t="str">
        <f t="shared" si="12"/>
        <v>drop table db_custscience_interns.col_14_DB_CUSTBASE_PRODREFRESH_ods_brand_email_t_distinct_values_table_stats;</v>
      </c>
      <c r="AY25" t="s">
        <v>10962</v>
      </c>
      <c r="BA25" s="16" t="str">
        <f t="shared" si="13"/>
        <v>create table db_custscience_interns.col_14_DB_CUSTBASE_PRODREFRESH_ods_brand_email_t_null_value_count_table_stats (col_id int, null_value_count bigint) Row format delimited Fields terminated by '\t' Lines terminated by '\n'  Stored as textfile ;</v>
      </c>
      <c r="BB25" t="s">
        <v>10963</v>
      </c>
      <c r="BE25" s="16" t="str">
        <f t="shared" si="2"/>
        <v xml:space="preserve">insert into table db_custscience_interns.col_14_DB_CUSTBASE_PRODREFRESH_ods_brand_email_t_null_value_count_table_stats select '14' as col_id, count (email_key) as null_value_count where EMAIL_FREQ_CD IS NULL </v>
      </c>
      <c r="BF25" t="s">
        <v>10964</v>
      </c>
      <c r="BI25" s="16" t="str">
        <f t="shared" si="14"/>
        <v>insert into table db_custscience_interns.SUMMARY_of_DB_CUSTBASE_PRODREFRESH_ods_brand_email_t_null_value_count_table_stats select col_id, null_value_count from db_custscience_interns.col_14_DB_CUSTBASE_PRODREFRESH_ods_brand_email_t_null_value_count_table_stats ;</v>
      </c>
      <c r="BJ25" t="s">
        <v>10965</v>
      </c>
      <c r="BL25" s="212" t="s">
        <v>10966</v>
      </c>
      <c r="BM25" s="212">
        <v>21</v>
      </c>
      <c r="BN25" s="212">
        <v>171528840</v>
      </c>
      <c r="BP25" s="16" t="str">
        <f t="shared" si="15"/>
        <v>drop table db_custscience_interns.col_14_DB_CUSTBASE_PRODREFRESH_ods_brand_email_t_null_value_count_table_stats ;</v>
      </c>
      <c r="BQ25" t="s">
        <v>10967</v>
      </c>
    </row>
    <row r="26" spans="1:69">
      <c r="A26" s="222" t="s">
        <v>10968</v>
      </c>
      <c r="B26" s="16" t="str">
        <f t="shared" si="3"/>
        <v>flag_analysis_opt_out string                                  </v>
      </c>
      <c r="C26" s="20">
        <f t="shared" si="4"/>
        <v>22</v>
      </c>
      <c r="D26" s="20">
        <f t="shared" si="5"/>
        <v>29</v>
      </c>
      <c r="E26" s="20"/>
      <c r="F26" s="20"/>
      <c r="G26" s="36" t="str">
        <f t="shared" si="0"/>
        <v>FLAG_ANALYSIS_OPT_OUT</v>
      </c>
      <c r="H26" s="36" t="str">
        <f t="shared" si="1"/>
        <v>tring                                  </v>
      </c>
      <c r="I26" s="226">
        <v>15</v>
      </c>
      <c r="J26" s="224">
        <f t="shared" si="6"/>
        <v>2</v>
      </c>
      <c r="K26" s="224">
        <f t="shared" si="7"/>
        <v>1</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db_custscience_interns.col_15_DB_CUSTBASE_PRODREFRESH_ods_brand_email_t_distinct_values_table_stats (col_id int, distinct_values bigint) Row format delimited Fields terminated by '\t' Lines terminated by '\n'  Stored as textfile ;</v>
      </c>
      <c r="AJ26" t="s">
        <v>10969</v>
      </c>
      <c r="AM26" s="16" t="str">
        <f t="shared" si="10"/>
        <v>insert into table db_custscience_interns.col_15_DB_CUSTBASE_PRODREFRESH_ods_brand_email_t_distinct_values_table_stats select '15' as col_id, count (distinct FLAG_ANALYSIS_OPT_OUT) as distinct_values</v>
      </c>
      <c r="AN26" t="s">
        <v>10970</v>
      </c>
      <c r="AQ26" s="16" t="str">
        <f t="shared" si="11"/>
        <v>insert into table db_custscience_interns.SUMMARY_of_DB_CUSTBASE_PRODREFRESH_ods_brand_email_t_distinct_values_table_stats select col_id, distinct_values from db_custscience_interns.col_15_DB_CUSTBASE_PRODREFRESH_ods_brand_email_t_distinct_values_table_stats ;</v>
      </c>
      <c r="AR26" t="s">
        <v>10971</v>
      </c>
      <c r="AT26" s="212" t="s">
        <v>8233</v>
      </c>
      <c r="AU26" s="212">
        <v>22</v>
      </c>
      <c r="AV26" s="212">
        <v>1</v>
      </c>
      <c r="AX26" s="16" t="str">
        <f t="shared" si="12"/>
        <v>drop table db_custscience_interns.col_15_DB_CUSTBASE_PRODREFRESH_ods_brand_email_t_distinct_values_table_stats;</v>
      </c>
      <c r="AY26" t="s">
        <v>10972</v>
      </c>
      <c r="BA26" s="16" t="str">
        <f t="shared" si="13"/>
        <v>create table db_custscience_interns.col_15_DB_CUSTBASE_PRODREFRESH_ods_brand_email_t_null_value_count_table_stats (col_id int, null_value_count bigint) Row format delimited Fields terminated by '\t' Lines terminated by '\n'  Stored as textfile ;</v>
      </c>
      <c r="BB26" t="s">
        <v>10973</v>
      </c>
      <c r="BE26" s="16" t="str">
        <f t="shared" si="2"/>
        <v xml:space="preserve">insert into table db_custscience_interns.col_15_DB_CUSTBASE_PRODREFRESH_ods_brand_email_t_null_value_count_table_stats select '15' as col_id, count (email_key) as null_value_count where FLAG_ANALYSIS_OPT_OUT IS NULL </v>
      </c>
      <c r="BF26" t="s">
        <v>10974</v>
      </c>
      <c r="BI26" s="16" t="str">
        <f t="shared" si="14"/>
        <v>insert into table db_custscience_interns.SUMMARY_of_DB_CUSTBASE_PRODREFRESH_ods_brand_email_t_null_value_count_table_stats select col_id, null_value_count from db_custscience_interns.col_15_DB_CUSTBASE_PRODREFRESH_ods_brand_email_t_null_value_count_table_stats ;</v>
      </c>
      <c r="BJ26" t="s">
        <v>10975</v>
      </c>
      <c r="BL26" s="212" t="s">
        <v>10976</v>
      </c>
      <c r="BM26" s="212">
        <v>22</v>
      </c>
      <c r="BN26" s="212">
        <v>134045554</v>
      </c>
      <c r="BP26" s="16" t="str">
        <f t="shared" si="15"/>
        <v>drop table db_custscience_interns.col_15_DB_CUSTBASE_PRODREFRESH_ods_brand_email_t_null_value_count_table_stats ;</v>
      </c>
      <c r="BQ26" t="s">
        <v>10977</v>
      </c>
    </row>
    <row r="27" spans="1:69">
      <c r="A27" s="222" t="s">
        <v>10978</v>
      </c>
      <c r="B27" s="16" t="str">
        <f t="shared" si="3"/>
        <v>flag_cardholder_ge  string                                  </v>
      </c>
      <c r="C27" s="20">
        <f t="shared" si="4"/>
        <v>20</v>
      </c>
      <c r="D27" s="20">
        <f t="shared" si="5"/>
        <v>27</v>
      </c>
      <c r="E27" s="20"/>
      <c r="F27" s="20"/>
      <c r="G27" s="36" t="str">
        <f t="shared" si="0"/>
        <v>FLAG_CARDHOLDER_GE </v>
      </c>
      <c r="H27" s="36" t="str">
        <f t="shared" si="1"/>
        <v>tring                                  </v>
      </c>
      <c r="I27" s="226">
        <v>16</v>
      </c>
      <c r="J27" s="224">
        <f t="shared" si="6"/>
        <v>1</v>
      </c>
      <c r="K27" s="224">
        <f t="shared" si="7"/>
        <v>159425589</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db_custscience_interns.col_16_DB_CUSTBASE_PRODREFRESH_ods_brand_email_t_distinct_values_table_stats (col_id int, distinct_values bigint) Row format delimited Fields terminated by '\t' Lines terminated by '\n'  Stored as textfile ;</v>
      </c>
      <c r="AJ27" t="s">
        <v>10979</v>
      </c>
      <c r="AM27" s="16" t="str">
        <f t="shared" si="10"/>
        <v>insert into table db_custscience_interns.col_16_DB_CUSTBASE_PRODREFRESH_ods_brand_email_t_distinct_values_table_stats select '16' as col_id, count (distinct FLAG_CARDHOLDER_GE ) as distinct_values</v>
      </c>
      <c r="AN27" t="s">
        <v>10980</v>
      </c>
      <c r="AQ27" s="16" t="str">
        <f t="shared" si="11"/>
        <v>insert into table db_custscience_interns.SUMMARY_of_DB_CUSTBASE_PRODREFRESH_ods_brand_email_t_distinct_values_table_stats select col_id, distinct_values from db_custscience_interns.col_16_DB_CUSTBASE_PRODREFRESH_ods_brand_email_t_distinct_values_table_stats ;</v>
      </c>
      <c r="AR27" t="s">
        <v>10981</v>
      </c>
      <c r="AT27" s="212" t="s">
        <v>10982</v>
      </c>
      <c r="AU27" s="212">
        <v>23</v>
      </c>
      <c r="AV27" s="212">
        <v>23</v>
      </c>
      <c r="AX27" s="16" t="str">
        <f t="shared" si="12"/>
        <v>drop table db_custscience_interns.col_16_DB_CUSTBASE_PRODREFRESH_ods_brand_email_t_distinct_values_table_stats;</v>
      </c>
      <c r="AY27" t="s">
        <v>10983</v>
      </c>
      <c r="BA27" s="16" t="str">
        <f t="shared" si="13"/>
        <v>create table db_custscience_interns.col_16_DB_CUSTBASE_PRODREFRESH_ods_brand_email_t_null_value_count_table_stats (col_id int, null_value_count bigint) Row format delimited Fields terminated by '\t' Lines terminated by '\n'  Stored as textfile ;</v>
      </c>
      <c r="BB27" t="s">
        <v>10984</v>
      </c>
      <c r="BE27" s="16" t="str">
        <f t="shared" si="2"/>
        <v xml:space="preserve">insert into table db_custscience_interns.col_16_DB_CUSTBASE_PRODREFRESH_ods_brand_email_t_null_value_count_table_stats select '16' as col_id, count (email_key) as null_value_count where FLAG_CARDHOLDER_GE  IS NULL </v>
      </c>
      <c r="BF27" t="s">
        <v>10985</v>
      </c>
      <c r="BI27" s="16" t="str">
        <f t="shared" si="14"/>
        <v>insert into table db_custscience_interns.SUMMARY_of_DB_CUSTBASE_PRODREFRESH_ods_brand_email_t_null_value_count_table_stats select col_id, null_value_count from db_custscience_interns.col_16_DB_CUSTBASE_PRODREFRESH_ods_brand_email_t_null_value_count_table_stats ;</v>
      </c>
      <c r="BJ27" t="s">
        <v>10986</v>
      </c>
      <c r="BL27" s="212" t="s">
        <v>10987</v>
      </c>
      <c r="BM27" s="212">
        <v>23</v>
      </c>
      <c r="BN27" s="212">
        <v>134059755</v>
      </c>
      <c r="BP27" s="16" t="str">
        <f t="shared" si="15"/>
        <v>drop table db_custscience_interns.col_16_DB_CUSTBASE_PRODREFRESH_ods_brand_email_t_null_value_count_table_stats ;</v>
      </c>
      <c r="BQ27" t="s">
        <v>10988</v>
      </c>
    </row>
    <row r="28" spans="1:69">
      <c r="A28" s="222" t="s">
        <v>10989</v>
      </c>
      <c r="B28" s="16" t="str">
        <f t="shared" si="3"/>
        <v>flag_seed           string                                  </v>
      </c>
      <c r="C28" s="20">
        <f t="shared" si="4"/>
        <v>10</v>
      </c>
      <c r="D28" s="20">
        <f t="shared" si="5"/>
        <v>12</v>
      </c>
      <c r="E28" s="20"/>
      <c r="F28" s="20"/>
      <c r="G28" s="36" t="str">
        <f t="shared" si="0"/>
        <v>FLAG_SEED</v>
      </c>
      <c r="H28" s="36" t="str">
        <f t="shared" si="1"/>
        <v>        string                                  </v>
      </c>
      <c r="I28" s="226">
        <v>17</v>
      </c>
      <c r="J28" s="224">
        <f t="shared" si="6"/>
        <v>0</v>
      </c>
      <c r="K28" s="224">
        <f t="shared" si="7"/>
        <v>171528840</v>
      </c>
      <c r="N28" s="169"/>
      <c r="O28" s="169"/>
      <c r="P28" s="169"/>
      <c r="R28" s="164"/>
      <c r="S28" s="164"/>
      <c r="T28" s="164"/>
      <c r="U28" s="164"/>
      <c r="V28" s="164"/>
      <c r="W28" s="164"/>
      <c r="X28" s="164"/>
      <c r="Y28" s="164"/>
      <c r="Z28" s="164"/>
      <c r="AA28" s="164"/>
      <c r="AB28" s="164"/>
      <c r="AC28" s="164"/>
      <c r="AD28" s="164"/>
      <c r="AE28" s="164"/>
      <c r="AF28" s="164"/>
      <c r="AG28" s="164"/>
      <c r="AH28" s="197" t="str">
        <f t="shared" si="8"/>
        <v>col_17</v>
      </c>
      <c r="AI28" s="196" t="str">
        <f t="shared" si="9"/>
        <v>create table db_custscience_interns.col_17_DB_CUSTBASE_PRODREFRESH_ods_brand_email_t_distinct_values_table_stats (col_id int, distinct_values bigint) Row format delimited Fields terminated by '\t' Lines terminated by '\n'  Stored as textfile ;</v>
      </c>
      <c r="AJ28" t="s">
        <v>10990</v>
      </c>
      <c r="AM28" s="16" t="str">
        <f t="shared" si="10"/>
        <v>insert into table db_custscience_interns.col_17_DB_CUSTBASE_PRODREFRESH_ods_brand_email_t_distinct_values_table_stats select '17' as col_id, count (distinct FLAG_SEED) as distinct_values</v>
      </c>
      <c r="AN28" t="s">
        <v>10991</v>
      </c>
      <c r="AQ28" s="16" t="str">
        <f t="shared" si="11"/>
        <v>insert into table db_custscience_interns.SUMMARY_of_DB_CUSTBASE_PRODREFRESH_ods_brand_email_t_distinct_values_table_stats select col_id, distinct_values from db_custscience_interns.col_17_DB_CUSTBASE_PRODREFRESH_ods_brand_email_t_distinct_values_table_stats ;</v>
      </c>
      <c r="AR28" t="s">
        <v>10992</v>
      </c>
      <c r="AT28" s="212" t="s">
        <v>10993</v>
      </c>
      <c r="AU28" s="212">
        <v>24</v>
      </c>
      <c r="AV28" s="212">
        <v>23</v>
      </c>
      <c r="AX28" s="16" t="str">
        <f t="shared" si="12"/>
        <v>drop table db_custscience_interns.col_17_DB_CUSTBASE_PRODREFRESH_ods_brand_email_t_distinct_values_table_stats;</v>
      </c>
      <c r="AY28" t="s">
        <v>10994</v>
      </c>
      <c r="BA28" s="16" t="str">
        <f t="shared" si="13"/>
        <v>create table db_custscience_interns.col_17_DB_CUSTBASE_PRODREFRESH_ods_brand_email_t_null_value_count_table_stats (col_id int, null_value_count bigint) Row format delimited Fields terminated by '\t' Lines terminated by '\n'  Stored as textfile ;</v>
      </c>
      <c r="BB28" t="s">
        <v>10995</v>
      </c>
      <c r="BE28" s="16" t="str">
        <f t="shared" si="2"/>
        <v xml:space="preserve">insert into table db_custscience_interns.col_17_DB_CUSTBASE_PRODREFRESH_ods_brand_email_t_null_value_count_table_stats select '17' as col_id, count (email_key) as null_value_count where FLAG_SEED IS NULL </v>
      </c>
      <c r="BF28" t="s">
        <v>10996</v>
      </c>
      <c r="BI28" s="16" t="str">
        <f t="shared" si="14"/>
        <v>insert into table db_custscience_interns.SUMMARY_of_DB_CUSTBASE_PRODREFRESH_ods_brand_email_t_null_value_count_table_stats select col_id, null_value_count from db_custscience_interns.col_17_DB_CUSTBASE_PRODREFRESH_ods_brand_email_t_null_value_count_table_stats ;</v>
      </c>
      <c r="BJ28" t="s">
        <v>10997</v>
      </c>
      <c r="BL28" s="212" t="s">
        <v>5582</v>
      </c>
      <c r="BM28" s="212">
        <v>24</v>
      </c>
      <c r="BN28" s="212">
        <v>0</v>
      </c>
      <c r="BP28" s="16" t="str">
        <f t="shared" si="15"/>
        <v>drop table db_custscience_interns.col_17_DB_CUSTBASE_PRODREFRESH_ods_brand_email_t_null_value_count_table_stats ;</v>
      </c>
      <c r="BQ28" t="s">
        <v>10998</v>
      </c>
    </row>
    <row r="29" spans="1:69">
      <c r="A29" s="222" t="s">
        <v>10999</v>
      </c>
      <c r="B29" s="16" t="str">
        <f t="shared" si="3"/>
        <v>score_online_behavior string                                  </v>
      </c>
      <c r="C29" s="20">
        <f t="shared" si="4"/>
        <v>22</v>
      </c>
      <c r="D29" s="20">
        <f t="shared" si="5"/>
        <v>29</v>
      </c>
      <c r="E29" s="20"/>
      <c r="F29" s="20"/>
      <c r="G29" s="36" t="str">
        <f t="shared" si="0"/>
        <v>SCORE_ONLINE_BEHAVIOR</v>
      </c>
      <c r="H29" s="36" t="str">
        <f t="shared" si="1"/>
        <v>tring                                  </v>
      </c>
      <c r="I29" s="226">
        <v>18</v>
      </c>
      <c r="J29" s="224">
        <f t="shared" si="6"/>
        <v>0</v>
      </c>
      <c r="K29" s="224">
        <f t="shared" si="7"/>
        <v>171528840</v>
      </c>
      <c r="N29" s="169"/>
      <c r="O29" s="169"/>
      <c r="P29" s="169"/>
      <c r="R29" s="164"/>
      <c r="S29" s="164"/>
      <c r="T29" s="164"/>
      <c r="U29" s="164"/>
      <c r="V29" s="164"/>
      <c r="W29" s="164"/>
      <c r="X29" s="164"/>
      <c r="Y29" s="164"/>
      <c r="Z29" s="164"/>
      <c r="AA29" s="164"/>
      <c r="AB29" s="164"/>
      <c r="AC29" s="164"/>
      <c r="AD29" s="164"/>
      <c r="AE29" s="164"/>
      <c r="AF29" s="164"/>
      <c r="AG29" s="164"/>
      <c r="AH29" s="197" t="str">
        <f t="shared" si="8"/>
        <v>col_18</v>
      </c>
      <c r="AI29" s="196" t="str">
        <f t="shared" si="9"/>
        <v>create table db_custscience_interns.col_18_DB_CUSTBASE_PRODREFRESH_ods_brand_email_t_distinct_values_table_stats (col_id int, distinct_values bigint) Row format delimited Fields terminated by '\t' Lines terminated by '\n'  Stored as textfile ;</v>
      </c>
      <c r="AJ29" t="s">
        <v>11000</v>
      </c>
      <c r="AM29" s="16" t="str">
        <f t="shared" si="10"/>
        <v>insert into table db_custscience_interns.col_18_DB_CUSTBASE_PRODREFRESH_ods_brand_email_t_distinct_values_table_stats select '18' as col_id, count (distinct SCORE_ONLINE_BEHAVIOR) as distinct_values</v>
      </c>
      <c r="AN29" t="s">
        <v>11001</v>
      </c>
      <c r="AQ29" s="16" t="str">
        <f t="shared" si="11"/>
        <v>insert into table db_custscience_interns.SUMMARY_of_DB_CUSTBASE_PRODREFRESH_ods_brand_email_t_distinct_values_table_stats select col_id, distinct_values from db_custscience_interns.col_18_DB_CUSTBASE_PRODREFRESH_ods_brand_email_t_distinct_values_table_stats ;</v>
      </c>
      <c r="AR29" t="s">
        <v>11002</v>
      </c>
      <c r="AT29" s="212" t="s">
        <v>11003</v>
      </c>
      <c r="AU29" s="212">
        <v>25</v>
      </c>
      <c r="AV29" s="212">
        <v>7</v>
      </c>
      <c r="AX29" s="16" t="str">
        <f t="shared" si="12"/>
        <v>drop table db_custscience_interns.col_18_DB_CUSTBASE_PRODREFRESH_ods_brand_email_t_distinct_values_table_stats;</v>
      </c>
      <c r="AY29" t="s">
        <v>11004</v>
      </c>
      <c r="BA29" s="16" t="str">
        <f t="shared" si="13"/>
        <v>create table db_custscience_interns.col_18_DB_CUSTBASE_PRODREFRESH_ods_brand_email_t_null_value_count_table_stats (col_id int, null_value_count bigint) Row format delimited Fields terminated by '\t' Lines terminated by '\n'  Stored as textfile ;</v>
      </c>
      <c r="BB29" t="s">
        <v>11005</v>
      </c>
      <c r="BE29" s="16" t="str">
        <f t="shared" si="2"/>
        <v xml:space="preserve">insert into table db_custscience_interns.col_18_DB_CUSTBASE_PRODREFRESH_ods_brand_email_t_null_value_count_table_stats select '18' as col_id, count (email_key) as null_value_count where SCORE_ONLINE_BEHAVIOR IS NULL </v>
      </c>
      <c r="BF29" t="s">
        <v>11006</v>
      </c>
      <c r="BI29" s="16" t="str">
        <f t="shared" si="14"/>
        <v>insert into table db_custscience_interns.SUMMARY_of_DB_CUSTBASE_PRODREFRESH_ods_brand_email_t_null_value_count_table_stats select col_id, null_value_count from db_custscience_interns.col_18_DB_CUSTBASE_PRODREFRESH_ods_brand_email_t_null_value_count_table_stats ;</v>
      </c>
      <c r="BJ29" t="s">
        <v>11007</v>
      </c>
      <c r="BL29" s="212" t="s">
        <v>5697</v>
      </c>
      <c r="BM29" s="212">
        <v>25</v>
      </c>
      <c r="BN29" s="212">
        <v>0</v>
      </c>
      <c r="BP29" s="16" t="str">
        <f t="shared" si="15"/>
        <v>drop table db_custscience_interns.col_18_DB_CUSTBASE_PRODREFRESH_ods_brand_email_t_null_value_count_table_stats ;</v>
      </c>
      <c r="BQ29" t="s">
        <v>11008</v>
      </c>
    </row>
    <row r="30" spans="1:69">
      <c r="A30" s="222" t="s">
        <v>4765</v>
      </c>
      <c r="B30" s="16" t="str">
        <f t="shared" si="3"/>
        <v>ins_dt              string                                  </v>
      </c>
      <c r="C30" s="20">
        <f t="shared" si="4"/>
        <v>8</v>
      </c>
      <c r="D30" s="20">
        <f t="shared" si="5"/>
        <v>10</v>
      </c>
      <c r="E30" s="20"/>
      <c r="F30" s="20"/>
      <c r="G30" s="36" t="str">
        <f t="shared" si="0"/>
        <v>INS_DT </v>
      </c>
      <c r="H30" s="36" t="str">
        <f t="shared" si="1"/>
        <v>          string                                  </v>
      </c>
      <c r="I30" s="226">
        <v>19</v>
      </c>
      <c r="J30" s="224">
        <f t="shared" si="6"/>
        <v>13416</v>
      </c>
      <c r="K30" s="224">
        <f t="shared" si="7"/>
        <v>0</v>
      </c>
      <c r="N30" s="169"/>
      <c r="O30" s="169"/>
      <c r="P30" s="169"/>
      <c r="R30" s="164"/>
      <c r="S30" s="164"/>
      <c r="T30" s="164"/>
      <c r="U30" s="164"/>
      <c r="V30" s="164"/>
      <c r="W30" s="164"/>
      <c r="X30" s="164"/>
      <c r="Y30" s="164"/>
      <c r="Z30" s="164"/>
      <c r="AA30" s="164"/>
      <c r="AB30" s="164"/>
      <c r="AC30" s="164"/>
      <c r="AD30" s="164"/>
      <c r="AE30" s="164"/>
      <c r="AF30" s="164"/>
      <c r="AG30" s="164"/>
      <c r="AH30" s="197" t="str">
        <f t="shared" si="8"/>
        <v>col_19</v>
      </c>
      <c r="AI30" s="196" t="str">
        <f t="shared" si="9"/>
        <v>create table db_custscience_interns.col_19_DB_CUSTBASE_PRODREFRESH_ods_brand_email_t_distinct_values_table_stats (col_id int, distinct_values bigint) Row format delimited Fields terminated by '\t' Lines terminated by '\n'  Stored as textfile ;</v>
      </c>
      <c r="AJ30" t="s">
        <v>11009</v>
      </c>
      <c r="AM30" s="16" t="str">
        <f t="shared" si="10"/>
        <v>insert into table db_custscience_interns.col_19_DB_CUSTBASE_PRODREFRESH_ods_brand_email_t_distinct_values_table_stats select '19' as col_id, count (distinct INS_DT ) as distinct_values</v>
      </c>
      <c r="AN30" t="s">
        <v>11010</v>
      </c>
      <c r="AQ30" s="16" t="str">
        <f t="shared" si="11"/>
        <v>insert into table db_custscience_interns.SUMMARY_of_DB_CUSTBASE_PRODREFRESH_ods_brand_email_t_distinct_values_table_stats select col_id, distinct_values from db_custscience_interns.col_19_DB_CUSTBASE_PRODREFRESH_ods_brand_email_t_distinct_values_table_stats ;</v>
      </c>
      <c r="AR30" t="s">
        <v>11011</v>
      </c>
      <c r="AT30" s="212" t="s">
        <v>11012</v>
      </c>
      <c r="AU30" s="212">
        <v>26</v>
      </c>
      <c r="AV30" s="212">
        <v>4</v>
      </c>
      <c r="AX30" s="16" t="str">
        <f t="shared" si="12"/>
        <v>drop table db_custscience_interns.col_19_DB_CUSTBASE_PRODREFRESH_ods_brand_email_t_distinct_values_table_stats;</v>
      </c>
      <c r="AY30" t="s">
        <v>11013</v>
      </c>
      <c r="BA30" s="16" t="str">
        <f t="shared" si="13"/>
        <v>create table db_custscience_interns.col_19_DB_CUSTBASE_PRODREFRESH_ods_brand_email_t_null_value_count_table_stats (col_id int, null_value_count bigint) Row format delimited Fields terminated by '\t' Lines terminated by '\n'  Stored as textfile ;</v>
      </c>
      <c r="BB30" t="s">
        <v>11014</v>
      </c>
      <c r="BE30" s="16" t="str">
        <f t="shared" si="2"/>
        <v xml:space="preserve">insert into table db_custscience_interns.col_19_DB_CUSTBASE_PRODREFRESH_ods_brand_email_t_null_value_count_table_stats select '19' as col_id, count (email_key) as null_value_count where INS_DT  IS NULL </v>
      </c>
      <c r="BF30" t="s">
        <v>11015</v>
      </c>
      <c r="BI30" s="16" t="str">
        <f t="shared" si="14"/>
        <v>insert into table db_custscience_interns.SUMMARY_of_DB_CUSTBASE_PRODREFRESH_ods_brand_email_t_null_value_count_table_stats select col_id, null_value_count from db_custscience_interns.col_19_DB_CUSTBASE_PRODREFRESH_ods_brand_email_t_null_value_count_table_stats ;</v>
      </c>
      <c r="BJ30" t="s">
        <v>11016</v>
      </c>
      <c r="BL30" s="212" t="s">
        <v>11017</v>
      </c>
      <c r="BM30" s="212">
        <v>26</v>
      </c>
      <c r="BN30" s="212">
        <v>156539333</v>
      </c>
      <c r="BP30" s="16" t="str">
        <f t="shared" si="15"/>
        <v>drop table db_custscience_interns.col_19_DB_CUSTBASE_PRODREFRESH_ods_brand_email_t_null_value_count_table_stats ;</v>
      </c>
      <c r="BQ30" t="s">
        <v>11018</v>
      </c>
    </row>
    <row r="31" spans="1:69">
      <c r="A31" s="222" t="s">
        <v>5289</v>
      </c>
      <c r="B31" s="16" t="str">
        <f t="shared" si="3"/>
        <v>updt_dt             string                                  </v>
      </c>
      <c r="C31" s="20">
        <f t="shared" si="4"/>
        <v>8</v>
      </c>
      <c r="D31" s="20">
        <f t="shared" si="5"/>
        <v>10</v>
      </c>
      <c r="E31" s="20"/>
      <c r="F31" s="20"/>
      <c r="G31" s="36" t="str">
        <f t="shared" si="0"/>
        <v>UPDT_DT</v>
      </c>
      <c r="H31" s="36" t="str">
        <f t="shared" si="1"/>
        <v>          string                                  </v>
      </c>
      <c r="I31" s="226">
        <v>20</v>
      </c>
      <c r="J31" s="224">
        <f t="shared" si="6"/>
        <v>4379</v>
      </c>
      <c r="K31" s="224">
        <f t="shared" si="7"/>
        <v>0</v>
      </c>
      <c r="N31" s="169"/>
      <c r="O31" s="169"/>
      <c r="P31" s="169"/>
      <c r="R31" s="164"/>
      <c r="S31" s="164"/>
      <c r="T31" s="164"/>
      <c r="U31" s="164"/>
      <c r="V31" s="164"/>
      <c r="W31" s="164"/>
      <c r="X31" s="164"/>
      <c r="Y31" s="164"/>
      <c r="Z31" s="164"/>
      <c r="AA31" s="164"/>
      <c r="AB31" s="164"/>
      <c r="AC31" s="164"/>
      <c r="AD31" s="164"/>
      <c r="AE31" s="164"/>
      <c r="AF31" s="164"/>
      <c r="AG31" s="164"/>
      <c r="AH31" s="197" t="str">
        <f t="shared" si="8"/>
        <v>col_20</v>
      </c>
      <c r="AI31" s="196" t="str">
        <f t="shared" si="9"/>
        <v>create table db_custscience_interns.col_20_DB_CUSTBASE_PRODREFRESH_ods_brand_email_t_distinct_values_table_stats (col_id int, distinct_values bigint) Row format delimited Fields terminated by '\t' Lines terminated by '\n'  Stored as textfile ;</v>
      </c>
      <c r="AJ31" t="s">
        <v>11019</v>
      </c>
      <c r="AM31" s="16" t="str">
        <f t="shared" si="10"/>
        <v>insert into table db_custscience_interns.col_20_DB_CUSTBASE_PRODREFRESH_ods_brand_email_t_distinct_values_table_stats select '20' as col_id, count (distinct UPDT_DT) as distinct_values</v>
      </c>
      <c r="AN31" t="s">
        <v>11020</v>
      </c>
      <c r="AQ31" s="16" t="str">
        <f t="shared" si="11"/>
        <v>insert into table db_custscience_interns.SUMMARY_of_DB_CUSTBASE_PRODREFRESH_ods_brand_email_t_distinct_values_table_stats select col_id, distinct_values from db_custscience_interns.col_20_DB_CUSTBASE_PRODREFRESH_ods_brand_email_t_distinct_values_table_stats ;</v>
      </c>
      <c r="AR31" t="s">
        <v>11021</v>
      </c>
      <c r="AT31" s="212" t="s">
        <v>11022</v>
      </c>
      <c r="AU31" s="212">
        <v>27</v>
      </c>
      <c r="AV31" s="212">
        <v>1106</v>
      </c>
      <c r="AX31" s="16" t="str">
        <f t="shared" si="12"/>
        <v>drop table db_custscience_interns.col_20_DB_CUSTBASE_PRODREFRESH_ods_brand_email_t_distinct_values_table_stats;</v>
      </c>
      <c r="AY31" t="s">
        <v>11023</v>
      </c>
      <c r="BA31" s="16" t="str">
        <f t="shared" si="13"/>
        <v>create table db_custscience_interns.col_20_DB_CUSTBASE_PRODREFRESH_ods_brand_email_t_null_value_count_table_stats (col_id int, null_value_count bigint) Row format delimited Fields terminated by '\t' Lines terminated by '\n'  Stored as textfile ;</v>
      </c>
      <c r="BB31" t="s">
        <v>11024</v>
      </c>
      <c r="BE31" s="16" t="str">
        <f t="shared" si="2"/>
        <v xml:space="preserve">insert into table db_custscience_interns.col_20_DB_CUSTBASE_PRODREFRESH_ods_brand_email_t_null_value_count_table_stats select '20' as col_id, count (email_key) as null_value_count where UPDT_DT IS NULL </v>
      </c>
      <c r="BF31" t="s">
        <v>11025</v>
      </c>
      <c r="BI31" s="16" t="str">
        <f t="shared" si="14"/>
        <v>insert into table db_custscience_interns.SUMMARY_of_DB_CUSTBASE_PRODREFRESH_ods_brand_email_t_null_value_count_table_stats select col_id, null_value_count from db_custscience_interns.col_20_DB_CUSTBASE_PRODREFRESH_ods_brand_email_t_null_value_count_table_stats ;</v>
      </c>
      <c r="BJ31" t="s">
        <v>11026</v>
      </c>
      <c r="BL31" s="212" t="s">
        <v>11027</v>
      </c>
      <c r="BM31" s="212">
        <v>27</v>
      </c>
      <c r="BN31" s="212">
        <v>156539333</v>
      </c>
      <c r="BP31" s="16" t="str">
        <f t="shared" si="15"/>
        <v>drop table db_custscience_interns.col_20_DB_CUSTBASE_PRODREFRESH_ods_brand_email_t_null_value_count_table_stats ;</v>
      </c>
      <c r="BQ31" t="s">
        <v>11028</v>
      </c>
    </row>
    <row r="32" spans="1:69">
      <c r="A32" s="222" t="s">
        <v>11029</v>
      </c>
      <c r="B32" s="16" t="str">
        <f t="shared" si="3"/>
        <v>loyalty_card_flag   string                                  </v>
      </c>
      <c r="C32" s="20">
        <f t="shared" si="4"/>
        <v>18</v>
      </c>
      <c r="D32" s="20">
        <f t="shared" si="5"/>
        <v>20</v>
      </c>
      <c r="E32" s="20"/>
      <c r="F32" s="20"/>
      <c r="G32" s="36" t="str">
        <f t="shared" si="0"/>
        <v>LOYALTY_CARD_FLAG</v>
      </c>
      <c r="H32" s="36" t="str">
        <f t="shared" si="1"/>
        <v>string                                  </v>
      </c>
      <c r="I32" s="226">
        <v>21</v>
      </c>
      <c r="J32" s="224">
        <f t="shared" si="6"/>
        <v>0</v>
      </c>
      <c r="K32" s="224">
        <f t="shared" si="7"/>
        <v>171528840</v>
      </c>
      <c r="N32" s="169"/>
      <c r="O32" s="169"/>
      <c r="P32" s="169"/>
      <c r="R32" s="164"/>
      <c r="S32" s="164"/>
      <c r="T32" s="164"/>
      <c r="U32" s="164"/>
      <c r="V32" s="164"/>
      <c r="W32" s="164"/>
      <c r="X32" s="164"/>
      <c r="Y32" s="164"/>
      <c r="Z32" s="164"/>
      <c r="AA32" s="164"/>
      <c r="AB32" s="164"/>
      <c r="AC32" s="164"/>
      <c r="AD32" s="164"/>
      <c r="AE32" s="164"/>
      <c r="AF32" s="164"/>
      <c r="AG32" s="164"/>
      <c r="AH32" s="197" t="str">
        <f t="shared" si="8"/>
        <v>col_21</v>
      </c>
      <c r="AI32" s="196" t="str">
        <f t="shared" si="9"/>
        <v>create table db_custscience_interns.col_21_DB_CUSTBASE_PRODREFRESH_ods_brand_email_t_distinct_values_table_stats (col_id int, distinct_values bigint) Row format delimited Fields terminated by '\t' Lines terminated by '\n'  Stored as textfile ;</v>
      </c>
      <c r="AJ32" t="s">
        <v>11030</v>
      </c>
      <c r="AM32" s="16" t="str">
        <f t="shared" si="10"/>
        <v>insert into table db_custscience_interns.col_21_DB_CUSTBASE_PRODREFRESH_ods_brand_email_t_distinct_values_table_stats select '21' as col_id, count (distinct LOYALTY_CARD_FLAG) as distinct_values</v>
      </c>
      <c r="AN32" t="s">
        <v>11031</v>
      </c>
      <c r="AQ32" s="16" t="str">
        <f t="shared" si="11"/>
        <v>insert into table db_custscience_interns.SUMMARY_of_DB_CUSTBASE_PRODREFRESH_ods_brand_email_t_distinct_values_table_stats select col_id, distinct_values from db_custscience_interns.col_21_DB_CUSTBASE_PRODREFRESH_ods_brand_email_t_distinct_values_table_stats ;</v>
      </c>
      <c r="AR32" t="s">
        <v>11032</v>
      </c>
      <c r="AT32" s="212" t="s">
        <v>11033</v>
      </c>
      <c r="AU32" s="212">
        <v>28</v>
      </c>
      <c r="AV32" s="212">
        <v>1556</v>
      </c>
      <c r="AX32" s="16" t="str">
        <f t="shared" si="12"/>
        <v>drop table db_custscience_interns.col_21_DB_CUSTBASE_PRODREFRESH_ods_brand_email_t_distinct_values_table_stats;</v>
      </c>
      <c r="AY32" t="s">
        <v>11034</v>
      </c>
      <c r="BA32" s="16" t="str">
        <f t="shared" si="13"/>
        <v>create table db_custscience_interns.col_21_DB_CUSTBASE_PRODREFRESH_ods_brand_email_t_null_value_count_table_stats (col_id int, null_value_count bigint) Row format delimited Fields terminated by '\t' Lines terminated by '\n'  Stored as textfile ;</v>
      </c>
      <c r="BB32" t="s">
        <v>11035</v>
      </c>
      <c r="BE32" s="16" t="str">
        <f t="shared" si="2"/>
        <v xml:space="preserve">insert into table db_custscience_interns.col_21_DB_CUSTBASE_PRODREFRESH_ods_brand_email_t_null_value_count_table_stats select '21' as col_id, count (email_key) as null_value_count where LOYALTY_CARD_FLAG IS NULL </v>
      </c>
      <c r="BF32" t="s">
        <v>11036</v>
      </c>
      <c r="BI32" s="16" t="str">
        <f t="shared" si="14"/>
        <v>insert into table db_custscience_interns.SUMMARY_of_DB_CUSTBASE_PRODREFRESH_ods_brand_email_t_null_value_count_table_stats select col_id, null_value_count from db_custscience_interns.col_21_DB_CUSTBASE_PRODREFRESH_ods_brand_email_t_null_value_count_table_stats ;</v>
      </c>
      <c r="BJ32" t="s">
        <v>11037</v>
      </c>
      <c r="BL32" s="212" t="s">
        <v>11038</v>
      </c>
      <c r="BM32" s="212">
        <v>28</v>
      </c>
      <c r="BN32" s="212">
        <v>168903102</v>
      </c>
      <c r="BP32" s="16" t="str">
        <f t="shared" si="15"/>
        <v>drop table db_custscience_interns.col_21_DB_CUSTBASE_PRODREFRESH_ods_brand_email_t_null_value_count_table_stats ;</v>
      </c>
      <c r="BQ32" t="s">
        <v>11039</v>
      </c>
    </row>
    <row r="33" spans="1:69" s="5" customFormat="1">
      <c r="A33" s="280" t="s">
        <v>11040</v>
      </c>
      <c r="B33" s="229" t="str">
        <f t="shared" si="3"/>
        <v>nactv_12_mo_eml_addr_ind string                                  </v>
      </c>
      <c r="C33" s="230">
        <f t="shared" si="4"/>
        <v>25</v>
      </c>
      <c r="D33" s="230">
        <f t="shared" si="5"/>
        <v>32</v>
      </c>
      <c r="E33" s="230"/>
      <c r="F33" s="230"/>
      <c r="G33" s="36" t="str">
        <f t="shared" si="0"/>
        <v>NACTV_12_MO_EML_ADDR_IND</v>
      </c>
      <c r="H33" s="36" t="str">
        <f t="shared" si="1"/>
        <v>tring                                  </v>
      </c>
      <c r="I33" s="226">
        <v>22</v>
      </c>
      <c r="J33" s="224">
        <f t="shared" si="6"/>
        <v>1</v>
      </c>
      <c r="K33" s="224">
        <f t="shared" si="7"/>
        <v>134045554</v>
      </c>
      <c r="N33" s="231"/>
      <c r="O33" s="231"/>
      <c r="P33" s="231"/>
      <c r="R33" s="232"/>
      <c r="S33" s="232"/>
      <c r="T33" s="232"/>
      <c r="U33" s="232"/>
      <c r="V33" s="232"/>
      <c r="W33" s="232"/>
      <c r="X33" s="232"/>
      <c r="Y33" s="232"/>
      <c r="Z33" s="232"/>
      <c r="AA33" s="232"/>
      <c r="AB33" s="232"/>
      <c r="AC33" s="232"/>
      <c r="AD33" s="232"/>
      <c r="AE33" s="232"/>
      <c r="AF33" s="232"/>
      <c r="AG33" s="232"/>
      <c r="AH33" s="233" t="str">
        <f t="shared" si="8"/>
        <v>col_22</v>
      </c>
      <c r="AI33" s="234" t="str">
        <f t="shared" si="9"/>
        <v>create table db_custscience_interns.col_22_DB_CUSTBASE_PRODREFRESH_ods_brand_email_t_distinct_values_table_stats (col_id int, distinct_values bigint) Row format delimited Fields terminated by '\t' Lines terminated by '\n'  Stored as textfile ;</v>
      </c>
      <c r="AJ33" s="5" t="s">
        <v>11041</v>
      </c>
      <c r="AM33" s="229" t="str">
        <f t="shared" si="10"/>
        <v>insert into table db_custscience_interns.col_22_DB_CUSTBASE_PRODREFRESH_ods_brand_email_t_distinct_values_table_stats select '22' as col_id, count (distinct NACTV_12_MO_EML_ADDR_IND) as distinct_values</v>
      </c>
      <c r="AN33" s="5" t="s">
        <v>11042</v>
      </c>
      <c r="AQ33" s="229" t="str">
        <f t="shared" si="11"/>
        <v>insert into table db_custscience_interns.SUMMARY_of_DB_CUSTBASE_PRODREFRESH_ods_brand_email_t_distinct_values_table_stats select col_id, distinct_values from db_custscience_interns.col_22_DB_CUSTBASE_PRODREFRESH_ods_brand_email_t_distinct_values_table_stats ;</v>
      </c>
      <c r="AR33" s="5" t="s">
        <v>11043</v>
      </c>
      <c r="AT33" s="235" t="s">
        <v>11044</v>
      </c>
      <c r="AU33" s="235">
        <v>29</v>
      </c>
      <c r="AV33" s="235">
        <v>30</v>
      </c>
      <c r="AX33" s="229" t="str">
        <f t="shared" si="12"/>
        <v>drop table db_custscience_interns.col_22_DB_CUSTBASE_PRODREFRESH_ods_brand_email_t_distinct_values_table_stats;</v>
      </c>
      <c r="AY33" s="5" t="s">
        <v>11045</v>
      </c>
      <c r="AZ33" s="236"/>
      <c r="BA33" s="229" t="str">
        <f t="shared" si="13"/>
        <v>create table db_custscience_interns.col_22_DB_CUSTBASE_PRODREFRESH_ods_brand_email_t_null_value_count_table_stats (col_id int, null_value_count bigint) Row format delimited Fields terminated by '\t' Lines terminated by '\n'  Stored as textfile ;</v>
      </c>
      <c r="BB33" s="5" t="s">
        <v>11046</v>
      </c>
      <c r="BE33" s="229" t="str">
        <f t="shared" si="2"/>
        <v xml:space="preserve">insert into table db_custscience_interns.col_22_DB_CUSTBASE_PRODREFRESH_ods_brand_email_t_null_value_count_table_stats select '22' as col_id, count (email_key) as null_value_count where NACTV_12_MO_EML_ADDR_IND IS NULL </v>
      </c>
      <c r="BF33" s="5" t="s">
        <v>11047</v>
      </c>
      <c r="BI33" s="229" t="str">
        <f t="shared" si="14"/>
        <v>insert into table db_custscience_interns.SUMMARY_of_DB_CUSTBASE_PRODREFRESH_ods_brand_email_t_null_value_count_table_stats select col_id, null_value_count from db_custscience_interns.col_22_DB_CUSTBASE_PRODREFRESH_ods_brand_email_t_null_value_count_table_stats ;</v>
      </c>
      <c r="BJ33" s="5" t="s">
        <v>11048</v>
      </c>
      <c r="BL33" s="235" t="s">
        <v>11049</v>
      </c>
      <c r="BM33" s="235">
        <v>29</v>
      </c>
      <c r="BN33" s="235">
        <v>116063148</v>
      </c>
      <c r="BP33" s="229" t="str">
        <f t="shared" si="15"/>
        <v>drop table db_custscience_interns.col_22_DB_CUSTBASE_PRODREFRESH_ods_brand_email_t_null_value_count_table_stats ;</v>
      </c>
      <c r="BQ33" s="5" t="s">
        <v>11050</v>
      </c>
    </row>
    <row r="34" spans="1:69">
      <c r="A34" s="222" t="s">
        <v>11051</v>
      </c>
      <c r="B34" s="16" t="str">
        <f t="shared" si="3"/>
        <v>lang_pref           string                                  </v>
      </c>
      <c r="C34" s="20">
        <f t="shared" si="4"/>
        <v>10</v>
      </c>
      <c r="D34" s="20">
        <f t="shared" si="5"/>
        <v>12</v>
      </c>
      <c r="E34" s="20"/>
      <c r="F34" s="20"/>
      <c r="G34" s="36" t="str">
        <f t="shared" si="0"/>
        <v>LANG_PREF</v>
      </c>
      <c r="H34" s="36" t="str">
        <f t="shared" si="1"/>
        <v>        string                                  </v>
      </c>
      <c r="I34" s="226">
        <v>23</v>
      </c>
      <c r="J34" s="224">
        <f t="shared" si="6"/>
        <v>23</v>
      </c>
      <c r="K34" s="224">
        <f t="shared" si="7"/>
        <v>134059755</v>
      </c>
      <c r="N34" s="169"/>
      <c r="O34" s="169"/>
      <c r="P34" s="169"/>
      <c r="R34" s="164"/>
      <c r="S34" s="164"/>
      <c r="T34" s="164"/>
      <c r="U34" s="164"/>
      <c r="V34" s="164"/>
      <c r="W34" s="164"/>
      <c r="X34" s="164"/>
      <c r="Y34" s="164"/>
      <c r="Z34" s="164"/>
      <c r="AA34" s="164"/>
      <c r="AB34" s="164"/>
      <c r="AC34" s="164"/>
      <c r="AD34" s="164"/>
      <c r="AE34" s="164"/>
      <c r="AF34" s="164"/>
      <c r="AG34" s="164"/>
      <c r="AH34" s="197" t="str">
        <f t="shared" si="8"/>
        <v>col_23</v>
      </c>
      <c r="AI34" s="196" t="str">
        <f t="shared" si="9"/>
        <v>create table db_custscience_interns.col_23_DB_CUSTBASE_PRODREFRESH_ods_brand_email_t_distinct_values_table_stats (col_id int, distinct_values bigint) Row format delimited Fields terminated by '\t' Lines terminated by '\n'  Stored as textfile ;</v>
      </c>
      <c r="AJ34" t="s">
        <v>11052</v>
      </c>
      <c r="AM34" s="16" t="str">
        <f t="shared" si="10"/>
        <v>insert into table db_custscience_interns.col_23_DB_CUSTBASE_PRODREFRESH_ods_brand_email_t_distinct_values_table_stats select '23' as col_id, count (distinct LANG_PREF) as distinct_values</v>
      </c>
      <c r="AN34" t="s">
        <v>11053</v>
      </c>
      <c r="AQ34" s="16" t="str">
        <f t="shared" si="11"/>
        <v>insert into table db_custscience_interns.SUMMARY_of_DB_CUSTBASE_PRODREFRESH_ods_brand_email_t_distinct_values_table_stats select col_id, distinct_values from db_custscience_interns.col_23_DB_CUSTBASE_PRODREFRESH_ods_brand_email_t_distinct_values_table_stats ;</v>
      </c>
      <c r="AR34" t="s">
        <v>11054</v>
      </c>
      <c r="AT34" s="212" t="s">
        <v>4802</v>
      </c>
      <c r="AU34" s="212">
        <v>30</v>
      </c>
      <c r="AV34" s="212">
        <v>2</v>
      </c>
      <c r="AX34" s="16" t="str">
        <f t="shared" si="12"/>
        <v>drop table db_custscience_interns.col_23_DB_CUSTBASE_PRODREFRESH_ods_brand_email_t_distinct_values_table_stats;</v>
      </c>
      <c r="AY34" t="s">
        <v>11055</v>
      </c>
      <c r="BA34" s="16" t="str">
        <f t="shared" si="13"/>
        <v>create table db_custscience_interns.col_23_DB_CUSTBASE_PRODREFRESH_ods_brand_email_t_null_value_count_table_stats (col_id int, null_value_count bigint) Row format delimited Fields terminated by '\t' Lines terminated by '\n'  Stored as textfile ;</v>
      </c>
      <c r="BB34" t="s">
        <v>11056</v>
      </c>
      <c r="BE34" s="16" t="str">
        <f t="shared" si="2"/>
        <v xml:space="preserve">insert into table db_custscience_interns.col_23_DB_CUSTBASE_PRODREFRESH_ods_brand_email_t_null_value_count_table_stats select '23' as col_id, count (email_key) as null_value_count where LANG_PREF IS NULL </v>
      </c>
      <c r="BF34" t="s">
        <v>11057</v>
      </c>
      <c r="BI34" s="16" t="str">
        <f t="shared" si="14"/>
        <v>insert into table db_custscience_interns.SUMMARY_of_DB_CUSTBASE_PRODREFRESH_ods_brand_email_t_null_value_count_table_stats select col_id, null_value_count from db_custscience_interns.col_23_DB_CUSTBASE_PRODREFRESH_ods_brand_email_t_null_value_count_table_stats ;</v>
      </c>
      <c r="BJ34" t="s">
        <v>11058</v>
      </c>
      <c r="BL34" s="212" t="s">
        <v>11059</v>
      </c>
      <c r="BM34" s="212">
        <v>30</v>
      </c>
      <c r="BN34" s="212">
        <v>16</v>
      </c>
      <c r="BP34" s="16" t="str">
        <f t="shared" si="15"/>
        <v>drop table db_custscience_interns.col_23_DB_CUSTBASE_PRODREFRESH_ods_brand_email_t_null_value_count_table_stats ;</v>
      </c>
      <c r="BQ34" t="s">
        <v>11060</v>
      </c>
    </row>
    <row r="35" spans="1:69">
      <c r="A35" s="222" t="s">
        <v>5300</v>
      </c>
      <c r="B35" s="16" t="str">
        <f t="shared" si="3"/>
        <v>brand_cd            bigint                                  </v>
      </c>
      <c r="C35" s="20">
        <f t="shared" si="4"/>
        <v>10</v>
      </c>
      <c r="D35" s="20">
        <f t="shared" si="5"/>
        <v>12</v>
      </c>
      <c r="E35" s="20"/>
      <c r="F35" s="20"/>
      <c r="G35" s="36" t="str">
        <f t="shared" si="0"/>
        <v>BRAND_CD </v>
      </c>
      <c r="H35" s="36" t="str">
        <f t="shared" si="1"/>
        <v>        bigint                                  </v>
      </c>
      <c r="I35" s="226">
        <v>24</v>
      </c>
      <c r="J35" s="224">
        <f t="shared" si="6"/>
        <v>23</v>
      </c>
      <c r="K35" s="224">
        <f t="shared" si="7"/>
        <v>0</v>
      </c>
      <c r="N35" s="169"/>
      <c r="O35" s="169"/>
      <c r="P35" s="169"/>
      <c r="R35" s="164"/>
      <c r="S35" s="164"/>
      <c r="T35" s="164"/>
      <c r="U35" s="164"/>
      <c r="V35" s="164"/>
      <c r="W35" s="164"/>
      <c r="X35" s="164"/>
      <c r="Y35" s="164"/>
      <c r="Z35" s="164"/>
      <c r="AA35" s="164"/>
      <c r="AB35" s="164"/>
      <c r="AC35" s="164"/>
      <c r="AD35" s="164"/>
      <c r="AE35" s="164"/>
      <c r="AF35" s="164"/>
      <c r="AG35" s="164"/>
      <c r="AH35" s="197" t="str">
        <f t="shared" si="8"/>
        <v>col_24</v>
      </c>
      <c r="AI35" s="196" t="str">
        <f t="shared" si="9"/>
        <v>create table db_custscience_interns.col_24_DB_CUSTBASE_PRODREFRESH_ods_brand_email_t_distinct_values_table_stats (col_id int, distinct_values bigint) Row format delimited Fields terminated by '\t' Lines terminated by '\n'  Stored as textfile ;</v>
      </c>
      <c r="AJ35" t="s">
        <v>11061</v>
      </c>
      <c r="AM35" s="16" t="str">
        <f t="shared" si="10"/>
        <v>insert into table db_custscience_interns.col_24_DB_CUSTBASE_PRODREFRESH_ods_brand_email_t_distinct_values_table_stats select '24' as col_id, count (distinct BRAND_CD ) as distinct_values</v>
      </c>
      <c r="AN35" t="s">
        <v>11062</v>
      </c>
      <c r="AQ35" s="16" t="str">
        <f t="shared" si="11"/>
        <v>insert into table db_custscience_interns.SUMMARY_of_DB_CUSTBASE_PRODREFRESH_ods_brand_email_t_distinct_values_table_stats select col_id, distinct_values from db_custscience_interns.col_24_DB_CUSTBASE_PRODREFRESH_ods_brand_email_t_distinct_values_table_stats ;</v>
      </c>
      <c r="AR35" t="s">
        <v>11063</v>
      </c>
      <c r="AT35" s="212" t="s">
        <v>11064</v>
      </c>
      <c r="AU35" s="212">
        <v>4</v>
      </c>
      <c r="AV35" s="212">
        <v>147807</v>
      </c>
      <c r="AX35" s="16" t="str">
        <f t="shared" si="12"/>
        <v>drop table db_custscience_interns.col_24_DB_CUSTBASE_PRODREFRESH_ods_brand_email_t_distinct_values_table_stats;</v>
      </c>
      <c r="AY35" t="s">
        <v>11065</v>
      </c>
      <c r="BA35" s="16" t="str">
        <f t="shared" si="13"/>
        <v>create table db_custscience_interns.col_24_DB_CUSTBASE_PRODREFRESH_ods_brand_email_t_null_value_count_table_stats (col_id int, null_value_count bigint) Row format delimited Fields terminated by '\t' Lines terminated by '\n'  Stored as textfile ;</v>
      </c>
      <c r="BB35" t="s">
        <v>11066</v>
      </c>
      <c r="BE35" s="16" t="str">
        <f t="shared" si="2"/>
        <v xml:space="preserve">insert into table db_custscience_interns.col_24_DB_CUSTBASE_PRODREFRESH_ods_brand_email_t_null_value_count_table_stats select '24' as col_id, count (email_key) as null_value_count where BRAND_CD  IS NULL </v>
      </c>
      <c r="BF35" t="s">
        <v>11067</v>
      </c>
      <c r="BI35" s="16" t="str">
        <f t="shared" si="14"/>
        <v>insert into table db_custscience_interns.SUMMARY_of_DB_CUSTBASE_PRODREFRESH_ods_brand_email_t_null_value_count_table_stats select col_id, null_value_count from db_custscience_interns.col_24_DB_CUSTBASE_PRODREFRESH_ods_brand_email_t_null_value_count_table_stats ;</v>
      </c>
      <c r="BJ35" t="s">
        <v>11068</v>
      </c>
      <c r="BL35" s="212" t="s">
        <v>5403</v>
      </c>
      <c r="BM35" s="212">
        <v>4</v>
      </c>
      <c r="BN35" s="212">
        <v>0</v>
      </c>
      <c r="BP35" s="16" t="str">
        <f t="shared" si="15"/>
        <v>drop table db_custscience_interns.col_24_DB_CUSTBASE_PRODREFRESH_ods_brand_email_t_null_value_count_table_stats ;</v>
      </c>
      <c r="BQ35" t="s">
        <v>11069</v>
      </c>
    </row>
    <row r="36" spans="1:69" s="5" customFormat="1">
      <c r="A36" s="280" t="s">
        <v>5311</v>
      </c>
      <c r="B36" s="229" t="str">
        <f t="shared" si="3"/>
        <v>country             string                                  </v>
      </c>
      <c r="C36" s="230">
        <f t="shared" si="4"/>
        <v>8</v>
      </c>
      <c r="D36" s="230">
        <f t="shared" si="5"/>
        <v>10</v>
      </c>
      <c r="E36" s="230"/>
      <c r="F36" s="230"/>
      <c r="G36" s="36" t="str">
        <f t="shared" si="0"/>
        <v>COUNTRY</v>
      </c>
      <c r="H36" s="36" t="str">
        <f t="shared" si="1"/>
        <v>          string                                  </v>
      </c>
      <c r="I36" s="226">
        <v>25</v>
      </c>
      <c r="J36" s="224">
        <f t="shared" si="6"/>
        <v>7</v>
      </c>
      <c r="K36" s="224">
        <f t="shared" si="7"/>
        <v>0</v>
      </c>
      <c r="N36" s="231"/>
      <c r="O36" s="231"/>
      <c r="P36" s="231"/>
      <c r="R36" s="232"/>
      <c r="S36" s="232"/>
      <c r="T36" s="232"/>
      <c r="U36" s="232"/>
      <c r="V36" s="232"/>
      <c r="W36" s="232"/>
      <c r="X36" s="232"/>
      <c r="Y36" s="232"/>
      <c r="Z36" s="232"/>
      <c r="AA36" s="232"/>
      <c r="AB36" s="232"/>
      <c r="AC36" s="232"/>
      <c r="AD36" s="232"/>
      <c r="AE36" s="232"/>
      <c r="AF36" s="232"/>
      <c r="AG36" s="232"/>
      <c r="AH36" s="233" t="str">
        <f t="shared" si="8"/>
        <v>col_25</v>
      </c>
      <c r="AI36" s="234" t="str">
        <f t="shared" si="9"/>
        <v>create table db_custscience_interns.col_25_DB_CUSTBASE_PRODREFRESH_ods_brand_email_t_distinct_values_table_stats (col_id int, distinct_values bigint) Row format delimited Fields terminated by '\t' Lines terminated by '\n'  Stored as textfile ;</v>
      </c>
      <c r="AJ36" s="5" t="s">
        <v>11070</v>
      </c>
      <c r="AM36" s="229" t="str">
        <f t="shared" si="10"/>
        <v>insert into table db_custscience_interns.col_25_DB_CUSTBASE_PRODREFRESH_ods_brand_email_t_distinct_values_table_stats select '25' as col_id, count (distinct COUNTRY) as distinct_values</v>
      </c>
      <c r="AN36" s="5" t="s">
        <v>11071</v>
      </c>
      <c r="AO36" s="237"/>
      <c r="AQ36" s="229" t="str">
        <f t="shared" si="11"/>
        <v>insert into table db_custscience_interns.SUMMARY_of_DB_CUSTBASE_PRODREFRESH_ods_brand_email_t_distinct_values_table_stats select col_id, distinct_values from db_custscience_interns.col_25_DB_CUSTBASE_PRODREFRESH_ods_brand_email_t_distinct_values_table_stats ;</v>
      </c>
      <c r="AR36" s="5" t="s">
        <v>11072</v>
      </c>
      <c r="AT36" s="235" t="s">
        <v>11073</v>
      </c>
      <c r="AU36" s="235">
        <v>31</v>
      </c>
      <c r="AV36" s="235">
        <v>52</v>
      </c>
      <c r="AX36" s="229" t="str">
        <f t="shared" si="12"/>
        <v>drop table db_custscience_interns.col_25_DB_CUSTBASE_PRODREFRESH_ods_brand_email_t_distinct_values_table_stats;</v>
      </c>
      <c r="AY36" s="5" t="s">
        <v>11074</v>
      </c>
      <c r="AZ36" s="236"/>
      <c r="BA36" s="229" t="str">
        <f t="shared" si="13"/>
        <v>create table db_custscience_interns.col_25_DB_CUSTBASE_PRODREFRESH_ods_brand_email_t_null_value_count_table_stats (col_id int, null_value_count bigint) Row format delimited Fields terminated by '\t' Lines terminated by '\n'  Stored as textfile ;</v>
      </c>
      <c r="BB36" s="5" t="s">
        <v>11075</v>
      </c>
      <c r="BE36" s="229" t="str">
        <f t="shared" si="2"/>
        <v xml:space="preserve">insert into table db_custscience_interns.col_25_DB_CUSTBASE_PRODREFRESH_ods_brand_email_t_null_value_count_table_stats select '25' as col_id, count (email_key) as null_value_count where COUNTRY IS NULL </v>
      </c>
      <c r="BF36" s="5" t="s">
        <v>11076</v>
      </c>
      <c r="BI36" s="229" t="str">
        <f t="shared" si="14"/>
        <v>insert into table db_custscience_interns.SUMMARY_of_DB_CUSTBASE_PRODREFRESH_ods_brand_email_t_null_value_count_table_stats select col_id, null_value_count from db_custscience_interns.col_25_DB_CUSTBASE_PRODREFRESH_ods_brand_email_t_null_value_count_table_stats ;</v>
      </c>
      <c r="BJ36" s="5" t="s">
        <v>11077</v>
      </c>
      <c r="BL36" s="235" t="s">
        <v>11078</v>
      </c>
      <c r="BM36" s="235">
        <v>31</v>
      </c>
      <c r="BN36" s="235">
        <v>26001096</v>
      </c>
      <c r="BP36" s="229" t="str">
        <f t="shared" si="15"/>
        <v>drop table db_custscience_interns.col_25_DB_CUSTBASE_PRODREFRESH_ods_brand_email_t_null_value_count_table_stats ;</v>
      </c>
      <c r="BQ36" s="5" t="s">
        <v>11079</v>
      </c>
    </row>
    <row r="37" spans="1:69">
      <c r="A37" s="222" t="s">
        <v>11080</v>
      </c>
      <c r="B37" s="16" t="str">
        <f t="shared" si="3"/>
        <v>casl_ind            string                                  </v>
      </c>
      <c r="C37" s="20">
        <f t="shared" si="4"/>
        <v>10</v>
      </c>
      <c r="D37" s="20">
        <f t="shared" si="5"/>
        <v>12</v>
      </c>
      <c r="E37" s="20"/>
      <c r="F37" s="20"/>
      <c r="G37" s="36" t="str">
        <f t="shared" si="0"/>
        <v>CASL_IND </v>
      </c>
      <c r="H37" s="36" t="str">
        <f t="shared" si="1"/>
        <v>        string                                  </v>
      </c>
      <c r="I37" s="226">
        <v>26</v>
      </c>
      <c r="J37" s="224">
        <f t="shared" si="6"/>
        <v>4</v>
      </c>
      <c r="K37" s="224">
        <f t="shared" si="7"/>
        <v>156539333</v>
      </c>
      <c r="N37" s="169"/>
      <c r="O37" s="169"/>
      <c r="P37" s="169"/>
      <c r="R37" s="164"/>
      <c r="S37" s="164"/>
      <c r="T37" s="164"/>
      <c r="U37" s="164"/>
      <c r="V37" s="164"/>
      <c r="W37" s="164"/>
      <c r="X37" s="164"/>
      <c r="Y37" s="164"/>
      <c r="Z37" s="164"/>
      <c r="AA37" s="164"/>
      <c r="AB37" s="164"/>
      <c r="AC37" s="164"/>
      <c r="AD37" s="164"/>
      <c r="AE37" s="164"/>
      <c r="AF37" s="164"/>
      <c r="AG37" s="164"/>
      <c r="AH37" s="197" t="str">
        <f t="shared" si="8"/>
        <v>col_26</v>
      </c>
      <c r="AI37" s="196" t="str">
        <f t="shared" si="9"/>
        <v>create table db_custscience_interns.col_26_DB_CUSTBASE_PRODREFRESH_ods_brand_email_t_distinct_values_table_stats (col_id int, distinct_values bigint) Row format delimited Fields terminated by '\t' Lines terminated by '\n'  Stored as textfile ;</v>
      </c>
      <c r="AJ37" t="s">
        <v>11081</v>
      </c>
      <c r="AM37" s="16" t="str">
        <f t="shared" si="10"/>
        <v>insert into table db_custscience_interns.col_26_DB_CUSTBASE_PRODREFRESH_ods_brand_email_t_distinct_values_table_stats select '26' as col_id, count (distinct CASL_IND ) as distinct_values</v>
      </c>
      <c r="AN37" t="s">
        <v>11082</v>
      </c>
      <c r="AQ37" s="16" t="str">
        <f t="shared" si="11"/>
        <v>insert into table db_custscience_interns.SUMMARY_of_DB_CUSTBASE_PRODREFRESH_ods_brand_email_t_distinct_values_table_stats select col_id, distinct_values from db_custscience_interns.col_26_DB_CUSTBASE_PRODREFRESH_ods_brand_email_t_distinct_values_table_stats ;</v>
      </c>
      <c r="AR37" t="s">
        <v>11083</v>
      </c>
      <c r="AT37" s="212" t="s">
        <v>4835</v>
      </c>
      <c r="AU37" s="212">
        <v>32</v>
      </c>
      <c r="AV37" s="212">
        <v>2</v>
      </c>
      <c r="AX37" s="16" t="str">
        <f t="shared" si="12"/>
        <v>drop table db_custscience_interns.col_26_DB_CUSTBASE_PRODREFRESH_ods_brand_email_t_distinct_values_table_stats;</v>
      </c>
      <c r="AY37" t="s">
        <v>11084</v>
      </c>
      <c r="BA37" s="16" t="str">
        <f t="shared" si="13"/>
        <v>create table db_custscience_interns.col_26_DB_CUSTBASE_PRODREFRESH_ods_brand_email_t_null_value_count_table_stats (col_id int, null_value_count bigint) Row format delimited Fields terminated by '\t' Lines terminated by '\n'  Stored as textfile ;</v>
      </c>
      <c r="BB37" t="s">
        <v>11085</v>
      </c>
      <c r="BE37" s="16" t="str">
        <f t="shared" si="2"/>
        <v xml:space="preserve">insert into table db_custscience_interns.col_26_DB_CUSTBASE_PRODREFRESH_ods_brand_email_t_null_value_count_table_stats select '26' as col_id, count (email_key) as null_value_count where CASL_IND  IS NULL </v>
      </c>
      <c r="BF37" t="s">
        <v>11086</v>
      </c>
      <c r="BI37" s="16" t="str">
        <f t="shared" si="14"/>
        <v>insert into table db_custscience_interns.SUMMARY_of_DB_CUSTBASE_PRODREFRESH_ods_brand_email_t_null_value_count_table_stats select col_id, null_value_count from db_custscience_interns.col_26_DB_CUSTBASE_PRODREFRESH_ods_brand_email_t_null_value_count_table_stats ;</v>
      </c>
      <c r="BJ37" t="s">
        <v>11087</v>
      </c>
      <c r="BL37" s="212" t="s">
        <v>11088</v>
      </c>
      <c r="BM37" s="212">
        <v>32</v>
      </c>
      <c r="BN37" s="212">
        <v>115529419</v>
      </c>
      <c r="BP37" s="16" t="str">
        <f t="shared" si="15"/>
        <v>drop table db_custscience_interns.col_26_DB_CUSTBASE_PRODREFRESH_ods_brand_email_t_null_value_count_table_stats ;</v>
      </c>
      <c r="BQ37" t="s">
        <v>11089</v>
      </c>
    </row>
    <row r="38" spans="1:69">
      <c r="A38" s="222" t="s">
        <v>11090</v>
      </c>
      <c r="B38" s="16" t="str">
        <f t="shared" si="3"/>
        <v>casl_upd_dt         string                                  </v>
      </c>
      <c r="C38" s="20">
        <f t="shared" si="4"/>
        <v>12</v>
      </c>
      <c r="D38" s="20">
        <f t="shared" si="5"/>
        <v>14</v>
      </c>
      <c r="E38" s="20"/>
      <c r="F38" s="20"/>
      <c r="G38" s="36" t="str">
        <f t="shared" si="0"/>
        <v>CASL_UPD_DT</v>
      </c>
      <c r="H38" s="36" t="str">
        <f t="shared" si="1"/>
        <v>      string                                  </v>
      </c>
      <c r="I38" s="226">
        <v>27</v>
      </c>
      <c r="J38" s="224">
        <f t="shared" si="6"/>
        <v>1106</v>
      </c>
      <c r="K38" s="224">
        <f t="shared" si="7"/>
        <v>156539333</v>
      </c>
      <c r="N38" s="169"/>
      <c r="O38" s="169"/>
      <c r="P38" s="169"/>
      <c r="R38" s="164"/>
      <c r="S38" s="164"/>
      <c r="T38" s="164"/>
      <c r="U38" s="164"/>
      <c r="V38" s="164"/>
      <c r="W38" s="164"/>
      <c r="X38" s="164"/>
      <c r="Y38" s="164"/>
      <c r="Z38" s="164"/>
      <c r="AA38" s="164"/>
      <c r="AB38" s="164"/>
      <c r="AC38" s="164"/>
      <c r="AD38" s="164"/>
      <c r="AE38" s="164"/>
      <c r="AF38" s="164"/>
      <c r="AG38" s="164"/>
      <c r="AH38" s="197" t="str">
        <f t="shared" si="8"/>
        <v>col_27</v>
      </c>
      <c r="AI38" s="196" t="str">
        <f t="shared" si="9"/>
        <v>create table db_custscience_interns.col_27_DB_CUSTBASE_PRODREFRESH_ods_brand_email_t_distinct_values_table_stats (col_id int, distinct_values bigint) Row format delimited Fields terminated by '\t' Lines terminated by '\n'  Stored as textfile ;</v>
      </c>
      <c r="AJ38" t="s">
        <v>11091</v>
      </c>
      <c r="AM38" s="16" t="str">
        <f t="shared" si="10"/>
        <v>insert into table db_custscience_interns.col_27_DB_CUSTBASE_PRODREFRESH_ods_brand_email_t_distinct_values_table_stats select '27' as col_id, count (distinct CASL_UPD_DT) as distinct_values</v>
      </c>
      <c r="AN38" t="s">
        <v>11092</v>
      </c>
      <c r="AQ38" s="16" t="str">
        <f t="shared" si="11"/>
        <v>insert into table db_custscience_interns.SUMMARY_of_DB_CUSTBASE_PRODREFRESH_ods_brand_email_t_distinct_values_table_stats select col_id, distinct_values from db_custscience_interns.col_27_DB_CUSTBASE_PRODREFRESH_ods_brand_email_t_distinct_values_table_stats ;</v>
      </c>
      <c r="AR38" t="s">
        <v>11093</v>
      </c>
      <c r="AT38" s="212" t="s">
        <v>11094</v>
      </c>
      <c r="AU38" s="212">
        <v>33</v>
      </c>
      <c r="AV38" s="212">
        <v>97582</v>
      </c>
      <c r="AX38" s="16" t="str">
        <f t="shared" si="12"/>
        <v>drop table db_custscience_interns.col_27_DB_CUSTBASE_PRODREFRESH_ods_brand_email_t_distinct_values_table_stats;</v>
      </c>
      <c r="AY38" t="s">
        <v>11095</v>
      </c>
      <c r="BA38" s="16" t="str">
        <f t="shared" si="13"/>
        <v>create table db_custscience_interns.col_27_DB_CUSTBASE_PRODREFRESH_ods_brand_email_t_null_value_count_table_stats (col_id int, null_value_count bigint) Row format delimited Fields terminated by '\t' Lines terminated by '\n'  Stored as textfile ;</v>
      </c>
      <c r="BB38" t="s">
        <v>11096</v>
      </c>
      <c r="BE38" s="16" t="str">
        <f t="shared" si="2"/>
        <v xml:space="preserve">insert into table db_custscience_interns.col_27_DB_CUSTBASE_PRODREFRESH_ods_brand_email_t_null_value_count_table_stats select '27' as col_id, count (email_key) as null_value_count where CASL_UPD_DT IS NULL </v>
      </c>
      <c r="BF38" t="s">
        <v>11097</v>
      </c>
      <c r="BI38" s="16" t="str">
        <f t="shared" si="14"/>
        <v>insert into table db_custscience_interns.SUMMARY_of_DB_CUSTBASE_PRODREFRESH_ods_brand_email_t_null_value_count_table_stats select col_id, null_value_count from db_custscience_interns.col_27_DB_CUSTBASE_PRODREFRESH_ods_brand_email_t_null_value_count_table_stats ;</v>
      </c>
      <c r="BJ38" t="s">
        <v>11098</v>
      </c>
      <c r="BL38" s="212" t="s">
        <v>11099</v>
      </c>
      <c r="BM38" s="212">
        <v>33</v>
      </c>
      <c r="BN38" s="212">
        <v>115529419</v>
      </c>
      <c r="BP38" s="16" t="str">
        <f t="shared" si="15"/>
        <v>drop table db_custscience_interns.col_27_DB_CUSTBASE_PRODREFRESH_ods_brand_email_t_null_value_count_table_stats ;</v>
      </c>
      <c r="BQ38" t="s">
        <v>11100</v>
      </c>
    </row>
    <row r="39" spans="1:69" s="5" customFormat="1">
      <c r="A39" s="280" t="s">
        <v>11101</v>
      </c>
      <c r="B39" s="229" t="str">
        <f t="shared" si="3"/>
        <v>casl_exp_dt         string                                  </v>
      </c>
      <c r="C39" s="230">
        <f t="shared" si="4"/>
        <v>12</v>
      </c>
      <c r="D39" s="230">
        <f t="shared" si="5"/>
        <v>14</v>
      </c>
      <c r="E39" s="230"/>
      <c r="F39" s="230"/>
      <c r="G39" s="36" t="str">
        <f t="shared" si="0"/>
        <v>CASL_EXP_DT</v>
      </c>
      <c r="H39" s="36" t="str">
        <f t="shared" si="1"/>
        <v>      string                                  </v>
      </c>
      <c r="I39" s="226">
        <v>28</v>
      </c>
      <c r="J39" s="224">
        <f t="shared" si="6"/>
        <v>1556</v>
      </c>
      <c r="K39" s="224">
        <f t="shared" si="7"/>
        <v>168903102</v>
      </c>
      <c r="N39" s="231"/>
      <c r="O39" s="231"/>
      <c r="P39" s="231"/>
      <c r="R39" s="232"/>
      <c r="S39" s="232"/>
      <c r="T39" s="232"/>
      <c r="U39" s="232"/>
      <c r="V39" s="232"/>
      <c r="W39" s="232"/>
      <c r="X39" s="232"/>
      <c r="Y39" s="232"/>
      <c r="Z39" s="232"/>
      <c r="AA39" s="232"/>
      <c r="AB39" s="232"/>
      <c r="AC39" s="232"/>
      <c r="AD39" s="232"/>
      <c r="AE39" s="232"/>
      <c r="AF39" s="232"/>
      <c r="AG39" s="232"/>
      <c r="AH39" s="233" t="str">
        <f t="shared" si="8"/>
        <v>col_28</v>
      </c>
      <c r="AI39" s="234" t="str">
        <f t="shared" si="9"/>
        <v>create table db_custscience_interns.col_28_DB_CUSTBASE_PRODREFRESH_ods_brand_email_t_distinct_values_table_stats (col_id int, distinct_values bigint) Row format delimited Fields terminated by '\t' Lines terminated by '\n'  Stored as textfile ;</v>
      </c>
      <c r="AJ39" s="5" t="s">
        <v>11102</v>
      </c>
      <c r="AM39" s="229" t="str">
        <f t="shared" si="10"/>
        <v>insert into table db_custscience_interns.col_28_DB_CUSTBASE_PRODREFRESH_ods_brand_email_t_distinct_values_table_stats select '28' as col_id, count (distinct CASL_EXP_DT) as distinct_values</v>
      </c>
      <c r="AN39" s="5" t="s">
        <v>11103</v>
      </c>
      <c r="AQ39" s="229" t="str">
        <f t="shared" si="11"/>
        <v>insert into table db_custscience_interns.SUMMARY_of_DB_CUSTBASE_PRODREFRESH_ods_brand_email_t_distinct_values_table_stats select col_id, distinct_values from db_custscience_interns.col_28_DB_CUSTBASE_PRODREFRESH_ods_brand_email_t_distinct_values_table_stats ;</v>
      </c>
      <c r="AR39" s="5" t="s">
        <v>11104</v>
      </c>
      <c r="AT39" s="235" t="s">
        <v>11105</v>
      </c>
      <c r="AU39" s="235">
        <v>34</v>
      </c>
      <c r="AV39" s="235">
        <v>147</v>
      </c>
      <c r="AX39" s="229" t="str">
        <f t="shared" si="12"/>
        <v>drop table db_custscience_interns.col_28_DB_CUSTBASE_PRODREFRESH_ods_brand_email_t_distinct_values_table_stats;</v>
      </c>
      <c r="AY39" s="5" t="s">
        <v>11106</v>
      </c>
      <c r="AZ39" s="236"/>
      <c r="BA39" s="229" t="str">
        <f t="shared" si="13"/>
        <v>create table db_custscience_interns.col_28_DB_CUSTBASE_PRODREFRESH_ods_brand_email_t_null_value_count_table_stats (col_id int, null_value_count bigint) Row format delimited Fields terminated by '\t' Lines terminated by '\n'  Stored as textfile ;</v>
      </c>
      <c r="BB39" s="5" t="s">
        <v>11107</v>
      </c>
      <c r="BE39" s="229" t="str">
        <f t="shared" si="2"/>
        <v xml:space="preserve">insert into table db_custscience_interns.col_28_DB_CUSTBASE_PRODREFRESH_ods_brand_email_t_null_value_count_table_stats select '28' as col_id, count (email_key) as null_value_count where CASL_EXP_DT IS NULL </v>
      </c>
      <c r="BF39" s="5" t="s">
        <v>11108</v>
      </c>
      <c r="BI39" s="229" t="str">
        <f t="shared" si="14"/>
        <v>insert into table db_custscience_interns.SUMMARY_of_DB_CUSTBASE_PRODREFRESH_ods_brand_email_t_null_value_count_table_stats select col_id, null_value_count from db_custscience_interns.col_28_DB_CUSTBASE_PRODREFRESH_ods_brand_email_t_null_value_count_table_stats ;</v>
      </c>
      <c r="BJ39" s="5" t="s">
        <v>11109</v>
      </c>
      <c r="BL39" s="235" t="s">
        <v>5917</v>
      </c>
      <c r="BM39" s="235">
        <v>34</v>
      </c>
      <c r="BN39" s="235">
        <v>0</v>
      </c>
      <c r="BP39" s="229" t="str">
        <f t="shared" si="15"/>
        <v>drop table db_custscience_interns.col_28_DB_CUSTBASE_PRODREFRESH_ods_brand_email_t_null_value_count_table_stats ;</v>
      </c>
      <c r="BQ39" s="5" t="s">
        <v>11110</v>
      </c>
    </row>
    <row r="40" spans="1:69">
      <c r="A40" s="222" t="s">
        <v>11111</v>
      </c>
      <c r="B40" s="16" t="str">
        <f t="shared" si="3"/>
        <v>deadwood_date       string                                  </v>
      </c>
      <c r="C40" s="20">
        <f t="shared" si="4"/>
        <v>14</v>
      </c>
      <c r="D40" s="20">
        <f t="shared" si="5"/>
        <v>16</v>
      </c>
      <c r="E40" s="20"/>
      <c r="F40" s="20"/>
      <c r="G40" s="36" t="str">
        <f t="shared" si="0"/>
        <v>DEADWOOD_DATE</v>
      </c>
      <c r="H40" s="36" t="str">
        <f t="shared" si="1"/>
        <v>    string                                  </v>
      </c>
      <c r="I40" s="226">
        <v>29</v>
      </c>
      <c r="J40" s="224">
        <f t="shared" si="6"/>
        <v>30</v>
      </c>
      <c r="K40" s="224">
        <f t="shared" si="7"/>
        <v>116063148</v>
      </c>
      <c r="N40" s="169"/>
      <c r="O40" s="169"/>
      <c r="P40" s="169"/>
      <c r="R40" s="164"/>
      <c r="S40" s="164"/>
      <c r="T40" s="164"/>
      <c r="U40" s="164"/>
      <c r="V40" s="164"/>
      <c r="W40" s="164"/>
      <c r="X40" s="164"/>
      <c r="Y40" s="164"/>
      <c r="Z40" s="164"/>
      <c r="AA40" s="164"/>
      <c r="AB40" s="164"/>
      <c r="AC40" s="164"/>
      <c r="AD40" s="164"/>
      <c r="AE40" s="164"/>
      <c r="AF40" s="164"/>
      <c r="AG40" s="164"/>
      <c r="AH40" s="197" t="str">
        <f t="shared" si="8"/>
        <v>col_29</v>
      </c>
      <c r="AI40" s="196" t="str">
        <f t="shared" si="9"/>
        <v>create table db_custscience_interns.col_29_DB_CUSTBASE_PRODREFRESH_ods_brand_email_t_distinct_values_table_stats (col_id int, distinct_values bigint) Row format delimited Fields terminated by '\t' Lines terminated by '\n'  Stored as textfile ;</v>
      </c>
      <c r="AJ40" t="s">
        <v>11112</v>
      </c>
      <c r="AM40" s="16" t="str">
        <f t="shared" si="10"/>
        <v>insert into table db_custscience_interns.col_29_DB_CUSTBASE_PRODREFRESH_ods_brand_email_t_distinct_values_table_stats select '29' as col_id, count (distinct DEADWOOD_DATE) as distinct_values</v>
      </c>
      <c r="AN40" t="s">
        <v>11113</v>
      </c>
      <c r="AQ40" s="16" t="str">
        <f t="shared" si="11"/>
        <v>insert into table db_custscience_interns.SUMMARY_of_DB_CUSTBASE_PRODREFRESH_ods_brand_email_t_distinct_values_table_stats select col_id, distinct_values from db_custscience_interns.col_29_DB_CUSTBASE_PRODREFRESH_ods_brand_email_t_distinct_values_table_stats ;</v>
      </c>
      <c r="AR40" t="s">
        <v>11114</v>
      </c>
      <c r="AT40" s="212" t="s">
        <v>11115</v>
      </c>
      <c r="AU40" s="212">
        <v>35</v>
      </c>
      <c r="AV40" s="212">
        <v>9874</v>
      </c>
      <c r="AX40" s="16" t="str">
        <f t="shared" si="12"/>
        <v>drop table db_custscience_interns.col_29_DB_CUSTBASE_PRODREFRESH_ods_brand_email_t_distinct_values_table_stats;</v>
      </c>
      <c r="AY40" t="s">
        <v>11116</v>
      </c>
      <c r="BA40" s="16" t="str">
        <f t="shared" si="13"/>
        <v>create table db_custscience_interns.col_29_DB_CUSTBASE_PRODREFRESH_ods_brand_email_t_null_value_count_table_stats (col_id int, null_value_count bigint) Row format delimited Fields terminated by '\t' Lines terminated by '\n'  Stored as textfile ;</v>
      </c>
      <c r="BB40" t="s">
        <v>11117</v>
      </c>
      <c r="BE40" s="16" t="str">
        <f t="shared" si="2"/>
        <v xml:space="preserve">insert into table db_custscience_interns.col_29_DB_CUSTBASE_PRODREFRESH_ods_brand_email_t_null_value_count_table_stats select '29' as col_id, count (email_key) as null_value_count where DEADWOOD_DATE IS NULL </v>
      </c>
      <c r="BF40" t="s">
        <v>11118</v>
      </c>
      <c r="BI40" s="16" t="str">
        <f t="shared" si="14"/>
        <v>insert into table db_custscience_interns.SUMMARY_of_DB_CUSTBASE_PRODREFRESH_ods_brand_email_t_null_value_count_table_stats select col_id, null_value_count from db_custscience_interns.col_29_DB_CUSTBASE_PRODREFRESH_ods_brand_email_t_null_value_count_table_stats ;</v>
      </c>
      <c r="BJ40" t="s">
        <v>11119</v>
      </c>
      <c r="BL40" s="212" t="s">
        <v>6879</v>
      </c>
      <c r="BM40" s="212">
        <v>35</v>
      </c>
      <c r="BN40" s="212">
        <v>0</v>
      </c>
      <c r="BP40" s="16" t="str">
        <f t="shared" si="15"/>
        <v>drop table db_custscience_interns.col_29_DB_CUSTBASE_PRODREFRESH_ods_brand_email_t_null_value_count_table_stats ;</v>
      </c>
      <c r="BQ40" t="s">
        <v>11120</v>
      </c>
    </row>
    <row r="41" spans="1:69">
      <c r="A41" s="222" t="s">
        <v>11121</v>
      </c>
      <c r="B41" s="16" t="str">
        <f t="shared" si="3"/>
        <v>gap_owned_email_source string                                  </v>
      </c>
      <c r="C41" s="20">
        <f t="shared" si="4"/>
        <v>23</v>
      </c>
      <c r="D41" s="20">
        <f t="shared" si="5"/>
        <v>30</v>
      </c>
      <c r="E41" s="20"/>
      <c r="F41" s="20"/>
      <c r="G41" s="36" t="str">
        <f t="shared" si="0"/>
        <v>GAP_OWNED_EMAIL_SOURCE</v>
      </c>
      <c r="H41" s="36" t="str">
        <f t="shared" si="1"/>
        <v>tring                                  </v>
      </c>
      <c r="I41" s="226">
        <v>30</v>
      </c>
      <c r="J41" s="224">
        <f t="shared" si="6"/>
        <v>2</v>
      </c>
      <c r="K41" s="224">
        <f t="shared" si="7"/>
        <v>16</v>
      </c>
      <c r="N41" s="169"/>
      <c r="O41" s="169"/>
      <c r="P41" s="169"/>
      <c r="R41" s="164"/>
      <c r="S41" s="164"/>
      <c r="T41" s="164"/>
      <c r="U41" s="164"/>
      <c r="V41" s="164"/>
      <c r="W41" s="164"/>
      <c r="X41" s="164"/>
      <c r="Y41" s="164"/>
      <c r="Z41" s="164"/>
      <c r="AA41" s="164"/>
      <c r="AB41" s="164"/>
      <c r="AC41" s="164"/>
      <c r="AD41" s="164"/>
      <c r="AE41" s="164"/>
      <c r="AF41" s="164"/>
      <c r="AG41" s="164"/>
      <c r="AH41" s="197" t="str">
        <f t="shared" si="8"/>
        <v>col_30</v>
      </c>
      <c r="AI41" s="196" t="str">
        <f t="shared" si="9"/>
        <v>create table db_custscience_interns.col_30_DB_CUSTBASE_PRODREFRESH_ods_brand_email_t_distinct_values_table_stats (col_id int, distinct_values bigint) Row format delimited Fields terminated by '\t' Lines terminated by '\n'  Stored as textfile ;</v>
      </c>
      <c r="AJ41" t="s">
        <v>11122</v>
      </c>
      <c r="AM41" s="16" t="str">
        <f t="shared" si="10"/>
        <v>insert into table db_custscience_interns.col_30_DB_CUSTBASE_PRODREFRESH_ods_brand_email_t_distinct_values_table_stats select '30' as col_id, count (distinct GAP_OWNED_EMAIL_SOURCE) as distinct_values</v>
      </c>
      <c r="AN41" t="s">
        <v>11123</v>
      </c>
      <c r="AQ41" s="16" t="str">
        <f t="shared" si="11"/>
        <v>insert into table db_custscience_interns.SUMMARY_of_DB_CUSTBASE_PRODREFRESH_ods_brand_email_t_distinct_values_table_stats select col_id, distinct_values from db_custscience_interns.col_30_DB_CUSTBASE_PRODREFRESH_ods_brand_email_t_distinct_values_table_stats ;</v>
      </c>
      <c r="AR41" t="s">
        <v>11124</v>
      </c>
      <c r="AT41" s="212" t="s">
        <v>11115</v>
      </c>
      <c r="AU41" s="212">
        <v>35</v>
      </c>
      <c r="AV41" s="212">
        <v>9874</v>
      </c>
      <c r="AX41" s="16" t="str">
        <f t="shared" si="12"/>
        <v>drop table db_custscience_interns.col_30_DB_CUSTBASE_PRODREFRESH_ods_brand_email_t_distinct_values_table_stats;</v>
      </c>
      <c r="AY41" t="s">
        <v>11125</v>
      </c>
      <c r="BA41" s="16" t="str">
        <f t="shared" si="13"/>
        <v>create table db_custscience_interns.col_30_DB_CUSTBASE_PRODREFRESH_ods_brand_email_t_null_value_count_table_stats (col_id int, null_value_count bigint) Row format delimited Fields terminated by '\t' Lines terminated by '\n'  Stored as textfile ;</v>
      </c>
      <c r="BB41" t="s">
        <v>11126</v>
      </c>
      <c r="BE41" s="16" t="str">
        <f t="shared" si="2"/>
        <v xml:space="preserve">insert into table db_custscience_interns.col_30_DB_CUSTBASE_PRODREFRESH_ods_brand_email_t_null_value_count_table_stats select '30' as col_id, count (email_key) as null_value_count where GAP_OWNED_EMAIL_SOURCE IS NULL </v>
      </c>
      <c r="BF41" t="s">
        <v>11127</v>
      </c>
      <c r="BI41" s="16" t="str">
        <f t="shared" si="14"/>
        <v>insert into table db_custscience_interns.SUMMARY_of_DB_CUSTBASE_PRODREFRESH_ods_brand_email_t_null_value_count_table_stats select col_id, null_value_count from db_custscience_interns.col_30_DB_CUSTBASE_PRODREFRESH_ods_brand_email_t_null_value_count_table_stats ;</v>
      </c>
      <c r="BJ41" t="s">
        <v>11128</v>
      </c>
      <c r="BL41" s="212" t="s">
        <v>6879</v>
      </c>
      <c r="BM41" s="212">
        <v>35</v>
      </c>
      <c r="BN41" s="212">
        <v>0</v>
      </c>
      <c r="BP41" s="16" t="str">
        <f t="shared" si="15"/>
        <v>drop table db_custscience_interns.col_30_DB_CUSTBASE_PRODREFRESH_ods_brand_email_t_null_value_count_table_stats ;</v>
      </c>
      <c r="BQ41" t="s">
        <v>11129</v>
      </c>
    </row>
    <row r="42" spans="1:69">
      <c r="A42" s="222" t="s">
        <v>11130</v>
      </c>
      <c r="B42" s="16" t="str">
        <f t="shared" si="3"/>
        <v>email_crd_marketability_flag string                                  </v>
      </c>
      <c r="C42" s="20">
        <f t="shared" si="4"/>
        <v>29</v>
      </c>
      <c r="D42" s="20">
        <f t="shared" si="5"/>
        <v>36</v>
      </c>
      <c r="E42" s="20"/>
      <c r="F42" s="20"/>
      <c r="G42" s="36" t="str">
        <f t="shared" si="0"/>
        <v>EMAIL_CRD_MARKETABILITY_FLAG</v>
      </c>
      <c r="H42" s="36" t="str">
        <f t="shared" si="1"/>
        <v>tring                                  </v>
      </c>
      <c r="I42" s="226">
        <v>31</v>
      </c>
      <c r="J42" s="224">
        <f t="shared" si="6"/>
        <v>52</v>
      </c>
      <c r="K42" s="224">
        <f t="shared" si="7"/>
        <v>26001096</v>
      </c>
      <c r="N42" s="169"/>
      <c r="O42" s="169"/>
      <c r="P42" s="169"/>
      <c r="R42" s="164"/>
      <c r="S42" s="164"/>
      <c r="T42" s="164"/>
      <c r="U42" s="164"/>
      <c r="V42" s="164"/>
      <c r="W42" s="164"/>
      <c r="X42" s="164"/>
      <c r="Y42" s="164"/>
      <c r="Z42" s="164"/>
      <c r="AA42" s="164"/>
      <c r="AB42" s="164"/>
      <c r="AC42" s="164"/>
      <c r="AD42" s="164"/>
      <c r="AE42" s="164"/>
      <c r="AF42" s="164"/>
      <c r="AG42" s="164"/>
      <c r="AH42" s="197" t="str">
        <f t="shared" si="8"/>
        <v>col_31</v>
      </c>
      <c r="AI42" s="196" t="str">
        <f t="shared" si="9"/>
        <v>create table db_custscience_interns.col_31_DB_CUSTBASE_PRODREFRESH_ods_brand_email_t_distinct_values_table_stats (col_id int, distinct_values bigint) Row format delimited Fields terminated by '\t' Lines terminated by '\n'  Stored as textfile ;</v>
      </c>
      <c r="AJ42" t="s">
        <v>11131</v>
      </c>
      <c r="AM42" s="16" t="str">
        <f t="shared" si="10"/>
        <v>insert into table db_custscience_interns.col_31_DB_CUSTBASE_PRODREFRESH_ods_brand_email_t_distinct_values_table_stats select '31' as col_id, count (distinct EMAIL_CRD_MARKETABILITY_FLAG) as distinct_values</v>
      </c>
      <c r="AN42" t="s">
        <v>11132</v>
      </c>
      <c r="AQ42" s="16" t="str">
        <f t="shared" si="11"/>
        <v>insert into table db_custscience_interns.SUMMARY_of_DB_CUSTBASE_PRODREFRESH_ods_brand_email_t_distinct_values_table_stats select col_id, distinct_values from db_custscience_interns.col_31_DB_CUSTBASE_PRODREFRESH_ods_brand_email_t_distinct_values_table_stats ;</v>
      </c>
      <c r="AR42" t="s">
        <v>11133</v>
      </c>
      <c r="AT42" s="212" t="s">
        <v>11134</v>
      </c>
      <c r="AU42" s="212">
        <v>5</v>
      </c>
      <c r="AV42" s="212">
        <v>109405816</v>
      </c>
      <c r="AX42" s="16" t="str">
        <f t="shared" si="12"/>
        <v>drop table db_custscience_interns.col_31_DB_CUSTBASE_PRODREFRESH_ods_brand_email_t_distinct_values_table_stats;</v>
      </c>
      <c r="AY42" t="s">
        <v>11135</v>
      </c>
      <c r="BA42" s="16" t="str">
        <f t="shared" si="13"/>
        <v>create table db_custscience_interns.col_31_DB_CUSTBASE_PRODREFRESH_ods_brand_email_t_null_value_count_table_stats (col_id int, null_value_count bigint) Row format delimited Fields terminated by '\t' Lines terminated by '\n'  Stored as textfile ;</v>
      </c>
      <c r="BB42" t="s">
        <v>11136</v>
      </c>
      <c r="BE42" s="16" t="str">
        <f t="shared" si="2"/>
        <v xml:space="preserve">insert into table db_custscience_interns.col_31_DB_CUSTBASE_PRODREFRESH_ods_brand_email_t_null_value_count_table_stats select '31' as col_id, count (email_key) as null_value_count where EMAIL_CRD_MARKETABILITY_FLAG IS NULL </v>
      </c>
      <c r="BF42" t="s">
        <v>11137</v>
      </c>
      <c r="BI42" s="16" t="str">
        <f t="shared" si="14"/>
        <v>insert into table db_custscience_interns.SUMMARY_of_DB_CUSTBASE_PRODREFRESH_ods_brand_email_t_null_value_count_table_stats select col_id, null_value_count from db_custscience_interns.col_31_DB_CUSTBASE_PRODREFRESH_ods_brand_email_t_null_value_count_table_stats ;</v>
      </c>
      <c r="BJ42" t="s">
        <v>11138</v>
      </c>
      <c r="BL42" s="212" t="s">
        <v>11139</v>
      </c>
      <c r="BM42" s="212">
        <v>5</v>
      </c>
      <c r="BN42" s="212">
        <v>16813623</v>
      </c>
      <c r="BP42" s="16" t="str">
        <f t="shared" si="15"/>
        <v>drop table db_custscience_interns.col_31_DB_CUSTBASE_PRODREFRESH_ods_brand_email_t_null_value_count_table_stats ;</v>
      </c>
      <c r="BQ42" t="s">
        <v>11140</v>
      </c>
    </row>
    <row r="43" spans="1:69">
      <c r="A43" s="222" t="s">
        <v>11141</v>
      </c>
      <c r="B43" s="16" t="str">
        <f t="shared" si="3"/>
        <v>email_crd_opt_out_ind string                                  </v>
      </c>
      <c r="C43" s="20">
        <f t="shared" si="4"/>
        <v>22</v>
      </c>
      <c r="D43" s="20">
        <f t="shared" si="5"/>
        <v>29</v>
      </c>
      <c r="E43" s="20"/>
      <c r="F43" s="20"/>
      <c r="G43" s="36" t="str">
        <f t="shared" si="0"/>
        <v>EMAIL_CRD_OPT_OUT_IND</v>
      </c>
      <c r="H43" s="36" t="str">
        <f t="shared" si="1"/>
        <v>tring                                  </v>
      </c>
      <c r="I43" s="226">
        <v>32</v>
      </c>
      <c r="J43" s="224">
        <f t="shared" si="6"/>
        <v>2</v>
      </c>
      <c r="K43" s="224">
        <f t="shared" si="7"/>
        <v>115529419</v>
      </c>
      <c r="N43" s="169"/>
      <c r="O43" s="169"/>
      <c r="P43" s="169"/>
      <c r="R43" s="164"/>
      <c r="S43" s="164"/>
      <c r="T43" s="164"/>
      <c r="U43" s="164"/>
      <c r="V43" s="164"/>
      <c r="W43" s="164"/>
      <c r="X43" s="164"/>
      <c r="Y43" s="164"/>
      <c r="Z43" s="164"/>
      <c r="AA43" s="164"/>
      <c r="AB43" s="164"/>
      <c r="AC43" s="164"/>
      <c r="AD43" s="164"/>
      <c r="AE43" s="164"/>
      <c r="AF43" s="164"/>
      <c r="AG43" s="164"/>
      <c r="AH43" s="197" t="str">
        <f t="shared" si="8"/>
        <v>col_32</v>
      </c>
      <c r="AI43" s="196" t="str">
        <f t="shared" si="9"/>
        <v>create table db_custscience_interns.col_32_DB_CUSTBASE_PRODREFRESH_ods_brand_email_t_distinct_values_table_stats (col_id int, distinct_values bigint) Row format delimited Fields terminated by '\t' Lines terminated by '\n'  Stored as textfile ;</v>
      </c>
      <c r="AJ43" t="s">
        <v>11142</v>
      </c>
      <c r="AM43" s="16" t="str">
        <f t="shared" si="10"/>
        <v>insert into table db_custscience_interns.col_32_DB_CUSTBASE_PRODREFRESH_ods_brand_email_t_distinct_values_table_stats select '32' as col_id, count (distinct EMAIL_CRD_OPT_OUT_IND) as distinct_values</v>
      </c>
      <c r="AN43" t="s">
        <v>11143</v>
      </c>
      <c r="AQ43" s="16" t="str">
        <f t="shared" si="11"/>
        <v>insert into table db_custscience_interns.SUMMARY_of_DB_CUSTBASE_PRODREFRESH_ods_brand_email_t_distinct_values_table_stats select col_id, distinct_values from db_custscience_interns.col_32_DB_CUSTBASE_PRODREFRESH_ods_brand_email_t_distinct_values_table_stats ;</v>
      </c>
      <c r="AR43" t="s">
        <v>11144</v>
      </c>
      <c r="AT43" s="212" t="s">
        <v>11145</v>
      </c>
      <c r="AU43" s="212">
        <v>6</v>
      </c>
      <c r="AV43" s="212">
        <v>2973803</v>
      </c>
      <c r="AX43" s="16" t="str">
        <f t="shared" si="12"/>
        <v>drop table db_custscience_interns.col_32_DB_CUSTBASE_PRODREFRESH_ods_brand_email_t_distinct_values_table_stats;</v>
      </c>
      <c r="AY43" t="s">
        <v>11146</v>
      </c>
      <c r="BA43" s="16" t="str">
        <f t="shared" si="13"/>
        <v>create table db_custscience_interns.col_32_DB_CUSTBASE_PRODREFRESH_ods_brand_email_t_null_value_count_table_stats (col_id int, null_value_count bigint) Row format delimited Fields terminated by '\t' Lines terminated by '\n'  Stored as textfile ;</v>
      </c>
      <c r="BB43" t="s">
        <v>11147</v>
      </c>
      <c r="BE43" s="16" t="str">
        <f t="shared" si="2"/>
        <v xml:space="preserve">insert into table db_custscience_interns.col_32_DB_CUSTBASE_PRODREFRESH_ods_brand_email_t_null_value_count_table_stats select '32' as col_id, count (email_key) as null_value_count where EMAIL_CRD_OPT_OUT_IND IS NULL </v>
      </c>
      <c r="BF43" t="s">
        <v>11148</v>
      </c>
      <c r="BI43" s="16" t="str">
        <f t="shared" si="14"/>
        <v>insert into table db_custscience_interns.SUMMARY_of_DB_CUSTBASE_PRODREFRESH_ods_brand_email_t_null_value_count_table_stats select col_id, null_value_count from db_custscience_interns.col_32_DB_CUSTBASE_PRODREFRESH_ods_brand_email_t_null_value_count_table_stats ;</v>
      </c>
      <c r="BJ43" t="s">
        <v>11149</v>
      </c>
      <c r="BL43" s="212" t="s">
        <v>11150</v>
      </c>
      <c r="BM43" s="212">
        <v>6</v>
      </c>
      <c r="BN43" s="212">
        <v>3280</v>
      </c>
      <c r="BP43" s="16" t="str">
        <f t="shared" si="15"/>
        <v>drop table db_custscience_interns.col_32_DB_CUSTBASE_PRODREFRESH_ods_brand_email_t_null_value_count_table_stats ;</v>
      </c>
      <c r="BQ43" t="s">
        <v>11151</v>
      </c>
    </row>
    <row r="44" spans="1:69">
      <c r="A44" s="222" t="s">
        <v>11152</v>
      </c>
      <c r="B44" s="16" t="str">
        <f t="shared" si="3"/>
        <v>email_crd_opt_out_dt string                                  </v>
      </c>
      <c r="C44" s="20">
        <f t="shared" si="4"/>
        <v>21</v>
      </c>
      <c r="D44" s="20">
        <f t="shared" si="5"/>
        <v>28</v>
      </c>
      <c r="E44" s="20"/>
      <c r="F44" s="20"/>
      <c r="G44" s="36" t="str">
        <f t="shared" si="0"/>
        <v>EMAIL_CRD_OPT_OUT_DT</v>
      </c>
      <c r="H44" s="36" t="str">
        <f t="shared" si="1"/>
        <v>tring                                  </v>
      </c>
      <c r="I44" s="226">
        <v>33</v>
      </c>
      <c r="J44" s="224">
        <f t="shared" si="6"/>
        <v>97582</v>
      </c>
      <c r="K44" s="224">
        <f t="shared" si="7"/>
        <v>115529419</v>
      </c>
      <c r="N44" s="169"/>
      <c r="O44" s="169"/>
      <c r="P44" s="169"/>
      <c r="R44" s="164"/>
      <c r="S44" s="164"/>
      <c r="T44" s="164"/>
      <c r="U44" s="164"/>
      <c r="V44" s="164"/>
      <c r="W44" s="164"/>
      <c r="X44" s="164"/>
      <c r="Y44" s="164"/>
      <c r="Z44" s="164"/>
      <c r="AA44" s="164"/>
      <c r="AB44" s="164"/>
      <c r="AC44" s="164"/>
      <c r="AD44" s="164"/>
      <c r="AE44" s="164"/>
      <c r="AF44" s="164"/>
      <c r="AG44" s="164"/>
      <c r="AH44" s="197" t="str">
        <f t="shared" si="8"/>
        <v>col_33</v>
      </c>
      <c r="AI44" s="196" t="str">
        <f t="shared" si="9"/>
        <v>create table db_custscience_interns.col_33_DB_CUSTBASE_PRODREFRESH_ods_brand_email_t_distinct_values_table_stats (col_id int, distinct_values bigint) Row format delimited Fields terminated by '\t' Lines terminated by '\n'  Stored as textfile ;</v>
      </c>
      <c r="AJ44" t="s">
        <v>11153</v>
      </c>
      <c r="AM44" s="16" t="str">
        <f t="shared" si="10"/>
        <v>insert into table db_custscience_interns.col_33_DB_CUSTBASE_PRODREFRESH_ods_brand_email_t_distinct_values_table_stats select '33' as col_id, count (distinct EMAIL_CRD_OPT_OUT_DT) as distinct_values</v>
      </c>
      <c r="AN44" t="s">
        <v>11154</v>
      </c>
      <c r="AQ44" s="16" t="str">
        <f t="shared" si="11"/>
        <v>insert into table db_custscience_interns.SUMMARY_of_DB_CUSTBASE_PRODREFRESH_ods_brand_email_t_distinct_values_table_stats select col_id, distinct_values from db_custscience_interns.col_33_DB_CUSTBASE_PRODREFRESH_ods_brand_email_t_distinct_values_table_stats ;</v>
      </c>
      <c r="AR44" t="s">
        <v>11155</v>
      </c>
      <c r="AT44" s="212" t="s">
        <v>11156</v>
      </c>
      <c r="AU44" s="212">
        <v>7</v>
      </c>
      <c r="AV44" s="212">
        <v>9</v>
      </c>
      <c r="AX44" s="16" t="str">
        <f t="shared" si="12"/>
        <v>drop table db_custscience_interns.col_33_DB_CUSTBASE_PRODREFRESH_ods_brand_email_t_distinct_values_table_stats;</v>
      </c>
      <c r="AY44" t="s">
        <v>11157</v>
      </c>
      <c r="BA44" s="16" t="str">
        <f t="shared" si="13"/>
        <v>create table db_custscience_interns.col_33_DB_CUSTBASE_PRODREFRESH_ods_brand_email_t_null_value_count_table_stats (col_id int, null_value_count bigint) Row format delimited Fields terminated by '\t' Lines terminated by '\n'  Stored as textfile ;</v>
      </c>
      <c r="BB44" t="s">
        <v>11158</v>
      </c>
      <c r="BE44" s="16" t="str">
        <f t="shared" si="2"/>
        <v xml:space="preserve">insert into table db_custscience_interns.col_33_DB_CUSTBASE_PRODREFRESH_ods_brand_email_t_null_value_count_table_stats select '33' as col_id, count (email_key) as null_value_count where EMAIL_CRD_OPT_OUT_DT IS NULL </v>
      </c>
      <c r="BF44" t="s">
        <v>11159</v>
      </c>
      <c r="BI44" s="16" t="str">
        <f t="shared" si="14"/>
        <v>insert into table db_custscience_interns.SUMMARY_of_DB_CUSTBASE_PRODREFRESH_ods_brand_email_t_null_value_count_table_stats select col_id, null_value_count from db_custscience_interns.col_33_DB_CUSTBASE_PRODREFRESH_ods_brand_email_t_null_value_count_table_stats ;</v>
      </c>
      <c r="BJ44" t="s">
        <v>11160</v>
      </c>
      <c r="BL44" s="212" t="s">
        <v>11161</v>
      </c>
      <c r="BM44" s="212">
        <v>7</v>
      </c>
      <c r="BN44" s="212">
        <v>94249228</v>
      </c>
      <c r="BP44" s="16" t="str">
        <f t="shared" si="15"/>
        <v>drop table db_custscience_interns.col_33_DB_CUSTBASE_PRODREFRESH_ods_brand_email_t_null_value_count_table_stats ;</v>
      </c>
      <c r="BQ44" t="s">
        <v>11162</v>
      </c>
    </row>
    <row r="45" spans="1:69">
      <c r="A45" s="222" t="s">
        <v>4710</v>
      </c>
      <c r="B45" s="16" t="str">
        <f t="shared" si="3"/>
        <v>flow_key            bigint                                  </v>
      </c>
      <c r="C45" s="20">
        <f t="shared" si="4"/>
        <v>10</v>
      </c>
      <c r="D45" s="20">
        <f t="shared" si="5"/>
        <v>12</v>
      </c>
      <c r="E45" s="20"/>
      <c r="F45" s="20"/>
      <c r="G45" s="36" t="str">
        <f t="shared" si="0"/>
        <v>FLOW_KEY </v>
      </c>
      <c r="H45" s="36" t="str">
        <f t="shared" si="1"/>
        <v>        bigint                                  </v>
      </c>
      <c r="I45" s="226">
        <v>34</v>
      </c>
      <c r="J45" s="224">
        <f t="shared" si="6"/>
        <v>147</v>
      </c>
      <c r="K45" s="224">
        <f t="shared" si="7"/>
        <v>0</v>
      </c>
      <c r="N45" s="169"/>
      <c r="O45" s="169"/>
      <c r="P45" s="169"/>
      <c r="R45" s="164"/>
      <c r="S45" s="164"/>
      <c r="T45" s="164"/>
      <c r="U45" s="164"/>
      <c r="V45" s="164"/>
      <c r="W45" s="164"/>
      <c r="X45" s="164"/>
      <c r="Y45" s="164"/>
      <c r="Z45" s="164"/>
      <c r="AA45" s="164"/>
      <c r="AB45" s="164"/>
      <c r="AC45" s="164"/>
      <c r="AD45" s="164"/>
      <c r="AE45" s="164"/>
      <c r="AF45" s="164"/>
      <c r="AG45" s="164"/>
      <c r="AH45" s="197" t="str">
        <f t="shared" si="8"/>
        <v>col_34</v>
      </c>
      <c r="AI45" s="196" t="str">
        <f t="shared" si="9"/>
        <v>create table db_custscience_interns.col_34_DB_CUSTBASE_PRODREFRESH_ods_brand_email_t_distinct_values_table_stats (col_id int, distinct_values bigint) Row format delimited Fields terminated by '\t' Lines terminated by '\n'  Stored as textfile ;</v>
      </c>
      <c r="AJ45" t="s">
        <v>11163</v>
      </c>
      <c r="AM45" s="16" t="str">
        <f t="shared" si="10"/>
        <v>insert into table db_custscience_interns.col_34_DB_CUSTBASE_PRODREFRESH_ods_brand_email_t_distinct_values_table_stats select '34' as col_id, count (distinct FLOW_KEY ) as distinct_values</v>
      </c>
      <c r="AN45" t="s">
        <v>11164</v>
      </c>
      <c r="AQ45" s="16" t="str">
        <f t="shared" si="11"/>
        <v>insert into table db_custscience_interns.SUMMARY_of_DB_CUSTBASE_PRODREFRESH_ods_brand_email_t_distinct_values_table_stats select col_id, distinct_values from db_custscience_interns.col_34_DB_CUSTBASE_PRODREFRESH_ods_brand_email_t_distinct_values_table_stats ;</v>
      </c>
      <c r="AR45" t="s">
        <v>11165</v>
      </c>
      <c r="AT45" s="212" t="s">
        <v>11166</v>
      </c>
      <c r="AU45" s="212">
        <v>8</v>
      </c>
      <c r="AV45" s="212">
        <v>6985</v>
      </c>
      <c r="AX45" s="16" t="str">
        <f t="shared" si="12"/>
        <v>drop table db_custscience_interns.col_34_DB_CUSTBASE_PRODREFRESH_ods_brand_email_t_distinct_values_table_stats;</v>
      </c>
      <c r="AY45" t="s">
        <v>11167</v>
      </c>
      <c r="BA45" s="16" t="str">
        <f t="shared" si="13"/>
        <v>create table db_custscience_interns.col_34_DB_CUSTBASE_PRODREFRESH_ods_brand_email_t_null_value_count_table_stats (col_id int, null_value_count bigint) Row format delimited Fields terminated by '\t' Lines terminated by '\n'  Stored as textfile ;</v>
      </c>
      <c r="BB45" t="s">
        <v>11168</v>
      </c>
      <c r="BE45" s="16" t="str">
        <f t="shared" si="2"/>
        <v xml:space="preserve">insert into table db_custscience_interns.col_34_DB_CUSTBASE_PRODREFRESH_ods_brand_email_t_null_value_count_table_stats select '34' as col_id, count (email_key) as null_value_count where FLOW_KEY  IS NULL </v>
      </c>
      <c r="BF45" t="s">
        <v>11169</v>
      </c>
      <c r="BI45" s="16" t="str">
        <f t="shared" si="14"/>
        <v>insert into table db_custscience_interns.SUMMARY_of_DB_CUSTBASE_PRODREFRESH_ods_brand_email_t_null_value_count_table_stats select col_id, null_value_count from db_custscience_interns.col_34_DB_CUSTBASE_PRODREFRESH_ods_brand_email_t_null_value_count_table_stats ;</v>
      </c>
      <c r="BJ45" t="s">
        <v>11170</v>
      </c>
      <c r="BL45" s="212" t="s">
        <v>11171</v>
      </c>
      <c r="BM45" s="212">
        <v>8</v>
      </c>
      <c r="BN45" s="212">
        <v>5229860</v>
      </c>
      <c r="BP45" s="16" t="str">
        <f t="shared" si="15"/>
        <v>drop table db_custscience_interns.col_34_DB_CUSTBASE_PRODREFRESH_ods_brand_email_t_null_value_count_table_stats ;</v>
      </c>
      <c r="BQ45" t="s">
        <v>11172</v>
      </c>
    </row>
    <row r="46" spans="1:69" ht="15.75" thickBot="1">
      <c r="A46" s="222" t="s">
        <v>5188</v>
      </c>
      <c r="B46" s="16" t="str">
        <f t="shared" si="3"/>
        <v>crt_tmst            string                                  </v>
      </c>
      <c r="C46" s="20">
        <f t="shared" si="4"/>
        <v>10</v>
      </c>
      <c r="D46" s="20">
        <f t="shared" si="5"/>
        <v>12</v>
      </c>
      <c r="E46" s="20"/>
      <c r="F46" s="20"/>
      <c r="G46" s="36" t="str">
        <f t="shared" si="0"/>
        <v>CRT_TMST </v>
      </c>
      <c r="H46" s="36" t="str">
        <f t="shared" si="1"/>
        <v>        string                                  </v>
      </c>
      <c r="I46" s="226">
        <v>35</v>
      </c>
      <c r="J46" s="224">
        <f t="shared" si="6"/>
        <v>9874</v>
      </c>
      <c r="K46" s="224">
        <f t="shared" si="7"/>
        <v>0</v>
      </c>
      <c r="N46" s="172"/>
      <c r="O46" s="172"/>
      <c r="P46" s="172"/>
      <c r="R46" s="164"/>
      <c r="S46" s="164"/>
      <c r="T46" s="164"/>
      <c r="U46" s="164"/>
      <c r="V46" s="164"/>
      <c r="W46" s="164"/>
      <c r="X46" s="164"/>
      <c r="Y46" s="164"/>
      <c r="Z46" s="164"/>
      <c r="AA46" s="164"/>
      <c r="AB46" s="164"/>
      <c r="AC46" s="164"/>
      <c r="AD46" s="164"/>
      <c r="AE46" s="164"/>
      <c r="AF46" s="164"/>
      <c r="AG46" s="164"/>
      <c r="AH46" s="197" t="str">
        <f>"col_"&amp;I46</f>
        <v>col_35</v>
      </c>
      <c r="AI46" s="196" t="str">
        <f t="shared" si="9"/>
        <v>create table db_custscience_interns.col_35_DB_CUSTBASE_PRODREFRESH_ods_brand_email_t_distinct_values_table_stats (col_id int, distinct_values bigint) Row format delimited Fields terminated by '\t' Lines terminated by '\n'  Stored as textfile ;</v>
      </c>
      <c r="AJ46" t="s">
        <v>11173</v>
      </c>
      <c r="AM46" s="16" t="str">
        <f t="shared" si="10"/>
        <v>insert into table db_custscience_interns.col_35_DB_CUSTBASE_PRODREFRESH_ods_brand_email_t_distinct_values_table_stats select '35' as col_id, count (distinct CRT_TMST ) as distinct_values</v>
      </c>
      <c r="AN46" t="s">
        <v>11174</v>
      </c>
      <c r="AQ46" s="16" t="str">
        <f t="shared" si="11"/>
        <v>insert into table db_custscience_interns.SUMMARY_of_DB_CUSTBASE_PRODREFRESH_ods_brand_email_t_distinct_values_table_stats select col_id, distinct_values from db_custscience_interns.col_35_DB_CUSTBASE_PRODREFRESH_ods_brand_email_t_distinct_values_table_stats ;</v>
      </c>
      <c r="AR46" t="s">
        <v>11175</v>
      </c>
      <c r="AT46" s="212" t="s">
        <v>7085</v>
      </c>
      <c r="AU46" s="212">
        <v>9</v>
      </c>
      <c r="AV46" s="212">
        <v>14</v>
      </c>
      <c r="AX46" s="16" t="str">
        <f t="shared" si="12"/>
        <v>drop table db_custscience_interns.col_35_DB_CUSTBASE_PRODREFRESH_ods_brand_email_t_distinct_values_table_stats;</v>
      </c>
      <c r="AY46" t="s">
        <v>11176</v>
      </c>
      <c r="BA46" s="16" t="str">
        <f t="shared" si="13"/>
        <v>create table db_custscience_interns.col_35_DB_CUSTBASE_PRODREFRESH_ods_brand_email_t_null_value_count_table_stats (col_id int, null_value_count bigint) Row format delimited Fields terminated by '\t' Lines terminated by '\n'  Stored as textfile ;</v>
      </c>
      <c r="BB46" t="s">
        <v>11177</v>
      </c>
      <c r="BE46" s="16" t="str">
        <f t="shared" si="2"/>
        <v xml:space="preserve">insert into table db_custscience_interns.col_35_DB_CUSTBASE_PRODREFRESH_ods_brand_email_t_null_value_count_table_stats select '35' as col_id, count (email_key) as null_value_count where CRT_TMST  IS NULL </v>
      </c>
      <c r="BF46" t="s">
        <v>11178</v>
      </c>
      <c r="BI46" s="16" t="str">
        <f t="shared" si="14"/>
        <v>insert into table db_custscience_interns.SUMMARY_of_DB_CUSTBASE_PRODREFRESH_ods_brand_email_t_null_value_count_table_stats select col_id, null_value_count from db_custscience_interns.col_35_DB_CUSTBASE_PRODREFRESH_ods_brand_email_t_null_value_count_table_stats ;</v>
      </c>
      <c r="BJ46" t="s">
        <v>11179</v>
      </c>
      <c r="BL46" s="212" t="s">
        <v>5351</v>
      </c>
      <c r="BM46" s="212">
        <v>9</v>
      </c>
      <c r="BN46" s="212">
        <v>0</v>
      </c>
      <c r="BP46" s="16" t="str">
        <f t="shared" si="15"/>
        <v>drop table db_custscience_interns.col_35_DB_CUSTBASE_PRODREFRESH_ods_brand_email_t_null_value_count_table_stats ;</v>
      </c>
      <c r="BQ46" t="s">
        <v>11180</v>
      </c>
    </row>
    <row r="47" spans="1:69" ht="15.75" thickBot="1">
      <c r="A47" s="222" t="s">
        <v>5491</v>
      </c>
      <c r="B47" s="16" t="str">
        <f t="shared" si="3"/>
        <v>updt_tmst           string </v>
      </c>
      <c r="C47" s="20">
        <f t="shared" si="4"/>
        <v>10</v>
      </c>
      <c r="D47" s="20">
        <f t="shared" si="5"/>
        <v>12</v>
      </c>
      <c r="E47" s="20"/>
      <c r="F47" s="20"/>
      <c r="G47" s="36" t="str">
        <f t="shared" si="0"/>
        <v>UPDT_TMST</v>
      </c>
      <c r="H47" s="36" t="str">
        <f t="shared" si="1"/>
        <v>        string </v>
      </c>
      <c r="I47" s="226">
        <v>35</v>
      </c>
      <c r="J47" s="224">
        <f t="shared" si="6"/>
        <v>9874</v>
      </c>
      <c r="K47" s="224">
        <f t="shared" si="7"/>
        <v>0</v>
      </c>
      <c r="N47" s="172"/>
      <c r="O47" s="172"/>
      <c r="P47" s="172"/>
      <c r="R47" s="164"/>
      <c r="S47" s="164"/>
      <c r="T47" s="164"/>
      <c r="U47" s="164"/>
      <c r="V47" s="164"/>
      <c r="W47" s="164"/>
      <c r="X47" s="164"/>
      <c r="Y47" s="164"/>
      <c r="Z47" s="164"/>
      <c r="AA47" s="164"/>
      <c r="AB47" s="164"/>
      <c r="AC47" s="164"/>
      <c r="AD47" s="164"/>
      <c r="AE47" s="164"/>
      <c r="AF47" s="164"/>
      <c r="AG47" s="164"/>
      <c r="AH47" s="197" t="str">
        <f>"col_"&amp;(I47+1)</f>
        <v>col_36</v>
      </c>
      <c r="AI47" s="196" t="str">
        <f>"create table db_custscience_interns."&amp;$AH47&amp;"_"&amp;$H$4&amp;"_"&amp;$H$5&amp;"_distinct_values_table_stats (col_id int, distinct_values bigint) Row format delimited Fields terminated by '\t' Lines terminated by '\n'  Stored as textfile ;"</f>
        <v>create table db_custscience_interns.col_36_DB_CUSTBASE_PRODREFRESH_ods_brand_email_t_distinct_values_table_stats (col_id int, distinct_values bigint) Row format delimited Fields terminated by '\t' Lines terminated by '\n'  Stored as textfile ;</v>
      </c>
      <c r="AJ47" t="s">
        <v>11181</v>
      </c>
      <c r="AM47" s="16" t="str">
        <f t="shared" si="10"/>
        <v>insert into table db_custscience_interns.col_36_DB_CUSTBASE_PRODREFRESH_ods_brand_email_t_distinct_values_table_stats select '35' as col_id, count (distinct UPDT_TMST) as distinct_values</v>
      </c>
      <c r="AN47" t="s">
        <v>11182</v>
      </c>
      <c r="AQ47" s="16" t="str">
        <f t="shared" si="11"/>
        <v>insert into table db_custscience_interns.SUMMARY_of_DB_CUSTBASE_PRODREFRESH_ods_brand_email_t_distinct_values_table_stats select col_id, distinct_values from db_custscience_interns.col_36_DB_CUSTBASE_PRODREFRESH_ods_brand_email_t_distinct_values_table_stats ;</v>
      </c>
      <c r="AR47" t="s">
        <v>11183</v>
      </c>
      <c r="AT47" s="212" t="s">
        <v>11184</v>
      </c>
      <c r="AU47" s="212">
        <v>10</v>
      </c>
      <c r="AV47" s="212">
        <v>9</v>
      </c>
      <c r="AX47" s="16" t="str">
        <f t="shared" si="12"/>
        <v>drop table db_custscience_interns.col_36_DB_CUSTBASE_PRODREFRESH_ods_brand_email_t_distinct_values_table_stats;</v>
      </c>
      <c r="AY47" t="s">
        <v>11185</v>
      </c>
      <c r="BA47" s="16" t="str">
        <f t="shared" si="13"/>
        <v>create table db_custscience_interns.col_36_DB_CUSTBASE_PRODREFRESH_ods_brand_email_t_null_value_count_table_stats (col_id int, null_value_count bigint) Row format delimited Fields terminated by '\t' Lines terminated by '\n'  Stored as textfile ;</v>
      </c>
      <c r="BB47" t="s">
        <v>11186</v>
      </c>
      <c r="BE47" s="16" t="str">
        <f t="shared" si="2"/>
        <v xml:space="preserve">insert into table db_custscience_interns.col_36_DB_CUSTBASE_PRODREFRESH_ods_brand_email_t_null_value_count_table_stats select '35' as col_id, count (email_key) as null_value_count where UPDT_TMST IS NULL </v>
      </c>
      <c r="BF47" t="s">
        <v>11187</v>
      </c>
      <c r="BI47" s="16" t="str">
        <f t="shared" si="14"/>
        <v>insert into table db_custscience_interns.SUMMARY_of_DB_CUSTBASE_PRODREFRESH_ods_brand_email_t_null_value_count_table_stats select col_id, null_value_count from db_custscience_interns.col_36_DB_CUSTBASE_PRODREFRESH_ods_brand_email_t_null_value_count_table_stats ;</v>
      </c>
      <c r="BJ47" t="s">
        <v>11188</v>
      </c>
      <c r="BL47" s="212" t="s">
        <v>11189</v>
      </c>
      <c r="BM47" s="212">
        <v>10</v>
      </c>
      <c r="BN47" s="212">
        <v>102231756</v>
      </c>
      <c r="BP47" s="16" t="str">
        <f t="shared" si="15"/>
        <v>drop table db_custscience_interns.col_36_DB_CUSTBASE_PRODREFRESH_ods_brand_email_t_null_value_count_table_stats ;</v>
      </c>
      <c r="BQ47" t="s">
        <v>11190</v>
      </c>
    </row>
    <row r="48" spans="1:69">
      <c r="AN48" t="s">
        <v>4089</v>
      </c>
      <c r="BF48" t="s">
        <v>4089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50"/>
  <sheetViews>
    <sheetView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3" max="53" width="19.42578125" customWidth="1"/>
    <col min="58" max="58" width="25.42578125" customWidth="1"/>
    <col min="61" max="61" width="8.85546875" style="16"/>
    <col min="62" max="62" width="19.7109375" customWidth="1"/>
    <col min="63" max="63" width="16.140625" customWidth="1"/>
    <col min="64" max="64" width="17.140625" customWidth="1"/>
    <col min="66" max="66" width="10.85546875" customWidth="1"/>
  </cols>
  <sheetData>
    <row r="1" spans="1:73" ht="19.5" thickBot="1">
      <c r="G1" s="218" t="str">
        <f>UPPER(H5)</f>
        <v>ODS_BRAND_EMAIL_T_TEMP</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DB_CUSTBASE_PRODREFRESH.ods_brand_email_t_temp acquisition_date = "22-APR-17" limit 10000;'&gt;DB_CUSTBASE_PRODREFRESH_DB_CUSTBASE_PRODREFRESH.ods_brand_email_t_temp_10k_sample.txt;</v>
      </c>
    </row>
    <row r="4" spans="1:73" ht="15.75" thickBot="1">
      <c r="G4" s="3" t="s">
        <v>88</v>
      </c>
      <c r="H4" s="219" t="str">
        <f>LEFT(H6,(FIND(".",H6)-1))</f>
        <v>DB_CUSTBASE_PRODREFRESH</v>
      </c>
      <c r="I4" s="219"/>
      <c r="J4" s="219"/>
      <c r="K4" s="219"/>
      <c r="L4" s="219"/>
      <c r="M4" s="219"/>
      <c r="N4" s="40" t="s">
        <v>108</v>
      </c>
      <c r="AM4" s="15" t="s">
        <v>4049</v>
      </c>
      <c r="BE4" s="15" t="s">
        <v>4049</v>
      </c>
      <c r="BU4" t="s">
        <v>11191</v>
      </c>
    </row>
    <row r="5" spans="1:73">
      <c r="B5" s="9"/>
      <c r="G5" s="3" t="s">
        <v>89</v>
      </c>
      <c r="H5" s="219" t="str">
        <f>RIGHT(H6,(LEN(H6)-(FIND(".",H6))))</f>
        <v>ods_brand_email_t_temp</v>
      </c>
      <c r="I5" s="219"/>
      <c r="J5" s="219"/>
      <c r="K5" s="219"/>
      <c r="L5" s="219"/>
      <c r="M5" s="219"/>
      <c r="AM5" s="60" t="s">
        <v>11192</v>
      </c>
      <c r="BE5" s="60" t="s">
        <v>11193</v>
      </c>
    </row>
    <row r="6" spans="1:73">
      <c r="G6" s="3" t="s">
        <v>90</v>
      </c>
      <c r="H6" t="s">
        <v>4440</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11194</v>
      </c>
      <c r="BL8" t="s">
        <v>11195</v>
      </c>
    </row>
    <row r="9" spans="1:73">
      <c r="A9" t="s">
        <v>11196</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DB_CUSTBASE_PRODREFRESH.ods_brand_email_t_temp</v>
      </c>
      <c r="AN11" s="205" t="s">
        <v>11197</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db_custscience_interns.SUMMARY_of_DB_CUSTBASE_PRODREFRESH_ods_brand_email_t_temp_distinct_values_table_stats (col_id int, distinct_values bigint) Row format delimited Fields terminated by '\t' Lines terminated by '\n'  Stored as textfile ;</v>
      </c>
      <c r="AR11" s="205" t="s">
        <v>11198</v>
      </c>
      <c r="BE11" s="209" t="str">
        <f>"from "&amp;$H$6</f>
        <v>from DB_CUSTBASE_PRODREFRESH.ods_brand_email_t_temp</v>
      </c>
      <c r="BF11" s="32" t="s">
        <v>11197</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db_custscience_interns.SUMMARY_of_DB_CUSTBASE_PRODREFRESH_ods_brand_email_t_temp_null_value_count_table_stats (col_id int, null_value_count bigint) Row format delimited Fields terminated by '\t' Lines terminated by '\n'  Stored as textfile ;</v>
      </c>
      <c r="BJ11" s="32" t="s">
        <v>11199</v>
      </c>
      <c r="BL11" s="212" t="s">
        <v>2</v>
      </c>
    </row>
    <row r="12" spans="1:73">
      <c r="A12" s="222" t="s">
        <v>5444</v>
      </c>
      <c r="B12" s="16" t="str">
        <f>TRIM(A12)</f>
        <v>email_key           bigint                                  </v>
      </c>
      <c r="C12" s="20">
        <f>SEARCH(" ",B12)</f>
        <v>10</v>
      </c>
      <c r="D12" s="20">
        <f>IFERROR(SEARCH(" ",B12,C12+1),0)</f>
        <v>12</v>
      </c>
      <c r="E12" s="20">
        <f>LEN(B12)</f>
        <v>60</v>
      </c>
      <c r="F12" s="20"/>
      <c r="G12" s="62" t="str">
        <f t="shared" ref="G12:G47" si="0">UPPER(LEFT(B12,C12-1))</f>
        <v>EMAIL_KEY</v>
      </c>
      <c r="H12" s="62" t="str">
        <f t="shared" ref="H12:H47" si="1">TRIM(RIGHT(A12,LEN(A12) - (C12+1)))</f>
        <v>        bigint                                  </v>
      </c>
      <c r="I12" s="223">
        <v>1</v>
      </c>
      <c r="J12" s="224">
        <f>VLOOKUP($I12,$AU:$AV,2,FALSE)</f>
        <v>19211155</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db_custscience_interns.col_1_DB_CUSTBASE_PRODREFRESH_ods_brand_email_t_temp_distinct_values_table_stats (col_id int, distinct_values bigint) Row format delimited Fields terminated by '\t' Lines terminated by '\n'  Stored as textfile ;</v>
      </c>
      <c r="AJ12" t="s">
        <v>11200</v>
      </c>
      <c r="AM12" s="16" t="str">
        <f>"insert into table "&amp;"db_custscience_interns."&amp;$AH12&amp;"_"&amp;$H$4&amp;"_"&amp;$H$5&amp;"_distinct_values_table_stats select "&amp;"'"&amp;$I12&amp;"'"&amp;" as col_id, count (distinct "&amp;$G12&amp;") as distinct_values"</f>
        <v>insert into table db_custscience_interns.col_1_DB_CUSTBASE_PRODREFRESH_ods_brand_email_t_temp_distinct_values_table_stats select '1' as col_id, count (distinct EMAIL_KEY) as distinct_values</v>
      </c>
      <c r="AN12" t="s">
        <v>11201</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db_custscience_interns.SUMMARY_of_DB_CUSTBASE_PRODREFRESH_ods_brand_email_t_temp_distinct_values_table_stats select col_id, distinct_values from db_custscience_interns.col_1_DB_CUSTBASE_PRODREFRESH_ods_brand_email_t_temp_distinct_values_table_stats ;</v>
      </c>
      <c r="AR12" t="s">
        <v>11202</v>
      </c>
      <c r="AT12" s="212" t="s">
        <v>11203</v>
      </c>
      <c r="AU12" s="212">
        <v>1</v>
      </c>
      <c r="AV12" s="212">
        <v>19211155</v>
      </c>
      <c r="AX12" s="16" t="str">
        <f>"drop table db_custscience_interns."&amp;$AH12&amp;"_"&amp;$H$4&amp;"_"&amp;$H$5&amp;"_distinct_values_table_stats;"</f>
        <v>drop table db_custscience_interns.col_1_DB_CUSTBASE_PRODREFRESH_ods_brand_email_t_temp_distinct_values_table_stats;</v>
      </c>
      <c r="AY12" t="s">
        <v>11204</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db_custscience_interns.col_1_DB_CUSTBASE_PRODREFRESH_ods_brand_email_t_temp_null_value_count_table_stats (col_id int, null_value_count bigint) Row format delimited Fields terminated by '\t' Lines terminated by '\n'  Stored as textfile ;</v>
      </c>
      <c r="BB12" t="s">
        <v>11205</v>
      </c>
      <c r="BE12" s="16" t="str">
        <f>"insert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db_custscience_interns.col_1_DB_CUSTBASE_PRODREFRESH_ods_brand_email_t_temp_null_value_count_table_stats select '1' as col_id, count (cust_key) as null_value_count where EMAIL_KEY IS NULL </v>
      </c>
      <c r="BF12" t="s">
        <v>11206</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db_custscience_interns.SUMMARY_of_DB_CUSTBASE_PRODREFRESH_ods_brand_email_t_temp_null_value_count_table_stats select col_id, null_value_count from db_custscience_interns.col_1_DB_CUSTBASE_PRODREFRESH_ods_brand_email_t_temp_null_value_count_table_stats ;</v>
      </c>
      <c r="BJ12" t="s">
        <v>11207</v>
      </c>
      <c r="BL12" s="212" t="s">
        <v>5214</v>
      </c>
      <c r="BM12" s="212">
        <v>1</v>
      </c>
      <c r="BN12" s="212">
        <v>0</v>
      </c>
      <c r="BP12" s="16" t="str">
        <f>"drop table db_custscience_interns."&amp;$AH12&amp;"_"&amp;$H$4&amp;"_"&amp;$H$5&amp;"_null_value_count_table_stats ;"</f>
        <v>drop table db_custscience_interns.col_1_DB_CUSTBASE_PRODREFRESH_ods_brand_email_t_temp_null_value_count_table_stats ;</v>
      </c>
      <c r="BQ12" t="s">
        <v>11208</v>
      </c>
    </row>
    <row r="13" spans="1:73">
      <c r="A13" s="222" t="s">
        <v>5216</v>
      </c>
      <c r="B13" s="16" t="str">
        <f t="shared" ref="B13:B47" si="2">TRIM(A13)</f>
        <v>brand               string                                  </v>
      </c>
      <c r="C13" s="20">
        <f t="shared" ref="C13:C47" si="3">SEARCH(" ",B13)</f>
        <v>6</v>
      </c>
      <c r="D13" s="20">
        <f t="shared" ref="D13:D47" si="4">IFERROR(SEARCH(" ",B13,C13+1),0)</f>
        <v>8</v>
      </c>
      <c r="E13" s="20"/>
      <c r="F13" s="20"/>
      <c r="G13" s="36" t="str">
        <f t="shared" si="0"/>
        <v>BRAND</v>
      </c>
      <c r="H13" s="36" t="str">
        <f t="shared" si="1"/>
        <v>            string                                  </v>
      </c>
      <c r="I13" s="226">
        <v>2</v>
      </c>
      <c r="J13" s="224">
        <f t="shared" ref="J13:J47" si="5">VLOOKUP($I13,$AU:$AV,2,FALSE)</f>
        <v>7</v>
      </c>
      <c r="K13" s="224">
        <f t="shared" ref="K13:K47" si="6">VLOOKUP($I13,$BM:$BN,2,FALSE)</f>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5" si="7">"col_"&amp;I13</f>
        <v>col_2</v>
      </c>
      <c r="AI13" s="196" t="str">
        <f t="shared" ref="AI13:AI46" si="8">"create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db_custscience_interns.col_2_DB_CUSTBASE_PRODREFRESH_ods_brand_email_t_temp_distinct_values_table_stats (col_id int, distinct_values bigint) Row format delimited Fields terminated by '\t' Lines terminated by '\n'  Stored as textfile ;</v>
      </c>
      <c r="AJ13" t="s">
        <v>11209</v>
      </c>
      <c r="AM13" s="16" t="str">
        <f t="shared" ref="AM13:AM47" si="9">"insert into table "&amp;"db_custscience_interns."&amp;$AH13&amp;"_"&amp;$H$4&amp;"_"&amp;$H$5&amp;"_distinct_values_table_stats select "&amp;"'"&amp;$I13&amp;"'"&amp;" as col_id, count (distinct "&amp;$G13&amp;") as distinct_values"</f>
        <v>insert into table db_custscience_interns.col_2_DB_CUSTBASE_PRODREFRESH_ods_brand_email_t_temp_distinct_values_table_stats select '2' as col_id, count (distinct BRAND) as distinct_values</v>
      </c>
      <c r="AN13" t="s">
        <v>11210</v>
      </c>
      <c r="AQ13" s="16" t="str">
        <f t="shared" ref="AQ13:AQ47" si="10">"insert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db_custscience_interns.SUMMARY_of_DB_CUSTBASE_PRODREFRESH_ods_brand_email_t_temp_distinct_values_table_stats select col_id, distinct_values from db_custscience_interns.col_2_DB_CUSTBASE_PRODREFRESH_ods_brand_email_t_temp_distinct_values_table_stats ;</v>
      </c>
      <c r="AR13" t="s">
        <v>11211</v>
      </c>
      <c r="AT13" s="212" t="s">
        <v>5220</v>
      </c>
      <c r="AU13" s="212">
        <v>2</v>
      </c>
      <c r="AV13" s="212">
        <v>7</v>
      </c>
      <c r="AX13" s="16" t="str">
        <f t="shared" ref="AX13:AX47" si="11">"drop table db_custscience_interns."&amp;$AH13&amp;"_"&amp;$H$4&amp;"_"&amp;$H$5&amp;"_distinct_values_table_stats;"</f>
        <v>drop table db_custscience_interns.col_2_DB_CUSTBASE_PRODREFRESH_ods_brand_email_t_temp_distinct_values_table_stats;</v>
      </c>
      <c r="AY13" t="s">
        <v>11212</v>
      </c>
      <c r="BA13" s="16" t="str">
        <f t="shared" ref="BA13:BA47"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db_custscience_interns.col_2_DB_CUSTBASE_PRODREFRESH_ods_brand_email_t_temp_null_value_count_table_stats (col_id int, null_value_count bigint) Row format delimited Fields terminated by '\t' Lines terminated by '\n'  Stored as textfile ;</v>
      </c>
      <c r="BB13" t="s">
        <v>11213</v>
      </c>
      <c r="BE13" s="16" t="str">
        <f t="shared" ref="BE13:BE47" si="13">"insert into table "&amp;"db_custscience_interns."&amp;$AH13&amp;"_"&amp;$H$4&amp;"_"&amp;$H$5&amp;"_null_value_count_table_stats select "&amp;"'"&amp;$I13&amp;"'"&amp;" as col_id, count (cust_key) as null_value_count where "&amp;$G13&amp;" IS NULL "</f>
        <v xml:space="preserve">insert into table db_custscience_interns.col_2_DB_CUSTBASE_PRODREFRESH_ods_brand_email_t_temp_null_value_count_table_stats select '2' as col_id, count (cust_key) as null_value_count where BRAND IS NULL </v>
      </c>
      <c r="BF13" t="s">
        <v>11214</v>
      </c>
      <c r="BI13" s="16" t="str">
        <f t="shared" ref="BI13:BI47"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db_custscience_interns.SUMMARY_of_DB_CUSTBASE_PRODREFRESH_ods_brand_email_t_temp_null_value_count_table_stats select col_id, null_value_count from db_custscience_interns.col_2_DB_CUSTBASE_PRODREFRESH_ods_brand_email_t_temp_null_value_count_table_stats ;</v>
      </c>
      <c r="BJ13" t="s">
        <v>11215</v>
      </c>
      <c r="BL13" s="212" t="s">
        <v>5225</v>
      </c>
      <c r="BM13" s="212">
        <v>2</v>
      </c>
      <c r="BN13" s="212">
        <v>0</v>
      </c>
      <c r="BP13" s="16" t="str">
        <f t="shared" ref="BP13:BP47" si="15">"drop table db_custscience_interns."&amp;$AH13&amp;"_"&amp;$H$4&amp;"_"&amp;$H$5&amp;"_null_value_count_table_stats ;"</f>
        <v>drop table db_custscience_interns.col_2_DB_CUSTBASE_PRODREFRESH_ods_brand_email_t_temp_null_value_count_table_stats ;</v>
      </c>
      <c r="BQ13" t="s">
        <v>11216</v>
      </c>
    </row>
    <row r="14" spans="1:73">
      <c r="A14" s="222" t="s">
        <v>10848</v>
      </c>
      <c r="B14" s="16" t="str">
        <f t="shared" si="2"/>
        <v>acquisition_date    string                                  </v>
      </c>
      <c r="C14" s="20">
        <f t="shared" si="3"/>
        <v>18</v>
      </c>
      <c r="D14" s="20">
        <f t="shared" si="4"/>
        <v>20</v>
      </c>
      <c r="E14" s="20"/>
      <c r="F14" s="20"/>
      <c r="G14" s="36" t="str">
        <f t="shared" si="0"/>
        <v>ACQUISITION_DATE </v>
      </c>
      <c r="H14" s="36" t="str">
        <f t="shared" si="1"/>
        <v>string                                  </v>
      </c>
      <c r="I14" s="226">
        <v>3</v>
      </c>
      <c r="J14" s="224">
        <f t="shared" si="5"/>
        <v>7042</v>
      </c>
      <c r="K14" s="224">
        <f t="shared" si="6"/>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7"/>
        <v>col_3</v>
      </c>
      <c r="AI14" s="196" t="str">
        <f t="shared" si="8"/>
        <v>create table db_custscience_interns.col_3_DB_CUSTBASE_PRODREFRESH_ods_brand_email_t_temp_distinct_values_table_stats (col_id int, distinct_values bigint) Row format delimited Fields terminated by '\t' Lines terminated by '\n'  Stored as textfile ;</v>
      </c>
      <c r="AJ14" t="s">
        <v>11217</v>
      </c>
      <c r="AM14" s="16" t="str">
        <f t="shared" si="9"/>
        <v>insert into table db_custscience_interns.col_3_DB_CUSTBASE_PRODREFRESH_ods_brand_email_t_temp_distinct_values_table_stats select '3' as col_id, count (distinct ACQUISITION_DATE ) as distinct_values</v>
      </c>
      <c r="AN14" t="s">
        <v>11218</v>
      </c>
      <c r="AQ14" s="16" t="str">
        <f t="shared" si="10"/>
        <v>insert into table db_custscience_interns.SUMMARY_of_DB_CUSTBASE_PRODREFRESH_ods_brand_email_t_temp_distinct_values_table_stats select col_id, distinct_values from db_custscience_interns.col_3_DB_CUSTBASE_PRODREFRESH_ods_brand_email_t_temp_distinct_values_table_stats ;</v>
      </c>
      <c r="AR14" t="s">
        <v>11219</v>
      </c>
      <c r="AT14" s="212" t="s">
        <v>5378</v>
      </c>
      <c r="AU14" s="212">
        <v>11</v>
      </c>
      <c r="AV14" s="212">
        <v>2</v>
      </c>
      <c r="AX14" s="16" t="str">
        <f t="shared" si="11"/>
        <v>drop table db_custscience_interns.col_3_DB_CUSTBASE_PRODREFRESH_ods_brand_email_t_temp_distinct_values_table_stats;</v>
      </c>
      <c r="AY14" t="s">
        <v>11220</v>
      </c>
      <c r="BA14" s="16" t="str">
        <f t="shared" si="12"/>
        <v>create table db_custscience_interns.col_3_DB_CUSTBASE_PRODREFRESH_ods_brand_email_t_temp_null_value_count_table_stats (col_id int, null_value_count bigint) Row format delimited Fields terminated by '\t' Lines terminated by '\n'  Stored as textfile ;</v>
      </c>
      <c r="BB14" t="s">
        <v>11221</v>
      </c>
      <c r="BE14" s="16" t="str">
        <f t="shared" si="13"/>
        <v xml:space="preserve">insert into table db_custscience_interns.col_3_DB_CUSTBASE_PRODREFRESH_ods_brand_email_t_temp_null_value_count_table_stats select '3' as col_id, count (cust_key) as null_value_count where ACQUISITION_DATE  IS NULL </v>
      </c>
      <c r="BF14" t="s">
        <v>11222</v>
      </c>
      <c r="BI14" s="16" t="str">
        <f t="shared" si="14"/>
        <v>insert into table db_custscience_interns.SUMMARY_of_DB_CUSTBASE_PRODREFRESH_ods_brand_email_t_temp_null_value_count_table_stats select col_id, null_value_count from db_custscience_interns.col_3_DB_CUSTBASE_PRODREFRESH_ods_brand_email_t_temp_null_value_count_table_stats ;</v>
      </c>
      <c r="BJ14" t="s">
        <v>11223</v>
      </c>
      <c r="BL14" s="212" t="s">
        <v>11224</v>
      </c>
      <c r="BM14" s="212">
        <v>11</v>
      </c>
      <c r="BN14" s="212">
        <v>11561994</v>
      </c>
      <c r="BP14" s="16" t="str">
        <f t="shared" si="15"/>
        <v>drop table db_custscience_interns.col_3_DB_CUSTBASE_PRODREFRESH_ods_brand_email_t_temp_null_value_count_table_stats ;</v>
      </c>
      <c r="BQ14" t="s">
        <v>11225</v>
      </c>
    </row>
    <row r="15" spans="1:73">
      <c r="A15" s="222" t="s">
        <v>5768</v>
      </c>
      <c r="B15" s="16" t="str">
        <f t="shared" si="2"/>
        <v>source_code_key     bigint                                  </v>
      </c>
      <c r="C15" s="20">
        <f t="shared" si="3"/>
        <v>16</v>
      </c>
      <c r="D15" s="20">
        <f t="shared" si="4"/>
        <v>18</v>
      </c>
      <c r="E15" s="20"/>
      <c r="F15" s="20"/>
      <c r="G15" s="36" t="str">
        <f t="shared" si="0"/>
        <v>SOURCE_CODE_KEY</v>
      </c>
      <c r="H15" s="36" t="str">
        <f t="shared" si="1"/>
        <v>  bigint                                  </v>
      </c>
      <c r="I15" s="226">
        <v>4</v>
      </c>
      <c r="J15" s="224">
        <f t="shared" si="5"/>
        <v>39690</v>
      </c>
      <c r="K15" s="224">
        <f t="shared" si="6"/>
        <v>0</v>
      </c>
      <c r="N15" s="169"/>
      <c r="O15" s="169"/>
      <c r="P15" s="169"/>
      <c r="R15" s="164"/>
      <c r="S15" s="164"/>
      <c r="T15" s="164"/>
      <c r="U15" s="164"/>
      <c r="V15" s="164"/>
      <c r="W15" s="164"/>
      <c r="X15" s="164"/>
      <c r="Y15" s="164"/>
      <c r="Z15" s="164"/>
      <c r="AA15" s="164"/>
      <c r="AB15" s="164"/>
      <c r="AC15" s="164"/>
      <c r="AD15" s="164"/>
      <c r="AE15" s="164"/>
      <c r="AF15" s="164"/>
      <c r="AG15" s="164"/>
      <c r="AH15" s="197" t="str">
        <f t="shared" si="7"/>
        <v>col_4</v>
      </c>
      <c r="AI15" s="196" t="str">
        <f t="shared" si="8"/>
        <v>create table db_custscience_interns.col_4_DB_CUSTBASE_PRODREFRESH_ods_brand_email_t_temp_distinct_values_table_stats (col_id int, distinct_values bigint) Row format delimited Fields terminated by '\t' Lines terminated by '\n'  Stored as textfile ;</v>
      </c>
      <c r="AJ15" t="s">
        <v>11226</v>
      </c>
      <c r="AM15" s="16" t="str">
        <f t="shared" si="9"/>
        <v>insert into table db_custscience_interns.col_4_DB_CUSTBASE_PRODREFRESH_ods_brand_email_t_temp_distinct_values_table_stats select '4' as col_id, count (distinct SOURCE_CODE_KEY) as distinct_values</v>
      </c>
      <c r="AN15" t="s">
        <v>11227</v>
      </c>
      <c r="AQ15" s="16" t="str">
        <f t="shared" si="10"/>
        <v>insert into table db_custscience_interns.SUMMARY_of_DB_CUSTBASE_PRODREFRESH_ods_brand_email_t_temp_distinct_values_table_stats select col_id, distinct_values from db_custscience_interns.col_4_DB_CUSTBASE_PRODREFRESH_ods_brand_email_t_temp_distinct_values_table_stats ;</v>
      </c>
      <c r="AR15" t="s">
        <v>11228</v>
      </c>
      <c r="AT15" s="212" t="s">
        <v>6471</v>
      </c>
      <c r="AU15" s="212">
        <v>12</v>
      </c>
      <c r="AV15" s="212">
        <v>3</v>
      </c>
      <c r="AX15" s="16" t="str">
        <f t="shared" si="11"/>
        <v>drop table db_custscience_interns.col_4_DB_CUSTBASE_PRODREFRESH_ods_brand_email_t_temp_distinct_values_table_stats;</v>
      </c>
      <c r="AY15" t="s">
        <v>11229</v>
      </c>
      <c r="BA15" s="16" t="str">
        <f t="shared" si="12"/>
        <v>create table db_custscience_interns.col_4_DB_CUSTBASE_PRODREFRESH_ods_brand_email_t_temp_null_value_count_table_stats (col_id int, null_value_count bigint) Row format delimited Fields terminated by '\t' Lines terminated by '\n'  Stored as textfile ;</v>
      </c>
      <c r="BB15" t="s">
        <v>11230</v>
      </c>
      <c r="BE15" s="16" t="str">
        <f t="shared" si="13"/>
        <v xml:space="preserve">insert into table db_custscience_interns.col_4_DB_CUSTBASE_PRODREFRESH_ods_brand_email_t_temp_null_value_count_table_stats select '4' as col_id, count (cust_key) as null_value_count where SOURCE_CODE_KEY IS NULL </v>
      </c>
      <c r="BF15" t="s">
        <v>11231</v>
      </c>
      <c r="BI15" s="16" t="str">
        <f t="shared" si="14"/>
        <v>insert into table db_custscience_interns.SUMMARY_of_DB_CUSTBASE_PRODREFRESH_ods_brand_email_t_temp_null_value_count_table_stats select col_id, null_value_count from db_custscience_interns.col_4_DB_CUSTBASE_PRODREFRESH_ods_brand_email_t_temp_null_value_count_table_stats ;</v>
      </c>
      <c r="BJ15" t="s">
        <v>11232</v>
      </c>
      <c r="BL15" s="212" t="s">
        <v>11233</v>
      </c>
      <c r="BM15" s="212">
        <v>12</v>
      </c>
      <c r="BN15" s="212">
        <v>19302240</v>
      </c>
      <c r="BP15" s="16" t="str">
        <f t="shared" si="15"/>
        <v>drop table db_custscience_interns.col_4_DB_CUSTBASE_PRODREFRESH_ods_brand_email_t_temp_null_value_count_table_stats ;</v>
      </c>
      <c r="BQ15" t="s">
        <v>11234</v>
      </c>
    </row>
    <row r="16" spans="1:73">
      <c r="A16" s="222" t="s">
        <v>10867</v>
      </c>
      <c r="B16" s="16" t="str">
        <f t="shared" si="2"/>
        <v>email_address       string                                  </v>
      </c>
      <c r="C16" s="20">
        <f t="shared" si="3"/>
        <v>14</v>
      </c>
      <c r="D16" s="20">
        <f t="shared" si="4"/>
        <v>16</v>
      </c>
      <c r="E16" s="20"/>
      <c r="F16" s="20"/>
      <c r="G16" s="36" t="str">
        <f t="shared" si="0"/>
        <v>EMAIL_ADDRESS</v>
      </c>
      <c r="H16" s="36" t="str">
        <f t="shared" si="1"/>
        <v>    string                                  </v>
      </c>
      <c r="I16" s="226">
        <v>5</v>
      </c>
      <c r="J16" s="224">
        <f t="shared" si="5"/>
        <v>17267858</v>
      </c>
      <c r="K16" s="224">
        <f t="shared" si="6"/>
        <v>2024357</v>
      </c>
      <c r="N16" s="169"/>
      <c r="O16" s="169"/>
      <c r="P16" s="169"/>
      <c r="R16" s="164"/>
      <c r="S16" s="164"/>
      <c r="T16" s="164"/>
      <c r="U16" s="164"/>
      <c r="V16" s="164"/>
      <c r="W16" s="164"/>
      <c r="X16" s="164"/>
      <c r="Y16" s="164"/>
      <c r="Z16" s="164"/>
      <c r="AA16" s="164"/>
      <c r="AB16" s="164"/>
      <c r="AC16" s="164"/>
      <c r="AD16" s="164"/>
      <c r="AE16" s="164"/>
      <c r="AF16" s="164"/>
      <c r="AG16" s="164"/>
      <c r="AH16" s="197" t="str">
        <f t="shared" si="7"/>
        <v>col_5</v>
      </c>
      <c r="AI16" s="196" t="str">
        <f t="shared" si="8"/>
        <v>create table db_custscience_interns.col_5_DB_CUSTBASE_PRODREFRESH_ods_brand_email_t_temp_distinct_values_table_stats (col_id int, distinct_values bigint) Row format delimited Fields terminated by '\t' Lines terminated by '\n'  Stored as textfile ;</v>
      </c>
      <c r="AJ16" t="s">
        <v>11235</v>
      </c>
      <c r="AM16" s="16" t="str">
        <f t="shared" si="9"/>
        <v>insert into table db_custscience_interns.col_5_DB_CUSTBASE_PRODREFRESH_ods_brand_email_t_temp_distinct_values_table_stats select '5' as col_id, count (distinct EMAIL_ADDRESS) as distinct_values</v>
      </c>
      <c r="AN16" t="s">
        <v>11236</v>
      </c>
      <c r="AQ16" s="16" t="str">
        <f t="shared" si="10"/>
        <v>insert into table db_custscience_interns.SUMMARY_of_DB_CUSTBASE_PRODREFRESH_ods_brand_email_t_temp_distinct_values_table_stats select col_id, distinct_values from db_custscience_interns.col_5_DB_CUSTBASE_PRODREFRESH_ods_brand_email_t_temp_distinct_values_table_stats ;</v>
      </c>
      <c r="AR16" t="s">
        <v>11237</v>
      </c>
      <c r="AT16" s="212" t="s">
        <v>11238</v>
      </c>
      <c r="AU16" s="212">
        <v>13</v>
      </c>
      <c r="AV16" s="212">
        <v>2835</v>
      </c>
      <c r="AX16" s="16" t="str">
        <f t="shared" si="11"/>
        <v>drop table db_custscience_interns.col_5_DB_CUSTBASE_PRODREFRESH_ods_brand_email_t_temp_distinct_values_table_stats;</v>
      </c>
      <c r="AY16" t="s">
        <v>11239</v>
      </c>
      <c r="BA16" s="16" t="str">
        <f t="shared" si="12"/>
        <v>create table db_custscience_interns.col_5_DB_CUSTBASE_PRODREFRESH_ods_brand_email_t_temp_null_value_count_table_stats (col_id int, null_value_count bigint) Row format delimited Fields terminated by '\t' Lines terminated by '\n'  Stored as textfile ;</v>
      </c>
      <c r="BB16" t="s">
        <v>11240</v>
      </c>
      <c r="BE16" s="16" t="str">
        <f t="shared" si="13"/>
        <v xml:space="preserve">insert into table db_custscience_interns.col_5_DB_CUSTBASE_PRODREFRESH_ods_brand_email_t_temp_null_value_count_table_stats select '5' as col_id, count (cust_key) as null_value_count where EMAIL_ADDRESS IS NULL </v>
      </c>
      <c r="BF16" t="s">
        <v>11241</v>
      </c>
      <c r="BI16" s="16" t="str">
        <f t="shared" si="14"/>
        <v>insert into table db_custscience_interns.SUMMARY_of_DB_CUSTBASE_PRODREFRESH_ods_brand_email_t_temp_null_value_count_table_stats select col_id, null_value_count from db_custscience_interns.col_5_DB_CUSTBASE_PRODREFRESH_ods_brand_email_t_temp_null_value_count_table_stats ;</v>
      </c>
      <c r="BJ16" t="s">
        <v>11242</v>
      </c>
      <c r="BL16" s="212" t="s">
        <v>11243</v>
      </c>
      <c r="BM16" s="212">
        <v>13</v>
      </c>
      <c r="BN16" s="212">
        <v>19327411</v>
      </c>
      <c r="BP16" s="16" t="str">
        <f t="shared" si="15"/>
        <v>drop table db_custscience_interns.col_5_DB_CUSTBASE_PRODREFRESH_ods_brand_email_t_temp_null_value_count_table_stats ;</v>
      </c>
      <c r="BQ16" t="s">
        <v>11244</v>
      </c>
    </row>
    <row r="17" spans="1:69">
      <c r="A17" s="222" t="s">
        <v>10878</v>
      </c>
      <c r="B17" s="16" t="str">
        <f t="shared" si="2"/>
        <v>email_domain        string                                  </v>
      </c>
      <c r="C17" s="20">
        <f t="shared" si="3"/>
        <v>14</v>
      </c>
      <c r="D17" s="20">
        <f t="shared" si="4"/>
        <v>16</v>
      </c>
      <c r="E17" s="20"/>
      <c r="F17" s="20"/>
      <c r="G17" s="36" t="str">
        <f t="shared" si="0"/>
        <v>EMAIL_DOMAIN </v>
      </c>
      <c r="H17" s="36" t="str">
        <f t="shared" si="1"/>
        <v>    string                                  </v>
      </c>
      <c r="I17" s="226">
        <v>6</v>
      </c>
      <c r="J17" s="224">
        <f t="shared" si="5"/>
        <v>638943</v>
      </c>
      <c r="K17" s="224">
        <f t="shared" si="6"/>
        <v>373</v>
      </c>
      <c r="N17" s="169"/>
      <c r="O17" s="169"/>
      <c r="P17" s="169"/>
      <c r="R17" s="164"/>
      <c r="S17" s="164"/>
      <c r="T17" s="164"/>
      <c r="U17" s="164"/>
      <c r="V17" s="164"/>
      <c r="W17" s="164"/>
      <c r="X17" s="164"/>
      <c r="Y17" s="164"/>
      <c r="Z17" s="164"/>
      <c r="AA17" s="164"/>
      <c r="AB17" s="164"/>
      <c r="AC17" s="164"/>
      <c r="AD17" s="164"/>
      <c r="AE17" s="164"/>
      <c r="AF17" s="164"/>
      <c r="AG17" s="164"/>
      <c r="AH17" s="197" t="str">
        <f t="shared" si="7"/>
        <v>col_6</v>
      </c>
      <c r="AI17" s="196" t="str">
        <f t="shared" si="8"/>
        <v>create table db_custscience_interns.col_6_DB_CUSTBASE_PRODREFRESH_ods_brand_email_t_temp_distinct_values_table_stats (col_id int, distinct_values bigint) Row format delimited Fields terminated by '\t' Lines terminated by '\n'  Stored as textfile ;</v>
      </c>
      <c r="AJ17" t="s">
        <v>11245</v>
      </c>
      <c r="AM17" s="16" t="str">
        <f t="shared" si="9"/>
        <v>insert into table db_custscience_interns.col_6_DB_CUSTBASE_PRODREFRESH_ods_brand_email_t_temp_distinct_values_table_stats select '6' as col_id, count (distinct EMAIL_DOMAIN ) as distinct_values</v>
      </c>
      <c r="AN17" t="s">
        <v>11246</v>
      </c>
      <c r="AQ17" s="16" t="str">
        <f t="shared" si="10"/>
        <v>insert into table db_custscience_interns.SUMMARY_of_DB_CUSTBASE_PRODREFRESH_ods_brand_email_t_temp_distinct_values_table_stats select col_id, distinct_values from db_custscience_interns.col_6_DB_CUSTBASE_PRODREFRESH_ods_brand_email_t_temp_distinct_values_table_stats ;</v>
      </c>
      <c r="AR17" t="s">
        <v>11247</v>
      </c>
      <c r="AT17" s="212" t="s">
        <v>5746</v>
      </c>
      <c r="AU17" s="212">
        <v>14</v>
      </c>
      <c r="AV17" s="212">
        <v>4</v>
      </c>
      <c r="AX17" s="16" t="str">
        <f t="shared" si="11"/>
        <v>drop table db_custscience_interns.col_6_DB_CUSTBASE_PRODREFRESH_ods_brand_email_t_temp_distinct_values_table_stats;</v>
      </c>
      <c r="AY17" t="s">
        <v>11248</v>
      </c>
      <c r="BA17" s="16" t="str">
        <f t="shared" si="12"/>
        <v>create table db_custscience_interns.col_6_DB_CUSTBASE_PRODREFRESH_ods_brand_email_t_temp_null_value_count_table_stats (col_id int, null_value_count bigint) Row format delimited Fields terminated by '\t' Lines terminated by '\n'  Stored as textfile ;</v>
      </c>
      <c r="BB17" t="s">
        <v>11249</v>
      </c>
      <c r="BE17" s="16" t="str">
        <f t="shared" si="13"/>
        <v xml:space="preserve">insert into table db_custscience_interns.col_6_DB_CUSTBASE_PRODREFRESH_ods_brand_email_t_temp_null_value_count_table_stats select '6' as col_id, count (cust_key) as null_value_count where EMAIL_DOMAIN  IS NULL </v>
      </c>
      <c r="BF17" t="s">
        <v>11250</v>
      </c>
      <c r="BI17" s="16" t="str">
        <f t="shared" si="14"/>
        <v>insert into table db_custscience_interns.SUMMARY_of_DB_CUSTBASE_PRODREFRESH_ods_brand_email_t_temp_null_value_count_table_stats select col_id, null_value_count from db_custscience_interns.col_6_DB_CUSTBASE_PRODREFRESH_ods_brand_email_t_temp_null_value_count_table_stats ;</v>
      </c>
      <c r="BJ17" t="s">
        <v>11251</v>
      </c>
      <c r="BL17" s="212" t="s">
        <v>11252</v>
      </c>
      <c r="BM17" s="212">
        <v>14</v>
      </c>
      <c r="BN17" s="212">
        <v>19217213</v>
      </c>
      <c r="BP17" s="16" t="str">
        <f t="shared" si="15"/>
        <v>drop table db_custscience_interns.col_6_DB_CUSTBASE_PRODREFRESH_ods_brand_email_t_temp_null_value_count_table_stats ;</v>
      </c>
      <c r="BQ17" t="s">
        <v>11253</v>
      </c>
    </row>
    <row r="18" spans="1:69">
      <c r="A18" s="222" t="s">
        <v>10889</v>
      </c>
      <c r="B18" s="16" t="str">
        <f t="shared" si="2"/>
        <v>email_status        string                                  </v>
      </c>
      <c r="C18" s="20">
        <f t="shared" si="3"/>
        <v>14</v>
      </c>
      <c r="D18" s="20">
        <f t="shared" si="4"/>
        <v>16</v>
      </c>
      <c r="E18" s="20"/>
      <c r="F18" s="20"/>
      <c r="G18" s="36" t="str">
        <f t="shared" si="0"/>
        <v>EMAIL_STATUS </v>
      </c>
      <c r="H18" s="36" t="str">
        <f t="shared" si="1"/>
        <v>    string                                  </v>
      </c>
      <c r="I18" s="226">
        <v>7</v>
      </c>
      <c r="J18" s="224">
        <f t="shared" si="5"/>
        <v>9</v>
      </c>
      <c r="K18" s="224">
        <f t="shared" si="6"/>
        <v>10834397</v>
      </c>
      <c r="N18" s="169"/>
      <c r="O18" s="169"/>
      <c r="P18" s="169"/>
      <c r="R18" s="164"/>
      <c r="S18" s="164"/>
      <c r="T18" s="164"/>
      <c r="U18" s="164"/>
      <c r="V18" s="164"/>
      <c r="W18" s="164"/>
      <c r="X18" s="164"/>
      <c r="Y18" s="164"/>
      <c r="Z18" s="164"/>
      <c r="AA18" s="164"/>
      <c r="AB18" s="164"/>
      <c r="AC18" s="164"/>
      <c r="AD18" s="164"/>
      <c r="AE18" s="164"/>
      <c r="AF18" s="164"/>
      <c r="AG18" s="164"/>
      <c r="AH18" s="197" t="str">
        <f t="shared" si="7"/>
        <v>col_7</v>
      </c>
      <c r="AI18" s="196" t="str">
        <f t="shared" si="8"/>
        <v>create table db_custscience_interns.col_7_DB_CUSTBASE_PRODREFRESH_ods_brand_email_t_temp_distinct_values_table_stats (col_id int, distinct_values bigint) Row format delimited Fields terminated by '\t' Lines terminated by '\n'  Stored as textfile ;</v>
      </c>
      <c r="AJ18" t="s">
        <v>11254</v>
      </c>
      <c r="AM18" s="16" t="str">
        <f t="shared" si="9"/>
        <v>insert into table db_custscience_interns.col_7_DB_CUSTBASE_PRODREFRESH_ods_brand_email_t_temp_distinct_values_table_stats select '7' as col_id, count (distinct EMAIL_STATUS ) as distinct_values</v>
      </c>
      <c r="AN18" t="s">
        <v>11255</v>
      </c>
      <c r="AQ18" s="16" t="str">
        <f t="shared" si="10"/>
        <v>insert into table db_custscience_interns.SUMMARY_of_DB_CUSTBASE_PRODREFRESH_ods_brand_email_t_temp_distinct_values_table_stats select col_id, distinct_values from db_custscience_interns.col_7_DB_CUSTBASE_PRODREFRESH_ods_brand_email_t_temp_distinct_values_table_stats ;</v>
      </c>
      <c r="AR18" t="s">
        <v>11256</v>
      </c>
      <c r="AT18" s="212" t="s">
        <v>6318</v>
      </c>
      <c r="AU18" s="212">
        <v>15</v>
      </c>
      <c r="AV18" s="212">
        <v>2</v>
      </c>
      <c r="AX18" s="16" t="str">
        <f t="shared" si="11"/>
        <v>drop table db_custscience_interns.col_7_DB_CUSTBASE_PRODREFRESH_ods_brand_email_t_temp_distinct_values_table_stats;</v>
      </c>
      <c r="AY18" t="s">
        <v>11257</v>
      </c>
      <c r="BA18" s="16" t="str">
        <f t="shared" si="12"/>
        <v>create table db_custscience_interns.col_7_DB_CUSTBASE_PRODREFRESH_ods_brand_email_t_temp_null_value_count_table_stats (col_id int, null_value_count bigint) Row format delimited Fields terminated by '\t' Lines terminated by '\n'  Stored as textfile ;</v>
      </c>
      <c r="BB18" t="s">
        <v>11258</v>
      </c>
      <c r="BE18" s="16" t="str">
        <f t="shared" si="13"/>
        <v xml:space="preserve">insert into table db_custscience_interns.col_7_DB_CUSTBASE_PRODREFRESH_ods_brand_email_t_temp_null_value_count_table_stats select '7' as col_id, count (cust_key) as null_value_count where EMAIL_STATUS  IS NULL </v>
      </c>
      <c r="BF18" t="s">
        <v>11259</v>
      </c>
      <c r="BI18" s="16" t="str">
        <f t="shared" si="14"/>
        <v>insert into table db_custscience_interns.SUMMARY_of_DB_CUSTBASE_PRODREFRESH_ods_brand_email_t_temp_null_value_count_table_stats select col_id, null_value_count from db_custscience_interns.col_7_DB_CUSTBASE_PRODREFRESH_ods_brand_email_t_temp_null_value_count_table_stats ;</v>
      </c>
      <c r="BJ18" t="s">
        <v>11260</v>
      </c>
      <c r="BL18" s="212" t="s">
        <v>4626</v>
      </c>
      <c r="BM18" s="212">
        <v>15</v>
      </c>
      <c r="BN18" s="212">
        <v>1</v>
      </c>
      <c r="BP18" s="16" t="str">
        <f t="shared" si="15"/>
        <v>drop table db_custscience_interns.col_7_DB_CUSTBASE_PRODREFRESH_ods_brand_email_t_temp_null_value_count_table_stats ;</v>
      </c>
      <c r="BQ18" t="s">
        <v>11261</v>
      </c>
    </row>
    <row r="19" spans="1:69">
      <c r="A19" s="222" t="s">
        <v>10898</v>
      </c>
      <c r="B19" s="16" t="str">
        <f t="shared" si="2"/>
        <v>email_status_date   string                                  </v>
      </c>
      <c r="C19" s="20">
        <f t="shared" si="3"/>
        <v>18</v>
      </c>
      <c r="D19" s="20">
        <f t="shared" si="4"/>
        <v>20</v>
      </c>
      <c r="E19" s="20"/>
      <c r="F19" s="20"/>
      <c r="G19" s="36" t="str">
        <f t="shared" si="0"/>
        <v>EMAIL_STATUS_DATE</v>
      </c>
      <c r="H19" s="36" t="str">
        <f t="shared" si="1"/>
        <v>string                                  </v>
      </c>
      <c r="I19" s="226">
        <v>8</v>
      </c>
      <c r="J19" s="224">
        <f t="shared" si="5"/>
        <v>6674</v>
      </c>
      <c r="K19" s="224">
        <f t="shared" si="6"/>
        <v>624711</v>
      </c>
      <c r="N19" s="169"/>
      <c r="O19" s="169"/>
      <c r="P19" s="169"/>
      <c r="R19" s="164"/>
      <c r="S19" s="164"/>
      <c r="T19" s="164"/>
      <c r="U19" s="164"/>
      <c r="V19" s="164"/>
      <c r="W19" s="164"/>
      <c r="X19" s="164"/>
      <c r="Y19" s="164"/>
      <c r="Z19" s="164"/>
      <c r="AA19" s="164"/>
      <c r="AB19" s="164"/>
      <c r="AC19" s="164"/>
      <c r="AD19" s="164"/>
      <c r="AE19" s="164"/>
      <c r="AF19" s="164"/>
      <c r="AG19" s="164"/>
      <c r="AH19" s="197" t="str">
        <f t="shared" si="7"/>
        <v>col_8</v>
      </c>
      <c r="AI19" s="196" t="str">
        <f t="shared" si="8"/>
        <v>create table db_custscience_interns.col_8_DB_CUSTBASE_PRODREFRESH_ods_brand_email_t_temp_distinct_values_table_stats (col_id int, distinct_values bigint) Row format delimited Fields terminated by '\t' Lines terminated by '\n'  Stored as textfile ;</v>
      </c>
      <c r="AJ19" t="s">
        <v>11262</v>
      </c>
      <c r="AM19" s="16" t="str">
        <f t="shared" si="9"/>
        <v>insert into table db_custscience_interns.col_8_DB_CUSTBASE_PRODREFRESH_ods_brand_email_t_temp_distinct_values_table_stats select '8' as col_id, count (distinct EMAIL_STATUS_DATE) as distinct_values</v>
      </c>
      <c r="AN19" t="s">
        <v>11263</v>
      </c>
      <c r="AQ19" s="16" t="str">
        <f t="shared" si="10"/>
        <v>insert into table db_custscience_interns.SUMMARY_of_DB_CUSTBASE_PRODREFRESH_ods_brand_email_t_temp_distinct_values_table_stats select col_id, distinct_values from db_custscience_interns.col_8_DB_CUSTBASE_PRODREFRESH_ods_brand_email_t_temp_distinct_values_table_stats ;</v>
      </c>
      <c r="AR19" t="s">
        <v>11264</v>
      </c>
      <c r="AT19" s="212" t="s">
        <v>5802</v>
      </c>
      <c r="AU19" s="212">
        <v>16</v>
      </c>
      <c r="AV19" s="212">
        <v>1</v>
      </c>
      <c r="AX19" s="16" t="str">
        <f t="shared" si="11"/>
        <v>drop table db_custscience_interns.col_8_DB_CUSTBASE_PRODREFRESH_ods_brand_email_t_temp_distinct_values_table_stats;</v>
      </c>
      <c r="AY19" t="s">
        <v>11265</v>
      </c>
      <c r="BA19" s="16" t="str">
        <f t="shared" si="12"/>
        <v>create table db_custscience_interns.col_8_DB_CUSTBASE_PRODREFRESH_ods_brand_email_t_temp_null_value_count_table_stats (col_id int, null_value_count bigint) Row format delimited Fields terminated by '\t' Lines terminated by '\n'  Stored as textfile ;</v>
      </c>
      <c r="BB19" t="s">
        <v>11266</v>
      </c>
      <c r="BE19" s="16" t="str">
        <f t="shared" si="13"/>
        <v xml:space="preserve">insert into table db_custscience_interns.col_8_DB_CUSTBASE_PRODREFRESH_ods_brand_email_t_temp_null_value_count_table_stats select '8' as col_id, count (cust_key) as null_value_count where EMAIL_STATUS_DATE IS NULL </v>
      </c>
      <c r="BF19" t="s">
        <v>11267</v>
      </c>
      <c r="BI19" s="16" t="str">
        <f t="shared" si="14"/>
        <v>insert into table db_custscience_interns.SUMMARY_of_DB_CUSTBASE_PRODREFRESH_ods_brand_email_t_temp_null_value_count_table_stats select col_id, null_value_count from db_custscience_interns.col_8_DB_CUSTBASE_PRODREFRESH_ods_brand_email_t_temp_null_value_count_table_stats ;</v>
      </c>
      <c r="BJ19" t="s">
        <v>11268</v>
      </c>
      <c r="BL19" s="212" t="s">
        <v>11269</v>
      </c>
      <c r="BM19" s="212">
        <v>16</v>
      </c>
      <c r="BN19" s="212">
        <v>18257950</v>
      </c>
      <c r="BP19" s="16" t="str">
        <f t="shared" si="15"/>
        <v>drop table db_custscience_interns.col_8_DB_CUSTBASE_PRODREFRESH_ods_brand_email_t_temp_null_value_count_table_stats ;</v>
      </c>
      <c r="BQ19" t="s">
        <v>11270</v>
      </c>
    </row>
    <row r="20" spans="1:69">
      <c r="A20" s="222" t="s">
        <v>10908</v>
      </c>
      <c r="B20" s="16" t="str">
        <f t="shared" si="2"/>
        <v>email_status_source string                                  </v>
      </c>
      <c r="C20" s="20">
        <f t="shared" si="3"/>
        <v>20</v>
      </c>
      <c r="D20" s="20">
        <f t="shared" si="4"/>
        <v>27</v>
      </c>
      <c r="E20" s="20"/>
      <c r="F20" s="20"/>
      <c r="G20" s="36" t="str">
        <f t="shared" si="0"/>
        <v>EMAIL_STATUS_SOURCE</v>
      </c>
      <c r="H20" s="36" t="str">
        <f t="shared" si="1"/>
        <v>tring                                  </v>
      </c>
      <c r="I20" s="226">
        <v>9</v>
      </c>
      <c r="J20" s="224">
        <f t="shared" si="5"/>
        <v>14</v>
      </c>
      <c r="K20" s="224">
        <f t="shared" si="6"/>
        <v>0</v>
      </c>
      <c r="N20" s="169"/>
      <c r="O20" s="169"/>
      <c r="P20" s="169"/>
      <c r="R20" s="164"/>
      <c r="S20" s="164"/>
      <c r="T20" s="164"/>
      <c r="U20" s="164"/>
      <c r="V20" s="164"/>
      <c r="W20" s="164"/>
      <c r="X20" s="164"/>
      <c r="Y20" s="164"/>
      <c r="Z20" s="164"/>
      <c r="AA20" s="164"/>
      <c r="AB20" s="164"/>
      <c r="AC20" s="164"/>
      <c r="AD20" s="164"/>
      <c r="AE20" s="164"/>
      <c r="AF20" s="164"/>
      <c r="AG20" s="164"/>
      <c r="AH20" s="197" t="str">
        <f t="shared" si="7"/>
        <v>col_9</v>
      </c>
      <c r="AI20" s="196" t="str">
        <f t="shared" si="8"/>
        <v>create table db_custscience_interns.col_9_DB_CUSTBASE_PRODREFRESH_ods_brand_email_t_temp_distinct_values_table_stats (col_id int, distinct_values bigint) Row format delimited Fields terminated by '\t' Lines terminated by '\n'  Stored as textfile ;</v>
      </c>
      <c r="AJ20" t="s">
        <v>11271</v>
      </c>
      <c r="AM20" s="16" t="str">
        <f t="shared" si="9"/>
        <v>insert into table db_custscience_interns.col_9_DB_CUSTBASE_PRODREFRESH_ods_brand_email_t_temp_distinct_values_table_stats select '9' as col_id, count (distinct EMAIL_STATUS_SOURCE) as distinct_values</v>
      </c>
      <c r="AN20" t="s">
        <v>11272</v>
      </c>
      <c r="AQ20" s="16" t="str">
        <f t="shared" si="10"/>
        <v>insert into table db_custscience_interns.SUMMARY_of_DB_CUSTBASE_PRODREFRESH_ods_brand_email_t_temp_distinct_values_table_stats select col_id, distinct_values from db_custscience_interns.col_9_DB_CUSTBASE_PRODREFRESH_ods_brand_email_t_temp_distinct_values_table_stats ;</v>
      </c>
      <c r="AR20" t="s">
        <v>11273</v>
      </c>
      <c r="AT20" s="212" t="s">
        <v>5446</v>
      </c>
      <c r="AU20" s="212">
        <v>17</v>
      </c>
      <c r="AV20" s="212">
        <v>0</v>
      </c>
      <c r="AX20" s="16" t="str">
        <f t="shared" si="11"/>
        <v>drop table db_custscience_interns.col_9_DB_CUSTBASE_PRODREFRESH_ods_brand_email_t_temp_distinct_values_table_stats;</v>
      </c>
      <c r="AY20" t="s">
        <v>11274</v>
      </c>
      <c r="BA20" s="16" t="str">
        <f t="shared" si="12"/>
        <v>create table db_custscience_interns.col_9_DB_CUSTBASE_PRODREFRESH_ods_brand_email_t_temp_null_value_count_table_stats (col_id int, null_value_count bigint) Row format delimited Fields terminated by '\t' Lines terminated by '\n'  Stored as textfile ;</v>
      </c>
      <c r="BB20" t="s">
        <v>11275</v>
      </c>
      <c r="BE20" s="16" t="str">
        <f t="shared" si="13"/>
        <v xml:space="preserve">insert into table db_custscience_interns.col_9_DB_CUSTBASE_PRODREFRESH_ods_brand_email_t_temp_null_value_count_table_stats select '9' as col_id, count (cust_key) as null_value_count where EMAIL_STATUS_SOURCE IS NULL </v>
      </c>
      <c r="BF20" t="s">
        <v>11276</v>
      </c>
      <c r="BI20" s="16" t="str">
        <f t="shared" si="14"/>
        <v>insert into table db_custscience_interns.SUMMARY_of_DB_CUSTBASE_PRODREFRESH_ods_brand_email_t_temp_null_value_count_table_stats select col_id, null_value_count from db_custscience_interns.col_9_DB_CUSTBASE_PRODREFRESH_ods_brand_email_t_temp_null_value_count_table_stats ;</v>
      </c>
      <c r="BJ20" t="s">
        <v>11277</v>
      </c>
      <c r="BL20" s="212" t="s">
        <v>11278</v>
      </c>
      <c r="BM20" s="212">
        <v>17</v>
      </c>
      <c r="BN20" s="212">
        <v>19689210</v>
      </c>
      <c r="BP20" s="16" t="str">
        <f t="shared" si="15"/>
        <v>drop table db_custscience_interns.col_9_DB_CUSTBASE_PRODREFRESH_ods_brand_email_t_temp_null_value_count_table_stats ;</v>
      </c>
      <c r="BQ20" t="s">
        <v>11279</v>
      </c>
    </row>
    <row r="21" spans="1:69">
      <c r="A21" s="222" t="s">
        <v>10918</v>
      </c>
      <c r="B21" s="16" t="str">
        <f t="shared" si="2"/>
        <v>email_format_pref   string                                  </v>
      </c>
      <c r="C21" s="20">
        <f t="shared" si="3"/>
        <v>18</v>
      </c>
      <c r="D21" s="20">
        <f t="shared" si="4"/>
        <v>20</v>
      </c>
      <c r="E21" s="20"/>
      <c r="F21" s="20"/>
      <c r="G21" s="36" t="str">
        <f t="shared" si="0"/>
        <v>EMAIL_FORMAT_PREF</v>
      </c>
      <c r="H21" s="36" t="str">
        <f t="shared" si="1"/>
        <v>string                                  </v>
      </c>
      <c r="I21" s="226">
        <v>10</v>
      </c>
      <c r="J21" s="224">
        <f t="shared" si="5"/>
        <v>8</v>
      </c>
      <c r="K21" s="224">
        <f t="shared" si="6"/>
        <v>11561994</v>
      </c>
      <c r="N21" s="169"/>
      <c r="O21" s="169"/>
      <c r="P21" s="169"/>
      <c r="R21" s="164"/>
      <c r="S21" s="164"/>
      <c r="T21" s="164"/>
      <c r="U21" s="164"/>
      <c r="V21" s="164"/>
      <c r="W21" s="164"/>
      <c r="X21" s="164"/>
      <c r="Y21" s="164"/>
      <c r="Z21" s="164"/>
      <c r="AA21" s="164"/>
      <c r="AB21" s="164"/>
      <c r="AC21" s="164"/>
      <c r="AD21" s="164"/>
      <c r="AE21" s="164"/>
      <c r="AF21" s="164"/>
      <c r="AG21" s="164"/>
      <c r="AH21" s="197" t="str">
        <f t="shared" si="7"/>
        <v>col_10</v>
      </c>
      <c r="AI21" s="196" t="str">
        <f t="shared" si="8"/>
        <v>create table db_custscience_interns.col_10_DB_CUSTBASE_PRODREFRESH_ods_brand_email_t_temp_distinct_values_table_stats (col_id int, distinct_values bigint) Row format delimited Fields terminated by '\t' Lines terminated by '\n'  Stored as textfile ;</v>
      </c>
      <c r="AJ21" t="s">
        <v>11280</v>
      </c>
      <c r="AM21" s="16" t="str">
        <f t="shared" si="9"/>
        <v>insert into table db_custscience_interns.col_10_DB_CUSTBASE_PRODREFRESH_ods_brand_email_t_temp_distinct_values_table_stats select '10' as col_id, count (distinct EMAIL_FORMAT_PREF) as distinct_values</v>
      </c>
      <c r="AN21" t="s">
        <v>11281</v>
      </c>
      <c r="AQ21" s="16" t="str">
        <f t="shared" si="10"/>
        <v>insert into table db_custscience_interns.SUMMARY_of_DB_CUSTBASE_PRODREFRESH_ods_brand_email_t_temp_distinct_values_table_stats select col_id, distinct_values from db_custscience_interns.col_10_DB_CUSTBASE_PRODREFRESH_ods_brand_email_t_temp_distinct_values_table_stats ;</v>
      </c>
      <c r="AR21" t="s">
        <v>11282</v>
      </c>
      <c r="AT21" s="212" t="s">
        <v>5479</v>
      </c>
      <c r="AU21" s="212">
        <v>18</v>
      </c>
      <c r="AV21" s="212">
        <v>0</v>
      </c>
      <c r="AX21" s="16" t="str">
        <f t="shared" si="11"/>
        <v>drop table db_custscience_interns.col_10_DB_CUSTBASE_PRODREFRESH_ods_brand_email_t_temp_distinct_values_table_stats;</v>
      </c>
      <c r="AY21" t="s">
        <v>11283</v>
      </c>
      <c r="BA21" s="16" t="str">
        <f t="shared" si="12"/>
        <v>create table db_custscience_interns.col_10_DB_CUSTBASE_PRODREFRESH_ods_brand_email_t_temp_null_value_count_table_stats (col_id int, null_value_count bigint) Row format delimited Fields terminated by '\t' Lines terminated by '\n'  Stored as textfile ;</v>
      </c>
      <c r="BB21" t="s">
        <v>11284</v>
      </c>
      <c r="BE21" s="16" t="str">
        <f t="shared" si="13"/>
        <v xml:space="preserve">insert into table db_custscience_interns.col_10_DB_CUSTBASE_PRODREFRESH_ods_brand_email_t_temp_null_value_count_table_stats select '10' as col_id, count (cust_key) as null_value_count where EMAIL_FORMAT_PREF IS NULL </v>
      </c>
      <c r="BF21" t="s">
        <v>11285</v>
      </c>
      <c r="BI21" s="16" t="str">
        <f t="shared" si="14"/>
        <v>insert into table db_custscience_interns.SUMMARY_of_DB_CUSTBASE_PRODREFRESH_ods_brand_email_t_temp_null_value_count_table_stats select col_id, null_value_count from db_custscience_interns.col_10_DB_CUSTBASE_PRODREFRESH_ods_brand_email_t_temp_null_value_count_table_stats ;</v>
      </c>
      <c r="BJ21" t="s">
        <v>11286</v>
      </c>
      <c r="BL21" s="212" t="s">
        <v>11287</v>
      </c>
      <c r="BM21" s="212">
        <v>18</v>
      </c>
      <c r="BN21" s="212">
        <v>19689210</v>
      </c>
      <c r="BP21" s="16" t="str">
        <f t="shared" si="15"/>
        <v>drop table db_custscience_interns.col_10_DB_CUSTBASE_PRODREFRESH_ods_brand_email_t_temp_null_value_count_table_stats ;</v>
      </c>
      <c r="BQ21" t="s">
        <v>11288</v>
      </c>
    </row>
    <row r="22" spans="1:69">
      <c r="A22" s="222" t="s">
        <v>10928</v>
      </c>
      <c r="B22" s="16" t="str">
        <f t="shared" si="2"/>
        <v>email_html_capability string                                  </v>
      </c>
      <c r="C22" s="20">
        <f t="shared" si="3"/>
        <v>22</v>
      </c>
      <c r="D22" s="20">
        <f t="shared" si="4"/>
        <v>29</v>
      </c>
      <c r="E22" s="20"/>
      <c r="F22" s="20"/>
      <c r="G22" s="36" t="str">
        <f t="shared" si="0"/>
        <v>EMAIL_HTML_CAPABILITY</v>
      </c>
      <c r="H22" s="36" t="str">
        <f t="shared" si="1"/>
        <v>tring                                  </v>
      </c>
      <c r="I22" s="226">
        <v>11</v>
      </c>
      <c r="J22" s="224">
        <f t="shared" si="5"/>
        <v>2</v>
      </c>
      <c r="K22" s="224">
        <f t="shared" si="6"/>
        <v>11561994</v>
      </c>
      <c r="N22" s="169"/>
      <c r="O22" s="169"/>
      <c r="P22" s="169"/>
      <c r="R22" s="164"/>
      <c r="S22" s="164"/>
      <c r="T22" s="164"/>
      <c r="U22" s="164"/>
      <c r="V22" s="164"/>
      <c r="W22" s="164"/>
      <c r="X22" s="164"/>
      <c r="Y22" s="164"/>
      <c r="Z22" s="164"/>
      <c r="AA22" s="164"/>
      <c r="AB22" s="164"/>
      <c r="AC22" s="164"/>
      <c r="AD22" s="164"/>
      <c r="AE22" s="164"/>
      <c r="AF22" s="164"/>
      <c r="AG22" s="164"/>
      <c r="AH22" s="197" t="str">
        <f t="shared" si="7"/>
        <v>col_11</v>
      </c>
      <c r="AI22" s="196" t="str">
        <f t="shared" si="8"/>
        <v>create table db_custscience_interns.col_11_DB_CUSTBASE_PRODREFRESH_ods_brand_email_t_temp_distinct_values_table_stats (col_id int, distinct_values bigint) Row format delimited Fields terminated by '\t' Lines terminated by '\n'  Stored as textfile ;</v>
      </c>
      <c r="AJ22" t="s">
        <v>11289</v>
      </c>
      <c r="AM22" s="16" t="str">
        <f t="shared" si="9"/>
        <v>insert into table db_custscience_interns.col_11_DB_CUSTBASE_PRODREFRESH_ods_brand_email_t_temp_distinct_values_table_stats select '11' as col_id, count (distinct EMAIL_HTML_CAPABILITY) as distinct_values</v>
      </c>
      <c r="AN22" t="s">
        <v>11290</v>
      </c>
      <c r="AQ22" s="16" t="str">
        <f t="shared" si="10"/>
        <v>insert into table db_custscience_interns.SUMMARY_of_DB_CUSTBASE_PRODREFRESH_ods_brand_email_t_temp_distinct_values_table_stats select col_id, distinct_values from db_custscience_interns.col_11_DB_CUSTBASE_PRODREFRESH_ods_brand_email_t_temp_distinct_values_table_stats ;</v>
      </c>
      <c r="AR22" t="s">
        <v>11291</v>
      </c>
      <c r="AT22" s="212" t="s">
        <v>11292</v>
      </c>
      <c r="AU22" s="212">
        <v>19</v>
      </c>
      <c r="AV22" s="212">
        <v>12424</v>
      </c>
      <c r="AX22" s="16" t="str">
        <f t="shared" si="11"/>
        <v>drop table db_custscience_interns.col_11_DB_CUSTBASE_PRODREFRESH_ods_brand_email_t_temp_distinct_values_table_stats;</v>
      </c>
      <c r="AY22" t="s">
        <v>11293</v>
      </c>
      <c r="BA22" s="16" t="str">
        <f t="shared" si="12"/>
        <v>create table db_custscience_interns.col_11_DB_CUSTBASE_PRODREFRESH_ods_brand_email_t_temp_null_value_count_table_stats (col_id int, null_value_count bigint) Row format delimited Fields terminated by '\t' Lines terminated by '\n'  Stored as textfile ;</v>
      </c>
      <c r="BB22" t="s">
        <v>11294</v>
      </c>
      <c r="BE22" s="16" t="str">
        <f t="shared" si="13"/>
        <v xml:space="preserve">insert into table db_custscience_interns.col_11_DB_CUSTBASE_PRODREFRESH_ods_brand_email_t_temp_null_value_count_table_stats select '11' as col_id, count (cust_key) as null_value_count where EMAIL_HTML_CAPABILITY IS NULL </v>
      </c>
      <c r="BF22" t="s">
        <v>11295</v>
      </c>
      <c r="BI22" s="16" t="str">
        <f t="shared" si="14"/>
        <v>insert into table db_custscience_interns.SUMMARY_of_DB_CUSTBASE_PRODREFRESH_ods_brand_email_t_temp_null_value_count_table_stats select col_id, null_value_count from db_custscience_interns.col_11_DB_CUSTBASE_PRODREFRESH_ods_brand_email_t_temp_null_value_count_table_stats ;</v>
      </c>
      <c r="BJ22" t="s">
        <v>11296</v>
      </c>
      <c r="BL22" s="212" t="s">
        <v>5481</v>
      </c>
      <c r="BM22" s="212">
        <v>19</v>
      </c>
      <c r="BN22" s="212">
        <v>0</v>
      </c>
      <c r="BP22" s="16" t="str">
        <f t="shared" si="15"/>
        <v>drop table db_custscience_interns.col_11_DB_CUSTBASE_PRODREFRESH_ods_brand_email_t_temp_null_value_count_table_stats ;</v>
      </c>
      <c r="BQ22" t="s">
        <v>11297</v>
      </c>
    </row>
    <row r="23" spans="1:69">
      <c r="A23" s="222" t="s">
        <v>10938</v>
      </c>
      <c r="B23" s="16" t="str">
        <f t="shared" si="2"/>
        <v>flag_registration   string                                  </v>
      </c>
      <c r="C23" s="20">
        <f t="shared" si="3"/>
        <v>18</v>
      </c>
      <c r="D23" s="20">
        <f t="shared" si="4"/>
        <v>20</v>
      </c>
      <c r="E23" s="20"/>
      <c r="F23" s="20"/>
      <c r="G23" s="36" t="str">
        <f t="shared" si="0"/>
        <v>FLAG_REGISTRATION</v>
      </c>
      <c r="H23" s="36" t="str">
        <f t="shared" si="1"/>
        <v>string                                  </v>
      </c>
      <c r="I23" s="226">
        <v>12</v>
      </c>
      <c r="J23" s="224">
        <f t="shared" si="5"/>
        <v>3</v>
      </c>
      <c r="K23" s="224">
        <f t="shared" si="6"/>
        <v>19302240</v>
      </c>
      <c r="N23" s="169"/>
      <c r="O23" s="169"/>
      <c r="P23" s="169"/>
      <c r="R23" s="164"/>
      <c r="S23" s="164"/>
      <c r="T23" s="164"/>
      <c r="U23" s="164"/>
      <c r="V23" s="164"/>
      <c r="W23" s="164"/>
      <c r="X23" s="164"/>
      <c r="Y23" s="164"/>
      <c r="Z23" s="164"/>
      <c r="AA23" s="164"/>
      <c r="AB23" s="164"/>
      <c r="AC23" s="164"/>
      <c r="AD23" s="164"/>
      <c r="AE23" s="164"/>
      <c r="AF23" s="164"/>
      <c r="AG23" s="164"/>
      <c r="AH23" s="197" t="str">
        <f t="shared" si="7"/>
        <v>col_12</v>
      </c>
      <c r="AI23" s="196" t="str">
        <f t="shared" si="8"/>
        <v>create table db_custscience_interns.col_12_DB_CUSTBASE_PRODREFRESH_ods_brand_email_t_temp_distinct_values_table_stats (col_id int, distinct_values bigint) Row format delimited Fields terminated by '\t' Lines terminated by '\n'  Stored as textfile ;</v>
      </c>
      <c r="AJ23" t="s">
        <v>11298</v>
      </c>
      <c r="AM23" s="16" t="str">
        <f t="shared" si="9"/>
        <v>insert into table db_custscience_interns.col_12_DB_CUSTBASE_PRODREFRESH_ods_brand_email_t_temp_distinct_values_table_stats select '12' as col_id, count (distinct FLAG_REGISTRATION) as distinct_values</v>
      </c>
      <c r="AN23" t="s">
        <v>11299</v>
      </c>
      <c r="AQ23" s="16" t="str">
        <f t="shared" si="10"/>
        <v>insert into table db_custscience_interns.SUMMARY_of_DB_CUSTBASE_PRODREFRESH_ods_brand_email_t_temp_distinct_values_table_stats select col_id, distinct_values from db_custscience_interns.col_12_DB_CUSTBASE_PRODREFRESH_ods_brand_email_t_temp_distinct_values_table_stats ;</v>
      </c>
      <c r="AR23" t="s">
        <v>11300</v>
      </c>
      <c r="AT23" s="212" t="s">
        <v>11301</v>
      </c>
      <c r="AU23" s="212">
        <v>20</v>
      </c>
      <c r="AV23" s="212">
        <v>3652</v>
      </c>
      <c r="AX23" s="16" t="str">
        <f t="shared" si="11"/>
        <v>drop table db_custscience_interns.col_12_DB_CUSTBASE_PRODREFRESH_ods_brand_email_t_temp_distinct_values_table_stats;</v>
      </c>
      <c r="AY23" t="s">
        <v>11302</v>
      </c>
      <c r="BA23" s="16" t="str">
        <f t="shared" si="12"/>
        <v>create table db_custscience_interns.col_12_DB_CUSTBASE_PRODREFRESH_ods_brand_email_t_temp_null_value_count_table_stats (col_id int, null_value_count bigint) Row format delimited Fields terminated by '\t' Lines terminated by '\n'  Stored as textfile ;</v>
      </c>
      <c r="BB23" t="s">
        <v>11303</v>
      </c>
      <c r="BE23" s="16" t="str">
        <f t="shared" si="13"/>
        <v xml:space="preserve">insert into table db_custscience_interns.col_12_DB_CUSTBASE_PRODREFRESH_ods_brand_email_t_temp_null_value_count_table_stats select '12' as col_id, count (cust_key) as null_value_count where FLAG_REGISTRATION IS NULL </v>
      </c>
      <c r="BF23" t="s">
        <v>11304</v>
      </c>
      <c r="BI23" s="16" t="str">
        <f t="shared" si="14"/>
        <v>insert into table db_custscience_interns.SUMMARY_of_DB_CUSTBASE_PRODREFRESH_ods_brand_email_t_temp_null_value_count_table_stats select col_id, null_value_count from db_custscience_interns.col_12_DB_CUSTBASE_PRODREFRESH_ods_brand_email_t_temp_null_value_count_table_stats ;</v>
      </c>
      <c r="BJ23" t="s">
        <v>11305</v>
      </c>
      <c r="BL23" s="212" t="s">
        <v>4686</v>
      </c>
      <c r="BM23" s="212">
        <v>20</v>
      </c>
      <c r="BN23" s="212">
        <v>0</v>
      </c>
      <c r="BP23" s="16" t="str">
        <f t="shared" si="15"/>
        <v>drop table db_custscience_interns.col_12_DB_CUSTBASE_PRODREFRESH_ods_brand_email_t_temp_null_value_count_table_stats ;</v>
      </c>
      <c r="BQ23" t="s">
        <v>11306</v>
      </c>
    </row>
    <row r="24" spans="1:69">
      <c r="A24" s="222" t="s">
        <v>10948</v>
      </c>
      <c r="B24" s="16" t="str">
        <f t="shared" si="2"/>
        <v>registration_date   string                                  </v>
      </c>
      <c r="C24" s="20">
        <f t="shared" si="3"/>
        <v>18</v>
      </c>
      <c r="D24" s="20">
        <f t="shared" si="4"/>
        <v>20</v>
      </c>
      <c r="E24" s="20"/>
      <c r="F24" s="20"/>
      <c r="G24" s="36" t="str">
        <f t="shared" si="0"/>
        <v>REGISTRATION_DATE</v>
      </c>
      <c r="H24" s="36" t="str">
        <f t="shared" si="1"/>
        <v>string                                  </v>
      </c>
      <c r="I24" s="226">
        <v>13</v>
      </c>
      <c r="J24" s="224">
        <f t="shared" si="5"/>
        <v>2835</v>
      </c>
      <c r="K24" s="224">
        <f t="shared" si="6"/>
        <v>19327411</v>
      </c>
      <c r="N24" s="169"/>
      <c r="O24" s="169"/>
      <c r="P24" s="169"/>
      <c r="R24" s="164"/>
      <c r="S24" s="164"/>
      <c r="T24" s="164"/>
      <c r="U24" s="164"/>
      <c r="V24" s="164"/>
      <c r="W24" s="164"/>
      <c r="X24" s="164"/>
      <c r="Y24" s="164"/>
      <c r="Z24" s="164"/>
      <c r="AA24" s="164"/>
      <c r="AB24" s="164"/>
      <c r="AC24" s="164"/>
      <c r="AD24" s="164"/>
      <c r="AE24" s="164"/>
      <c r="AF24" s="164"/>
      <c r="AG24" s="164"/>
      <c r="AH24" s="197" t="str">
        <f t="shared" si="7"/>
        <v>col_13</v>
      </c>
      <c r="AI24" s="196" t="str">
        <f t="shared" si="8"/>
        <v>create table db_custscience_interns.col_13_DB_CUSTBASE_PRODREFRESH_ods_brand_email_t_temp_distinct_values_table_stats (col_id int, distinct_values bigint) Row format delimited Fields terminated by '\t' Lines terminated by '\n'  Stored as textfile ;</v>
      </c>
      <c r="AJ24" t="s">
        <v>11307</v>
      </c>
      <c r="AM24" s="16" t="str">
        <f t="shared" si="9"/>
        <v>insert into table db_custscience_interns.col_13_DB_CUSTBASE_PRODREFRESH_ods_brand_email_t_temp_distinct_values_table_stats select '13' as col_id, count (distinct REGISTRATION_DATE) as distinct_values</v>
      </c>
      <c r="AN24" t="s">
        <v>11308</v>
      </c>
      <c r="AQ24" s="16" t="str">
        <f t="shared" si="10"/>
        <v>insert into table db_custscience_interns.SUMMARY_of_DB_CUSTBASE_PRODREFRESH_ods_brand_email_t_temp_distinct_values_table_stats select col_id, distinct_values from db_custscience_interns.col_13_DB_CUSTBASE_PRODREFRESH_ods_brand_email_t_temp_distinct_values_table_stats ;</v>
      </c>
      <c r="AR24" t="s">
        <v>11309</v>
      </c>
      <c r="AT24" s="212" t="s">
        <v>11310</v>
      </c>
      <c r="AU24" s="212">
        <v>3</v>
      </c>
      <c r="AV24" s="212">
        <v>7042</v>
      </c>
      <c r="AX24" s="16" t="str">
        <f t="shared" si="11"/>
        <v>drop table db_custscience_interns.col_13_DB_CUSTBASE_PRODREFRESH_ods_brand_email_t_temp_distinct_values_table_stats;</v>
      </c>
      <c r="AY24" t="s">
        <v>11311</v>
      </c>
      <c r="BA24" s="16" t="str">
        <f t="shared" si="12"/>
        <v>create table db_custscience_interns.col_13_DB_CUSTBASE_PRODREFRESH_ods_brand_email_t_temp_null_value_count_table_stats (col_id int, null_value_count bigint) Row format delimited Fields terminated by '\t' Lines terminated by '\n'  Stored as textfile ;</v>
      </c>
      <c r="BB24" t="s">
        <v>11312</v>
      </c>
      <c r="BE24" s="16" t="str">
        <f t="shared" si="13"/>
        <v xml:space="preserve">insert into table db_custscience_interns.col_13_DB_CUSTBASE_PRODREFRESH_ods_brand_email_t_temp_null_value_count_table_stats select '13' as col_id, count (cust_key) as null_value_count where REGISTRATION_DATE IS NULL </v>
      </c>
      <c r="BF24" t="s">
        <v>11313</v>
      </c>
      <c r="BI24" s="16" t="str">
        <f t="shared" si="14"/>
        <v>insert into table db_custscience_interns.SUMMARY_of_DB_CUSTBASE_PRODREFRESH_ods_brand_email_t_temp_null_value_count_table_stats select col_id, null_value_count from db_custscience_interns.col_13_DB_CUSTBASE_PRODREFRESH_ods_brand_email_t_temp_null_value_count_table_stats ;</v>
      </c>
      <c r="BJ24" t="s">
        <v>11314</v>
      </c>
      <c r="BL24" s="212" t="s">
        <v>4697</v>
      </c>
      <c r="BM24" s="212">
        <v>3</v>
      </c>
      <c r="BN24" s="212">
        <v>0</v>
      </c>
      <c r="BP24" s="16" t="str">
        <f t="shared" si="15"/>
        <v>drop table db_custscience_interns.col_13_DB_CUSTBASE_PRODREFRESH_ods_brand_email_t_temp_null_value_count_table_stats ;</v>
      </c>
      <c r="BQ24" t="s">
        <v>11315</v>
      </c>
    </row>
    <row r="25" spans="1:69" ht="15.95" customHeight="1">
      <c r="A25" s="222" t="s">
        <v>10958</v>
      </c>
      <c r="B25" s="16" t="str">
        <f t="shared" si="2"/>
        <v>email_freq_cd       bigint                                  </v>
      </c>
      <c r="C25" s="20">
        <f t="shared" si="3"/>
        <v>14</v>
      </c>
      <c r="D25" s="20">
        <f t="shared" si="4"/>
        <v>16</v>
      </c>
      <c r="E25" s="20"/>
      <c r="F25" s="20"/>
      <c r="G25" s="36" t="str">
        <f t="shared" si="0"/>
        <v>EMAIL_FREQ_CD</v>
      </c>
      <c r="H25" s="36" t="str">
        <f t="shared" si="1"/>
        <v>    bigint                                  </v>
      </c>
      <c r="I25" s="226">
        <v>14</v>
      </c>
      <c r="J25" s="224">
        <f t="shared" si="5"/>
        <v>4</v>
      </c>
      <c r="K25" s="224">
        <f t="shared" si="6"/>
        <v>19217213</v>
      </c>
      <c r="N25" s="169"/>
      <c r="O25" s="169"/>
      <c r="P25" s="169"/>
      <c r="R25" s="164"/>
      <c r="S25" s="164"/>
      <c r="T25" s="164"/>
      <c r="U25" s="164"/>
      <c r="V25" s="164"/>
      <c r="W25" s="164"/>
      <c r="X25" s="164"/>
      <c r="Y25" s="164"/>
      <c r="Z25" s="164"/>
      <c r="AA25" s="164"/>
      <c r="AB25" s="164"/>
      <c r="AC25" s="164"/>
      <c r="AD25" s="164"/>
      <c r="AE25" s="164"/>
      <c r="AF25" s="164"/>
      <c r="AG25" s="164"/>
      <c r="AH25" s="197" t="str">
        <f t="shared" si="7"/>
        <v>col_14</v>
      </c>
      <c r="AI25" s="196" t="str">
        <f t="shared" si="8"/>
        <v>create table db_custscience_interns.col_14_DB_CUSTBASE_PRODREFRESH_ods_brand_email_t_temp_distinct_values_table_stats (col_id int, distinct_values bigint) Row format delimited Fields terminated by '\t' Lines terminated by '\n'  Stored as textfile ;</v>
      </c>
      <c r="AJ25" t="s">
        <v>11316</v>
      </c>
      <c r="AM25" s="16" t="str">
        <f t="shared" si="9"/>
        <v>insert into table db_custscience_interns.col_14_DB_CUSTBASE_PRODREFRESH_ods_brand_email_t_temp_distinct_values_table_stats select '14' as col_id, count (distinct EMAIL_FREQ_CD) as distinct_values</v>
      </c>
      <c r="AN25" t="s">
        <v>11317</v>
      </c>
      <c r="AQ25" s="16" t="str">
        <f t="shared" si="10"/>
        <v>insert into table db_custscience_interns.SUMMARY_of_DB_CUSTBASE_PRODREFRESH_ods_brand_email_t_temp_distinct_values_table_stats select col_id, distinct_values from db_custscience_interns.col_14_DB_CUSTBASE_PRODREFRESH_ods_brand_email_t_temp_distinct_values_table_stats ;</v>
      </c>
      <c r="AR25" t="s">
        <v>11318</v>
      </c>
      <c r="AT25" s="212" t="s">
        <v>5573</v>
      </c>
      <c r="AU25" s="212">
        <v>21</v>
      </c>
      <c r="AV25" s="212">
        <v>0</v>
      </c>
      <c r="AX25" s="16" t="str">
        <f t="shared" si="11"/>
        <v>drop table db_custscience_interns.col_14_DB_CUSTBASE_PRODREFRESH_ods_brand_email_t_temp_distinct_values_table_stats;</v>
      </c>
      <c r="AY25" t="s">
        <v>11319</v>
      </c>
      <c r="BA25" s="16" t="str">
        <f t="shared" si="12"/>
        <v>create table db_custscience_interns.col_14_DB_CUSTBASE_PRODREFRESH_ods_brand_email_t_temp_null_value_count_table_stats (col_id int, null_value_count bigint) Row format delimited Fields terminated by '\t' Lines terminated by '\n'  Stored as textfile ;</v>
      </c>
      <c r="BB25" t="s">
        <v>11320</v>
      </c>
      <c r="BE25" s="16" t="str">
        <f t="shared" si="13"/>
        <v xml:space="preserve">insert into table db_custscience_interns.col_14_DB_CUSTBASE_PRODREFRESH_ods_brand_email_t_temp_null_value_count_table_stats select '14' as col_id, count (cust_key) as null_value_count where EMAIL_FREQ_CD IS NULL </v>
      </c>
      <c r="BF25" t="s">
        <v>11321</v>
      </c>
      <c r="BI25" s="16" t="str">
        <f t="shared" si="14"/>
        <v>insert into table db_custscience_interns.SUMMARY_of_DB_CUSTBASE_PRODREFRESH_ods_brand_email_t_temp_null_value_count_table_stats select col_id, null_value_count from db_custscience_interns.col_14_DB_CUSTBASE_PRODREFRESH_ods_brand_email_t_temp_null_value_count_table_stats ;</v>
      </c>
      <c r="BJ25" t="s">
        <v>11322</v>
      </c>
      <c r="BL25" s="212" t="s">
        <v>11323</v>
      </c>
      <c r="BM25" s="212">
        <v>21</v>
      </c>
      <c r="BN25" s="212">
        <v>19689210</v>
      </c>
      <c r="BP25" s="16" t="str">
        <f t="shared" si="15"/>
        <v>drop table db_custscience_interns.col_14_DB_CUSTBASE_PRODREFRESH_ods_brand_email_t_temp_null_value_count_table_stats ;</v>
      </c>
      <c r="BQ25" t="s">
        <v>11324</v>
      </c>
    </row>
    <row r="26" spans="1:69">
      <c r="A26" s="222" t="s">
        <v>10968</v>
      </c>
      <c r="B26" s="16" t="str">
        <f t="shared" si="2"/>
        <v>flag_analysis_opt_out string                                  </v>
      </c>
      <c r="C26" s="20">
        <f t="shared" si="3"/>
        <v>22</v>
      </c>
      <c r="D26" s="20">
        <f t="shared" si="4"/>
        <v>29</v>
      </c>
      <c r="E26" s="20"/>
      <c r="F26" s="20"/>
      <c r="G26" s="36" t="str">
        <f t="shared" si="0"/>
        <v>FLAG_ANALYSIS_OPT_OUT</v>
      </c>
      <c r="H26" s="36" t="str">
        <f t="shared" si="1"/>
        <v>tring                                  </v>
      </c>
      <c r="I26" s="226">
        <v>15</v>
      </c>
      <c r="J26" s="224">
        <f t="shared" si="5"/>
        <v>2</v>
      </c>
      <c r="K26" s="224">
        <f t="shared" si="6"/>
        <v>1</v>
      </c>
      <c r="N26" s="169"/>
      <c r="O26" s="169"/>
      <c r="P26" s="169"/>
      <c r="R26" s="164"/>
      <c r="S26" s="164"/>
      <c r="T26" s="164"/>
      <c r="U26" s="164"/>
      <c r="V26" s="164"/>
      <c r="W26" s="164"/>
      <c r="X26" s="164"/>
      <c r="Y26" s="164"/>
      <c r="Z26" s="164"/>
      <c r="AA26" s="164"/>
      <c r="AB26" s="164"/>
      <c r="AC26" s="164"/>
      <c r="AD26" s="164"/>
      <c r="AE26" s="164"/>
      <c r="AF26" s="164"/>
      <c r="AG26" s="164"/>
      <c r="AH26" s="197" t="str">
        <f t="shared" si="7"/>
        <v>col_15</v>
      </c>
      <c r="AI26" s="196" t="str">
        <f t="shared" si="8"/>
        <v>create table db_custscience_interns.col_15_DB_CUSTBASE_PRODREFRESH_ods_brand_email_t_temp_distinct_values_table_stats (col_id int, distinct_values bigint) Row format delimited Fields terminated by '\t' Lines terminated by '\n'  Stored as textfile ;</v>
      </c>
      <c r="AJ26" t="s">
        <v>11325</v>
      </c>
      <c r="AM26" s="16" t="str">
        <f t="shared" si="9"/>
        <v>insert into table db_custscience_interns.col_15_DB_CUSTBASE_PRODREFRESH_ods_brand_email_t_temp_distinct_values_table_stats select '15' as col_id, count (distinct FLAG_ANALYSIS_OPT_OUT) as distinct_values</v>
      </c>
      <c r="AN26" t="s">
        <v>11326</v>
      </c>
      <c r="AQ26" s="16" t="str">
        <f t="shared" si="10"/>
        <v>insert into table db_custscience_interns.SUMMARY_of_DB_CUSTBASE_PRODREFRESH_ods_brand_email_t_temp_distinct_values_table_stats select col_id, distinct_values from db_custscience_interns.col_15_DB_CUSTBASE_PRODREFRESH_ods_brand_email_t_temp_distinct_values_table_stats ;</v>
      </c>
      <c r="AR26" t="s">
        <v>11327</v>
      </c>
      <c r="AT26" s="212" t="s">
        <v>8233</v>
      </c>
      <c r="AU26" s="212">
        <v>22</v>
      </c>
      <c r="AV26" s="212">
        <v>1</v>
      </c>
      <c r="AX26" s="16" t="str">
        <f t="shared" si="11"/>
        <v>drop table db_custscience_interns.col_15_DB_CUSTBASE_PRODREFRESH_ods_brand_email_t_temp_distinct_values_table_stats;</v>
      </c>
      <c r="AY26" t="s">
        <v>11328</v>
      </c>
      <c r="BA26" s="16" t="str">
        <f t="shared" si="12"/>
        <v>create table db_custscience_interns.col_15_DB_CUSTBASE_PRODREFRESH_ods_brand_email_t_temp_null_value_count_table_stats (col_id int, null_value_count bigint) Row format delimited Fields terminated by '\t' Lines terminated by '\n'  Stored as textfile ;</v>
      </c>
      <c r="BB26" t="s">
        <v>11329</v>
      </c>
      <c r="BE26" s="16" t="str">
        <f t="shared" si="13"/>
        <v xml:space="preserve">insert into table db_custscience_interns.col_15_DB_CUSTBASE_PRODREFRESH_ods_brand_email_t_temp_null_value_count_table_stats select '15' as col_id, count (cust_key) as null_value_count where FLAG_ANALYSIS_OPT_OUT IS NULL </v>
      </c>
      <c r="BF26" t="s">
        <v>11330</v>
      </c>
      <c r="BI26" s="16" t="str">
        <f t="shared" si="14"/>
        <v>insert into table db_custscience_interns.SUMMARY_of_DB_CUSTBASE_PRODREFRESH_ods_brand_email_t_temp_null_value_count_table_stats select col_id, null_value_count from db_custscience_interns.col_15_DB_CUSTBASE_PRODREFRESH_ods_brand_email_t_temp_null_value_count_table_stats ;</v>
      </c>
      <c r="BJ26" t="s">
        <v>11331</v>
      </c>
      <c r="BL26" s="212" t="s">
        <v>11332</v>
      </c>
      <c r="BM26" s="212">
        <v>22</v>
      </c>
      <c r="BN26" s="212">
        <v>15322171</v>
      </c>
      <c r="BP26" s="16" t="str">
        <f t="shared" si="15"/>
        <v>drop table db_custscience_interns.col_15_DB_CUSTBASE_PRODREFRESH_ods_brand_email_t_temp_null_value_count_table_stats ;</v>
      </c>
      <c r="BQ26" t="s">
        <v>11333</v>
      </c>
    </row>
    <row r="27" spans="1:69">
      <c r="A27" s="222" t="s">
        <v>10978</v>
      </c>
      <c r="B27" s="16" t="str">
        <f t="shared" si="2"/>
        <v>flag_cardholder_ge  string                                  </v>
      </c>
      <c r="C27" s="20">
        <f t="shared" si="3"/>
        <v>20</v>
      </c>
      <c r="D27" s="20">
        <f t="shared" si="4"/>
        <v>27</v>
      </c>
      <c r="E27" s="20"/>
      <c r="F27" s="20"/>
      <c r="G27" s="36" t="str">
        <f t="shared" si="0"/>
        <v>FLAG_CARDHOLDER_GE </v>
      </c>
      <c r="H27" s="36" t="str">
        <f t="shared" si="1"/>
        <v>tring                                  </v>
      </c>
      <c r="I27" s="226">
        <v>16</v>
      </c>
      <c r="J27" s="224">
        <f t="shared" si="5"/>
        <v>1</v>
      </c>
      <c r="K27" s="224">
        <f t="shared" si="6"/>
        <v>18257950</v>
      </c>
      <c r="N27" s="169"/>
      <c r="O27" s="169"/>
      <c r="P27" s="169"/>
      <c r="R27" s="164"/>
      <c r="S27" s="164"/>
      <c r="T27" s="164"/>
      <c r="U27" s="164"/>
      <c r="V27" s="164"/>
      <c r="W27" s="164"/>
      <c r="X27" s="164"/>
      <c r="Y27" s="164"/>
      <c r="Z27" s="164"/>
      <c r="AA27" s="164"/>
      <c r="AB27" s="164"/>
      <c r="AC27" s="164"/>
      <c r="AD27" s="164"/>
      <c r="AE27" s="164"/>
      <c r="AF27" s="164"/>
      <c r="AG27" s="164"/>
      <c r="AH27" s="197" t="str">
        <f t="shared" si="7"/>
        <v>col_16</v>
      </c>
      <c r="AI27" s="196" t="str">
        <f t="shared" si="8"/>
        <v>create table db_custscience_interns.col_16_DB_CUSTBASE_PRODREFRESH_ods_brand_email_t_temp_distinct_values_table_stats (col_id int, distinct_values bigint) Row format delimited Fields terminated by '\t' Lines terminated by '\n'  Stored as textfile ;</v>
      </c>
      <c r="AJ27" t="s">
        <v>11334</v>
      </c>
      <c r="AM27" s="16" t="str">
        <f t="shared" si="9"/>
        <v>insert into table db_custscience_interns.col_16_DB_CUSTBASE_PRODREFRESH_ods_brand_email_t_temp_distinct_values_table_stats select '16' as col_id, count (distinct FLAG_CARDHOLDER_GE ) as distinct_values</v>
      </c>
      <c r="AN27" t="s">
        <v>11335</v>
      </c>
      <c r="AQ27" s="16" t="str">
        <f t="shared" si="10"/>
        <v>insert into table db_custscience_interns.SUMMARY_of_DB_CUSTBASE_PRODREFRESH_ods_brand_email_t_temp_distinct_values_table_stats select col_id, distinct_values from db_custscience_interns.col_16_DB_CUSTBASE_PRODREFRESH_ods_brand_email_t_temp_distinct_values_table_stats ;</v>
      </c>
      <c r="AR27" t="s">
        <v>11336</v>
      </c>
      <c r="AT27" s="212" t="s">
        <v>11337</v>
      </c>
      <c r="AU27" s="212">
        <v>23</v>
      </c>
      <c r="AV27" s="212">
        <v>20</v>
      </c>
      <c r="AX27" s="16" t="str">
        <f t="shared" si="11"/>
        <v>drop table db_custscience_interns.col_16_DB_CUSTBASE_PRODREFRESH_ods_brand_email_t_temp_distinct_values_table_stats;</v>
      </c>
      <c r="AY27" t="s">
        <v>11338</v>
      </c>
      <c r="BA27" s="16" t="str">
        <f t="shared" si="12"/>
        <v>create table db_custscience_interns.col_16_DB_CUSTBASE_PRODREFRESH_ods_brand_email_t_temp_null_value_count_table_stats (col_id int, null_value_count bigint) Row format delimited Fields terminated by '\t' Lines terminated by '\n'  Stored as textfile ;</v>
      </c>
      <c r="BB27" t="s">
        <v>11339</v>
      </c>
      <c r="BE27" s="16" t="str">
        <f t="shared" si="13"/>
        <v xml:space="preserve">insert into table db_custscience_interns.col_16_DB_CUSTBASE_PRODREFRESH_ods_brand_email_t_temp_null_value_count_table_stats select '16' as col_id, count (cust_key) as null_value_count where FLAG_CARDHOLDER_GE  IS NULL </v>
      </c>
      <c r="BF27" t="s">
        <v>11340</v>
      </c>
      <c r="BI27" s="16" t="str">
        <f t="shared" si="14"/>
        <v>insert into table db_custscience_interns.SUMMARY_of_DB_CUSTBASE_PRODREFRESH_ods_brand_email_t_temp_null_value_count_table_stats select col_id, null_value_count from db_custscience_interns.col_16_DB_CUSTBASE_PRODREFRESH_ods_brand_email_t_temp_null_value_count_table_stats ;</v>
      </c>
      <c r="BJ27" t="s">
        <v>11341</v>
      </c>
      <c r="BL27" s="212" t="s">
        <v>11342</v>
      </c>
      <c r="BM27" s="212">
        <v>23</v>
      </c>
      <c r="BN27" s="212">
        <v>15451997</v>
      </c>
      <c r="BP27" s="16" t="str">
        <f t="shared" si="15"/>
        <v>drop table db_custscience_interns.col_16_DB_CUSTBASE_PRODREFRESH_ods_brand_email_t_temp_null_value_count_table_stats ;</v>
      </c>
      <c r="BQ27" t="s">
        <v>11343</v>
      </c>
    </row>
    <row r="28" spans="1:69">
      <c r="A28" s="222" t="s">
        <v>10989</v>
      </c>
      <c r="B28" s="16" t="str">
        <f t="shared" si="2"/>
        <v>flag_seed           string                                  </v>
      </c>
      <c r="C28" s="20">
        <f t="shared" si="3"/>
        <v>10</v>
      </c>
      <c r="D28" s="20">
        <f t="shared" si="4"/>
        <v>12</v>
      </c>
      <c r="E28" s="20"/>
      <c r="F28" s="20"/>
      <c r="G28" s="36" t="str">
        <f t="shared" si="0"/>
        <v>FLAG_SEED</v>
      </c>
      <c r="H28" s="36" t="str">
        <f t="shared" si="1"/>
        <v>        string                                  </v>
      </c>
      <c r="I28" s="226">
        <v>17</v>
      </c>
      <c r="J28" s="224">
        <f t="shared" si="5"/>
        <v>0</v>
      </c>
      <c r="K28" s="224">
        <f t="shared" si="6"/>
        <v>19689210</v>
      </c>
      <c r="N28" s="169"/>
      <c r="O28" s="169"/>
      <c r="P28" s="169"/>
      <c r="R28" s="164"/>
      <c r="S28" s="164"/>
      <c r="T28" s="164"/>
      <c r="U28" s="164"/>
      <c r="V28" s="164"/>
      <c r="W28" s="164"/>
      <c r="X28" s="164"/>
      <c r="Y28" s="164"/>
      <c r="Z28" s="164"/>
      <c r="AA28" s="164"/>
      <c r="AB28" s="164"/>
      <c r="AC28" s="164"/>
      <c r="AD28" s="164"/>
      <c r="AE28" s="164"/>
      <c r="AF28" s="164"/>
      <c r="AG28" s="164"/>
      <c r="AH28" s="197" t="str">
        <f t="shared" si="7"/>
        <v>col_17</v>
      </c>
      <c r="AI28" s="196" t="str">
        <f t="shared" si="8"/>
        <v>create table db_custscience_interns.col_17_DB_CUSTBASE_PRODREFRESH_ods_brand_email_t_temp_distinct_values_table_stats (col_id int, distinct_values bigint) Row format delimited Fields terminated by '\t' Lines terminated by '\n'  Stored as textfile ;</v>
      </c>
      <c r="AJ28" t="s">
        <v>11344</v>
      </c>
      <c r="AM28" s="16" t="str">
        <f t="shared" si="9"/>
        <v>insert into table db_custscience_interns.col_17_DB_CUSTBASE_PRODREFRESH_ods_brand_email_t_temp_distinct_values_table_stats select '17' as col_id, count (distinct FLAG_SEED) as distinct_values</v>
      </c>
      <c r="AN28" t="s">
        <v>11345</v>
      </c>
      <c r="AQ28" s="16" t="str">
        <f t="shared" si="10"/>
        <v>insert into table db_custscience_interns.SUMMARY_of_DB_CUSTBASE_PRODREFRESH_ods_brand_email_t_temp_distinct_values_table_stats select col_id, distinct_values from db_custscience_interns.col_17_DB_CUSTBASE_PRODREFRESH_ods_brand_email_t_temp_distinct_values_table_stats ;</v>
      </c>
      <c r="AR28" t="s">
        <v>11346</v>
      </c>
      <c r="AT28" s="212" t="s">
        <v>10993</v>
      </c>
      <c r="AU28" s="212">
        <v>24</v>
      </c>
      <c r="AV28" s="212">
        <v>23</v>
      </c>
      <c r="AX28" s="16" t="str">
        <f t="shared" si="11"/>
        <v>drop table db_custscience_interns.col_17_DB_CUSTBASE_PRODREFRESH_ods_brand_email_t_temp_distinct_values_table_stats;</v>
      </c>
      <c r="AY28" t="s">
        <v>11347</v>
      </c>
      <c r="BA28" s="16" t="str">
        <f t="shared" si="12"/>
        <v>create table db_custscience_interns.col_17_DB_CUSTBASE_PRODREFRESH_ods_brand_email_t_temp_null_value_count_table_stats (col_id int, null_value_count bigint) Row format delimited Fields terminated by '\t' Lines terminated by '\n'  Stored as textfile ;</v>
      </c>
      <c r="BB28" t="s">
        <v>11348</v>
      </c>
      <c r="BE28" s="16" t="str">
        <f t="shared" si="13"/>
        <v xml:space="preserve">insert into table db_custscience_interns.col_17_DB_CUSTBASE_PRODREFRESH_ods_brand_email_t_temp_null_value_count_table_stats select '17' as col_id, count (cust_key) as null_value_count where FLAG_SEED IS NULL </v>
      </c>
      <c r="BF28" t="s">
        <v>11349</v>
      </c>
      <c r="BI28" s="16" t="str">
        <f t="shared" si="14"/>
        <v>insert into table db_custscience_interns.SUMMARY_of_DB_CUSTBASE_PRODREFRESH_ods_brand_email_t_temp_null_value_count_table_stats select col_id, null_value_count from db_custscience_interns.col_17_DB_CUSTBASE_PRODREFRESH_ods_brand_email_t_temp_null_value_count_table_stats ;</v>
      </c>
      <c r="BJ28" t="s">
        <v>11350</v>
      </c>
      <c r="BL28" s="212" t="s">
        <v>5582</v>
      </c>
      <c r="BM28" s="212">
        <v>24</v>
      </c>
      <c r="BN28" s="212">
        <v>0</v>
      </c>
      <c r="BP28" s="16" t="str">
        <f t="shared" si="15"/>
        <v>drop table db_custscience_interns.col_17_DB_CUSTBASE_PRODREFRESH_ods_brand_email_t_temp_null_value_count_table_stats ;</v>
      </c>
      <c r="BQ28" t="s">
        <v>11351</v>
      </c>
    </row>
    <row r="29" spans="1:69">
      <c r="A29" s="222" t="s">
        <v>10999</v>
      </c>
      <c r="B29" s="16" t="str">
        <f t="shared" si="2"/>
        <v>score_online_behavior string                                  </v>
      </c>
      <c r="C29" s="20">
        <f t="shared" si="3"/>
        <v>22</v>
      </c>
      <c r="D29" s="20">
        <f t="shared" si="4"/>
        <v>29</v>
      </c>
      <c r="E29" s="20"/>
      <c r="F29" s="20"/>
      <c r="G29" s="36" t="str">
        <f t="shared" si="0"/>
        <v>SCORE_ONLINE_BEHAVIOR</v>
      </c>
      <c r="H29" s="36" t="str">
        <f t="shared" si="1"/>
        <v>tring                                  </v>
      </c>
      <c r="I29" s="226">
        <v>18</v>
      </c>
      <c r="J29" s="224">
        <f t="shared" si="5"/>
        <v>0</v>
      </c>
      <c r="K29" s="224">
        <f t="shared" si="6"/>
        <v>19689210</v>
      </c>
      <c r="N29" s="169"/>
      <c r="O29" s="169"/>
      <c r="P29" s="169"/>
      <c r="R29" s="164"/>
      <c r="S29" s="164"/>
      <c r="T29" s="164"/>
      <c r="U29" s="164"/>
      <c r="V29" s="164"/>
      <c r="W29" s="164"/>
      <c r="X29" s="164"/>
      <c r="Y29" s="164"/>
      <c r="Z29" s="164"/>
      <c r="AA29" s="164"/>
      <c r="AB29" s="164"/>
      <c r="AC29" s="164"/>
      <c r="AD29" s="164"/>
      <c r="AE29" s="164"/>
      <c r="AF29" s="164"/>
      <c r="AG29" s="164"/>
      <c r="AH29" s="197" t="str">
        <f t="shared" si="7"/>
        <v>col_18</v>
      </c>
      <c r="AI29" s="196" t="str">
        <f t="shared" si="8"/>
        <v>create table db_custscience_interns.col_18_DB_CUSTBASE_PRODREFRESH_ods_brand_email_t_temp_distinct_values_table_stats (col_id int, distinct_values bigint) Row format delimited Fields terminated by '\t' Lines terminated by '\n'  Stored as textfile ;</v>
      </c>
      <c r="AJ29" t="s">
        <v>11352</v>
      </c>
      <c r="AM29" s="16" t="str">
        <f t="shared" si="9"/>
        <v>insert into table db_custscience_interns.col_18_DB_CUSTBASE_PRODREFRESH_ods_brand_email_t_temp_distinct_values_table_stats select '18' as col_id, count (distinct SCORE_ONLINE_BEHAVIOR) as distinct_values</v>
      </c>
      <c r="AN29" t="s">
        <v>11353</v>
      </c>
      <c r="AQ29" s="16" t="str">
        <f t="shared" si="10"/>
        <v>insert into table db_custscience_interns.SUMMARY_of_DB_CUSTBASE_PRODREFRESH_ods_brand_email_t_temp_distinct_values_table_stats select col_id, distinct_values from db_custscience_interns.col_18_DB_CUSTBASE_PRODREFRESH_ods_brand_email_t_temp_distinct_values_table_stats ;</v>
      </c>
      <c r="AR29" t="s">
        <v>11354</v>
      </c>
      <c r="AT29" s="212" t="s">
        <v>11003</v>
      </c>
      <c r="AU29" s="212">
        <v>25</v>
      </c>
      <c r="AV29" s="212">
        <v>7</v>
      </c>
      <c r="AX29" s="16" t="str">
        <f t="shared" si="11"/>
        <v>drop table db_custscience_interns.col_18_DB_CUSTBASE_PRODREFRESH_ods_brand_email_t_temp_distinct_values_table_stats;</v>
      </c>
      <c r="AY29" t="s">
        <v>11355</v>
      </c>
      <c r="BA29" s="16" t="str">
        <f t="shared" si="12"/>
        <v>create table db_custscience_interns.col_18_DB_CUSTBASE_PRODREFRESH_ods_brand_email_t_temp_null_value_count_table_stats (col_id int, null_value_count bigint) Row format delimited Fields terminated by '\t' Lines terminated by '\n'  Stored as textfile ;</v>
      </c>
      <c r="BB29" t="s">
        <v>11356</v>
      </c>
      <c r="BE29" s="16" t="str">
        <f t="shared" si="13"/>
        <v xml:space="preserve">insert into table db_custscience_interns.col_18_DB_CUSTBASE_PRODREFRESH_ods_brand_email_t_temp_null_value_count_table_stats select '18' as col_id, count (cust_key) as null_value_count where SCORE_ONLINE_BEHAVIOR IS NULL </v>
      </c>
      <c r="BF29" t="s">
        <v>11357</v>
      </c>
      <c r="BI29" s="16" t="str">
        <f t="shared" si="14"/>
        <v>insert into table db_custscience_interns.SUMMARY_of_DB_CUSTBASE_PRODREFRESH_ods_brand_email_t_temp_null_value_count_table_stats select col_id, null_value_count from db_custscience_interns.col_18_DB_CUSTBASE_PRODREFRESH_ods_brand_email_t_temp_null_value_count_table_stats ;</v>
      </c>
      <c r="BJ29" t="s">
        <v>11358</v>
      </c>
      <c r="BL29" s="212" t="s">
        <v>5697</v>
      </c>
      <c r="BM29" s="212">
        <v>25</v>
      </c>
      <c r="BN29" s="212">
        <v>0</v>
      </c>
      <c r="BP29" s="16" t="str">
        <f t="shared" si="15"/>
        <v>drop table db_custscience_interns.col_18_DB_CUSTBASE_PRODREFRESH_ods_brand_email_t_temp_null_value_count_table_stats ;</v>
      </c>
      <c r="BQ29" t="s">
        <v>11359</v>
      </c>
    </row>
    <row r="30" spans="1:69">
      <c r="A30" s="222" t="s">
        <v>4765</v>
      </c>
      <c r="B30" s="16" t="str">
        <f t="shared" si="2"/>
        <v>ins_dt              string                                  </v>
      </c>
      <c r="C30" s="20">
        <f t="shared" si="3"/>
        <v>8</v>
      </c>
      <c r="D30" s="20">
        <f t="shared" si="4"/>
        <v>10</v>
      </c>
      <c r="E30" s="20"/>
      <c r="F30" s="20"/>
      <c r="G30" s="36" t="str">
        <f t="shared" si="0"/>
        <v>INS_DT </v>
      </c>
      <c r="H30" s="36" t="str">
        <f t="shared" si="1"/>
        <v>          string                                  </v>
      </c>
      <c r="I30" s="226">
        <v>19</v>
      </c>
      <c r="J30" s="224">
        <f t="shared" si="5"/>
        <v>12424</v>
      </c>
      <c r="K30" s="224">
        <f t="shared" si="6"/>
        <v>0</v>
      </c>
      <c r="N30" s="169"/>
      <c r="O30" s="169"/>
      <c r="P30" s="169"/>
      <c r="R30" s="164"/>
      <c r="S30" s="164"/>
      <c r="T30" s="164"/>
      <c r="U30" s="164"/>
      <c r="V30" s="164"/>
      <c r="W30" s="164"/>
      <c r="X30" s="164"/>
      <c r="Y30" s="164"/>
      <c r="Z30" s="164"/>
      <c r="AA30" s="164"/>
      <c r="AB30" s="164"/>
      <c r="AC30" s="164"/>
      <c r="AD30" s="164"/>
      <c r="AE30" s="164"/>
      <c r="AF30" s="164"/>
      <c r="AG30" s="164"/>
      <c r="AH30" s="197" t="str">
        <f t="shared" si="7"/>
        <v>col_19</v>
      </c>
      <c r="AI30" s="196" t="str">
        <f t="shared" si="8"/>
        <v>create table db_custscience_interns.col_19_DB_CUSTBASE_PRODREFRESH_ods_brand_email_t_temp_distinct_values_table_stats (col_id int, distinct_values bigint) Row format delimited Fields terminated by '\t' Lines terminated by '\n'  Stored as textfile ;</v>
      </c>
      <c r="AJ30" t="s">
        <v>11360</v>
      </c>
      <c r="AM30" s="16" t="str">
        <f t="shared" si="9"/>
        <v>insert into table db_custscience_interns.col_19_DB_CUSTBASE_PRODREFRESH_ods_brand_email_t_temp_distinct_values_table_stats select '19' as col_id, count (distinct INS_DT ) as distinct_values</v>
      </c>
      <c r="AN30" t="s">
        <v>11361</v>
      </c>
      <c r="AQ30" s="16" t="str">
        <f t="shared" si="10"/>
        <v>insert into table db_custscience_interns.SUMMARY_of_DB_CUSTBASE_PRODREFRESH_ods_brand_email_t_temp_distinct_values_table_stats select col_id, distinct_values from db_custscience_interns.col_19_DB_CUSTBASE_PRODREFRESH_ods_brand_email_t_temp_distinct_values_table_stats ;</v>
      </c>
      <c r="AR30" t="s">
        <v>11362</v>
      </c>
      <c r="AT30" s="212" t="s">
        <v>11012</v>
      </c>
      <c r="AU30" s="212">
        <v>26</v>
      </c>
      <c r="AV30" s="212">
        <v>4</v>
      </c>
      <c r="AX30" s="16" t="str">
        <f t="shared" si="11"/>
        <v>drop table db_custscience_interns.col_19_DB_CUSTBASE_PRODREFRESH_ods_brand_email_t_temp_distinct_values_table_stats;</v>
      </c>
      <c r="AY30" t="s">
        <v>11363</v>
      </c>
      <c r="BA30" s="16" t="str">
        <f t="shared" si="12"/>
        <v>create table db_custscience_interns.col_19_DB_CUSTBASE_PRODREFRESH_ods_brand_email_t_temp_null_value_count_table_stats (col_id int, null_value_count bigint) Row format delimited Fields terminated by '\t' Lines terminated by '\n'  Stored as textfile ;</v>
      </c>
      <c r="BB30" t="s">
        <v>11364</v>
      </c>
      <c r="BE30" s="16" t="str">
        <f t="shared" si="13"/>
        <v xml:space="preserve">insert into table db_custscience_interns.col_19_DB_CUSTBASE_PRODREFRESH_ods_brand_email_t_temp_null_value_count_table_stats select '19' as col_id, count (cust_key) as null_value_count where INS_DT  IS NULL </v>
      </c>
      <c r="BF30" t="s">
        <v>11365</v>
      </c>
      <c r="BI30" s="16" t="str">
        <f t="shared" si="14"/>
        <v>insert into table db_custscience_interns.SUMMARY_of_DB_CUSTBASE_PRODREFRESH_ods_brand_email_t_temp_null_value_count_table_stats select col_id, null_value_count from db_custscience_interns.col_19_DB_CUSTBASE_PRODREFRESH_ods_brand_email_t_temp_null_value_count_table_stats ;</v>
      </c>
      <c r="BJ30" t="s">
        <v>11366</v>
      </c>
      <c r="BL30" s="212" t="s">
        <v>11367</v>
      </c>
      <c r="BM30" s="212">
        <v>26</v>
      </c>
      <c r="BN30" s="212">
        <v>17977817</v>
      </c>
      <c r="BP30" s="16" t="str">
        <f t="shared" si="15"/>
        <v>drop table db_custscience_interns.col_19_DB_CUSTBASE_PRODREFRESH_ods_brand_email_t_temp_null_value_count_table_stats ;</v>
      </c>
      <c r="BQ30" t="s">
        <v>11368</v>
      </c>
    </row>
    <row r="31" spans="1:69">
      <c r="A31" s="222" t="s">
        <v>5289</v>
      </c>
      <c r="B31" s="16" t="str">
        <f t="shared" si="2"/>
        <v>updt_dt             string                                  </v>
      </c>
      <c r="C31" s="20">
        <f t="shared" si="3"/>
        <v>8</v>
      </c>
      <c r="D31" s="20">
        <f t="shared" si="4"/>
        <v>10</v>
      </c>
      <c r="E31" s="20"/>
      <c r="F31" s="20"/>
      <c r="G31" s="36" t="str">
        <f t="shared" si="0"/>
        <v>UPDT_DT</v>
      </c>
      <c r="H31" s="36" t="str">
        <f t="shared" si="1"/>
        <v>          string                                  </v>
      </c>
      <c r="I31" s="226">
        <v>20</v>
      </c>
      <c r="J31" s="224">
        <f t="shared" si="5"/>
        <v>3652</v>
      </c>
      <c r="K31" s="224">
        <f t="shared" si="6"/>
        <v>0</v>
      </c>
      <c r="N31" s="169"/>
      <c r="O31" s="169"/>
      <c r="P31" s="169"/>
      <c r="R31" s="164"/>
      <c r="S31" s="164"/>
      <c r="T31" s="164"/>
      <c r="U31" s="164"/>
      <c r="V31" s="164"/>
      <c r="W31" s="164"/>
      <c r="X31" s="164"/>
      <c r="Y31" s="164"/>
      <c r="Z31" s="164"/>
      <c r="AA31" s="164"/>
      <c r="AB31" s="164"/>
      <c r="AC31" s="164"/>
      <c r="AD31" s="164"/>
      <c r="AE31" s="164"/>
      <c r="AF31" s="164"/>
      <c r="AG31" s="164"/>
      <c r="AH31" s="197" t="str">
        <f t="shared" si="7"/>
        <v>col_20</v>
      </c>
      <c r="AI31" s="196" t="str">
        <f t="shared" si="8"/>
        <v>create table db_custscience_interns.col_20_DB_CUSTBASE_PRODREFRESH_ods_brand_email_t_temp_distinct_values_table_stats (col_id int, distinct_values bigint) Row format delimited Fields terminated by '\t' Lines terminated by '\n'  Stored as textfile ;</v>
      </c>
      <c r="AJ31" t="s">
        <v>11369</v>
      </c>
      <c r="AM31" s="16" t="str">
        <f t="shared" si="9"/>
        <v>insert into table db_custscience_interns.col_20_DB_CUSTBASE_PRODREFRESH_ods_brand_email_t_temp_distinct_values_table_stats select '20' as col_id, count (distinct UPDT_DT) as distinct_values</v>
      </c>
      <c r="AN31" t="s">
        <v>11370</v>
      </c>
      <c r="AQ31" s="16" t="str">
        <f t="shared" si="10"/>
        <v>insert into table db_custscience_interns.SUMMARY_of_DB_CUSTBASE_PRODREFRESH_ods_brand_email_t_temp_distinct_values_table_stats select col_id, distinct_values from db_custscience_interns.col_20_DB_CUSTBASE_PRODREFRESH_ods_brand_email_t_temp_distinct_values_table_stats ;</v>
      </c>
      <c r="AR31" t="s">
        <v>11371</v>
      </c>
      <c r="AT31" s="212" t="s">
        <v>11372</v>
      </c>
      <c r="AU31" s="212">
        <v>27</v>
      </c>
      <c r="AV31" s="212">
        <v>1052</v>
      </c>
      <c r="AX31" s="16" t="str">
        <f t="shared" si="11"/>
        <v>drop table db_custscience_interns.col_20_DB_CUSTBASE_PRODREFRESH_ods_brand_email_t_temp_distinct_values_table_stats;</v>
      </c>
      <c r="AY31" t="s">
        <v>11373</v>
      </c>
      <c r="BA31" s="16" t="str">
        <f t="shared" si="12"/>
        <v>create table db_custscience_interns.col_20_DB_CUSTBASE_PRODREFRESH_ods_brand_email_t_temp_null_value_count_table_stats (col_id int, null_value_count bigint) Row format delimited Fields terminated by '\t' Lines terminated by '\n'  Stored as textfile ;</v>
      </c>
      <c r="BB31" t="s">
        <v>11374</v>
      </c>
      <c r="BE31" s="16" t="str">
        <f t="shared" si="13"/>
        <v xml:space="preserve">insert into table db_custscience_interns.col_20_DB_CUSTBASE_PRODREFRESH_ods_brand_email_t_temp_null_value_count_table_stats select '20' as col_id, count (cust_key) as null_value_count where UPDT_DT IS NULL </v>
      </c>
      <c r="BF31" t="s">
        <v>11375</v>
      </c>
      <c r="BI31" s="16" t="str">
        <f t="shared" si="14"/>
        <v>insert into table db_custscience_interns.SUMMARY_of_DB_CUSTBASE_PRODREFRESH_ods_brand_email_t_temp_null_value_count_table_stats select col_id, null_value_count from db_custscience_interns.col_20_DB_CUSTBASE_PRODREFRESH_ods_brand_email_t_temp_null_value_count_table_stats ;</v>
      </c>
      <c r="BJ31" t="s">
        <v>11376</v>
      </c>
      <c r="BL31" s="212" t="s">
        <v>11377</v>
      </c>
      <c r="BM31" s="212">
        <v>27</v>
      </c>
      <c r="BN31" s="212">
        <v>17977817</v>
      </c>
      <c r="BP31" s="16" t="str">
        <f t="shared" si="15"/>
        <v>drop table db_custscience_interns.col_20_DB_CUSTBASE_PRODREFRESH_ods_brand_email_t_temp_null_value_count_table_stats ;</v>
      </c>
      <c r="BQ31" t="s">
        <v>11378</v>
      </c>
    </row>
    <row r="32" spans="1:69">
      <c r="A32" s="222" t="s">
        <v>11029</v>
      </c>
      <c r="B32" s="16" t="str">
        <f t="shared" si="2"/>
        <v>loyalty_card_flag   string                                  </v>
      </c>
      <c r="C32" s="20">
        <f t="shared" si="3"/>
        <v>18</v>
      </c>
      <c r="D32" s="20">
        <f t="shared" si="4"/>
        <v>20</v>
      </c>
      <c r="E32" s="20"/>
      <c r="F32" s="20"/>
      <c r="G32" s="36" t="str">
        <f t="shared" si="0"/>
        <v>LOYALTY_CARD_FLAG</v>
      </c>
      <c r="H32" s="36" t="str">
        <f t="shared" si="1"/>
        <v>string                                  </v>
      </c>
      <c r="I32" s="226">
        <v>21</v>
      </c>
      <c r="J32" s="224">
        <f t="shared" si="5"/>
        <v>0</v>
      </c>
      <c r="K32" s="224">
        <f t="shared" si="6"/>
        <v>19689210</v>
      </c>
      <c r="N32" s="169"/>
      <c r="O32" s="169"/>
      <c r="P32" s="169"/>
      <c r="R32" s="164"/>
      <c r="S32" s="164"/>
      <c r="T32" s="164"/>
      <c r="U32" s="164"/>
      <c r="V32" s="164"/>
      <c r="W32" s="164"/>
      <c r="X32" s="164"/>
      <c r="Y32" s="164"/>
      <c r="Z32" s="164"/>
      <c r="AA32" s="164"/>
      <c r="AB32" s="164"/>
      <c r="AC32" s="164"/>
      <c r="AD32" s="164"/>
      <c r="AE32" s="164"/>
      <c r="AF32" s="164"/>
      <c r="AG32" s="164"/>
      <c r="AH32" s="197" t="str">
        <f t="shared" si="7"/>
        <v>col_21</v>
      </c>
      <c r="AI32" s="196" t="str">
        <f t="shared" si="8"/>
        <v>create table db_custscience_interns.col_21_DB_CUSTBASE_PRODREFRESH_ods_brand_email_t_temp_distinct_values_table_stats (col_id int, distinct_values bigint) Row format delimited Fields terminated by '\t' Lines terminated by '\n'  Stored as textfile ;</v>
      </c>
      <c r="AJ32" t="s">
        <v>11379</v>
      </c>
      <c r="AM32" s="16" t="str">
        <f t="shared" si="9"/>
        <v>insert into table db_custscience_interns.col_21_DB_CUSTBASE_PRODREFRESH_ods_brand_email_t_temp_distinct_values_table_stats select '21' as col_id, count (distinct LOYALTY_CARD_FLAG) as distinct_values</v>
      </c>
      <c r="AN32" t="s">
        <v>11380</v>
      </c>
      <c r="AQ32" s="16" t="str">
        <f t="shared" si="10"/>
        <v>insert into table db_custscience_interns.SUMMARY_of_DB_CUSTBASE_PRODREFRESH_ods_brand_email_t_temp_distinct_values_table_stats select col_id, distinct_values from db_custscience_interns.col_21_DB_CUSTBASE_PRODREFRESH_ods_brand_email_t_temp_distinct_values_table_stats ;</v>
      </c>
      <c r="AR32" t="s">
        <v>11381</v>
      </c>
      <c r="AT32" s="212" t="s">
        <v>11382</v>
      </c>
      <c r="AU32" s="212">
        <v>28</v>
      </c>
      <c r="AV32" s="212">
        <v>1552</v>
      </c>
      <c r="AX32" s="16" t="str">
        <f t="shared" si="11"/>
        <v>drop table db_custscience_interns.col_21_DB_CUSTBASE_PRODREFRESH_ods_brand_email_t_temp_distinct_values_table_stats;</v>
      </c>
      <c r="AY32" t="s">
        <v>11383</v>
      </c>
      <c r="BA32" s="16" t="str">
        <f t="shared" si="12"/>
        <v>create table db_custscience_interns.col_21_DB_CUSTBASE_PRODREFRESH_ods_brand_email_t_temp_null_value_count_table_stats (col_id int, null_value_count bigint) Row format delimited Fields terminated by '\t' Lines terminated by '\n'  Stored as textfile ;</v>
      </c>
      <c r="BB32" t="s">
        <v>11384</v>
      </c>
      <c r="BE32" s="16" t="str">
        <f t="shared" si="13"/>
        <v xml:space="preserve">insert into table db_custscience_interns.col_21_DB_CUSTBASE_PRODREFRESH_ods_brand_email_t_temp_null_value_count_table_stats select '21' as col_id, count (cust_key) as null_value_count where LOYALTY_CARD_FLAG IS NULL </v>
      </c>
      <c r="BF32" t="s">
        <v>11385</v>
      </c>
      <c r="BI32" s="16" t="str">
        <f t="shared" si="14"/>
        <v>insert into table db_custscience_interns.SUMMARY_of_DB_CUSTBASE_PRODREFRESH_ods_brand_email_t_temp_null_value_count_table_stats select col_id, null_value_count from db_custscience_interns.col_21_DB_CUSTBASE_PRODREFRESH_ods_brand_email_t_temp_null_value_count_table_stats ;</v>
      </c>
      <c r="BJ32" t="s">
        <v>11386</v>
      </c>
      <c r="BL32" s="212" t="s">
        <v>11387</v>
      </c>
      <c r="BM32" s="212">
        <v>28</v>
      </c>
      <c r="BN32" s="212">
        <v>19369722</v>
      </c>
      <c r="BP32" s="16" t="str">
        <f t="shared" si="15"/>
        <v>drop table db_custscience_interns.col_21_DB_CUSTBASE_PRODREFRESH_ods_brand_email_t_temp_null_value_count_table_stats ;</v>
      </c>
      <c r="BQ32" t="s">
        <v>11388</v>
      </c>
    </row>
    <row r="33" spans="1:69" s="5" customFormat="1">
      <c r="A33" s="280" t="s">
        <v>11040</v>
      </c>
      <c r="B33" s="229" t="str">
        <f t="shared" si="2"/>
        <v>nactv_12_mo_eml_addr_ind string                                  </v>
      </c>
      <c r="C33" s="230">
        <f t="shared" si="3"/>
        <v>25</v>
      </c>
      <c r="D33" s="230">
        <f t="shared" si="4"/>
        <v>32</v>
      </c>
      <c r="E33" s="230"/>
      <c r="F33" s="230"/>
      <c r="G33" s="36" t="str">
        <f t="shared" si="0"/>
        <v>NACTV_12_MO_EML_ADDR_IND</v>
      </c>
      <c r="H33" s="36" t="str">
        <f t="shared" si="1"/>
        <v>tring                                  </v>
      </c>
      <c r="I33" s="226">
        <v>22</v>
      </c>
      <c r="J33" s="224">
        <f t="shared" si="5"/>
        <v>1</v>
      </c>
      <c r="K33" s="224">
        <f t="shared" si="6"/>
        <v>15322171</v>
      </c>
      <c r="N33" s="231"/>
      <c r="O33" s="231"/>
      <c r="P33" s="231"/>
      <c r="R33" s="232"/>
      <c r="S33" s="232"/>
      <c r="T33" s="232"/>
      <c r="U33" s="232"/>
      <c r="V33" s="232"/>
      <c r="W33" s="232"/>
      <c r="X33" s="232"/>
      <c r="Y33" s="232"/>
      <c r="Z33" s="232"/>
      <c r="AA33" s="232"/>
      <c r="AB33" s="232"/>
      <c r="AC33" s="232"/>
      <c r="AD33" s="232"/>
      <c r="AE33" s="232"/>
      <c r="AF33" s="232"/>
      <c r="AG33" s="232"/>
      <c r="AH33" s="233" t="str">
        <f t="shared" si="7"/>
        <v>col_22</v>
      </c>
      <c r="AI33" s="234" t="str">
        <f t="shared" si="8"/>
        <v>create table db_custscience_interns.col_22_DB_CUSTBASE_PRODREFRESH_ods_brand_email_t_temp_distinct_values_table_stats (col_id int, distinct_values bigint) Row format delimited Fields terminated by '\t' Lines terminated by '\n'  Stored as textfile ;</v>
      </c>
      <c r="AJ33" s="5" t="s">
        <v>11389</v>
      </c>
      <c r="AM33" s="229" t="str">
        <f t="shared" si="9"/>
        <v>insert into table db_custscience_interns.col_22_DB_CUSTBASE_PRODREFRESH_ods_brand_email_t_temp_distinct_values_table_stats select '22' as col_id, count (distinct NACTV_12_MO_EML_ADDR_IND) as distinct_values</v>
      </c>
      <c r="AN33" s="5" t="s">
        <v>11390</v>
      </c>
      <c r="AQ33" s="229" t="str">
        <f t="shared" si="10"/>
        <v>insert into table db_custscience_interns.SUMMARY_of_DB_CUSTBASE_PRODREFRESH_ods_brand_email_t_temp_distinct_values_table_stats select col_id, distinct_values from db_custscience_interns.col_22_DB_CUSTBASE_PRODREFRESH_ods_brand_email_t_temp_distinct_values_table_stats ;</v>
      </c>
      <c r="AR33" s="5" t="s">
        <v>11391</v>
      </c>
      <c r="AT33" s="235" t="s">
        <v>11392</v>
      </c>
      <c r="AU33" s="235">
        <v>29</v>
      </c>
      <c r="AV33" s="235">
        <v>28</v>
      </c>
      <c r="AX33" s="229" t="str">
        <f t="shared" si="11"/>
        <v>drop table db_custscience_interns.col_22_DB_CUSTBASE_PRODREFRESH_ods_brand_email_t_temp_distinct_values_table_stats;</v>
      </c>
      <c r="AY33" s="5" t="s">
        <v>11393</v>
      </c>
      <c r="AZ33" s="236"/>
      <c r="BA33" s="229" t="str">
        <f t="shared" si="12"/>
        <v>create table db_custscience_interns.col_22_DB_CUSTBASE_PRODREFRESH_ods_brand_email_t_temp_null_value_count_table_stats (col_id int, null_value_count bigint) Row format delimited Fields terminated by '\t' Lines terminated by '\n'  Stored as textfile ;</v>
      </c>
      <c r="BB33" s="5" t="s">
        <v>11394</v>
      </c>
      <c r="BE33" s="229" t="str">
        <f t="shared" si="13"/>
        <v xml:space="preserve">insert into table db_custscience_interns.col_22_DB_CUSTBASE_PRODREFRESH_ods_brand_email_t_temp_null_value_count_table_stats select '22' as col_id, count (cust_key) as null_value_count where NACTV_12_MO_EML_ADDR_IND IS NULL </v>
      </c>
      <c r="BF33" s="5" t="s">
        <v>11395</v>
      </c>
      <c r="BI33" s="229" t="str">
        <f t="shared" si="14"/>
        <v>insert into table db_custscience_interns.SUMMARY_of_DB_CUSTBASE_PRODREFRESH_ods_brand_email_t_temp_null_value_count_table_stats select col_id, null_value_count from db_custscience_interns.col_22_DB_CUSTBASE_PRODREFRESH_ods_brand_email_t_temp_null_value_count_table_stats ;</v>
      </c>
      <c r="BJ33" s="5" t="s">
        <v>11396</v>
      </c>
      <c r="BL33" s="235" t="s">
        <v>11397</v>
      </c>
      <c r="BM33" s="235">
        <v>29</v>
      </c>
      <c r="BN33" s="235">
        <v>13294949</v>
      </c>
      <c r="BP33" s="229" t="str">
        <f t="shared" si="15"/>
        <v>drop table db_custscience_interns.col_22_DB_CUSTBASE_PRODREFRESH_ods_brand_email_t_temp_null_value_count_table_stats ;</v>
      </c>
      <c r="BQ33" s="5" t="s">
        <v>11398</v>
      </c>
    </row>
    <row r="34" spans="1:69">
      <c r="A34" s="222" t="s">
        <v>11051</v>
      </c>
      <c r="B34" s="16" t="str">
        <f t="shared" si="2"/>
        <v>lang_pref           string                                  </v>
      </c>
      <c r="C34" s="20">
        <f t="shared" si="3"/>
        <v>10</v>
      </c>
      <c r="D34" s="20">
        <f t="shared" si="4"/>
        <v>12</v>
      </c>
      <c r="E34" s="20"/>
      <c r="F34" s="20"/>
      <c r="G34" s="36" t="str">
        <f t="shared" si="0"/>
        <v>LANG_PREF</v>
      </c>
      <c r="H34" s="36" t="str">
        <f t="shared" si="1"/>
        <v>        string                                  </v>
      </c>
      <c r="I34" s="226">
        <v>23</v>
      </c>
      <c r="J34" s="224">
        <f t="shared" si="5"/>
        <v>20</v>
      </c>
      <c r="K34" s="224">
        <f t="shared" si="6"/>
        <v>15451997</v>
      </c>
      <c r="N34" s="169"/>
      <c r="O34" s="169"/>
      <c r="P34" s="169"/>
      <c r="R34" s="164"/>
      <c r="S34" s="164"/>
      <c r="T34" s="164"/>
      <c r="U34" s="164"/>
      <c r="V34" s="164"/>
      <c r="W34" s="164"/>
      <c r="X34" s="164"/>
      <c r="Y34" s="164"/>
      <c r="Z34" s="164"/>
      <c r="AA34" s="164"/>
      <c r="AB34" s="164"/>
      <c r="AC34" s="164"/>
      <c r="AD34" s="164"/>
      <c r="AE34" s="164"/>
      <c r="AF34" s="164"/>
      <c r="AG34" s="164"/>
      <c r="AH34" s="197" t="str">
        <f t="shared" si="7"/>
        <v>col_23</v>
      </c>
      <c r="AI34" s="196" t="str">
        <f t="shared" si="8"/>
        <v>create table db_custscience_interns.col_23_DB_CUSTBASE_PRODREFRESH_ods_brand_email_t_temp_distinct_values_table_stats (col_id int, distinct_values bigint) Row format delimited Fields terminated by '\t' Lines terminated by '\n'  Stored as textfile ;</v>
      </c>
      <c r="AJ34" t="s">
        <v>11399</v>
      </c>
      <c r="AM34" s="16" t="str">
        <f t="shared" si="9"/>
        <v>insert into table db_custscience_interns.col_23_DB_CUSTBASE_PRODREFRESH_ods_brand_email_t_temp_distinct_values_table_stats select '23' as col_id, count (distinct LANG_PREF) as distinct_values</v>
      </c>
      <c r="AN34" t="s">
        <v>11400</v>
      </c>
      <c r="AQ34" s="16" t="str">
        <f t="shared" si="10"/>
        <v>insert into table db_custscience_interns.SUMMARY_of_DB_CUSTBASE_PRODREFRESH_ods_brand_email_t_temp_distinct_values_table_stats select col_id, distinct_values from db_custscience_interns.col_23_DB_CUSTBASE_PRODREFRESH_ods_brand_email_t_temp_distinct_values_table_stats ;</v>
      </c>
      <c r="AR34" t="s">
        <v>11401</v>
      </c>
      <c r="AT34" s="212" t="s">
        <v>4802</v>
      </c>
      <c r="AU34" s="212">
        <v>30</v>
      </c>
      <c r="AV34" s="212">
        <v>2</v>
      </c>
      <c r="AX34" s="16" t="str">
        <f t="shared" si="11"/>
        <v>drop table db_custscience_interns.col_23_DB_CUSTBASE_PRODREFRESH_ods_brand_email_t_temp_distinct_values_table_stats;</v>
      </c>
      <c r="AY34" t="s">
        <v>11402</v>
      </c>
      <c r="BA34" s="16" t="str">
        <f t="shared" si="12"/>
        <v>create table db_custscience_interns.col_23_DB_CUSTBASE_PRODREFRESH_ods_brand_email_t_temp_null_value_count_table_stats (col_id int, null_value_count bigint) Row format delimited Fields terminated by '\t' Lines terminated by '\n'  Stored as textfile ;</v>
      </c>
      <c r="BB34" t="s">
        <v>11403</v>
      </c>
      <c r="BE34" s="16" t="str">
        <f t="shared" si="13"/>
        <v xml:space="preserve">insert into table db_custscience_interns.col_23_DB_CUSTBASE_PRODREFRESH_ods_brand_email_t_temp_null_value_count_table_stats select '23' as col_id, count (cust_key) as null_value_count where LANG_PREF IS NULL </v>
      </c>
      <c r="BF34" t="s">
        <v>11404</v>
      </c>
      <c r="BI34" s="16" t="str">
        <f t="shared" si="14"/>
        <v>insert into table db_custscience_interns.SUMMARY_of_DB_CUSTBASE_PRODREFRESH_ods_brand_email_t_temp_null_value_count_table_stats select col_id, null_value_count from db_custscience_interns.col_23_DB_CUSTBASE_PRODREFRESH_ods_brand_email_t_temp_null_value_count_table_stats ;</v>
      </c>
      <c r="BJ34" t="s">
        <v>11405</v>
      </c>
      <c r="BL34" s="212" t="s">
        <v>5903</v>
      </c>
      <c r="BM34" s="212">
        <v>30</v>
      </c>
      <c r="BN34" s="212">
        <v>1</v>
      </c>
      <c r="BP34" s="16" t="str">
        <f t="shared" si="15"/>
        <v>drop table db_custscience_interns.col_23_DB_CUSTBASE_PRODREFRESH_ods_brand_email_t_temp_null_value_count_table_stats ;</v>
      </c>
      <c r="BQ34" t="s">
        <v>11406</v>
      </c>
    </row>
    <row r="35" spans="1:69">
      <c r="A35" s="222" t="s">
        <v>5300</v>
      </c>
      <c r="B35" s="16" t="str">
        <f t="shared" si="2"/>
        <v>brand_cd            bigint                                  </v>
      </c>
      <c r="C35" s="20">
        <f t="shared" si="3"/>
        <v>10</v>
      </c>
      <c r="D35" s="20">
        <f t="shared" si="4"/>
        <v>12</v>
      </c>
      <c r="E35" s="20"/>
      <c r="F35" s="20"/>
      <c r="G35" s="36" t="str">
        <f t="shared" si="0"/>
        <v>BRAND_CD </v>
      </c>
      <c r="H35" s="36" t="str">
        <f t="shared" si="1"/>
        <v>        bigint                                  </v>
      </c>
      <c r="I35" s="226">
        <v>24</v>
      </c>
      <c r="J35" s="224">
        <f t="shared" si="5"/>
        <v>23</v>
      </c>
      <c r="K35" s="224">
        <f t="shared" si="6"/>
        <v>0</v>
      </c>
      <c r="N35" s="169"/>
      <c r="O35" s="169"/>
      <c r="P35" s="169"/>
      <c r="R35" s="164"/>
      <c r="S35" s="164"/>
      <c r="T35" s="164"/>
      <c r="U35" s="164"/>
      <c r="V35" s="164"/>
      <c r="W35" s="164"/>
      <c r="X35" s="164"/>
      <c r="Y35" s="164"/>
      <c r="Z35" s="164"/>
      <c r="AA35" s="164"/>
      <c r="AB35" s="164"/>
      <c r="AC35" s="164"/>
      <c r="AD35" s="164"/>
      <c r="AE35" s="164"/>
      <c r="AF35" s="164"/>
      <c r="AG35" s="164"/>
      <c r="AH35" s="197" t="str">
        <f t="shared" si="7"/>
        <v>col_24</v>
      </c>
      <c r="AI35" s="196" t="str">
        <f t="shared" si="8"/>
        <v>create table db_custscience_interns.col_24_DB_CUSTBASE_PRODREFRESH_ods_brand_email_t_temp_distinct_values_table_stats (col_id int, distinct_values bigint) Row format delimited Fields terminated by '\t' Lines terminated by '\n'  Stored as textfile ;</v>
      </c>
      <c r="AJ35" t="s">
        <v>11407</v>
      </c>
      <c r="AM35" s="16" t="str">
        <f t="shared" si="9"/>
        <v>insert into table db_custscience_interns.col_24_DB_CUSTBASE_PRODREFRESH_ods_brand_email_t_temp_distinct_values_table_stats select '24' as col_id, count (distinct BRAND_CD ) as distinct_values</v>
      </c>
      <c r="AN35" t="s">
        <v>11408</v>
      </c>
      <c r="AQ35" s="16" t="str">
        <f t="shared" si="10"/>
        <v>insert into table db_custscience_interns.SUMMARY_of_DB_CUSTBASE_PRODREFRESH_ods_brand_email_t_temp_distinct_values_table_stats select col_id, distinct_values from db_custscience_interns.col_24_DB_CUSTBASE_PRODREFRESH_ods_brand_email_t_temp_distinct_values_table_stats ;</v>
      </c>
      <c r="AR35" t="s">
        <v>11409</v>
      </c>
      <c r="AT35" s="212" t="s">
        <v>11410</v>
      </c>
      <c r="AU35" s="212">
        <v>4</v>
      </c>
      <c r="AV35" s="212">
        <v>39690</v>
      </c>
      <c r="AX35" s="16" t="str">
        <f t="shared" si="11"/>
        <v>drop table db_custscience_interns.col_24_DB_CUSTBASE_PRODREFRESH_ods_brand_email_t_temp_distinct_values_table_stats;</v>
      </c>
      <c r="AY35" t="s">
        <v>11411</v>
      </c>
      <c r="BA35" s="16" t="str">
        <f t="shared" si="12"/>
        <v>create table db_custscience_interns.col_24_DB_CUSTBASE_PRODREFRESH_ods_brand_email_t_temp_null_value_count_table_stats (col_id int, null_value_count bigint) Row format delimited Fields terminated by '\t' Lines terminated by '\n'  Stored as textfile ;</v>
      </c>
      <c r="BB35" t="s">
        <v>11412</v>
      </c>
      <c r="BE35" s="16" t="str">
        <f t="shared" si="13"/>
        <v xml:space="preserve">insert into table db_custscience_interns.col_24_DB_CUSTBASE_PRODREFRESH_ods_brand_email_t_temp_null_value_count_table_stats select '24' as col_id, count (cust_key) as null_value_count where BRAND_CD  IS NULL </v>
      </c>
      <c r="BF35" t="s">
        <v>11413</v>
      </c>
      <c r="BI35" s="16" t="str">
        <f t="shared" si="14"/>
        <v>insert into table db_custscience_interns.SUMMARY_of_DB_CUSTBASE_PRODREFRESH_ods_brand_email_t_temp_null_value_count_table_stats select col_id, null_value_count from db_custscience_interns.col_24_DB_CUSTBASE_PRODREFRESH_ods_brand_email_t_temp_null_value_count_table_stats ;</v>
      </c>
      <c r="BJ35" t="s">
        <v>11414</v>
      </c>
      <c r="BL35" s="212" t="s">
        <v>5403</v>
      </c>
      <c r="BM35" s="212">
        <v>4</v>
      </c>
      <c r="BN35" s="212">
        <v>0</v>
      </c>
      <c r="BP35" s="16" t="str">
        <f t="shared" si="15"/>
        <v>drop table db_custscience_interns.col_24_DB_CUSTBASE_PRODREFRESH_ods_brand_email_t_temp_null_value_count_table_stats ;</v>
      </c>
      <c r="BQ35" t="s">
        <v>11415</v>
      </c>
    </row>
    <row r="36" spans="1:69" s="5" customFormat="1">
      <c r="A36" s="280" t="s">
        <v>5311</v>
      </c>
      <c r="B36" s="229" t="str">
        <f t="shared" si="2"/>
        <v>country             string                                  </v>
      </c>
      <c r="C36" s="230">
        <f t="shared" si="3"/>
        <v>8</v>
      </c>
      <c r="D36" s="230">
        <f t="shared" si="4"/>
        <v>10</v>
      </c>
      <c r="E36" s="230"/>
      <c r="F36" s="230"/>
      <c r="G36" s="36" t="str">
        <f t="shared" si="0"/>
        <v>COUNTRY</v>
      </c>
      <c r="H36" s="36" t="str">
        <f t="shared" si="1"/>
        <v>          string                                  </v>
      </c>
      <c r="I36" s="226">
        <v>25</v>
      </c>
      <c r="J36" s="224">
        <f t="shared" si="5"/>
        <v>7</v>
      </c>
      <c r="K36" s="224">
        <f t="shared" si="6"/>
        <v>0</v>
      </c>
      <c r="N36" s="231"/>
      <c r="O36" s="231"/>
      <c r="P36" s="231"/>
      <c r="R36" s="232"/>
      <c r="S36" s="232"/>
      <c r="T36" s="232"/>
      <c r="U36" s="232"/>
      <c r="V36" s="232"/>
      <c r="W36" s="232"/>
      <c r="X36" s="232"/>
      <c r="Y36" s="232"/>
      <c r="Z36" s="232"/>
      <c r="AA36" s="232"/>
      <c r="AB36" s="232"/>
      <c r="AC36" s="232"/>
      <c r="AD36" s="232"/>
      <c r="AE36" s="232"/>
      <c r="AF36" s="232"/>
      <c r="AG36" s="232"/>
      <c r="AH36" s="233" t="str">
        <f t="shared" si="7"/>
        <v>col_25</v>
      </c>
      <c r="AI36" s="234" t="str">
        <f t="shared" si="8"/>
        <v>create table db_custscience_interns.col_25_DB_CUSTBASE_PRODREFRESH_ods_brand_email_t_temp_distinct_values_table_stats (col_id int, distinct_values bigint) Row format delimited Fields terminated by '\t' Lines terminated by '\n'  Stored as textfile ;</v>
      </c>
      <c r="AJ36" s="5" t="s">
        <v>11416</v>
      </c>
      <c r="AM36" s="229" t="str">
        <f t="shared" si="9"/>
        <v>insert into table db_custscience_interns.col_25_DB_CUSTBASE_PRODREFRESH_ods_brand_email_t_temp_distinct_values_table_stats select '25' as col_id, count (distinct COUNTRY) as distinct_values</v>
      </c>
      <c r="AN36" s="5" t="s">
        <v>11417</v>
      </c>
      <c r="AO36" s="237"/>
      <c r="AQ36" s="229" t="str">
        <f t="shared" si="10"/>
        <v>insert into table db_custscience_interns.SUMMARY_of_DB_CUSTBASE_PRODREFRESH_ods_brand_email_t_temp_distinct_values_table_stats select col_id, distinct_values from db_custscience_interns.col_25_DB_CUSTBASE_PRODREFRESH_ods_brand_email_t_temp_distinct_values_table_stats ;</v>
      </c>
      <c r="AR36" s="5" t="s">
        <v>11418</v>
      </c>
      <c r="AT36" s="235" t="s">
        <v>11073</v>
      </c>
      <c r="AU36" s="235">
        <v>31</v>
      </c>
      <c r="AV36" s="235">
        <v>52</v>
      </c>
      <c r="AX36" s="229" t="str">
        <f t="shared" si="11"/>
        <v>drop table db_custscience_interns.col_25_DB_CUSTBASE_PRODREFRESH_ods_brand_email_t_temp_distinct_values_table_stats;</v>
      </c>
      <c r="AY36" s="5" t="s">
        <v>11419</v>
      </c>
      <c r="AZ36" s="236"/>
      <c r="BA36" s="229" t="str">
        <f t="shared" si="12"/>
        <v>create table db_custscience_interns.col_25_DB_CUSTBASE_PRODREFRESH_ods_brand_email_t_temp_null_value_count_table_stats (col_id int, null_value_count bigint) Row format delimited Fields terminated by '\t' Lines terminated by '\n'  Stored as textfile ;</v>
      </c>
      <c r="BB36" s="5" t="s">
        <v>11420</v>
      </c>
      <c r="BE36" s="229" t="str">
        <f t="shared" si="13"/>
        <v xml:space="preserve">insert into table db_custscience_interns.col_25_DB_CUSTBASE_PRODREFRESH_ods_brand_email_t_temp_null_value_count_table_stats select '25' as col_id, count (cust_key) as null_value_count where COUNTRY IS NULL </v>
      </c>
      <c r="BF36" s="5" t="s">
        <v>11421</v>
      </c>
      <c r="BI36" s="229" t="str">
        <f t="shared" si="14"/>
        <v>insert into table db_custscience_interns.SUMMARY_of_DB_CUSTBASE_PRODREFRESH_ods_brand_email_t_temp_null_value_count_table_stats select col_id, null_value_count from db_custscience_interns.col_25_DB_CUSTBASE_PRODREFRESH_ods_brand_email_t_temp_null_value_count_table_stats ;</v>
      </c>
      <c r="BJ36" s="5" t="s">
        <v>11422</v>
      </c>
      <c r="BL36" s="235" t="s">
        <v>11423</v>
      </c>
      <c r="BM36" s="235">
        <v>31</v>
      </c>
      <c r="BN36" s="235">
        <v>2965697</v>
      </c>
      <c r="BP36" s="229" t="str">
        <f t="shared" si="15"/>
        <v>drop table db_custscience_interns.col_25_DB_CUSTBASE_PRODREFRESH_ods_brand_email_t_temp_null_value_count_table_stats ;</v>
      </c>
      <c r="BQ36" s="5" t="s">
        <v>11424</v>
      </c>
    </row>
    <row r="37" spans="1:69">
      <c r="A37" s="222" t="s">
        <v>11080</v>
      </c>
      <c r="B37" s="16" t="str">
        <f t="shared" si="2"/>
        <v>casl_ind            string                                  </v>
      </c>
      <c r="C37" s="20">
        <f t="shared" si="3"/>
        <v>10</v>
      </c>
      <c r="D37" s="20">
        <f t="shared" si="4"/>
        <v>12</v>
      </c>
      <c r="E37" s="20"/>
      <c r="F37" s="20"/>
      <c r="G37" s="36" t="str">
        <f t="shared" si="0"/>
        <v>CASL_IND </v>
      </c>
      <c r="H37" s="36" t="str">
        <f t="shared" si="1"/>
        <v>        string                                  </v>
      </c>
      <c r="I37" s="226">
        <v>26</v>
      </c>
      <c r="J37" s="224">
        <f t="shared" si="5"/>
        <v>4</v>
      </c>
      <c r="K37" s="224">
        <f t="shared" si="6"/>
        <v>17977817</v>
      </c>
      <c r="N37" s="169"/>
      <c r="O37" s="169"/>
      <c r="P37" s="169"/>
      <c r="R37" s="164"/>
      <c r="S37" s="164"/>
      <c r="T37" s="164"/>
      <c r="U37" s="164"/>
      <c r="V37" s="164"/>
      <c r="W37" s="164"/>
      <c r="X37" s="164"/>
      <c r="Y37" s="164"/>
      <c r="Z37" s="164"/>
      <c r="AA37" s="164"/>
      <c r="AB37" s="164"/>
      <c r="AC37" s="164"/>
      <c r="AD37" s="164"/>
      <c r="AE37" s="164"/>
      <c r="AF37" s="164"/>
      <c r="AG37" s="164"/>
      <c r="AH37" s="197" t="str">
        <f t="shared" si="7"/>
        <v>col_26</v>
      </c>
      <c r="AI37" s="196" t="str">
        <f t="shared" si="8"/>
        <v>create table db_custscience_interns.col_26_DB_CUSTBASE_PRODREFRESH_ods_brand_email_t_temp_distinct_values_table_stats (col_id int, distinct_values bigint) Row format delimited Fields terminated by '\t' Lines terminated by '\n'  Stored as textfile ;</v>
      </c>
      <c r="AJ37" t="s">
        <v>11425</v>
      </c>
      <c r="AM37" s="16" t="str">
        <f t="shared" si="9"/>
        <v>insert into table db_custscience_interns.col_26_DB_CUSTBASE_PRODREFRESH_ods_brand_email_t_temp_distinct_values_table_stats select '26' as col_id, count (distinct CASL_IND ) as distinct_values</v>
      </c>
      <c r="AN37" t="s">
        <v>11426</v>
      </c>
      <c r="AQ37" s="16" t="str">
        <f t="shared" si="10"/>
        <v>insert into table db_custscience_interns.SUMMARY_of_DB_CUSTBASE_PRODREFRESH_ods_brand_email_t_temp_distinct_values_table_stats select col_id, distinct_values from db_custscience_interns.col_26_DB_CUSTBASE_PRODREFRESH_ods_brand_email_t_temp_distinct_values_table_stats ;</v>
      </c>
      <c r="AR37" t="s">
        <v>11427</v>
      </c>
      <c r="AT37" s="212" t="s">
        <v>4835</v>
      </c>
      <c r="AU37" s="212">
        <v>32</v>
      </c>
      <c r="AV37" s="212">
        <v>2</v>
      </c>
      <c r="AX37" s="16" t="str">
        <f t="shared" si="11"/>
        <v>drop table db_custscience_interns.col_26_DB_CUSTBASE_PRODREFRESH_ods_brand_email_t_temp_distinct_values_table_stats;</v>
      </c>
      <c r="AY37" t="s">
        <v>11428</v>
      </c>
      <c r="BA37" s="16" t="str">
        <f t="shared" si="12"/>
        <v>create table db_custscience_interns.col_26_DB_CUSTBASE_PRODREFRESH_ods_brand_email_t_temp_null_value_count_table_stats (col_id int, null_value_count bigint) Row format delimited Fields terminated by '\t' Lines terminated by '\n'  Stored as textfile ;</v>
      </c>
      <c r="BB37" t="s">
        <v>11429</v>
      </c>
      <c r="BE37" s="16" t="str">
        <f t="shared" si="13"/>
        <v xml:space="preserve">insert into table db_custscience_interns.col_26_DB_CUSTBASE_PRODREFRESH_ods_brand_email_t_temp_null_value_count_table_stats select '26' as col_id, count (cust_key) as null_value_count where CASL_IND  IS NULL </v>
      </c>
      <c r="BF37" t="s">
        <v>11430</v>
      </c>
      <c r="BI37" s="16" t="str">
        <f t="shared" si="14"/>
        <v>insert into table db_custscience_interns.SUMMARY_of_DB_CUSTBASE_PRODREFRESH_ods_brand_email_t_temp_null_value_count_table_stats select col_id, null_value_count from db_custscience_interns.col_26_DB_CUSTBASE_PRODREFRESH_ods_brand_email_t_temp_null_value_count_table_stats ;</v>
      </c>
      <c r="BJ37" t="s">
        <v>11431</v>
      </c>
      <c r="BL37" s="212" t="s">
        <v>11432</v>
      </c>
      <c r="BM37" s="212">
        <v>32</v>
      </c>
      <c r="BN37" s="212">
        <v>13561082</v>
      </c>
      <c r="BP37" s="16" t="str">
        <f t="shared" si="15"/>
        <v>drop table db_custscience_interns.col_26_DB_CUSTBASE_PRODREFRESH_ods_brand_email_t_temp_null_value_count_table_stats ;</v>
      </c>
      <c r="BQ37" t="s">
        <v>11433</v>
      </c>
    </row>
    <row r="38" spans="1:69">
      <c r="A38" s="222" t="s">
        <v>11090</v>
      </c>
      <c r="B38" s="16" t="str">
        <f t="shared" si="2"/>
        <v>casl_upd_dt         string                                  </v>
      </c>
      <c r="C38" s="20">
        <f t="shared" si="3"/>
        <v>12</v>
      </c>
      <c r="D38" s="20">
        <f t="shared" si="4"/>
        <v>14</v>
      </c>
      <c r="E38" s="20"/>
      <c r="F38" s="20"/>
      <c r="G38" s="36" t="str">
        <f t="shared" si="0"/>
        <v>CASL_UPD_DT</v>
      </c>
      <c r="H38" s="36" t="str">
        <f t="shared" si="1"/>
        <v>      string                                  </v>
      </c>
      <c r="I38" s="226">
        <v>27</v>
      </c>
      <c r="J38" s="224">
        <f t="shared" si="5"/>
        <v>1052</v>
      </c>
      <c r="K38" s="224">
        <f t="shared" si="6"/>
        <v>17977817</v>
      </c>
      <c r="N38" s="169"/>
      <c r="O38" s="169"/>
      <c r="P38" s="169"/>
      <c r="R38" s="164"/>
      <c r="S38" s="164"/>
      <c r="T38" s="164"/>
      <c r="U38" s="164"/>
      <c r="V38" s="164"/>
      <c r="W38" s="164"/>
      <c r="X38" s="164"/>
      <c r="Y38" s="164"/>
      <c r="Z38" s="164"/>
      <c r="AA38" s="164"/>
      <c r="AB38" s="164"/>
      <c r="AC38" s="164"/>
      <c r="AD38" s="164"/>
      <c r="AE38" s="164"/>
      <c r="AF38" s="164"/>
      <c r="AG38" s="164"/>
      <c r="AH38" s="197" t="str">
        <f t="shared" si="7"/>
        <v>col_27</v>
      </c>
      <c r="AI38" s="196" t="str">
        <f t="shared" si="8"/>
        <v>create table db_custscience_interns.col_27_DB_CUSTBASE_PRODREFRESH_ods_brand_email_t_temp_distinct_values_table_stats (col_id int, distinct_values bigint) Row format delimited Fields terminated by '\t' Lines terminated by '\n'  Stored as textfile ;</v>
      </c>
      <c r="AJ38" t="s">
        <v>11434</v>
      </c>
      <c r="AM38" s="16" t="str">
        <f t="shared" si="9"/>
        <v>insert into table db_custscience_interns.col_27_DB_CUSTBASE_PRODREFRESH_ods_brand_email_t_temp_distinct_values_table_stats select '27' as col_id, count (distinct CASL_UPD_DT) as distinct_values</v>
      </c>
      <c r="AN38" t="s">
        <v>11435</v>
      </c>
      <c r="AQ38" s="16" t="str">
        <f t="shared" si="10"/>
        <v>insert into table db_custscience_interns.SUMMARY_of_DB_CUSTBASE_PRODREFRESH_ods_brand_email_t_temp_distinct_values_table_stats select col_id, distinct_values from db_custscience_interns.col_27_DB_CUSTBASE_PRODREFRESH_ods_brand_email_t_temp_distinct_values_table_stats ;</v>
      </c>
      <c r="AR38" t="s">
        <v>11436</v>
      </c>
      <c r="AT38" s="212" t="s">
        <v>11437</v>
      </c>
      <c r="AU38" s="212">
        <v>33</v>
      </c>
      <c r="AV38" s="212">
        <v>16952</v>
      </c>
      <c r="AX38" s="16" t="str">
        <f t="shared" si="11"/>
        <v>drop table db_custscience_interns.col_27_DB_CUSTBASE_PRODREFRESH_ods_brand_email_t_temp_distinct_values_table_stats;</v>
      </c>
      <c r="AY38" t="s">
        <v>11438</v>
      </c>
      <c r="BA38" s="16" t="str">
        <f t="shared" si="12"/>
        <v>create table db_custscience_interns.col_27_DB_CUSTBASE_PRODREFRESH_ods_brand_email_t_temp_null_value_count_table_stats (col_id int, null_value_count bigint) Row format delimited Fields terminated by '\t' Lines terminated by '\n'  Stored as textfile ;</v>
      </c>
      <c r="BB38" t="s">
        <v>11439</v>
      </c>
      <c r="BE38" s="16" t="str">
        <f t="shared" si="13"/>
        <v xml:space="preserve">insert into table db_custscience_interns.col_27_DB_CUSTBASE_PRODREFRESH_ods_brand_email_t_temp_null_value_count_table_stats select '27' as col_id, count (cust_key) as null_value_count where CASL_UPD_DT IS NULL </v>
      </c>
      <c r="BF38" t="s">
        <v>11440</v>
      </c>
      <c r="BI38" s="16" t="str">
        <f t="shared" si="14"/>
        <v>insert into table db_custscience_interns.SUMMARY_of_DB_CUSTBASE_PRODREFRESH_ods_brand_email_t_temp_null_value_count_table_stats select col_id, null_value_count from db_custscience_interns.col_27_DB_CUSTBASE_PRODREFRESH_ods_brand_email_t_temp_null_value_count_table_stats ;</v>
      </c>
      <c r="BJ38" t="s">
        <v>11441</v>
      </c>
      <c r="BL38" s="212" t="s">
        <v>11442</v>
      </c>
      <c r="BM38" s="212">
        <v>33</v>
      </c>
      <c r="BN38" s="212">
        <v>13561082</v>
      </c>
      <c r="BP38" s="16" t="str">
        <f t="shared" si="15"/>
        <v>drop table db_custscience_interns.col_27_DB_CUSTBASE_PRODREFRESH_ods_brand_email_t_temp_null_value_count_table_stats ;</v>
      </c>
      <c r="BQ38" t="s">
        <v>11443</v>
      </c>
    </row>
    <row r="39" spans="1:69" s="5" customFormat="1">
      <c r="A39" s="280" t="s">
        <v>11101</v>
      </c>
      <c r="B39" s="229" t="str">
        <f t="shared" si="2"/>
        <v>casl_exp_dt         string                                  </v>
      </c>
      <c r="C39" s="230">
        <f t="shared" si="3"/>
        <v>12</v>
      </c>
      <c r="D39" s="230">
        <f t="shared" si="4"/>
        <v>14</v>
      </c>
      <c r="E39" s="230"/>
      <c r="F39" s="230"/>
      <c r="G39" s="36" t="str">
        <f t="shared" si="0"/>
        <v>CASL_EXP_DT</v>
      </c>
      <c r="H39" s="36" t="str">
        <f t="shared" si="1"/>
        <v>      string                                  </v>
      </c>
      <c r="I39" s="226">
        <v>28</v>
      </c>
      <c r="J39" s="224">
        <f t="shared" si="5"/>
        <v>1552</v>
      </c>
      <c r="K39" s="224">
        <f t="shared" si="6"/>
        <v>19369722</v>
      </c>
      <c r="N39" s="231"/>
      <c r="O39" s="231"/>
      <c r="P39" s="231"/>
      <c r="R39" s="232"/>
      <c r="S39" s="232"/>
      <c r="T39" s="232"/>
      <c r="U39" s="232"/>
      <c r="V39" s="232"/>
      <c r="W39" s="232"/>
      <c r="X39" s="232"/>
      <c r="Y39" s="232"/>
      <c r="Z39" s="232"/>
      <c r="AA39" s="232"/>
      <c r="AB39" s="232"/>
      <c r="AC39" s="232"/>
      <c r="AD39" s="232"/>
      <c r="AE39" s="232"/>
      <c r="AF39" s="232"/>
      <c r="AG39" s="232"/>
      <c r="AH39" s="233" t="str">
        <f t="shared" si="7"/>
        <v>col_28</v>
      </c>
      <c r="AI39" s="234" t="str">
        <f t="shared" si="8"/>
        <v>create table db_custscience_interns.col_28_DB_CUSTBASE_PRODREFRESH_ods_brand_email_t_temp_distinct_values_table_stats (col_id int, distinct_values bigint) Row format delimited Fields terminated by '\t' Lines terminated by '\n'  Stored as textfile ;</v>
      </c>
      <c r="AJ39" s="5" t="s">
        <v>11444</v>
      </c>
      <c r="AM39" s="229" t="str">
        <f t="shared" si="9"/>
        <v>insert into table db_custscience_interns.col_28_DB_CUSTBASE_PRODREFRESH_ods_brand_email_t_temp_distinct_values_table_stats select '28' as col_id, count (distinct CASL_EXP_DT) as distinct_values</v>
      </c>
      <c r="AN39" s="5" t="s">
        <v>11445</v>
      </c>
      <c r="AQ39" s="229" t="str">
        <f t="shared" si="10"/>
        <v>insert into table db_custscience_interns.SUMMARY_of_DB_CUSTBASE_PRODREFRESH_ods_brand_email_t_temp_distinct_values_table_stats select col_id, distinct_values from db_custscience_interns.col_28_DB_CUSTBASE_PRODREFRESH_ods_brand_email_t_temp_distinct_values_table_stats ;</v>
      </c>
      <c r="AR39" s="5" t="s">
        <v>11446</v>
      </c>
      <c r="AT39" s="235" t="s">
        <v>11447</v>
      </c>
      <c r="AU39" s="235">
        <v>34</v>
      </c>
      <c r="AV39" s="235">
        <v>114</v>
      </c>
      <c r="AX39" s="229" t="str">
        <f t="shared" si="11"/>
        <v>drop table db_custscience_interns.col_28_DB_CUSTBASE_PRODREFRESH_ods_brand_email_t_temp_distinct_values_table_stats;</v>
      </c>
      <c r="AY39" s="5" t="s">
        <v>11448</v>
      </c>
      <c r="AZ39" s="236"/>
      <c r="BA39" s="229" t="str">
        <f t="shared" si="12"/>
        <v>create table db_custscience_interns.col_28_DB_CUSTBASE_PRODREFRESH_ods_brand_email_t_temp_null_value_count_table_stats (col_id int, null_value_count bigint) Row format delimited Fields terminated by '\t' Lines terminated by '\n'  Stored as textfile ;</v>
      </c>
      <c r="BB39" s="5" t="s">
        <v>11449</v>
      </c>
      <c r="BE39" s="229" t="str">
        <f t="shared" si="13"/>
        <v xml:space="preserve">insert into table db_custscience_interns.col_28_DB_CUSTBASE_PRODREFRESH_ods_brand_email_t_temp_null_value_count_table_stats select '28' as col_id, count (cust_key) as null_value_count where CASL_EXP_DT IS NULL </v>
      </c>
      <c r="BF39" s="5" t="s">
        <v>11450</v>
      </c>
      <c r="BI39" s="229" t="str">
        <f t="shared" si="14"/>
        <v>insert into table db_custscience_interns.SUMMARY_of_DB_CUSTBASE_PRODREFRESH_ods_brand_email_t_temp_null_value_count_table_stats select col_id, null_value_count from db_custscience_interns.col_28_DB_CUSTBASE_PRODREFRESH_ods_brand_email_t_temp_null_value_count_table_stats ;</v>
      </c>
      <c r="BJ39" s="5" t="s">
        <v>11451</v>
      </c>
      <c r="BL39" s="235" t="s">
        <v>5917</v>
      </c>
      <c r="BM39" s="235">
        <v>34</v>
      </c>
      <c r="BN39" s="235">
        <v>0</v>
      </c>
      <c r="BP39" s="229" t="str">
        <f t="shared" si="15"/>
        <v>drop table db_custscience_interns.col_28_DB_CUSTBASE_PRODREFRESH_ods_brand_email_t_temp_null_value_count_table_stats ;</v>
      </c>
      <c r="BQ39" s="5" t="s">
        <v>11452</v>
      </c>
    </row>
    <row r="40" spans="1:69">
      <c r="A40" s="222" t="s">
        <v>11111</v>
      </c>
      <c r="B40" s="16" t="str">
        <f t="shared" si="2"/>
        <v>deadwood_date       string                                  </v>
      </c>
      <c r="C40" s="20">
        <f t="shared" si="3"/>
        <v>14</v>
      </c>
      <c r="D40" s="20">
        <f t="shared" si="4"/>
        <v>16</v>
      </c>
      <c r="E40" s="20"/>
      <c r="F40" s="20"/>
      <c r="G40" s="36" t="str">
        <f t="shared" si="0"/>
        <v>DEADWOOD_DATE</v>
      </c>
      <c r="H40" s="36" t="str">
        <f t="shared" si="1"/>
        <v>    string                                  </v>
      </c>
      <c r="I40" s="226">
        <v>29</v>
      </c>
      <c r="J40" s="224">
        <f t="shared" si="5"/>
        <v>28</v>
      </c>
      <c r="K40" s="224">
        <f t="shared" si="6"/>
        <v>13294949</v>
      </c>
      <c r="N40" s="169"/>
      <c r="O40" s="169"/>
      <c r="P40" s="169"/>
      <c r="R40" s="164"/>
      <c r="S40" s="164"/>
      <c r="T40" s="164"/>
      <c r="U40" s="164"/>
      <c r="V40" s="164"/>
      <c r="W40" s="164"/>
      <c r="X40" s="164"/>
      <c r="Y40" s="164"/>
      <c r="Z40" s="164"/>
      <c r="AA40" s="164"/>
      <c r="AB40" s="164"/>
      <c r="AC40" s="164"/>
      <c r="AD40" s="164"/>
      <c r="AE40" s="164"/>
      <c r="AF40" s="164"/>
      <c r="AG40" s="164"/>
      <c r="AH40" s="197" t="str">
        <f t="shared" si="7"/>
        <v>col_29</v>
      </c>
      <c r="AI40" s="196" t="str">
        <f t="shared" si="8"/>
        <v>create table db_custscience_interns.col_29_DB_CUSTBASE_PRODREFRESH_ods_brand_email_t_temp_distinct_values_table_stats (col_id int, distinct_values bigint) Row format delimited Fields terminated by '\t' Lines terminated by '\n'  Stored as textfile ;</v>
      </c>
      <c r="AJ40" t="s">
        <v>11453</v>
      </c>
      <c r="AM40" s="16" t="str">
        <f t="shared" si="9"/>
        <v>insert into table db_custscience_interns.col_29_DB_CUSTBASE_PRODREFRESH_ods_brand_email_t_temp_distinct_values_table_stats select '29' as col_id, count (distinct DEADWOOD_DATE) as distinct_values</v>
      </c>
      <c r="AN40" t="s">
        <v>11454</v>
      </c>
      <c r="AQ40" s="16" t="str">
        <f t="shared" si="10"/>
        <v>insert into table db_custscience_interns.SUMMARY_of_DB_CUSTBASE_PRODREFRESH_ods_brand_email_t_temp_distinct_values_table_stats select col_id, distinct_values from db_custscience_interns.col_29_DB_CUSTBASE_PRODREFRESH_ods_brand_email_t_temp_distinct_values_table_stats ;</v>
      </c>
      <c r="AR40" t="s">
        <v>11455</v>
      </c>
      <c r="AT40" s="212" t="s">
        <v>11456</v>
      </c>
      <c r="AU40" s="212">
        <v>35</v>
      </c>
      <c r="AV40" s="212">
        <v>7437</v>
      </c>
      <c r="AX40" s="16" t="str">
        <f t="shared" si="11"/>
        <v>drop table db_custscience_interns.col_29_DB_CUSTBASE_PRODREFRESH_ods_brand_email_t_temp_distinct_values_table_stats;</v>
      </c>
      <c r="AY40" t="s">
        <v>11457</v>
      </c>
      <c r="BA40" s="16" t="str">
        <f t="shared" si="12"/>
        <v>create table db_custscience_interns.col_29_DB_CUSTBASE_PRODREFRESH_ods_brand_email_t_temp_null_value_count_table_stats (col_id int, null_value_count bigint) Row format delimited Fields terminated by '\t' Lines terminated by '\n'  Stored as textfile ;</v>
      </c>
      <c r="BB40" t="s">
        <v>11458</v>
      </c>
      <c r="BE40" s="16" t="str">
        <f t="shared" si="13"/>
        <v xml:space="preserve">insert into table db_custscience_interns.col_29_DB_CUSTBASE_PRODREFRESH_ods_brand_email_t_temp_null_value_count_table_stats select '29' as col_id, count (cust_key) as null_value_count where DEADWOOD_DATE IS NULL </v>
      </c>
      <c r="BF40" t="s">
        <v>11459</v>
      </c>
      <c r="BI40" s="16" t="str">
        <f t="shared" si="14"/>
        <v>insert into table db_custscience_interns.SUMMARY_of_DB_CUSTBASE_PRODREFRESH_ods_brand_email_t_temp_null_value_count_table_stats select col_id, null_value_count from db_custscience_interns.col_29_DB_CUSTBASE_PRODREFRESH_ods_brand_email_t_temp_null_value_count_table_stats ;</v>
      </c>
      <c r="BJ40" t="s">
        <v>11460</v>
      </c>
      <c r="BL40" s="212" t="s">
        <v>6879</v>
      </c>
      <c r="BM40" s="212">
        <v>35</v>
      </c>
      <c r="BN40" s="212">
        <v>0</v>
      </c>
      <c r="BP40" s="16" t="str">
        <f t="shared" si="15"/>
        <v>drop table db_custscience_interns.col_29_DB_CUSTBASE_PRODREFRESH_ods_brand_email_t_temp_null_value_count_table_stats ;</v>
      </c>
      <c r="BQ40" t="s">
        <v>11461</v>
      </c>
    </row>
    <row r="41" spans="1:69">
      <c r="A41" s="222" t="s">
        <v>11121</v>
      </c>
      <c r="B41" s="16" t="str">
        <f t="shared" si="2"/>
        <v>gap_owned_email_source string                                  </v>
      </c>
      <c r="C41" s="20">
        <f t="shared" si="3"/>
        <v>23</v>
      </c>
      <c r="D41" s="20">
        <f t="shared" si="4"/>
        <v>30</v>
      </c>
      <c r="E41" s="20"/>
      <c r="F41" s="20"/>
      <c r="G41" s="36" t="str">
        <f t="shared" si="0"/>
        <v>GAP_OWNED_EMAIL_SOURCE</v>
      </c>
      <c r="H41" s="36" t="str">
        <f t="shared" si="1"/>
        <v>tring                                  </v>
      </c>
      <c r="I41" s="226">
        <v>30</v>
      </c>
      <c r="J41" s="224">
        <f t="shared" si="5"/>
        <v>2</v>
      </c>
      <c r="K41" s="224">
        <f t="shared" si="6"/>
        <v>1</v>
      </c>
      <c r="N41" s="169"/>
      <c r="O41" s="169"/>
      <c r="P41" s="169"/>
      <c r="R41" s="164"/>
      <c r="S41" s="164"/>
      <c r="T41" s="164"/>
      <c r="U41" s="164"/>
      <c r="V41" s="164"/>
      <c r="W41" s="164"/>
      <c r="X41" s="164"/>
      <c r="Y41" s="164"/>
      <c r="Z41" s="164"/>
      <c r="AA41" s="164"/>
      <c r="AB41" s="164"/>
      <c r="AC41" s="164"/>
      <c r="AD41" s="164"/>
      <c r="AE41" s="164"/>
      <c r="AF41" s="164"/>
      <c r="AG41" s="164"/>
      <c r="AH41" s="197" t="str">
        <f t="shared" si="7"/>
        <v>col_30</v>
      </c>
      <c r="AI41" s="196" t="str">
        <f t="shared" si="8"/>
        <v>create table db_custscience_interns.col_30_DB_CUSTBASE_PRODREFRESH_ods_brand_email_t_temp_distinct_values_table_stats (col_id int, distinct_values bigint) Row format delimited Fields terminated by '\t' Lines terminated by '\n'  Stored as textfile ;</v>
      </c>
      <c r="AJ41" t="s">
        <v>11462</v>
      </c>
      <c r="AM41" s="16" t="str">
        <f t="shared" si="9"/>
        <v>insert into table db_custscience_interns.col_30_DB_CUSTBASE_PRODREFRESH_ods_brand_email_t_temp_distinct_values_table_stats select '30' as col_id, count (distinct GAP_OWNED_EMAIL_SOURCE) as distinct_values</v>
      </c>
      <c r="AN41" t="s">
        <v>11463</v>
      </c>
      <c r="AQ41" s="16" t="str">
        <f t="shared" si="10"/>
        <v>insert into table db_custscience_interns.SUMMARY_of_DB_CUSTBASE_PRODREFRESH_ods_brand_email_t_temp_distinct_values_table_stats select col_id, distinct_values from db_custscience_interns.col_30_DB_CUSTBASE_PRODREFRESH_ods_brand_email_t_temp_distinct_values_table_stats ;</v>
      </c>
      <c r="AR41" t="s">
        <v>11464</v>
      </c>
      <c r="AT41" s="212" t="s">
        <v>11456</v>
      </c>
      <c r="AU41" s="212">
        <v>35</v>
      </c>
      <c r="AV41" s="212">
        <v>7437</v>
      </c>
      <c r="AX41" s="16" t="str">
        <f t="shared" si="11"/>
        <v>drop table db_custscience_interns.col_30_DB_CUSTBASE_PRODREFRESH_ods_brand_email_t_temp_distinct_values_table_stats;</v>
      </c>
      <c r="AY41" t="s">
        <v>11465</v>
      </c>
      <c r="BA41" s="16" t="str">
        <f t="shared" si="12"/>
        <v>create table db_custscience_interns.col_30_DB_CUSTBASE_PRODREFRESH_ods_brand_email_t_temp_null_value_count_table_stats (col_id int, null_value_count bigint) Row format delimited Fields terminated by '\t' Lines terminated by '\n'  Stored as textfile ;</v>
      </c>
      <c r="BB41" t="s">
        <v>11466</v>
      </c>
      <c r="BE41" s="16" t="str">
        <f t="shared" si="13"/>
        <v xml:space="preserve">insert into table db_custscience_interns.col_30_DB_CUSTBASE_PRODREFRESH_ods_brand_email_t_temp_null_value_count_table_stats select '30' as col_id, count (cust_key) as null_value_count where GAP_OWNED_EMAIL_SOURCE IS NULL </v>
      </c>
      <c r="BF41" t="s">
        <v>11467</v>
      </c>
      <c r="BI41" s="16" t="str">
        <f t="shared" si="14"/>
        <v>insert into table db_custscience_interns.SUMMARY_of_DB_CUSTBASE_PRODREFRESH_ods_brand_email_t_temp_null_value_count_table_stats select col_id, null_value_count from db_custscience_interns.col_30_DB_CUSTBASE_PRODREFRESH_ods_brand_email_t_temp_null_value_count_table_stats ;</v>
      </c>
      <c r="BJ41" t="s">
        <v>11468</v>
      </c>
      <c r="BL41" s="212" t="s">
        <v>6879</v>
      </c>
      <c r="BM41" s="212">
        <v>35</v>
      </c>
      <c r="BN41" s="212">
        <v>0</v>
      </c>
      <c r="BP41" s="16" t="str">
        <f t="shared" si="15"/>
        <v>drop table db_custscience_interns.col_30_DB_CUSTBASE_PRODREFRESH_ods_brand_email_t_temp_null_value_count_table_stats ;</v>
      </c>
      <c r="BQ41" t="s">
        <v>11469</v>
      </c>
    </row>
    <row r="42" spans="1:69">
      <c r="A42" s="222" t="s">
        <v>11130</v>
      </c>
      <c r="B42" s="16" t="str">
        <f t="shared" si="2"/>
        <v>email_crd_marketability_flag string                                  </v>
      </c>
      <c r="C42" s="20">
        <f t="shared" si="3"/>
        <v>29</v>
      </c>
      <c r="D42" s="20">
        <f t="shared" si="4"/>
        <v>36</v>
      </c>
      <c r="E42" s="20"/>
      <c r="F42" s="20"/>
      <c r="G42" s="36" t="str">
        <f t="shared" si="0"/>
        <v>EMAIL_CRD_MARKETABILITY_FLAG</v>
      </c>
      <c r="H42" s="36" t="str">
        <f t="shared" si="1"/>
        <v>tring                                  </v>
      </c>
      <c r="I42" s="226">
        <v>31</v>
      </c>
      <c r="J42" s="224">
        <f t="shared" si="5"/>
        <v>52</v>
      </c>
      <c r="K42" s="224">
        <f t="shared" si="6"/>
        <v>2965697</v>
      </c>
      <c r="N42" s="169"/>
      <c r="O42" s="169"/>
      <c r="P42" s="169"/>
      <c r="R42" s="164"/>
      <c r="S42" s="164"/>
      <c r="T42" s="164"/>
      <c r="U42" s="164"/>
      <c r="V42" s="164"/>
      <c r="W42" s="164"/>
      <c r="X42" s="164"/>
      <c r="Y42" s="164"/>
      <c r="Z42" s="164"/>
      <c r="AA42" s="164"/>
      <c r="AB42" s="164"/>
      <c r="AC42" s="164"/>
      <c r="AD42" s="164"/>
      <c r="AE42" s="164"/>
      <c r="AF42" s="164"/>
      <c r="AG42" s="164"/>
      <c r="AH42" s="197" t="str">
        <f t="shared" si="7"/>
        <v>col_31</v>
      </c>
      <c r="AI42" s="196" t="str">
        <f t="shared" si="8"/>
        <v>create table db_custscience_interns.col_31_DB_CUSTBASE_PRODREFRESH_ods_brand_email_t_temp_distinct_values_table_stats (col_id int, distinct_values bigint) Row format delimited Fields terminated by '\t' Lines terminated by '\n'  Stored as textfile ;</v>
      </c>
      <c r="AJ42" t="s">
        <v>11470</v>
      </c>
      <c r="AM42" s="16" t="str">
        <f t="shared" si="9"/>
        <v>insert into table db_custscience_interns.col_31_DB_CUSTBASE_PRODREFRESH_ods_brand_email_t_temp_distinct_values_table_stats select '31' as col_id, count (distinct EMAIL_CRD_MARKETABILITY_FLAG) as distinct_values</v>
      </c>
      <c r="AN42" t="s">
        <v>11471</v>
      </c>
      <c r="AQ42" s="16" t="str">
        <f t="shared" si="10"/>
        <v>insert into table db_custscience_interns.SUMMARY_of_DB_CUSTBASE_PRODREFRESH_ods_brand_email_t_temp_distinct_values_table_stats select col_id, distinct_values from db_custscience_interns.col_31_DB_CUSTBASE_PRODREFRESH_ods_brand_email_t_temp_distinct_values_table_stats ;</v>
      </c>
      <c r="AR42" t="s">
        <v>11472</v>
      </c>
      <c r="AT42" s="212" t="s">
        <v>11473</v>
      </c>
      <c r="AU42" s="212">
        <v>5</v>
      </c>
      <c r="AV42" s="212">
        <v>17267858</v>
      </c>
      <c r="AX42" s="16" t="str">
        <f t="shared" si="11"/>
        <v>drop table db_custscience_interns.col_31_DB_CUSTBASE_PRODREFRESH_ods_brand_email_t_temp_distinct_values_table_stats;</v>
      </c>
      <c r="AY42" t="s">
        <v>11474</v>
      </c>
      <c r="BA42" s="16" t="str">
        <f t="shared" si="12"/>
        <v>create table db_custscience_interns.col_31_DB_CUSTBASE_PRODREFRESH_ods_brand_email_t_temp_null_value_count_table_stats (col_id int, null_value_count bigint) Row format delimited Fields terminated by '\t' Lines terminated by '\n'  Stored as textfile ;</v>
      </c>
      <c r="BB42" t="s">
        <v>11475</v>
      </c>
      <c r="BE42" s="16" t="str">
        <f t="shared" si="13"/>
        <v xml:space="preserve">insert into table db_custscience_interns.col_31_DB_CUSTBASE_PRODREFRESH_ods_brand_email_t_temp_null_value_count_table_stats select '31' as col_id, count (cust_key) as null_value_count where EMAIL_CRD_MARKETABILITY_FLAG IS NULL </v>
      </c>
      <c r="BF42" t="s">
        <v>11476</v>
      </c>
      <c r="BI42" s="16" t="str">
        <f t="shared" si="14"/>
        <v>insert into table db_custscience_interns.SUMMARY_of_DB_CUSTBASE_PRODREFRESH_ods_brand_email_t_temp_null_value_count_table_stats select col_id, null_value_count from db_custscience_interns.col_31_DB_CUSTBASE_PRODREFRESH_ods_brand_email_t_temp_null_value_count_table_stats ;</v>
      </c>
      <c r="BJ42" t="s">
        <v>11477</v>
      </c>
      <c r="BL42" s="212" t="s">
        <v>11478</v>
      </c>
      <c r="BM42" s="212">
        <v>5</v>
      </c>
      <c r="BN42" s="212">
        <v>2024357</v>
      </c>
      <c r="BP42" s="16" t="str">
        <f t="shared" si="15"/>
        <v>drop table db_custscience_interns.col_31_DB_CUSTBASE_PRODREFRESH_ods_brand_email_t_temp_null_value_count_table_stats ;</v>
      </c>
      <c r="BQ42" t="s">
        <v>11479</v>
      </c>
    </row>
    <row r="43" spans="1:69">
      <c r="A43" s="222" t="s">
        <v>11141</v>
      </c>
      <c r="B43" s="16" t="str">
        <f t="shared" si="2"/>
        <v>email_crd_opt_out_ind string                                  </v>
      </c>
      <c r="C43" s="20">
        <f t="shared" si="3"/>
        <v>22</v>
      </c>
      <c r="D43" s="20">
        <f t="shared" si="4"/>
        <v>29</v>
      </c>
      <c r="E43" s="20"/>
      <c r="F43" s="20"/>
      <c r="G43" s="36" t="str">
        <f t="shared" si="0"/>
        <v>EMAIL_CRD_OPT_OUT_IND</v>
      </c>
      <c r="H43" s="36" t="str">
        <f t="shared" si="1"/>
        <v>tring                                  </v>
      </c>
      <c r="I43" s="226">
        <v>32</v>
      </c>
      <c r="J43" s="224">
        <f t="shared" si="5"/>
        <v>2</v>
      </c>
      <c r="K43" s="224">
        <f t="shared" si="6"/>
        <v>13561082</v>
      </c>
      <c r="N43" s="169"/>
      <c r="O43" s="169"/>
      <c r="P43" s="169"/>
      <c r="R43" s="164"/>
      <c r="S43" s="164"/>
      <c r="T43" s="164"/>
      <c r="U43" s="164"/>
      <c r="V43" s="164"/>
      <c r="W43" s="164"/>
      <c r="X43" s="164"/>
      <c r="Y43" s="164"/>
      <c r="Z43" s="164"/>
      <c r="AA43" s="164"/>
      <c r="AB43" s="164"/>
      <c r="AC43" s="164"/>
      <c r="AD43" s="164"/>
      <c r="AE43" s="164"/>
      <c r="AF43" s="164"/>
      <c r="AG43" s="164"/>
      <c r="AH43" s="197" t="str">
        <f t="shared" si="7"/>
        <v>col_32</v>
      </c>
      <c r="AI43" s="196" t="str">
        <f t="shared" si="8"/>
        <v>create table db_custscience_interns.col_32_DB_CUSTBASE_PRODREFRESH_ods_brand_email_t_temp_distinct_values_table_stats (col_id int, distinct_values bigint) Row format delimited Fields terminated by '\t' Lines terminated by '\n'  Stored as textfile ;</v>
      </c>
      <c r="AJ43" t="s">
        <v>11480</v>
      </c>
      <c r="AM43" s="16" t="str">
        <f t="shared" si="9"/>
        <v>insert into table db_custscience_interns.col_32_DB_CUSTBASE_PRODREFRESH_ods_brand_email_t_temp_distinct_values_table_stats select '32' as col_id, count (distinct EMAIL_CRD_OPT_OUT_IND) as distinct_values</v>
      </c>
      <c r="AN43" t="s">
        <v>11481</v>
      </c>
      <c r="AQ43" s="16" t="str">
        <f t="shared" si="10"/>
        <v>insert into table db_custscience_interns.SUMMARY_of_DB_CUSTBASE_PRODREFRESH_ods_brand_email_t_temp_distinct_values_table_stats select col_id, distinct_values from db_custscience_interns.col_32_DB_CUSTBASE_PRODREFRESH_ods_brand_email_t_temp_distinct_values_table_stats ;</v>
      </c>
      <c r="AR43" t="s">
        <v>11482</v>
      </c>
      <c r="AT43" s="212" t="s">
        <v>11483</v>
      </c>
      <c r="AU43" s="212">
        <v>6</v>
      </c>
      <c r="AV43" s="212">
        <v>638943</v>
      </c>
      <c r="AX43" s="16" t="str">
        <f t="shared" si="11"/>
        <v>drop table db_custscience_interns.col_32_DB_CUSTBASE_PRODREFRESH_ods_brand_email_t_temp_distinct_values_table_stats;</v>
      </c>
      <c r="AY43" t="s">
        <v>11484</v>
      </c>
      <c r="BA43" s="16" t="str">
        <f t="shared" si="12"/>
        <v>create table db_custscience_interns.col_32_DB_CUSTBASE_PRODREFRESH_ods_brand_email_t_temp_null_value_count_table_stats (col_id int, null_value_count bigint) Row format delimited Fields terminated by '\t' Lines terminated by '\n'  Stored as textfile ;</v>
      </c>
      <c r="BB43" t="s">
        <v>11485</v>
      </c>
      <c r="BE43" s="16" t="str">
        <f t="shared" si="13"/>
        <v xml:space="preserve">insert into table db_custscience_interns.col_32_DB_CUSTBASE_PRODREFRESH_ods_brand_email_t_temp_null_value_count_table_stats select '32' as col_id, count (cust_key) as null_value_count where EMAIL_CRD_OPT_OUT_IND IS NULL </v>
      </c>
      <c r="BF43" t="s">
        <v>11486</v>
      </c>
      <c r="BI43" s="16" t="str">
        <f t="shared" si="14"/>
        <v>insert into table db_custscience_interns.SUMMARY_of_DB_CUSTBASE_PRODREFRESH_ods_brand_email_t_temp_null_value_count_table_stats select col_id, null_value_count from db_custscience_interns.col_32_DB_CUSTBASE_PRODREFRESH_ods_brand_email_t_temp_null_value_count_table_stats ;</v>
      </c>
      <c r="BJ43" t="s">
        <v>11487</v>
      </c>
      <c r="BL43" s="212" t="s">
        <v>11488</v>
      </c>
      <c r="BM43" s="212">
        <v>6</v>
      </c>
      <c r="BN43" s="212">
        <v>373</v>
      </c>
      <c r="BP43" s="16" t="str">
        <f t="shared" si="15"/>
        <v>drop table db_custscience_interns.col_32_DB_CUSTBASE_PRODREFRESH_ods_brand_email_t_temp_null_value_count_table_stats ;</v>
      </c>
      <c r="BQ43" t="s">
        <v>11489</v>
      </c>
    </row>
    <row r="44" spans="1:69">
      <c r="A44" s="222" t="s">
        <v>11152</v>
      </c>
      <c r="B44" s="16" t="str">
        <f t="shared" si="2"/>
        <v>email_crd_opt_out_dt string                                  </v>
      </c>
      <c r="C44" s="20">
        <f t="shared" si="3"/>
        <v>21</v>
      </c>
      <c r="D44" s="20">
        <f t="shared" si="4"/>
        <v>28</v>
      </c>
      <c r="E44" s="20"/>
      <c r="F44" s="20"/>
      <c r="G44" s="36" t="str">
        <f t="shared" si="0"/>
        <v>EMAIL_CRD_OPT_OUT_DT</v>
      </c>
      <c r="H44" s="36" t="str">
        <f t="shared" si="1"/>
        <v>tring                                  </v>
      </c>
      <c r="I44" s="226">
        <v>33</v>
      </c>
      <c r="J44" s="224">
        <f t="shared" si="5"/>
        <v>16952</v>
      </c>
      <c r="K44" s="224">
        <f t="shared" si="6"/>
        <v>13561082</v>
      </c>
      <c r="N44" s="169"/>
      <c r="O44" s="169"/>
      <c r="P44" s="169"/>
      <c r="R44" s="164"/>
      <c r="S44" s="164"/>
      <c r="T44" s="164"/>
      <c r="U44" s="164"/>
      <c r="V44" s="164"/>
      <c r="W44" s="164"/>
      <c r="X44" s="164"/>
      <c r="Y44" s="164"/>
      <c r="Z44" s="164"/>
      <c r="AA44" s="164"/>
      <c r="AB44" s="164"/>
      <c r="AC44" s="164"/>
      <c r="AD44" s="164"/>
      <c r="AE44" s="164"/>
      <c r="AF44" s="164"/>
      <c r="AG44" s="164"/>
      <c r="AH44" s="197" t="str">
        <f t="shared" si="7"/>
        <v>col_33</v>
      </c>
      <c r="AI44" s="196" t="str">
        <f t="shared" si="8"/>
        <v>create table db_custscience_interns.col_33_DB_CUSTBASE_PRODREFRESH_ods_brand_email_t_temp_distinct_values_table_stats (col_id int, distinct_values bigint) Row format delimited Fields terminated by '\t' Lines terminated by '\n'  Stored as textfile ;</v>
      </c>
      <c r="AJ44" t="s">
        <v>11490</v>
      </c>
      <c r="AM44" s="16" t="str">
        <f t="shared" si="9"/>
        <v>insert into table db_custscience_interns.col_33_DB_CUSTBASE_PRODREFRESH_ods_brand_email_t_temp_distinct_values_table_stats select '33' as col_id, count (distinct EMAIL_CRD_OPT_OUT_DT) as distinct_values</v>
      </c>
      <c r="AN44" t="s">
        <v>11491</v>
      </c>
      <c r="AQ44" s="16" t="str">
        <f t="shared" si="10"/>
        <v>insert into table db_custscience_interns.SUMMARY_of_DB_CUSTBASE_PRODREFRESH_ods_brand_email_t_temp_distinct_values_table_stats select col_id, distinct_values from db_custscience_interns.col_33_DB_CUSTBASE_PRODREFRESH_ods_brand_email_t_temp_distinct_values_table_stats ;</v>
      </c>
      <c r="AR44" t="s">
        <v>11492</v>
      </c>
      <c r="AT44" s="212" t="s">
        <v>11156</v>
      </c>
      <c r="AU44" s="212">
        <v>7</v>
      </c>
      <c r="AV44" s="212">
        <v>9</v>
      </c>
      <c r="AX44" s="16" t="str">
        <f t="shared" si="11"/>
        <v>drop table db_custscience_interns.col_33_DB_CUSTBASE_PRODREFRESH_ods_brand_email_t_temp_distinct_values_table_stats;</v>
      </c>
      <c r="AY44" t="s">
        <v>11493</v>
      </c>
      <c r="BA44" s="16" t="str">
        <f t="shared" si="12"/>
        <v>create table db_custscience_interns.col_33_DB_CUSTBASE_PRODREFRESH_ods_brand_email_t_temp_null_value_count_table_stats (col_id int, null_value_count bigint) Row format delimited Fields terminated by '\t' Lines terminated by '\n'  Stored as textfile ;</v>
      </c>
      <c r="BB44" t="s">
        <v>11494</v>
      </c>
      <c r="BE44" s="16" t="str">
        <f t="shared" si="13"/>
        <v xml:space="preserve">insert into table db_custscience_interns.col_33_DB_CUSTBASE_PRODREFRESH_ods_brand_email_t_temp_null_value_count_table_stats select '33' as col_id, count (cust_key) as null_value_count where EMAIL_CRD_OPT_OUT_DT IS NULL </v>
      </c>
      <c r="BF44" t="s">
        <v>11495</v>
      </c>
      <c r="BI44" s="16" t="str">
        <f t="shared" si="14"/>
        <v>insert into table db_custscience_interns.SUMMARY_of_DB_CUSTBASE_PRODREFRESH_ods_brand_email_t_temp_null_value_count_table_stats select col_id, null_value_count from db_custscience_interns.col_33_DB_CUSTBASE_PRODREFRESH_ods_brand_email_t_temp_null_value_count_table_stats ;</v>
      </c>
      <c r="BJ44" t="s">
        <v>11496</v>
      </c>
      <c r="BL44" s="212" t="s">
        <v>11497</v>
      </c>
      <c r="BM44" s="212">
        <v>7</v>
      </c>
      <c r="BN44" s="212">
        <v>10834397</v>
      </c>
      <c r="BP44" s="16" t="str">
        <f t="shared" si="15"/>
        <v>drop table db_custscience_interns.col_33_DB_CUSTBASE_PRODREFRESH_ods_brand_email_t_temp_null_value_count_table_stats ;</v>
      </c>
      <c r="BQ44" t="s">
        <v>11498</v>
      </c>
    </row>
    <row r="45" spans="1:69">
      <c r="A45" s="222" t="s">
        <v>4710</v>
      </c>
      <c r="B45" s="16" t="str">
        <f t="shared" si="2"/>
        <v>flow_key            bigint                                  </v>
      </c>
      <c r="C45" s="20">
        <f t="shared" si="3"/>
        <v>10</v>
      </c>
      <c r="D45" s="20">
        <f t="shared" si="4"/>
        <v>12</v>
      </c>
      <c r="E45" s="20"/>
      <c r="F45" s="20"/>
      <c r="G45" s="36" t="str">
        <f t="shared" si="0"/>
        <v>FLOW_KEY </v>
      </c>
      <c r="H45" s="36" t="str">
        <f t="shared" si="1"/>
        <v>        bigint                                  </v>
      </c>
      <c r="I45" s="226">
        <v>34</v>
      </c>
      <c r="J45" s="224">
        <f t="shared" si="5"/>
        <v>114</v>
      </c>
      <c r="K45" s="224">
        <f t="shared" si="6"/>
        <v>0</v>
      </c>
      <c r="N45" s="169"/>
      <c r="O45" s="169"/>
      <c r="P45" s="169"/>
      <c r="R45" s="164"/>
      <c r="S45" s="164"/>
      <c r="T45" s="164"/>
      <c r="U45" s="164"/>
      <c r="V45" s="164"/>
      <c r="W45" s="164"/>
      <c r="X45" s="164"/>
      <c r="Y45" s="164"/>
      <c r="Z45" s="164"/>
      <c r="AA45" s="164"/>
      <c r="AB45" s="164"/>
      <c r="AC45" s="164"/>
      <c r="AD45" s="164"/>
      <c r="AE45" s="164"/>
      <c r="AF45" s="164"/>
      <c r="AG45" s="164"/>
      <c r="AH45" s="197" t="str">
        <f t="shared" si="7"/>
        <v>col_34</v>
      </c>
      <c r="AI45" s="196" t="str">
        <f t="shared" si="8"/>
        <v>create table db_custscience_interns.col_34_DB_CUSTBASE_PRODREFRESH_ods_brand_email_t_temp_distinct_values_table_stats (col_id int, distinct_values bigint) Row format delimited Fields terminated by '\t' Lines terminated by '\n'  Stored as textfile ;</v>
      </c>
      <c r="AJ45" t="s">
        <v>11499</v>
      </c>
      <c r="AM45" s="16" t="str">
        <f t="shared" si="9"/>
        <v>insert into table db_custscience_interns.col_34_DB_CUSTBASE_PRODREFRESH_ods_brand_email_t_temp_distinct_values_table_stats select '34' as col_id, count (distinct FLOW_KEY ) as distinct_values</v>
      </c>
      <c r="AN45" t="s">
        <v>11500</v>
      </c>
      <c r="AQ45" s="16" t="str">
        <f t="shared" si="10"/>
        <v>insert into table db_custscience_interns.SUMMARY_of_DB_CUSTBASE_PRODREFRESH_ods_brand_email_t_temp_distinct_values_table_stats select col_id, distinct_values from db_custscience_interns.col_34_DB_CUSTBASE_PRODREFRESH_ods_brand_email_t_temp_distinct_values_table_stats ;</v>
      </c>
      <c r="AR45" t="s">
        <v>11501</v>
      </c>
      <c r="AT45" s="212" t="s">
        <v>11502</v>
      </c>
      <c r="AU45" s="212">
        <v>8</v>
      </c>
      <c r="AV45" s="212">
        <v>6674</v>
      </c>
      <c r="AX45" s="16" t="str">
        <f t="shared" si="11"/>
        <v>drop table db_custscience_interns.col_34_DB_CUSTBASE_PRODREFRESH_ods_brand_email_t_temp_distinct_values_table_stats;</v>
      </c>
      <c r="AY45" t="s">
        <v>11503</v>
      </c>
      <c r="BA45" s="16" t="str">
        <f t="shared" si="12"/>
        <v>create table db_custscience_interns.col_34_DB_CUSTBASE_PRODREFRESH_ods_brand_email_t_temp_null_value_count_table_stats (col_id int, null_value_count bigint) Row format delimited Fields terminated by '\t' Lines terminated by '\n'  Stored as textfile ;</v>
      </c>
      <c r="BB45" t="s">
        <v>11504</v>
      </c>
      <c r="BE45" s="16" t="str">
        <f t="shared" si="13"/>
        <v xml:space="preserve">insert into table db_custscience_interns.col_34_DB_CUSTBASE_PRODREFRESH_ods_brand_email_t_temp_null_value_count_table_stats select '34' as col_id, count (cust_key) as null_value_count where FLOW_KEY  IS NULL </v>
      </c>
      <c r="BF45" t="s">
        <v>11505</v>
      </c>
      <c r="BI45" s="16" t="str">
        <f t="shared" si="14"/>
        <v>insert into table db_custscience_interns.SUMMARY_of_DB_CUSTBASE_PRODREFRESH_ods_brand_email_t_temp_null_value_count_table_stats select col_id, null_value_count from db_custscience_interns.col_34_DB_CUSTBASE_PRODREFRESH_ods_brand_email_t_temp_null_value_count_table_stats ;</v>
      </c>
      <c r="BJ45" t="s">
        <v>11506</v>
      </c>
      <c r="BL45" s="212" t="s">
        <v>11507</v>
      </c>
      <c r="BM45" s="212">
        <v>8</v>
      </c>
      <c r="BN45" s="212">
        <v>624711</v>
      </c>
      <c r="BP45" s="16" t="str">
        <f t="shared" si="15"/>
        <v>drop table db_custscience_interns.col_34_DB_CUSTBASE_PRODREFRESH_ods_brand_email_t_temp_null_value_count_table_stats ;</v>
      </c>
      <c r="BQ45" t="s">
        <v>11508</v>
      </c>
    </row>
    <row r="46" spans="1:69" ht="15.75" thickBot="1">
      <c r="A46" s="222" t="s">
        <v>5188</v>
      </c>
      <c r="B46" s="16" t="str">
        <f t="shared" si="2"/>
        <v>crt_tmst            string                                  </v>
      </c>
      <c r="C46" s="20">
        <f t="shared" si="3"/>
        <v>10</v>
      </c>
      <c r="D46" s="20">
        <f t="shared" si="4"/>
        <v>12</v>
      </c>
      <c r="E46" s="20"/>
      <c r="F46" s="20"/>
      <c r="G46" s="36" t="str">
        <f t="shared" si="0"/>
        <v>CRT_TMST </v>
      </c>
      <c r="H46" s="36" t="str">
        <f t="shared" si="1"/>
        <v>        string                                  </v>
      </c>
      <c r="I46" s="226">
        <v>35</v>
      </c>
      <c r="J46" s="224">
        <f t="shared" si="5"/>
        <v>7437</v>
      </c>
      <c r="K46" s="224">
        <f t="shared" si="6"/>
        <v>0</v>
      </c>
      <c r="N46" s="172"/>
      <c r="O46" s="172"/>
      <c r="P46" s="172"/>
      <c r="R46" s="164"/>
      <c r="S46" s="164"/>
      <c r="T46" s="164"/>
      <c r="U46" s="164"/>
      <c r="V46" s="164"/>
      <c r="W46" s="164"/>
      <c r="X46" s="164"/>
      <c r="Y46" s="164"/>
      <c r="Z46" s="164"/>
      <c r="AA46" s="164"/>
      <c r="AB46" s="164"/>
      <c r="AC46" s="164"/>
      <c r="AD46" s="164"/>
      <c r="AE46" s="164"/>
      <c r="AF46" s="164"/>
      <c r="AG46" s="164"/>
      <c r="AH46" s="197" t="str">
        <f>"col_"&amp;I46</f>
        <v>col_35</v>
      </c>
      <c r="AI46" s="196" t="str">
        <f t="shared" si="8"/>
        <v>create table db_custscience_interns.col_35_DB_CUSTBASE_PRODREFRESH_ods_brand_email_t_temp_distinct_values_table_stats (col_id int, distinct_values bigint) Row format delimited Fields terminated by '\t' Lines terminated by '\n'  Stored as textfile ;</v>
      </c>
      <c r="AJ46" t="s">
        <v>11509</v>
      </c>
      <c r="AM46" s="16" t="str">
        <f t="shared" si="9"/>
        <v>insert into table db_custscience_interns.col_35_DB_CUSTBASE_PRODREFRESH_ods_brand_email_t_temp_distinct_values_table_stats select '35' as col_id, count (distinct CRT_TMST ) as distinct_values</v>
      </c>
      <c r="AN46" t="s">
        <v>11510</v>
      </c>
      <c r="AQ46" s="16" t="str">
        <f t="shared" si="10"/>
        <v>insert into table db_custscience_interns.SUMMARY_of_DB_CUSTBASE_PRODREFRESH_ods_brand_email_t_temp_distinct_values_table_stats select col_id, distinct_values from db_custscience_interns.col_35_DB_CUSTBASE_PRODREFRESH_ods_brand_email_t_temp_distinct_values_table_stats ;</v>
      </c>
      <c r="AR46" t="s">
        <v>11511</v>
      </c>
      <c r="AT46" s="212" t="s">
        <v>7085</v>
      </c>
      <c r="AU46" s="212">
        <v>9</v>
      </c>
      <c r="AV46" s="212">
        <v>14</v>
      </c>
      <c r="AX46" s="16" t="str">
        <f t="shared" si="11"/>
        <v>drop table db_custscience_interns.col_35_DB_CUSTBASE_PRODREFRESH_ods_brand_email_t_temp_distinct_values_table_stats;</v>
      </c>
      <c r="AY46" t="s">
        <v>11512</v>
      </c>
      <c r="BA46" s="16" t="str">
        <f t="shared" si="12"/>
        <v>create table db_custscience_interns.col_35_DB_CUSTBASE_PRODREFRESH_ods_brand_email_t_temp_null_value_count_table_stats (col_id int, null_value_count bigint) Row format delimited Fields terminated by '\t' Lines terminated by '\n'  Stored as textfile ;</v>
      </c>
      <c r="BB46" t="s">
        <v>11513</v>
      </c>
      <c r="BE46" s="16" t="str">
        <f t="shared" si="13"/>
        <v xml:space="preserve">insert into table db_custscience_interns.col_35_DB_CUSTBASE_PRODREFRESH_ods_brand_email_t_temp_null_value_count_table_stats select '35' as col_id, count (cust_key) as null_value_count where CRT_TMST  IS NULL </v>
      </c>
      <c r="BF46" t="s">
        <v>11514</v>
      </c>
      <c r="BI46" s="16" t="str">
        <f t="shared" si="14"/>
        <v>insert into table db_custscience_interns.SUMMARY_of_DB_CUSTBASE_PRODREFRESH_ods_brand_email_t_temp_null_value_count_table_stats select col_id, null_value_count from db_custscience_interns.col_35_DB_CUSTBASE_PRODREFRESH_ods_brand_email_t_temp_null_value_count_table_stats ;</v>
      </c>
      <c r="BJ46" t="s">
        <v>11515</v>
      </c>
      <c r="BL46" s="212" t="s">
        <v>5351</v>
      </c>
      <c r="BM46" s="212">
        <v>9</v>
      </c>
      <c r="BN46" s="212">
        <v>0</v>
      </c>
      <c r="BP46" s="16" t="str">
        <f t="shared" si="15"/>
        <v>drop table db_custscience_interns.col_35_DB_CUSTBASE_PRODREFRESH_ods_brand_email_t_temp_null_value_count_table_stats ;</v>
      </c>
      <c r="BQ46" t="s">
        <v>11516</v>
      </c>
    </row>
    <row r="47" spans="1:69" ht="15.75" thickBot="1">
      <c r="A47" s="222" t="s">
        <v>5491</v>
      </c>
      <c r="B47" s="16" t="str">
        <f t="shared" si="2"/>
        <v>updt_tmst           string </v>
      </c>
      <c r="C47" s="20">
        <f t="shared" si="3"/>
        <v>10</v>
      </c>
      <c r="D47" s="20">
        <f t="shared" si="4"/>
        <v>12</v>
      </c>
      <c r="E47" s="20"/>
      <c r="F47" s="20"/>
      <c r="G47" s="36" t="str">
        <f t="shared" si="0"/>
        <v>UPDT_TMST</v>
      </c>
      <c r="H47" s="36" t="str">
        <f t="shared" si="1"/>
        <v>        string </v>
      </c>
      <c r="I47" s="226">
        <v>35</v>
      </c>
      <c r="J47" s="224">
        <f t="shared" si="5"/>
        <v>7437</v>
      </c>
      <c r="K47" s="224">
        <f t="shared" si="6"/>
        <v>0</v>
      </c>
      <c r="N47" s="172"/>
      <c r="O47" s="172"/>
      <c r="P47" s="172"/>
      <c r="R47" s="164"/>
      <c r="S47" s="164"/>
      <c r="T47" s="164"/>
      <c r="U47" s="164"/>
      <c r="V47" s="164"/>
      <c r="W47" s="164"/>
      <c r="X47" s="164"/>
      <c r="Y47" s="164"/>
      <c r="Z47" s="164"/>
      <c r="AA47" s="164"/>
      <c r="AB47" s="164"/>
      <c r="AC47" s="164"/>
      <c r="AD47" s="164"/>
      <c r="AE47" s="164"/>
      <c r="AF47" s="164"/>
      <c r="AG47" s="164"/>
      <c r="AH47" s="197" t="str">
        <f>"col_"&amp;(I47+1)</f>
        <v>col_36</v>
      </c>
      <c r="AI47" s="196" t="str">
        <f>"create table db_custscience_interns."&amp;$AH47&amp;"_"&amp;$H$4&amp;"_"&amp;$H$5&amp;"_distinct_values_table_stats (col_id int, distinct_values bigint) Row format delimited Fields terminated by '\t' Lines terminated by '\n'  Stored as textfile ;"</f>
        <v>create table db_custscience_interns.col_36_DB_CUSTBASE_PRODREFRESH_ods_brand_email_t_temp_distinct_values_table_stats (col_id int, distinct_values bigint) Row format delimited Fields terminated by '\t' Lines terminated by '\n'  Stored as textfile ;</v>
      </c>
      <c r="AJ47" t="s">
        <v>11517</v>
      </c>
      <c r="AM47" s="16" t="str">
        <f t="shared" si="9"/>
        <v>insert into table db_custscience_interns.col_36_DB_CUSTBASE_PRODREFRESH_ods_brand_email_t_temp_distinct_values_table_stats select '35' as col_id, count (distinct UPDT_TMST) as distinct_values</v>
      </c>
      <c r="AN47" t="s">
        <v>11518</v>
      </c>
      <c r="AQ47" s="16" t="str">
        <f t="shared" si="10"/>
        <v>insert into table db_custscience_interns.SUMMARY_of_DB_CUSTBASE_PRODREFRESH_ods_brand_email_t_temp_distinct_values_table_stats select col_id, distinct_values from db_custscience_interns.col_36_DB_CUSTBASE_PRODREFRESH_ods_brand_email_t_temp_distinct_values_table_stats ;</v>
      </c>
      <c r="AR47" t="s">
        <v>11519</v>
      </c>
      <c r="AT47" s="212" t="s">
        <v>7094</v>
      </c>
      <c r="AU47" s="212">
        <v>10</v>
      </c>
      <c r="AV47" s="212">
        <v>8</v>
      </c>
      <c r="AX47" s="16" t="str">
        <f t="shared" si="11"/>
        <v>drop table db_custscience_interns.col_36_DB_CUSTBASE_PRODREFRESH_ods_brand_email_t_temp_distinct_values_table_stats;</v>
      </c>
      <c r="AY47" t="s">
        <v>11520</v>
      </c>
      <c r="BA47" s="16" t="str">
        <f t="shared" si="12"/>
        <v>create table db_custscience_interns.col_36_DB_CUSTBASE_PRODREFRESH_ods_brand_email_t_temp_null_value_count_table_stats (col_id int, null_value_count bigint) Row format delimited Fields terminated by '\t' Lines terminated by '\n'  Stored as textfile ;</v>
      </c>
      <c r="BB47" t="s">
        <v>11521</v>
      </c>
      <c r="BE47" s="16" t="str">
        <f t="shared" si="13"/>
        <v xml:space="preserve">insert into table db_custscience_interns.col_36_DB_CUSTBASE_PRODREFRESH_ods_brand_email_t_temp_null_value_count_table_stats select '35' as col_id, count (cust_key) as null_value_count where UPDT_TMST IS NULL </v>
      </c>
      <c r="BF47" t="s">
        <v>11522</v>
      </c>
      <c r="BI47" s="16" t="str">
        <f t="shared" si="14"/>
        <v>insert into table db_custscience_interns.SUMMARY_of_DB_CUSTBASE_PRODREFRESH_ods_brand_email_t_temp_null_value_count_table_stats select col_id, null_value_count from db_custscience_interns.col_36_DB_CUSTBASE_PRODREFRESH_ods_brand_email_t_temp_null_value_count_table_stats ;</v>
      </c>
      <c r="BJ47" t="s">
        <v>11523</v>
      </c>
      <c r="BL47" s="212" t="s">
        <v>11524</v>
      </c>
      <c r="BM47" s="212">
        <v>10</v>
      </c>
      <c r="BN47" s="212">
        <v>11561994</v>
      </c>
      <c r="BP47" s="16" t="str">
        <f t="shared" si="15"/>
        <v>drop table db_custscience_interns.col_36_DB_CUSTBASE_PRODREFRESH_ods_brand_email_t_temp_null_value_count_table_stats ;</v>
      </c>
      <c r="BQ47" t="s">
        <v>11525</v>
      </c>
    </row>
    <row r="48" spans="1:69">
      <c r="AN48" t="s">
        <v>4089</v>
      </c>
      <c r="BF48" t="s">
        <v>4089</v>
      </c>
    </row>
    <row r="49" spans="1:61" ht="409.5">
      <c r="A49" s="1" t="s">
        <v>11526</v>
      </c>
      <c r="R49"/>
      <c r="S49"/>
      <c r="T49"/>
      <c r="U49"/>
      <c r="V49"/>
      <c r="W49"/>
      <c r="X49"/>
      <c r="Y49"/>
      <c r="Z49"/>
      <c r="AA49"/>
      <c r="AB49"/>
      <c r="AC49"/>
      <c r="AD49"/>
      <c r="AE49"/>
      <c r="AF49"/>
      <c r="AG49"/>
      <c r="AH49"/>
      <c r="AI49"/>
      <c r="AZ49"/>
      <c r="BI49"/>
    </row>
    <row r="50" spans="1:61">
      <c r="A50" s="222" t="s">
        <v>11527</v>
      </c>
      <c r="R50"/>
      <c r="S50"/>
      <c r="T50"/>
      <c r="U50"/>
      <c r="V50"/>
      <c r="W50"/>
      <c r="X50"/>
      <c r="Y50"/>
      <c r="Z50"/>
      <c r="AA50"/>
      <c r="AB50"/>
      <c r="AC50"/>
      <c r="AD50"/>
      <c r="AE50"/>
      <c r="AF50"/>
      <c r="AG50"/>
      <c r="AH50"/>
      <c r="AI50"/>
      <c r="AZ50"/>
      <c r="BI50"/>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29"/>
  <sheetViews>
    <sheetView topLeftCell="C1"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8.7109375" customWidth="1"/>
    <col min="37" max="37" width="12" customWidth="1"/>
    <col min="39" max="39" width="80.28515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3" max="53" width="19.42578125" customWidth="1"/>
    <col min="57" max="57" width="36.7109375"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218" t="str">
        <f>UPPER(H5)</f>
        <v>ODS_BRAND_T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DB_CUSTBASE_PRODREFRESH.ods_brand_t acquisition_date = "22-APR-17" limit 10000;'&gt;DB_CUSTBASE_PRODREFRESH_DB_CUSTBASE_PRODREFRESH.ods_brand_t_10k_sample.txt;</v>
      </c>
    </row>
    <row r="4" spans="1:73" ht="15.75" thickBot="1">
      <c r="G4" s="3" t="s">
        <v>88</v>
      </c>
      <c r="H4" s="219" t="str">
        <f>LEFT(H6,(FIND(".",H6)-1))</f>
        <v>DB_CUSTBASE_PRODREFRESH</v>
      </c>
      <c r="I4" s="219"/>
      <c r="J4" s="219"/>
      <c r="K4" s="219"/>
      <c r="L4" s="219"/>
      <c r="M4" s="219"/>
      <c r="N4" s="40" t="s">
        <v>108</v>
      </c>
      <c r="AM4" s="15" t="s">
        <v>4049</v>
      </c>
      <c r="BE4" s="15" t="s">
        <v>4049</v>
      </c>
      <c r="BU4" t="s">
        <v>11528</v>
      </c>
    </row>
    <row r="5" spans="1:73">
      <c r="B5" s="9"/>
      <c r="G5" s="3" t="s">
        <v>89</v>
      </c>
      <c r="H5" s="219" t="str">
        <f>RIGHT(H6,(LEN(H6)-(FIND(".",H6))))</f>
        <v>ods_brand_t</v>
      </c>
      <c r="I5" s="219"/>
      <c r="J5" s="219"/>
      <c r="K5" s="219"/>
      <c r="L5" s="219"/>
      <c r="M5" s="219"/>
      <c r="AM5" s="60" t="s">
        <v>11529</v>
      </c>
      <c r="BE5" s="60" t="s">
        <v>10694</v>
      </c>
    </row>
    <row r="6" spans="1:73">
      <c r="G6" s="3" t="s">
        <v>90</v>
      </c>
      <c r="H6" t="s">
        <v>4441</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11530</v>
      </c>
      <c r="BL8" t="s">
        <v>11531</v>
      </c>
    </row>
    <row r="9" spans="1:73">
      <c r="A9" t="s">
        <v>11532</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DB_CUSTBASE_PRODREFRESH.ods_brand_t</v>
      </c>
      <c r="AN11" s="205" t="s">
        <v>11533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db_custscience_interns.SUMMARY_of_DB_CUSTBASE_PRODREFRESH_ods_brand_t_distinct_values_table_stats (col_id int, distinct_values bigint) Row format delimited Fields terminated by '\t' Lines terminated by '\n'  Stored as textfile ;</v>
      </c>
      <c r="AR11" s="205" t="s">
        <v>11534</v>
      </c>
      <c r="BE11" s="209" t="str">
        <f>"from "&amp;$H$6</f>
        <v>from DB_CUSTBASE_PRODREFRESH.ods_brand_t</v>
      </c>
      <c r="BF11" s="32" t="s">
        <v>11533</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db_custscience_interns.SUMMARY_of_DB_CUSTBASE_PRODREFRESH_ods_brand_t_null_value_count_table_stats (col_id int, null_value_count bigint) Row format delimited Fields terminated by '\t' Lines terminated by '\n'  Stored as textfile ;</v>
      </c>
      <c r="BJ11" s="32" t="s">
        <v>11535</v>
      </c>
      <c r="BL11" s="212" t="s">
        <v>2</v>
      </c>
    </row>
    <row r="12" spans="1:73">
      <c r="A12" s="222" t="s">
        <v>4710</v>
      </c>
      <c r="B12" s="16" t="str">
        <f>TRIM(A12)</f>
        <v>flow_key            bigint                                  </v>
      </c>
      <c r="C12" s="20">
        <f>SEARCH(" ",B12)</f>
        <v>10</v>
      </c>
      <c r="D12" s="20">
        <f>IFERROR(SEARCH(" ",B12,C12+1),0)</f>
        <v>12</v>
      </c>
      <c r="E12" s="20">
        <f>LEN(B12)</f>
        <v>60</v>
      </c>
      <c r="F12" s="20"/>
      <c r="G12" s="62" t="str">
        <f t="shared" ref="G12:G20" si="0">UPPER(LEFT(B12,C12-1))</f>
        <v>FLOW_KEY </v>
      </c>
      <c r="H12" s="62" t="str">
        <f t="shared" ref="H12:H20" si="1">TRIM(RIGHT(A12,LEN(A12) - (C12+1)))</f>
        <v>        bigint                                  </v>
      </c>
      <c r="I12" s="223">
        <v>1</v>
      </c>
      <c r="J12" s="224">
        <f>VLOOKUP($I12,$AU:$AV,2,FALSE)</f>
        <v>1</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db_custscience_interns.col_1_DB_CUSTBASE_PRODREFRESH_ods_brand_t_distinct_values_table_stats (col_id int, distinct_values bigint) Row format delimited Fields terminated by '\t' Lines terminated by '\n'  Stored as textfile ;</v>
      </c>
      <c r="AJ12" t="s">
        <v>11536</v>
      </c>
      <c r="AM12" s="16" t="str">
        <f>"insert into table "&amp;"db_custscience_interns."&amp;$AH12&amp;"_"&amp;$H$4&amp;"_"&amp;$H$5&amp;"_distinct_values_table_stats select "&amp;"'"&amp;$I12&amp;"'"&amp;" as col_id, count (distinct "&amp;$G12&amp;") as distinct_values"</f>
        <v>insert into table db_custscience_interns.col_1_DB_CUSTBASE_PRODREFRESH_ods_brand_t_distinct_values_table_stats select '1' as col_id, count (distinct FLOW_KEY ) as distinct_values</v>
      </c>
      <c r="AN12" t="s">
        <v>11537</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db_custscience_interns.SUMMARY_of_DB_CUSTBASE_PRODREFRESH_ods_brand_t_distinct_values_table_stats select col_id, distinct_values from db_custscience_interns.col_1_DB_CUSTBASE_PRODREFRESH_ods_brand_t_distinct_values_table_stats ;</v>
      </c>
      <c r="AR12" t="s">
        <v>11538</v>
      </c>
      <c r="AT12" s="283" t="s">
        <v>11539</v>
      </c>
      <c r="AU12" s="212">
        <v>1</v>
      </c>
      <c r="AV12" s="212">
        <v>1</v>
      </c>
      <c r="AX12" s="16" t="str">
        <f>"drop table db_custscience_interns."&amp;$AH12&amp;"_"&amp;$H$4&amp;"_"&amp;$H$5&amp;"_distinct_values_table_stats;"</f>
        <v>drop table db_custscience_interns.col_1_DB_CUSTBASE_PRODREFRESH_ods_brand_t_distinct_values_table_stats;</v>
      </c>
      <c r="AY12" t="s">
        <v>11540</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db_custscience_interns.col_1_DB_CUSTBASE_PRODREFRESH_ods_brand_t_null_value_count_table_stats (col_id int, null_value_count bigint) Row format delimited Fields terminated by '\t' Lines terminated by '\n'  Stored as textfile ;</v>
      </c>
      <c r="BB12" t="s">
        <v>11541</v>
      </c>
      <c r="BE12" s="16" t="str">
        <f t="shared" ref="BE12:BE20" si="2">"insert into table "&amp;"db_custscience_interns."&amp;$AH12&amp;"_"&amp;$H$4&amp;"_"&amp;$H$5&amp;"_null_value_count_table_stats select "&amp;"'"&amp;$I12&amp;"'"&amp;" as col_id, count (email_key) as null_value_count where "&amp;$G12&amp;" IS NULL "</f>
        <v xml:space="preserve">insert into table db_custscience_interns.col_1_DB_CUSTBASE_PRODREFRESH_ods_brand_t_null_value_count_table_stats select '1' as col_id, count (email_key) as null_value_count where FLOW_KEY  IS NULL </v>
      </c>
      <c r="BF12" t="s">
        <v>11542</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db_custscience_interns.SUMMARY_of_DB_CUSTBASE_PRODREFRESH_ods_brand_t_null_value_count_table_stats select col_id, null_value_count from db_custscience_interns.col_1_DB_CUSTBASE_PRODREFRESH_ods_brand_t_null_value_count_table_stats ;</v>
      </c>
      <c r="BJ12" t="s">
        <v>11543</v>
      </c>
      <c r="BL12" s="212" t="s">
        <v>4382</v>
      </c>
      <c r="BM12" s="212">
        <v>1</v>
      </c>
      <c r="BN12" s="212">
        <v>0</v>
      </c>
      <c r="BP12" s="16" t="str">
        <f>"drop table db_custscience_interns."&amp;$AH12&amp;"_"&amp;$H$4&amp;"_"&amp;$H$5&amp;"_null_value_count_table_stats ;"</f>
        <v>drop table db_custscience_interns.col_1_DB_CUSTBASE_PRODREFRESH_ods_brand_t_null_value_count_table_stats ;</v>
      </c>
      <c r="BQ12" t="s">
        <v>4274</v>
      </c>
    </row>
    <row r="13" spans="1:73">
      <c r="A13" s="222" t="s">
        <v>11544</v>
      </c>
      <c r="B13" s="16" t="str">
        <f t="shared" ref="B13:B20" si="3">TRIM(A13)</f>
        <v>brand_key           bigint                                  </v>
      </c>
      <c r="C13" s="20">
        <f t="shared" ref="C13:C20" si="4">SEARCH(" ",B13)</f>
        <v>10</v>
      </c>
      <c r="D13" s="20">
        <f t="shared" ref="D13:D20" si="5">IFERROR(SEARCH(" ",B13,C13+1),0)</f>
        <v>12</v>
      </c>
      <c r="E13" s="20"/>
      <c r="F13" s="20"/>
      <c r="G13" s="36" t="str">
        <f t="shared" si="0"/>
        <v>BRAND_KEY</v>
      </c>
      <c r="H13" s="36" t="str">
        <f t="shared" si="1"/>
        <v>        bigint                                  </v>
      </c>
      <c r="I13" s="226">
        <v>2</v>
      </c>
      <c r="J13" s="224">
        <f t="shared" ref="J13:J20" si="6">VLOOKUP($I13,$AU:$AV,2,FALSE)</f>
        <v>28</v>
      </c>
      <c r="K13" s="224">
        <f t="shared" ref="K13:K20" si="7">VLOOKUP($I13,$BM:$BN,2,FALSE)</f>
        <v>167168854</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0" si="8">"col_"&amp;I13</f>
        <v>col_2</v>
      </c>
      <c r="AI13" s="196" t="str">
        <f t="shared" ref="AI13:AI20"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db_custscience_interns.col_2_DB_CUSTBASE_PRODREFRESH_ods_brand_t_distinct_values_table_stats (col_id int, distinct_values bigint) Row format delimited Fields terminated by '\t' Lines terminated by '\n'  Stored as textfile ;</v>
      </c>
      <c r="AJ13" t="s">
        <v>11545</v>
      </c>
      <c r="AM13" s="16" t="str">
        <f t="shared" ref="AM13:AM20" si="10">"insert into table "&amp;"db_custscience_interns."&amp;$AH13&amp;"_"&amp;$H$4&amp;"_"&amp;$H$5&amp;"_distinct_values_table_stats select "&amp;"'"&amp;$I13&amp;"'"&amp;" as col_id, count (distinct "&amp;$G13&amp;") as distinct_values"</f>
        <v>insert into table db_custscience_interns.col_2_DB_CUSTBASE_PRODREFRESH_ods_brand_t_distinct_values_table_stats select '2' as col_id, count (distinct BRAND_KEY) as distinct_values</v>
      </c>
      <c r="AN13" t="s">
        <v>11546</v>
      </c>
      <c r="AQ13" s="16" t="str">
        <f t="shared" ref="AQ13:AQ20"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db_custscience_interns.SUMMARY_of_DB_CUSTBASE_PRODREFRESH_ods_brand_t_distinct_values_table_stats select col_id, distinct_values from db_custscience_interns.col_2_DB_CUSTBASE_PRODREFRESH_ods_brand_t_distinct_values_table_stats ;</v>
      </c>
      <c r="AR13" t="s">
        <v>11547</v>
      </c>
      <c r="AT13" s="283" t="s">
        <v>11548</v>
      </c>
      <c r="AU13" s="212">
        <v>2</v>
      </c>
      <c r="AV13" s="212">
        <v>28</v>
      </c>
      <c r="AX13" s="16" t="str">
        <f t="shared" ref="AX13:AX20" si="12">"drop table db_custscience_interns."&amp;$AH13&amp;"_"&amp;$H$4&amp;"_"&amp;$H$5&amp;"_distinct_values_table_stats;"</f>
        <v>drop table db_custscience_interns.col_2_DB_CUSTBASE_PRODREFRESH_ods_brand_t_distinct_values_table_stats;</v>
      </c>
      <c r="AY13" t="s">
        <v>11549</v>
      </c>
      <c r="BA13" s="16" t="str">
        <f t="shared" ref="BA13:BA20"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db_custscience_interns.col_2_DB_CUSTBASE_PRODREFRESH_ods_brand_t_null_value_count_table_stats (col_id int, null_value_count bigint) Row format delimited Fields terminated by '\t' Lines terminated by '\n'  Stored as textfile ;</v>
      </c>
      <c r="BB13" t="s">
        <v>11550</v>
      </c>
      <c r="BE13" s="16" t="str">
        <f t="shared" si="2"/>
        <v xml:space="preserve">insert into table db_custscience_interns.col_2_DB_CUSTBASE_PRODREFRESH_ods_brand_t_null_value_count_table_stats select '2' as col_id, count (email_key) as null_value_count where BRAND_KEY IS NULL </v>
      </c>
      <c r="BF13" t="s">
        <v>11551</v>
      </c>
      <c r="BI13" s="16" t="str">
        <f t="shared" ref="BI13:BI20"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db_custscience_interns.SUMMARY_of_DB_CUSTBASE_PRODREFRESH_ods_brand_t_null_value_count_table_stats select col_id, null_value_count from db_custscience_interns.col_2_DB_CUSTBASE_PRODREFRESH_ods_brand_t_null_value_count_table_stats ;</v>
      </c>
      <c r="BJ13" t="s">
        <v>11552</v>
      </c>
      <c r="BL13" s="212" t="s">
        <v>4383</v>
      </c>
      <c r="BM13" s="212">
        <v>2</v>
      </c>
      <c r="BN13" s="212">
        <v>167168854</v>
      </c>
      <c r="BP13" s="16" t="str">
        <f t="shared" ref="BP13:BP20" si="15">"drop table db_custscience_interns."&amp;$AH13&amp;"_"&amp;$H$4&amp;"_"&amp;$H$5&amp;"_null_value_count_table_stats ;"</f>
        <v>drop table db_custscience_interns.col_2_DB_CUSTBASE_PRODREFRESH_ods_brand_t_null_value_count_table_stats ;</v>
      </c>
      <c r="BQ13" t="s">
        <v>4275</v>
      </c>
    </row>
    <row r="14" spans="1:73">
      <c r="A14" s="222" t="s">
        <v>11553</v>
      </c>
      <c r="B14" s="16" t="str">
        <f t="shared" si="3"/>
        <v>brand_nm            string                                  </v>
      </c>
      <c r="C14" s="20">
        <f t="shared" si="4"/>
        <v>10</v>
      </c>
      <c r="D14" s="20">
        <f t="shared" si="5"/>
        <v>12</v>
      </c>
      <c r="E14" s="20"/>
      <c r="F14" s="20"/>
      <c r="G14" s="36" t="str">
        <f t="shared" si="0"/>
        <v>BRAND_NM </v>
      </c>
      <c r="H14" s="36" t="str">
        <f t="shared" si="1"/>
        <v>        string                                  </v>
      </c>
      <c r="I14" s="226">
        <v>3</v>
      </c>
      <c r="J14" s="224">
        <f t="shared" si="6"/>
        <v>23</v>
      </c>
      <c r="K14" s="224">
        <f t="shared" si="7"/>
        <v>74858813</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db_custscience_interns.col_3_DB_CUSTBASE_PRODREFRESH_ods_brand_t_distinct_values_table_stats (col_id int, distinct_values bigint) Row format delimited Fields terminated by '\t' Lines terminated by '\n'  Stored as textfile ;</v>
      </c>
      <c r="AJ14" t="s">
        <v>11554</v>
      </c>
      <c r="AM14" s="16" t="str">
        <f t="shared" si="10"/>
        <v>insert into table db_custscience_interns.col_3_DB_CUSTBASE_PRODREFRESH_ods_brand_t_distinct_values_table_stats select '3' as col_id, count (distinct BRAND_NM ) as distinct_values</v>
      </c>
      <c r="AN14" t="s">
        <v>11555</v>
      </c>
      <c r="AQ14" s="16" t="str">
        <f t="shared" si="11"/>
        <v>insert into table db_custscience_interns.SUMMARY_of_DB_CUSTBASE_PRODREFRESH_ods_brand_t_distinct_values_table_stats select col_id, distinct_values from db_custscience_interns.col_3_DB_CUSTBASE_PRODREFRESH_ods_brand_t_distinct_values_table_stats ;</v>
      </c>
      <c r="AR14" t="s">
        <v>11556</v>
      </c>
      <c r="AT14" s="283" t="s">
        <v>11557</v>
      </c>
      <c r="AU14" s="212">
        <v>3</v>
      </c>
      <c r="AV14" s="212">
        <v>23</v>
      </c>
      <c r="AX14" s="16" t="str">
        <f t="shared" si="12"/>
        <v>drop table db_custscience_interns.col_3_DB_CUSTBASE_PRODREFRESH_ods_brand_t_distinct_values_table_stats;</v>
      </c>
      <c r="AY14" t="s">
        <v>11558</v>
      </c>
      <c r="BA14" s="16" t="str">
        <f t="shared" si="13"/>
        <v>create table db_custscience_interns.col_3_DB_CUSTBASE_PRODREFRESH_ods_brand_t_null_value_count_table_stats (col_id int, null_value_count bigint) Row format delimited Fields terminated by '\t' Lines terminated by '\n'  Stored as textfile ;</v>
      </c>
      <c r="BB14" t="s">
        <v>11559</v>
      </c>
      <c r="BE14" s="16" t="str">
        <f t="shared" si="2"/>
        <v xml:space="preserve">insert into table db_custscience_interns.col_3_DB_CUSTBASE_PRODREFRESH_ods_brand_t_null_value_count_table_stats select '3' as col_id, count (email_key) as null_value_count where BRAND_NM  IS NULL </v>
      </c>
      <c r="BF14" t="s">
        <v>11560</v>
      </c>
      <c r="BI14" s="16" t="str">
        <f t="shared" si="14"/>
        <v>insert into table db_custscience_interns.SUMMARY_of_DB_CUSTBASE_PRODREFRESH_ods_brand_t_null_value_count_table_stats select col_id, null_value_count from db_custscience_interns.col_3_DB_CUSTBASE_PRODREFRESH_ods_brand_t_null_value_count_table_stats ;</v>
      </c>
      <c r="BJ14" t="s">
        <v>11561</v>
      </c>
      <c r="BL14" s="212" t="s">
        <v>4384</v>
      </c>
      <c r="BM14" s="212">
        <v>3</v>
      </c>
      <c r="BN14" s="212">
        <v>74858813</v>
      </c>
      <c r="BP14" s="16" t="str">
        <f t="shared" si="15"/>
        <v>drop table db_custscience_interns.col_3_DB_CUSTBASE_PRODREFRESH_ods_brand_t_null_value_count_table_stats ;</v>
      </c>
      <c r="BQ14" t="s">
        <v>4276</v>
      </c>
    </row>
    <row r="15" spans="1:73">
      <c r="A15" s="222" t="s">
        <v>5660</v>
      </c>
      <c r="B15" s="16" t="str">
        <f t="shared" si="3"/>
        <v>brand_abbr_code     string                                  </v>
      </c>
      <c r="C15" s="20">
        <f t="shared" si="4"/>
        <v>16</v>
      </c>
      <c r="D15" s="20">
        <f t="shared" si="5"/>
        <v>18</v>
      </c>
      <c r="E15" s="20"/>
      <c r="F15" s="20"/>
      <c r="G15" s="36" t="str">
        <f t="shared" si="0"/>
        <v>BRAND_ABBR_CODE</v>
      </c>
      <c r="H15" s="36" t="str">
        <f t="shared" si="1"/>
        <v>  string                                  </v>
      </c>
      <c r="I15" s="226">
        <v>4</v>
      </c>
      <c r="J15" s="224">
        <f t="shared" si="6"/>
        <v>9</v>
      </c>
      <c r="K15" s="224">
        <f t="shared" si="7"/>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db_custscience_interns.col_4_DB_CUSTBASE_PRODREFRESH_ods_brand_t_distinct_values_table_stats (col_id int, distinct_values bigint) Row format delimited Fields terminated by '\t' Lines terminated by '\n'  Stored as textfile ;</v>
      </c>
      <c r="AJ15" t="s">
        <v>11562</v>
      </c>
      <c r="AM15" s="16" t="str">
        <f t="shared" si="10"/>
        <v>insert into table db_custscience_interns.col_4_DB_CUSTBASE_PRODREFRESH_ods_brand_t_distinct_values_table_stats select '4' as col_id, count (distinct BRAND_ABBR_CODE) as distinct_values</v>
      </c>
      <c r="AN15" t="s">
        <v>11563</v>
      </c>
      <c r="AQ15" s="16" t="str">
        <f t="shared" si="11"/>
        <v>insert into table db_custscience_interns.SUMMARY_of_DB_CUSTBASE_PRODREFRESH_ods_brand_t_distinct_values_table_stats select col_id, distinct_values from db_custscience_interns.col_4_DB_CUSTBASE_PRODREFRESH_ods_brand_t_distinct_values_table_stats ;</v>
      </c>
      <c r="AR15" t="s">
        <v>11564</v>
      </c>
      <c r="AT15" s="283" t="s">
        <v>11565</v>
      </c>
      <c r="AU15" s="212">
        <v>4</v>
      </c>
      <c r="AV15" s="212">
        <v>9</v>
      </c>
      <c r="AX15" s="16" t="str">
        <f t="shared" si="12"/>
        <v>drop table db_custscience_interns.col_4_DB_CUSTBASE_PRODREFRESH_ods_brand_t_distinct_values_table_stats;</v>
      </c>
      <c r="AY15" t="s">
        <v>11566</v>
      </c>
      <c r="BA15" s="16" t="str">
        <f t="shared" si="13"/>
        <v>create table db_custscience_interns.col_4_DB_CUSTBASE_PRODREFRESH_ods_brand_t_null_value_count_table_stats (col_id int, null_value_count bigint) Row format delimited Fields terminated by '\t' Lines terminated by '\n'  Stored as textfile ;</v>
      </c>
      <c r="BB15" t="s">
        <v>11567</v>
      </c>
      <c r="BE15" s="16" t="str">
        <f t="shared" si="2"/>
        <v xml:space="preserve">insert into table db_custscience_interns.col_4_DB_CUSTBASE_PRODREFRESH_ods_brand_t_null_value_count_table_stats select '4' as col_id, count (email_key) as null_value_count where BRAND_ABBR_CODE IS NULL </v>
      </c>
      <c r="BF15" t="s">
        <v>11568</v>
      </c>
      <c r="BI15" s="16" t="str">
        <f t="shared" si="14"/>
        <v>insert into table db_custscience_interns.SUMMARY_of_DB_CUSTBASE_PRODREFRESH_ods_brand_t_null_value_count_table_stats select col_id, null_value_count from db_custscience_interns.col_4_DB_CUSTBASE_PRODREFRESH_ods_brand_t_null_value_count_table_stats ;</v>
      </c>
      <c r="BJ15" t="s">
        <v>11569</v>
      </c>
      <c r="BL15" s="212" t="s">
        <v>4385</v>
      </c>
      <c r="BM15" s="212">
        <v>4</v>
      </c>
      <c r="BN15" s="212">
        <v>0</v>
      </c>
      <c r="BP15" s="16" t="str">
        <f t="shared" si="15"/>
        <v>drop table db_custscience_interns.col_4_DB_CUSTBASE_PRODREFRESH_ods_brand_t_null_value_count_table_stats ;</v>
      </c>
      <c r="BQ15" t="s">
        <v>4277</v>
      </c>
    </row>
    <row r="16" spans="1:73">
      <c r="A16" s="222" t="s">
        <v>5664</v>
      </c>
      <c r="B16" s="16" t="str">
        <f t="shared" si="3"/>
        <v>country_code        string                                  </v>
      </c>
      <c r="C16" s="20">
        <f t="shared" si="4"/>
        <v>14</v>
      </c>
      <c r="D16" s="20">
        <f t="shared" si="5"/>
        <v>16</v>
      </c>
      <c r="E16" s="20"/>
      <c r="F16" s="20"/>
      <c r="G16" s="36" t="str">
        <f t="shared" si="0"/>
        <v>COUNTRY_CODE </v>
      </c>
      <c r="H16" s="36" t="str">
        <f t="shared" si="1"/>
        <v>    string                                  </v>
      </c>
      <c r="I16" s="226">
        <v>5</v>
      </c>
      <c r="J16" s="224">
        <f t="shared" si="6"/>
        <v>7</v>
      </c>
      <c r="K16" s="224">
        <f t="shared" si="7"/>
        <v>199057039</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db_custscience_interns.col_5_DB_CUSTBASE_PRODREFRESH_ods_brand_t_distinct_values_table_stats (col_id int, distinct_values bigint) Row format delimited Fields terminated by '\t' Lines terminated by '\n'  Stored as textfile ;</v>
      </c>
      <c r="AJ16" t="s">
        <v>11570</v>
      </c>
      <c r="AM16" s="16" t="str">
        <f t="shared" si="10"/>
        <v>insert into table db_custscience_interns.col_5_DB_CUSTBASE_PRODREFRESH_ods_brand_t_distinct_values_table_stats select '5' as col_id, count (distinct COUNTRY_CODE ) as distinct_values</v>
      </c>
      <c r="AN16" t="s">
        <v>11571</v>
      </c>
      <c r="AQ16" s="16" t="str">
        <f t="shared" si="11"/>
        <v>insert into table db_custscience_interns.SUMMARY_of_DB_CUSTBASE_PRODREFRESH_ods_brand_t_distinct_values_table_stats select col_id, distinct_values from db_custscience_interns.col_5_DB_CUSTBASE_PRODREFRESH_ods_brand_t_distinct_values_table_stats ;</v>
      </c>
      <c r="AR16" t="s">
        <v>11572</v>
      </c>
      <c r="AT16" s="283" t="s">
        <v>11573</v>
      </c>
      <c r="AU16" s="212">
        <v>5</v>
      </c>
      <c r="AV16" s="212">
        <v>7</v>
      </c>
      <c r="AX16" s="16" t="str">
        <f t="shared" si="12"/>
        <v>drop table db_custscience_interns.col_5_DB_CUSTBASE_PRODREFRESH_ods_brand_t_distinct_values_table_stats;</v>
      </c>
      <c r="AY16" t="s">
        <v>11574</v>
      </c>
      <c r="BA16" s="16" t="str">
        <f t="shared" si="13"/>
        <v>create table db_custscience_interns.col_5_DB_CUSTBASE_PRODREFRESH_ods_brand_t_null_value_count_table_stats (col_id int, null_value_count bigint) Row format delimited Fields terminated by '\t' Lines terminated by '\n'  Stored as textfile ;</v>
      </c>
      <c r="BB16" t="s">
        <v>11575</v>
      </c>
      <c r="BE16" s="16" t="str">
        <f t="shared" si="2"/>
        <v xml:space="preserve">insert into table db_custscience_interns.col_5_DB_CUSTBASE_PRODREFRESH_ods_brand_t_null_value_count_table_stats select '5' as col_id, count (email_key) as null_value_count where COUNTRY_CODE  IS NULL </v>
      </c>
      <c r="BF16" t="s">
        <v>11576</v>
      </c>
      <c r="BI16" s="16" t="str">
        <f t="shared" si="14"/>
        <v>insert into table db_custscience_interns.SUMMARY_of_DB_CUSTBASE_PRODREFRESH_ods_brand_t_null_value_count_table_stats select col_id, null_value_count from db_custscience_interns.col_5_DB_CUSTBASE_PRODREFRESH_ods_brand_t_null_value_count_table_stats ;</v>
      </c>
      <c r="BJ16" t="s">
        <v>11577</v>
      </c>
      <c r="BL16" s="212" t="s">
        <v>4386</v>
      </c>
      <c r="BM16" s="212">
        <v>5</v>
      </c>
      <c r="BN16" s="212">
        <v>199057039</v>
      </c>
      <c r="BP16" s="16" t="str">
        <f t="shared" si="15"/>
        <v>drop table db_custscience_interns.col_5_DB_CUSTBASE_PRODREFRESH_ods_brand_t_null_value_count_table_stats ;</v>
      </c>
      <c r="BQ16" t="s">
        <v>4278</v>
      </c>
    </row>
    <row r="17" spans="1:69">
      <c r="A17" s="222" t="s">
        <v>4765</v>
      </c>
      <c r="B17" s="16" t="str">
        <f t="shared" si="3"/>
        <v>ins_dt              string                                  </v>
      </c>
      <c r="C17" s="20">
        <f t="shared" si="4"/>
        <v>8</v>
      </c>
      <c r="D17" s="20">
        <f t="shared" si="5"/>
        <v>10</v>
      </c>
      <c r="E17" s="20"/>
      <c r="F17" s="20"/>
      <c r="G17" s="36" t="str">
        <f t="shared" si="0"/>
        <v>INS_DT </v>
      </c>
      <c r="H17" s="36" t="str">
        <f t="shared" si="1"/>
        <v>          string                                  </v>
      </c>
      <c r="I17" s="226">
        <v>6</v>
      </c>
      <c r="J17" s="224">
        <f t="shared" si="6"/>
        <v>5</v>
      </c>
      <c r="K17" s="224">
        <f t="shared" si="7"/>
        <v>199057039</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db_custscience_interns.col_6_DB_CUSTBASE_PRODREFRESH_ods_brand_t_distinct_values_table_stats (col_id int, distinct_values bigint) Row format delimited Fields terminated by '\t' Lines terminated by '\n'  Stored as textfile ;</v>
      </c>
      <c r="AJ17" t="s">
        <v>11578</v>
      </c>
      <c r="AM17" s="16" t="str">
        <f t="shared" si="10"/>
        <v>insert into table db_custscience_interns.col_6_DB_CUSTBASE_PRODREFRESH_ods_brand_t_distinct_values_table_stats select '6' as col_id, count (distinct INS_DT ) as distinct_values</v>
      </c>
      <c r="AN17" t="s">
        <v>11579</v>
      </c>
      <c r="AQ17" s="16" t="str">
        <f t="shared" si="11"/>
        <v>insert into table db_custscience_interns.SUMMARY_of_DB_CUSTBASE_PRODREFRESH_ods_brand_t_distinct_values_table_stats select col_id, distinct_values from db_custscience_interns.col_6_DB_CUSTBASE_PRODREFRESH_ods_brand_t_distinct_values_table_stats ;</v>
      </c>
      <c r="AR17" t="s">
        <v>11580</v>
      </c>
      <c r="AT17" s="283" t="s">
        <v>6537</v>
      </c>
      <c r="AU17" s="212">
        <v>6</v>
      </c>
      <c r="AV17" s="212">
        <v>5</v>
      </c>
      <c r="AX17" s="16" t="str">
        <f t="shared" si="12"/>
        <v>drop table db_custscience_interns.col_6_DB_CUSTBASE_PRODREFRESH_ods_brand_t_distinct_values_table_stats;</v>
      </c>
      <c r="AY17" t="s">
        <v>11581</v>
      </c>
      <c r="BA17" s="16" t="str">
        <f t="shared" si="13"/>
        <v>create table db_custscience_interns.col_6_DB_CUSTBASE_PRODREFRESH_ods_brand_t_null_value_count_table_stats (col_id int, null_value_count bigint) Row format delimited Fields terminated by '\t' Lines terminated by '\n'  Stored as textfile ;</v>
      </c>
      <c r="BB17" t="s">
        <v>11582</v>
      </c>
      <c r="BE17" s="16" t="str">
        <f t="shared" si="2"/>
        <v xml:space="preserve">insert into table db_custscience_interns.col_6_DB_CUSTBASE_PRODREFRESH_ods_brand_t_null_value_count_table_stats select '6' as col_id, count (email_key) as null_value_count where INS_DT  IS NULL </v>
      </c>
      <c r="BF17" t="s">
        <v>11583</v>
      </c>
      <c r="BI17" s="16" t="str">
        <f t="shared" si="14"/>
        <v>insert into table db_custscience_interns.SUMMARY_of_DB_CUSTBASE_PRODREFRESH_ods_brand_t_null_value_count_table_stats select col_id, null_value_count from db_custscience_interns.col_6_DB_CUSTBASE_PRODREFRESH_ods_brand_t_null_value_count_table_stats ;</v>
      </c>
      <c r="BJ17" t="s">
        <v>11584</v>
      </c>
      <c r="BL17" s="212" t="s">
        <v>4387</v>
      </c>
      <c r="BM17" s="212">
        <v>6</v>
      </c>
      <c r="BN17" s="212">
        <v>199057039</v>
      </c>
      <c r="BP17" s="16" t="str">
        <f t="shared" si="15"/>
        <v>drop table db_custscience_interns.col_6_DB_CUSTBASE_PRODREFRESH_ods_brand_t_null_value_count_table_stats ;</v>
      </c>
      <c r="BQ17" t="s">
        <v>4279</v>
      </c>
    </row>
    <row r="18" spans="1:69">
      <c r="A18" s="222" t="s">
        <v>5289</v>
      </c>
      <c r="B18" s="16" t="str">
        <f t="shared" si="3"/>
        <v>updt_dt             string                                  </v>
      </c>
      <c r="C18" s="20">
        <f t="shared" si="4"/>
        <v>8</v>
      </c>
      <c r="D18" s="20">
        <f t="shared" si="5"/>
        <v>10</v>
      </c>
      <c r="E18" s="20"/>
      <c r="F18" s="20"/>
      <c r="G18" s="36" t="str">
        <f t="shared" si="0"/>
        <v>UPDT_DT</v>
      </c>
      <c r="H18" s="36" t="str">
        <f t="shared" si="1"/>
        <v>          string                                  </v>
      </c>
      <c r="I18" s="226">
        <v>7</v>
      </c>
      <c r="J18" s="224">
        <f t="shared" si="6"/>
        <v>5</v>
      </c>
      <c r="K18" s="224">
        <f t="shared" si="7"/>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db_custscience_interns.col_7_DB_CUSTBASE_PRODREFRESH_ods_brand_t_distinct_values_table_stats (col_id int, distinct_values bigint) Row format delimited Fields terminated by '\t' Lines terminated by '\n'  Stored as textfile ;</v>
      </c>
      <c r="AJ18" t="s">
        <v>11585</v>
      </c>
      <c r="AM18" s="16" t="str">
        <f t="shared" si="10"/>
        <v>insert into table db_custscience_interns.col_7_DB_CUSTBASE_PRODREFRESH_ods_brand_t_distinct_values_table_stats select '7' as col_id, count (distinct UPDT_DT) as distinct_values</v>
      </c>
      <c r="AN18" t="s">
        <v>11586</v>
      </c>
      <c r="AQ18" s="16" t="str">
        <f t="shared" si="11"/>
        <v>insert into table db_custscience_interns.SUMMARY_of_DB_CUSTBASE_PRODREFRESH_ods_brand_t_distinct_values_table_stats select col_id, distinct_values from db_custscience_interns.col_7_DB_CUSTBASE_PRODREFRESH_ods_brand_t_distinct_values_table_stats ;</v>
      </c>
      <c r="AR18" t="s">
        <v>11587</v>
      </c>
      <c r="AT18" s="283" t="s">
        <v>11588</v>
      </c>
      <c r="AU18" s="212">
        <v>7</v>
      </c>
      <c r="AV18" s="212">
        <v>5</v>
      </c>
      <c r="AX18" s="16" t="str">
        <f t="shared" si="12"/>
        <v>drop table db_custscience_interns.col_7_DB_CUSTBASE_PRODREFRESH_ods_brand_t_distinct_values_table_stats;</v>
      </c>
      <c r="AY18" t="s">
        <v>11589</v>
      </c>
      <c r="BA18" s="16" t="str">
        <f t="shared" si="13"/>
        <v>create table db_custscience_interns.col_7_DB_CUSTBASE_PRODREFRESH_ods_brand_t_null_value_count_table_stats (col_id int, null_value_count bigint) Row format delimited Fields terminated by '\t' Lines terminated by '\n'  Stored as textfile ;</v>
      </c>
      <c r="BB18" t="s">
        <v>11590</v>
      </c>
      <c r="BE18" s="16" t="str">
        <f t="shared" si="2"/>
        <v xml:space="preserve">insert into table db_custscience_interns.col_7_DB_CUSTBASE_PRODREFRESH_ods_brand_t_null_value_count_table_stats select '7' as col_id, count (email_key) as null_value_count where UPDT_DT IS NULL </v>
      </c>
      <c r="BF18" t="s">
        <v>11591</v>
      </c>
      <c r="BI18" s="16" t="str">
        <f t="shared" si="14"/>
        <v>insert into table db_custscience_interns.SUMMARY_of_DB_CUSTBASE_PRODREFRESH_ods_brand_t_null_value_count_table_stats select col_id, null_value_count from db_custscience_interns.col_7_DB_CUSTBASE_PRODREFRESH_ods_brand_t_null_value_count_table_stats ;</v>
      </c>
      <c r="BJ18" t="s">
        <v>11592</v>
      </c>
      <c r="BL18" s="212" t="s">
        <v>4388</v>
      </c>
      <c r="BM18" s="212">
        <v>7</v>
      </c>
      <c r="BN18" s="212">
        <v>0</v>
      </c>
      <c r="BP18" s="16" t="str">
        <f t="shared" si="15"/>
        <v>drop table db_custscience_interns.col_7_DB_CUSTBASE_PRODREFRESH_ods_brand_t_null_value_count_table_stats ;</v>
      </c>
      <c r="BQ18" t="s">
        <v>4280</v>
      </c>
    </row>
    <row r="19" spans="1:69">
      <c r="A19" s="222" t="s">
        <v>5188</v>
      </c>
      <c r="B19" s="16" t="str">
        <f t="shared" si="3"/>
        <v>crt_tmst            string                                  </v>
      </c>
      <c r="C19" s="20">
        <f t="shared" si="4"/>
        <v>10</v>
      </c>
      <c r="D19" s="20">
        <f t="shared" si="5"/>
        <v>12</v>
      </c>
      <c r="E19" s="20"/>
      <c r="F19" s="20"/>
      <c r="G19" s="36" t="str">
        <f t="shared" si="0"/>
        <v>CRT_TMST </v>
      </c>
      <c r="H19" s="36" t="str">
        <f t="shared" si="1"/>
        <v>        string                                  </v>
      </c>
      <c r="I19" s="226">
        <v>8</v>
      </c>
      <c r="J19" s="224">
        <f t="shared" si="6"/>
        <v>1</v>
      </c>
      <c r="K19" s="224">
        <f t="shared" si="7"/>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db_custscience_interns.col_8_DB_CUSTBASE_PRODREFRESH_ods_brand_t_distinct_values_table_stats (col_id int, distinct_values bigint) Row format delimited Fields terminated by '\t' Lines terminated by '\n'  Stored as textfile ;</v>
      </c>
      <c r="AJ19" t="s">
        <v>11593</v>
      </c>
      <c r="AM19" s="16" t="str">
        <f t="shared" si="10"/>
        <v>insert into table db_custscience_interns.col_8_DB_CUSTBASE_PRODREFRESH_ods_brand_t_distinct_values_table_stats select '8' as col_id, count (distinct CRT_TMST ) as distinct_values</v>
      </c>
      <c r="AN19" t="s">
        <v>11594</v>
      </c>
      <c r="AQ19" s="16" t="str">
        <f t="shared" si="11"/>
        <v>insert into table db_custscience_interns.SUMMARY_of_DB_CUSTBASE_PRODREFRESH_ods_brand_t_distinct_values_table_stats select col_id, distinct_values from db_custscience_interns.col_8_DB_CUSTBASE_PRODREFRESH_ods_brand_t_distinct_values_table_stats ;</v>
      </c>
      <c r="AR19" t="s">
        <v>11595</v>
      </c>
      <c r="AT19" s="283" t="s">
        <v>5714</v>
      </c>
      <c r="AU19" s="212">
        <v>8</v>
      </c>
      <c r="AV19" s="212">
        <v>1</v>
      </c>
      <c r="AX19" s="16" t="str">
        <f t="shared" si="12"/>
        <v>drop table db_custscience_interns.col_8_DB_CUSTBASE_PRODREFRESH_ods_brand_t_distinct_values_table_stats;</v>
      </c>
      <c r="AY19" t="s">
        <v>11596</v>
      </c>
      <c r="BA19" s="16" t="str">
        <f t="shared" si="13"/>
        <v>create table db_custscience_interns.col_8_DB_CUSTBASE_PRODREFRESH_ods_brand_t_null_value_count_table_stats (col_id int, null_value_count bigint) Row format delimited Fields terminated by '\t' Lines terminated by '\n'  Stored as textfile ;</v>
      </c>
      <c r="BB19" t="s">
        <v>11597</v>
      </c>
      <c r="BE19" s="16" t="str">
        <f t="shared" si="2"/>
        <v xml:space="preserve">insert into table db_custscience_interns.col_8_DB_CUSTBASE_PRODREFRESH_ods_brand_t_null_value_count_table_stats select '8' as col_id, count (email_key) as null_value_count where CRT_TMST  IS NULL </v>
      </c>
      <c r="BF19" t="s">
        <v>11598</v>
      </c>
      <c r="BI19" s="16" t="str">
        <f t="shared" si="14"/>
        <v>insert into table db_custscience_interns.SUMMARY_of_DB_CUSTBASE_PRODREFRESH_ods_brand_t_null_value_count_table_stats select col_id, null_value_count from db_custscience_interns.col_8_DB_CUSTBASE_PRODREFRESH_ods_brand_t_null_value_count_table_stats ;</v>
      </c>
      <c r="BJ19" t="s">
        <v>11599</v>
      </c>
      <c r="BL19" s="212" t="s">
        <v>4389</v>
      </c>
      <c r="BM19" s="212">
        <v>8</v>
      </c>
      <c r="BN19" s="212">
        <v>0</v>
      </c>
      <c r="BP19" s="16" t="str">
        <f t="shared" si="15"/>
        <v>drop table db_custscience_interns.col_8_DB_CUSTBASE_PRODREFRESH_ods_brand_t_null_value_count_table_stats ;</v>
      </c>
      <c r="BQ19" t="s">
        <v>4281</v>
      </c>
    </row>
    <row r="20" spans="1:69">
      <c r="A20" s="222" t="s">
        <v>5491</v>
      </c>
      <c r="B20" s="16" t="str">
        <f t="shared" si="3"/>
        <v>updt_tmst           string </v>
      </c>
      <c r="C20" s="20">
        <f t="shared" si="4"/>
        <v>10</v>
      </c>
      <c r="D20" s="20">
        <f t="shared" si="5"/>
        <v>12</v>
      </c>
      <c r="E20" s="20"/>
      <c r="F20" s="20"/>
      <c r="G20" s="36" t="str">
        <f t="shared" si="0"/>
        <v>UPDT_TMST</v>
      </c>
      <c r="H20" s="36" t="str">
        <f t="shared" si="1"/>
        <v>        string </v>
      </c>
      <c r="I20" s="226">
        <v>9</v>
      </c>
      <c r="J20" s="224">
        <f t="shared" si="6"/>
        <v>1</v>
      </c>
      <c r="K20" s="224">
        <f t="shared" si="7"/>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db_custscience_interns.col_9_DB_CUSTBASE_PRODREFRESH_ods_brand_t_distinct_values_table_stats (col_id int, distinct_values bigint) Row format delimited Fields terminated by '\t' Lines terminated by '\n'  Stored as textfile ;</v>
      </c>
      <c r="AJ20" t="s">
        <v>11600</v>
      </c>
      <c r="AM20" s="16" t="str">
        <f t="shared" si="10"/>
        <v>insert into table db_custscience_interns.col_9_DB_CUSTBASE_PRODREFRESH_ods_brand_t_distinct_values_table_stats select '9' as col_id, count (distinct UPDT_TMST) as distinct_values</v>
      </c>
      <c r="AN20" t="s">
        <v>11601</v>
      </c>
      <c r="AQ20" s="16" t="str">
        <f t="shared" si="11"/>
        <v>insert into table db_custscience_interns.SUMMARY_of_DB_CUSTBASE_PRODREFRESH_ods_brand_t_distinct_values_table_stats select col_id, distinct_values from db_custscience_interns.col_9_DB_CUSTBASE_PRODREFRESH_ods_brand_t_distinct_values_table_stats ;</v>
      </c>
      <c r="AR20" t="s">
        <v>11602</v>
      </c>
      <c r="AT20" s="283" t="s">
        <v>5619</v>
      </c>
      <c r="AU20" s="212">
        <v>9</v>
      </c>
      <c r="AV20" s="212">
        <v>1</v>
      </c>
      <c r="AX20" s="16" t="str">
        <f t="shared" si="12"/>
        <v>drop table db_custscience_interns.col_9_DB_CUSTBASE_PRODREFRESH_ods_brand_t_distinct_values_table_stats;</v>
      </c>
      <c r="AY20" t="s">
        <v>11603</v>
      </c>
      <c r="BA20" s="16" t="str">
        <f t="shared" si="13"/>
        <v>create table db_custscience_interns.col_9_DB_CUSTBASE_PRODREFRESH_ods_brand_t_null_value_count_table_stats (col_id int, null_value_count bigint) Row format delimited Fields terminated by '\t' Lines terminated by '\n'  Stored as textfile ;</v>
      </c>
      <c r="BB20" t="s">
        <v>11604</v>
      </c>
      <c r="BE20" s="16" t="str">
        <f t="shared" si="2"/>
        <v xml:space="preserve">insert into table db_custscience_interns.col_9_DB_CUSTBASE_PRODREFRESH_ods_brand_t_null_value_count_table_stats select '9' as col_id, count (email_key) as null_value_count where UPDT_TMST IS NULL </v>
      </c>
      <c r="BF20" t="s">
        <v>11605</v>
      </c>
      <c r="BI20" s="16" t="str">
        <f t="shared" si="14"/>
        <v>insert into table db_custscience_interns.SUMMARY_of_DB_CUSTBASE_PRODREFRESH_ods_brand_t_null_value_count_table_stats select col_id, null_value_count from db_custscience_interns.col_9_DB_CUSTBASE_PRODREFRESH_ods_brand_t_null_value_count_table_stats ;</v>
      </c>
      <c r="BJ20" t="s">
        <v>11606</v>
      </c>
      <c r="BL20" s="212" t="s">
        <v>4390</v>
      </c>
      <c r="BM20" s="212">
        <v>9</v>
      </c>
      <c r="BN20" s="212">
        <v>0</v>
      </c>
      <c r="BP20" s="16" t="str">
        <f t="shared" si="15"/>
        <v>drop table db_custscience_interns.col_9_DB_CUSTBASE_PRODREFRESH_ods_brand_t_null_value_count_table_stats ;</v>
      </c>
      <c r="BQ20" t="s">
        <v>4282</v>
      </c>
    </row>
    <row r="21" spans="1:69">
      <c r="AN21" t="s">
        <v>4089</v>
      </c>
      <c r="AT21" s="281"/>
      <c r="BF21" t="s">
        <v>4089</v>
      </c>
    </row>
    <row r="22" spans="1:69" ht="409.5">
      <c r="A22" s="1" t="s">
        <v>11526</v>
      </c>
      <c r="AQ22" s="3" t="s">
        <v>11607</v>
      </c>
      <c r="AT22" s="281" t="s">
        <v>11548</v>
      </c>
    </row>
    <row r="23" spans="1:69">
      <c r="A23" s="222" t="s">
        <v>11527</v>
      </c>
      <c r="AT23" s="281" t="s">
        <v>11557</v>
      </c>
    </row>
    <row r="24" spans="1:69">
      <c r="AT24" s="281" t="s">
        <v>11565</v>
      </c>
    </row>
    <row r="25" spans="1:69">
      <c r="AT25" s="281" t="s">
        <v>11573</v>
      </c>
    </row>
    <row r="26" spans="1:69">
      <c r="AT26" s="281" t="s">
        <v>6537</v>
      </c>
    </row>
    <row r="27" spans="1:69">
      <c r="AT27" s="281" t="s">
        <v>11588</v>
      </c>
    </row>
    <row r="28" spans="1:69">
      <c r="AT28" s="281" t="s">
        <v>5714</v>
      </c>
    </row>
    <row r="29" spans="1:69">
      <c r="AT29" s="281" t="s">
        <v>5619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48"/>
  <sheetViews>
    <sheetView topLeftCell="B1"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3" max="53" width="18.42578125" customWidth="1"/>
    <col min="56" max="56" width="4" customWidth="1"/>
    <col min="57" max="57" width="31.42578125" customWidth="1"/>
    <col min="58" max="58" width="25.42578125" customWidth="1"/>
    <col min="59" max="59" width="22.28515625" customWidth="1"/>
    <col min="60" max="60" width="8.85546875" hidden="1" customWidth="1"/>
    <col min="61" max="61" width="8.85546875" style="16"/>
    <col min="62" max="62" width="19.7109375" customWidth="1"/>
    <col min="63" max="63" width="16.140625" customWidth="1"/>
    <col min="64" max="64" width="17.140625" customWidth="1"/>
    <col min="66" max="66" width="10.85546875" customWidth="1"/>
  </cols>
  <sheetData>
    <row r="1" spans="1:73" ht="19.5" thickBot="1">
      <c r="G1" s="218" t="str">
        <f>UPPER(H5)</f>
        <v>ODS_CAMPAIGN_T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DB_CUSTBASE_PRODREFRESH.ods_campaign_t acquisition_date = "22-APR-17" limit 10000;'&gt;DB_CUSTBASE_PRODREFRESH_DB_CUSTBASE_PRODREFRESH.ods_campaign_t_10k_sample.txt;</v>
      </c>
    </row>
    <row r="4" spans="1:73" ht="15.75" thickBot="1">
      <c r="G4" s="3" t="s">
        <v>88</v>
      </c>
      <c r="H4" s="219" t="str">
        <f>LEFT(H6,(FIND(".",H6)-1))</f>
        <v>DB_CUSTBASE_PRODREFRESH</v>
      </c>
      <c r="I4" s="219"/>
      <c r="J4" s="219"/>
      <c r="K4" s="219"/>
      <c r="L4" s="219"/>
      <c r="M4" s="219"/>
      <c r="N4" s="40" t="s">
        <v>108</v>
      </c>
      <c r="AM4" s="15" t="s">
        <v>4049</v>
      </c>
      <c r="BE4" s="15" t="s">
        <v>4049</v>
      </c>
      <c r="BU4" t="s">
        <v>11608</v>
      </c>
    </row>
    <row r="5" spans="1:73">
      <c r="B5" s="9"/>
      <c r="G5" s="3" t="s">
        <v>89</v>
      </c>
      <c r="H5" s="219" t="str">
        <f>RIGHT(H6,(LEN(H6)-(FIND(".",H6))))</f>
        <v>ods_campaign_t</v>
      </c>
      <c r="I5" s="219"/>
      <c r="J5" s="219"/>
      <c r="K5" s="219"/>
      <c r="L5" s="219"/>
      <c r="M5" s="219"/>
      <c r="AM5" s="60" t="s">
        <v>11192</v>
      </c>
      <c r="BE5" s="60" t="s">
        <v>11609</v>
      </c>
    </row>
    <row r="6" spans="1:73">
      <c r="G6" s="3" t="s">
        <v>90</v>
      </c>
      <c r="H6" s="263" t="s">
        <v>4442</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11610</v>
      </c>
      <c r="BL8" t="s">
        <v>11611</v>
      </c>
    </row>
    <row r="9" spans="1:73">
      <c r="A9" t="s">
        <v>11612</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DB_CUSTBASE_PRODREFRESH.ods_campaign_t</v>
      </c>
      <c r="AN11" s="205" t="s">
        <v>5202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db_custscience_interns.SUMMARY_of_DB_CUSTBASE_PRODREFRESH_ods_campaign_t_distinct_values_table_stats (col_id int, distinct_values bigint) Row format delimited Fields terminated by '\t' Lines terminated by '\n'  Stored as textfile ;</v>
      </c>
      <c r="AR11" s="205" t="s">
        <v>5203</v>
      </c>
      <c r="BE11" s="209" t="str">
        <f>"from "&amp;$H$6</f>
        <v>from DB_CUSTBASE_PRODREFRESH.ods_campaign_t</v>
      </c>
      <c r="BF11" s="32" t="s">
        <v>5202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db_custscience_interns.SUMMARY_of_DB_CUSTBASE_PRODREFRESH_ods_campaign_t_null_value_count_table_stats (col_id int, null_value_count bigint) Row format delimited Fields terminated by '\t' Lines terminated by '\n'  Stored as textfile ;</v>
      </c>
      <c r="BJ11" s="32" t="s">
        <v>5204</v>
      </c>
      <c r="BL11" s="212" t="s">
        <v>2</v>
      </c>
    </row>
    <row r="12" spans="1:73">
      <c r="A12" s="222" t="s">
        <v>4710</v>
      </c>
      <c r="B12" s="16" t="str">
        <f>TRIM(A12)</f>
        <v>flow_key            bigint                                  </v>
      </c>
      <c r="C12" s="20">
        <f>SEARCH(" ",B12)</f>
        <v>10</v>
      </c>
      <c r="D12" s="20">
        <f>IFERROR(SEARCH(" ",B12,C12+1),0)</f>
        <v>12</v>
      </c>
      <c r="E12" s="20">
        <f>LEN(B12)</f>
        <v>60</v>
      </c>
      <c r="F12" s="20"/>
      <c r="G12" s="62" t="str">
        <f t="shared" ref="G12:G45" si="0">UPPER(LEFT(B12,C12-1))</f>
        <v>FLOW_KEY </v>
      </c>
      <c r="H12" s="62" t="str">
        <f t="shared" ref="H12:H45" si="1">TRIM(RIGHT(A12,LEN(A12) - (C12+1)))</f>
        <v>        bigint                                  </v>
      </c>
      <c r="I12" s="223">
        <v>1</v>
      </c>
      <c r="J12" s="224">
        <f>VLOOKUP($I12,$AU:$AV,2,FALSE)</f>
        <v>1</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db_custscience_interns.col_1_DB_CUSTBASE_PRODREFRESH_ods_campaign_t_distinct_values_table_stats (col_id int, distinct_values bigint) Row format delimited Fields terminated by '\t' Lines terminated by '\n'  Stored as textfile ;</v>
      </c>
      <c r="AJ12" t="s">
        <v>5206</v>
      </c>
      <c r="AM12" s="16" t="str">
        <f>"insert into table "&amp;"db_custscience_interns."&amp;$AH12&amp;"_"&amp;$H$4&amp;"_"&amp;$H$5&amp;"_distinct_values_table_stats select "&amp;"'"&amp;$I12&amp;"'"&amp;" as col_id, count (distinct "&amp;$G12&amp;") as distinct_values"</f>
        <v>insert into table db_custscience_interns.col_1_DB_CUSTBASE_PRODREFRESH_ods_campaign_t_distinct_values_table_stats select '1' as col_id, count (distinct FLOW_KEY ) as distinct_values</v>
      </c>
      <c r="AN12" t="s">
        <v>5207</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db_custscience_interns.SUMMARY_of_DB_CUSTBASE_PRODREFRESH_ods_campaign_t_distinct_values_table_stats select col_id, distinct_values from db_custscience_interns.col_1_DB_CUSTBASE_PRODREFRESH_ods_campaign_t_distinct_values_table_stats ;</v>
      </c>
      <c r="AR12" t="s">
        <v>5208</v>
      </c>
      <c r="AT12" s="212" t="s">
        <v>11539</v>
      </c>
      <c r="AU12" s="212">
        <v>1</v>
      </c>
      <c r="AV12" s="212">
        <v>1</v>
      </c>
      <c r="AX12" s="16" t="str">
        <f>"drop table db_custscience_interns."&amp;$AH12&amp;"_"&amp;$H$4&amp;"_"&amp;$H$5&amp;"_distinct_values_table_stats;"</f>
        <v>drop table db_custscience_interns.col_1_DB_CUSTBASE_PRODREFRESH_ods_campaign_t_distinct_values_table_stats;</v>
      </c>
      <c r="AY12" t="s">
        <v>5210</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db_custscience_interns.col_1_DB_CUSTBASE_PRODREFRESH_ods_campaign_t_null_value_count_table_stats (col_id int, null_value_count bigint) Row format delimited Fields terminated by '\t' Lines terminated by '\n'  Stored as textfile ;</v>
      </c>
      <c r="BB12" t="s">
        <v>5211</v>
      </c>
      <c r="BE12" s="16" t="str">
        <f t="shared" ref="BE12:BE45" si="2">"insert into table "&amp;"db_custscience_interns."&amp;$AH12&amp;"_"&amp;$H$4&amp;"_"&amp;$H$5&amp;"_null_value_count_table_stats select "&amp;"'"&amp;$I12&amp;"'"&amp;" as col_id, count (campaign_key) as null_value_count where "&amp;$G12&amp;" IS NULL "</f>
        <v xml:space="preserve">insert into table db_custscience_interns.col_1_DB_CUSTBASE_PRODREFRESH_ods_campaign_t_null_value_count_table_stats select '1' as col_id, count (campaign_key) as null_value_count where FLOW_KEY  IS NULL </v>
      </c>
      <c r="BF12" t="s">
        <v>5371</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db_custscience_interns.SUMMARY_of_DB_CUSTBASE_PRODREFRESH_ods_campaign_t_null_value_count_table_stats select col_id, null_value_count from db_custscience_interns.col_1_DB_CUSTBASE_PRODREFRESH_ods_campaign_t_null_value_count_table_stats ;</v>
      </c>
      <c r="BJ12" t="s">
        <v>5213</v>
      </c>
      <c r="BL12" s="212" t="s">
        <v>5214</v>
      </c>
      <c r="BM12" s="212">
        <v>1</v>
      </c>
      <c r="BN12" s="212">
        <v>0</v>
      </c>
      <c r="BP12" s="16" t="str">
        <f>"drop table db_custscience_interns."&amp;$AH12&amp;"_"&amp;$H$4&amp;"_"&amp;$H$5&amp;"_null_value_count_table_stats ;"</f>
        <v>drop table db_custscience_interns.col_1_DB_CUSTBASE_PRODREFRESH_ods_campaign_t_null_value_count_table_stats ;</v>
      </c>
      <c r="BQ12" t="s">
        <v>5215</v>
      </c>
    </row>
    <row r="13" spans="1:73">
      <c r="A13" s="222" t="s">
        <v>11613</v>
      </c>
      <c r="B13" s="16" t="str">
        <f t="shared" ref="B13:B45" si="3">TRIM(A13)</f>
        <v>campaign_key        bigint                                  </v>
      </c>
      <c r="C13" s="20">
        <f t="shared" ref="C13:C45" si="4">SEARCH(" ",B13)</f>
        <v>14</v>
      </c>
      <c r="D13" s="20">
        <f t="shared" ref="D13:D45" si="5">IFERROR(SEARCH(" ",B13,C13+1),0)</f>
        <v>16</v>
      </c>
      <c r="E13" s="20"/>
      <c r="F13" s="20"/>
      <c r="G13" s="36" t="str">
        <f t="shared" si="0"/>
        <v>CAMPAIGN_KEY </v>
      </c>
      <c r="H13" s="36" t="str">
        <f t="shared" si="1"/>
        <v>    bigint                                  </v>
      </c>
      <c r="I13" s="226">
        <v>2</v>
      </c>
      <c r="J13" s="224">
        <f t="shared" ref="J13:J45" si="6">VLOOKUP($I13,$AU:$AV,2,FALSE)</f>
        <v>32050</v>
      </c>
      <c r="K13" s="224">
        <f t="shared" ref="K13:K45" si="7">VLOOKUP($I13,$BM:$BN,2,FALSE)</f>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5" si="8">"col_"&amp;I13</f>
        <v>col_2</v>
      </c>
      <c r="AI13" s="196" t="str">
        <f t="shared" ref="AI13:AI45"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db_custscience_interns.col_2_DB_CUSTBASE_PRODREFRESH_ods_campaign_t_distinct_values_table_stats (col_id int, distinct_values bigint) Row format delimited Fields terminated by '\t' Lines terminated by '\n'  Stored as textfile ;</v>
      </c>
      <c r="AJ13" t="s">
        <v>5217</v>
      </c>
      <c r="AM13" s="16" t="str">
        <f t="shared" ref="AM13:AM45" si="10">"insert into table "&amp;"db_custscience_interns."&amp;$AH13&amp;"_"&amp;$H$4&amp;"_"&amp;$H$5&amp;"_distinct_values_table_stats select "&amp;"'"&amp;$I13&amp;"'"&amp;" as col_id, count (distinct "&amp;$G13&amp;") as distinct_values"</f>
        <v>insert into table db_custscience_interns.col_2_DB_CUSTBASE_PRODREFRESH_ods_campaign_t_distinct_values_table_stats select '2' as col_id, count (distinct CAMPAIGN_KEY ) as distinct_values</v>
      </c>
      <c r="AN13" t="s">
        <v>5373</v>
      </c>
      <c r="AQ13" s="16" t="str">
        <f t="shared" ref="AQ13:AQ45"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db_custscience_interns.SUMMARY_of_DB_CUSTBASE_PRODREFRESH_ods_campaign_t_distinct_values_table_stats select col_id, distinct_values from db_custscience_interns.col_2_DB_CUSTBASE_PRODREFRESH_ods_campaign_t_distinct_values_table_stats ;</v>
      </c>
      <c r="AR13" t="s">
        <v>5219</v>
      </c>
      <c r="AT13" s="212" t="s">
        <v>11614</v>
      </c>
      <c r="AU13" s="212">
        <v>2</v>
      </c>
      <c r="AV13" s="212">
        <v>32050</v>
      </c>
      <c r="AX13" s="16" t="str">
        <f t="shared" ref="AX13:AX45" si="12">"drop table db_custscience_interns."&amp;$AH13&amp;"_"&amp;$H$4&amp;"_"&amp;$H$5&amp;"_distinct_values_table_stats;"</f>
        <v>drop table db_custscience_interns.col_2_DB_CUSTBASE_PRODREFRESH_ods_campaign_t_distinct_values_table_stats;</v>
      </c>
      <c r="AY13" t="s">
        <v>5221</v>
      </c>
      <c r="BA13" s="16" t="str">
        <f t="shared" ref="BA13:BA45"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db_custscience_interns.col_2_DB_CUSTBASE_PRODREFRESH_ods_campaign_t_null_value_count_table_stats (col_id int, null_value_count bigint) Row format delimited Fields terminated by '\t' Lines terminated by '\n'  Stored as textfile ;</v>
      </c>
      <c r="BB13" t="s">
        <v>5222</v>
      </c>
      <c r="BE13" s="16" t="str">
        <f t="shared" si="2"/>
        <v xml:space="preserve">insert into table db_custscience_interns.col_2_DB_CUSTBASE_PRODREFRESH_ods_campaign_t_null_value_count_table_stats select '2' as col_id, count (campaign_key) as null_value_count where CAMPAIGN_KEY  IS NULL </v>
      </c>
      <c r="BF13" t="s">
        <v>5375</v>
      </c>
      <c r="BI13" s="16" t="str">
        <f t="shared" ref="BI13:BI45"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db_custscience_interns.SUMMARY_of_DB_CUSTBASE_PRODREFRESH_ods_campaign_t_null_value_count_table_stats select col_id, null_value_count from db_custscience_interns.col_2_DB_CUSTBASE_PRODREFRESH_ods_campaign_t_null_value_count_table_stats ;</v>
      </c>
      <c r="BJ13" t="s">
        <v>5224</v>
      </c>
      <c r="BL13" s="212" t="s">
        <v>5225</v>
      </c>
      <c r="BM13" s="212">
        <v>2</v>
      </c>
      <c r="BN13" s="212">
        <v>0</v>
      </c>
      <c r="BP13" s="16" t="str">
        <f t="shared" ref="BP13:BP45" si="15">"drop table db_custscience_interns."&amp;$AH13&amp;"_"&amp;$H$4&amp;"_"&amp;$H$5&amp;"_null_value_count_table_stats ;"</f>
        <v>drop table db_custscience_interns.col_2_DB_CUSTBASE_PRODREFRESH_ods_campaign_t_null_value_count_table_stats ;</v>
      </c>
      <c r="BQ13" t="s">
        <v>5226</v>
      </c>
    </row>
    <row r="14" spans="1:73">
      <c r="A14" s="222" t="s">
        <v>11615</v>
      </c>
      <c r="B14" s="16" t="str">
        <f t="shared" si="3"/>
        <v>gap_campaign_brand  string                                  </v>
      </c>
      <c r="C14" s="20">
        <f t="shared" si="4"/>
        <v>20</v>
      </c>
      <c r="D14" s="20">
        <f t="shared" si="5"/>
        <v>27</v>
      </c>
      <c r="E14" s="20"/>
      <c r="F14" s="20"/>
      <c r="G14" s="36" t="str">
        <f t="shared" si="0"/>
        <v>GAP_CAMPAIGN_BRAND </v>
      </c>
      <c r="H14" s="36" t="str">
        <f t="shared" si="1"/>
        <v>tring                                  </v>
      </c>
      <c r="I14" s="226">
        <v>3</v>
      </c>
      <c r="J14" s="224">
        <f t="shared" si="6"/>
        <v>8</v>
      </c>
      <c r="K14" s="224">
        <f t="shared" si="7"/>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db_custscience_interns.col_3_DB_CUSTBASE_PRODREFRESH_ods_campaign_t_distinct_values_table_stats (col_id int, distinct_values bigint) Row format delimited Fields terminated by '\t' Lines terminated by '\n'  Stored as textfile ;</v>
      </c>
      <c r="AJ14" t="s">
        <v>5228</v>
      </c>
      <c r="AM14" s="16" t="str">
        <f t="shared" si="10"/>
        <v>insert into table db_custscience_interns.col_3_DB_CUSTBASE_PRODREFRESH_ods_campaign_t_distinct_values_table_stats select '3' as col_id, count (distinct GAP_CAMPAIGN_BRAND ) as distinct_values</v>
      </c>
      <c r="AN14" t="s">
        <v>5229</v>
      </c>
      <c r="AQ14" s="16" t="str">
        <f t="shared" si="11"/>
        <v>insert into table db_custscience_interns.SUMMARY_of_DB_CUSTBASE_PRODREFRESH_ods_campaign_t_distinct_values_table_stats select col_id, distinct_values from db_custscience_interns.col_3_DB_CUSTBASE_PRODREFRESH_ods_campaign_t_distinct_values_table_stats ;</v>
      </c>
      <c r="AR14" t="s">
        <v>5230</v>
      </c>
      <c r="AT14" s="212" t="s">
        <v>5231</v>
      </c>
      <c r="AU14" s="212">
        <v>11</v>
      </c>
      <c r="AV14" s="212">
        <v>5</v>
      </c>
      <c r="AX14" s="16" t="str">
        <f t="shared" si="12"/>
        <v>drop table db_custscience_interns.col_3_DB_CUSTBASE_PRODREFRESH_ods_campaign_t_distinct_values_table_stats;</v>
      </c>
      <c r="AY14" t="s">
        <v>5232</v>
      </c>
      <c r="BA14" s="16" t="str">
        <f t="shared" si="13"/>
        <v>create table db_custscience_interns.col_3_DB_CUSTBASE_PRODREFRESH_ods_campaign_t_null_value_count_table_stats (col_id int, null_value_count bigint) Row format delimited Fields terminated by '\t' Lines terminated by '\n'  Stored as textfile ;</v>
      </c>
      <c r="BB14" t="s">
        <v>5233</v>
      </c>
      <c r="BE14" s="16" t="str">
        <f t="shared" si="2"/>
        <v xml:space="preserve">insert into table db_custscience_interns.col_3_DB_CUSTBASE_PRODREFRESH_ods_campaign_t_null_value_count_table_stats select '3' as col_id, count (campaign_key) as null_value_count where GAP_CAMPAIGN_BRAND  IS NULL </v>
      </c>
      <c r="BF14" t="s">
        <v>5379</v>
      </c>
      <c r="BI14" s="16" t="str">
        <f t="shared" si="14"/>
        <v>insert into table db_custscience_interns.SUMMARY_of_DB_CUSTBASE_PRODREFRESH_ods_campaign_t_null_value_count_table_stats select col_id, null_value_count from db_custscience_interns.col_3_DB_CUSTBASE_PRODREFRESH_ods_campaign_t_null_value_count_table_stats ;</v>
      </c>
      <c r="BJ14" t="s">
        <v>5235</v>
      </c>
      <c r="BL14" s="212" t="s">
        <v>11616</v>
      </c>
      <c r="BM14" s="212">
        <v>11</v>
      </c>
      <c r="BN14" s="212">
        <v>125</v>
      </c>
      <c r="BP14" s="16" t="str">
        <f t="shared" si="15"/>
        <v>drop table db_custscience_interns.col_3_DB_CUSTBASE_PRODREFRESH_ods_campaign_t_null_value_count_table_stats ;</v>
      </c>
      <c r="BQ14" t="s">
        <v>5237</v>
      </c>
    </row>
    <row r="15" spans="1:73">
      <c r="A15" s="222" t="s">
        <v>11617</v>
      </c>
      <c r="B15" s="16" t="str">
        <f t="shared" si="3"/>
        <v>gap_campaign_start_date string                                  </v>
      </c>
      <c r="C15" s="20">
        <f t="shared" si="4"/>
        <v>24</v>
      </c>
      <c r="D15" s="20">
        <f t="shared" si="5"/>
        <v>31</v>
      </c>
      <c r="E15" s="20"/>
      <c r="F15" s="20"/>
      <c r="G15" s="36" t="str">
        <f t="shared" si="0"/>
        <v>GAP_CAMPAIGN_START_DATE</v>
      </c>
      <c r="H15" s="36" t="str">
        <f t="shared" si="1"/>
        <v>tring                                  </v>
      </c>
      <c r="I15" s="226">
        <v>4</v>
      </c>
      <c r="J15" s="224">
        <f t="shared" si="6"/>
        <v>3610</v>
      </c>
      <c r="K15" s="224">
        <f t="shared" si="7"/>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db_custscience_interns.col_4_DB_CUSTBASE_PRODREFRESH_ods_campaign_t_distinct_values_table_stats (col_id int, distinct_values bigint) Row format delimited Fields terminated by '\t' Lines terminated by '\n'  Stored as textfile ;</v>
      </c>
      <c r="AJ15" t="s">
        <v>5239</v>
      </c>
      <c r="AM15" s="16" t="str">
        <f t="shared" si="10"/>
        <v>insert into table db_custscience_interns.col_4_DB_CUSTBASE_PRODREFRESH_ods_campaign_t_distinct_values_table_stats select '4' as col_id, count (distinct GAP_CAMPAIGN_START_DATE) as distinct_values</v>
      </c>
      <c r="AN15" t="s">
        <v>5240</v>
      </c>
      <c r="AQ15" s="16" t="str">
        <f t="shared" si="11"/>
        <v>insert into table db_custscience_interns.SUMMARY_of_DB_CUSTBASE_PRODREFRESH_ods_campaign_t_distinct_values_table_stats select col_id, distinct_values from db_custscience_interns.col_4_DB_CUSTBASE_PRODREFRESH_ods_campaign_t_distinct_values_table_stats ;</v>
      </c>
      <c r="AR15" t="s">
        <v>5241</v>
      </c>
      <c r="AT15" s="212" t="s">
        <v>11618</v>
      </c>
      <c r="AU15" s="212">
        <v>12</v>
      </c>
      <c r="AV15" s="212">
        <v>1217</v>
      </c>
      <c r="AX15" s="16" t="str">
        <f t="shared" si="12"/>
        <v>drop table db_custscience_interns.col_4_DB_CUSTBASE_PRODREFRESH_ods_campaign_t_distinct_values_table_stats;</v>
      </c>
      <c r="AY15" t="s">
        <v>5243</v>
      </c>
      <c r="BA15" s="16" t="str">
        <f t="shared" si="13"/>
        <v>create table db_custscience_interns.col_4_DB_CUSTBASE_PRODREFRESH_ods_campaign_t_null_value_count_table_stats (col_id int, null_value_count bigint) Row format delimited Fields terminated by '\t' Lines terminated by '\n'  Stored as textfile ;</v>
      </c>
      <c r="BB15" t="s">
        <v>5244</v>
      </c>
      <c r="BE15" s="16" t="str">
        <f t="shared" si="2"/>
        <v xml:space="preserve">insert into table db_custscience_interns.col_4_DB_CUSTBASE_PRODREFRESH_ods_campaign_t_null_value_count_table_stats select '4' as col_id, count (campaign_key) as null_value_count where GAP_CAMPAIGN_START_DATE IS NULL </v>
      </c>
      <c r="BF15" t="s">
        <v>5382</v>
      </c>
      <c r="BI15" s="16" t="str">
        <f t="shared" si="14"/>
        <v>insert into table db_custscience_interns.SUMMARY_of_DB_CUSTBASE_PRODREFRESH_ods_campaign_t_null_value_count_table_stats select col_id, null_value_count from db_custscience_interns.col_4_DB_CUSTBASE_PRODREFRESH_ods_campaign_t_null_value_count_table_stats ;</v>
      </c>
      <c r="BJ15" t="s">
        <v>5246</v>
      </c>
      <c r="BL15" s="212" t="s">
        <v>11619</v>
      </c>
      <c r="BM15" s="212">
        <v>12</v>
      </c>
      <c r="BN15" s="212">
        <v>9233</v>
      </c>
      <c r="BP15" s="16" t="str">
        <f t="shared" si="15"/>
        <v>drop table db_custscience_interns.col_4_DB_CUSTBASE_PRODREFRESH_ods_campaign_t_null_value_count_table_stats ;</v>
      </c>
      <c r="BQ15" t="s">
        <v>5247</v>
      </c>
    </row>
    <row r="16" spans="1:73">
      <c r="A16" s="222" t="s">
        <v>11620</v>
      </c>
      <c r="B16" s="16" t="str">
        <f t="shared" si="3"/>
        <v>gap_campaign_end_date string                                  </v>
      </c>
      <c r="C16" s="20">
        <f t="shared" si="4"/>
        <v>22</v>
      </c>
      <c r="D16" s="20">
        <f t="shared" si="5"/>
        <v>29</v>
      </c>
      <c r="E16" s="20"/>
      <c r="F16" s="20"/>
      <c r="G16" s="36" t="str">
        <f t="shared" si="0"/>
        <v>GAP_CAMPAIGN_END_DATE</v>
      </c>
      <c r="H16" s="36" t="str">
        <f t="shared" si="1"/>
        <v>tring                                  </v>
      </c>
      <c r="I16" s="226">
        <v>5</v>
      </c>
      <c r="J16" s="224">
        <f t="shared" si="6"/>
        <v>3271</v>
      </c>
      <c r="K16" s="224">
        <f t="shared" si="7"/>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db_custscience_interns.col_5_DB_CUSTBASE_PRODREFRESH_ods_campaign_t_distinct_values_table_stats (col_id int, distinct_values bigint) Row format delimited Fields terminated by '\t' Lines terminated by '\n'  Stored as textfile ;</v>
      </c>
      <c r="AJ16" t="s">
        <v>5249</v>
      </c>
      <c r="AM16" s="16" t="str">
        <f t="shared" si="10"/>
        <v>insert into table db_custscience_interns.col_5_DB_CUSTBASE_PRODREFRESH_ods_campaign_t_distinct_values_table_stats select '5' as col_id, count (distinct GAP_CAMPAIGN_END_DATE) as distinct_values</v>
      </c>
      <c r="AN16" t="s">
        <v>5250</v>
      </c>
      <c r="AQ16" s="16" t="str">
        <f t="shared" si="11"/>
        <v>insert into table db_custscience_interns.SUMMARY_of_DB_CUSTBASE_PRODREFRESH_ods_campaign_t_distinct_values_table_stats select col_id, distinct_values from db_custscience_interns.col_5_DB_CUSTBASE_PRODREFRESH_ods_campaign_t_distinct_values_table_stats ;</v>
      </c>
      <c r="AR16" t="s">
        <v>5251</v>
      </c>
      <c r="AT16" s="212" t="s">
        <v>11621</v>
      </c>
      <c r="AU16" s="212">
        <v>13</v>
      </c>
      <c r="AV16" s="212">
        <v>3182</v>
      </c>
      <c r="AX16" s="16" t="str">
        <f t="shared" si="12"/>
        <v>drop table db_custscience_interns.col_5_DB_CUSTBASE_PRODREFRESH_ods_campaign_t_distinct_values_table_stats;</v>
      </c>
      <c r="AY16" t="s">
        <v>5253</v>
      </c>
      <c r="BA16" s="16" t="str">
        <f t="shared" si="13"/>
        <v>create table db_custscience_interns.col_5_DB_CUSTBASE_PRODREFRESH_ods_campaign_t_null_value_count_table_stats (col_id int, null_value_count bigint) Row format delimited Fields terminated by '\t' Lines terminated by '\n'  Stored as textfile ;</v>
      </c>
      <c r="BB16" t="s">
        <v>5254</v>
      </c>
      <c r="BE16" s="16" t="str">
        <f t="shared" si="2"/>
        <v xml:space="preserve">insert into table db_custscience_interns.col_5_DB_CUSTBASE_PRODREFRESH_ods_campaign_t_null_value_count_table_stats select '5' as col_id, count (campaign_key) as null_value_count where GAP_CAMPAIGN_END_DATE IS NULL </v>
      </c>
      <c r="BF16" t="s">
        <v>5385</v>
      </c>
      <c r="BI16" s="16" t="str">
        <f t="shared" si="14"/>
        <v>insert into table db_custscience_interns.SUMMARY_of_DB_CUSTBASE_PRODREFRESH_ods_campaign_t_null_value_count_table_stats select col_id, null_value_count from db_custscience_interns.col_5_DB_CUSTBASE_PRODREFRESH_ods_campaign_t_null_value_count_table_stats ;</v>
      </c>
      <c r="BJ16" t="s">
        <v>5256</v>
      </c>
      <c r="BL16" s="212" t="s">
        <v>5257</v>
      </c>
      <c r="BM16" s="212">
        <v>13</v>
      </c>
      <c r="BN16" s="212">
        <v>0</v>
      </c>
      <c r="BP16" s="16" t="str">
        <f t="shared" si="15"/>
        <v>drop table db_custscience_interns.col_5_DB_CUSTBASE_PRODREFRESH_ods_campaign_t_null_value_count_table_stats ;</v>
      </c>
      <c r="BQ16" t="s">
        <v>5258</v>
      </c>
    </row>
    <row r="17" spans="1:69">
      <c r="A17" s="222" t="s">
        <v>11622</v>
      </c>
      <c r="B17" s="16" t="str">
        <f t="shared" si="3"/>
        <v>gap_campaign_type   string                                  </v>
      </c>
      <c r="C17" s="20">
        <f t="shared" si="4"/>
        <v>18</v>
      </c>
      <c r="D17" s="20">
        <f t="shared" si="5"/>
        <v>20</v>
      </c>
      <c r="E17" s="20"/>
      <c r="F17" s="20"/>
      <c r="G17" s="36" t="str">
        <f t="shared" si="0"/>
        <v>GAP_CAMPAIGN_TYPE</v>
      </c>
      <c r="H17" s="36" t="str">
        <f t="shared" si="1"/>
        <v>string                                  </v>
      </c>
      <c r="I17" s="226">
        <v>6</v>
      </c>
      <c r="J17" s="224">
        <f t="shared" si="6"/>
        <v>16</v>
      </c>
      <c r="K17" s="224">
        <f t="shared" si="7"/>
        <v>9233</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db_custscience_interns.col_6_DB_CUSTBASE_PRODREFRESH_ods_campaign_t_distinct_values_table_stats (col_id int, distinct_values bigint) Row format delimited Fields terminated by '\t' Lines terminated by '\n'  Stored as textfile ;</v>
      </c>
      <c r="AJ17" t="s">
        <v>5260</v>
      </c>
      <c r="AM17" s="16" t="str">
        <f t="shared" si="10"/>
        <v>insert into table db_custscience_interns.col_6_DB_CUSTBASE_PRODREFRESH_ods_campaign_t_distinct_values_table_stats select '6' as col_id, count (distinct GAP_CAMPAIGN_TYPE) as distinct_values</v>
      </c>
      <c r="AN17" t="s">
        <v>5261</v>
      </c>
      <c r="AQ17" s="16" t="str">
        <f t="shared" si="11"/>
        <v>insert into table db_custscience_interns.SUMMARY_of_DB_CUSTBASE_PRODREFRESH_ods_campaign_t_distinct_values_table_stats select col_id, distinct_values from db_custscience_interns.col_6_DB_CUSTBASE_PRODREFRESH_ods_campaign_t_distinct_values_table_stats ;</v>
      </c>
      <c r="AR17" t="s">
        <v>5262</v>
      </c>
      <c r="AT17" s="212" t="s">
        <v>5268</v>
      </c>
      <c r="AU17" s="212">
        <v>14</v>
      </c>
      <c r="AV17" s="212">
        <v>0</v>
      </c>
      <c r="AX17" s="16" t="str">
        <f t="shared" si="12"/>
        <v>drop table db_custscience_interns.col_6_DB_CUSTBASE_PRODREFRESH_ods_campaign_t_distinct_values_table_stats;</v>
      </c>
      <c r="AY17" t="s">
        <v>5264</v>
      </c>
      <c r="BA17" s="16" t="str">
        <f t="shared" si="13"/>
        <v>create table db_custscience_interns.col_6_DB_CUSTBASE_PRODREFRESH_ods_campaign_t_null_value_count_table_stats (col_id int, null_value_count bigint) Row format delimited Fields terminated by '\t' Lines terminated by '\n'  Stored as textfile ;</v>
      </c>
      <c r="BB17" t="s">
        <v>5265</v>
      </c>
      <c r="BE17" s="16" t="str">
        <f t="shared" si="2"/>
        <v xml:space="preserve">insert into table db_custscience_interns.col_6_DB_CUSTBASE_PRODREFRESH_ods_campaign_t_null_value_count_table_stats select '6' as col_id, count (campaign_key) as null_value_count where GAP_CAMPAIGN_TYPE IS NULL </v>
      </c>
      <c r="BF17" t="s">
        <v>5388</v>
      </c>
      <c r="BI17" s="16" t="str">
        <f t="shared" si="14"/>
        <v>insert into table db_custscience_interns.SUMMARY_of_DB_CUSTBASE_PRODREFRESH_ods_campaign_t_null_value_count_table_stats select col_id, null_value_count from db_custscience_interns.col_6_DB_CUSTBASE_PRODREFRESH_ods_campaign_t_null_value_count_table_stats ;</v>
      </c>
      <c r="BJ17" t="s">
        <v>5267</v>
      </c>
      <c r="BL17" s="212" t="s">
        <v>11623</v>
      </c>
      <c r="BM17" s="212">
        <v>14</v>
      </c>
      <c r="BN17" s="212">
        <v>32050</v>
      </c>
      <c r="BP17" s="16" t="str">
        <f t="shared" si="15"/>
        <v>drop table db_custscience_interns.col_6_DB_CUSTBASE_PRODREFRESH_ods_campaign_t_null_value_count_table_stats ;</v>
      </c>
      <c r="BQ17" t="s">
        <v>5269</v>
      </c>
    </row>
    <row r="18" spans="1:69">
      <c r="A18" s="222" t="s">
        <v>11624</v>
      </c>
      <c r="B18" s="16" t="str">
        <f t="shared" si="3"/>
        <v>gap_campaign_channel string                                  </v>
      </c>
      <c r="C18" s="20">
        <f t="shared" si="4"/>
        <v>21</v>
      </c>
      <c r="D18" s="20">
        <f t="shared" si="5"/>
        <v>28</v>
      </c>
      <c r="E18" s="20"/>
      <c r="F18" s="20"/>
      <c r="G18" s="36" t="str">
        <f t="shared" si="0"/>
        <v>GAP_CAMPAIGN_CHANNEL</v>
      </c>
      <c r="H18" s="36" t="str">
        <f t="shared" si="1"/>
        <v>tring                                  </v>
      </c>
      <c r="I18" s="226">
        <v>7</v>
      </c>
      <c r="J18" s="224">
        <f t="shared" si="6"/>
        <v>4</v>
      </c>
      <c r="K18" s="224">
        <f t="shared" si="7"/>
        <v>9182</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db_custscience_interns.col_7_DB_CUSTBASE_PRODREFRESH_ods_campaign_t_distinct_values_table_stats (col_id int, distinct_values bigint) Row format delimited Fields terminated by '\t' Lines terminated by '\n'  Stored as textfile ;</v>
      </c>
      <c r="AJ18" t="s">
        <v>5271</v>
      </c>
      <c r="AM18" s="16" t="str">
        <f t="shared" si="10"/>
        <v>insert into table db_custscience_interns.col_7_DB_CUSTBASE_PRODREFRESH_ods_campaign_t_distinct_values_table_stats select '7' as col_id, count (distinct GAP_CAMPAIGN_CHANNEL) as distinct_values</v>
      </c>
      <c r="AN18" t="s">
        <v>5272</v>
      </c>
      <c r="AQ18" s="16" t="str">
        <f t="shared" si="11"/>
        <v>insert into table db_custscience_interns.SUMMARY_of_DB_CUSTBASE_PRODREFRESH_ods_campaign_t_distinct_values_table_stats select col_id, distinct_values from db_custscience_interns.col_7_DB_CUSTBASE_PRODREFRESH_ods_campaign_t_distinct_values_table_stats ;</v>
      </c>
      <c r="AR18" t="s">
        <v>5273</v>
      </c>
      <c r="AT18" s="212" t="s">
        <v>4631</v>
      </c>
      <c r="AU18" s="212">
        <v>15</v>
      </c>
      <c r="AV18" s="212">
        <v>0</v>
      </c>
      <c r="AX18" s="16" t="str">
        <f t="shared" si="12"/>
        <v>drop table db_custscience_interns.col_7_DB_CUSTBASE_PRODREFRESH_ods_campaign_t_distinct_values_table_stats;</v>
      </c>
      <c r="AY18" t="s">
        <v>5275</v>
      </c>
      <c r="BA18" s="16" t="str">
        <f t="shared" si="13"/>
        <v>create table db_custscience_interns.col_7_DB_CUSTBASE_PRODREFRESH_ods_campaign_t_null_value_count_table_stats (col_id int, null_value_count bigint) Row format delimited Fields terminated by '\t' Lines terminated by '\n'  Stored as textfile ;</v>
      </c>
      <c r="BB18" t="s">
        <v>5276</v>
      </c>
      <c r="BE18" s="16" t="str">
        <f t="shared" si="2"/>
        <v xml:space="preserve">insert into table db_custscience_interns.col_7_DB_CUSTBASE_PRODREFRESH_ods_campaign_t_null_value_count_table_stats select '7' as col_id, count (campaign_key) as null_value_count where GAP_CAMPAIGN_CHANNEL IS NULL </v>
      </c>
      <c r="BF18" t="s">
        <v>5391</v>
      </c>
      <c r="BI18" s="16" t="str">
        <f t="shared" si="14"/>
        <v>insert into table db_custscience_interns.SUMMARY_of_DB_CUSTBASE_PRODREFRESH_ods_campaign_t_null_value_count_table_stats select col_id, null_value_count from db_custscience_interns.col_7_DB_CUSTBASE_PRODREFRESH_ods_campaign_t_null_value_count_table_stats ;</v>
      </c>
      <c r="BJ18" t="s">
        <v>5278</v>
      </c>
      <c r="BL18" s="212" t="s">
        <v>11625</v>
      </c>
      <c r="BM18" s="212">
        <v>15</v>
      </c>
      <c r="BN18" s="212">
        <v>32050</v>
      </c>
      <c r="BP18" s="16" t="str">
        <f t="shared" si="15"/>
        <v>drop table db_custscience_interns.col_7_DB_CUSTBASE_PRODREFRESH_ods_campaign_t_null_value_count_table_stats ;</v>
      </c>
      <c r="BQ18" t="s">
        <v>5279</v>
      </c>
    </row>
    <row r="19" spans="1:69">
      <c r="A19" s="222" t="s">
        <v>11626</v>
      </c>
      <c r="B19" s="16" t="str">
        <f t="shared" si="3"/>
        <v>campaign_code       string                                  </v>
      </c>
      <c r="C19" s="20">
        <f t="shared" si="4"/>
        <v>14</v>
      </c>
      <c r="D19" s="20">
        <f t="shared" si="5"/>
        <v>16</v>
      </c>
      <c r="E19" s="20"/>
      <c r="F19" s="20"/>
      <c r="G19" s="36" t="str">
        <f t="shared" si="0"/>
        <v>CAMPAIGN_CODE</v>
      </c>
      <c r="H19" s="36" t="str">
        <f t="shared" si="1"/>
        <v>    string                                  </v>
      </c>
      <c r="I19" s="226">
        <v>8</v>
      </c>
      <c r="J19" s="224">
        <f t="shared" si="6"/>
        <v>20036</v>
      </c>
      <c r="K19" s="224">
        <f t="shared" si="7"/>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db_custscience_interns.col_8_DB_CUSTBASE_PRODREFRESH_ods_campaign_t_distinct_values_table_stats (col_id int, distinct_values bigint) Row format delimited Fields terminated by '\t' Lines terminated by '\n'  Stored as textfile ;</v>
      </c>
      <c r="AJ19" t="s">
        <v>5280</v>
      </c>
      <c r="AM19" s="16" t="str">
        <f t="shared" si="10"/>
        <v>insert into table db_custscience_interns.col_8_DB_CUSTBASE_PRODREFRESH_ods_campaign_t_distinct_values_table_stats select '8' as col_id, count (distinct CAMPAIGN_CODE) as distinct_values</v>
      </c>
      <c r="AN19" t="s">
        <v>5281</v>
      </c>
      <c r="AQ19" s="16" t="str">
        <f t="shared" si="11"/>
        <v>insert into table db_custscience_interns.SUMMARY_of_DB_CUSTBASE_PRODREFRESH_ods_campaign_t_distinct_values_table_stats select col_id, distinct_values from db_custscience_interns.col_8_DB_CUSTBASE_PRODREFRESH_ods_campaign_t_distinct_values_table_stats ;</v>
      </c>
      <c r="AR19" t="s">
        <v>5282</v>
      </c>
      <c r="AT19" s="212" t="s">
        <v>5395</v>
      </c>
      <c r="AU19" s="212">
        <v>16</v>
      </c>
      <c r="AV19" s="212">
        <v>0</v>
      </c>
      <c r="AX19" s="16" t="str">
        <f t="shared" si="12"/>
        <v>drop table db_custscience_interns.col_8_DB_CUSTBASE_PRODREFRESH_ods_campaign_t_distinct_values_table_stats;</v>
      </c>
      <c r="AY19" t="s">
        <v>5284</v>
      </c>
      <c r="BA19" s="16" t="str">
        <f t="shared" si="13"/>
        <v>create table db_custscience_interns.col_8_DB_CUSTBASE_PRODREFRESH_ods_campaign_t_null_value_count_table_stats (col_id int, null_value_count bigint) Row format delimited Fields terminated by '\t' Lines terminated by '\n'  Stored as textfile ;</v>
      </c>
      <c r="BB19" t="s">
        <v>5285</v>
      </c>
      <c r="BE19" s="16" t="str">
        <f t="shared" si="2"/>
        <v xml:space="preserve">insert into table db_custscience_interns.col_8_DB_CUSTBASE_PRODREFRESH_ods_campaign_t_null_value_count_table_stats select '8' as col_id, count (campaign_key) as null_value_count where CAMPAIGN_CODE IS NULL </v>
      </c>
      <c r="BF19" t="s">
        <v>5394</v>
      </c>
      <c r="BI19" s="16" t="str">
        <f t="shared" si="14"/>
        <v>insert into table db_custscience_interns.SUMMARY_of_DB_CUSTBASE_PRODREFRESH_ods_campaign_t_null_value_count_table_stats select col_id, null_value_count from db_custscience_interns.col_8_DB_CUSTBASE_PRODREFRESH_ods_campaign_t_null_value_count_table_stats ;</v>
      </c>
      <c r="BJ19" t="s">
        <v>5287</v>
      </c>
      <c r="BL19" s="212" t="s">
        <v>11627</v>
      </c>
      <c r="BM19" s="212">
        <v>16</v>
      </c>
      <c r="BN19" s="212">
        <v>32050</v>
      </c>
      <c r="BP19" s="16" t="str">
        <f t="shared" si="15"/>
        <v>drop table db_custscience_interns.col_8_DB_CUSTBASE_PRODREFRESH_ods_campaign_t_null_value_count_table_stats ;</v>
      </c>
      <c r="BQ19" t="s">
        <v>5288</v>
      </c>
    </row>
    <row r="20" spans="1:69">
      <c r="A20" s="222" t="s">
        <v>11628</v>
      </c>
      <c r="B20" s="16" t="str">
        <f t="shared" si="3"/>
        <v>campaign_id         string                                  </v>
      </c>
      <c r="C20" s="20">
        <f t="shared" si="4"/>
        <v>12</v>
      </c>
      <c r="D20" s="20">
        <f t="shared" si="5"/>
        <v>14</v>
      </c>
      <c r="E20" s="20"/>
      <c r="F20" s="20"/>
      <c r="G20" s="36" t="str">
        <f t="shared" si="0"/>
        <v>CAMPAIGN_ID</v>
      </c>
      <c r="H20" s="36" t="str">
        <f t="shared" si="1"/>
        <v>      string                                  </v>
      </c>
      <c r="I20" s="226">
        <v>9</v>
      </c>
      <c r="J20" s="224">
        <f t="shared" si="6"/>
        <v>32050</v>
      </c>
      <c r="K20" s="224">
        <f t="shared" si="7"/>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db_custscience_interns.col_9_DB_CUSTBASE_PRODREFRESH_ods_campaign_t_distinct_values_table_stats (col_id int, distinct_values bigint) Row format delimited Fields terminated by '\t' Lines terminated by '\n'  Stored as textfile ;</v>
      </c>
      <c r="AJ20" t="s">
        <v>5290</v>
      </c>
      <c r="AM20" s="16" t="str">
        <f t="shared" si="10"/>
        <v>insert into table db_custscience_interns.col_9_DB_CUSTBASE_PRODREFRESH_ods_campaign_t_distinct_values_table_stats select '9' as col_id, count (distinct CAMPAIGN_ID) as distinct_values</v>
      </c>
      <c r="AN20" t="s">
        <v>5291</v>
      </c>
      <c r="AQ20" s="16" t="str">
        <f t="shared" si="11"/>
        <v>insert into table db_custscience_interns.SUMMARY_of_DB_CUSTBASE_PRODREFRESH_ods_campaign_t_distinct_values_table_stats select col_id, distinct_values from db_custscience_interns.col_9_DB_CUSTBASE_PRODREFRESH_ods_campaign_t_distinct_values_table_stats ;</v>
      </c>
      <c r="AR20" t="s">
        <v>5292</v>
      </c>
      <c r="AT20" s="212" t="s">
        <v>5446</v>
      </c>
      <c r="AU20" s="212">
        <v>17</v>
      </c>
      <c r="AV20" s="212">
        <v>0</v>
      </c>
      <c r="AX20" s="16" t="str">
        <f t="shared" si="12"/>
        <v>drop table db_custscience_interns.col_9_DB_CUSTBASE_PRODREFRESH_ods_campaign_t_distinct_values_table_stats;</v>
      </c>
      <c r="AY20" t="s">
        <v>5294</v>
      </c>
      <c r="BA20" s="16" t="str">
        <f t="shared" si="13"/>
        <v>create table db_custscience_interns.col_9_DB_CUSTBASE_PRODREFRESH_ods_campaign_t_null_value_count_table_stats (col_id int, null_value_count bigint) Row format delimited Fields terminated by '\t' Lines terminated by '\n'  Stored as textfile ;</v>
      </c>
      <c r="BB20" t="s">
        <v>5295</v>
      </c>
      <c r="BE20" s="16" t="str">
        <f t="shared" si="2"/>
        <v xml:space="preserve">insert into table db_custscience_interns.col_9_DB_CUSTBASE_PRODREFRESH_ods_campaign_t_null_value_count_table_stats select '9' as col_id, count (campaign_key) as null_value_count where CAMPAIGN_ID IS NULL </v>
      </c>
      <c r="BF20" t="s">
        <v>5398</v>
      </c>
      <c r="BI20" s="16" t="str">
        <f t="shared" si="14"/>
        <v>insert into table db_custscience_interns.SUMMARY_of_DB_CUSTBASE_PRODREFRESH_ods_campaign_t_null_value_count_table_stats select col_id, null_value_count from db_custscience_interns.col_9_DB_CUSTBASE_PRODREFRESH_ods_campaign_t_null_value_count_table_stats ;</v>
      </c>
      <c r="BJ20" t="s">
        <v>5297</v>
      </c>
      <c r="BL20" s="212" t="s">
        <v>11629</v>
      </c>
      <c r="BM20" s="212">
        <v>17</v>
      </c>
      <c r="BN20" s="212">
        <v>32050</v>
      </c>
      <c r="BP20" s="16" t="str">
        <f t="shared" si="15"/>
        <v>drop table db_custscience_interns.col_9_DB_CUSTBASE_PRODREFRESH_ods_campaign_t_null_value_count_table_stats ;</v>
      </c>
      <c r="BQ20" t="s">
        <v>5299</v>
      </c>
    </row>
    <row r="21" spans="1:69">
      <c r="A21" s="222" t="s">
        <v>11630</v>
      </c>
      <c r="B21" s="16" t="str">
        <f t="shared" si="3"/>
        <v>campaign_label      string                                  </v>
      </c>
      <c r="C21" s="20">
        <f t="shared" si="4"/>
        <v>16</v>
      </c>
      <c r="D21" s="20">
        <f t="shared" si="5"/>
        <v>18</v>
      </c>
      <c r="E21" s="20"/>
      <c r="F21" s="20"/>
      <c r="G21" s="36" t="str">
        <f t="shared" si="0"/>
        <v>CAMPAIGN_LABEL </v>
      </c>
      <c r="H21" s="36" t="str">
        <f t="shared" si="1"/>
        <v>  string                                  </v>
      </c>
      <c r="I21" s="226">
        <v>10</v>
      </c>
      <c r="J21" s="224">
        <f t="shared" si="6"/>
        <v>20074</v>
      </c>
      <c r="K21" s="224">
        <f t="shared" si="7"/>
        <v>0</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db_custscience_interns.col_10_DB_CUSTBASE_PRODREFRESH_ods_campaign_t_distinct_values_table_stats (col_id int, distinct_values bigint) Row format delimited Fields terminated by '\t' Lines terminated by '\n'  Stored as textfile ;</v>
      </c>
      <c r="AJ21" t="s">
        <v>5301</v>
      </c>
      <c r="AM21" s="16" t="str">
        <f t="shared" si="10"/>
        <v>insert into table db_custscience_interns.col_10_DB_CUSTBASE_PRODREFRESH_ods_campaign_t_distinct_values_table_stats select '10' as col_id, count (distinct CAMPAIGN_LABEL ) as distinct_values</v>
      </c>
      <c r="AN21" t="s">
        <v>5302</v>
      </c>
      <c r="AQ21" s="16" t="str">
        <f t="shared" si="11"/>
        <v>insert into table db_custscience_interns.SUMMARY_of_DB_CUSTBASE_PRODREFRESH_ods_campaign_t_distinct_values_table_stats select col_id, distinct_values from db_custscience_interns.col_10_DB_CUSTBASE_PRODREFRESH_ods_campaign_t_distinct_values_table_stats ;</v>
      </c>
      <c r="AR21" t="s">
        <v>5303</v>
      </c>
      <c r="AT21" s="212" t="s">
        <v>11631</v>
      </c>
      <c r="AU21" s="212">
        <v>18</v>
      </c>
      <c r="AV21" s="212">
        <v>5492</v>
      </c>
      <c r="AX21" s="16" t="str">
        <f t="shared" si="12"/>
        <v>drop table db_custscience_interns.col_10_DB_CUSTBASE_PRODREFRESH_ods_campaign_t_distinct_values_table_stats;</v>
      </c>
      <c r="AY21" t="s">
        <v>5305</v>
      </c>
      <c r="BA21" s="16" t="str">
        <f t="shared" si="13"/>
        <v>create table db_custscience_interns.col_10_DB_CUSTBASE_PRODREFRESH_ods_campaign_t_null_value_count_table_stats (col_id int, null_value_count bigint) Row format delimited Fields terminated by '\t' Lines terminated by '\n'  Stored as textfile ;</v>
      </c>
      <c r="BB21" t="s">
        <v>5306</v>
      </c>
      <c r="BE21" s="16" t="str">
        <f t="shared" si="2"/>
        <v xml:space="preserve">insert into table db_custscience_interns.col_10_DB_CUSTBASE_PRODREFRESH_ods_campaign_t_null_value_count_table_stats select '10' as col_id, count (campaign_key) as null_value_count where CAMPAIGN_LABEL  IS NULL </v>
      </c>
      <c r="BF21" t="s">
        <v>5402</v>
      </c>
      <c r="BI21" s="16" t="str">
        <f t="shared" si="14"/>
        <v>insert into table db_custscience_interns.SUMMARY_of_DB_CUSTBASE_PRODREFRESH_ods_campaign_t_null_value_count_table_stats select col_id, null_value_count from db_custscience_interns.col_10_DB_CUSTBASE_PRODREFRESH_ods_campaign_t_null_value_count_table_stats ;</v>
      </c>
      <c r="BJ21" t="s">
        <v>5308</v>
      </c>
      <c r="BL21" s="212" t="s">
        <v>11632</v>
      </c>
      <c r="BM21" s="212">
        <v>18</v>
      </c>
      <c r="BN21" s="212">
        <v>9233</v>
      </c>
      <c r="BP21" s="16" t="str">
        <f t="shared" si="15"/>
        <v>drop table db_custscience_interns.col_10_DB_CUSTBASE_PRODREFRESH_ods_campaign_t_null_value_count_table_stats ;</v>
      </c>
      <c r="BQ21" t="s">
        <v>5310</v>
      </c>
    </row>
    <row r="22" spans="1:69">
      <c r="A22" s="222" t="s">
        <v>11633</v>
      </c>
      <c r="B22" s="16" t="str">
        <f t="shared" si="3"/>
        <v>campaign_objective  string                                  </v>
      </c>
      <c r="C22" s="20">
        <f t="shared" si="4"/>
        <v>20</v>
      </c>
      <c r="D22" s="20">
        <f t="shared" si="5"/>
        <v>27</v>
      </c>
      <c r="E22" s="20"/>
      <c r="F22" s="20"/>
      <c r="G22" s="36" t="str">
        <f t="shared" si="0"/>
        <v>CAMPAIGN_OBJECTIVE </v>
      </c>
      <c r="H22" s="36" t="str">
        <f t="shared" si="1"/>
        <v>tring                                  </v>
      </c>
      <c r="I22" s="226">
        <v>11</v>
      </c>
      <c r="J22" s="224">
        <f t="shared" si="6"/>
        <v>5</v>
      </c>
      <c r="K22" s="224">
        <f t="shared" si="7"/>
        <v>125</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db_custscience_interns.col_11_DB_CUSTBASE_PRODREFRESH_ods_campaign_t_distinct_values_table_stats (col_id int, distinct_values bigint) Row format delimited Fields terminated by '\t' Lines terminated by '\n'  Stored as textfile ;</v>
      </c>
      <c r="AJ22" t="s">
        <v>5312</v>
      </c>
      <c r="AM22" s="16" t="str">
        <f t="shared" si="10"/>
        <v>insert into table db_custscience_interns.col_11_DB_CUSTBASE_PRODREFRESH_ods_campaign_t_distinct_values_table_stats select '11' as col_id, count (distinct CAMPAIGN_OBJECTIVE ) as distinct_values</v>
      </c>
      <c r="AN22" t="s">
        <v>5313</v>
      </c>
      <c r="AQ22" s="16" t="str">
        <f t="shared" si="11"/>
        <v>insert into table db_custscience_interns.SUMMARY_of_DB_CUSTBASE_PRODREFRESH_ods_campaign_t_distinct_values_table_stats select col_id, distinct_values from db_custscience_interns.col_11_DB_CUSTBASE_PRODREFRESH_ods_campaign_t_distinct_values_table_stats ;</v>
      </c>
      <c r="AR22" t="s">
        <v>5314</v>
      </c>
      <c r="AT22" s="212" t="s">
        <v>11634</v>
      </c>
      <c r="AU22" s="212">
        <v>19</v>
      </c>
      <c r="AV22" s="212">
        <v>11417</v>
      </c>
      <c r="AX22" s="16" t="str">
        <f t="shared" si="12"/>
        <v>drop table db_custscience_interns.col_11_DB_CUSTBASE_PRODREFRESH_ods_campaign_t_distinct_values_table_stats;</v>
      </c>
      <c r="AY22" t="s">
        <v>5316</v>
      </c>
      <c r="BA22" s="16" t="str">
        <f t="shared" si="13"/>
        <v>create table db_custscience_interns.col_11_DB_CUSTBASE_PRODREFRESH_ods_campaign_t_null_value_count_table_stats (col_id int, null_value_count bigint) Row format delimited Fields terminated by '\t' Lines terminated by '\n'  Stored as textfile ;</v>
      </c>
      <c r="BB22" t="s">
        <v>5317</v>
      </c>
      <c r="BE22" s="16" t="str">
        <f t="shared" si="2"/>
        <v xml:space="preserve">insert into table db_custscience_interns.col_11_DB_CUSTBASE_PRODREFRESH_ods_campaign_t_null_value_count_table_stats select '11' as col_id, count (campaign_key) as null_value_count where CAMPAIGN_OBJECTIVE  IS NULL </v>
      </c>
      <c r="BF22" t="s">
        <v>5406</v>
      </c>
      <c r="BI22" s="16" t="str">
        <f t="shared" si="14"/>
        <v>insert into table db_custscience_interns.SUMMARY_of_DB_CUSTBASE_PRODREFRESH_ods_campaign_t_null_value_count_table_stats select col_id, null_value_count from db_custscience_interns.col_11_DB_CUSTBASE_PRODREFRESH_ods_campaign_t_null_value_count_table_stats ;</v>
      </c>
      <c r="BJ22" t="s">
        <v>5319</v>
      </c>
      <c r="BL22" s="212" t="s">
        <v>11635</v>
      </c>
      <c r="BM22" s="212">
        <v>19</v>
      </c>
      <c r="BN22" s="212">
        <v>9241</v>
      </c>
      <c r="BP22" s="16" t="str">
        <f t="shared" si="15"/>
        <v>drop table db_custscience_interns.col_11_DB_CUSTBASE_PRODREFRESH_ods_campaign_t_null_value_count_table_stats ;</v>
      </c>
      <c r="BQ22" t="s">
        <v>5321</v>
      </c>
    </row>
    <row r="23" spans="1:69">
      <c r="A23" s="222" t="s">
        <v>11636</v>
      </c>
      <c r="B23" s="16" t="str">
        <f t="shared" si="3"/>
        <v>campaign_ver        string                                  </v>
      </c>
      <c r="C23" s="20">
        <f t="shared" si="4"/>
        <v>14</v>
      </c>
      <c r="D23" s="20">
        <f t="shared" si="5"/>
        <v>16</v>
      </c>
      <c r="E23" s="20"/>
      <c r="F23" s="20"/>
      <c r="G23" s="36" t="str">
        <f t="shared" si="0"/>
        <v>CAMPAIGN_VER </v>
      </c>
      <c r="H23" s="36" t="str">
        <f t="shared" si="1"/>
        <v>    string                                  </v>
      </c>
      <c r="I23" s="226">
        <v>12</v>
      </c>
      <c r="J23" s="224">
        <f t="shared" si="6"/>
        <v>1217</v>
      </c>
      <c r="K23" s="224">
        <f t="shared" si="7"/>
        <v>9233</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db_custscience_interns.col_12_DB_CUSTBASE_PRODREFRESH_ods_campaign_t_distinct_values_table_stats (col_id int, distinct_values bigint) Row format delimited Fields terminated by '\t' Lines terminated by '\n'  Stored as textfile ;</v>
      </c>
      <c r="AJ23" t="s">
        <v>5323</v>
      </c>
      <c r="AM23" s="16" t="str">
        <f t="shared" si="10"/>
        <v>insert into table db_custscience_interns.col_12_DB_CUSTBASE_PRODREFRESH_ods_campaign_t_distinct_values_table_stats select '12' as col_id, count (distinct CAMPAIGN_VER ) as distinct_values</v>
      </c>
      <c r="AN23" t="s">
        <v>5324</v>
      </c>
      <c r="AQ23" s="16" t="str">
        <f t="shared" si="11"/>
        <v>insert into table db_custscience_interns.SUMMARY_of_DB_CUSTBASE_PRODREFRESH_ods_campaign_t_distinct_values_table_stats select col_id, distinct_values from db_custscience_interns.col_12_DB_CUSTBASE_PRODREFRESH_ods_campaign_t_distinct_values_table_stats ;</v>
      </c>
      <c r="AR23" t="s">
        <v>5325</v>
      </c>
      <c r="AT23" s="212" t="s">
        <v>4686</v>
      </c>
      <c r="AU23" s="212">
        <v>20</v>
      </c>
      <c r="AV23" s="212">
        <v>0</v>
      </c>
      <c r="AX23" s="16" t="str">
        <f t="shared" si="12"/>
        <v>drop table db_custscience_interns.col_12_DB_CUSTBASE_PRODREFRESH_ods_campaign_t_distinct_values_table_stats;</v>
      </c>
      <c r="AY23" t="s">
        <v>5327</v>
      </c>
      <c r="BA23" s="16" t="str">
        <f t="shared" si="13"/>
        <v>create table db_custscience_interns.col_12_DB_CUSTBASE_PRODREFRESH_ods_campaign_t_null_value_count_table_stats (col_id int, null_value_count bigint) Row format delimited Fields terminated by '\t' Lines terminated by '\n'  Stored as textfile ;</v>
      </c>
      <c r="BB23" t="s">
        <v>5328</v>
      </c>
      <c r="BE23" s="16" t="str">
        <f t="shared" si="2"/>
        <v xml:space="preserve">insert into table db_custscience_interns.col_12_DB_CUSTBASE_PRODREFRESH_ods_campaign_t_null_value_count_table_stats select '12' as col_id, count (campaign_key) as null_value_count where CAMPAIGN_VER  IS NULL </v>
      </c>
      <c r="BF23" t="s">
        <v>5408</v>
      </c>
      <c r="BI23" s="16" t="str">
        <f t="shared" si="14"/>
        <v>insert into table db_custscience_interns.SUMMARY_of_DB_CUSTBASE_PRODREFRESH_ods_campaign_t_null_value_count_table_stats select col_id, null_value_count from db_custscience_interns.col_12_DB_CUSTBASE_PRODREFRESH_ods_campaign_t_null_value_count_table_stats ;</v>
      </c>
      <c r="BJ23" t="s">
        <v>5330</v>
      </c>
      <c r="BL23" s="212" t="s">
        <v>11637</v>
      </c>
      <c r="BM23" s="212">
        <v>20</v>
      </c>
      <c r="BN23" s="212">
        <v>32050</v>
      </c>
      <c r="BP23" s="16" t="str">
        <f t="shared" si="15"/>
        <v>drop table db_custscience_interns.col_12_DB_CUSTBASE_PRODREFRESH_ods_campaign_t_null_value_count_table_stats ;</v>
      </c>
      <c r="BQ23" t="s">
        <v>5332</v>
      </c>
    </row>
    <row r="24" spans="1:69">
      <c r="A24" s="222" t="s">
        <v>11638</v>
      </c>
      <c r="B24" s="16" t="str">
        <f t="shared" si="3"/>
        <v>createdatetime      string                                  </v>
      </c>
      <c r="C24" s="20">
        <f t="shared" si="4"/>
        <v>16</v>
      </c>
      <c r="D24" s="20">
        <f t="shared" si="5"/>
        <v>18</v>
      </c>
      <c r="E24" s="20"/>
      <c r="F24" s="20"/>
      <c r="G24" s="36" t="str">
        <f t="shared" si="0"/>
        <v>CREATEDATETIME </v>
      </c>
      <c r="H24" s="36" t="str">
        <f t="shared" si="1"/>
        <v>  string                                  </v>
      </c>
      <c r="I24" s="226">
        <v>13</v>
      </c>
      <c r="J24" s="224">
        <f t="shared" si="6"/>
        <v>3182</v>
      </c>
      <c r="K24" s="224">
        <f t="shared" si="7"/>
        <v>0</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db_custscience_interns.col_13_DB_CUSTBASE_PRODREFRESH_ods_campaign_t_distinct_values_table_stats (col_id int, distinct_values bigint) Row format delimited Fields terminated by '\t' Lines terminated by '\n'  Stored as textfile ;</v>
      </c>
      <c r="AJ24" t="s">
        <v>5333</v>
      </c>
      <c r="AM24" s="16" t="str">
        <f t="shared" si="10"/>
        <v>insert into table db_custscience_interns.col_13_DB_CUSTBASE_PRODREFRESH_ods_campaign_t_distinct_values_table_stats select '13' as col_id, count (distinct CREATEDATETIME ) as distinct_values</v>
      </c>
      <c r="AN24" t="s">
        <v>5334</v>
      </c>
      <c r="AQ24" s="16" t="str">
        <f t="shared" si="11"/>
        <v>insert into table db_custscience_interns.SUMMARY_of_DB_CUSTBASE_PRODREFRESH_ods_campaign_t_distinct_values_table_stats select col_id, distinct_values from db_custscience_interns.col_13_DB_CUSTBASE_PRODREFRESH_ods_campaign_t_distinct_values_table_stats ;</v>
      </c>
      <c r="AR24" t="s">
        <v>5335</v>
      </c>
      <c r="AT24" s="212" t="s">
        <v>11639</v>
      </c>
      <c r="AU24" s="212">
        <v>3</v>
      </c>
      <c r="AV24" s="212">
        <v>8</v>
      </c>
      <c r="AX24" s="16" t="str">
        <f t="shared" si="12"/>
        <v>drop table db_custscience_interns.col_13_DB_CUSTBASE_PRODREFRESH_ods_campaign_t_distinct_values_table_stats;</v>
      </c>
      <c r="AY24" t="s">
        <v>5337</v>
      </c>
      <c r="BA24" s="16" t="str">
        <f t="shared" si="13"/>
        <v>create table db_custscience_interns.col_13_DB_CUSTBASE_PRODREFRESH_ods_campaign_t_null_value_count_table_stats (col_id int, null_value_count bigint) Row format delimited Fields terminated by '\t' Lines terminated by '\n'  Stored as textfile ;</v>
      </c>
      <c r="BB24" t="s">
        <v>5338</v>
      </c>
      <c r="BE24" s="16" t="str">
        <f t="shared" si="2"/>
        <v xml:space="preserve">insert into table db_custscience_interns.col_13_DB_CUSTBASE_PRODREFRESH_ods_campaign_t_null_value_count_table_stats select '13' as col_id, count (campaign_key) as null_value_count where CREATEDATETIME  IS NULL </v>
      </c>
      <c r="BF24" t="s">
        <v>5410</v>
      </c>
      <c r="BI24" s="16" t="str">
        <f t="shared" si="14"/>
        <v>insert into table db_custscience_interns.SUMMARY_of_DB_CUSTBASE_PRODREFRESH_ods_campaign_t_null_value_count_table_stats select col_id, null_value_count from db_custscience_interns.col_13_DB_CUSTBASE_PRODREFRESH_ods_campaign_t_null_value_count_table_stats ;</v>
      </c>
      <c r="BJ24" t="s">
        <v>5340</v>
      </c>
      <c r="BL24" s="212" t="s">
        <v>4697</v>
      </c>
      <c r="BM24" s="212">
        <v>3</v>
      </c>
      <c r="BN24" s="212">
        <v>0</v>
      </c>
      <c r="BP24" s="16" t="str">
        <f t="shared" si="15"/>
        <v>drop table db_custscience_interns.col_13_DB_CUSTBASE_PRODREFRESH_ods_campaign_t_null_value_count_table_stats ;</v>
      </c>
      <c r="BQ24" t="s">
        <v>5342</v>
      </c>
    </row>
    <row r="25" spans="1:69" ht="15.95" customHeight="1">
      <c r="A25" s="222" t="s">
        <v>11640</v>
      </c>
      <c r="B25" s="16" t="str">
        <f t="shared" si="3"/>
        <v>def_cost_per_treatment double                                  </v>
      </c>
      <c r="C25" s="20">
        <f t="shared" si="4"/>
        <v>23</v>
      </c>
      <c r="D25" s="20">
        <f t="shared" si="5"/>
        <v>30</v>
      </c>
      <c r="E25" s="20"/>
      <c r="F25" s="20"/>
      <c r="G25" s="36" t="str">
        <f t="shared" si="0"/>
        <v>DEF_COST_PER_TREATMENT</v>
      </c>
      <c r="H25" s="36" t="str">
        <f t="shared" si="1"/>
        <v>ouble                                  </v>
      </c>
      <c r="I25" s="226">
        <v>14</v>
      </c>
      <c r="J25" s="224">
        <f t="shared" si="6"/>
        <v>0</v>
      </c>
      <c r="K25" s="224">
        <f t="shared" si="7"/>
        <v>32050</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db_custscience_interns.col_14_DB_CUSTBASE_PRODREFRESH_ods_campaign_t_distinct_values_table_stats (col_id int, distinct_values bigint) Row format delimited Fields terminated by '\t' Lines terminated by '\n'  Stored as textfile ;</v>
      </c>
      <c r="AJ25" t="s">
        <v>5343</v>
      </c>
      <c r="AM25" s="16" t="str">
        <f t="shared" si="10"/>
        <v>insert into table db_custscience_interns.col_14_DB_CUSTBASE_PRODREFRESH_ods_campaign_t_distinct_values_table_stats select '14' as col_id, count (distinct DEF_COST_PER_TREATMENT) as distinct_values</v>
      </c>
      <c r="AN25" t="s">
        <v>5344</v>
      </c>
      <c r="AQ25" s="16" t="str">
        <f t="shared" si="11"/>
        <v>insert into table db_custscience_interns.SUMMARY_of_DB_CUSTBASE_PRODREFRESH_ods_campaign_t_distinct_values_table_stats select col_id, distinct_values from db_custscience_interns.col_14_DB_CUSTBASE_PRODREFRESH_ods_campaign_t_distinct_values_table_stats ;</v>
      </c>
      <c r="AR25" t="s">
        <v>5345</v>
      </c>
      <c r="AT25" s="212" t="s">
        <v>11641</v>
      </c>
      <c r="AU25" s="212">
        <v>21</v>
      </c>
      <c r="AV25" s="212">
        <v>1259</v>
      </c>
      <c r="AX25" s="16" t="str">
        <f t="shared" si="12"/>
        <v>drop table db_custscience_interns.col_14_DB_CUSTBASE_PRODREFRESH_ods_campaign_t_distinct_values_table_stats;</v>
      </c>
      <c r="AY25" t="s">
        <v>5347</v>
      </c>
      <c r="BA25" s="16" t="str">
        <f t="shared" si="13"/>
        <v>create table db_custscience_interns.col_14_DB_CUSTBASE_PRODREFRESH_ods_campaign_t_null_value_count_table_stats (col_id int, null_value_count bigint) Row format delimited Fields terminated by '\t' Lines terminated by '\n'  Stored as textfile ;</v>
      </c>
      <c r="BB25" t="s">
        <v>5348</v>
      </c>
      <c r="BE25" s="16" t="str">
        <f t="shared" si="2"/>
        <v xml:space="preserve">insert into table db_custscience_interns.col_14_DB_CUSTBASE_PRODREFRESH_ods_campaign_t_null_value_count_table_stats select '14' as col_id, count (campaign_key) as null_value_count where DEF_COST_PER_TREATMENT IS NULL </v>
      </c>
      <c r="BF25" t="s">
        <v>5412</v>
      </c>
      <c r="BI25" s="16" t="str">
        <f t="shared" si="14"/>
        <v>insert into table db_custscience_interns.SUMMARY_of_DB_CUSTBASE_PRODREFRESH_ods_campaign_t_null_value_count_table_stats select col_id, null_value_count from db_custscience_interns.col_14_DB_CUSTBASE_PRODREFRESH_ods_campaign_t_null_value_count_table_stats ;</v>
      </c>
      <c r="BJ25" t="s">
        <v>5350</v>
      </c>
      <c r="BL25" s="212" t="s">
        <v>11642</v>
      </c>
      <c r="BM25" s="212">
        <v>21</v>
      </c>
      <c r="BN25" s="212">
        <v>9233</v>
      </c>
      <c r="BP25" s="16" t="str">
        <f t="shared" si="15"/>
        <v>drop table db_custscience_interns.col_14_DB_CUSTBASE_PRODREFRESH_ods_campaign_t_null_value_count_table_stats ;</v>
      </c>
      <c r="BQ25" t="s">
        <v>5352</v>
      </c>
    </row>
    <row r="26" spans="1:69">
      <c r="A26" s="222" t="s">
        <v>11643</v>
      </c>
      <c r="B26" s="16" t="str">
        <f t="shared" si="3"/>
        <v>def_profit_per_response double                                  </v>
      </c>
      <c r="C26" s="20">
        <f t="shared" si="4"/>
        <v>24</v>
      </c>
      <c r="D26" s="20">
        <f t="shared" si="5"/>
        <v>31</v>
      </c>
      <c r="E26" s="20"/>
      <c r="F26" s="20"/>
      <c r="G26" s="36" t="str">
        <f t="shared" si="0"/>
        <v>DEF_PROFIT_PER_RESPONSE</v>
      </c>
      <c r="H26" s="36" t="str">
        <f t="shared" si="1"/>
        <v>ouble                                  </v>
      </c>
      <c r="I26" s="226">
        <v>15</v>
      </c>
      <c r="J26" s="224">
        <f t="shared" si="6"/>
        <v>0</v>
      </c>
      <c r="K26" s="224">
        <f t="shared" si="7"/>
        <v>32050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db_custscience_interns.col_15_DB_CUSTBASE_PRODREFRESH_ods_campaign_t_distinct_values_table_stats (col_id int, distinct_values bigint) Row format delimited Fields terminated by '\t' Lines terminated by '\n'  Stored as textfile ;</v>
      </c>
      <c r="AJ26" t="s">
        <v>5354</v>
      </c>
      <c r="AM26" s="16" t="str">
        <f t="shared" si="10"/>
        <v>insert into table db_custscience_interns.col_15_DB_CUSTBASE_PRODREFRESH_ods_campaign_t_distinct_values_table_stats select '15' as col_id, count (distinct DEF_PROFIT_PER_RESPONSE) as distinct_values</v>
      </c>
      <c r="AN26" t="s">
        <v>5355</v>
      </c>
      <c r="AQ26" s="16" t="str">
        <f t="shared" si="11"/>
        <v>insert into table db_custscience_interns.SUMMARY_of_DB_CUSTBASE_PRODREFRESH_ods_campaign_t_distinct_values_table_stats select col_id, distinct_values from db_custscience_interns.col_15_DB_CUSTBASE_PRODREFRESH_ods_campaign_t_distinct_values_table_stats ;</v>
      </c>
      <c r="AR26" t="s">
        <v>5356</v>
      </c>
      <c r="AT26" s="212" t="s">
        <v>8233</v>
      </c>
      <c r="AU26" s="212">
        <v>22</v>
      </c>
      <c r="AV26" s="212">
        <v>1</v>
      </c>
      <c r="AX26" s="16" t="str">
        <f t="shared" si="12"/>
        <v>drop table db_custscience_interns.col_15_DB_CUSTBASE_PRODREFRESH_ods_campaign_t_distinct_values_table_stats;</v>
      </c>
      <c r="AY26" t="s">
        <v>5358</v>
      </c>
      <c r="BA26" s="16" t="str">
        <f t="shared" si="13"/>
        <v>create table db_custscience_interns.col_15_DB_CUSTBASE_PRODREFRESH_ods_campaign_t_null_value_count_table_stats (col_id int, null_value_count bigint) Row format delimited Fields terminated by '\t' Lines terminated by '\n'  Stored as textfile ;</v>
      </c>
      <c r="BB26" t="s">
        <v>5359</v>
      </c>
      <c r="BE26" s="16" t="str">
        <f t="shared" si="2"/>
        <v xml:space="preserve">insert into table db_custscience_interns.col_15_DB_CUSTBASE_PRODREFRESH_ods_campaign_t_null_value_count_table_stats select '15' as col_id, count (campaign_key) as null_value_count where DEF_PROFIT_PER_RESPONSE IS NULL </v>
      </c>
      <c r="BF26" t="s">
        <v>5414</v>
      </c>
      <c r="BI26" s="16" t="str">
        <f t="shared" si="14"/>
        <v>insert into table db_custscience_interns.SUMMARY_of_DB_CUSTBASE_PRODREFRESH_ods_campaign_t_null_value_count_table_stats select col_id, null_value_count from db_custscience_interns.col_15_DB_CUSTBASE_PRODREFRESH_ods_campaign_t_null_value_count_table_stats ;</v>
      </c>
      <c r="BJ26" t="s">
        <v>5361</v>
      </c>
      <c r="BL26" s="212" t="s">
        <v>11644</v>
      </c>
      <c r="BM26" s="212">
        <v>22</v>
      </c>
      <c r="BN26" s="212">
        <v>9233</v>
      </c>
      <c r="BP26" s="16" t="str">
        <f t="shared" si="15"/>
        <v>drop table db_custscience_interns.col_15_DB_CUSTBASE_PRODREFRESH_ods_campaign_t_null_value_count_table_stats ;</v>
      </c>
      <c r="BQ26" t="s">
        <v>5363</v>
      </c>
    </row>
    <row r="27" spans="1:69">
      <c r="A27" s="222" t="s">
        <v>11645</v>
      </c>
      <c r="B27" s="16" t="str">
        <f t="shared" si="3"/>
        <v>def_response_rate   double                                  </v>
      </c>
      <c r="C27" s="20">
        <f t="shared" si="4"/>
        <v>18</v>
      </c>
      <c r="D27" s="20">
        <f t="shared" si="5"/>
        <v>20</v>
      </c>
      <c r="E27" s="20"/>
      <c r="F27" s="20"/>
      <c r="G27" s="36" t="str">
        <f t="shared" si="0"/>
        <v>DEF_RESPONSE_RATE</v>
      </c>
      <c r="H27" s="36" t="str">
        <f t="shared" si="1"/>
        <v>double                                  </v>
      </c>
      <c r="I27" s="226">
        <v>16</v>
      </c>
      <c r="J27" s="224">
        <f t="shared" si="6"/>
        <v>0</v>
      </c>
      <c r="K27" s="224">
        <f t="shared" si="7"/>
        <v>32050</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db_custscience_interns.col_16_DB_CUSTBASE_PRODREFRESH_ods_campaign_t_distinct_values_table_stats (col_id int, distinct_values bigint) Row format delimited Fields terminated by '\t' Lines terminated by '\n'  Stored as textfile ;</v>
      </c>
      <c r="AJ27" t="s">
        <v>5416</v>
      </c>
      <c r="AM27" s="16" t="str">
        <f t="shared" si="10"/>
        <v>insert into table db_custscience_interns.col_16_DB_CUSTBASE_PRODREFRESH_ods_campaign_t_distinct_values_table_stats select '16' as col_id, count (distinct DEF_RESPONSE_RATE) as distinct_values</v>
      </c>
      <c r="AN27" t="s">
        <v>5417</v>
      </c>
      <c r="AQ27" s="16" t="str">
        <f t="shared" si="11"/>
        <v>insert into table db_custscience_interns.SUMMARY_of_DB_CUSTBASE_PRODREFRESH_ods_campaign_t_distinct_values_table_stats select col_id, distinct_values from db_custscience_interns.col_16_DB_CUSTBASE_PRODREFRESH_ods_campaign_t_distinct_values_table_stats ;</v>
      </c>
      <c r="AR27" t="s">
        <v>5418</v>
      </c>
      <c r="AT27" s="212" t="s">
        <v>11646</v>
      </c>
      <c r="AU27" s="212">
        <v>23</v>
      </c>
      <c r="AV27" s="212">
        <v>185</v>
      </c>
      <c r="AX27" s="16" t="str">
        <f t="shared" si="12"/>
        <v>drop table db_custscience_interns.col_16_DB_CUSTBASE_PRODREFRESH_ods_campaign_t_distinct_values_table_stats;</v>
      </c>
      <c r="AY27" t="s">
        <v>5420</v>
      </c>
      <c r="BA27" s="16" t="str">
        <f t="shared" si="13"/>
        <v>create table db_custscience_interns.col_16_DB_CUSTBASE_PRODREFRESH_ods_campaign_t_null_value_count_table_stats (col_id int, null_value_count bigint) Row format delimited Fields terminated by '\t' Lines terminated by '\n'  Stored as textfile ;</v>
      </c>
      <c r="BB27" t="s">
        <v>5421</v>
      </c>
      <c r="BE27" s="16" t="str">
        <f t="shared" si="2"/>
        <v xml:space="preserve">insert into table db_custscience_interns.col_16_DB_CUSTBASE_PRODREFRESH_ods_campaign_t_null_value_count_table_stats select '16' as col_id, count (campaign_key) as null_value_count where DEF_RESPONSE_RATE IS NULL </v>
      </c>
      <c r="BF27" t="s">
        <v>5422</v>
      </c>
      <c r="BI27" s="16" t="str">
        <f t="shared" si="14"/>
        <v>insert into table db_custscience_interns.SUMMARY_of_DB_CUSTBASE_PRODREFRESH_ods_campaign_t_null_value_count_table_stats select col_id, null_value_count from db_custscience_interns.col_16_DB_CUSTBASE_PRODREFRESH_ods_campaign_t_null_value_count_table_stats ;</v>
      </c>
      <c r="BJ27" t="s">
        <v>5423</v>
      </c>
      <c r="BL27" s="212" t="s">
        <v>11647</v>
      </c>
      <c r="BM27" s="212">
        <v>23</v>
      </c>
      <c r="BN27" s="212">
        <v>9233</v>
      </c>
      <c r="BP27" s="16" t="str">
        <f t="shared" si="15"/>
        <v>drop table db_custscience_interns.col_16_DB_CUSTBASE_PRODREFRESH_ods_campaign_t_null_value_count_table_stats ;</v>
      </c>
      <c r="BQ27" t="s">
        <v>5425</v>
      </c>
    </row>
    <row r="28" spans="1:69">
      <c r="A28" s="222" t="s">
        <v>11648</v>
      </c>
      <c r="B28" s="16" t="str">
        <f t="shared" si="3"/>
        <v>def_rev_per_response double                                  </v>
      </c>
      <c r="C28" s="20">
        <f t="shared" si="4"/>
        <v>21</v>
      </c>
      <c r="D28" s="20">
        <f t="shared" si="5"/>
        <v>28</v>
      </c>
      <c r="E28" s="20"/>
      <c r="F28" s="20"/>
      <c r="G28" s="36" t="str">
        <f t="shared" si="0"/>
        <v>DEF_REV_PER_RESPONSE</v>
      </c>
      <c r="H28" s="36" t="str">
        <f t="shared" si="1"/>
        <v>ouble                                  </v>
      </c>
      <c r="I28" s="226">
        <v>17</v>
      </c>
      <c r="J28" s="224">
        <f t="shared" si="6"/>
        <v>0</v>
      </c>
      <c r="K28" s="224">
        <f t="shared" si="7"/>
        <v>32050</v>
      </c>
      <c r="N28" s="169"/>
      <c r="O28" s="169"/>
      <c r="P28" s="169"/>
      <c r="R28" s="164"/>
      <c r="S28" s="164"/>
      <c r="T28" s="164"/>
      <c r="U28" s="164"/>
      <c r="V28" s="164"/>
      <c r="W28" s="164"/>
      <c r="X28" s="164"/>
      <c r="Y28" s="164"/>
      <c r="Z28" s="164"/>
      <c r="AA28" s="164"/>
      <c r="AB28" s="164"/>
      <c r="AC28" s="164"/>
      <c r="AD28" s="164"/>
      <c r="AE28" s="164"/>
      <c r="AF28" s="164"/>
      <c r="AG28" s="164"/>
      <c r="AH28" s="197" t="str">
        <f t="shared" si="8"/>
        <v>col_17</v>
      </c>
      <c r="AI28" s="196" t="str">
        <f t="shared" si="9"/>
        <v>create table db_custscience_interns.col_17_DB_CUSTBASE_PRODREFRESH_ods_campaign_t_distinct_values_table_stats (col_id int, distinct_values bigint) Row format delimited Fields terminated by '\t' Lines terminated by '\n'  Stored as textfile ;</v>
      </c>
      <c r="AJ28" t="s">
        <v>11649</v>
      </c>
      <c r="AM28" s="16" t="str">
        <f t="shared" si="10"/>
        <v>insert into table db_custscience_interns.col_17_DB_CUSTBASE_PRODREFRESH_ods_campaign_t_distinct_values_table_stats select '17' as col_id, count (distinct DEF_REV_PER_RESPONSE) as distinct_values</v>
      </c>
      <c r="AN28" t="s">
        <v>11650</v>
      </c>
      <c r="AQ28" s="16" t="str">
        <f t="shared" si="11"/>
        <v>insert into table db_custscience_interns.SUMMARY_of_DB_CUSTBASE_PRODREFRESH_ods_campaign_t_distinct_values_table_stats select col_id, distinct_values from db_custscience_interns.col_17_DB_CUSTBASE_PRODREFRESH_ods_campaign_t_distinct_values_table_stats ;</v>
      </c>
      <c r="AR28" t="s">
        <v>11651</v>
      </c>
      <c r="AT28" s="212" t="s">
        <v>11652</v>
      </c>
      <c r="AU28" s="212">
        <v>24</v>
      </c>
      <c r="AV28" s="212">
        <v>15563</v>
      </c>
      <c r="AX28" s="16" t="str">
        <f t="shared" si="12"/>
        <v>drop table db_custscience_interns.col_17_DB_CUSTBASE_PRODREFRESH_ods_campaign_t_distinct_values_table_stats;</v>
      </c>
      <c r="AY28" t="s">
        <v>11653</v>
      </c>
      <c r="BA28" s="16" t="str">
        <f t="shared" si="13"/>
        <v>create table db_custscience_interns.col_17_DB_CUSTBASE_PRODREFRESH_ods_campaign_t_null_value_count_table_stats (col_id int, null_value_count bigint) Row format delimited Fields terminated by '\t' Lines terminated by '\n'  Stored as textfile ;</v>
      </c>
      <c r="BB28" t="s">
        <v>11654</v>
      </c>
      <c r="BE28" s="16" t="str">
        <f t="shared" si="2"/>
        <v xml:space="preserve">insert into table db_custscience_interns.col_17_DB_CUSTBASE_PRODREFRESH_ods_campaign_t_null_value_count_table_stats select '17' as col_id, count (campaign_key) as null_value_count where DEF_REV_PER_RESPONSE IS NULL </v>
      </c>
      <c r="BF28" t="s">
        <v>11655</v>
      </c>
      <c r="BI28" s="16" t="str">
        <f t="shared" si="14"/>
        <v>insert into table db_custscience_interns.SUMMARY_of_DB_CUSTBASE_PRODREFRESH_ods_campaign_t_null_value_count_table_stats select col_id, null_value_count from db_custscience_interns.col_17_DB_CUSTBASE_PRODREFRESH_ods_campaign_t_null_value_count_table_stats ;</v>
      </c>
      <c r="BJ28" t="s">
        <v>11656</v>
      </c>
      <c r="BL28" s="212" t="s">
        <v>11657</v>
      </c>
      <c r="BM28" s="212">
        <v>24</v>
      </c>
      <c r="BN28" s="212">
        <v>9182</v>
      </c>
      <c r="BP28" s="16" t="str">
        <f t="shared" si="15"/>
        <v>drop table db_custscience_interns.col_17_DB_CUSTBASE_PRODREFRESH_ods_campaign_t_null_value_count_table_stats ;</v>
      </c>
      <c r="BQ28" t="s">
        <v>11658</v>
      </c>
    </row>
    <row r="29" spans="1:69">
      <c r="A29" s="222" t="s">
        <v>11659</v>
      </c>
      <c r="B29" s="16" t="str">
        <f t="shared" si="3"/>
        <v>export_time_s       bigint                                  </v>
      </c>
      <c r="C29" s="20">
        <f t="shared" si="4"/>
        <v>14</v>
      </c>
      <c r="D29" s="20">
        <f t="shared" si="5"/>
        <v>16</v>
      </c>
      <c r="E29" s="20"/>
      <c r="F29" s="20"/>
      <c r="G29" s="36" t="str">
        <f t="shared" si="0"/>
        <v>EXPORT_TIME_S</v>
      </c>
      <c r="H29" s="36" t="str">
        <f t="shared" si="1"/>
        <v>    bigint                                  </v>
      </c>
      <c r="I29" s="226">
        <v>18</v>
      </c>
      <c r="J29" s="224">
        <f t="shared" si="6"/>
        <v>5492</v>
      </c>
      <c r="K29" s="224">
        <f t="shared" si="7"/>
        <v>9233</v>
      </c>
      <c r="N29" s="169"/>
      <c r="O29" s="169"/>
      <c r="P29" s="169"/>
      <c r="R29" s="164"/>
      <c r="S29" s="164"/>
      <c r="T29" s="164"/>
      <c r="U29" s="164"/>
      <c r="V29" s="164"/>
      <c r="W29" s="164"/>
      <c r="X29" s="164"/>
      <c r="Y29" s="164"/>
      <c r="Z29" s="164"/>
      <c r="AA29" s="164"/>
      <c r="AB29" s="164"/>
      <c r="AC29" s="164"/>
      <c r="AD29" s="164"/>
      <c r="AE29" s="164"/>
      <c r="AF29" s="164"/>
      <c r="AG29" s="164"/>
      <c r="AH29" s="197" t="str">
        <f t="shared" si="8"/>
        <v>col_18</v>
      </c>
      <c r="AI29" s="196" t="str">
        <f t="shared" si="9"/>
        <v>create table db_custscience_interns.col_18_DB_CUSTBASE_PRODREFRESH_ods_campaign_t_distinct_values_table_stats (col_id int, distinct_values bigint) Row format delimited Fields terminated by '\t' Lines terminated by '\n'  Stored as textfile ;</v>
      </c>
      <c r="AJ29" t="s">
        <v>11660</v>
      </c>
      <c r="AM29" s="16" t="str">
        <f t="shared" si="10"/>
        <v>insert into table db_custscience_interns.col_18_DB_CUSTBASE_PRODREFRESH_ods_campaign_t_distinct_values_table_stats select '18' as col_id, count (distinct EXPORT_TIME_S) as distinct_values</v>
      </c>
      <c r="AN29" t="s">
        <v>11661</v>
      </c>
      <c r="AQ29" s="16" t="str">
        <f t="shared" si="11"/>
        <v>insert into table db_custscience_interns.SUMMARY_of_DB_CUSTBASE_PRODREFRESH_ods_campaign_t_distinct_values_table_stats select col_id, distinct_values from db_custscience_interns.col_18_DB_CUSTBASE_PRODREFRESH_ods_campaign_t_distinct_values_table_stats ;</v>
      </c>
      <c r="AR29" t="s">
        <v>11662</v>
      </c>
      <c r="AT29" s="212" t="s">
        <v>11663</v>
      </c>
      <c r="AU29" s="212">
        <v>25</v>
      </c>
      <c r="AV29" s="212">
        <v>63</v>
      </c>
      <c r="AX29" s="16" t="str">
        <f t="shared" si="12"/>
        <v>drop table db_custscience_interns.col_18_DB_CUSTBASE_PRODREFRESH_ods_campaign_t_distinct_values_table_stats;</v>
      </c>
      <c r="AY29" t="s">
        <v>11664</v>
      </c>
      <c r="BA29" s="16" t="str">
        <f t="shared" si="13"/>
        <v>create table db_custscience_interns.col_18_DB_CUSTBASE_PRODREFRESH_ods_campaign_t_null_value_count_table_stats (col_id int, null_value_count bigint) Row format delimited Fields terminated by '\t' Lines terminated by '\n'  Stored as textfile ;</v>
      </c>
      <c r="BB29" t="s">
        <v>11665</v>
      </c>
      <c r="BE29" s="16" t="str">
        <f t="shared" si="2"/>
        <v xml:space="preserve">insert into table db_custscience_interns.col_18_DB_CUSTBASE_PRODREFRESH_ods_campaign_t_null_value_count_table_stats select '18' as col_id, count (campaign_key) as null_value_count where EXPORT_TIME_S IS NULL </v>
      </c>
      <c r="BF29" t="s">
        <v>11666</v>
      </c>
      <c r="BI29" s="16" t="str">
        <f t="shared" si="14"/>
        <v>insert into table db_custscience_interns.SUMMARY_of_DB_CUSTBASE_PRODREFRESH_ods_campaign_t_null_value_count_table_stats select col_id, null_value_count from db_custscience_interns.col_18_DB_CUSTBASE_PRODREFRESH_ods_campaign_t_null_value_count_table_stats ;</v>
      </c>
      <c r="BJ29" t="s">
        <v>11667</v>
      </c>
      <c r="BL29" s="212" t="s">
        <v>11668</v>
      </c>
      <c r="BM29" s="212">
        <v>25</v>
      </c>
      <c r="BN29" s="212">
        <v>9233</v>
      </c>
      <c r="BP29" s="16" t="str">
        <f t="shared" si="15"/>
        <v>drop table db_custscience_interns.col_18_DB_CUSTBASE_PRODREFRESH_ods_campaign_t_null_value_count_table_stats ;</v>
      </c>
      <c r="BQ29" t="s">
        <v>11669</v>
      </c>
    </row>
    <row r="30" spans="1:69">
      <c r="A30" s="222" t="s">
        <v>11670</v>
      </c>
      <c r="B30" s="16" t="str">
        <f t="shared" si="3"/>
        <v>filename            string                                  </v>
      </c>
      <c r="C30" s="20">
        <f t="shared" si="4"/>
        <v>10</v>
      </c>
      <c r="D30" s="20">
        <f t="shared" si="5"/>
        <v>12</v>
      </c>
      <c r="E30" s="20"/>
      <c r="F30" s="20"/>
      <c r="G30" s="36" t="str">
        <f t="shared" si="0"/>
        <v>FILENAME </v>
      </c>
      <c r="H30" s="36" t="str">
        <f t="shared" si="1"/>
        <v>        string                                  </v>
      </c>
      <c r="I30" s="226">
        <v>19</v>
      </c>
      <c r="J30" s="224">
        <f t="shared" si="6"/>
        <v>11417</v>
      </c>
      <c r="K30" s="224">
        <f t="shared" si="7"/>
        <v>9241</v>
      </c>
      <c r="N30" s="169"/>
      <c r="O30" s="169"/>
      <c r="P30" s="169"/>
      <c r="R30" s="164"/>
      <c r="S30" s="164"/>
      <c r="T30" s="164"/>
      <c r="U30" s="164"/>
      <c r="V30" s="164"/>
      <c r="W30" s="164"/>
      <c r="X30" s="164"/>
      <c r="Y30" s="164"/>
      <c r="Z30" s="164"/>
      <c r="AA30" s="164"/>
      <c r="AB30" s="164"/>
      <c r="AC30" s="164"/>
      <c r="AD30" s="164"/>
      <c r="AE30" s="164"/>
      <c r="AF30" s="164"/>
      <c r="AG30" s="164"/>
      <c r="AH30" s="197" t="str">
        <f t="shared" si="8"/>
        <v>col_19</v>
      </c>
      <c r="AI30" s="196" t="str">
        <f t="shared" si="9"/>
        <v>create table db_custscience_interns.col_19_DB_CUSTBASE_PRODREFRESH_ods_campaign_t_distinct_values_table_stats (col_id int, distinct_values bigint) Row format delimited Fields terminated by '\t' Lines terminated by '\n'  Stored as textfile ;</v>
      </c>
      <c r="AJ30" t="s">
        <v>11671</v>
      </c>
      <c r="AM30" s="16" t="str">
        <f t="shared" si="10"/>
        <v>insert into table db_custscience_interns.col_19_DB_CUSTBASE_PRODREFRESH_ods_campaign_t_distinct_values_table_stats select '19' as col_id, count (distinct FILENAME ) as distinct_values</v>
      </c>
      <c r="AN30" t="s">
        <v>11672</v>
      </c>
      <c r="AQ30" s="16" t="str">
        <f t="shared" si="11"/>
        <v>insert into table db_custscience_interns.SUMMARY_of_DB_CUSTBASE_PRODREFRESH_ods_campaign_t_distinct_values_table_stats select col_id, distinct_values from db_custscience_interns.col_19_DB_CUSTBASE_PRODREFRESH_ods_campaign_t_distinct_values_table_stats ;</v>
      </c>
      <c r="AR30" t="s">
        <v>11673</v>
      </c>
      <c r="AT30" s="212" t="s">
        <v>11674</v>
      </c>
      <c r="AU30" s="212">
        <v>26</v>
      </c>
      <c r="AV30" s="212">
        <v>64</v>
      </c>
      <c r="AX30" s="16" t="str">
        <f t="shared" si="12"/>
        <v>drop table db_custscience_interns.col_19_DB_CUSTBASE_PRODREFRESH_ods_campaign_t_distinct_values_table_stats;</v>
      </c>
      <c r="AY30" t="s">
        <v>11675</v>
      </c>
      <c r="BA30" s="16" t="str">
        <f t="shared" si="13"/>
        <v>create table db_custscience_interns.col_19_DB_CUSTBASE_PRODREFRESH_ods_campaign_t_null_value_count_table_stats (col_id int, null_value_count bigint) Row format delimited Fields terminated by '\t' Lines terminated by '\n'  Stored as textfile ;</v>
      </c>
      <c r="BB30" t="s">
        <v>11676</v>
      </c>
      <c r="BE30" s="16" t="str">
        <f t="shared" si="2"/>
        <v xml:space="preserve">insert into table db_custscience_interns.col_19_DB_CUSTBASE_PRODREFRESH_ods_campaign_t_null_value_count_table_stats select '19' as col_id, count (campaign_key) as null_value_count where FILENAME  IS NULL </v>
      </c>
      <c r="BF30" t="s">
        <v>11677</v>
      </c>
      <c r="BI30" s="16" t="str">
        <f t="shared" si="14"/>
        <v>insert into table db_custscience_interns.SUMMARY_of_DB_CUSTBASE_PRODREFRESH_ods_campaign_t_null_value_count_table_stats select col_id, null_value_count from db_custscience_interns.col_19_DB_CUSTBASE_PRODREFRESH_ods_campaign_t_null_value_count_table_stats ;</v>
      </c>
      <c r="BJ30" t="s">
        <v>11678</v>
      </c>
      <c r="BL30" s="212" t="s">
        <v>11679</v>
      </c>
      <c r="BM30" s="212">
        <v>26</v>
      </c>
      <c r="BN30" s="212">
        <v>9233</v>
      </c>
      <c r="BP30" s="16" t="str">
        <f t="shared" si="15"/>
        <v>drop table db_custscience_interns.col_19_DB_CUSTBASE_PRODREFRESH_ods_campaign_t_null_value_count_table_stats ;</v>
      </c>
      <c r="BQ30" t="s">
        <v>11680</v>
      </c>
    </row>
    <row r="31" spans="1:69">
      <c r="A31" s="222" t="s">
        <v>11681</v>
      </c>
      <c r="B31" s="16" t="str">
        <f t="shared" si="3"/>
        <v>fixed_setup_cost    double                                  </v>
      </c>
      <c r="C31" s="20">
        <f t="shared" si="4"/>
        <v>18</v>
      </c>
      <c r="D31" s="20">
        <f t="shared" si="5"/>
        <v>20</v>
      </c>
      <c r="E31" s="20"/>
      <c r="F31" s="20"/>
      <c r="G31" s="36" t="str">
        <f t="shared" si="0"/>
        <v>FIXED_SETUP_COST </v>
      </c>
      <c r="H31" s="36" t="str">
        <f t="shared" si="1"/>
        <v>double                                  </v>
      </c>
      <c r="I31" s="226">
        <v>20</v>
      </c>
      <c r="J31" s="224">
        <f t="shared" si="6"/>
        <v>0</v>
      </c>
      <c r="K31" s="224">
        <f t="shared" si="7"/>
        <v>32050</v>
      </c>
      <c r="N31" s="169"/>
      <c r="O31" s="169"/>
      <c r="P31" s="169"/>
      <c r="R31" s="164"/>
      <c r="S31" s="164"/>
      <c r="T31" s="164"/>
      <c r="U31" s="164"/>
      <c r="V31" s="164"/>
      <c r="W31" s="164"/>
      <c r="X31" s="164"/>
      <c r="Y31" s="164"/>
      <c r="Z31" s="164"/>
      <c r="AA31" s="164"/>
      <c r="AB31" s="164"/>
      <c r="AC31" s="164"/>
      <c r="AD31" s="164"/>
      <c r="AE31" s="164"/>
      <c r="AF31" s="164"/>
      <c r="AG31" s="164"/>
      <c r="AH31" s="197" t="str">
        <f t="shared" si="8"/>
        <v>col_20</v>
      </c>
      <c r="AI31" s="196" t="str">
        <f t="shared" si="9"/>
        <v>create table db_custscience_interns.col_20_DB_CUSTBASE_PRODREFRESH_ods_campaign_t_distinct_values_table_stats (col_id int, distinct_values bigint) Row format delimited Fields terminated by '\t' Lines terminated by '\n'  Stored as textfile ;</v>
      </c>
      <c r="AJ31" t="s">
        <v>11682</v>
      </c>
      <c r="AM31" s="16" t="str">
        <f t="shared" si="10"/>
        <v>insert into table db_custscience_interns.col_20_DB_CUSTBASE_PRODREFRESH_ods_campaign_t_distinct_values_table_stats select '20' as col_id, count (distinct FIXED_SETUP_COST ) as distinct_values</v>
      </c>
      <c r="AN31" t="s">
        <v>11683</v>
      </c>
      <c r="AQ31" s="16" t="str">
        <f t="shared" si="11"/>
        <v>insert into table db_custscience_interns.SUMMARY_of_DB_CUSTBASE_PRODREFRESH_ods_campaign_t_distinct_values_table_stats select col_id, distinct_values from db_custscience_interns.col_20_DB_CUSTBASE_PRODREFRESH_ods_campaign_t_distinct_values_table_stats ;</v>
      </c>
      <c r="AR31" t="s">
        <v>11684</v>
      </c>
      <c r="AT31" s="212" t="s">
        <v>11685</v>
      </c>
      <c r="AU31" s="212">
        <v>27</v>
      </c>
      <c r="AV31" s="212">
        <v>2</v>
      </c>
      <c r="AX31" s="16" t="str">
        <f t="shared" si="12"/>
        <v>drop table db_custscience_interns.col_20_DB_CUSTBASE_PRODREFRESH_ods_campaign_t_distinct_values_table_stats;</v>
      </c>
      <c r="AY31" t="s">
        <v>11686</v>
      </c>
      <c r="BA31" s="16" t="str">
        <f t="shared" si="13"/>
        <v>create table db_custscience_interns.col_20_DB_CUSTBASE_PRODREFRESH_ods_campaign_t_null_value_count_table_stats (col_id int, null_value_count bigint) Row format delimited Fields terminated by '\t' Lines terminated by '\n'  Stored as textfile ;</v>
      </c>
      <c r="BB31" t="s">
        <v>11687</v>
      </c>
      <c r="BE31" s="16" t="str">
        <f t="shared" si="2"/>
        <v xml:space="preserve">insert into table db_custscience_interns.col_20_DB_CUSTBASE_PRODREFRESH_ods_campaign_t_null_value_count_table_stats select '20' as col_id, count (campaign_key) as null_value_count where FIXED_SETUP_COST  IS NULL </v>
      </c>
      <c r="BF31" t="s">
        <v>11688</v>
      </c>
      <c r="BI31" s="16" t="str">
        <f t="shared" si="14"/>
        <v>insert into table db_custscience_interns.SUMMARY_of_DB_CUSTBASE_PRODREFRESH_ods_campaign_t_null_value_count_table_stats select col_id, null_value_count from db_custscience_interns.col_20_DB_CUSTBASE_PRODREFRESH_ods_campaign_t_null_value_count_table_stats ;</v>
      </c>
      <c r="BJ31" t="s">
        <v>11689</v>
      </c>
      <c r="BL31" s="212" t="s">
        <v>11690</v>
      </c>
      <c r="BM31" s="212">
        <v>27</v>
      </c>
      <c r="BN31" s="212">
        <v>9554</v>
      </c>
      <c r="BP31" s="16" t="str">
        <f t="shared" si="15"/>
        <v>drop table db_custscience_interns.col_20_DB_CUSTBASE_PRODREFRESH_ods_campaign_t_null_value_count_table_stats ;</v>
      </c>
      <c r="BQ31" t="s">
        <v>11691</v>
      </c>
    </row>
    <row r="32" spans="1:69">
      <c r="A32" s="222" t="s">
        <v>11692</v>
      </c>
      <c r="B32" s="16" t="str">
        <f t="shared" si="3"/>
        <v>folder_path         string                                  </v>
      </c>
      <c r="C32" s="20">
        <f t="shared" si="4"/>
        <v>12</v>
      </c>
      <c r="D32" s="20">
        <f t="shared" si="5"/>
        <v>14</v>
      </c>
      <c r="E32" s="20"/>
      <c r="F32" s="20"/>
      <c r="G32" s="36" t="str">
        <f t="shared" si="0"/>
        <v>FOLDER_PATH</v>
      </c>
      <c r="H32" s="36" t="str">
        <f t="shared" si="1"/>
        <v>      string                                  </v>
      </c>
      <c r="I32" s="226">
        <v>21</v>
      </c>
      <c r="J32" s="224">
        <f t="shared" si="6"/>
        <v>1259</v>
      </c>
      <c r="K32" s="224">
        <f t="shared" si="7"/>
        <v>9233</v>
      </c>
      <c r="N32" s="169"/>
      <c r="O32" s="169"/>
      <c r="P32" s="169"/>
      <c r="R32" s="164"/>
      <c r="S32" s="164"/>
      <c r="T32" s="164"/>
      <c r="U32" s="164"/>
      <c r="V32" s="164"/>
      <c r="W32" s="164"/>
      <c r="X32" s="164"/>
      <c r="Y32" s="164"/>
      <c r="Z32" s="164"/>
      <c r="AA32" s="164"/>
      <c r="AB32" s="164"/>
      <c r="AC32" s="164"/>
      <c r="AD32" s="164"/>
      <c r="AE32" s="164"/>
      <c r="AF32" s="164"/>
      <c r="AG32" s="164"/>
      <c r="AH32" s="197" t="str">
        <f t="shared" si="8"/>
        <v>col_21</v>
      </c>
      <c r="AI32" s="196" t="str">
        <f t="shared" si="9"/>
        <v>create table db_custscience_interns.col_21_DB_CUSTBASE_PRODREFRESH_ods_campaign_t_distinct_values_table_stats (col_id int, distinct_values bigint) Row format delimited Fields terminated by '\t' Lines terminated by '\n'  Stored as textfile ;</v>
      </c>
      <c r="AJ32" t="s">
        <v>11693</v>
      </c>
      <c r="AM32" s="16" t="str">
        <f t="shared" si="10"/>
        <v>insert into table db_custscience_interns.col_21_DB_CUSTBASE_PRODREFRESH_ods_campaign_t_distinct_values_table_stats select '21' as col_id, count (distinct FOLDER_PATH) as distinct_values</v>
      </c>
      <c r="AN32" t="s">
        <v>11694</v>
      </c>
      <c r="AQ32" s="16" t="str">
        <f t="shared" si="11"/>
        <v>insert into table db_custscience_interns.SUMMARY_of_DB_CUSTBASE_PRODREFRESH_ods_campaign_t_distinct_values_table_stats select col_id, distinct_values from db_custscience_interns.col_21_DB_CUSTBASE_PRODREFRESH_ods_campaign_t_distinct_values_table_stats ;</v>
      </c>
      <c r="AR32" t="s">
        <v>11695</v>
      </c>
      <c r="AT32" s="212" t="s">
        <v>8299</v>
      </c>
      <c r="AU32" s="212">
        <v>28</v>
      </c>
      <c r="AV32" s="212">
        <v>1</v>
      </c>
      <c r="AX32" s="16" t="str">
        <f t="shared" si="12"/>
        <v>drop table db_custscience_interns.col_21_DB_CUSTBASE_PRODREFRESH_ods_campaign_t_distinct_values_table_stats;</v>
      </c>
      <c r="AY32" t="s">
        <v>11696</v>
      </c>
      <c r="BA32" s="16" t="str">
        <f t="shared" si="13"/>
        <v>create table db_custscience_interns.col_21_DB_CUSTBASE_PRODREFRESH_ods_campaign_t_null_value_count_table_stats (col_id int, null_value_count bigint) Row format delimited Fields terminated by '\t' Lines terminated by '\n'  Stored as textfile ;</v>
      </c>
      <c r="BB32" t="s">
        <v>11697</v>
      </c>
      <c r="BE32" s="16" t="str">
        <f t="shared" si="2"/>
        <v xml:space="preserve">insert into table db_custscience_interns.col_21_DB_CUSTBASE_PRODREFRESH_ods_campaign_t_null_value_count_table_stats select '21' as col_id, count (campaign_key) as null_value_count where FOLDER_PATH IS NULL </v>
      </c>
      <c r="BF32" t="s">
        <v>11698</v>
      </c>
      <c r="BI32" s="16" t="str">
        <f t="shared" si="14"/>
        <v>insert into table db_custscience_interns.SUMMARY_of_DB_CUSTBASE_PRODREFRESH_ods_campaign_t_null_value_count_table_stats select col_id, null_value_count from db_custscience_interns.col_21_DB_CUSTBASE_PRODREFRESH_ods_campaign_t_null_value_count_table_stats ;</v>
      </c>
      <c r="BJ32" t="s">
        <v>11699</v>
      </c>
      <c r="BL32" s="212" t="s">
        <v>11700</v>
      </c>
      <c r="BM32" s="212">
        <v>28</v>
      </c>
      <c r="BN32" s="212">
        <v>32048</v>
      </c>
      <c r="BP32" s="16" t="str">
        <f t="shared" si="15"/>
        <v>drop table db_custscience_interns.col_21_DB_CUSTBASE_PRODREFRESH_ods_campaign_t_null_value_count_table_stats ;</v>
      </c>
      <c r="BQ32" t="s">
        <v>11701</v>
      </c>
    </row>
    <row r="33" spans="1:69" s="5" customFormat="1">
      <c r="A33" s="280" t="s">
        <v>11702</v>
      </c>
      <c r="B33" s="229" t="str">
        <f t="shared" si="3"/>
        <v>list_time_s         bigint                                  </v>
      </c>
      <c r="C33" s="230">
        <f t="shared" si="4"/>
        <v>12</v>
      </c>
      <c r="D33" s="230">
        <f t="shared" si="5"/>
        <v>14</v>
      </c>
      <c r="E33" s="230"/>
      <c r="F33" s="230"/>
      <c r="G33" s="36" t="str">
        <f t="shared" si="0"/>
        <v>LIST_TIME_S</v>
      </c>
      <c r="H33" s="36" t="str">
        <f t="shared" si="1"/>
        <v>      bigint                                  </v>
      </c>
      <c r="I33" s="226">
        <v>22</v>
      </c>
      <c r="J33" s="224">
        <f t="shared" si="6"/>
        <v>1</v>
      </c>
      <c r="K33" s="224">
        <f t="shared" si="7"/>
        <v>9233</v>
      </c>
      <c r="N33" s="231"/>
      <c r="O33" s="231"/>
      <c r="P33" s="231"/>
      <c r="R33" s="232"/>
      <c r="S33" s="232"/>
      <c r="T33" s="232"/>
      <c r="U33" s="232"/>
      <c r="V33" s="232"/>
      <c r="W33" s="232"/>
      <c r="X33" s="232"/>
      <c r="Y33" s="232"/>
      <c r="Z33" s="232"/>
      <c r="AA33" s="232"/>
      <c r="AB33" s="232"/>
      <c r="AC33" s="232"/>
      <c r="AD33" s="232"/>
      <c r="AE33" s="232"/>
      <c r="AF33" s="232"/>
      <c r="AG33" s="232"/>
      <c r="AH33" s="233" t="str">
        <f t="shared" si="8"/>
        <v>col_22</v>
      </c>
      <c r="AI33" s="234" t="str">
        <f t="shared" si="9"/>
        <v>create table db_custscience_interns.col_22_DB_CUSTBASE_PRODREFRESH_ods_campaign_t_distinct_values_table_stats (col_id int, distinct_values bigint) Row format delimited Fields terminated by '\t' Lines terminated by '\n'  Stored as textfile ;</v>
      </c>
      <c r="AJ33" s="5" t="s">
        <v>11703</v>
      </c>
      <c r="AM33" s="229" t="str">
        <f t="shared" si="10"/>
        <v>insert into table db_custscience_interns.col_22_DB_CUSTBASE_PRODREFRESH_ods_campaign_t_distinct_values_table_stats select '22' as col_id, count (distinct LIST_TIME_S) as distinct_values</v>
      </c>
      <c r="AN33" s="5" t="s">
        <v>11704</v>
      </c>
      <c r="AQ33" s="229" t="str">
        <f t="shared" si="11"/>
        <v>insert into table db_custscience_interns.SUMMARY_of_DB_CUSTBASE_PRODREFRESH_ods_campaign_t_distinct_values_table_stats select col_id, distinct_values from db_custscience_interns.col_22_DB_CUSTBASE_PRODREFRESH_ods_campaign_t_distinct_values_table_stats ;</v>
      </c>
      <c r="AR33" s="5" t="s">
        <v>11705</v>
      </c>
      <c r="AT33" s="235" t="s">
        <v>11706</v>
      </c>
      <c r="AU33" s="235">
        <v>29</v>
      </c>
      <c r="AV33" s="235">
        <v>15170</v>
      </c>
      <c r="AX33" s="229" t="str">
        <f t="shared" si="12"/>
        <v>drop table db_custscience_interns.col_22_DB_CUSTBASE_PRODREFRESH_ods_campaign_t_distinct_values_table_stats;</v>
      </c>
      <c r="AY33" s="5" t="s">
        <v>11707</v>
      </c>
      <c r="AZ33" s="236"/>
      <c r="BA33" s="229" t="str">
        <f t="shared" si="13"/>
        <v>create table db_custscience_interns.col_22_DB_CUSTBASE_PRODREFRESH_ods_campaign_t_null_value_count_table_stats (col_id int, null_value_count bigint) Row format delimited Fields terminated by '\t' Lines terminated by '\n'  Stored as textfile ;</v>
      </c>
      <c r="BB33" s="5" t="s">
        <v>11708</v>
      </c>
      <c r="BE33" s="229" t="str">
        <f t="shared" si="2"/>
        <v xml:space="preserve">insert into table db_custscience_interns.col_22_DB_CUSTBASE_PRODREFRESH_ods_campaign_t_null_value_count_table_stats select '22' as col_id, count (campaign_key) as null_value_count where LIST_TIME_S IS NULL </v>
      </c>
      <c r="BF33" s="5" t="s">
        <v>11709</v>
      </c>
      <c r="BI33" s="229" t="str">
        <f t="shared" si="14"/>
        <v>insert into table db_custscience_interns.SUMMARY_of_DB_CUSTBASE_PRODREFRESH_ods_campaign_t_null_value_count_table_stats select col_id, null_value_count from db_custscience_interns.col_22_DB_CUSTBASE_PRODREFRESH_ods_campaign_t_null_value_count_table_stats ;</v>
      </c>
      <c r="BJ33" s="5" t="s">
        <v>11710</v>
      </c>
      <c r="BL33" s="235" t="s">
        <v>6807</v>
      </c>
      <c r="BM33" s="235">
        <v>29</v>
      </c>
      <c r="BN33" s="235">
        <v>0</v>
      </c>
      <c r="BP33" s="229" t="str">
        <f t="shared" si="15"/>
        <v>drop table db_custscience_interns.col_22_DB_CUSTBASE_PRODREFRESH_ods_campaign_t_null_value_count_table_stats ;</v>
      </c>
      <c r="BQ33" s="5" t="s">
        <v>11711</v>
      </c>
    </row>
    <row r="34" spans="1:69">
      <c r="A34" s="222" t="s">
        <v>11712</v>
      </c>
      <c r="B34" s="16" t="str">
        <f t="shared" si="3"/>
        <v>num_exported_cells  bigint                                  </v>
      </c>
      <c r="C34" s="20">
        <f t="shared" si="4"/>
        <v>20</v>
      </c>
      <c r="D34" s="20">
        <f t="shared" si="5"/>
        <v>27</v>
      </c>
      <c r="E34" s="20"/>
      <c r="F34" s="20"/>
      <c r="G34" s="36" t="str">
        <f t="shared" si="0"/>
        <v>NUM_EXPORTED_CELLS </v>
      </c>
      <c r="H34" s="36" t="str">
        <f t="shared" si="1"/>
        <v>igint                                  </v>
      </c>
      <c r="I34" s="226">
        <v>23</v>
      </c>
      <c r="J34" s="224">
        <f t="shared" si="6"/>
        <v>185</v>
      </c>
      <c r="K34" s="224">
        <f t="shared" si="7"/>
        <v>9233</v>
      </c>
      <c r="N34" s="169"/>
      <c r="O34" s="169"/>
      <c r="P34" s="169"/>
      <c r="R34" s="164"/>
      <c r="S34" s="164"/>
      <c r="T34" s="164"/>
      <c r="U34" s="164"/>
      <c r="V34" s="164"/>
      <c r="W34" s="164"/>
      <c r="X34" s="164"/>
      <c r="Y34" s="164"/>
      <c r="Z34" s="164"/>
      <c r="AA34" s="164"/>
      <c r="AB34" s="164"/>
      <c r="AC34" s="164"/>
      <c r="AD34" s="164"/>
      <c r="AE34" s="164"/>
      <c r="AF34" s="164"/>
      <c r="AG34" s="164"/>
      <c r="AH34" s="197" t="str">
        <f t="shared" si="8"/>
        <v>col_23</v>
      </c>
      <c r="AI34" s="196" t="str">
        <f t="shared" si="9"/>
        <v>create table db_custscience_interns.col_23_DB_CUSTBASE_PRODREFRESH_ods_campaign_t_distinct_values_table_stats (col_id int, distinct_values bigint) Row format delimited Fields terminated by '\t' Lines terminated by '\n'  Stored as textfile ;</v>
      </c>
      <c r="AJ34" t="s">
        <v>11713</v>
      </c>
      <c r="AM34" s="16" t="str">
        <f t="shared" si="10"/>
        <v>insert into table db_custscience_interns.col_23_DB_CUSTBASE_PRODREFRESH_ods_campaign_t_distinct_values_table_stats select '23' as col_id, count (distinct NUM_EXPORTED_CELLS ) as distinct_values</v>
      </c>
      <c r="AN34" t="s">
        <v>11714</v>
      </c>
      <c r="AQ34" s="16" t="str">
        <f t="shared" si="11"/>
        <v>insert into table db_custscience_interns.SUMMARY_of_DB_CUSTBASE_PRODREFRESH_ods_campaign_t_distinct_values_table_stats select col_id, distinct_values from db_custscience_interns.col_23_DB_CUSTBASE_PRODREFRESH_ods_campaign_t_distinct_values_table_stats ;</v>
      </c>
      <c r="AR34" t="s">
        <v>11715</v>
      </c>
      <c r="AT34" s="212" t="s">
        <v>11716</v>
      </c>
      <c r="AU34" s="212">
        <v>30</v>
      </c>
      <c r="AV34" s="212">
        <v>9795</v>
      </c>
      <c r="AX34" s="16" t="str">
        <f t="shared" si="12"/>
        <v>drop table db_custscience_interns.col_23_DB_CUSTBASE_PRODREFRESH_ods_campaign_t_distinct_values_table_stats;</v>
      </c>
      <c r="AY34" t="s">
        <v>11717</v>
      </c>
      <c r="BA34" s="16" t="str">
        <f t="shared" si="13"/>
        <v>create table db_custscience_interns.col_23_DB_CUSTBASE_PRODREFRESH_ods_campaign_t_null_value_count_table_stats (col_id int, null_value_count bigint) Row format delimited Fields terminated by '\t' Lines terminated by '\n'  Stored as textfile ;</v>
      </c>
      <c r="BB34" t="s">
        <v>11718</v>
      </c>
      <c r="BE34" s="16" t="str">
        <f t="shared" si="2"/>
        <v xml:space="preserve">insert into table db_custscience_interns.col_23_DB_CUSTBASE_PRODREFRESH_ods_campaign_t_null_value_count_table_stats select '23' as col_id, count (campaign_key) as null_value_count where NUM_EXPORTED_CELLS  IS NULL </v>
      </c>
      <c r="BF34" t="s">
        <v>11719</v>
      </c>
      <c r="BI34" s="16" t="str">
        <f t="shared" si="14"/>
        <v>insert into table db_custscience_interns.SUMMARY_of_DB_CUSTBASE_PRODREFRESH_ods_campaign_t_null_value_count_table_stats select col_id, null_value_count from db_custscience_interns.col_23_DB_CUSTBASE_PRODREFRESH_ods_campaign_t_null_value_count_table_stats ;</v>
      </c>
      <c r="BJ34" t="s">
        <v>11720</v>
      </c>
      <c r="BL34" s="212" t="s">
        <v>6818</v>
      </c>
      <c r="BM34" s="212">
        <v>30</v>
      </c>
      <c r="BN34" s="212">
        <v>0</v>
      </c>
      <c r="BP34" s="16" t="str">
        <f t="shared" si="15"/>
        <v>drop table db_custscience_interns.col_23_DB_CUSTBASE_PRODREFRESH_ods_campaign_t_null_value_count_table_stats ;</v>
      </c>
      <c r="BQ34" t="s">
        <v>11721</v>
      </c>
    </row>
    <row r="35" spans="1:69">
      <c r="A35" s="222" t="s">
        <v>11722</v>
      </c>
      <c r="B35" s="16" t="str">
        <f t="shared" si="3"/>
        <v>num_exported_records bigint                                  </v>
      </c>
      <c r="C35" s="20">
        <f t="shared" si="4"/>
        <v>21</v>
      </c>
      <c r="D35" s="20">
        <f t="shared" si="5"/>
        <v>28</v>
      </c>
      <c r="E35" s="20"/>
      <c r="F35" s="20"/>
      <c r="G35" s="36" t="str">
        <f t="shared" si="0"/>
        <v>NUM_EXPORTED_RECORDS</v>
      </c>
      <c r="H35" s="36" t="str">
        <f t="shared" si="1"/>
        <v>igint                                  </v>
      </c>
      <c r="I35" s="226">
        <v>24</v>
      </c>
      <c r="J35" s="224">
        <f t="shared" si="6"/>
        <v>15563</v>
      </c>
      <c r="K35" s="224">
        <f t="shared" si="7"/>
        <v>9182</v>
      </c>
      <c r="N35" s="169"/>
      <c r="O35" s="169"/>
      <c r="P35" s="169"/>
      <c r="R35" s="164"/>
      <c r="S35" s="164"/>
      <c r="T35" s="164"/>
      <c r="U35" s="164"/>
      <c r="V35" s="164"/>
      <c r="W35" s="164"/>
      <c r="X35" s="164"/>
      <c r="Y35" s="164"/>
      <c r="Z35" s="164"/>
      <c r="AA35" s="164"/>
      <c r="AB35" s="164"/>
      <c r="AC35" s="164"/>
      <c r="AD35" s="164"/>
      <c r="AE35" s="164"/>
      <c r="AF35" s="164"/>
      <c r="AG35" s="164"/>
      <c r="AH35" s="197" t="str">
        <f t="shared" si="8"/>
        <v>col_24</v>
      </c>
      <c r="AI35" s="196" t="str">
        <f t="shared" si="9"/>
        <v>create table db_custscience_interns.col_24_DB_CUSTBASE_PRODREFRESH_ods_campaign_t_distinct_values_table_stats (col_id int, distinct_values bigint) Row format delimited Fields terminated by '\t' Lines terminated by '\n'  Stored as textfile ;</v>
      </c>
      <c r="AJ35" t="s">
        <v>11723</v>
      </c>
      <c r="AM35" s="16" t="str">
        <f t="shared" si="10"/>
        <v>insert into table db_custscience_interns.col_24_DB_CUSTBASE_PRODREFRESH_ods_campaign_t_distinct_values_table_stats select '24' as col_id, count (distinct NUM_EXPORTED_RECORDS) as distinct_values</v>
      </c>
      <c r="AN35" t="s">
        <v>11724</v>
      </c>
      <c r="AQ35" s="16" t="str">
        <f t="shared" si="11"/>
        <v>insert into table db_custscience_interns.SUMMARY_of_DB_CUSTBASE_PRODREFRESH_ods_campaign_t_distinct_values_table_stats select col_id, distinct_values from db_custscience_interns.col_24_DB_CUSTBASE_PRODREFRESH_ods_campaign_t_distinct_values_table_stats ;</v>
      </c>
      <c r="AR35" t="s">
        <v>11725</v>
      </c>
      <c r="AT35" s="212" t="s">
        <v>11726</v>
      </c>
      <c r="AU35" s="212">
        <v>4</v>
      </c>
      <c r="AV35" s="212">
        <v>3610</v>
      </c>
      <c r="AX35" s="16" t="str">
        <f t="shared" si="12"/>
        <v>drop table db_custscience_interns.col_24_DB_CUSTBASE_PRODREFRESH_ods_campaign_t_distinct_values_table_stats;</v>
      </c>
      <c r="AY35" t="s">
        <v>11727</v>
      </c>
      <c r="BA35" s="16" t="str">
        <f t="shared" si="13"/>
        <v>create table db_custscience_interns.col_24_DB_CUSTBASE_PRODREFRESH_ods_campaign_t_null_value_count_table_stats (col_id int, null_value_count bigint) Row format delimited Fields terminated by '\t' Lines terminated by '\n'  Stored as textfile ;</v>
      </c>
      <c r="BB35" t="s">
        <v>11728</v>
      </c>
      <c r="BE35" s="16" t="str">
        <f t="shared" si="2"/>
        <v xml:space="preserve">insert into table db_custscience_interns.col_24_DB_CUSTBASE_PRODREFRESH_ods_campaign_t_null_value_count_table_stats select '24' as col_id, count (campaign_key) as null_value_count where NUM_EXPORTED_RECORDS IS NULL </v>
      </c>
      <c r="BF35" t="s">
        <v>11729</v>
      </c>
      <c r="BI35" s="16" t="str">
        <f t="shared" si="14"/>
        <v>insert into table db_custscience_interns.SUMMARY_of_DB_CUSTBASE_PRODREFRESH_ods_campaign_t_null_value_count_table_stats select col_id, null_value_count from db_custscience_interns.col_24_DB_CUSTBASE_PRODREFRESH_ods_campaign_t_null_value_count_table_stats ;</v>
      </c>
      <c r="BJ35" t="s">
        <v>11730</v>
      </c>
      <c r="BL35" s="212" t="s">
        <v>5403</v>
      </c>
      <c r="BM35" s="212">
        <v>4</v>
      </c>
      <c r="BN35" s="212">
        <v>0</v>
      </c>
      <c r="BP35" s="16" t="str">
        <f t="shared" si="15"/>
        <v>drop table db_custscience_interns.col_24_DB_CUSTBASE_PRODREFRESH_ods_campaign_t_null_value_count_table_stats ;</v>
      </c>
      <c r="BQ35" t="s">
        <v>11731</v>
      </c>
    </row>
    <row r="36" spans="1:69" s="5" customFormat="1">
      <c r="A36" s="280" t="s">
        <v>11732</v>
      </c>
      <c r="B36" s="229" t="str">
        <f t="shared" si="3"/>
        <v>saving_user         string                                  </v>
      </c>
      <c r="C36" s="230">
        <f t="shared" si="4"/>
        <v>12</v>
      </c>
      <c r="D36" s="230">
        <f t="shared" si="5"/>
        <v>14</v>
      </c>
      <c r="E36" s="230"/>
      <c r="F36" s="230"/>
      <c r="G36" s="36" t="str">
        <f t="shared" si="0"/>
        <v>SAVING_USER</v>
      </c>
      <c r="H36" s="36" t="str">
        <f t="shared" si="1"/>
        <v>      string                                  </v>
      </c>
      <c r="I36" s="226">
        <v>25</v>
      </c>
      <c r="J36" s="224">
        <f t="shared" si="6"/>
        <v>63</v>
      </c>
      <c r="K36" s="224">
        <f t="shared" si="7"/>
        <v>9233</v>
      </c>
      <c r="N36" s="231"/>
      <c r="O36" s="231"/>
      <c r="P36" s="231"/>
      <c r="R36" s="232"/>
      <c r="S36" s="232"/>
      <c r="T36" s="232"/>
      <c r="U36" s="232"/>
      <c r="V36" s="232"/>
      <c r="W36" s="232"/>
      <c r="X36" s="232"/>
      <c r="Y36" s="232"/>
      <c r="Z36" s="232"/>
      <c r="AA36" s="232"/>
      <c r="AB36" s="232"/>
      <c r="AC36" s="232"/>
      <c r="AD36" s="232"/>
      <c r="AE36" s="232"/>
      <c r="AF36" s="232"/>
      <c r="AG36" s="232"/>
      <c r="AH36" s="233" t="str">
        <f t="shared" si="8"/>
        <v>col_25</v>
      </c>
      <c r="AI36" s="234" t="str">
        <f t="shared" si="9"/>
        <v>create table db_custscience_interns.col_25_DB_CUSTBASE_PRODREFRESH_ods_campaign_t_distinct_values_table_stats (col_id int, distinct_values bigint) Row format delimited Fields terminated by '\t' Lines terminated by '\n'  Stored as textfile ;</v>
      </c>
      <c r="AJ36" s="5" t="s">
        <v>11733</v>
      </c>
      <c r="AM36" s="229" t="str">
        <f t="shared" si="10"/>
        <v>insert into table db_custscience_interns.col_25_DB_CUSTBASE_PRODREFRESH_ods_campaign_t_distinct_values_table_stats select '25' as col_id, count (distinct SAVING_USER) as distinct_values</v>
      </c>
      <c r="AN36" s="5" t="s">
        <v>11734</v>
      </c>
      <c r="AO36" s="237"/>
      <c r="AQ36" s="229" t="str">
        <f t="shared" si="11"/>
        <v>insert into table db_custscience_interns.SUMMARY_of_DB_CUSTBASE_PRODREFRESH_ods_campaign_t_distinct_values_table_stats select col_id, distinct_values from db_custscience_interns.col_25_DB_CUSTBASE_PRODREFRESH_ods_campaign_t_distinct_values_table_stats ;</v>
      </c>
      <c r="AR36" s="5" t="s">
        <v>11735</v>
      </c>
      <c r="AT36" s="235" t="s">
        <v>11736</v>
      </c>
      <c r="AU36" s="235">
        <v>31</v>
      </c>
      <c r="AV36" s="235">
        <v>21</v>
      </c>
      <c r="AX36" s="229" t="str">
        <f t="shared" si="12"/>
        <v>drop table db_custscience_interns.col_25_DB_CUSTBASE_PRODREFRESH_ods_campaign_t_distinct_values_table_stats;</v>
      </c>
      <c r="AY36" s="5" t="s">
        <v>11737</v>
      </c>
      <c r="AZ36" s="236"/>
      <c r="BA36" s="229" t="str">
        <f t="shared" si="13"/>
        <v>create table db_custscience_interns.col_25_DB_CUSTBASE_PRODREFRESH_ods_campaign_t_null_value_count_table_stats (col_id int, null_value_count bigint) Row format delimited Fields terminated by '\t' Lines terminated by '\n'  Stored as textfile ;</v>
      </c>
      <c r="BB36" s="5" t="s">
        <v>11738</v>
      </c>
      <c r="BE36" s="229" t="str">
        <f t="shared" si="2"/>
        <v xml:space="preserve">insert into table db_custscience_interns.col_25_DB_CUSTBASE_PRODREFRESH_ods_campaign_t_null_value_count_table_stats select '25' as col_id, count (campaign_key) as null_value_count where SAVING_USER IS NULL </v>
      </c>
      <c r="BF36" s="5" t="s">
        <v>11739</v>
      </c>
      <c r="BI36" s="229" t="str">
        <f t="shared" si="14"/>
        <v>insert into table db_custscience_interns.SUMMARY_of_DB_CUSTBASE_PRODREFRESH_ods_campaign_t_null_value_count_table_stats select col_id, null_value_count from db_custscience_interns.col_25_DB_CUSTBASE_PRODREFRESH_ods_campaign_t_null_value_count_table_stats ;</v>
      </c>
      <c r="BJ36" s="5" t="s">
        <v>11740</v>
      </c>
      <c r="BL36" s="235" t="s">
        <v>5909</v>
      </c>
      <c r="BM36" s="235">
        <v>31</v>
      </c>
      <c r="BN36" s="235">
        <v>0</v>
      </c>
      <c r="BP36" s="229" t="str">
        <f t="shared" si="15"/>
        <v>drop table db_custscience_interns.col_25_DB_CUSTBASE_PRODREFRESH_ods_campaign_t_null_value_count_table_stats ;</v>
      </c>
      <c r="BQ36" s="5" t="s">
        <v>11741</v>
      </c>
    </row>
    <row r="37" spans="1:69" s="5" customFormat="1">
      <c r="A37" s="280" t="s">
        <v>11742</v>
      </c>
      <c r="B37" s="229" t="str">
        <f t="shared" si="3"/>
        <v>scheduling_user     string                                  </v>
      </c>
      <c r="C37" s="230">
        <f t="shared" si="4"/>
        <v>16</v>
      </c>
      <c r="D37" s="230">
        <f t="shared" si="5"/>
        <v>18</v>
      </c>
      <c r="E37" s="230"/>
      <c r="F37" s="230"/>
      <c r="G37" s="36" t="str">
        <f t="shared" si="0"/>
        <v>SCHEDULING_USER</v>
      </c>
      <c r="H37" s="36" t="str">
        <f t="shared" si="1"/>
        <v>  string                                  </v>
      </c>
      <c r="I37" s="226">
        <v>26</v>
      </c>
      <c r="J37" s="224">
        <f t="shared" si="6"/>
        <v>64</v>
      </c>
      <c r="K37" s="224">
        <f t="shared" si="7"/>
        <v>9233</v>
      </c>
      <c r="N37" s="231"/>
      <c r="O37" s="231"/>
      <c r="P37" s="231"/>
      <c r="R37" s="232"/>
      <c r="S37" s="232"/>
      <c r="T37" s="232"/>
      <c r="U37" s="232"/>
      <c r="V37" s="232"/>
      <c r="W37" s="232"/>
      <c r="X37" s="232"/>
      <c r="Y37" s="232"/>
      <c r="Z37" s="232"/>
      <c r="AA37" s="232"/>
      <c r="AB37" s="232"/>
      <c r="AC37" s="232"/>
      <c r="AD37" s="232"/>
      <c r="AE37" s="232"/>
      <c r="AF37" s="232"/>
      <c r="AG37" s="232"/>
      <c r="AH37" s="233" t="str">
        <f t="shared" si="8"/>
        <v>col_26</v>
      </c>
      <c r="AI37" s="234" t="str">
        <f t="shared" si="9"/>
        <v>create table db_custscience_interns.col_26_DB_CUSTBASE_PRODREFRESH_ods_campaign_t_distinct_values_table_stats (col_id int, distinct_values bigint) Row format delimited Fields terminated by '\t' Lines terminated by '\n'  Stored as textfile ;</v>
      </c>
      <c r="AJ37" s="5" t="s">
        <v>11743</v>
      </c>
      <c r="AM37" s="229" t="str">
        <f t="shared" si="10"/>
        <v>insert into table db_custscience_interns.col_26_DB_CUSTBASE_PRODREFRESH_ods_campaign_t_distinct_values_table_stats select '26' as col_id, count (distinct SCHEDULING_USER) as distinct_values</v>
      </c>
      <c r="AN37" s="5" t="s">
        <v>11744</v>
      </c>
      <c r="AQ37" s="229" t="str">
        <f t="shared" si="11"/>
        <v>insert into table db_custscience_interns.SUMMARY_of_DB_CUSTBASE_PRODREFRESH_ods_campaign_t_distinct_values_table_stats select col_id, distinct_values from db_custscience_interns.col_26_DB_CUSTBASE_PRODREFRESH_ods_campaign_t_distinct_values_table_stats ;</v>
      </c>
      <c r="AR37" s="5" t="s">
        <v>11745</v>
      </c>
      <c r="AT37" s="235" t="s">
        <v>11746</v>
      </c>
      <c r="AU37" s="235">
        <v>32</v>
      </c>
      <c r="AV37" s="235">
        <v>6</v>
      </c>
      <c r="AX37" s="229" t="str">
        <f t="shared" si="12"/>
        <v>drop table db_custscience_interns.col_26_DB_CUSTBASE_PRODREFRESH_ods_campaign_t_distinct_values_table_stats;</v>
      </c>
      <c r="AY37" s="5" t="s">
        <v>11747</v>
      </c>
      <c r="AZ37" s="236"/>
      <c r="BA37" s="229" t="str">
        <f t="shared" si="13"/>
        <v>create table db_custscience_interns.col_26_DB_CUSTBASE_PRODREFRESH_ods_campaign_t_null_value_count_table_stats (col_id int, null_value_count bigint) Row format delimited Fields terminated by '\t' Lines terminated by '\n'  Stored as textfile ;</v>
      </c>
      <c r="BB37" s="5" t="s">
        <v>11748</v>
      </c>
      <c r="BE37" s="229" t="str">
        <f t="shared" si="2"/>
        <v xml:space="preserve">insert into table db_custscience_interns.col_26_DB_CUSTBASE_PRODREFRESH_ods_campaign_t_null_value_count_table_stats select '26' as col_id, count (campaign_key) as null_value_count where SCHEDULING_USER IS NULL </v>
      </c>
      <c r="BF37" s="5" t="s">
        <v>11749</v>
      </c>
      <c r="BI37" s="229" t="str">
        <f t="shared" si="14"/>
        <v>insert into table db_custscience_interns.SUMMARY_of_DB_CUSTBASE_PRODREFRESH_ods_campaign_t_null_value_count_table_stats select col_id, null_value_count from db_custscience_interns.col_26_DB_CUSTBASE_PRODREFRESH_ods_campaign_t_null_value_count_table_stats ;</v>
      </c>
      <c r="BJ37" s="5" t="s">
        <v>11750</v>
      </c>
      <c r="BL37" s="235" t="s">
        <v>5912</v>
      </c>
      <c r="BM37" s="235">
        <v>32</v>
      </c>
      <c r="BN37" s="235">
        <v>0</v>
      </c>
      <c r="BP37" s="229" t="str">
        <f t="shared" si="15"/>
        <v>drop table db_custscience_interns.col_26_DB_CUSTBASE_PRODREFRESH_ods_campaign_t_null_value_count_table_stats ;</v>
      </c>
      <c r="BQ37" s="5" t="s">
        <v>11751</v>
      </c>
    </row>
    <row r="38" spans="1:69">
      <c r="A38" s="222" t="s">
        <v>11752</v>
      </c>
      <c r="B38" s="16" t="str">
        <f t="shared" si="3"/>
        <v>target_audience     string                                  </v>
      </c>
      <c r="C38" s="20">
        <f t="shared" si="4"/>
        <v>16</v>
      </c>
      <c r="D38" s="20">
        <f t="shared" si="5"/>
        <v>18</v>
      </c>
      <c r="E38" s="20"/>
      <c r="F38" s="20"/>
      <c r="G38" s="36" t="str">
        <f t="shared" si="0"/>
        <v>TARGET_AUDIENCE</v>
      </c>
      <c r="H38" s="36" t="str">
        <f t="shared" si="1"/>
        <v>  string                                  </v>
      </c>
      <c r="I38" s="226">
        <v>27</v>
      </c>
      <c r="J38" s="224">
        <f t="shared" si="6"/>
        <v>2</v>
      </c>
      <c r="K38" s="224">
        <f t="shared" si="7"/>
        <v>9554</v>
      </c>
      <c r="N38" s="169"/>
      <c r="O38" s="169"/>
      <c r="P38" s="169"/>
      <c r="R38" s="164"/>
      <c r="S38" s="164"/>
      <c r="T38" s="164"/>
      <c r="U38" s="164"/>
      <c r="V38" s="164"/>
      <c r="W38" s="164"/>
      <c r="X38" s="164"/>
      <c r="Y38" s="164"/>
      <c r="Z38" s="164"/>
      <c r="AA38" s="164"/>
      <c r="AB38" s="164"/>
      <c r="AC38" s="164"/>
      <c r="AD38" s="164"/>
      <c r="AE38" s="164"/>
      <c r="AF38" s="164"/>
      <c r="AG38" s="164"/>
      <c r="AH38" s="197" t="str">
        <f t="shared" si="8"/>
        <v>col_27</v>
      </c>
      <c r="AI38" s="196" t="str">
        <f t="shared" si="9"/>
        <v>create table db_custscience_interns.col_27_DB_CUSTBASE_PRODREFRESH_ods_campaign_t_distinct_values_table_stats (col_id int, distinct_values bigint) Row format delimited Fields terminated by '\t' Lines terminated by '\n'  Stored as textfile ;</v>
      </c>
      <c r="AJ38" t="s">
        <v>11753</v>
      </c>
      <c r="AM38" s="16" t="str">
        <f t="shared" si="10"/>
        <v>insert into table db_custscience_interns.col_27_DB_CUSTBASE_PRODREFRESH_ods_campaign_t_distinct_values_table_stats select '27' as col_id, count (distinct TARGET_AUDIENCE) as distinct_values</v>
      </c>
      <c r="AN38" t="s">
        <v>11754</v>
      </c>
      <c r="AQ38" s="16" t="str">
        <f t="shared" si="11"/>
        <v>insert into table db_custscience_interns.SUMMARY_of_DB_CUSTBASE_PRODREFRESH_ods_campaign_t_distinct_values_table_stats select col_id, distinct_values from db_custscience_interns.col_27_DB_CUSTBASE_PRODREFRESH_ods_campaign_t_distinct_values_table_stats ;</v>
      </c>
      <c r="AR38" t="s">
        <v>11755</v>
      </c>
      <c r="AT38" s="212" t="s">
        <v>4846</v>
      </c>
      <c r="AU38" s="212">
        <v>33</v>
      </c>
      <c r="AV38" s="212">
        <v>2</v>
      </c>
      <c r="AX38" s="16" t="str">
        <f t="shared" si="12"/>
        <v>drop table db_custscience_interns.col_27_DB_CUSTBASE_PRODREFRESH_ods_campaign_t_distinct_values_table_stats;</v>
      </c>
      <c r="AY38" t="s">
        <v>11756</v>
      </c>
      <c r="BA38" s="16" t="str">
        <f t="shared" si="13"/>
        <v>create table db_custscience_interns.col_27_DB_CUSTBASE_PRODREFRESH_ods_campaign_t_null_value_count_table_stats (col_id int, null_value_count bigint) Row format delimited Fields terminated by '\t' Lines terminated by '\n'  Stored as textfile ;</v>
      </c>
      <c r="BB38" t="s">
        <v>11757</v>
      </c>
      <c r="BE38" s="16" t="str">
        <f t="shared" si="2"/>
        <v xml:space="preserve">insert into table db_custscience_interns.col_27_DB_CUSTBASE_PRODREFRESH_ods_campaign_t_null_value_count_table_stats select '27' as col_id, count (campaign_key) as null_value_count where TARGET_AUDIENCE IS NULL </v>
      </c>
      <c r="BF38" t="s">
        <v>11758</v>
      </c>
      <c r="BI38" s="16" t="str">
        <f t="shared" si="14"/>
        <v>insert into table db_custscience_interns.SUMMARY_of_DB_CUSTBASE_PRODREFRESH_ods_campaign_t_null_value_count_table_stats select col_id, null_value_count from db_custscience_interns.col_27_DB_CUSTBASE_PRODREFRESH_ods_campaign_t_null_value_count_table_stats ;</v>
      </c>
      <c r="BJ38" t="s">
        <v>11759</v>
      </c>
      <c r="BL38" s="212" t="s">
        <v>5914</v>
      </c>
      <c r="BM38" s="212">
        <v>33</v>
      </c>
      <c r="BN38" s="212">
        <v>0</v>
      </c>
      <c r="BP38" s="16" t="str">
        <f t="shared" si="15"/>
        <v>drop table db_custscience_interns.col_27_DB_CUSTBASE_PRODREFRESH_ods_campaign_t_null_value_count_table_stats ;</v>
      </c>
      <c r="BQ38" t="s">
        <v>11760</v>
      </c>
    </row>
    <row r="39" spans="1:69" s="5" customFormat="1">
      <c r="A39" s="280" t="s">
        <v>11761</v>
      </c>
      <c r="B39" s="229" t="str">
        <f t="shared" si="3"/>
        <v>track_campaign_code string                                  </v>
      </c>
      <c r="C39" s="230">
        <f t="shared" si="4"/>
        <v>20</v>
      </c>
      <c r="D39" s="230">
        <f t="shared" si="5"/>
        <v>27</v>
      </c>
      <c r="E39" s="230"/>
      <c r="F39" s="230"/>
      <c r="G39" s="36" t="str">
        <f t="shared" si="0"/>
        <v>TRACK_CAMPAIGN_CODE</v>
      </c>
      <c r="H39" s="36" t="str">
        <f t="shared" si="1"/>
        <v>tring                                  </v>
      </c>
      <c r="I39" s="226">
        <v>28</v>
      </c>
      <c r="J39" s="224">
        <f t="shared" si="6"/>
        <v>1</v>
      </c>
      <c r="K39" s="224">
        <f t="shared" si="7"/>
        <v>32048</v>
      </c>
      <c r="N39" s="231"/>
      <c r="O39" s="231"/>
      <c r="P39" s="231"/>
      <c r="R39" s="232"/>
      <c r="S39" s="232"/>
      <c r="T39" s="232"/>
      <c r="U39" s="232"/>
      <c r="V39" s="232"/>
      <c r="W39" s="232"/>
      <c r="X39" s="232"/>
      <c r="Y39" s="232"/>
      <c r="Z39" s="232"/>
      <c r="AA39" s="232"/>
      <c r="AB39" s="232"/>
      <c r="AC39" s="232"/>
      <c r="AD39" s="232"/>
      <c r="AE39" s="232"/>
      <c r="AF39" s="232"/>
      <c r="AG39" s="232"/>
      <c r="AH39" s="233" t="str">
        <f t="shared" si="8"/>
        <v>col_28</v>
      </c>
      <c r="AI39" s="234" t="str">
        <f t="shared" si="9"/>
        <v>create table db_custscience_interns.col_28_DB_CUSTBASE_PRODREFRESH_ods_campaign_t_distinct_values_table_stats (col_id int, distinct_values bigint) Row format delimited Fields terminated by '\t' Lines terminated by '\n'  Stored as textfile ;</v>
      </c>
      <c r="AJ39" s="5" t="s">
        <v>11762</v>
      </c>
      <c r="AM39" s="229" t="str">
        <f t="shared" si="10"/>
        <v>insert into table db_custscience_interns.col_28_DB_CUSTBASE_PRODREFRESH_ods_campaign_t_distinct_values_table_stats select '28' as col_id, count (distinct TRACK_CAMPAIGN_CODE) as distinct_values</v>
      </c>
      <c r="AN39" s="5" t="s">
        <v>11763</v>
      </c>
      <c r="AQ39" s="229" t="str">
        <f t="shared" si="11"/>
        <v>insert into table db_custscience_interns.SUMMARY_of_DB_CUSTBASE_PRODREFRESH_ods_campaign_t_distinct_values_table_stats select col_id, distinct_values from db_custscience_interns.col_28_DB_CUSTBASE_PRODREFRESH_ods_campaign_t_distinct_values_table_stats ;</v>
      </c>
      <c r="AR39" s="5" t="s">
        <v>11764</v>
      </c>
      <c r="AT39" s="235" t="s">
        <v>4857</v>
      </c>
      <c r="AU39" s="235">
        <v>34</v>
      </c>
      <c r="AV39" s="235">
        <v>2</v>
      </c>
      <c r="AX39" s="229" t="str">
        <f t="shared" si="12"/>
        <v>drop table db_custscience_interns.col_28_DB_CUSTBASE_PRODREFRESH_ods_campaign_t_distinct_values_table_stats;</v>
      </c>
      <c r="AY39" s="5" t="s">
        <v>11765</v>
      </c>
      <c r="AZ39" s="236"/>
      <c r="BA39" s="229" t="str">
        <f t="shared" si="13"/>
        <v>create table db_custscience_interns.col_28_DB_CUSTBASE_PRODREFRESH_ods_campaign_t_null_value_count_table_stats (col_id int, null_value_count bigint) Row format delimited Fields terminated by '\t' Lines terminated by '\n'  Stored as textfile ;</v>
      </c>
      <c r="BB39" s="5" t="s">
        <v>11766</v>
      </c>
      <c r="BE39" s="229" t="str">
        <f t="shared" si="2"/>
        <v xml:space="preserve">insert into table db_custscience_interns.col_28_DB_CUSTBASE_PRODREFRESH_ods_campaign_t_null_value_count_table_stats select '28' as col_id, count (campaign_key) as null_value_count where TRACK_CAMPAIGN_CODE IS NULL </v>
      </c>
      <c r="BF39" s="5" t="s">
        <v>11767</v>
      </c>
      <c r="BI39" s="229" t="str">
        <f t="shared" si="14"/>
        <v>insert into table db_custscience_interns.SUMMARY_of_DB_CUSTBASE_PRODREFRESH_ods_campaign_t_null_value_count_table_stats select col_id, null_value_count from db_custscience_interns.col_28_DB_CUSTBASE_PRODREFRESH_ods_campaign_t_null_value_count_table_stats ;</v>
      </c>
      <c r="BJ39" s="5" t="s">
        <v>11768</v>
      </c>
      <c r="BL39" s="235" t="s">
        <v>5917</v>
      </c>
      <c r="BM39" s="235">
        <v>34</v>
      </c>
      <c r="BN39" s="235">
        <v>0</v>
      </c>
      <c r="BP39" s="229" t="str">
        <f t="shared" si="15"/>
        <v>drop table db_custscience_interns.col_28_DB_CUSTBASE_PRODREFRESH_ods_campaign_t_null_value_count_table_stats ;</v>
      </c>
      <c r="BQ39" s="5" t="s">
        <v>11769</v>
      </c>
    </row>
    <row r="40" spans="1:69">
      <c r="A40" s="222" t="s">
        <v>4765</v>
      </c>
      <c r="B40" s="16" t="str">
        <f t="shared" si="3"/>
        <v>ins_dt              string                                  </v>
      </c>
      <c r="C40" s="20">
        <f t="shared" si="4"/>
        <v>8</v>
      </c>
      <c r="D40" s="20">
        <f t="shared" si="5"/>
        <v>10</v>
      </c>
      <c r="E40" s="20"/>
      <c r="F40" s="20"/>
      <c r="G40" s="36" t="str">
        <f t="shared" si="0"/>
        <v>INS_DT </v>
      </c>
      <c r="H40" s="36" t="str">
        <f t="shared" si="1"/>
        <v>          string                                  </v>
      </c>
      <c r="I40" s="226">
        <v>29</v>
      </c>
      <c r="J40" s="224">
        <f t="shared" si="6"/>
        <v>15170</v>
      </c>
      <c r="K40" s="224">
        <f t="shared" si="7"/>
        <v>0</v>
      </c>
      <c r="N40" s="169"/>
      <c r="O40" s="169"/>
      <c r="P40" s="169"/>
      <c r="R40" s="164"/>
      <c r="S40" s="164"/>
      <c r="T40" s="164"/>
      <c r="U40" s="164"/>
      <c r="V40" s="164"/>
      <c r="W40" s="164"/>
      <c r="X40" s="164"/>
      <c r="Y40" s="164"/>
      <c r="Z40" s="164"/>
      <c r="AA40" s="164"/>
      <c r="AB40" s="164"/>
      <c r="AC40" s="164"/>
      <c r="AD40" s="164"/>
      <c r="AE40" s="164"/>
      <c r="AF40" s="164"/>
      <c r="AG40" s="164"/>
      <c r="AH40" s="197" t="str">
        <f t="shared" si="8"/>
        <v>col_29</v>
      </c>
      <c r="AI40" s="196" t="str">
        <f t="shared" si="9"/>
        <v>create table db_custscience_interns.col_29_DB_CUSTBASE_PRODREFRESH_ods_campaign_t_distinct_values_table_stats (col_id int, distinct_values bigint) Row format delimited Fields terminated by '\t' Lines terminated by '\n'  Stored as textfile ;</v>
      </c>
      <c r="AJ40" t="s">
        <v>11770</v>
      </c>
      <c r="AM40" s="16" t="str">
        <f t="shared" si="10"/>
        <v>insert into table db_custscience_interns.col_29_DB_CUSTBASE_PRODREFRESH_ods_campaign_t_distinct_values_table_stats select '29' as col_id, count (distinct INS_DT ) as distinct_values</v>
      </c>
      <c r="AN40" t="s">
        <v>11771</v>
      </c>
      <c r="AQ40" s="16" t="str">
        <f t="shared" si="11"/>
        <v>insert into table db_custscience_interns.SUMMARY_of_DB_CUSTBASE_PRODREFRESH_ods_campaign_t_distinct_values_table_stats select col_id, distinct_values from db_custscience_interns.col_29_DB_CUSTBASE_PRODREFRESH_ods_campaign_t_distinct_values_table_stats ;</v>
      </c>
      <c r="AR40" t="s">
        <v>11772</v>
      </c>
      <c r="AT40" s="212" t="s">
        <v>11773</v>
      </c>
      <c r="AU40" s="212">
        <v>5</v>
      </c>
      <c r="AV40" s="212">
        <v>3271</v>
      </c>
      <c r="AX40" s="16" t="str">
        <f t="shared" si="12"/>
        <v>drop table db_custscience_interns.col_29_DB_CUSTBASE_PRODREFRESH_ods_campaign_t_distinct_values_table_stats;</v>
      </c>
      <c r="AY40" t="s">
        <v>11774</v>
      </c>
      <c r="BA40" s="16" t="str">
        <f t="shared" si="13"/>
        <v>create table db_custscience_interns.col_29_DB_CUSTBASE_PRODREFRESH_ods_campaign_t_null_value_count_table_stats (col_id int, null_value_count bigint) Row format delimited Fields terminated by '\t' Lines terminated by '\n'  Stored as textfile ;</v>
      </c>
      <c r="BB40" t="s">
        <v>11775</v>
      </c>
      <c r="BE40" s="16" t="str">
        <f t="shared" si="2"/>
        <v xml:space="preserve">insert into table db_custscience_interns.col_29_DB_CUSTBASE_PRODREFRESH_ods_campaign_t_null_value_count_table_stats select '29' as col_id, count (campaign_key) as null_value_count where INS_DT  IS NULL </v>
      </c>
      <c r="BF40" t="s">
        <v>11776</v>
      </c>
      <c r="BI40" s="16" t="str">
        <f t="shared" si="14"/>
        <v>insert into table db_custscience_interns.SUMMARY_of_DB_CUSTBASE_PRODREFRESH_ods_campaign_t_null_value_count_table_stats select col_id, null_value_count from db_custscience_interns.col_29_DB_CUSTBASE_PRODREFRESH_ods_campaign_t_null_value_count_table_stats ;</v>
      </c>
      <c r="BJ40" t="s">
        <v>11777</v>
      </c>
      <c r="BL40" s="212" t="s">
        <v>5309</v>
      </c>
      <c r="BM40" s="212">
        <v>5</v>
      </c>
      <c r="BN40" s="212">
        <v>0</v>
      </c>
      <c r="BP40" s="16" t="str">
        <f t="shared" si="15"/>
        <v>drop table db_custscience_interns.col_29_DB_CUSTBASE_PRODREFRESH_ods_campaign_t_null_value_count_table_stats ;</v>
      </c>
      <c r="BQ40" t="s">
        <v>11778</v>
      </c>
    </row>
    <row r="41" spans="1:69">
      <c r="A41" s="222" t="s">
        <v>5289</v>
      </c>
      <c r="B41" s="16" t="str">
        <f t="shared" si="3"/>
        <v>updt_dt             string                                  </v>
      </c>
      <c r="C41" s="20">
        <f t="shared" si="4"/>
        <v>8</v>
      </c>
      <c r="D41" s="20">
        <f t="shared" si="5"/>
        <v>10</v>
      </c>
      <c r="E41" s="20"/>
      <c r="F41" s="20"/>
      <c r="G41" s="36" t="str">
        <f t="shared" si="0"/>
        <v>UPDT_DT</v>
      </c>
      <c r="H41" s="36" t="str">
        <f t="shared" si="1"/>
        <v>          string                                  </v>
      </c>
      <c r="I41" s="226">
        <v>30</v>
      </c>
      <c r="J41" s="224">
        <f t="shared" si="6"/>
        <v>9795</v>
      </c>
      <c r="K41" s="224">
        <f t="shared" si="7"/>
        <v>0</v>
      </c>
      <c r="N41" s="169"/>
      <c r="O41" s="169"/>
      <c r="P41" s="169"/>
      <c r="R41" s="164"/>
      <c r="S41" s="164"/>
      <c r="T41" s="164"/>
      <c r="U41" s="164"/>
      <c r="V41" s="164"/>
      <c r="W41" s="164"/>
      <c r="X41" s="164"/>
      <c r="Y41" s="164"/>
      <c r="Z41" s="164"/>
      <c r="AA41" s="164"/>
      <c r="AB41" s="164"/>
      <c r="AC41" s="164"/>
      <c r="AD41" s="164"/>
      <c r="AE41" s="164"/>
      <c r="AF41" s="164"/>
      <c r="AG41" s="164"/>
      <c r="AH41" s="197" t="str">
        <f t="shared" si="8"/>
        <v>col_30</v>
      </c>
      <c r="AI41" s="196" t="str">
        <f t="shared" si="9"/>
        <v>create table db_custscience_interns.col_30_DB_CUSTBASE_PRODREFRESH_ods_campaign_t_distinct_values_table_stats (col_id int, distinct_values bigint) Row format delimited Fields terminated by '\t' Lines terminated by '\n'  Stored as textfile ;</v>
      </c>
      <c r="AJ41" t="s">
        <v>11779</v>
      </c>
      <c r="AM41" s="16" t="str">
        <f t="shared" si="10"/>
        <v>insert into table db_custscience_interns.col_30_DB_CUSTBASE_PRODREFRESH_ods_campaign_t_distinct_values_table_stats select '30' as col_id, count (distinct UPDT_DT) as distinct_values</v>
      </c>
      <c r="AN41" t="s">
        <v>11780</v>
      </c>
      <c r="AQ41" s="16" t="str">
        <f t="shared" si="11"/>
        <v>insert into table db_custscience_interns.SUMMARY_of_DB_CUSTBASE_PRODREFRESH_ods_campaign_t_distinct_values_table_stats select col_id, distinct_values from db_custscience_interns.col_30_DB_CUSTBASE_PRODREFRESH_ods_campaign_t_distinct_values_table_stats ;</v>
      </c>
      <c r="AR41" t="s">
        <v>11781</v>
      </c>
      <c r="AT41" s="212" t="s">
        <v>11782</v>
      </c>
      <c r="AU41" s="212">
        <v>6</v>
      </c>
      <c r="AV41" s="212">
        <v>16</v>
      </c>
      <c r="AX41" s="16" t="str">
        <f t="shared" si="12"/>
        <v>drop table db_custscience_interns.col_30_DB_CUSTBASE_PRODREFRESH_ods_campaign_t_distinct_values_table_stats;</v>
      </c>
      <c r="AY41" t="s">
        <v>11783</v>
      </c>
      <c r="BA41" s="16" t="str">
        <f t="shared" si="13"/>
        <v>create table db_custscience_interns.col_30_DB_CUSTBASE_PRODREFRESH_ods_campaign_t_null_value_count_table_stats (col_id int, null_value_count bigint) Row format delimited Fields terminated by '\t' Lines terminated by '\n'  Stored as textfile ;</v>
      </c>
      <c r="BB41" t="s">
        <v>11784</v>
      </c>
      <c r="BE41" s="16" t="str">
        <f t="shared" si="2"/>
        <v xml:space="preserve">insert into table db_custscience_interns.col_30_DB_CUSTBASE_PRODREFRESH_ods_campaign_t_null_value_count_table_stats select '30' as col_id, count (campaign_key) as null_value_count where UPDT_DT IS NULL </v>
      </c>
      <c r="BF41" t="s">
        <v>11785</v>
      </c>
      <c r="BI41" s="16" t="str">
        <f t="shared" si="14"/>
        <v>insert into table db_custscience_interns.SUMMARY_of_DB_CUSTBASE_PRODREFRESH_ods_campaign_t_null_value_count_table_stats select col_id, null_value_count from db_custscience_interns.col_30_DB_CUSTBASE_PRODREFRESH_ods_campaign_t_null_value_count_table_stats ;</v>
      </c>
      <c r="BJ41" t="s">
        <v>11786</v>
      </c>
      <c r="BL41" s="212" t="s">
        <v>11787</v>
      </c>
      <c r="BM41" s="212">
        <v>6</v>
      </c>
      <c r="BN41" s="212">
        <v>9233</v>
      </c>
      <c r="BP41" s="16" t="str">
        <f t="shared" si="15"/>
        <v>drop table db_custscience_interns.col_30_DB_CUSTBASE_PRODREFRESH_ods_campaign_t_null_value_count_table_stats ;</v>
      </c>
      <c r="BQ41" t="s">
        <v>11788</v>
      </c>
    </row>
    <row r="42" spans="1:69">
      <c r="A42" s="222" t="s">
        <v>5300</v>
      </c>
      <c r="B42" s="16" t="str">
        <f t="shared" si="3"/>
        <v>brand_cd            bigint                                  </v>
      </c>
      <c r="C42" s="20">
        <f t="shared" si="4"/>
        <v>10</v>
      </c>
      <c r="D42" s="20">
        <f t="shared" si="5"/>
        <v>12</v>
      </c>
      <c r="E42" s="20"/>
      <c r="F42" s="20"/>
      <c r="G42" s="36" t="str">
        <f t="shared" si="0"/>
        <v>BRAND_CD </v>
      </c>
      <c r="H42" s="36" t="str">
        <f t="shared" si="1"/>
        <v>        bigint                                  </v>
      </c>
      <c r="I42" s="226">
        <v>31</v>
      </c>
      <c r="J42" s="224">
        <f t="shared" si="6"/>
        <v>21</v>
      </c>
      <c r="K42" s="224">
        <f t="shared" si="7"/>
        <v>0</v>
      </c>
      <c r="N42" s="169"/>
      <c r="O42" s="169"/>
      <c r="P42" s="169"/>
      <c r="R42" s="164"/>
      <c r="S42" s="164"/>
      <c r="T42" s="164"/>
      <c r="U42" s="164"/>
      <c r="V42" s="164"/>
      <c r="W42" s="164"/>
      <c r="X42" s="164"/>
      <c r="Y42" s="164"/>
      <c r="Z42" s="164"/>
      <c r="AA42" s="164"/>
      <c r="AB42" s="164"/>
      <c r="AC42" s="164"/>
      <c r="AD42" s="164"/>
      <c r="AE42" s="164"/>
      <c r="AF42" s="164"/>
      <c r="AG42" s="164"/>
      <c r="AH42" s="197" t="str">
        <f t="shared" si="8"/>
        <v>col_31</v>
      </c>
      <c r="AI42" s="196" t="str">
        <f t="shared" si="9"/>
        <v>create table db_custscience_interns.col_31_DB_CUSTBASE_PRODREFRESH_ods_campaign_t_distinct_values_table_stats (col_id int, distinct_values bigint) Row format delimited Fields terminated by '\t' Lines terminated by '\n'  Stored as textfile ;</v>
      </c>
      <c r="AJ42" t="s">
        <v>11789</v>
      </c>
      <c r="AM42" s="16" t="str">
        <f t="shared" si="10"/>
        <v>insert into table db_custscience_interns.col_31_DB_CUSTBASE_PRODREFRESH_ods_campaign_t_distinct_values_table_stats select '31' as col_id, count (distinct BRAND_CD ) as distinct_values</v>
      </c>
      <c r="AN42" t="s">
        <v>11790</v>
      </c>
      <c r="AQ42" s="16" t="str">
        <f t="shared" si="11"/>
        <v>insert into table db_custscience_interns.SUMMARY_of_DB_CUSTBASE_PRODREFRESH_ods_campaign_t_distinct_values_table_stats select col_id, distinct_values from db_custscience_interns.col_31_DB_CUSTBASE_PRODREFRESH_ods_campaign_t_distinct_values_table_stats ;</v>
      </c>
      <c r="AR42" t="s">
        <v>11791</v>
      </c>
      <c r="AT42" s="212" t="s">
        <v>5173</v>
      </c>
      <c r="AU42" s="212">
        <v>7</v>
      </c>
      <c r="AV42" s="212">
        <v>4</v>
      </c>
      <c r="AX42" s="16" t="str">
        <f t="shared" si="12"/>
        <v>drop table db_custscience_interns.col_31_DB_CUSTBASE_PRODREFRESH_ods_campaign_t_distinct_values_table_stats;</v>
      </c>
      <c r="AY42" t="s">
        <v>11792</v>
      </c>
      <c r="BA42" s="16" t="str">
        <f t="shared" si="13"/>
        <v>create table db_custscience_interns.col_31_DB_CUSTBASE_PRODREFRESH_ods_campaign_t_null_value_count_table_stats (col_id int, null_value_count bigint) Row format delimited Fields terminated by '\t' Lines terminated by '\n'  Stored as textfile ;</v>
      </c>
      <c r="BB42" t="s">
        <v>11793</v>
      </c>
      <c r="BE42" s="16" t="str">
        <f t="shared" si="2"/>
        <v xml:space="preserve">insert into table db_custscience_interns.col_31_DB_CUSTBASE_PRODREFRESH_ods_campaign_t_null_value_count_table_stats select '31' as col_id, count (campaign_key) as null_value_count where BRAND_CD  IS NULL </v>
      </c>
      <c r="BF42" t="s">
        <v>11794</v>
      </c>
      <c r="BI42" s="16" t="str">
        <f t="shared" si="14"/>
        <v>insert into table db_custscience_interns.SUMMARY_of_DB_CUSTBASE_PRODREFRESH_ods_campaign_t_null_value_count_table_stats select col_id, null_value_count from db_custscience_interns.col_31_DB_CUSTBASE_PRODREFRESH_ods_campaign_t_null_value_count_table_stats ;</v>
      </c>
      <c r="BJ42" t="s">
        <v>11795</v>
      </c>
      <c r="BL42" s="212" t="s">
        <v>11796</v>
      </c>
      <c r="BM42" s="212">
        <v>7</v>
      </c>
      <c r="BN42" s="212">
        <v>9182</v>
      </c>
      <c r="BP42" s="16" t="str">
        <f t="shared" si="15"/>
        <v>drop table db_custscience_interns.col_31_DB_CUSTBASE_PRODREFRESH_ods_campaign_t_null_value_count_table_stats ;</v>
      </c>
      <c r="BQ42" t="s">
        <v>11797</v>
      </c>
    </row>
    <row r="43" spans="1:69">
      <c r="A43" s="222" t="s">
        <v>5311</v>
      </c>
      <c r="B43" s="16" t="str">
        <f t="shared" si="3"/>
        <v>country             string                                  </v>
      </c>
      <c r="C43" s="20">
        <f t="shared" si="4"/>
        <v>8</v>
      </c>
      <c r="D43" s="20">
        <f t="shared" si="5"/>
        <v>10</v>
      </c>
      <c r="E43" s="20"/>
      <c r="F43" s="20"/>
      <c r="G43" s="36" t="str">
        <f t="shared" si="0"/>
        <v>COUNTRY</v>
      </c>
      <c r="H43" s="36" t="str">
        <f t="shared" si="1"/>
        <v>          string                                  </v>
      </c>
      <c r="I43" s="226">
        <v>32</v>
      </c>
      <c r="J43" s="224">
        <f t="shared" si="6"/>
        <v>6</v>
      </c>
      <c r="K43" s="224">
        <f t="shared" si="7"/>
        <v>0</v>
      </c>
      <c r="N43" s="169"/>
      <c r="O43" s="169"/>
      <c r="P43" s="169"/>
      <c r="R43" s="164"/>
      <c r="S43" s="164"/>
      <c r="T43" s="164"/>
      <c r="U43" s="164"/>
      <c r="V43" s="164"/>
      <c r="W43" s="164"/>
      <c r="X43" s="164"/>
      <c r="Y43" s="164"/>
      <c r="Z43" s="164"/>
      <c r="AA43" s="164"/>
      <c r="AB43" s="164"/>
      <c r="AC43" s="164"/>
      <c r="AD43" s="164"/>
      <c r="AE43" s="164"/>
      <c r="AF43" s="164"/>
      <c r="AG43" s="164"/>
      <c r="AH43" s="197" t="str">
        <f t="shared" si="8"/>
        <v>col_32</v>
      </c>
      <c r="AI43" s="196" t="str">
        <f t="shared" si="9"/>
        <v>create table db_custscience_interns.col_32_DB_CUSTBASE_PRODREFRESH_ods_campaign_t_distinct_values_table_stats (col_id int, distinct_values bigint) Row format delimited Fields terminated by '\t' Lines terminated by '\n'  Stored as textfile ;</v>
      </c>
      <c r="AJ43" t="s">
        <v>11798</v>
      </c>
      <c r="AM43" s="16" t="str">
        <f t="shared" si="10"/>
        <v>insert into table db_custscience_interns.col_32_DB_CUSTBASE_PRODREFRESH_ods_campaign_t_distinct_values_table_stats select '32' as col_id, count (distinct COUNTRY) as distinct_values</v>
      </c>
      <c r="AN43" t="s">
        <v>11799</v>
      </c>
      <c r="AQ43" s="16" t="str">
        <f t="shared" si="11"/>
        <v>insert into table db_custscience_interns.SUMMARY_of_DB_CUSTBASE_PRODREFRESH_ods_campaign_t_distinct_values_table_stats select col_id, distinct_values from db_custscience_interns.col_32_DB_CUSTBASE_PRODREFRESH_ods_campaign_t_distinct_values_table_stats ;</v>
      </c>
      <c r="AR43" t="s">
        <v>11800</v>
      </c>
      <c r="AT43" s="212" t="s">
        <v>11801</v>
      </c>
      <c r="AU43" s="212">
        <v>8</v>
      </c>
      <c r="AV43" s="212">
        <v>20036</v>
      </c>
      <c r="AX43" s="16" t="str">
        <f t="shared" si="12"/>
        <v>drop table db_custscience_interns.col_32_DB_CUSTBASE_PRODREFRESH_ods_campaign_t_distinct_values_table_stats;</v>
      </c>
      <c r="AY43" t="s">
        <v>11802</v>
      </c>
      <c r="BA43" s="16" t="str">
        <f t="shared" si="13"/>
        <v>create table db_custscience_interns.col_32_DB_CUSTBASE_PRODREFRESH_ods_campaign_t_null_value_count_table_stats (col_id int, null_value_count bigint) Row format delimited Fields terminated by '\t' Lines terminated by '\n'  Stored as textfile ;</v>
      </c>
      <c r="BB43" t="s">
        <v>11803</v>
      </c>
      <c r="BE43" s="16" t="str">
        <f t="shared" si="2"/>
        <v xml:space="preserve">insert into table db_custscience_interns.col_32_DB_CUSTBASE_PRODREFRESH_ods_campaign_t_null_value_count_table_stats select '32' as col_id, count (campaign_key) as null_value_count where COUNTRY IS NULL </v>
      </c>
      <c r="BF43" t="s">
        <v>11804</v>
      </c>
      <c r="BI43" s="16" t="str">
        <f t="shared" si="14"/>
        <v>insert into table db_custscience_interns.SUMMARY_of_DB_CUSTBASE_PRODREFRESH_ods_campaign_t_null_value_count_table_stats select col_id, null_value_count from db_custscience_interns.col_32_DB_CUSTBASE_PRODREFRESH_ods_campaign_t_null_value_count_table_stats ;</v>
      </c>
      <c r="BJ43" t="s">
        <v>11805</v>
      </c>
      <c r="BL43" s="212" t="s">
        <v>5341</v>
      </c>
      <c r="BM43" s="212">
        <v>8</v>
      </c>
      <c r="BN43" s="212">
        <v>0</v>
      </c>
      <c r="BP43" s="16" t="str">
        <f t="shared" si="15"/>
        <v>drop table db_custscience_interns.col_32_DB_CUSTBASE_PRODREFRESH_ods_campaign_t_null_value_count_table_stats ;</v>
      </c>
      <c r="BQ43" t="s">
        <v>11806</v>
      </c>
    </row>
    <row r="44" spans="1:69">
      <c r="A44" s="222" t="s">
        <v>5188</v>
      </c>
      <c r="B44" s="16" t="str">
        <f t="shared" si="3"/>
        <v>crt_tmst            string                                  </v>
      </c>
      <c r="C44" s="20">
        <f t="shared" si="4"/>
        <v>10</v>
      </c>
      <c r="D44" s="20">
        <f t="shared" si="5"/>
        <v>12</v>
      </c>
      <c r="E44" s="20"/>
      <c r="F44" s="20"/>
      <c r="G44" s="36" t="str">
        <f t="shared" si="0"/>
        <v>CRT_TMST </v>
      </c>
      <c r="H44" s="36" t="str">
        <f t="shared" si="1"/>
        <v>        string                                  </v>
      </c>
      <c r="I44" s="226">
        <v>33</v>
      </c>
      <c r="J44" s="224">
        <f t="shared" si="6"/>
        <v>2</v>
      </c>
      <c r="K44" s="224">
        <f t="shared" si="7"/>
        <v>0</v>
      </c>
      <c r="N44" s="169"/>
      <c r="O44" s="169"/>
      <c r="P44" s="169"/>
      <c r="R44" s="164"/>
      <c r="S44" s="164"/>
      <c r="T44" s="164"/>
      <c r="U44" s="164"/>
      <c r="V44" s="164"/>
      <c r="W44" s="164"/>
      <c r="X44" s="164"/>
      <c r="Y44" s="164"/>
      <c r="Z44" s="164"/>
      <c r="AA44" s="164"/>
      <c r="AB44" s="164"/>
      <c r="AC44" s="164"/>
      <c r="AD44" s="164"/>
      <c r="AE44" s="164"/>
      <c r="AF44" s="164"/>
      <c r="AG44" s="164"/>
      <c r="AH44" s="197" t="str">
        <f t="shared" si="8"/>
        <v>col_33</v>
      </c>
      <c r="AI44" s="196" t="str">
        <f t="shared" si="9"/>
        <v>create table db_custscience_interns.col_33_DB_CUSTBASE_PRODREFRESH_ods_campaign_t_distinct_values_table_stats (col_id int, distinct_values bigint) Row format delimited Fields terminated by '\t' Lines terminated by '\n'  Stored as textfile ;</v>
      </c>
      <c r="AJ44" t="s">
        <v>11807</v>
      </c>
      <c r="AM44" s="16" t="str">
        <f t="shared" si="10"/>
        <v>insert into table db_custscience_interns.col_33_DB_CUSTBASE_PRODREFRESH_ods_campaign_t_distinct_values_table_stats select '33' as col_id, count (distinct CRT_TMST ) as distinct_values</v>
      </c>
      <c r="AN44" t="s">
        <v>11808</v>
      </c>
      <c r="AQ44" s="16" t="str">
        <f t="shared" si="11"/>
        <v>insert into table db_custscience_interns.SUMMARY_of_DB_CUSTBASE_PRODREFRESH_ods_campaign_t_distinct_values_table_stats select col_id, distinct_values from db_custscience_interns.col_33_DB_CUSTBASE_PRODREFRESH_ods_campaign_t_distinct_values_table_stats ;</v>
      </c>
      <c r="AR44" t="s">
        <v>11809</v>
      </c>
      <c r="AT44" s="212" t="s">
        <v>11810</v>
      </c>
      <c r="AU44" s="212">
        <v>9</v>
      </c>
      <c r="AV44" s="212">
        <v>32050</v>
      </c>
      <c r="AX44" s="16" t="str">
        <f t="shared" si="12"/>
        <v>drop table db_custscience_interns.col_33_DB_CUSTBASE_PRODREFRESH_ods_campaign_t_distinct_values_table_stats;</v>
      </c>
      <c r="AY44" t="s">
        <v>11811</v>
      </c>
      <c r="BA44" s="16" t="str">
        <f t="shared" si="13"/>
        <v>create table db_custscience_interns.col_33_DB_CUSTBASE_PRODREFRESH_ods_campaign_t_null_value_count_table_stats (col_id int, null_value_count bigint) Row format delimited Fields terminated by '\t' Lines terminated by '\n'  Stored as textfile ;</v>
      </c>
      <c r="BB44" t="s">
        <v>11812</v>
      </c>
      <c r="BE44" s="16" t="str">
        <f t="shared" si="2"/>
        <v xml:space="preserve">insert into table db_custscience_interns.col_33_DB_CUSTBASE_PRODREFRESH_ods_campaign_t_null_value_count_table_stats select '33' as col_id, count (campaign_key) as null_value_count where CRT_TMST  IS NULL </v>
      </c>
      <c r="BF44" t="s">
        <v>11813</v>
      </c>
      <c r="BI44" s="16" t="str">
        <f t="shared" si="14"/>
        <v>insert into table db_custscience_interns.SUMMARY_of_DB_CUSTBASE_PRODREFRESH_ods_campaign_t_null_value_count_table_stats select col_id, null_value_count from db_custscience_interns.col_33_DB_CUSTBASE_PRODREFRESH_ods_campaign_t_null_value_count_table_stats ;</v>
      </c>
      <c r="BJ44" t="s">
        <v>11814</v>
      </c>
      <c r="BL44" s="212" t="s">
        <v>5351</v>
      </c>
      <c r="BM44" s="212">
        <v>9</v>
      </c>
      <c r="BN44" s="212">
        <v>0</v>
      </c>
      <c r="BP44" s="16" t="str">
        <f t="shared" si="15"/>
        <v>drop table db_custscience_interns.col_33_DB_CUSTBASE_PRODREFRESH_ods_campaign_t_null_value_count_table_stats ;</v>
      </c>
      <c r="BQ44" t="s">
        <v>11815</v>
      </c>
    </row>
    <row r="45" spans="1:69">
      <c r="A45" s="222" t="s">
        <v>11816</v>
      </c>
      <c r="B45" s="16" t="str">
        <f t="shared" si="3"/>
        <v>updt_tmst           string         </v>
      </c>
      <c r="C45" s="20">
        <f t="shared" si="4"/>
        <v>10</v>
      </c>
      <c r="D45" s="20">
        <f t="shared" si="5"/>
        <v>12</v>
      </c>
      <c r="E45" s="20"/>
      <c r="F45" s="20"/>
      <c r="G45" s="36" t="str">
        <f t="shared" si="0"/>
        <v>UPDT_TMST</v>
      </c>
      <c r="H45" s="36" t="str">
        <f t="shared" si="1"/>
        <v>        string         </v>
      </c>
      <c r="I45" s="226">
        <v>34</v>
      </c>
      <c r="J45" s="224">
        <f t="shared" si="6"/>
        <v>2</v>
      </c>
      <c r="K45" s="224">
        <f t="shared" si="7"/>
        <v>0</v>
      </c>
      <c r="N45" s="169"/>
      <c r="O45" s="169"/>
      <c r="P45" s="169"/>
      <c r="R45" s="164"/>
      <c r="S45" s="164"/>
      <c r="T45" s="164"/>
      <c r="U45" s="164"/>
      <c r="V45" s="164"/>
      <c r="W45" s="164"/>
      <c r="X45" s="164"/>
      <c r="Y45" s="164"/>
      <c r="Z45" s="164"/>
      <c r="AA45" s="164"/>
      <c r="AB45" s="164"/>
      <c r="AC45" s="164"/>
      <c r="AD45" s="164"/>
      <c r="AE45" s="164"/>
      <c r="AF45" s="164"/>
      <c r="AG45" s="164"/>
      <c r="AH45" s="197" t="str">
        <f t="shared" si="8"/>
        <v>col_34</v>
      </c>
      <c r="AI45" s="196" t="str">
        <f t="shared" si="9"/>
        <v>create table db_custscience_interns.col_34_DB_CUSTBASE_PRODREFRESH_ods_campaign_t_distinct_values_table_stats (col_id int, distinct_values bigint) Row format delimited Fields terminated by '\t' Lines terminated by '\n'  Stored as textfile ;</v>
      </c>
      <c r="AJ45" t="s">
        <v>11817</v>
      </c>
      <c r="AM45" s="16" t="str">
        <f t="shared" si="10"/>
        <v>insert into table db_custscience_interns.col_34_DB_CUSTBASE_PRODREFRESH_ods_campaign_t_distinct_values_table_stats select '34' as col_id, count (distinct UPDT_TMST) as distinct_values</v>
      </c>
      <c r="AN45" t="s">
        <v>11818</v>
      </c>
      <c r="AQ45" s="16" t="str">
        <f t="shared" si="11"/>
        <v>insert into table db_custscience_interns.SUMMARY_of_DB_CUSTBASE_PRODREFRESH_ods_campaign_t_distinct_values_table_stats select col_id, distinct_values from db_custscience_interns.col_34_DB_CUSTBASE_PRODREFRESH_ods_campaign_t_distinct_values_table_stats ;</v>
      </c>
      <c r="AR45" t="s">
        <v>11819</v>
      </c>
      <c r="AT45" s="212" t="s">
        <v>11820</v>
      </c>
      <c r="AU45" s="212">
        <v>10</v>
      </c>
      <c r="AV45" s="212">
        <v>20074</v>
      </c>
      <c r="AX45" s="16" t="str">
        <f t="shared" si="12"/>
        <v>drop table db_custscience_interns.col_34_DB_CUSTBASE_PRODREFRESH_ods_campaign_t_distinct_values_table_stats;</v>
      </c>
      <c r="AY45" t="s">
        <v>11821</v>
      </c>
      <c r="BA45" s="16" t="str">
        <f t="shared" si="13"/>
        <v>create table db_custscience_interns.col_34_DB_CUSTBASE_PRODREFRESH_ods_campaign_t_null_value_count_table_stats (col_id int, null_value_count bigint) Row format delimited Fields terminated by '\t' Lines terminated by '\n'  Stored as textfile ;</v>
      </c>
      <c r="BB45" t="s">
        <v>11822</v>
      </c>
      <c r="BE45" s="16" t="str">
        <f t="shared" si="2"/>
        <v xml:space="preserve">insert into table db_custscience_interns.col_34_DB_CUSTBASE_PRODREFRESH_ods_campaign_t_null_value_count_table_stats select '34' as col_id, count (campaign_key) as null_value_count where UPDT_TMST IS NULL </v>
      </c>
      <c r="BF45" t="s">
        <v>11823</v>
      </c>
      <c r="BI45" s="16" t="str">
        <f t="shared" si="14"/>
        <v>insert into table db_custscience_interns.SUMMARY_of_DB_CUSTBASE_PRODREFRESH_ods_campaign_t_null_value_count_table_stats select col_id, null_value_count from db_custscience_interns.col_34_DB_CUSTBASE_PRODREFRESH_ods_campaign_t_null_value_count_table_stats ;</v>
      </c>
      <c r="BJ45" t="s">
        <v>11824</v>
      </c>
      <c r="BL45" s="212" t="s">
        <v>5362</v>
      </c>
      <c r="BM45" s="212">
        <v>10</v>
      </c>
      <c r="BN45" s="212">
        <v>0</v>
      </c>
      <c r="BP45" s="16" t="str">
        <f t="shared" si="15"/>
        <v>drop table db_custscience_interns.col_34_DB_CUSTBASE_PRODREFRESH_ods_campaign_t_null_value_count_table_stats ;</v>
      </c>
      <c r="BQ45" t="s">
        <v>11825</v>
      </c>
    </row>
    <row r="46" spans="1:69">
      <c r="AN46" t="s">
        <v>4089</v>
      </c>
      <c r="BF46" t="s">
        <v>4089</v>
      </c>
    </row>
    <row r="47" spans="1:69">
      <c r="A47" s="222" t="s">
        <v>5426</v>
      </c>
      <c r="R47"/>
      <c r="S47"/>
      <c r="T47"/>
      <c r="U47"/>
      <c r="V47"/>
      <c r="W47"/>
      <c r="X47"/>
      <c r="Y47"/>
      <c r="Z47"/>
      <c r="AA47"/>
      <c r="AB47"/>
      <c r="AC47"/>
      <c r="AD47"/>
      <c r="AE47"/>
      <c r="AF47"/>
      <c r="AG47"/>
      <c r="AH47"/>
      <c r="AI47"/>
      <c r="AZ47"/>
      <c r="BI47"/>
    </row>
    <row r="48" spans="1:69">
      <c r="A48" s="222" t="s">
        <v>5427</v>
      </c>
      <c r="R48"/>
      <c r="S48"/>
      <c r="T48"/>
      <c r="U48"/>
      <c r="V48"/>
      <c r="W48"/>
      <c r="X48"/>
      <c r="Y48"/>
      <c r="Z48"/>
      <c r="AA48"/>
      <c r="AB48"/>
      <c r="AC48"/>
      <c r="AD48"/>
      <c r="AE48"/>
      <c r="AF48"/>
      <c r="AG48"/>
      <c r="AH48"/>
      <c r="AI48"/>
      <c r="AZ48"/>
      <c r="BI48"/>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79"/>
  <sheetViews>
    <sheetView topLeftCell="E1" zoomScale="80" zoomScaleNormal="80" workbookViewId="0">
      <selection activeCell="G6" sqref="G6:K6"/>
    </sheetView>
  </sheetViews>
  <sheetFormatPr defaultColWidth="8.85546875" defaultRowHeight="15" outlineLevelCol="1"/>
  <cols>
    <col min="1" max="1" width="37.42578125" customWidth="1"/>
    <col min="3" max="3" width="23.28515625" customWidth="1"/>
    <col min="4" max="5" width="30.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47" style="195" customWidth="1"/>
    <col min="36" max="36" width="30.42578125" customWidth="1"/>
    <col min="37" max="37" width="12" customWidth="1"/>
    <col min="39" max="39" width="53.7109375" customWidth="1"/>
    <col min="40" max="40" width="28" customWidth="1"/>
    <col min="41" max="41" width="15.28515625" customWidth="1"/>
    <col min="43" max="43" width="48.42578125" customWidth="1"/>
    <col min="44" max="44" width="29.28515625" customWidth="1"/>
    <col min="46" max="49" width="16.140625" customWidth="1"/>
    <col min="50" max="50" width="106.42578125" customWidth="1"/>
    <col min="52" max="52" width="20.42578125" style="210" customWidth="1"/>
    <col min="53" max="53" width="18.42578125" customWidth="1"/>
    <col min="56" max="56" width="4" customWidth="1"/>
    <col min="57" max="57" width="35.85546875" customWidth="1"/>
    <col min="58" max="58" width="25.42578125" customWidth="1"/>
    <col min="59" max="59" width="22.28515625" customWidth="1"/>
    <col min="60" max="60" width="8.85546875" hidden="1" customWidth="1"/>
    <col min="61" max="61" width="8.85546875" style="16"/>
    <col min="62" max="62" width="19.7109375" customWidth="1"/>
    <col min="63" max="63" width="16.140625" customWidth="1"/>
    <col min="64" max="64" width="17.140625" customWidth="1"/>
    <col min="66" max="66" width="10.85546875" customWidth="1"/>
  </cols>
  <sheetData>
    <row r="1" spans="1:73" ht="19.5" thickBot="1">
      <c r="G1" s="218" t="str">
        <f>UPPER(H5)</f>
        <v>ODS_CELL_T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DB_CUSTBASE_PRODREFRESH.ods_cell_t acquisition_date = "22-APR-17" limit 10000;'&gt;DB_CUSTBASE_PRODREFRESH_DB_CUSTBASE_PRODREFRESH.ods_cell_t_10k_sample.txt;</v>
      </c>
    </row>
    <row r="4" spans="1:73" ht="15.75" thickBot="1">
      <c r="G4" s="3" t="s">
        <v>88</v>
      </c>
      <c r="H4" s="219" t="str">
        <f>LEFT(H6,(FIND(".",H6)-1))</f>
        <v>DB_CUSTBASE_PRODREFRESH</v>
      </c>
      <c r="I4" s="219"/>
      <c r="J4" s="219"/>
      <c r="K4" s="219"/>
      <c r="L4" s="219"/>
      <c r="M4" s="219"/>
      <c r="N4" s="40" t="s">
        <v>108</v>
      </c>
      <c r="AM4" s="15" t="s">
        <v>4049</v>
      </c>
      <c r="BE4" s="15" t="s">
        <v>4049</v>
      </c>
      <c r="BU4" t="s">
        <v>11826</v>
      </c>
    </row>
    <row r="5" spans="1:73">
      <c r="B5" s="9"/>
      <c r="G5" s="3" t="s">
        <v>89</v>
      </c>
      <c r="H5" s="219" t="str">
        <f>RIGHT(H6,(LEN(H6)-(FIND(".",H6))))</f>
        <v>ods_cell_t</v>
      </c>
      <c r="I5" s="219"/>
      <c r="J5" s="219"/>
      <c r="K5" s="219"/>
      <c r="L5" s="219"/>
      <c r="M5" s="219"/>
      <c r="AM5" s="60" t="s">
        <v>4548</v>
      </c>
      <c r="BE5" s="60" t="s">
        <v>11827</v>
      </c>
    </row>
    <row r="6" spans="1:73">
      <c r="G6" s="3" t="s">
        <v>90</v>
      </c>
      <c r="H6" s="263" t="s">
        <v>4443</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11828</v>
      </c>
      <c r="BL8" t="s">
        <v>11829</v>
      </c>
    </row>
    <row r="9" spans="1:73">
      <c r="A9" t="s">
        <v>11830</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DB_CUSTBASE_PRODREFRESH.ods_cell_t</v>
      </c>
      <c r="AN11" s="205" t="s">
        <v>4553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db_custscience_interns.SUMMARY_of_DB_CUSTBASE_PRODREFRESH_ods_cell_t_distinct_values_table_stats (col_id int, distinct_values bigint) Row format delimited Fields terminated by '\t' Lines terminated by '\n'  Stored as textfile ;</v>
      </c>
      <c r="AR11" s="205" t="s">
        <v>4554</v>
      </c>
      <c r="BE11" s="209" t="str">
        <f>"from "&amp;$H$6</f>
        <v>from DB_CUSTBASE_PRODREFRESH.ods_cell_t</v>
      </c>
      <c r="BF11" s="32" t="s">
        <v>4553</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db_custscience_interns.SUMMARY_of_DB_CUSTBASE_PRODREFRESH_ods_cell_t_null_value_count_table_stats (col_id int, null_value_count bigint) Row format delimited Fields terminated by '\t' Lines terminated by '\n'  Stored as textfile ;</v>
      </c>
      <c r="BJ11" s="32" t="s">
        <v>11831</v>
      </c>
      <c r="BL11" s="212" t="s">
        <v>2</v>
      </c>
    </row>
    <row r="12" spans="1:73">
      <c r="A12" s="222" t="s">
        <v>5436</v>
      </c>
      <c r="B12" s="16" t="str">
        <f>TRIM(A12)</f>
        <v>cell_key            bigint                                  </v>
      </c>
      <c r="C12" s="20">
        <f>SEARCH(" ",B12)</f>
        <v>10</v>
      </c>
      <c r="D12" s="20">
        <f>IFERROR(SEARCH(" ",B12,C12+1),0)</f>
        <v>12</v>
      </c>
      <c r="E12" s="20">
        <f>LEN(B12)</f>
        <v>60</v>
      </c>
      <c r="F12" s="20"/>
      <c r="G12" s="62" t="str">
        <f t="shared" ref="G12:G43" si="0">UPPER(LEFT(B12,C12-1))</f>
        <v>CELL_KEY </v>
      </c>
      <c r="H12" s="62" t="str">
        <f t="shared" ref="H12:H43" si="1">TRIM(RIGHT(A12,LEN(A12) - (C12+1)))</f>
        <v>        bigint                                  </v>
      </c>
      <c r="I12" s="223">
        <v>1</v>
      </c>
      <c r="J12" s="224">
        <f>VLOOKUP($I12,$AU:$AV,2,FALSE)</f>
        <v>642550</v>
      </c>
      <c r="K12" s="224">
        <f>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db_custscience_interns.col_1_DB_CUSTBASE_PRODREFRESH_ods_cell_t_distinct_values_table_stats (col_id int, distinct_values bigint) Row format delimited Fields terminated by '\t' Lines terminated by '\n'  Stored as textfile ;</v>
      </c>
      <c r="AJ12" t="s">
        <v>4557</v>
      </c>
      <c r="AM12" s="16" t="str">
        <f>"insert into table "&amp;"db_custscience_interns."&amp;$AH12&amp;"_"&amp;$H$4&amp;"_"&amp;$H$5&amp;"_distinct_values_table_stats select "&amp;"'"&amp;$I12&amp;"'"&amp;" as col_id, count (distinct "&amp;$G12&amp;") as distinct_values"</f>
        <v>insert into table db_custscience_interns.col_1_DB_CUSTBASE_PRODREFRESH_ods_cell_t_distinct_values_table_stats select '1' as col_id, count (distinct CELL_KEY ) as distinct_values</v>
      </c>
      <c r="AN12" t="s">
        <v>4558</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db_custscience_interns.SUMMARY_of_DB_CUSTBASE_PRODREFRESH_ods_cell_t_distinct_values_table_stats select col_id, distinct_values from db_custscience_interns.col_1_DB_CUSTBASE_PRODREFRESH_ods_cell_t_distinct_values_table_stats ;</v>
      </c>
      <c r="AR12" t="s">
        <v>4559</v>
      </c>
      <c r="AT12" s="212" t="s">
        <v>11832</v>
      </c>
      <c r="AU12" s="212">
        <v>1</v>
      </c>
      <c r="AV12" s="212">
        <v>642550</v>
      </c>
      <c r="AX12" s="16" t="str">
        <f>"drop table db_custscience_interns."&amp;$AH12&amp;"_"&amp;$H$4&amp;"_"&amp;$H$5&amp;"_distinct_values_table_stats;"</f>
        <v>drop table db_custscience_interns.col_1_DB_CUSTBASE_PRODREFRESH_ods_cell_t_distinct_values_table_stats;</v>
      </c>
      <c r="AY12" t="s">
        <v>4561</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db_custscience_interns.col_1_DB_CUSTBASE_PRODREFRESH_ods_cell_t_null_value_count_table_stats (col_id int, null_value_count bigint) Row format delimited Fields terminated by '\t' Lines terminated by '\n'  Stored as textfile ;</v>
      </c>
      <c r="BB12" t="s">
        <v>4562</v>
      </c>
      <c r="BE12" s="16" t="str">
        <f t="shared" ref="BE12:BE67" si="2">"insert into table "&amp;"db_custscience_interns."&amp;$AH12&amp;"_"&amp;$H$4&amp;"_"&amp;$H$5&amp;"_null_value_count_table_stats select "&amp;"'"&amp;$I12&amp;"'"&amp;" as col_id, count (cell_key) as null_value_count where "&amp;$G12&amp;" IS NULL "</f>
        <v xml:space="preserve">insert into table db_custscience_interns.col_1_DB_CUSTBASE_PRODREFRESH_ods_cell_t_null_value_count_table_stats select '1' as col_id, count (cell_key) as null_value_count where CELL_KEY  IS NULL </v>
      </c>
      <c r="BF12" t="s">
        <v>4563</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db_custscience_interns.SUMMARY_of_DB_CUSTBASE_PRODREFRESH_ods_cell_t_null_value_count_table_stats select col_id, null_value_count from db_custscience_interns.col_1_DB_CUSTBASE_PRODREFRESH_ods_cell_t_null_value_count_table_stats ;</v>
      </c>
      <c r="BJ12" t="s">
        <v>11833</v>
      </c>
      <c r="BL12" s="212" t="s">
        <v>5214</v>
      </c>
      <c r="BM12" s="212">
        <v>1</v>
      </c>
      <c r="BN12" s="212">
        <v>0</v>
      </c>
      <c r="BP12" s="16" t="str">
        <f>"drop table db_custscience_interns."&amp;$AH12&amp;"_"&amp;$H$4&amp;"_"&amp;$H$5&amp;"_null_value_count_table_stats ;"</f>
        <v>drop table db_custscience_interns.col_1_DB_CUSTBASE_PRODREFRESH_ods_cell_t_null_value_count_table_stats ;</v>
      </c>
      <c r="BQ12" t="s">
        <v>4566</v>
      </c>
    </row>
    <row r="13" spans="1:73">
      <c r="A13" s="222" t="s">
        <v>11834</v>
      </c>
      <c r="B13" s="16" t="str">
        <f t="shared" ref="B13:B45" si="3">TRIM(A13)</f>
        <v>gap_cell_subject_line string                                  </v>
      </c>
      <c r="C13" s="20">
        <f t="shared" ref="C13:C45" si="4">SEARCH(" ",B13)</f>
        <v>22</v>
      </c>
      <c r="D13" s="20">
        <f t="shared" ref="D13:D45" si="5">IFERROR(SEARCH(" ",B13,C13+1),0)</f>
        <v>29</v>
      </c>
      <c r="E13" s="20"/>
      <c r="F13" s="20"/>
      <c r="G13" s="36" t="str">
        <f t="shared" si="0"/>
        <v>GAP_CELL_SUBJECT_LINE</v>
      </c>
      <c r="H13" s="36" t="str">
        <f t="shared" si="1"/>
        <v>tring                                  </v>
      </c>
      <c r="I13" s="226">
        <v>2</v>
      </c>
      <c r="J13" s="224">
        <f t="shared" ref="J13:J67" si="6">VLOOKUP($I13,$AU:$AV,2,FALSE)</f>
        <v>2</v>
      </c>
      <c r="K13" s="224">
        <f t="shared" ref="K13:K67" si="7">VLOOKUP($I13,$BM:$BN,2,FALSE)</f>
        <v>642368</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5" si="8">"col_"&amp;I13</f>
        <v>col_2</v>
      </c>
      <c r="AI13" s="196" t="str">
        <f t="shared" ref="AI13:AI67"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db_custscience_interns.col_2_DB_CUSTBASE_PRODREFRESH_ods_cell_t_distinct_values_table_stats (col_id int, distinct_values bigint) Row format delimited Fields terminated by '\t' Lines terminated by '\n'  Stored as textfile ;</v>
      </c>
      <c r="AJ13" t="s">
        <v>4568</v>
      </c>
      <c r="AM13" s="16" t="str">
        <f t="shared" ref="AM13:AM67" si="10">"insert into table "&amp;"db_custscience_interns."&amp;$AH13&amp;"_"&amp;$H$4&amp;"_"&amp;$H$5&amp;"_distinct_values_table_stats select "&amp;"'"&amp;$I13&amp;"'"&amp;" as col_id, count (distinct "&amp;$G13&amp;") as distinct_values"</f>
        <v>insert into table db_custscience_interns.col_2_DB_CUSTBASE_PRODREFRESH_ods_cell_t_distinct_values_table_stats select '2' as col_id, count (distinct GAP_CELL_SUBJECT_LINE) as distinct_values</v>
      </c>
      <c r="AN13" t="s">
        <v>4569</v>
      </c>
      <c r="AQ13" s="16" t="str">
        <f t="shared" ref="AQ13:AQ67"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db_custscience_interns.SUMMARY_of_DB_CUSTBASE_PRODREFRESH_ods_cell_t_distinct_values_table_stats select col_id, distinct_values from db_custscience_interns.col_2_DB_CUSTBASE_PRODREFRESH_ods_cell_t_distinct_values_table_stats ;</v>
      </c>
      <c r="AR13" t="s">
        <v>4570</v>
      </c>
      <c r="AT13" s="212" t="s">
        <v>6602</v>
      </c>
      <c r="AU13" s="212">
        <v>2</v>
      </c>
      <c r="AV13" s="212">
        <v>2</v>
      </c>
      <c r="AX13" s="16" t="str">
        <f t="shared" ref="AX13:AX67" si="12">"drop table db_custscience_interns."&amp;$AH13&amp;"_"&amp;$H$4&amp;"_"&amp;$H$5&amp;"_distinct_values_table_stats;"</f>
        <v>drop table db_custscience_interns.col_2_DB_CUSTBASE_PRODREFRESH_ods_cell_t_distinct_values_table_stats;</v>
      </c>
      <c r="AY13" t="s">
        <v>4572</v>
      </c>
      <c r="BA13" s="16" t="str">
        <f t="shared" ref="BA13:BA67"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db_custscience_interns.col_2_DB_CUSTBASE_PRODREFRESH_ods_cell_t_null_value_count_table_stats (col_id int, null_value_count bigint) Row format delimited Fields terminated by '\t' Lines terminated by '\n'  Stored as textfile ;</v>
      </c>
      <c r="BB13" t="s">
        <v>4573</v>
      </c>
      <c r="BE13" s="16" t="str">
        <f t="shared" si="2"/>
        <v xml:space="preserve">insert into table db_custscience_interns.col_2_DB_CUSTBASE_PRODREFRESH_ods_cell_t_null_value_count_table_stats select '2' as col_id, count (cell_key) as null_value_count where GAP_CELL_SUBJECT_LINE IS NULL </v>
      </c>
      <c r="BF13" t="s">
        <v>4574</v>
      </c>
      <c r="BI13" s="16" t="str">
        <f t="shared" ref="BI13:BI67"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db_custscience_interns.SUMMARY_of_DB_CUSTBASE_PRODREFRESH_ods_cell_t_null_value_count_table_stats select col_id, null_value_count from db_custscience_interns.col_2_DB_CUSTBASE_PRODREFRESH_ods_cell_t_null_value_count_table_stats ;</v>
      </c>
      <c r="BJ13" t="s">
        <v>11835</v>
      </c>
      <c r="BL13" s="212" t="s">
        <v>11836</v>
      </c>
      <c r="BM13" s="212">
        <v>2</v>
      </c>
      <c r="BN13" s="212">
        <v>642368</v>
      </c>
      <c r="BP13" s="16" t="str">
        <f t="shared" ref="BP13:BP67" si="15">"drop table db_custscience_interns."&amp;$AH13&amp;"_"&amp;$H$4&amp;"_"&amp;$H$5&amp;"_null_value_count_table_stats ;"</f>
        <v>drop table db_custscience_interns.col_2_DB_CUSTBASE_PRODREFRESH_ods_cell_t_null_value_count_table_stats ;</v>
      </c>
      <c r="BQ13" t="s">
        <v>4577</v>
      </c>
    </row>
    <row r="14" spans="1:73">
      <c r="A14" s="222" t="s">
        <v>11837</v>
      </c>
      <c r="B14" s="16" t="str">
        <f t="shared" si="3"/>
        <v>gap_cell_channel    string                                  </v>
      </c>
      <c r="C14" s="20">
        <f t="shared" si="4"/>
        <v>18</v>
      </c>
      <c r="D14" s="20">
        <f t="shared" si="5"/>
        <v>20</v>
      </c>
      <c r="E14" s="20"/>
      <c r="F14" s="20"/>
      <c r="G14" s="36" t="str">
        <f t="shared" si="0"/>
        <v>GAP_CELL_CHANNEL </v>
      </c>
      <c r="H14" s="36" t="str">
        <f t="shared" si="1"/>
        <v>string                                  </v>
      </c>
      <c r="I14" s="226">
        <v>3</v>
      </c>
      <c r="J14" s="224">
        <f t="shared" si="6"/>
        <v>4</v>
      </c>
      <c r="K14" s="224">
        <f t="shared" si="7"/>
        <v>37915</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db_custscience_interns.col_3_DB_CUSTBASE_PRODREFRESH_ods_cell_t_distinct_values_table_stats (col_id int, distinct_values bigint) Row format delimited Fields terminated by '\t' Lines terminated by '\n'  Stored as textfile ;</v>
      </c>
      <c r="AJ14" t="s">
        <v>4579</v>
      </c>
      <c r="AM14" s="16" t="str">
        <f t="shared" si="10"/>
        <v>insert into table db_custscience_interns.col_3_DB_CUSTBASE_PRODREFRESH_ods_cell_t_distinct_values_table_stats select '3' as col_id, count (distinct GAP_CELL_CHANNEL ) as distinct_values</v>
      </c>
      <c r="AN14" t="s">
        <v>4580</v>
      </c>
      <c r="AQ14" s="16" t="str">
        <f t="shared" si="11"/>
        <v>insert into table db_custscience_interns.SUMMARY_of_DB_CUSTBASE_PRODREFRESH_ods_cell_t_distinct_values_table_stats select col_id, distinct_values from db_custscience_interns.col_3_DB_CUSTBASE_PRODREFRESH_ods_cell_t_distinct_values_table_stats ;</v>
      </c>
      <c r="AR14" t="s">
        <v>4581</v>
      </c>
      <c r="AT14" s="212" t="s">
        <v>11838</v>
      </c>
      <c r="AU14" s="212">
        <v>11</v>
      </c>
      <c r="AV14" s="212">
        <v>16</v>
      </c>
      <c r="AX14" s="16" t="str">
        <f t="shared" si="12"/>
        <v>drop table db_custscience_interns.col_3_DB_CUSTBASE_PRODREFRESH_ods_cell_t_distinct_values_table_stats;</v>
      </c>
      <c r="AY14" t="s">
        <v>4583</v>
      </c>
      <c r="BA14" s="16" t="str">
        <f t="shared" si="13"/>
        <v>create table db_custscience_interns.col_3_DB_CUSTBASE_PRODREFRESH_ods_cell_t_null_value_count_table_stats (col_id int, null_value_count bigint) Row format delimited Fields terminated by '\t' Lines terminated by '\n'  Stored as textfile ;</v>
      </c>
      <c r="BB14" t="s">
        <v>4584</v>
      </c>
      <c r="BE14" s="16" t="str">
        <f t="shared" si="2"/>
        <v xml:space="preserve">insert into table db_custscience_interns.col_3_DB_CUSTBASE_PRODREFRESH_ods_cell_t_null_value_count_table_stats select '3' as col_id, count (cell_key) as null_value_count where GAP_CELL_CHANNEL  IS NULL </v>
      </c>
      <c r="BF14" t="s">
        <v>4585</v>
      </c>
      <c r="BI14" s="16" t="str">
        <f t="shared" si="14"/>
        <v>insert into table db_custscience_interns.SUMMARY_of_DB_CUSTBASE_PRODREFRESH_ods_cell_t_null_value_count_table_stats select col_id, null_value_count from db_custscience_interns.col_3_DB_CUSTBASE_PRODREFRESH_ods_cell_t_null_value_count_table_stats ;</v>
      </c>
      <c r="BJ14" t="s">
        <v>11839</v>
      </c>
      <c r="BL14" s="212" t="s">
        <v>11840</v>
      </c>
      <c r="BM14" s="212">
        <v>11</v>
      </c>
      <c r="BN14" s="212">
        <v>343118</v>
      </c>
      <c r="BP14" s="16" t="str">
        <f t="shared" si="15"/>
        <v>drop table db_custscience_interns.col_3_DB_CUSTBASE_PRODREFRESH_ods_cell_t_null_value_count_table_stats ;</v>
      </c>
      <c r="BQ14" t="s">
        <v>4588</v>
      </c>
    </row>
    <row r="15" spans="1:73">
      <c r="A15" s="222" t="s">
        <v>11841</v>
      </c>
      <c r="B15" s="16" t="str">
        <f t="shared" si="3"/>
        <v>gap_cell_start_date string                                  </v>
      </c>
      <c r="C15" s="20">
        <f t="shared" si="4"/>
        <v>20</v>
      </c>
      <c r="D15" s="20">
        <f t="shared" si="5"/>
        <v>27</v>
      </c>
      <c r="E15" s="20"/>
      <c r="F15" s="20"/>
      <c r="G15" s="36" t="str">
        <f t="shared" si="0"/>
        <v>GAP_CELL_START_DATE</v>
      </c>
      <c r="H15" s="36" t="str">
        <f t="shared" si="1"/>
        <v>tring                                  </v>
      </c>
      <c r="I15" s="226">
        <v>4</v>
      </c>
      <c r="J15" s="224">
        <f t="shared" si="6"/>
        <v>3626</v>
      </c>
      <c r="K15" s="224">
        <f t="shared" si="7"/>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db_custscience_interns.col_4_DB_CUSTBASE_PRODREFRESH_ods_cell_t_distinct_values_table_stats (col_id int, distinct_values bigint) Row format delimited Fields terminated by '\t' Lines terminated by '\n'  Stored as textfile ;</v>
      </c>
      <c r="AJ15" t="s">
        <v>4590</v>
      </c>
      <c r="AM15" s="16" t="str">
        <f t="shared" si="10"/>
        <v>insert into table db_custscience_interns.col_4_DB_CUSTBASE_PRODREFRESH_ods_cell_t_distinct_values_table_stats select '4' as col_id, count (distinct GAP_CELL_START_DATE) as distinct_values</v>
      </c>
      <c r="AN15" t="s">
        <v>4591</v>
      </c>
      <c r="AQ15" s="16" t="str">
        <f t="shared" si="11"/>
        <v>insert into table db_custscience_interns.SUMMARY_of_DB_CUSTBASE_PRODREFRESH_ods_cell_t_distinct_values_table_stats select col_id, distinct_values from db_custscience_interns.col_4_DB_CUSTBASE_PRODREFRESH_ods_cell_t_distinct_values_table_stats ;</v>
      </c>
      <c r="AR15" t="s">
        <v>4592</v>
      </c>
      <c r="AT15" s="212" t="s">
        <v>11842</v>
      </c>
      <c r="AU15" s="212">
        <v>12</v>
      </c>
      <c r="AV15" s="212">
        <v>2</v>
      </c>
      <c r="AX15" s="16" t="str">
        <f t="shared" si="12"/>
        <v>drop table db_custscience_interns.col_4_DB_CUSTBASE_PRODREFRESH_ods_cell_t_distinct_values_table_stats;</v>
      </c>
      <c r="AY15" t="s">
        <v>4594</v>
      </c>
      <c r="BA15" s="16" t="str">
        <f t="shared" si="13"/>
        <v>create table db_custscience_interns.col_4_DB_CUSTBASE_PRODREFRESH_ods_cell_t_null_value_count_table_stats (col_id int, null_value_count bigint) Row format delimited Fields terminated by '\t' Lines terminated by '\n'  Stored as textfile ;</v>
      </c>
      <c r="BB15" t="s">
        <v>4595</v>
      </c>
      <c r="BE15" s="16" t="str">
        <f t="shared" si="2"/>
        <v xml:space="preserve">insert into table db_custscience_interns.col_4_DB_CUSTBASE_PRODREFRESH_ods_cell_t_null_value_count_table_stats select '4' as col_id, count (cell_key) as null_value_count where GAP_CELL_START_DATE IS NULL </v>
      </c>
      <c r="BF15" t="s">
        <v>4596</v>
      </c>
      <c r="BI15" s="16" t="str">
        <f t="shared" si="14"/>
        <v>insert into table db_custscience_interns.SUMMARY_of_DB_CUSTBASE_PRODREFRESH_ods_cell_t_null_value_count_table_stats select col_id, null_value_count from db_custscience_interns.col_4_DB_CUSTBASE_PRODREFRESH_ods_cell_t_null_value_count_table_stats ;</v>
      </c>
      <c r="BJ15" t="s">
        <v>11843</v>
      </c>
      <c r="BL15" s="212" t="s">
        <v>11844</v>
      </c>
      <c r="BM15" s="212">
        <v>12</v>
      </c>
      <c r="BN15" s="212">
        <v>642368</v>
      </c>
      <c r="BP15" s="16" t="str">
        <f t="shared" si="15"/>
        <v>drop table db_custscience_interns.col_4_DB_CUSTBASE_PRODREFRESH_ods_cell_t_null_value_count_table_stats ;</v>
      </c>
      <c r="BQ15" t="s">
        <v>4599</v>
      </c>
    </row>
    <row r="16" spans="1:73">
      <c r="A16" s="222" t="s">
        <v>11845</v>
      </c>
      <c r="B16" s="16" t="str">
        <f t="shared" si="3"/>
        <v>gap_cell_end_date   string                                  </v>
      </c>
      <c r="C16" s="20">
        <f t="shared" si="4"/>
        <v>18</v>
      </c>
      <c r="D16" s="20">
        <f t="shared" si="5"/>
        <v>20</v>
      </c>
      <c r="E16" s="20"/>
      <c r="F16" s="20"/>
      <c r="G16" s="36" t="str">
        <f t="shared" si="0"/>
        <v>GAP_CELL_END_DATE</v>
      </c>
      <c r="H16" s="36" t="str">
        <f t="shared" si="1"/>
        <v>string                                  </v>
      </c>
      <c r="I16" s="226">
        <v>5</v>
      </c>
      <c r="J16" s="224">
        <f t="shared" si="6"/>
        <v>3285</v>
      </c>
      <c r="K16" s="224">
        <f t="shared" si="7"/>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db_custscience_interns.col_5_DB_CUSTBASE_PRODREFRESH_ods_cell_t_distinct_values_table_stats (col_id int, distinct_values bigint) Row format delimited Fields terminated by '\t' Lines terminated by '\n'  Stored as textfile ;</v>
      </c>
      <c r="AJ16" t="s">
        <v>4601</v>
      </c>
      <c r="AM16" s="16" t="str">
        <f t="shared" si="10"/>
        <v>insert into table db_custscience_interns.col_5_DB_CUSTBASE_PRODREFRESH_ods_cell_t_distinct_values_table_stats select '5' as col_id, count (distinct GAP_CELL_END_DATE) as distinct_values</v>
      </c>
      <c r="AN16" t="s">
        <v>4602</v>
      </c>
      <c r="AQ16" s="16" t="str">
        <f t="shared" si="11"/>
        <v>insert into table db_custscience_interns.SUMMARY_of_DB_CUSTBASE_PRODREFRESH_ods_cell_t_distinct_values_table_stats select col_id, distinct_values from db_custscience_interns.col_5_DB_CUSTBASE_PRODREFRESH_ods_cell_t_distinct_values_table_stats ;</v>
      </c>
      <c r="AR16" t="s">
        <v>4603</v>
      </c>
      <c r="AT16" s="212" t="s">
        <v>5743</v>
      </c>
      <c r="AU16" s="212">
        <v>13</v>
      </c>
      <c r="AV16" s="212">
        <v>2</v>
      </c>
      <c r="AX16" s="16" t="str">
        <f t="shared" si="12"/>
        <v>drop table db_custscience_interns.col_5_DB_CUSTBASE_PRODREFRESH_ods_cell_t_distinct_values_table_stats;</v>
      </c>
      <c r="AY16" t="s">
        <v>4605</v>
      </c>
      <c r="BA16" s="16" t="str">
        <f t="shared" si="13"/>
        <v>create table db_custscience_interns.col_5_DB_CUSTBASE_PRODREFRESH_ods_cell_t_null_value_count_table_stats (col_id int, null_value_count bigint) Row format delimited Fields terminated by '\t' Lines terminated by '\n'  Stored as textfile ;</v>
      </c>
      <c r="BB16" t="s">
        <v>4606</v>
      </c>
      <c r="BE16" s="16" t="str">
        <f t="shared" si="2"/>
        <v xml:space="preserve">insert into table db_custscience_interns.col_5_DB_CUSTBASE_PRODREFRESH_ods_cell_t_null_value_count_table_stats select '5' as col_id, count (cell_key) as null_value_count where GAP_CELL_END_DATE IS NULL </v>
      </c>
      <c r="BF16" t="s">
        <v>4607</v>
      </c>
      <c r="BI16" s="16" t="str">
        <f t="shared" si="14"/>
        <v>insert into table db_custscience_interns.SUMMARY_of_DB_CUSTBASE_PRODREFRESH_ods_cell_t_null_value_count_table_stats select col_id, null_value_count from db_custscience_interns.col_5_DB_CUSTBASE_PRODREFRESH_ods_cell_t_null_value_count_table_stats ;</v>
      </c>
      <c r="BJ16" t="s">
        <v>11846</v>
      </c>
      <c r="BL16" s="212" t="s">
        <v>11847</v>
      </c>
      <c r="BM16" s="212">
        <v>13</v>
      </c>
      <c r="BN16" s="212">
        <v>642368</v>
      </c>
      <c r="BP16" s="16" t="str">
        <f t="shared" si="15"/>
        <v>drop table db_custscience_interns.col_5_DB_CUSTBASE_PRODREFRESH_ods_cell_t_null_value_count_table_stats ;</v>
      </c>
      <c r="BQ16" t="s">
        <v>4610</v>
      </c>
    </row>
    <row r="17" spans="1:69">
      <c r="A17" s="222" t="s">
        <v>11848</v>
      </c>
      <c r="B17" s="16" t="str">
        <f t="shared" si="3"/>
        <v>gap_cell_contact_objective string                                  </v>
      </c>
      <c r="C17" s="20">
        <f t="shared" si="4"/>
        <v>27</v>
      </c>
      <c r="D17" s="20">
        <f t="shared" si="5"/>
        <v>34</v>
      </c>
      <c r="E17" s="20"/>
      <c r="F17" s="20"/>
      <c r="G17" s="36" t="str">
        <f t="shared" si="0"/>
        <v>GAP_CELL_CONTACT_OBJECTIVE</v>
      </c>
      <c r="H17" s="36" t="str">
        <f t="shared" si="1"/>
        <v>tring                                  </v>
      </c>
      <c r="I17" s="226">
        <v>6</v>
      </c>
      <c r="J17" s="224">
        <f t="shared" si="6"/>
        <v>2</v>
      </c>
      <c r="K17" s="224">
        <f t="shared" si="7"/>
        <v>642368</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db_custscience_interns.col_6_DB_CUSTBASE_PRODREFRESH_ods_cell_t_distinct_values_table_stats (col_id int, distinct_values bigint) Row format delimited Fields terminated by '\t' Lines terminated by '\n'  Stored as textfile ;</v>
      </c>
      <c r="AJ17" t="s">
        <v>4612</v>
      </c>
      <c r="AM17" s="16" t="str">
        <f t="shared" si="10"/>
        <v>insert into table db_custscience_interns.col_6_DB_CUSTBASE_PRODREFRESH_ods_cell_t_distinct_values_table_stats select '6' as col_id, count (distinct GAP_CELL_CONTACT_OBJECTIVE) as distinct_values</v>
      </c>
      <c r="AN17" t="s">
        <v>4613</v>
      </c>
      <c r="AQ17" s="16" t="str">
        <f t="shared" si="11"/>
        <v>insert into table db_custscience_interns.SUMMARY_of_DB_CUSTBASE_PRODREFRESH_ods_cell_t_distinct_values_table_stats select col_id, distinct_values from db_custscience_interns.col_6_DB_CUSTBASE_PRODREFRESH_ods_cell_t_distinct_values_table_stats ;</v>
      </c>
      <c r="AR17" t="s">
        <v>4614</v>
      </c>
      <c r="AT17" s="212" t="s">
        <v>11849</v>
      </c>
      <c r="AU17" s="212">
        <v>14</v>
      </c>
      <c r="AV17" s="212">
        <v>3</v>
      </c>
      <c r="AX17" s="16" t="str">
        <f t="shared" si="12"/>
        <v>drop table db_custscience_interns.col_6_DB_CUSTBASE_PRODREFRESH_ods_cell_t_distinct_values_table_stats;</v>
      </c>
      <c r="AY17" t="s">
        <v>4616</v>
      </c>
      <c r="BA17" s="16" t="str">
        <f t="shared" si="13"/>
        <v>create table db_custscience_interns.col_6_DB_CUSTBASE_PRODREFRESH_ods_cell_t_null_value_count_table_stats (col_id int, null_value_count bigint) Row format delimited Fields terminated by '\t' Lines terminated by '\n'  Stored as textfile ;</v>
      </c>
      <c r="BB17" t="s">
        <v>4617</v>
      </c>
      <c r="BE17" s="16" t="str">
        <f t="shared" si="2"/>
        <v xml:space="preserve">insert into table db_custscience_interns.col_6_DB_CUSTBASE_PRODREFRESH_ods_cell_t_null_value_count_table_stats select '6' as col_id, count (cell_key) as null_value_count where GAP_CELL_CONTACT_OBJECTIVE IS NULL </v>
      </c>
      <c r="BF17" t="s">
        <v>4618</v>
      </c>
      <c r="BI17" s="16" t="str">
        <f t="shared" si="14"/>
        <v>insert into table db_custscience_interns.SUMMARY_of_DB_CUSTBASE_PRODREFRESH_ods_cell_t_null_value_count_table_stats select col_id, null_value_count from db_custscience_interns.col_6_DB_CUSTBASE_PRODREFRESH_ods_cell_t_null_value_count_table_stats ;</v>
      </c>
      <c r="BJ17" t="s">
        <v>11850</v>
      </c>
      <c r="BL17" s="212" t="s">
        <v>11851</v>
      </c>
      <c r="BM17" s="212">
        <v>14</v>
      </c>
      <c r="BN17" s="212">
        <v>641678</v>
      </c>
      <c r="BP17" s="16" t="str">
        <f t="shared" si="15"/>
        <v>drop table db_custscience_interns.col_6_DB_CUSTBASE_PRODREFRESH_ods_cell_t_null_value_count_table_stats ;</v>
      </c>
      <c r="BQ17" t="s">
        <v>4621</v>
      </c>
    </row>
    <row r="18" spans="1:69">
      <c r="A18" s="222" t="s">
        <v>11852</v>
      </c>
      <c r="B18" s="16" t="str">
        <f t="shared" si="3"/>
        <v>gap_cell_email_version string                                  </v>
      </c>
      <c r="C18" s="20">
        <f t="shared" si="4"/>
        <v>23</v>
      </c>
      <c r="D18" s="20">
        <f t="shared" si="5"/>
        <v>30</v>
      </c>
      <c r="E18" s="20"/>
      <c r="F18" s="20"/>
      <c r="G18" s="36" t="str">
        <f t="shared" si="0"/>
        <v>GAP_CELL_EMAIL_VERSION</v>
      </c>
      <c r="H18" s="36" t="str">
        <f t="shared" si="1"/>
        <v>tring                                  </v>
      </c>
      <c r="I18" s="226">
        <v>7</v>
      </c>
      <c r="J18" s="224">
        <f t="shared" si="6"/>
        <v>6431</v>
      </c>
      <c r="K18" s="224">
        <f t="shared" si="7"/>
        <v>83545</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db_custscience_interns.col_7_DB_CUSTBASE_PRODREFRESH_ods_cell_t_distinct_values_table_stats (col_id int, distinct_values bigint) Row format delimited Fields terminated by '\t' Lines terminated by '\n'  Stored as textfile ;</v>
      </c>
      <c r="AJ18" t="s">
        <v>4623</v>
      </c>
      <c r="AM18" s="16" t="str">
        <f t="shared" si="10"/>
        <v>insert into table db_custscience_interns.col_7_DB_CUSTBASE_PRODREFRESH_ods_cell_t_distinct_values_table_stats select '7' as col_id, count (distinct GAP_CELL_EMAIL_VERSION) as distinct_values</v>
      </c>
      <c r="AN18" t="s">
        <v>4624</v>
      </c>
      <c r="AQ18" s="16" t="str">
        <f t="shared" si="11"/>
        <v>insert into table db_custscience_interns.SUMMARY_of_DB_CUSTBASE_PRODREFRESH_ods_cell_t_distinct_values_table_stats select col_id, distinct_values from db_custscience_interns.col_7_DB_CUSTBASE_PRODREFRESH_ods_cell_t_distinct_values_table_stats ;</v>
      </c>
      <c r="AR18" t="s">
        <v>4625</v>
      </c>
      <c r="AT18" s="212" t="s">
        <v>11853</v>
      </c>
      <c r="AU18" s="212">
        <v>15</v>
      </c>
      <c r="AV18" s="212">
        <v>339</v>
      </c>
      <c r="AX18" s="16" t="str">
        <f t="shared" si="12"/>
        <v>drop table db_custscience_interns.col_7_DB_CUSTBASE_PRODREFRESH_ods_cell_t_distinct_values_table_stats;</v>
      </c>
      <c r="AY18" t="s">
        <v>4627</v>
      </c>
      <c r="BA18" s="16" t="str">
        <f t="shared" si="13"/>
        <v>create table db_custscience_interns.col_7_DB_CUSTBASE_PRODREFRESH_ods_cell_t_null_value_count_table_stats (col_id int, null_value_count bigint) Row format delimited Fields terminated by '\t' Lines terminated by '\n'  Stored as textfile ;</v>
      </c>
      <c r="BB18" t="s">
        <v>4628</v>
      </c>
      <c r="BE18" s="16" t="str">
        <f t="shared" si="2"/>
        <v xml:space="preserve">insert into table db_custscience_interns.col_7_DB_CUSTBASE_PRODREFRESH_ods_cell_t_null_value_count_table_stats select '7' as col_id, count (cell_key) as null_value_count where GAP_CELL_EMAIL_VERSION IS NULL </v>
      </c>
      <c r="BF18" t="s">
        <v>4629</v>
      </c>
      <c r="BI18" s="16" t="str">
        <f t="shared" si="14"/>
        <v>insert into table db_custscience_interns.SUMMARY_of_DB_CUSTBASE_PRODREFRESH_ods_cell_t_null_value_count_table_stats select col_id, null_value_count from db_custscience_interns.col_7_DB_CUSTBASE_PRODREFRESH_ods_cell_t_null_value_count_table_stats ;</v>
      </c>
      <c r="BJ18" t="s">
        <v>11854</v>
      </c>
      <c r="BL18" s="212" t="s">
        <v>11855</v>
      </c>
      <c r="BM18" s="212">
        <v>15</v>
      </c>
      <c r="BN18" s="212">
        <v>632505</v>
      </c>
      <c r="BP18" s="16" t="str">
        <f t="shared" si="15"/>
        <v>drop table db_custscience_interns.col_7_DB_CUSTBASE_PRODREFRESH_ods_cell_t_null_value_count_table_stats ;</v>
      </c>
      <c r="BQ18" t="s">
        <v>4632</v>
      </c>
    </row>
    <row r="19" spans="1:69">
      <c r="A19" s="222" t="s">
        <v>11856</v>
      </c>
      <c r="B19" s="16" t="str">
        <f t="shared" si="3"/>
        <v>gap_cell_offer_type string                                  </v>
      </c>
      <c r="C19" s="20">
        <f t="shared" si="4"/>
        <v>20</v>
      </c>
      <c r="D19" s="20">
        <f t="shared" si="5"/>
        <v>27</v>
      </c>
      <c r="E19" s="20"/>
      <c r="F19" s="20"/>
      <c r="G19" s="36" t="str">
        <f t="shared" si="0"/>
        <v>GAP_CELL_OFFER_TYPE</v>
      </c>
      <c r="H19" s="36" t="str">
        <f t="shared" si="1"/>
        <v>tring                                  </v>
      </c>
      <c r="I19" s="226">
        <v>8</v>
      </c>
      <c r="J19" s="224">
        <f t="shared" si="6"/>
        <v>13</v>
      </c>
      <c r="K19" s="224">
        <f t="shared" si="7"/>
        <v>386188</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db_custscience_interns.col_8_DB_CUSTBASE_PRODREFRESH_ods_cell_t_distinct_values_table_stats (col_id int, distinct_values bigint) Row format delimited Fields terminated by '\t' Lines terminated by '\n'  Stored as textfile ;</v>
      </c>
      <c r="AJ19" t="s">
        <v>4634</v>
      </c>
      <c r="AM19" s="16" t="str">
        <f t="shared" si="10"/>
        <v>insert into table db_custscience_interns.col_8_DB_CUSTBASE_PRODREFRESH_ods_cell_t_distinct_values_table_stats select '8' as col_id, count (distinct GAP_CELL_OFFER_TYPE) as distinct_values</v>
      </c>
      <c r="AN19" t="s">
        <v>4635</v>
      </c>
      <c r="AQ19" s="16" t="str">
        <f t="shared" si="11"/>
        <v>insert into table db_custscience_interns.SUMMARY_of_DB_CUSTBASE_PRODREFRESH_ods_cell_t_distinct_values_table_stats select col_id, distinct_values from db_custscience_interns.col_8_DB_CUSTBASE_PRODREFRESH_ods_cell_t_distinct_values_table_stats ;</v>
      </c>
      <c r="AR19" t="s">
        <v>4636</v>
      </c>
      <c r="AT19" s="212" t="s">
        <v>11857</v>
      </c>
      <c r="AU19" s="212">
        <v>16</v>
      </c>
      <c r="AV19" s="212">
        <v>132</v>
      </c>
      <c r="AX19" s="16" t="str">
        <f t="shared" si="12"/>
        <v>drop table db_custscience_interns.col_8_DB_CUSTBASE_PRODREFRESH_ods_cell_t_distinct_values_table_stats;</v>
      </c>
      <c r="AY19" t="s">
        <v>4638</v>
      </c>
      <c r="BA19" s="16" t="str">
        <f t="shared" si="13"/>
        <v>create table db_custscience_interns.col_8_DB_CUSTBASE_PRODREFRESH_ods_cell_t_null_value_count_table_stats (col_id int, null_value_count bigint) Row format delimited Fields terminated by '\t' Lines terminated by '\n'  Stored as textfile ;</v>
      </c>
      <c r="BB19" t="s">
        <v>4639</v>
      </c>
      <c r="BE19" s="16" t="str">
        <f t="shared" si="2"/>
        <v xml:space="preserve">insert into table db_custscience_interns.col_8_DB_CUSTBASE_PRODREFRESH_ods_cell_t_null_value_count_table_stats select '8' as col_id, count (cell_key) as null_value_count where GAP_CELL_OFFER_TYPE IS NULL </v>
      </c>
      <c r="BF19" t="s">
        <v>4640</v>
      </c>
      <c r="BI19" s="16" t="str">
        <f t="shared" si="14"/>
        <v>insert into table db_custscience_interns.SUMMARY_of_DB_CUSTBASE_PRODREFRESH_ods_cell_t_null_value_count_table_stats select col_id, null_value_count from db_custscience_interns.col_8_DB_CUSTBASE_PRODREFRESH_ods_cell_t_null_value_count_table_stats ;</v>
      </c>
      <c r="BJ19" t="s">
        <v>11858</v>
      </c>
      <c r="BL19" s="212" t="s">
        <v>11859</v>
      </c>
      <c r="BM19" s="212">
        <v>16</v>
      </c>
      <c r="BN19" s="212">
        <v>637081</v>
      </c>
      <c r="BP19" s="16" t="str">
        <f t="shared" si="15"/>
        <v>drop table db_custscience_interns.col_8_DB_CUSTBASE_PRODREFRESH_ods_cell_t_null_value_count_table_stats ;</v>
      </c>
      <c r="BQ19" t="s">
        <v>4643</v>
      </c>
    </row>
    <row r="20" spans="1:69">
      <c r="A20" s="222" t="s">
        <v>11860</v>
      </c>
      <c r="B20" s="16" t="str">
        <f t="shared" si="3"/>
        <v>gap_cell_offer_threshold string                                  </v>
      </c>
      <c r="C20" s="20">
        <f t="shared" si="4"/>
        <v>25</v>
      </c>
      <c r="D20" s="20">
        <f t="shared" si="5"/>
        <v>32</v>
      </c>
      <c r="E20" s="20"/>
      <c r="F20" s="20"/>
      <c r="G20" s="36" t="str">
        <f t="shared" si="0"/>
        <v>GAP_CELL_OFFER_THRESHOLD</v>
      </c>
      <c r="H20" s="36" t="str">
        <f t="shared" si="1"/>
        <v>tring                                  </v>
      </c>
      <c r="I20" s="226">
        <v>9</v>
      </c>
      <c r="J20" s="224">
        <f t="shared" si="6"/>
        <v>2</v>
      </c>
      <c r="K20" s="224">
        <f t="shared" si="7"/>
        <v>642368</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db_custscience_interns.col_9_DB_CUSTBASE_PRODREFRESH_ods_cell_t_distinct_values_table_stats (col_id int, distinct_values bigint) Row format delimited Fields terminated by '\t' Lines terminated by '\n'  Stored as textfile ;</v>
      </c>
      <c r="AJ20" t="s">
        <v>4645</v>
      </c>
      <c r="AM20" s="16" t="str">
        <f t="shared" si="10"/>
        <v>insert into table db_custscience_interns.col_9_DB_CUSTBASE_PRODREFRESH_ods_cell_t_distinct_values_table_stats select '9' as col_id, count (distinct GAP_CELL_OFFER_THRESHOLD) as distinct_values</v>
      </c>
      <c r="AN20" t="s">
        <v>4646</v>
      </c>
      <c r="AQ20" s="16" t="str">
        <f t="shared" si="11"/>
        <v>insert into table db_custscience_interns.SUMMARY_of_DB_CUSTBASE_PRODREFRESH_ods_cell_t_distinct_values_table_stats select col_id, distinct_values from db_custscience_interns.col_9_DB_CUSTBASE_PRODREFRESH_ods_cell_t_distinct_values_table_stats ;</v>
      </c>
      <c r="AR20" t="s">
        <v>4647</v>
      </c>
      <c r="AT20" s="212" t="s">
        <v>11861</v>
      </c>
      <c r="AU20" s="212">
        <v>17</v>
      </c>
      <c r="AV20" s="212">
        <v>21</v>
      </c>
      <c r="AX20" s="16" t="str">
        <f>"drop table db_custscience_interns."&amp;$AH20&amp;"_"&amp;$H$4&amp;"_"&amp;$H$5&amp;"_distinct_values_table_stats;"</f>
        <v>drop table db_custscience_interns.col_9_DB_CUSTBASE_PRODREFRESH_ods_cell_t_distinct_values_table_stats;</v>
      </c>
      <c r="AY20" t="s">
        <v>4649</v>
      </c>
      <c r="BA20" s="16" t="str">
        <f t="shared" si="13"/>
        <v>create table db_custscience_interns.col_9_DB_CUSTBASE_PRODREFRESH_ods_cell_t_null_value_count_table_stats (col_id int, null_value_count bigint) Row format delimited Fields terminated by '\t' Lines terminated by '\n'  Stored as textfile ;</v>
      </c>
      <c r="BB20" t="s">
        <v>4650</v>
      </c>
      <c r="BE20" s="16" t="str">
        <f t="shared" si="2"/>
        <v xml:space="preserve">insert into table db_custscience_interns.col_9_DB_CUSTBASE_PRODREFRESH_ods_cell_t_null_value_count_table_stats select '9' as col_id, count (cell_key) as null_value_count where GAP_CELL_OFFER_THRESHOLD IS NULL </v>
      </c>
      <c r="BF20" t="s">
        <v>4651</v>
      </c>
      <c r="BI20" s="16" t="str">
        <f t="shared" si="14"/>
        <v>insert into table db_custscience_interns.SUMMARY_of_DB_CUSTBASE_PRODREFRESH_ods_cell_t_null_value_count_table_stats select col_id, null_value_count from db_custscience_interns.col_9_DB_CUSTBASE_PRODREFRESH_ods_cell_t_null_value_count_table_stats ;</v>
      </c>
      <c r="BJ20" t="s">
        <v>11862</v>
      </c>
      <c r="BL20" s="212" t="s">
        <v>11863</v>
      </c>
      <c r="BM20" s="212">
        <v>17</v>
      </c>
      <c r="BN20" s="212">
        <v>413530</v>
      </c>
      <c r="BP20" s="16" t="str">
        <f t="shared" si="15"/>
        <v>drop table db_custscience_interns.col_9_DB_CUSTBASE_PRODREFRESH_ods_cell_t_null_value_count_table_stats ;</v>
      </c>
      <c r="BQ20" t="s">
        <v>4654</v>
      </c>
    </row>
    <row r="21" spans="1:69">
      <c r="A21" s="222" t="s">
        <v>11864</v>
      </c>
      <c r="B21" s="16" t="str">
        <f t="shared" si="3"/>
        <v>gap_cell_offer_value string                                  </v>
      </c>
      <c r="C21" s="20">
        <f t="shared" si="4"/>
        <v>21</v>
      </c>
      <c r="D21" s="20">
        <f t="shared" si="5"/>
        <v>28</v>
      </c>
      <c r="E21" s="20"/>
      <c r="F21" s="20"/>
      <c r="G21" s="36" t="str">
        <f t="shared" si="0"/>
        <v>GAP_CELL_OFFER_VALUE</v>
      </c>
      <c r="H21" s="36" t="str">
        <f t="shared" si="1"/>
        <v>tring                                  </v>
      </c>
      <c r="I21" s="226">
        <v>10</v>
      </c>
      <c r="J21" s="224">
        <f t="shared" si="6"/>
        <v>14</v>
      </c>
      <c r="K21" s="224">
        <f t="shared" si="7"/>
        <v>642338</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db_custscience_interns.col_10_DB_CUSTBASE_PRODREFRESH_ods_cell_t_distinct_values_table_stats (col_id int, distinct_values bigint) Row format delimited Fields terminated by '\t' Lines terminated by '\n'  Stored as textfile ;</v>
      </c>
      <c r="AJ21" t="s">
        <v>4656</v>
      </c>
      <c r="AM21" s="16" t="str">
        <f t="shared" si="10"/>
        <v>insert into table db_custscience_interns.col_10_DB_CUSTBASE_PRODREFRESH_ods_cell_t_distinct_values_table_stats select '10' as col_id, count (distinct GAP_CELL_OFFER_VALUE) as distinct_values</v>
      </c>
      <c r="AN21" t="s">
        <v>4657</v>
      </c>
      <c r="AQ21" s="16" t="str">
        <f t="shared" si="11"/>
        <v>insert into table db_custscience_interns.SUMMARY_of_DB_CUSTBASE_PRODREFRESH_ods_cell_t_distinct_values_table_stats select col_id, distinct_values from db_custscience_interns.col_10_DB_CUSTBASE_PRODREFRESH_ods_cell_t_distinct_values_table_stats ;</v>
      </c>
      <c r="AR21" t="s">
        <v>4658</v>
      </c>
      <c r="AT21" s="212" t="s">
        <v>11865</v>
      </c>
      <c r="AU21" s="212">
        <v>18</v>
      </c>
      <c r="AV21" s="212">
        <v>32047</v>
      </c>
      <c r="AX21" s="16" t="str">
        <f t="shared" si="12"/>
        <v>drop table db_custscience_interns.col_10_DB_CUSTBASE_PRODREFRESH_ods_cell_t_distinct_values_table_stats;</v>
      </c>
      <c r="AY21" t="s">
        <v>4660</v>
      </c>
      <c r="BA21" s="16" t="str">
        <f t="shared" si="13"/>
        <v>create table db_custscience_interns.col_10_DB_CUSTBASE_PRODREFRESH_ods_cell_t_null_value_count_table_stats (col_id int, null_value_count bigint) Row format delimited Fields terminated by '\t' Lines terminated by '\n'  Stored as textfile ;</v>
      </c>
      <c r="BB21" t="s">
        <v>4661</v>
      </c>
      <c r="BE21" s="16" t="str">
        <f t="shared" si="2"/>
        <v xml:space="preserve">insert into table db_custscience_interns.col_10_DB_CUSTBASE_PRODREFRESH_ods_cell_t_null_value_count_table_stats select '10' as col_id, count (cell_key) as null_value_count where GAP_CELL_OFFER_VALUE IS NULL </v>
      </c>
      <c r="BF21" t="s">
        <v>4662</v>
      </c>
      <c r="BI21" s="16" t="str">
        <f t="shared" si="14"/>
        <v>insert into table db_custscience_interns.SUMMARY_of_DB_CUSTBASE_PRODREFRESH_ods_cell_t_null_value_count_table_stats select col_id, null_value_count from db_custscience_interns.col_10_DB_CUSTBASE_PRODREFRESH_ods_cell_t_null_value_count_table_stats ;</v>
      </c>
      <c r="BJ21" t="s">
        <v>11866</v>
      </c>
      <c r="BL21" s="212" t="s">
        <v>5479</v>
      </c>
      <c r="BM21" s="212">
        <v>18</v>
      </c>
      <c r="BN21" s="212">
        <v>0</v>
      </c>
      <c r="BP21" s="16" t="str">
        <f t="shared" si="15"/>
        <v>drop table db_custscience_interns.col_10_DB_CUSTBASE_PRODREFRESH_ods_cell_t_null_value_count_table_stats ;</v>
      </c>
      <c r="BQ21" t="s">
        <v>4665</v>
      </c>
    </row>
    <row r="22" spans="1:69">
      <c r="A22" s="222" t="s">
        <v>11867</v>
      </c>
      <c r="B22" s="16" t="str">
        <f t="shared" si="3"/>
        <v>gap_cell_type       string                                  </v>
      </c>
      <c r="C22" s="20">
        <f t="shared" si="4"/>
        <v>14</v>
      </c>
      <c r="D22" s="20">
        <f t="shared" si="5"/>
        <v>16</v>
      </c>
      <c r="E22" s="20"/>
      <c r="F22" s="20"/>
      <c r="G22" s="36" t="str">
        <f t="shared" si="0"/>
        <v>GAP_CELL_TYPE</v>
      </c>
      <c r="H22" s="36" t="str">
        <f t="shared" si="1"/>
        <v>    string                                  </v>
      </c>
      <c r="I22" s="226">
        <v>11</v>
      </c>
      <c r="J22" s="224">
        <f t="shared" si="6"/>
        <v>16</v>
      </c>
      <c r="K22" s="224">
        <f t="shared" si="7"/>
        <v>343118</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db_custscience_interns.col_11_DB_CUSTBASE_PRODREFRESH_ods_cell_t_distinct_values_table_stats (col_id int, distinct_values bigint) Row format delimited Fields terminated by '\t' Lines terminated by '\n'  Stored as textfile ;</v>
      </c>
      <c r="AJ22" t="s">
        <v>4667</v>
      </c>
      <c r="AM22" s="16" t="str">
        <f t="shared" si="10"/>
        <v>insert into table db_custscience_interns.col_11_DB_CUSTBASE_PRODREFRESH_ods_cell_t_distinct_values_table_stats select '11' as col_id, count (distinct GAP_CELL_TYPE) as distinct_values</v>
      </c>
      <c r="AN22" t="s">
        <v>4668</v>
      </c>
      <c r="AQ22" s="16" t="str">
        <f t="shared" si="11"/>
        <v>insert into table db_custscience_interns.SUMMARY_of_DB_CUSTBASE_PRODREFRESH_ods_cell_t_distinct_values_table_stats select col_id, distinct_values from db_custscience_interns.col_11_DB_CUSTBASE_PRODREFRESH_ods_cell_t_distinct_values_table_stats ;</v>
      </c>
      <c r="AR22" t="s">
        <v>4669</v>
      </c>
      <c r="AT22" s="212" t="s">
        <v>11868</v>
      </c>
      <c r="AU22" s="212">
        <v>19</v>
      </c>
      <c r="AV22" s="212">
        <v>642550</v>
      </c>
      <c r="AX22" s="16" t="str">
        <f t="shared" si="12"/>
        <v>drop table db_custscience_interns.col_11_DB_CUSTBASE_PRODREFRESH_ods_cell_t_distinct_values_table_stats;</v>
      </c>
      <c r="AY22" t="s">
        <v>4671</v>
      </c>
      <c r="BA22" s="16" t="str">
        <f t="shared" si="13"/>
        <v>create table db_custscience_interns.col_11_DB_CUSTBASE_PRODREFRESH_ods_cell_t_null_value_count_table_stats (col_id int, null_value_count bigint) Row format delimited Fields terminated by '\t' Lines terminated by '\n'  Stored as textfile ;</v>
      </c>
      <c r="BB22" t="s">
        <v>4672</v>
      </c>
      <c r="BE22" s="16" t="str">
        <f t="shared" si="2"/>
        <v xml:space="preserve">insert into table db_custscience_interns.col_11_DB_CUSTBASE_PRODREFRESH_ods_cell_t_null_value_count_table_stats select '11' as col_id, count (cell_key) as null_value_count where GAP_CELL_TYPE IS NULL </v>
      </c>
      <c r="BF22" t="s">
        <v>4673</v>
      </c>
      <c r="BI22" s="16" t="str">
        <f t="shared" si="14"/>
        <v>insert into table db_custscience_interns.SUMMARY_of_DB_CUSTBASE_PRODREFRESH_ods_cell_t_null_value_count_table_stats select col_id, null_value_count from db_custscience_interns.col_11_DB_CUSTBASE_PRODREFRESH_ods_cell_t_null_value_count_table_stats ;</v>
      </c>
      <c r="BJ22" t="s">
        <v>11869</v>
      </c>
      <c r="BL22" s="212" t="s">
        <v>5481</v>
      </c>
      <c r="BM22" s="212">
        <v>19</v>
      </c>
      <c r="BN22" s="212">
        <v>0</v>
      </c>
      <c r="BP22" s="16" t="str">
        <f t="shared" si="15"/>
        <v>drop table db_custscience_interns.col_11_DB_CUSTBASE_PRODREFRESH_ods_cell_t_null_value_count_table_stats ;</v>
      </c>
      <c r="BQ22" t="s">
        <v>4676</v>
      </c>
    </row>
    <row r="23" spans="1:69">
      <c r="A23" s="222" t="s">
        <v>11870</v>
      </c>
      <c r="B23" s="16" t="str">
        <f t="shared" si="3"/>
        <v>gap_cell_prod       string                                  </v>
      </c>
      <c r="C23" s="20">
        <f t="shared" si="4"/>
        <v>14</v>
      </c>
      <c r="D23" s="20">
        <f t="shared" si="5"/>
        <v>16</v>
      </c>
      <c r="E23" s="20"/>
      <c r="F23" s="20"/>
      <c r="G23" s="36" t="str">
        <f t="shared" si="0"/>
        <v>GAP_CELL_PROD</v>
      </c>
      <c r="H23" s="36" t="str">
        <f t="shared" si="1"/>
        <v>    string                                  </v>
      </c>
      <c r="I23" s="226">
        <v>12</v>
      </c>
      <c r="J23" s="224">
        <f t="shared" si="6"/>
        <v>2</v>
      </c>
      <c r="K23" s="224">
        <f t="shared" si="7"/>
        <v>642368</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db_custscience_interns.col_12_DB_CUSTBASE_PRODREFRESH_ods_cell_t_distinct_values_table_stats (col_id int, distinct_values bigint) Row format delimited Fields terminated by '\t' Lines terminated by '\n'  Stored as textfile ;</v>
      </c>
      <c r="AJ23" t="s">
        <v>4678</v>
      </c>
      <c r="AM23" s="16" t="str">
        <f t="shared" si="10"/>
        <v>insert into table db_custscience_interns.col_12_DB_CUSTBASE_PRODREFRESH_ods_cell_t_distinct_values_table_stats select '12' as col_id, count (distinct GAP_CELL_PROD) as distinct_values</v>
      </c>
      <c r="AN23" t="s">
        <v>4679</v>
      </c>
      <c r="AQ23" s="16" t="str">
        <f t="shared" si="11"/>
        <v>insert into table db_custscience_interns.SUMMARY_of_DB_CUSTBASE_PRODREFRESH_ods_cell_t_distinct_values_table_stats select col_id, distinct_values from db_custscience_interns.col_12_DB_CUSTBASE_PRODREFRESH_ods_cell_t_distinct_values_table_stats ;</v>
      </c>
      <c r="AR23" t="s">
        <v>4680</v>
      </c>
      <c r="AT23" s="212" t="s">
        <v>11871</v>
      </c>
      <c r="AU23" s="212">
        <v>20</v>
      </c>
      <c r="AV23" s="212">
        <v>42469</v>
      </c>
      <c r="AX23" s="16" t="str">
        <f t="shared" si="12"/>
        <v>drop table db_custscience_interns.col_12_DB_CUSTBASE_PRODREFRESH_ods_cell_t_distinct_values_table_stats;</v>
      </c>
      <c r="AY23" t="s">
        <v>4682</v>
      </c>
      <c r="BA23" s="16" t="str">
        <f t="shared" si="13"/>
        <v>create table db_custscience_interns.col_12_DB_CUSTBASE_PRODREFRESH_ods_cell_t_null_value_count_table_stats (col_id int, null_value_count bigint) Row format delimited Fields terminated by '\t' Lines terminated by '\n'  Stored as textfile ;</v>
      </c>
      <c r="BB23" t="s">
        <v>4683</v>
      </c>
      <c r="BE23" s="16" t="str">
        <f t="shared" si="2"/>
        <v xml:space="preserve">insert into table db_custscience_interns.col_12_DB_CUSTBASE_PRODREFRESH_ods_cell_t_null_value_count_table_stats select '12' as col_id, count (cell_key) as null_value_count where GAP_CELL_PROD IS NULL </v>
      </c>
      <c r="BF23" t="s">
        <v>4684</v>
      </c>
      <c r="BI23" s="16" t="str">
        <f t="shared" si="14"/>
        <v>insert into table db_custscience_interns.SUMMARY_of_DB_CUSTBASE_PRODREFRESH_ods_cell_t_null_value_count_table_stats select col_id, null_value_count from db_custscience_interns.col_12_DB_CUSTBASE_PRODREFRESH_ods_cell_t_null_value_count_table_stats ;</v>
      </c>
      <c r="BJ23" t="s">
        <v>11872</v>
      </c>
      <c r="BL23" s="212" t="s">
        <v>11873</v>
      </c>
      <c r="BM23" s="212">
        <v>20</v>
      </c>
      <c r="BN23" s="212">
        <v>25826</v>
      </c>
      <c r="BP23" s="16" t="str">
        <f t="shared" si="15"/>
        <v>drop table db_custscience_interns.col_12_DB_CUSTBASE_PRODREFRESH_ods_cell_t_null_value_count_table_stats ;</v>
      </c>
      <c r="BQ23" t="s">
        <v>4687</v>
      </c>
    </row>
    <row r="24" spans="1:69">
      <c r="A24" s="222" t="s">
        <v>11874</v>
      </c>
      <c r="B24" s="16" t="str">
        <f t="shared" si="3"/>
        <v>gap_cell_prod_dept  string                                  </v>
      </c>
      <c r="C24" s="20">
        <f t="shared" si="4"/>
        <v>20</v>
      </c>
      <c r="D24" s="20">
        <f t="shared" si="5"/>
        <v>27</v>
      </c>
      <c r="E24" s="20"/>
      <c r="F24" s="20"/>
      <c r="G24" s="36" t="str">
        <f t="shared" si="0"/>
        <v>GAP_CELL_PROD_DEPT </v>
      </c>
      <c r="H24" s="36" t="str">
        <f t="shared" si="1"/>
        <v>tring                                  </v>
      </c>
      <c r="I24" s="226">
        <v>13</v>
      </c>
      <c r="J24" s="224">
        <f t="shared" si="6"/>
        <v>2</v>
      </c>
      <c r="K24" s="224">
        <f t="shared" si="7"/>
        <v>642368</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db_custscience_interns.col_13_DB_CUSTBASE_PRODREFRESH_ods_cell_t_distinct_values_table_stats (col_id int, distinct_values bigint) Row format delimited Fields terminated by '\t' Lines terminated by '\n'  Stored as textfile ;</v>
      </c>
      <c r="AJ24" t="s">
        <v>4689</v>
      </c>
      <c r="AM24" s="16" t="str">
        <f t="shared" si="10"/>
        <v>insert into table db_custscience_interns.col_13_DB_CUSTBASE_PRODREFRESH_ods_cell_t_distinct_values_table_stats select '13' as col_id, count (distinct GAP_CELL_PROD_DEPT ) as distinct_values</v>
      </c>
      <c r="AN24" t="s">
        <v>4690</v>
      </c>
      <c r="AQ24" s="16" t="str">
        <f t="shared" si="11"/>
        <v>insert into table db_custscience_interns.SUMMARY_of_DB_CUSTBASE_PRODREFRESH_ods_cell_t_distinct_values_table_stats select col_id, distinct_values from db_custscience_interns.col_13_DB_CUSTBASE_PRODREFRESH_ods_cell_t_distinct_values_table_stats ;</v>
      </c>
      <c r="AR24" t="s">
        <v>4691</v>
      </c>
      <c r="AT24" s="212" t="s">
        <v>5750</v>
      </c>
      <c r="AU24" s="212">
        <v>3</v>
      </c>
      <c r="AV24" s="212">
        <v>4</v>
      </c>
      <c r="AX24" s="16" t="str">
        <f t="shared" si="12"/>
        <v>drop table db_custscience_interns.col_13_DB_CUSTBASE_PRODREFRESH_ods_cell_t_distinct_values_table_stats;</v>
      </c>
      <c r="AY24" t="s">
        <v>4693</v>
      </c>
      <c r="BA24" s="16" t="str">
        <f t="shared" si="13"/>
        <v>create table db_custscience_interns.col_13_DB_CUSTBASE_PRODREFRESH_ods_cell_t_null_value_count_table_stats (col_id int, null_value_count bigint) Row format delimited Fields terminated by '\t' Lines terminated by '\n'  Stored as textfile ;</v>
      </c>
      <c r="BB24" t="s">
        <v>4694</v>
      </c>
      <c r="BE24" s="16" t="str">
        <f t="shared" si="2"/>
        <v xml:space="preserve">insert into table db_custscience_interns.col_13_DB_CUSTBASE_PRODREFRESH_ods_cell_t_null_value_count_table_stats select '13' as col_id, count (cell_key) as null_value_count where GAP_CELL_PROD_DEPT  IS NULL </v>
      </c>
      <c r="BF24" t="s">
        <v>4695</v>
      </c>
      <c r="BI24" s="16" t="str">
        <f t="shared" si="14"/>
        <v>insert into table db_custscience_interns.SUMMARY_of_DB_CUSTBASE_PRODREFRESH_ods_cell_t_null_value_count_table_stats select col_id, null_value_count from db_custscience_interns.col_13_DB_CUSTBASE_PRODREFRESH_ods_cell_t_null_value_count_table_stats ;</v>
      </c>
      <c r="BJ24" t="s">
        <v>11875</v>
      </c>
      <c r="BL24" s="212" t="s">
        <v>11876</v>
      </c>
      <c r="BM24" s="212">
        <v>3</v>
      </c>
      <c r="BN24" s="212">
        <v>37915</v>
      </c>
      <c r="BP24" s="16" t="str">
        <f t="shared" si="15"/>
        <v>drop table db_custscience_interns.col_13_DB_CUSTBASE_PRODREFRESH_ods_cell_t_null_value_count_table_stats ;</v>
      </c>
      <c r="BQ24" t="s">
        <v>4698</v>
      </c>
    </row>
    <row r="25" spans="1:69" ht="15.95" customHeight="1">
      <c r="A25" s="222" t="s">
        <v>11877</v>
      </c>
      <c r="B25" s="16" t="str">
        <f t="shared" si="3"/>
        <v>gap_cell_prod_dept_agg string                                  </v>
      </c>
      <c r="C25" s="20">
        <f t="shared" si="4"/>
        <v>23</v>
      </c>
      <c r="D25" s="20">
        <f t="shared" si="5"/>
        <v>30</v>
      </c>
      <c r="E25" s="20"/>
      <c r="F25" s="20"/>
      <c r="G25" s="36" t="str">
        <f t="shared" si="0"/>
        <v>GAP_CELL_PROD_DEPT_AGG</v>
      </c>
      <c r="H25" s="36" t="str">
        <f t="shared" si="1"/>
        <v>tring                                  </v>
      </c>
      <c r="I25" s="226">
        <v>14</v>
      </c>
      <c r="J25" s="224">
        <f t="shared" si="6"/>
        <v>3</v>
      </c>
      <c r="K25" s="224">
        <f t="shared" si="7"/>
        <v>641678</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db_custscience_interns.col_14_DB_CUSTBASE_PRODREFRESH_ods_cell_t_distinct_values_table_stats (col_id int, distinct_values bigint) Row format delimited Fields terminated by '\t' Lines terminated by '\n'  Stored as textfile ;</v>
      </c>
      <c r="AJ25" t="s">
        <v>4700</v>
      </c>
      <c r="AM25" s="16" t="str">
        <f t="shared" si="10"/>
        <v>insert into table db_custscience_interns.col_14_DB_CUSTBASE_PRODREFRESH_ods_cell_t_distinct_values_table_stats select '14' as col_id, count (distinct GAP_CELL_PROD_DEPT_AGG) as distinct_values</v>
      </c>
      <c r="AN25" t="s">
        <v>4701</v>
      </c>
      <c r="AQ25" s="16" t="str">
        <f t="shared" si="11"/>
        <v>insert into table db_custscience_interns.SUMMARY_of_DB_CUSTBASE_PRODREFRESH_ods_cell_t_distinct_values_table_stats select col_id, distinct_values from db_custscience_interns.col_14_DB_CUSTBASE_PRODREFRESH_ods_cell_t_distinct_values_table_stats ;</v>
      </c>
      <c r="AR25" t="s">
        <v>4702</v>
      </c>
      <c r="AT25" s="212" t="s">
        <v>11878</v>
      </c>
      <c r="AU25" s="212">
        <v>21</v>
      </c>
      <c r="AV25" s="212">
        <v>14221</v>
      </c>
      <c r="AX25" s="16" t="str">
        <f t="shared" si="12"/>
        <v>drop table db_custscience_interns.col_14_DB_CUSTBASE_PRODREFRESH_ods_cell_t_distinct_values_table_stats;</v>
      </c>
      <c r="AY25" t="s">
        <v>4704</v>
      </c>
      <c r="BA25" s="16" t="str">
        <f t="shared" si="13"/>
        <v>create table db_custscience_interns.col_14_DB_CUSTBASE_PRODREFRESH_ods_cell_t_null_value_count_table_stats (col_id int, null_value_count bigint) Row format delimited Fields terminated by '\t' Lines terminated by '\n'  Stored as textfile ;</v>
      </c>
      <c r="BB25" t="s">
        <v>4705</v>
      </c>
      <c r="BE25" s="16" t="str">
        <f t="shared" si="2"/>
        <v xml:space="preserve">insert into table db_custscience_interns.col_14_DB_CUSTBASE_PRODREFRESH_ods_cell_t_null_value_count_table_stats select '14' as col_id, count (cell_key) as null_value_count where GAP_CELL_PROD_DEPT_AGG IS NULL </v>
      </c>
      <c r="BF25" t="s">
        <v>4706</v>
      </c>
      <c r="BI25" s="16" t="str">
        <f t="shared" si="14"/>
        <v>insert into table db_custscience_interns.SUMMARY_of_DB_CUSTBASE_PRODREFRESH_ods_cell_t_null_value_count_table_stats select col_id, null_value_count from db_custscience_interns.col_14_DB_CUSTBASE_PRODREFRESH_ods_cell_t_null_value_count_table_stats ;</v>
      </c>
      <c r="BJ25" t="s">
        <v>11879</v>
      </c>
      <c r="BL25" s="212" t="s">
        <v>11880</v>
      </c>
      <c r="BM25" s="212">
        <v>21</v>
      </c>
      <c r="BN25" s="212">
        <v>9448</v>
      </c>
      <c r="BP25" s="16" t="str">
        <f t="shared" si="15"/>
        <v>drop table db_custscience_interns.col_14_DB_CUSTBASE_PRODREFRESH_ods_cell_t_null_value_count_table_stats ;</v>
      </c>
      <c r="BQ25" t="s">
        <v>4709</v>
      </c>
    </row>
    <row r="26" spans="1:69">
      <c r="A26" s="222" t="s">
        <v>11881</v>
      </c>
      <c r="B26" s="16" t="str">
        <f t="shared" si="3"/>
        <v>gap_cell_promo_code string                                  </v>
      </c>
      <c r="C26" s="20">
        <f t="shared" si="4"/>
        <v>20</v>
      </c>
      <c r="D26" s="20">
        <f t="shared" si="5"/>
        <v>27</v>
      </c>
      <c r="E26" s="20"/>
      <c r="F26" s="20"/>
      <c r="G26" s="36" t="str">
        <f t="shared" si="0"/>
        <v>GAP_CELL_PROMO_CODE</v>
      </c>
      <c r="H26" s="36" t="str">
        <f t="shared" si="1"/>
        <v>tring                                  </v>
      </c>
      <c r="I26" s="226">
        <v>15</v>
      </c>
      <c r="J26" s="224">
        <f t="shared" si="6"/>
        <v>339</v>
      </c>
      <c r="K26" s="224">
        <f t="shared" si="7"/>
        <v>632505</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db_custscience_interns.col_15_DB_CUSTBASE_PRODREFRESH_ods_cell_t_distinct_values_table_stats (col_id int, distinct_values bigint) Row format delimited Fields terminated by '\t' Lines terminated by '\n'  Stored as textfile ;</v>
      </c>
      <c r="AJ26" t="s">
        <v>4711</v>
      </c>
      <c r="AM26" s="16" t="str">
        <f t="shared" si="10"/>
        <v>insert into table db_custscience_interns.col_15_DB_CUSTBASE_PRODREFRESH_ods_cell_t_distinct_values_table_stats select '15' as col_id, count (distinct GAP_CELL_PROMO_CODE) as distinct_values</v>
      </c>
      <c r="AN26" t="s">
        <v>4712</v>
      </c>
      <c r="AQ26" s="16" t="str">
        <f t="shared" si="11"/>
        <v>insert into table db_custscience_interns.SUMMARY_of_DB_CUSTBASE_PRODREFRESH_ods_cell_t_distinct_values_table_stats select col_id, distinct_values from db_custscience_interns.col_15_DB_CUSTBASE_PRODREFRESH_ods_cell_t_distinct_values_table_stats ;</v>
      </c>
      <c r="AR26" t="s">
        <v>4713</v>
      </c>
      <c r="AT26" s="212" t="s">
        <v>11882</v>
      </c>
      <c r="AU26" s="212">
        <v>22</v>
      </c>
      <c r="AV26" s="212">
        <v>227</v>
      </c>
      <c r="AX26" s="16" t="str">
        <f t="shared" si="12"/>
        <v>drop table db_custscience_interns.col_15_DB_CUSTBASE_PRODREFRESH_ods_cell_t_distinct_values_table_stats;</v>
      </c>
      <c r="AY26" t="s">
        <v>4715</v>
      </c>
      <c r="BA26" s="16" t="str">
        <f t="shared" si="13"/>
        <v>create table db_custscience_interns.col_15_DB_CUSTBASE_PRODREFRESH_ods_cell_t_null_value_count_table_stats (col_id int, null_value_count bigint) Row format delimited Fields terminated by '\t' Lines terminated by '\n'  Stored as textfile ;</v>
      </c>
      <c r="BB26" t="s">
        <v>4716</v>
      </c>
      <c r="BE26" s="16" t="str">
        <f t="shared" si="2"/>
        <v xml:space="preserve">insert into table db_custscience_interns.col_15_DB_CUSTBASE_PRODREFRESH_ods_cell_t_null_value_count_table_stats select '15' as col_id, count (cell_key) as null_value_count where GAP_CELL_PROMO_CODE IS NULL </v>
      </c>
      <c r="BF26" t="s">
        <v>4717</v>
      </c>
      <c r="BI26" s="16" t="str">
        <f t="shared" si="14"/>
        <v>insert into table db_custscience_interns.SUMMARY_of_DB_CUSTBASE_PRODREFRESH_ods_cell_t_null_value_count_table_stats select col_id, null_value_count from db_custscience_interns.col_15_DB_CUSTBASE_PRODREFRESH_ods_cell_t_null_value_count_table_stats ;</v>
      </c>
      <c r="BJ26" t="s">
        <v>11883</v>
      </c>
      <c r="BL26" s="212" t="s">
        <v>11884</v>
      </c>
      <c r="BM26" s="212">
        <v>22</v>
      </c>
      <c r="BN26" s="212">
        <v>9452</v>
      </c>
      <c r="BP26" s="16" t="str">
        <f t="shared" si="15"/>
        <v>drop table db_custscience_interns.col_15_DB_CUSTBASE_PRODREFRESH_ods_cell_t_null_value_count_table_stats ;</v>
      </c>
      <c r="BQ26" t="s">
        <v>4720</v>
      </c>
    </row>
    <row r="27" spans="1:69">
      <c r="A27" s="222" t="s">
        <v>11885</v>
      </c>
      <c r="B27" s="16" t="str">
        <f t="shared" si="3"/>
        <v>gap_cell_reason_code string                                  </v>
      </c>
      <c r="C27" s="20">
        <f t="shared" si="4"/>
        <v>21</v>
      </c>
      <c r="D27" s="20">
        <f t="shared" si="5"/>
        <v>28</v>
      </c>
      <c r="E27" s="20"/>
      <c r="F27" s="20"/>
      <c r="G27" s="36" t="str">
        <f t="shared" si="0"/>
        <v>GAP_CELL_REASON_CODE</v>
      </c>
      <c r="H27" s="36" t="str">
        <f t="shared" si="1"/>
        <v>tring                                  </v>
      </c>
      <c r="I27" s="226">
        <v>16</v>
      </c>
      <c r="J27" s="224">
        <f t="shared" si="6"/>
        <v>132</v>
      </c>
      <c r="K27" s="224">
        <f t="shared" si="7"/>
        <v>637081</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db_custscience_interns.col_16_DB_CUSTBASE_PRODREFRESH_ods_cell_t_distinct_values_table_stats (col_id int, distinct_values bigint) Row format delimited Fields terminated by '\t' Lines terminated by '\n'  Stored as textfile ;</v>
      </c>
      <c r="AJ27" t="s">
        <v>4722</v>
      </c>
      <c r="AM27" s="16" t="str">
        <f t="shared" si="10"/>
        <v>insert into table db_custscience_interns.col_16_DB_CUSTBASE_PRODREFRESH_ods_cell_t_distinct_values_table_stats select '16' as col_id, count (distinct GAP_CELL_REASON_CODE) as distinct_values</v>
      </c>
      <c r="AN27" t="s">
        <v>4723</v>
      </c>
      <c r="AQ27" s="16" t="str">
        <f t="shared" si="11"/>
        <v>insert into table db_custscience_interns.SUMMARY_of_DB_CUSTBASE_PRODREFRESH_ods_cell_t_distinct_values_table_stats select col_id, distinct_values from db_custscience_interns.col_16_DB_CUSTBASE_PRODREFRESH_ods_cell_t_distinct_values_table_stats ;</v>
      </c>
      <c r="AR27" t="s">
        <v>4724</v>
      </c>
      <c r="AT27" s="212" t="s">
        <v>11886</v>
      </c>
      <c r="AU27" s="212">
        <v>23</v>
      </c>
      <c r="AV27" s="212">
        <v>184231</v>
      </c>
      <c r="AX27" s="16" t="str">
        <f t="shared" si="12"/>
        <v>drop table db_custscience_interns.col_16_DB_CUSTBASE_PRODREFRESH_ods_cell_t_distinct_values_table_stats;</v>
      </c>
      <c r="AY27" t="s">
        <v>4726</v>
      </c>
      <c r="BA27" s="16" t="str">
        <f t="shared" si="13"/>
        <v>create table db_custscience_interns.col_16_DB_CUSTBASE_PRODREFRESH_ods_cell_t_null_value_count_table_stats (col_id int, null_value_count bigint) Row format delimited Fields terminated by '\t' Lines terminated by '\n'  Stored as textfile ;</v>
      </c>
      <c r="BB27" t="s">
        <v>4727</v>
      </c>
      <c r="BE27" s="16" t="str">
        <f t="shared" si="2"/>
        <v xml:space="preserve">insert into table db_custscience_interns.col_16_DB_CUSTBASE_PRODREFRESH_ods_cell_t_null_value_count_table_stats select '16' as col_id, count (cell_key) as null_value_count where GAP_CELL_REASON_CODE IS NULL </v>
      </c>
      <c r="BF27" t="s">
        <v>4728</v>
      </c>
      <c r="BI27" s="16" t="str">
        <f t="shared" si="14"/>
        <v>insert into table db_custscience_interns.SUMMARY_of_DB_CUSTBASE_PRODREFRESH_ods_cell_t_null_value_count_table_stats select col_id, null_value_count from db_custscience_interns.col_16_DB_CUSTBASE_PRODREFRESH_ods_cell_t_null_value_count_table_stats ;</v>
      </c>
      <c r="BJ27" t="s">
        <v>11887</v>
      </c>
      <c r="BL27" s="212" t="s">
        <v>11888</v>
      </c>
      <c r="BM27" s="212">
        <v>23</v>
      </c>
      <c r="BN27" s="212">
        <v>9462</v>
      </c>
      <c r="BP27" s="16" t="str">
        <f t="shared" si="15"/>
        <v>drop table db_custscience_interns.col_16_DB_CUSTBASE_PRODREFRESH_ods_cell_t_null_value_count_table_stats ;</v>
      </c>
      <c r="BQ27" t="s">
        <v>4731</v>
      </c>
    </row>
    <row r="28" spans="1:69">
      <c r="A28" s="222" t="s">
        <v>11889</v>
      </c>
      <c r="B28" s="16" t="str">
        <f t="shared" si="3"/>
        <v>gap_cell_time_of_year string                                  </v>
      </c>
      <c r="C28" s="20">
        <f t="shared" si="4"/>
        <v>22</v>
      </c>
      <c r="D28" s="20">
        <f t="shared" si="5"/>
        <v>29</v>
      </c>
      <c r="E28" s="20"/>
      <c r="F28" s="20"/>
      <c r="G28" s="36" t="str">
        <f t="shared" si="0"/>
        <v>GAP_CELL_TIME_OF_YEAR</v>
      </c>
      <c r="H28" s="36" t="str">
        <f t="shared" si="1"/>
        <v>tring                                  </v>
      </c>
      <c r="I28" s="226">
        <v>17</v>
      </c>
      <c r="J28" s="224">
        <f t="shared" si="6"/>
        <v>21</v>
      </c>
      <c r="K28" s="224">
        <f t="shared" si="7"/>
        <v>413530</v>
      </c>
      <c r="N28" s="169"/>
      <c r="O28" s="169"/>
      <c r="P28" s="169"/>
      <c r="R28" s="164"/>
      <c r="S28" s="164"/>
      <c r="T28" s="164"/>
      <c r="U28" s="164"/>
      <c r="V28" s="164"/>
      <c r="W28" s="164"/>
      <c r="X28" s="164"/>
      <c r="Y28" s="164"/>
      <c r="Z28" s="164"/>
      <c r="AA28" s="164"/>
      <c r="AB28" s="164"/>
      <c r="AC28" s="164"/>
      <c r="AD28" s="164"/>
      <c r="AE28" s="164"/>
      <c r="AF28" s="164"/>
      <c r="AG28" s="164"/>
      <c r="AH28" s="197" t="str">
        <f t="shared" si="8"/>
        <v>col_17</v>
      </c>
      <c r="AI28" s="196" t="str">
        <f t="shared" si="9"/>
        <v>create table db_custscience_interns.col_17_DB_CUSTBASE_PRODREFRESH_ods_cell_t_distinct_values_table_stats (col_id int, distinct_values bigint) Row format delimited Fields terminated by '\t' Lines terminated by '\n'  Stored as textfile ;</v>
      </c>
      <c r="AJ28" t="s">
        <v>4733</v>
      </c>
      <c r="AM28" s="16" t="str">
        <f t="shared" si="10"/>
        <v>insert into table db_custscience_interns.col_17_DB_CUSTBASE_PRODREFRESH_ods_cell_t_distinct_values_table_stats select '17' as col_id, count (distinct GAP_CELL_TIME_OF_YEAR) as distinct_values</v>
      </c>
      <c r="AN28" t="s">
        <v>4734</v>
      </c>
      <c r="AQ28" s="16" t="str">
        <f t="shared" si="11"/>
        <v>insert into table db_custscience_interns.SUMMARY_of_DB_CUSTBASE_PRODREFRESH_ods_cell_t_distinct_values_table_stats select col_id, distinct_values from db_custscience_interns.col_17_DB_CUSTBASE_PRODREFRESH_ods_cell_t_distinct_values_table_stats ;</v>
      </c>
      <c r="AR28" t="s">
        <v>4735</v>
      </c>
      <c r="AT28" s="212" t="s">
        <v>8255</v>
      </c>
      <c r="AU28" s="212">
        <v>24</v>
      </c>
      <c r="AV28" s="212">
        <v>1</v>
      </c>
      <c r="AX28" s="16" t="str">
        <f t="shared" si="12"/>
        <v>drop table db_custscience_interns.col_17_DB_CUSTBASE_PRODREFRESH_ods_cell_t_distinct_values_table_stats;</v>
      </c>
      <c r="AY28" t="s">
        <v>4737</v>
      </c>
      <c r="BA28" s="16" t="str">
        <f t="shared" si="13"/>
        <v>create table db_custscience_interns.col_17_DB_CUSTBASE_PRODREFRESH_ods_cell_t_null_value_count_table_stats (col_id int, null_value_count bigint) Row format delimited Fields terminated by '\t' Lines terminated by '\n'  Stored as textfile ;</v>
      </c>
      <c r="BB28" t="s">
        <v>4738</v>
      </c>
      <c r="BE28" s="16" t="str">
        <f t="shared" si="2"/>
        <v xml:space="preserve">insert into table db_custscience_interns.col_17_DB_CUSTBASE_PRODREFRESH_ods_cell_t_null_value_count_table_stats select '17' as col_id, count (cell_key) as null_value_count where GAP_CELL_TIME_OF_YEAR IS NULL </v>
      </c>
      <c r="BF28" t="s">
        <v>4739</v>
      </c>
      <c r="BI28" s="16" t="str">
        <f t="shared" si="14"/>
        <v>insert into table db_custscience_interns.SUMMARY_of_DB_CUSTBASE_PRODREFRESH_ods_cell_t_null_value_count_table_stats select col_id, null_value_count from db_custscience_interns.col_17_DB_CUSTBASE_PRODREFRESH_ods_cell_t_null_value_count_table_stats ;</v>
      </c>
      <c r="BJ28" t="s">
        <v>11890</v>
      </c>
      <c r="BL28" s="212" t="s">
        <v>11891</v>
      </c>
      <c r="BM28" s="212">
        <v>24</v>
      </c>
      <c r="BN28" s="212">
        <v>616599</v>
      </c>
      <c r="BP28" s="16" t="str">
        <f t="shared" si="15"/>
        <v>drop table db_custscience_interns.col_17_DB_CUSTBASE_PRODREFRESH_ods_cell_t_null_value_count_table_stats ;</v>
      </c>
      <c r="BQ28" t="s">
        <v>4742</v>
      </c>
    </row>
    <row r="29" spans="1:69">
      <c r="A29" s="222" t="s">
        <v>11628</v>
      </c>
      <c r="B29" s="16" t="str">
        <f t="shared" si="3"/>
        <v>campaign_id         string                                  </v>
      </c>
      <c r="C29" s="20">
        <f t="shared" si="4"/>
        <v>12</v>
      </c>
      <c r="D29" s="20">
        <f t="shared" si="5"/>
        <v>14</v>
      </c>
      <c r="E29" s="20"/>
      <c r="F29" s="20"/>
      <c r="G29" s="36" t="str">
        <f t="shared" si="0"/>
        <v>CAMPAIGN_ID</v>
      </c>
      <c r="H29" s="36" t="str">
        <f t="shared" si="1"/>
        <v>      string                                  </v>
      </c>
      <c r="I29" s="226">
        <v>18</v>
      </c>
      <c r="J29" s="224">
        <f t="shared" si="6"/>
        <v>32047</v>
      </c>
      <c r="K29" s="224">
        <f t="shared" si="7"/>
        <v>0</v>
      </c>
      <c r="N29" s="169"/>
      <c r="O29" s="169"/>
      <c r="P29" s="169"/>
      <c r="R29" s="164"/>
      <c r="S29" s="164"/>
      <c r="T29" s="164"/>
      <c r="U29" s="164"/>
      <c r="V29" s="164"/>
      <c r="W29" s="164"/>
      <c r="X29" s="164"/>
      <c r="Y29" s="164"/>
      <c r="Z29" s="164"/>
      <c r="AA29" s="164"/>
      <c r="AB29" s="164"/>
      <c r="AC29" s="164"/>
      <c r="AD29" s="164"/>
      <c r="AE29" s="164"/>
      <c r="AF29" s="164"/>
      <c r="AG29" s="164"/>
      <c r="AH29" s="197" t="str">
        <f t="shared" si="8"/>
        <v>col_18</v>
      </c>
      <c r="AI29" s="196" t="str">
        <f t="shared" si="9"/>
        <v>create table db_custscience_interns.col_18_DB_CUSTBASE_PRODREFRESH_ods_cell_t_distinct_values_table_stats (col_id int, distinct_values bigint) Row format delimited Fields terminated by '\t' Lines terminated by '\n'  Stored as textfile ;</v>
      </c>
      <c r="AJ29" t="s">
        <v>4744</v>
      </c>
      <c r="AM29" s="16" t="str">
        <f t="shared" si="10"/>
        <v>insert into table db_custscience_interns.col_18_DB_CUSTBASE_PRODREFRESH_ods_cell_t_distinct_values_table_stats select '18' as col_id, count (distinct CAMPAIGN_ID) as distinct_values</v>
      </c>
      <c r="AN29" t="s">
        <v>4745</v>
      </c>
      <c r="AQ29" s="16" t="str">
        <f t="shared" si="11"/>
        <v>insert into table db_custscience_interns.SUMMARY_of_DB_CUSTBASE_PRODREFRESH_ods_cell_t_distinct_values_table_stats select col_id, distinct_values from db_custscience_interns.col_18_DB_CUSTBASE_PRODREFRESH_ods_cell_t_distinct_values_table_stats ;</v>
      </c>
      <c r="AR29" t="s">
        <v>4746</v>
      </c>
      <c r="AT29" s="212" t="s">
        <v>11892</v>
      </c>
      <c r="AU29" s="212">
        <v>25</v>
      </c>
      <c r="AV29" s="212">
        <v>1</v>
      </c>
      <c r="AX29" s="16" t="str">
        <f t="shared" si="12"/>
        <v>drop table db_custscience_interns.col_18_DB_CUSTBASE_PRODREFRESH_ods_cell_t_distinct_values_table_stats;</v>
      </c>
      <c r="AY29" t="s">
        <v>4748</v>
      </c>
      <c r="BA29" s="16" t="str">
        <f t="shared" si="13"/>
        <v>create table db_custscience_interns.col_18_DB_CUSTBASE_PRODREFRESH_ods_cell_t_null_value_count_table_stats (col_id int, null_value_count bigint) Row format delimited Fields terminated by '\t' Lines terminated by '\n'  Stored as textfile ;</v>
      </c>
      <c r="BB29" t="s">
        <v>4749</v>
      </c>
      <c r="BE29" s="16" t="str">
        <f t="shared" si="2"/>
        <v xml:space="preserve">insert into table db_custscience_interns.col_18_DB_CUSTBASE_PRODREFRESH_ods_cell_t_null_value_count_table_stats select '18' as col_id, count (cell_key) as null_value_count where CAMPAIGN_ID IS NULL </v>
      </c>
      <c r="BF29" t="s">
        <v>4750</v>
      </c>
      <c r="BI29" s="16" t="str">
        <f t="shared" si="14"/>
        <v>insert into table db_custscience_interns.SUMMARY_of_DB_CUSTBASE_PRODREFRESH_ods_cell_t_null_value_count_table_stats select col_id, null_value_count from db_custscience_interns.col_18_DB_CUSTBASE_PRODREFRESH_ods_cell_t_null_value_count_table_stats ;</v>
      </c>
      <c r="BJ29" t="s">
        <v>11893</v>
      </c>
      <c r="BL29" s="212" t="s">
        <v>11894</v>
      </c>
      <c r="BM29" s="212">
        <v>25</v>
      </c>
      <c r="BN29" s="212">
        <v>616599</v>
      </c>
      <c r="BP29" s="16" t="str">
        <f t="shared" si="15"/>
        <v>drop table db_custscience_interns.col_18_DB_CUSTBASE_PRODREFRESH_ods_cell_t_null_value_count_table_stats ;</v>
      </c>
      <c r="BQ29" t="s">
        <v>4753</v>
      </c>
    </row>
    <row r="30" spans="1:69">
      <c r="A30" s="222" t="s">
        <v>11895</v>
      </c>
      <c r="B30" s="16" t="str">
        <f t="shared" si="3"/>
        <v>cell_id             string                                  </v>
      </c>
      <c r="C30" s="20">
        <f t="shared" si="4"/>
        <v>8</v>
      </c>
      <c r="D30" s="20">
        <f t="shared" si="5"/>
        <v>10</v>
      </c>
      <c r="E30" s="20"/>
      <c r="F30" s="20"/>
      <c r="G30" s="36" t="str">
        <f t="shared" si="0"/>
        <v>CELL_ID</v>
      </c>
      <c r="H30" s="36" t="str">
        <f t="shared" si="1"/>
        <v>          string                                  </v>
      </c>
      <c r="I30" s="226">
        <v>19</v>
      </c>
      <c r="J30" s="224">
        <f t="shared" si="6"/>
        <v>642550</v>
      </c>
      <c r="K30" s="224">
        <f t="shared" si="7"/>
        <v>0</v>
      </c>
      <c r="N30" s="169"/>
      <c r="O30" s="169"/>
      <c r="P30" s="169"/>
      <c r="R30" s="164"/>
      <c r="S30" s="164"/>
      <c r="T30" s="164"/>
      <c r="U30" s="164"/>
      <c r="V30" s="164"/>
      <c r="W30" s="164"/>
      <c r="X30" s="164"/>
      <c r="Y30" s="164"/>
      <c r="Z30" s="164"/>
      <c r="AA30" s="164"/>
      <c r="AB30" s="164"/>
      <c r="AC30" s="164"/>
      <c r="AD30" s="164"/>
      <c r="AE30" s="164"/>
      <c r="AF30" s="164"/>
      <c r="AG30" s="164"/>
      <c r="AH30" s="197" t="str">
        <f t="shared" si="8"/>
        <v>col_19</v>
      </c>
      <c r="AI30" s="196" t="str">
        <f t="shared" si="9"/>
        <v>create table db_custscience_interns.col_19_DB_CUSTBASE_PRODREFRESH_ods_cell_t_distinct_values_table_stats (col_id int, distinct_values bigint) Row format delimited Fields terminated by '\t' Lines terminated by '\n'  Stored as textfile ;</v>
      </c>
      <c r="AJ30" t="s">
        <v>4755</v>
      </c>
      <c r="AM30" s="16" t="str">
        <f t="shared" si="10"/>
        <v>insert into table db_custscience_interns.col_19_DB_CUSTBASE_PRODREFRESH_ods_cell_t_distinct_values_table_stats select '19' as col_id, count (distinct CELL_ID) as distinct_values</v>
      </c>
      <c r="AN30" t="s">
        <v>4756</v>
      </c>
      <c r="AQ30" s="16" t="str">
        <f t="shared" si="11"/>
        <v>insert into table db_custscience_interns.SUMMARY_of_DB_CUSTBASE_PRODREFRESH_ods_cell_t_distinct_values_table_stats select col_id, distinct_values from db_custscience_interns.col_19_DB_CUSTBASE_PRODREFRESH_ods_cell_t_distinct_values_table_stats ;</v>
      </c>
      <c r="AR30" t="s">
        <v>4757</v>
      </c>
      <c r="AT30" s="212" t="s">
        <v>5700</v>
      </c>
      <c r="AU30" s="212">
        <v>26</v>
      </c>
      <c r="AV30" s="212">
        <v>0</v>
      </c>
      <c r="AX30" s="16" t="str">
        <f t="shared" si="12"/>
        <v>drop table db_custscience_interns.col_19_DB_CUSTBASE_PRODREFRESH_ods_cell_t_distinct_values_table_stats;</v>
      </c>
      <c r="AY30" t="s">
        <v>4759</v>
      </c>
      <c r="BA30" s="16" t="str">
        <f t="shared" si="13"/>
        <v>create table db_custscience_interns.col_19_DB_CUSTBASE_PRODREFRESH_ods_cell_t_null_value_count_table_stats (col_id int, null_value_count bigint) Row format delimited Fields terminated by '\t' Lines terminated by '\n'  Stored as textfile ;</v>
      </c>
      <c r="BB30" t="s">
        <v>4760</v>
      </c>
      <c r="BE30" s="16" t="str">
        <f t="shared" si="2"/>
        <v xml:space="preserve">insert into table db_custscience_interns.col_19_DB_CUSTBASE_PRODREFRESH_ods_cell_t_null_value_count_table_stats select '19' as col_id, count (cell_key) as null_value_count where CELL_ID IS NULL </v>
      </c>
      <c r="BF30" t="s">
        <v>4761</v>
      </c>
      <c r="BI30" s="16" t="str">
        <f t="shared" si="14"/>
        <v>insert into table db_custscience_interns.SUMMARY_of_DB_CUSTBASE_PRODREFRESH_ods_cell_t_null_value_count_table_stats select col_id, null_value_count from db_custscience_interns.col_19_DB_CUSTBASE_PRODREFRESH_ods_cell_t_null_value_count_table_stats ;</v>
      </c>
      <c r="BJ30" t="s">
        <v>11896</v>
      </c>
      <c r="BL30" s="212" t="s">
        <v>11897</v>
      </c>
      <c r="BM30" s="212">
        <v>26</v>
      </c>
      <c r="BN30" s="212">
        <v>642550</v>
      </c>
      <c r="BP30" s="16" t="str">
        <f t="shared" si="15"/>
        <v>drop table db_custscience_interns.col_19_DB_CUSTBASE_PRODREFRESH_ods_cell_t_null_value_count_table_stats ;</v>
      </c>
      <c r="BQ30" t="s">
        <v>4764</v>
      </c>
    </row>
    <row r="31" spans="1:69">
      <c r="A31" s="222" t="s">
        <v>11898</v>
      </c>
      <c r="B31" s="16" t="str">
        <f t="shared" si="3"/>
        <v>cell_label          string                                  </v>
      </c>
      <c r="C31" s="20">
        <f t="shared" si="4"/>
        <v>12</v>
      </c>
      <c r="D31" s="20">
        <f t="shared" si="5"/>
        <v>14</v>
      </c>
      <c r="E31" s="20"/>
      <c r="F31" s="20"/>
      <c r="G31" s="36" t="str">
        <f t="shared" si="0"/>
        <v>CELL_LABEL </v>
      </c>
      <c r="H31" s="36" t="str">
        <f t="shared" si="1"/>
        <v>      string                                  </v>
      </c>
      <c r="I31" s="226">
        <v>20</v>
      </c>
      <c r="J31" s="224">
        <f t="shared" si="6"/>
        <v>42469</v>
      </c>
      <c r="K31" s="224">
        <f t="shared" si="7"/>
        <v>25826</v>
      </c>
      <c r="N31" s="169"/>
      <c r="O31" s="169"/>
      <c r="P31" s="169"/>
      <c r="R31" s="164"/>
      <c r="S31" s="164"/>
      <c r="T31" s="164"/>
      <c r="U31" s="164"/>
      <c r="V31" s="164"/>
      <c r="W31" s="164"/>
      <c r="X31" s="164"/>
      <c r="Y31" s="164"/>
      <c r="Z31" s="164"/>
      <c r="AA31" s="164"/>
      <c r="AB31" s="164"/>
      <c r="AC31" s="164"/>
      <c r="AD31" s="164"/>
      <c r="AE31" s="164"/>
      <c r="AF31" s="164"/>
      <c r="AG31" s="164"/>
      <c r="AH31" s="197" t="str">
        <f t="shared" si="8"/>
        <v>col_20</v>
      </c>
      <c r="AI31" s="196" t="str">
        <f t="shared" si="9"/>
        <v>create table db_custscience_interns.col_20_DB_CUSTBASE_PRODREFRESH_ods_cell_t_distinct_values_table_stats (col_id int, distinct_values bigint) Row format delimited Fields terminated by '\t' Lines terminated by '\n'  Stored as textfile ;</v>
      </c>
      <c r="AJ31" t="s">
        <v>4766</v>
      </c>
      <c r="AM31" s="16" t="str">
        <f t="shared" si="10"/>
        <v>insert into table db_custscience_interns.col_20_DB_CUSTBASE_PRODREFRESH_ods_cell_t_distinct_values_table_stats select '20' as col_id, count (distinct CELL_LABEL ) as distinct_values</v>
      </c>
      <c r="AN31" t="s">
        <v>4767</v>
      </c>
      <c r="AQ31" s="16" t="str">
        <f t="shared" si="11"/>
        <v>insert into table db_custscience_interns.SUMMARY_of_DB_CUSTBASE_PRODREFRESH_ods_cell_t_distinct_values_table_stats select col_id, distinct_values from db_custscience_interns.col_20_DB_CUSTBASE_PRODREFRESH_ods_cell_t_distinct_values_table_stats ;</v>
      </c>
      <c r="AR31" t="s">
        <v>4768</v>
      </c>
      <c r="AT31" s="212" t="s">
        <v>8288</v>
      </c>
      <c r="AU31" s="212">
        <v>27</v>
      </c>
      <c r="AV31" s="212">
        <v>1</v>
      </c>
      <c r="AX31" s="16" t="str">
        <f t="shared" si="12"/>
        <v>drop table db_custscience_interns.col_20_DB_CUSTBASE_PRODREFRESH_ods_cell_t_distinct_values_table_stats;</v>
      </c>
      <c r="AY31" t="s">
        <v>4770</v>
      </c>
      <c r="BA31" s="16" t="str">
        <f t="shared" si="13"/>
        <v>create table db_custscience_interns.col_20_DB_CUSTBASE_PRODREFRESH_ods_cell_t_null_value_count_table_stats (col_id int, null_value_count bigint) Row format delimited Fields terminated by '\t' Lines terminated by '\n'  Stored as textfile ;</v>
      </c>
      <c r="BB31" t="s">
        <v>4771</v>
      </c>
      <c r="BE31" s="16" t="str">
        <f t="shared" si="2"/>
        <v xml:space="preserve">insert into table db_custscience_interns.col_20_DB_CUSTBASE_PRODREFRESH_ods_cell_t_null_value_count_table_stats select '20' as col_id, count (cell_key) as null_value_count where CELL_LABEL  IS NULL </v>
      </c>
      <c r="BF31" t="s">
        <v>4772</v>
      </c>
      <c r="BI31" s="16" t="str">
        <f t="shared" si="14"/>
        <v>insert into table db_custscience_interns.SUMMARY_of_DB_CUSTBASE_PRODREFRESH_ods_cell_t_null_value_count_table_stats select col_id, null_value_count from db_custscience_interns.col_20_DB_CUSTBASE_PRODREFRESH_ods_cell_t_null_value_count_table_stats ;</v>
      </c>
      <c r="BJ31" t="s">
        <v>11899</v>
      </c>
      <c r="BL31" s="212" t="s">
        <v>11900</v>
      </c>
      <c r="BM31" s="212">
        <v>27</v>
      </c>
      <c r="BN31" s="212">
        <v>616599</v>
      </c>
      <c r="BP31" s="16" t="str">
        <f t="shared" si="15"/>
        <v>drop table db_custscience_interns.col_20_DB_CUSTBASE_PRODREFRESH_ods_cell_t_null_value_count_table_stats ;</v>
      </c>
      <c r="BQ31" t="s">
        <v>4775</v>
      </c>
    </row>
    <row r="32" spans="1:69">
      <c r="A32" s="222" t="s">
        <v>11901</v>
      </c>
      <c r="B32" s="16" t="str">
        <f t="shared" si="3"/>
        <v>cell_position       string                                  </v>
      </c>
      <c r="C32" s="20">
        <f t="shared" si="4"/>
        <v>14</v>
      </c>
      <c r="D32" s="20">
        <f t="shared" si="5"/>
        <v>16</v>
      </c>
      <c r="E32" s="20"/>
      <c r="F32" s="20"/>
      <c r="G32" s="36" t="str">
        <f t="shared" si="0"/>
        <v>CELL_POSITION</v>
      </c>
      <c r="H32" s="36" t="str">
        <f t="shared" si="1"/>
        <v>    string                                  </v>
      </c>
      <c r="I32" s="226">
        <v>21</v>
      </c>
      <c r="J32" s="224">
        <f t="shared" si="6"/>
        <v>14221</v>
      </c>
      <c r="K32" s="224">
        <f t="shared" si="7"/>
        <v>9448</v>
      </c>
      <c r="N32" s="169"/>
      <c r="O32" s="169"/>
      <c r="P32" s="169"/>
      <c r="R32" s="164"/>
      <c r="S32" s="164"/>
      <c r="T32" s="164"/>
      <c r="U32" s="164"/>
      <c r="V32" s="164"/>
      <c r="W32" s="164"/>
      <c r="X32" s="164"/>
      <c r="Y32" s="164"/>
      <c r="Z32" s="164"/>
      <c r="AA32" s="164"/>
      <c r="AB32" s="164"/>
      <c r="AC32" s="164"/>
      <c r="AD32" s="164"/>
      <c r="AE32" s="164"/>
      <c r="AF32" s="164"/>
      <c r="AG32" s="164"/>
      <c r="AH32" s="197" t="str">
        <f t="shared" si="8"/>
        <v>col_21</v>
      </c>
      <c r="AI32" s="196" t="str">
        <f t="shared" si="9"/>
        <v>create table db_custscience_interns.col_21_DB_CUSTBASE_PRODREFRESH_ods_cell_t_distinct_values_table_stats (col_id int, distinct_values bigint) Row format delimited Fields terminated by '\t' Lines terminated by '\n'  Stored as textfile ;</v>
      </c>
      <c r="AJ32" t="s">
        <v>4777</v>
      </c>
      <c r="AM32" s="16" t="str">
        <f t="shared" si="10"/>
        <v>insert into table db_custscience_interns.col_21_DB_CUSTBASE_PRODREFRESH_ods_cell_t_distinct_values_table_stats select '21' as col_id, count (distinct CELL_POSITION) as distinct_values</v>
      </c>
      <c r="AN32" t="s">
        <v>4778</v>
      </c>
      <c r="AQ32" s="16" t="str">
        <f t="shared" si="11"/>
        <v>insert into table db_custscience_interns.SUMMARY_of_DB_CUSTBASE_PRODREFRESH_ods_cell_t_distinct_values_table_stats select col_id, distinct_values from db_custscience_interns.col_21_DB_CUSTBASE_PRODREFRESH_ods_cell_t_distinct_values_table_stats ;</v>
      </c>
      <c r="AR32" t="s">
        <v>4779</v>
      </c>
      <c r="AT32" s="212" t="s">
        <v>5897</v>
      </c>
      <c r="AU32" s="212">
        <v>28</v>
      </c>
      <c r="AV32" s="212">
        <v>0</v>
      </c>
      <c r="AX32" s="16" t="str">
        <f t="shared" si="12"/>
        <v>drop table db_custscience_interns.col_21_DB_CUSTBASE_PRODREFRESH_ods_cell_t_distinct_values_table_stats;</v>
      </c>
      <c r="AY32" t="s">
        <v>4781</v>
      </c>
      <c r="BA32" s="16" t="str">
        <f t="shared" si="13"/>
        <v>create table db_custscience_interns.col_21_DB_CUSTBASE_PRODREFRESH_ods_cell_t_null_value_count_table_stats (col_id int, null_value_count bigint) Row format delimited Fields terminated by '\t' Lines terminated by '\n'  Stored as textfile ;</v>
      </c>
      <c r="BB32" t="s">
        <v>4782</v>
      </c>
      <c r="BE32" s="16" t="str">
        <f t="shared" si="2"/>
        <v xml:space="preserve">insert into table db_custscience_interns.col_21_DB_CUSTBASE_PRODREFRESH_ods_cell_t_null_value_count_table_stats select '21' as col_id, count (cell_key) as null_value_count where CELL_POSITION IS NULL </v>
      </c>
      <c r="BF32" t="s">
        <v>4783</v>
      </c>
      <c r="BI32" s="16" t="str">
        <f t="shared" si="14"/>
        <v>insert into table db_custscience_interns.SUMMARY_of_DB_CUSTBASE_PRODREFRESH_ods_cell_t_null_value_count_table_stats select col_id, null_value_count from db_custscience_interns.col_21_DB_CUSTBASE_PRODREFRESH_ods_cell_t_null_value_count_table_stats ;</v>
      </c>
      <c r="BJ32" t="s">
        <v>11902</v>
      </c>
      <c r="BL32" s="212" t="s">
        <v>11903</v>
      </c>
      <c r="BM32" s="212">
        <v>28</v>
      </c>
      <c r="BN32" s="212">
        <v>642550</v>
      </c>
      <c r="BP32" s="16" t="str">
        <f t="shared" si="15"/>
        <v>drop table db_custscience_interns.col_21_DB_CUSTBASE_PRODREFRESH_ods_cell_t_null_value_count_table_stats ;</v>
      </c>
      <c r="BQ32" t="s">
        <v>4786</v>
      </c>
    </row>
    <row r="33" spans="1:69" s="5" customFormat="1">
      <c r="A33" s="280" t="s">
        <v>11904</v>
      </c>
      <c r="B33" s="229" t="str">
        <f t="shared" si="3"/>
        <v>cell_size           double                                  </v>
      </c>
      <c r="C33" s="230">
        <f t="shared" si="4"/>
        <v>10</v>
      </c>
      <c r="D33" s="230">
        <f t="shared" si="5"/>
        <v>12</v>
      </c>
      <c r="E33" s="230"/>
      <c r="F33" s="230"/>
      <c r="G33" s="36" t="str">
        <f t="shared" si="0"/>
        <v>CELL_SIZE</v>
      </c>
      <c r="H33" s="36" t="str">
        <f t="shared" si="1"/>
        <v>        double                                  </v>
      </c>
      <c r="I33" s="226">
        <v>22</v>
      </c>
      <c r="J33" s="224">
        <f t="shared" si="6"/>
        <v>227</v>
      </c>
      <c r="K33" s="224">
        <f t="shared" si="7"/>
        <v>9452</v>
      </c>
      <c r="N33" s="231"/>
      <c r="O33" s="231"/>
      <c r="P33" s="231"/>
      <c r="R33" s="232"/>
      <c r="S33" s="232"/>
      <c r="T33" s="232"/>
      <c r="U33" s="232"/>
      <c r="V33" s="232"/>
      <c r="W33" s="232"/>
      <c r="X33" s="232"/>
      <c r="Y33" s="232"/>
      <c r="Z33" s="232"/>
      <c r="AA33" s="232"/>
      <c r="AB33" s="232"/>
      <c r="AC33" s="232"/>
      <c r="AD33" s="232"/>
      <c r="AE33" s="232"/>
      <c r="AF33" s="232"/>
      <c r="AG33" s="232"/>
      <c r="AH33" s="233" t="str">
        <f t="shared" si="8"/>
        <v>col_22</v>
      </c>
      <c r="AI33" s="234" t="str">
        <f t="shared" si="9"/>
        <v>create table db_custscience_interns.col_22_DB_CUSTBASE_PRODREFRESH_ods_cell_t_distinct_values_table_stats (col_id int, distinct_values bigint) Row format delimited Fields terminated by '\t' Lines terminated by '\n'  Stored as textfile ;</v>
      </c>
      <c r="AJ33" s="5" t="s">
        <v>4788</v>
      </c>
      <c r="AM33" s="229" t="str">
        <f t="shared" si="10"/>
        <v>insert into table db_custscience_interns.col_22_DB_CUSTBASE_PRODREFRESH_ods_cell_t_distinct_values_table_stats select '22' as col_id, count (distinct CELL_SIZE) as distinct_values</v>
      </c>
      <c r="AN33" s="5" t="s">
        <v>4789</v>
      </c>
      <c r="AQ33" s="229" t="str">
        <f t="shared" si="11"/>
        <v>insert into table db_custscience_interns.SUMMARY_of_DB_CUSTBASE_PRODREFRESH_ods_cell_t_distinct_values_table_stats select col_id, distinct_values from db_custscience_interns.col_22_DB_CUSTBASE_PRODREFRESH_ods_cell_t_distinct_values_table_stats ;</v>
      </c>
      <c r="AR33" s="5" t="s">
        <v>4790</v>
      </c>
      <c r="AT33" s="235" t="s">
        <v>6807</v>
      </c>
      <c r="AU33" s="235">
        <v>29</v>
      </c>
      <c r="AV33" s="235">
        <v>0</v>
      </c>
      <c r="AX33" s="229" t="str">
        <f t="shared" si="12"/>
        <v>drop table db_custscience_interns.col_22_DB_CUSTBASE_PRODREFRESH_ods_cell_t_distinct_values_table_stats;</v>
      </c>
      <c r="AY33" s="5" t="s">
        <v>4792</v>
      </c>
      <c r="AZ33" s="236"/>
      <c r="BA33" s="229" t="str">
        <f t="shared" si="13"/>
        <v>create table db_custscience_interns.col_22_DB_CUSTBASE_PRODREFRESH_ods_cell_t_null_value_count_table_stats (col_id int, null_value_count bigint) Row format delimited Fields terminated by '\t' Lines terminated by '\n'  Stored as textfile ;</v>
      </c>
      <c r="BB33" s="5" t="s">
        <v>4793</v>
      </c>
      <c r="BE33" s="229" t="str">
        <f t="shared" si="2"/>
        <v xml:space="preserve">insert into table db_custscience_interns.col_22_DB_CUSTBASE_PRODREFRESH_ods_cell_t_null_value_count_table_stats select '22' as col_id, count (cell_key) as null_value_count where CELL_SIZE IS NULL </v>
      </c>
      <c r="BF33" s="5" t="s">
        <v>4794</v>
      </c>
      <c r="BI33" s="229" t="str">
        <f t="shared" si="14"/>
        <v>insert into table db_custscience_interns.SUMMARY_of_DB_CUSTBASE_PRODREFRESH_ods_cell_t_null_value_count_table_stats select col_id, null_value_count from db_custscience_interns.col_22_DB_CUSTBASE_PRODREFRESH_ods_cell_t_null_value_count_table_stats ;</v>
      </c>
      <c r="BJ33" s="5" t="s">
        <v>11905</v>
      </c>
      <c r="BL33" s="235" t="s">
        <v>11906</v>
      </c>
      <c r="BM33" s="235">
        <v>29</v>
      </c>
      <c r="BN33" s="235">
        <v>642550</v>
      </c>
      <c r="BP33" s="229" t="str">
        <f t="shared" si="15"/>
        <v>drop table db_custscience_interns.col_22_DB_CUSTBASE_PRODREFRESH_ods_cell_t_null_value_count_table_stats ;</v>
      </c>
      <c r="BQ33" s="5" t="s">
        <v>4797</v>
      </c>
    </row>
    <row r="34" spans="1:69">
      <c r="A34" s="222" t="s">
        <v>11907</v>
      </c>
      <c r="B34" s="16" t="str">
        <f t="shared" si="3"/>
        <v>cell_ver            string                                  </v>
      </c>
      <c r="C34" s="20">
        <f t="shared" si="4"/>
        <v>10</v>
      </c>
      <c r="D34" s="20">
        <f t="shared" si="5"/>
        <v>12</v>
      </c>
      <c r="E34" s="20"/>
      <c r="F34" s="20"/>
      <c r="G34" s="36" t="str">
        <f t="shared" si="0"/>
        <v>CELL_VER </v>
      </c>
      <c r="H34" s="36" t="str">
        <f t="shared" si="1"/>
        <v>        string                                  </v>
      </c>
      <c r="I34" s="226">
        <v>23</v>
      </c>
      <c r="J34" s="224">
        <f t="shared" si="6"/>
        <v>184231</v>
      </c>
      <c r="K34" s="224">
        <f t="shared" si="7"/>
        <v>9462</v>
      </c>
      <c r="N34" s="169"/>
      <c r="O34" s="169"/>
      <c r="P34" s="169"/>
      <c r="R34" s="164"/>
      <c r="S34" s="164"/>
      <c r="T34" s="164"/>
      <c r="U34" s="164"/>
      <c r="V34" s="164"/>
      <c r="W34" s="164"/>
      <c r="X34" s="164"/>
      <c r="Y34" s="164"/>
      <c r="Z34" s="164"/>
      <c r="AA34" s="164"/>
      <c r="AB34" s="164"/>
      <c r="AC34" s="164"/>
      <c r="AD34" s="164"/>
      <c r="AE34" s="164"/>
      <c r="AF34" s="164"/>
      <c r="AG34" s="164"/>
      <c r="AH34" s="197" t="str">
        <f t="shared" si="8"/>
        <v>col_23</v>
      </c>
      <c r="AI34" s="196" t="str">
        <f t="shared" si="9"/>
        <v>create table db_custscience_interns.col_23_DB_CUSTBASE_PRODREFRESH_ods_cell_t_distinct_values_table_stats (col_id int, distinct_values bigint) Row format delimited Fields terminated by '\t' Lines terminated by '\n'  Stored as textfile ;</v>
      </c>
      <c r="AJ34" t="s">
        <v>4799</v>
      </c>
      <c r="AM34" s="16" t="str">
        <f t="shared" si="10"/>
        <v>insert into table db_custscience_interns.col_23_DB_CUSTBASE_PRODREFRESH_ods_cell_t_distinct_values_table_stats select '23' as col_id, count (distinct CELL_VER ) as distinct_values</v>
      </c>
      <c r="AN34" t="s">
        <v>4800</v>
      </c>
      <c r="AQ34" s="16" t="str">
        <f t="shared" si="11"/>
        <v>insert into table db_custscience_interns.SUMMARY_of_DB_CUSTBASE_PRODREFRESH_ods_cell_t_distinct_values_table_stats select col_id, distinct_values from db_custscience_interns.col_23_DB_CUSTBASE_PRODREFRESH_ods_cell_t_distinct_values_table_stats ;</v>
      </c>
      <c r="AR34" t="s">
        <v>4801</v>
      </c>
      <c r="AT34" s="212" t="s">
        <v>11908</v>
      </c>
      <c r="AU34" s="212">
        <v>30</v>
      </c>
      <c r="AV34" s="212">
        <v>3</v>
      </c>
      <c r="AX34" s="16" t="str">
        <f t="shared" si="12"/>
        <v>drop table db_custscience_interns.col_23_DB_CUSTBASE_PRODREFRESH_ods_cell_t_distinct_values_table_stats;</v>
      </c>
      <c r="AY34" t="s">
        <v>4803</v>
      </c>
      <c r="BA34" s="16" t="str">
        <f t="shared" si="13"/>
        <v>create table db_custscience_interns.col_23_DB_CUSTBASE_PRODREFRESH_ods_cell_t_null_value_count_table_stats (col_id int, null_value_count bigint) Row format delimited Fields terminated by '\t' Lines terminated by '\n'  Stored as textfile ;</v>
      </c>
      <c r="BB34" t="s">
        <v>4804</v>
      </c>
      <c r="BE34" s="16" t="str">
        <f t="shared" si="2"/>
        <v xml:space="preserve">insert into table db_custscience_interns.col_23_DB_CUSTBASE_PRODREFRESH_ods_cell_t_null_value_count_table_stats select '23' as col_id, count (cell_key) as null_value_count where CELL_VER  IS NULL </v>
      </c>
      <c r="BF34" t="s">
        <v>4805</v>
      </c>
      <c r="BI34" s="16" t="str">
        <f t="shared" si="14"/>
        <v>insert into table db_custscience_interns.SUMMARY_of_DB_CUSTBASE_PRODREFRESH_ods_cell_t_null_value_count_table_stats select col_id, null_value_count from db_custscience_interns.col_23_DB_CUSTBASE_PRODREFRESH_ods_cell_t_null_value_count_table_stats ;</v>
      </c>
      <c r="BJ34" t="s">
        <v>11909</v>
      </c>
      <c r="BL34" s="212" t="s">
        <v>11910</v>
      </c>
      <c r="BM34" s="212">
        <v>30</v>
      </c>
      <c r="BN34" s="212">
        <v>35326</v>
      </c>
      <c r="BP34" s="16" t="str">
        <f t="shared" si="15"/>
        <v>drop table db_custscience_interns.col_23_DB_CUSTBASE_PRODREFRESH_ods_cell_t_null_value_count_table_stats ;</v>
      </c>
      <c r="BQ34" t="s">
        <v>4808</v>
      </c>
    </row>
    <row r="35" spans="1:69">
      <c r="A35" s="222" t="s">
        <v>11911</v>
      </c>
      <c r="B35" s="16" t="str">
        <f t="shared" si="3"/>
        <v>est_cell_cost       double                                  </v>
      </c>
      <c r="C35" s="20">
        <f t="shared" si="4"/>
        <v>14</v>
      </c>
      <c r="D35" s="20">
        <f t="shared" si="5"/>
        <v>16</v>
      </c>
      <c r="E35" s="20"/>
      <c r="F35" s="20"/>
      <c r="G35" s="36" t="str">
        <f t="shared" si="0"/>
        <v>EST_CELL_COST</v>
      </c>
      <c r="H35" s="36" t="str">
        <f t="shared" si="1"/>
        <v>    double                                  </v>
      </c>
      <c r="I35" s="226">
        <v>24</v>
      </c>
      <c r="J35" s="224">
        <f t="shared" si="6"/>
        <v>1</v>
      </c>
      <c r="K35" s="224">
        <f t="shared" si="7"/>
        <v>616599</v>
      </c>
      <c r="N35" s="169"/>
      <c r="O35" s="169"/>
      <c r="P35" s="169"/>
      <c r="R35" s="164"/>
      <c r="S35" s="164"/>
      <c r="T35" s="164"/>
      <c r="U35" s="164"/>
      <c r="V35" s="164"/>
      <c r="W35" s="164"/>
      <c r="X35" s="164"/>
      <c r="Y35" s="164"/>
      <c r="Z35" s="164"/>
      <c r="AA35" s="164"/>
      <c r="AB35" s="164"/>
      <c r="AC35" s="164"/>
      <c r="AD35" s="164"/>
      <c r="AE35" s="164"/>
      <c r="AF35" s="164"/>
      <c r="AG35" s="164"/>
      <c r="AH35" s="197" t="str">
        <f t="shared" si="8"/>
        <v>col_24</v>
      </c>
      <c r="AI35" s="196" t="str">
        <f t="shared" si="9"/>
        <v>create table db_custscience_interns.col_24_DB_CUSTBASE_PRODREFRESH_ods_cell_t_distinct_values_table_stats (col_id int, distinct_values bigint) Row format delimited Fields terminated by '\t' Lines terminated by '\n'  Stored as textfile ;</v>
      </c>
      <c r="AJ35" t="s">
        <v>4810</v>
      </c>
      <c r="AM35" s="16" t="str">
        <f t="shared" si="10"/>
        <v>insert into table db_custscience_interns.col_24_DB_CUSTBASE_PRODREFRESH_ods_cell_t_distinct_values_table_stats select '24' as col_id, count (distinct EST_CELL_COST) as distinct_values</v>
      </c>
      <c r="AN35" t="s">
        <v>4811</v>
      </c>
      <c r="AQ35" s="16" t="str">
        <f t="shared" si="11"/>
        <v>insert into table db_custscience_interns.SUMMARY_of_DB_CUSTBASE_PRODREFRESH_ods_cell_t_distinct_values_table_stats select col_id, distinct_values from db_custscience_interns.col_24_DB_CUSTBASE_PRODREFRESH_ods_cell_t_distinct_values_table_stats ;</v>
      </c>
      <c r="AR35" t="s">
        <v>4812</v>
      </c>
      <c r="AT35" s="212" t="s">
        <v>11912</v>
      </c>
      <c r="AU35" s="212">
        <v>4</v>
      </c>
      <c r="AV35" s="212">
        <v>3626</v>
      </c>
      <c r="AX35" s="16" t="str">
        <f t="shared" si="12"/>
        <v>drop table db_custscience_interns.col_24_DB_CUSTBASE_PRODREFRESH_ods_cell_t_distinct_values_table_stats;</v>
      </c>
      <c r="AY35" t="s">
        <v>4814</v>
      </c>
      <c r="BA35" s="16" t="str">
        <f t="shared" si="13"/>
        <v>create table db_custscience_interns.col_24_DB_CUSTBASE_PRODREFRESH_ods_cell_t_null_value_count_table_stats (col_id int, null_value_count bigint) Row format delimited Fields terminated by '\t' Lines terminated by '\n'  Stored as textfile ;</v>
      </c>
      <c r="BB35" t="s">
        <v>4815</v>
      </c>
      <c r="BE35" s="16" t="str">
        <f t="shared" si="2"/>
        <v xml:space="preserve">insert into table db_custscience_interns.col_24_DB_CUSTBASE_PRODREFRESH_ods_cell_t_null_value_count_table_stats select '24' as col_id, count (cell_key) as null_value_count where EST_CELL_COST IS NULL </v>
      </c>
      <c r="BF35" t="s">
        <v>4816</v>
      </c>
      <c r="BI35" s="16" t="str">
        <f t="shared" si="14"/>
        <v>insert into table db_custscience_interns.SUMMARY_of_DB_CUSTBASE_PRODREFRESH_ods_cell_t_null_value_count_table_stats select col_id, null_value_count from db_custscience_interns.col_24_DB_CUSTBASE_PRODREFRESH_ods_cell_t_null_value_count_table_stats ;</v>
      </c>
      <c r="BJ35" t="s">
        <v>11913</v>
      </c>
      <c r="BL35" s="212" t="s">
        <v>5403</v>
      </c>
      <c r="BM35" s="212">
        <v>4</v>
      </c>
      <c r="BN35" s="212">
        <v>0</v>
      </c>
      <c r="BP35" s="16" t="str">
        <f t="shared" si="15"/>
        <v>drop table db_custscience_interns.col_24_DB_CUSTBASE_PRODREFRESH_ods_cell_t_null_value_count_table_stats ;</v>
      </c>
      <c r="BQ35" t="s">
        <v>4819</v>
      </c>
    </row>
    <row r="36" spans="1:69" s="5" customFormat="1">
      <c r="A36" s="280" t="s">
        <v>11914</v>
      </c>
      <c r="B36" s="229" t="str">
        <f t="shared" si="3"/>
        <v>est_cell_profit     double                                  </v>
      </c>
      <c r="C36" s="230">
        <f t="shared" si="4"/>
        <v>16</v>
      </c>
      <c r="D36" s="230">
        <f t="shared" si="5"/>
        <v>18</v>
      </c>
      <c r="E36" s="230"/>
      <c r="F36" s="230"/>
      <c r="G36" s="36" t="str">
        <f t="shared" si="0"/>
        <v>EST_CELL_PROFIT</v>
      </c>
      <c r="H36" s="36" t="str">
        <f t="shared" si="1"/>
        <v>  double                                  </v>
      </c>
      <c r="I36" s="226">
        <v>25</v>
      </c>
      <c r="J36" s="224">
        <f t="shared" si="6"/>
        <v>1</v>
      </c>
      <c r="K36" s="224">
        <f t="shared" si="7"/>
        <v>616599</v>
      </c>
      <c r="N36" s="231"/>
      <c r="O36" s="231"/>
      <c r="P36" s="231"/>
      <c r="R36" s="232"/>
      <c r="S36" s="232"/>
      <c r="T36" s="232"/>
      <c r="U36" s="232"/>
      <c r="V36" s="232"/>
      <c r="W36" s="232"/>
      <c r="X36" s="232"/>
      <c r="Y36" s="232"/>
      <c r="Z36" s="232"/>
      <c r="AA36" s="232"/>
      <c r="AB36" s="232"/>
      <c r="AC36" s="232"/>
      <c r="AD36" s="232"/>
      <c r="AE36" s="232"/>
      <c r="AF36" s="232"/>
      <c r="AG36" s="232"/>
      <c r="AH36" s="233" t="str">
        <f t="shared" si="8"/>
        <v>col_25</v>
      </c>
      <c r="AI36" s="234" t="str">
        <f t="shared" si="9"/>
        <v>create table db_custscience_interns.col_25_DB_CUSTBASE_PRODREFRESH_ods_cell_t_distinct_values_table_stats (col_id int, distinct_values bigint) Row format delimited Fields terminated by '\t' Lines terminated by '\n'  Stored as textfile ;</v>
      </c>
      <c r="AJ36" s="5" t="s">
        <v>4821</v>
      </c>
      <c r="AM36" s="229" t="str">
        <f t="shared" si="10"/>
        <v>insert into table db_custscience_interns.col_25_DB_CUSTBASE_PRODREFRESH_ods_cell_t_distinct_values_table_stats select '25' as col_id, count (distinct EST_CELL_PROFIT) as distinct_values</v>
      </c>
      <c r="AN36" s="5" t="s">
        <v>4822</v>
      </c>
      <c r="AO36" s="237"/>
      <c r="AQ36" s="229" t="str">
        <f t="shared" si="11"/>
        <v>insert into table db_custscience_interns.SUMMARY_of_DB_CUSTBASE_PRODREFRESH_ods_cell_t_distinct_values_table_stats select col_id, distinct_values from db_custscience_interns.col_25_DB_CUSTBASE_PRODREFRESH_ods_cell_t_distinct_values_table_stats ;</v>
      </c>
      <c r="AR36" s="5" t="s">
        <v>4823</v>
      </c>
      <c r="AT36" s="235" t="s">
        <v>11915</v>
      </c>
      <c r="AU36" s="235">
        <v>31</v>
      </c>
      <c r="AV36" s="235">
        <v>3</v>
      </c>
      <c r="AX36" s="229" t="str">
        <f t="shared" si="12"/>
        <v>drop table db_custscience_interns.col_25_DB_CUSTBASE_PRODREFRESH_ods_cell_t_distinct_values_table_stats;</v>
      </c>
      <c r="AY36" s="5" t="s">
        <v>4825</v>
      </c>
      <c r="AZ36" s="236"/>
      <c r="BA36" s="229" t="str">
        <f t="shared" si="13"/>
        <v>create table db_custscience_interns.col_25_DB_CUSTBASE_PRODREFRESH_ods_cell_t_null_value_count_table_stats (col_id int, null_value_count bigint) Row format delimited Fields terminated by '\t' Lines terminated by '\n'  Stored as textfile ;</v>
      </c>
      <c r="BB36" s="5" t="s">
        <v>4826</v>
      </c>
      <c r="BE36" s="229" t="str">
        <f t="shared" si="2"/>
        <v xml:space="preserve">insert into table db_custscience_interns.col_25_DB_CUSTBASE_PRODREFRESH_ods_cell_t_null_value_count_table_stats select '25' as col_id, count (cell_key) as null_value_count where EST_CELL_PROFIT IS NULL </v>
      </c>
      <c r="BF36" s="5" t="s">
        <v>4827</v>
      </c>
      <c r="BI36" s="229" t="str">
        <f t="shared" si="14"/>
        <v>insert into table db_custscience_interns.SUMMARY_of_DB_CUSTBASE_PRODREFRESH_ods_cell_t_null_value_count_table_stats select col_id, null_value_count from db_custscience_interns.col_25_DB_CUSTBASE_PRODREFRESH_ods_cell_t_null_value_count_table_stats ;</v>
      </c>
      <c r="BJ36" s="5" t="s">
        <v>11916</v>
      </c>
      <c r="BL36" s="235" t="s">
        <v>11917</v>
      </c>
      <c r="BM36" s="235">
        <v>31</v>
      </c>
      <c r="BN36" s="235">
        <v>642368</v>
      </c>
      <c r="BP36" s="229" t="str">
        <f t="shared" si="15"/>
        <v>drop table db_custscience_interns.col_25_DB_CUSTBASE_PRODREFRESH_ods_cell_t_null_value_count_table_stats ;</v>
      </c>
      <c r="BQ36" s="5" t="s">
        <v>4830</v>
      </c>
    </row>
    <row r="37" spans="1:69">
      <c r="A37" s="222" t="s">
        <v>11918</v>
      </c>
      <c r="B37" s="16" t="str">
        <f t="shared" si="3"/>
        <v>est_cell_response_rate double                                  </v>
      </c>
      <c r="C37" s="20">
        <f t="shared" si="4"/>
        <v>23</v>
      </c>
      <c r="D37" s="20">
        <f t="shared" si="5"/>
        <v>30</v>
      </c>
      <c r="E37" s="20"/>
      <c r="F37" s="20"/>
      <c r="G37" s="36" t="str">
        <f t="shared" si="0"/>
        <v>EST_CELL_RESPONSE_RATE</v>
      </c>
      <c r="H37" s="36" t="str">
        <f t="shared" si="1"/>
        <v>ouble                                  </v>
      </c>
      <c r="I37" s="226">
        <v>26</v>
      </c>
      <c r="J37" s="224">
        <f t="shared" si="6"/>
        <v>0</v>
      </c>
      <c r="K37" s="224">
        <f t="shared" si="7"/>
        <v>642550</v>
      </c>
      <c r="M37" s="238"/>
      <c r="N37" s="239"/>
      <c r="O37" s="169"/>
      <c r="P37" s="169"/>
      <c r="R37" s="164"/>
      <c r="S37" s="164"/>
      <c r="T37" s="164"/>
      <c r="U37" s="164"/>
      <c r="V37" s="164"/>
      <c r="W37" s="164"/>
      <c r="X37" s="164"/>
      <c r="Y37" s="164"/>
      <c r="Z37" s="164"/>
      <c r="AA37" s="164"/>
      <c r="AB37" s="164"/>
      <c r="AC37" s="164"/>
      <c r="AD37" s="164"/>
      <c r="AE37" s="164"/>
      <c r="AF37" s="164"/>
      <c r="AG37" s="164"/>
      <c r="AH37" s="197" t="str">
        <f t="shared" si="8"/>
        <v>col_26</v>
      </c>
      <c r="AI37" s="196" t="str">
        <f t="shared" si="9"/>
        <v>create table db_custscience_interns.col_26_DB_CUSTBASE_PRODREFRESH_ods_cell_t_distinct_values_table_stats (col_id int, distinct_values bigint) Row format delimited Fields terminated by '\t' Lines terminated by '\n'  Stored as textfile ;</v>
      </c>
      <c r="AJ37" t="s">
        <v>4832</v>
      </c>
      <c r="AM37" s="16" t="str">
        <f t="shared" si="10"/>
        <v>insert into table db_custscience_interns.col_26_DB_CUSTBASE_PRODREFRESH_ods_cell_t_distinct_values_table_stats select '26' as col_id, count (distinct EST_CELL_RESPONSE_RATE) as distinct_values</v>
      </c>
      <c r="AN37" t="s">
        <v>4833</v>
      </c>
      <c r="AQ37" s="16" t="str">
        <f t="shared" si="11"/>
        <v>insert into table db_custscience_interns.SUMMARY_of_DB_CUSTBASE_PRODREFRESH_ods_cell_t_distinct_values_table_stats select col_id, distinct_values from db_custscience_interns.col_26_DB_CUSTBASE_PRODREFRESH_ods_cell_t_distinct_values_table_stats ;</v>
      </c>
      <c r="AR37" t="s">
        <v>4834</v>
      </c>
      <c r="AT37" s="212" t="s">
        <v>11919</v>
      </c>
      <c r="AU37" s="212">
        <v>32</v>
      </c>
      <c r="AV37" s="212">
        <v>126</v>
      </c>
      <c r="AX37" s="16" t="str">
        <f t="shared" si="12"/>
        <v>drop table db_custscience_interns.col_26_DB_CUSTBASE_PRODREFRESH_ods_cell_t_distinct_values_table_stats;</v>
      </c>
      <c r="AY37" t="s">
        <v>4836</v>
      </c>
      <c r="BA37" s="16" t="str">
        <f t="shared" si="13"/>
        <v>create table db_custscience_interns.col_26_DB_CUSTBASE_PRODREFRESH_ods_cell_t_null_value_count_table_stats (col_id int, null_value_count bigint) Row format delimited Fields terminated by '\t' Lines terminated by '\n'  Stored as textfile ;</v>
      </c>
      <c r="BB37" t="s">
        <v>4837</v>
      </c>
      <c r="BE37" s="16" t="str">
        <f t="shared" si="2"/>
        <v xml:space="preserve">insert into table db_custscience_interns.col_26_DB_CUSTBASE_PRODREFRESH_ods_cell_t_null_value_count_table_stats select '26' as col_id, count (cell_key) as null_value_count where EST_CELL_RESPONSE_RATE IS NULL </v>
      </c>
      <c r="BF37" t="s">
        <v>4838</v>
      </c>
      <c r="BI37" s="16" t="str">
        <f t="shared" si="14"/>
        <v>insert into table db_custscience_interns.SUMMARY_of_DB_CUSTBASE_PRODREFRESH_ods_cell_t_null_value_count_table_stats select col_id, null_value_count from db_custscience_interns.col_26_DB_CUSTBASE_PRODREFRESH_ods_cell_t_null_value_count_table_stats ;</v>
      </c>
      <c r="BJ37" t="s">
        <v>11920</v>
      </c>
      <c r="BL37" s="212" t="s">
        <v>11921</v>
      </c>
      <c r="BM37" s="212">
        <v>32</v>
      </c>
      <c r="BN37" s="212">
        <v>512551</v>
      </c>
      <c r="BP37" s="16" t="str">
        <f t="shared" si="15"/>
        <v>drop table db_custscience_interns.col_26_DB_CUSTBASE_PRODREFRESH_ods_cell_t_null_value_count_table_stats ;</v>
      </c>
      <c r="BQ37" t="s">
        <v>4841</v>
      </c>
    </row>
    <row r="38" spans="1:69">
      <c r="A38" s="222" t="s">
        <v>11922</v>
      </c>
      <c r="B38" s="16" t="str">
        <f t="shared" si="3"/>
        <v>est_cell_revenue    double                                  </v>
      </c>
      <c r="C38" s="20">
        <f t="shared" si="4"/>
        <v>18</v>
      </c>
      <c r="D38" s="20">
        <f t="shared" si="5"/>
        <v>20</v>
      </c>
      <c r="E38" s="20"/>
      <c r="F38" s="20"/>
      <c r="G38" s="36" t="str">
        <f t="shared" si="0"/>
        <v>EST_CELL_REVENUE </v>
      </c>
      <c r="H38" s="36" t="str">
        <f t="shared" si="1"/>
        <v>double                                  </v>
      </c>
      <c r="I38" s="226">
        <v>27</v>
      </c>
      <c r="J38" s="224">
        <f t="shared" si="6"/>
        <v>1</v>
      </c>
      <c r="K38" s="224">
        <f t="shared" si="7"/>
        <v>616599</v>
      </c>
      <c r="M38" s="238"/>
      <c r="N38" s="239"/>
      <c r="O38" s="239"/>
      <c r="P38" s="169"/>
      <c r="R38" s="164"/>
      <c r="S38" s="164"/>
      <c r="T38" s="164"/>
      <c r="U38" s="164"/>
      <c r="V38" s="164"/>
      <c r="W38" s="164"/>
      <c r="X38" s="164"/>
      <c r="Y38" s="164"/>
      <c r="Z38" s="164"/>
      <c r="AA38" s="164"/>
      <c r="AB38" s="164"/>
      <c r="AC38" s="164"/>
      <c r="AD38" s="164"/>
      <c r="AE38" s="164"/>
      <c r="AF38" s="164"/>
      <c r="AG38" s="164"/>
      <c r="AH38" s="197" t="str">
        <f t="shared" si="8"/>
        <v>col_27</v>
      </c>
      <c r="AI38" s="196" t="str">
        <f t="shared" si="9"/>
        <v>create table db_custscience_interns.col_27_DB_CUSTBASE_PRODREFRESH_ods_cell_t_distinct_values_table_stats (col_id int, distinct_values bigint) Row format delimited Fields terminated by '\t' Lines terminated by '\n'  Stored as textfile ;</v>
      </c>
      <c r="AJ38" t="s">
        <v>4843</v>
      </c>
      <c r="AM38" s="16" t="str">
        <f t="shared" si="10"/>
        <v>insert into table db_custscience_interns.col_27_DB_CUSTBASE_PRODREFRESH_ods_cell_t_distinct_values_table_stats select '27' as col_id, count (distinct EST_CELL_REVENUE ) as distinct_values</v>
      </c>
      <c r="AN38" t="s">
        <v>4844</v>
      </c>
      <c r="AQ38" s="16" t="str">
        <f t="shared" si="11"/>
        <v>insert into table db_custscience_interns.SUMMARY_of_DB_CUSTBASE_PRODREFRESH_ods_cell_t_distinct_values_table_stats select col_id, distinct_values from db_custscience_interns.col_27_DB_CUSTBASE_PRODREFRESH_ods_cell_t_distinct_values_table_stats ;</v>
      </c>
      <c r="AR38" t="s">
        <v>4845</v>
      </c>
      <c r="AT38" s="212" t="s">
        <v>11923</v>
      </c>
      <c r="AU38" s="212">
        <v>33</v>
      </c>
      <c r="AV38" s="212">
        <v>16</v>
      </c>
      <c r="AX38" s="16" t="str">
        <f t="shared" si="12"/>
        <v>drop table db_custscience_interns.col_27_DB_CUSTBASE_PRODREFRESH_ods_cell_t_distinct_values_table_stats;</v>
      </c>
      <c r="AY38" t="s">
        <v>4847</v>
      </c>
      <c r="BA38" s="16" t="str">
        <f t="shared" si="13"/>
        <v>create table db_custscience_interns.col_27_DB_CUSTBASE_PRODREFRESH_ods_cell_t_null_value_count_table_stats (col_id int, null_value_count bigint) Row format delimited Fields terminated by '\t' Lines terminated by '\n'  Stored as textfile ;</v>
      </c>
      <c r="BB38" t="s">
        <v>4848</v>
      </c>
      <c r="BE38" s="16" t="str">
        <f t="shared" si="2"/>
        <v xml:space="preserve">insert into table db_custscience_interns.col_27_DB_CUSTBASE_PRODREFRESH_ods_cell_t_null_value_count_table_stats select '27' as col_id, count (cell_key) as null_value_count where EST_CELL_REVENUE  IS NULL </v>
      </c>
      <c r="BF38" t="s">
        <v>4849</v>
      </c>
      <c r="BI38" s="16" t="str">
        <f t="shared" si="14"/>
        <v>insert into table db_custscience_interns.SUMMARY_of_DB_CUSTBASE_PRODREFRESH_ods_cell_t_null_value_count_table_stats select col_id, null_value_count from db_custscience_interns.col_27_DB_CUSTBASE_PRODREFRESH_ods_cell_t_null_value_count_table_stats ;</v>
      </c>
      <c r="BJ38" t="s">
        <v>11924</v>
      </c>
      <c r="BL38" s="212" t="s">
        <v>11925</v>
      </c>
      <c r="BM38" s="212">
        <v>33</v>
      </c>
      <c r="BN38" s="212">
        <v>47295</v>
      </c>
      <c r="BP38" s="16" t="str">
        <f t="shared" si="15"/>
        <v>drop table db_custscience_interns.col_27_DB_CUSTBASE_PRODREFRESH_ods_cell_t_null_value_count_table_stats ;</v>
      </c>
      <c r="BQ38" t="s">
        <v>4852</v>
      </c>
    </row>
    <row r="39" spans="1:69" s="5" customFormat="1">
      <c r="A39" s="280" t="s">
        <v>11926</v>
      </c>
      <c r="B39" s="229" t="str">
        <f t="shared" si="3"/>
        <v>est_profit_per_response double                                  </v>
      </c>
      <c r="C39" s="230">
        <f t="shared" si="4"/>
        <v>24</v>
      </c>
      <c r="D39" s="230">
        <f t="shared" si="5"/>
        <v>31</v>
      </c>
      <c r="E39" s="230"/>
      <c r="F39" s="230"/>
      <c r="G39" s="240" t="str">
        <f t="shared" si="0"/>
        <v>EST_PROFIT_PER_RESPONSE</v>
      </c>
      <c r="H39" s="240" t="str">
        <f t="shared" si="1"/>
        <v>ouble                                  </v>
      </c>
      <c r="I39" s="241">
        <v>28</v>
      </c>
      <c r="J39" s="224">
        <f t="shared" si="6"/>
        <v>0</v>
      </c>
      <c r="K39" s="224">
        <f t="shared" si="7"/>
        <v>642550</v>
      </c>
      <c r="M39" s="242"/>
      <c r="N39" s="243"/>
      <c r="O39" s="243"/>
      <c r="P39" s="231"/>
      <c r="R39" s="232"/>
      <c r="S39" s="232"/>
      <c r="T39" s="232"/>
      <c r="U39" s="232"/>
      <c r="V39" s="232"/>
      <c r="W39" s="232"/>
      <c r="X39" s="232"/>
      <c r="Y39" s="232"/>
      <c r="Z39" s="232"/>
      <c r="AA39" s="232"/>
      <c r="AB39" s="232"/>
      <c r="AC39" s="232"/>
      <c r="AD39" s="232"/>
      <c r="AE39" s="232"/>
      <c r="AF39" s="232"/>
      <c r="AG39" s="232"/>
      <c r="AH39" s="233" t="str">
        <f t="shared" si="8"/>
        <v>col_28</v>
      </c>
      <c r="AI39" s="234" t="str">
        <f t="shared" si="9"/>
        <v>create table db_custscience_interns.col_28_DB_CUSTBASE_PRODREFRESH_ods_cell_t_distinct_values_table_stats (col_id int, distinct_values bigint) Row format delimited Fields terminated by '\t' Lines terminated by '\n'  Stored as textfile ;</v>
      </c>
      <c r="AJ39" s="5" t="s">
        <v>4854</v>
      </c>
      <c r="AM39" s="229" t="str">
        <f t="shared" si="10"/>
        <v>insert into table db_custscience_interns.col_28_DB_CUSTBASE_PRODREFRESH_ods_cell_t_distinct_values_table_stats select '28' as col_id, count (distinct EST_PROFIT_PER_RESPONSE) as distinct_values</v>
      </c>
      <c r="AN39" s="5" t="s">
        <v>4855</v>
      </c>
      <c r="AQ39" s="229" t="str">
        <f t="shared" si="11"/>
        <v>insert into table db_custscience_interns.SUMMARY_of_DB_CUSTBASE_PRODREFRESH_ods_cell_t_distinct_values_table_stats select col_id, distinct_values from db_custscience_interns.col_28_DB_CUSTBASE_PRODREFRESH_ods_cell_t_distinct_values_table_stats ;</v>
      </c>
      <c r="AR39" s="5" t="s">
        <v>4856</v>
      </c>
      <c r="AT39" s="235" t="s">
        <v>11927</v>
      </c>
      <c r="AU39" s="235">
        <v>34</v>
      </c>
      <c r="AV39" s="235">
        <v>104</v>
      </c>
      <c r="AX39" s="229" t="str">
        <f t="shared" si="12"/>
        <v>drop table db_custscience_interns.col_28_DB_CUSTBASE_PRODREFRESH_ods_cell_t_distinct_values_table_stats;</v>
      </c>
      <c r="AY39" s="5" t="s">
        <v>4858</v>
      </c>
      <c r="AZ39" s="236"/>
      <c r="BA39" s="229" t="str">
        <f t="shared" si="13"/>
        <v>create table db_custscience_interns.col_28_DB_CUSTBASE_PRODREFRESH_ods_cell_t_null_value_count_table_stats (col_id int, null_value_count bigint) Row format delimited Fields terminated by '\t' Lines terminated by '\n'  Stored as textfile ;</v>
      </c>
      <c r="BB39" s="5" t="s">
        <v>4859</v>
      </c>
      <c r="BE39" s="229" t="str">
        <f t="shared" si="2"/>
        <v xml:space="preserve">insert into table db_custscience_interns.col_28_DB_CUSTBASE_PRODREFRESH_ods_cell_t_null_value_count_table_stats select '28' as col_id, count (cell_key) as null_value_count where EST_PROFIT_PER_RESPONSE IS NULL </v>
      </c>
      <c r="BF39" s="5" t="s">
        <v>4860</v>
      </c>
      <c r="BI39" s="229" t="str">
        <f t="shared" si="14"/>
        <v>insert into table db_custscience_interns.SUMMARY_of_DB_CUSTBASE_PRODREFRESH_ods_cell_t_null_value_count_table_stats select col_id, null_value_count from db_custscience_interns.col_28_DB_CUSTBASE_PRODREFRESH_ods_cell_t_null_value_count_table_stats ;</v>
      </c>
      <c r="BJ39" s="5" t="s">
        <v>11928</v>
      </c>
      <c r="BL39" s="235" t="s">
        <v>11929</v>
      </c>
      <c r="BM39" s="235">
        <v>34</v>
      </c>
      <c r="BN39" s="235">
        <v>9616</v>
      </c>
      <c r="BP39" s="229" t="str">
        <f t="shared" si="15"/>
        <v>drop table db_custscience_interns.col_28_DB_CUSTBASE_PRODREFRESH_ods_cell_t_null_value_count_table_stats ;</v>
      </c>
      <c r="BQ39" s="5" t="s">
        <v>4863</v>
      </c>
    </row>
    <row r="40" spans="1:69">
      <c r="A40" s="222" t="s">
        <v>11930</v>
      </c>
      <c r="B40" s="16" t="str">
        <f t="shared" si="3"/>
        <v>est_revenue_per_response double                                  </v>
      </c>
      <c r="C40" s="20">
        <f t="shared" si="4"/>
        <v>25</v>
      </c>
      <c r="D40" s="244">
        <f t="shared" si="5"/>
        <v>32</v>
      </c>
      <c r="E40" s="244"/>
      <c r="F40" s="244"/>
      <c r="G40" s="245" t="str">
        <f t="shared" si="0"/>
        <v>EST_REVENUE_PER_RESPONSE</v>
      </c>
      <c r="H40" s="245" t="str">
        <f t="shared" si="1"/>
        <v>ouble                                  </v>
      </c>
      <c r="I40" s="246">
        <v>29</v>
      </c>
      <c r="J40" s="224">
        <f t="shared" si="6"/>
        <v>0</v>
      </c>
      <c r="K40" s="224">
        <f t="shared" si="7"/>
        <v>642550</v>
      </c>
      <c r="L40" s="12"/>
      <c r="M40" s="238"/>
      <c r="N40" s="247"/>
      <c r="O40" s="239"/>
      <c r="P40" s="169"/>
      <c r="R40" s="164"/>
      <c r="S40" s="164"/>
      <c r="T40" s="164"/>
      <c r="U40" s="164"/>
      <c r="V40" s="164"/>
      <c r="W40" s="164"/>
      <c r="X40" s="164"/>
      <c r="Y40" s="164"/>
      <c r="Z40" s="164"/>
      <c r="AA40" s="164"/>
      <c r="AB40" s="164"/>
      <c r="AC40" s="164"/>
      <c r="AD40" s="164"/>
      <c r="AE40" s="164"/>
      <c r="AF40" s="164"/>
      <c r="AG40" s="164"/>
      <c r="AH40" s="197" t="str">
        <f t="shared" si="8"/>
        <v>col_29</v>
      </c>
      <c r="AI40" s="196" t="str">
        <f t="shared" si="9"/>
        <v>create table db_custscience_interns.col_29_DB_CUSTBASE_PRODREFRESH_ods_cell_t_distinct_values_table_stats (col_id int, distinct_values bigint) Row format delimited Fields terminated by '\t' Lines terminated by '\n'  Stored as textfile ;</v>
      </c>
      <c r="AJ40" t="s">
        <v>4865</v>
      </c>
      <c r="AM40" s="16" t="str">
        <f t="shared" si="10"/>
        <v>insert into table db_custscience_interns.col_29_DB_CUSTBASE_PRODREFRESH_ods_cell_t_distinct_values_table_stats select '29' as col_id, count (distinct EST_REVENUE_PER_RESPONSE) as distinct_values</v>
      </c>
      <c r="AN40" t="s">
        <v>4866</v>
      </c>
      <c r="AQ40" s="16" t="str">
        <f t="shared" si="11"/>
        <v>insert into table db_custscience_interns.SUMMARY_of_DB_CUSTBASE_PRODREFRESH_ods_cell_t_distinct_values_table_stats select col_id, distinct_values from db_custscience_interns.col_29_DB_CUSTBASE_PRODREFRESH_ods_cell_t_distinct_values_table_stats ;</v>
      </c>
      <c r="AR40" t="s">
        <v>4867</v>
      </c>
      <c r="AT40" s="212" t="s">
        <v>4868</v>
      </c>
      <c r="AU40" s="212">
        <v>35</v>
      </c>
      <c r="AV40" s="212">
        <v>1</v>
      </c>
      <c r="AX40" s="16" t="str">
        <f t="shared" si="12"/>
        <v>drop table db_custscience_interns.col_29_DB_CUSTBASE_PRODREFRESH_ods_cell_t_distinct_values_table_stats;</v>
      </c>
      <c r="AY40" t="s">
        <v>4869</v>
      </c>
      <c r="BA40" s="16" t="str">
        <f t="shared" si="13"/>
        <v>create table db_custscience_interns.col_29_DB_CUSTBASE_PRODREFRESH_ods_cell_t_null_value_count_table_stats (col_id int, null_value_count bigint) Row format delimited Fields terminated by '\t' Lines terminated by '\n'  Stored as textfile ;</v>
      </c>
      <c r="BB40" t="s">
        <v>4870</v>
      </c>
      <c r="BE40" s="16" t="str">
        <f t="shared" si="2"/>
        <v xml:space="preserve">insert into table db_custscience_interns.col_29_DB_CUSTBASE_PRODREFRESH_ods_cell_t_null_value_count_table_stats select '29' as col_id, count (cell_key) as null_value_count where EST_REVENUE_PER_RESPONSE IS NULL </v>
      </c>
      <c r="BF40" t="s">
        <v>4871</v>
      </c>
      <c r="BI40" s="16" t="str">
        <f t="shared" si="14"/>
        <v>insert into table db_custscience_interns.SUMMARY_of_DB_CUSTBASE_PRODREFRESH_ods_cell_t_null_value_count_table_stats select col_id, null_value_count from db_custscience_interns.col_29_DB_CUSTBASE_PRODREFRESH_ods_cell_t_null_value_count_table_stats ;</v>
      </c>
      <c r="BJ40" t="s">
        <v>11931</v>
      </c>
      <c r="BL40" s="212" t="s">
        <v>11932</v>
      </c>
      <c r="BM40" s="212">
        <v>35</v>
      </c>
      <c r="BN40" s="212">
        <v>642536</v>
      </c>
      <c r="BP40" s="16" t="str">
        <f t="shared" si="15"/>
        <v>drop table db_custscience_interns.col_29_DB_CUSTBASE_PRODREFRESH_ods_cell_t_null_value_count_table_stats ;</v>
      </c>
      <c r="BQ40" t="s">
        <v>4874</v>
      </c>
    </row>
    <row r="41" spans="1:69">
      <c r="A41" s="222" t="s">
        <v>11933</v>
      </c>
      <c r="B41" s="16" t="str">
        <f t="shared" si="3"/>
        <v>is_control          string                                  </v>
      </c>
      <c r="C41" s="20">
        <f t="shared" si="4"/>
        <v>12</v>
      </c>
      <c r="D41" s="244">
        <f t="shared" si="5"/>
        <v>14</v>
      </c>
      <c r="E41" s="244"/>
      <c r="F41" s="244"/>
      <c r="G41" s="245" t="str">
        <f t="shared" si="0"/>
        <v>IS_CONTROL </v>
      </c>
      <c r="H41" s="245" t="str">
        <f t="shared" si="1"/>
        <v>      string                                  </v>
      </c>
      <c r="I41" s="246">
        <v>30</v>
      </c>
      <c r="J41" s="224">
        <f t="shared" si="6"/>
        <v>3</v>
      </c>
      <c r="K41" s="224">
        <f t="shared" si="7"/>
        <v>35326</v>
      </c>
      <c r="L41" s="12"/>
      <c r="M41" s="238"/>
      <c r="N41" s="239"/>
      <c r="O41" s="239"/>
      <c r="P41" s="169"/>
      <c r="R41" s="164"/>
      <c r="S41" s="164"/>
      <c r="T41" s="164"/>
      <c r="U41" s="164"/>
      <c r="V41" s="164"/>
      <c r="W41" s="164"/>
      <c r="X41" s="164"/>
      <c r="Y41" s="164"/>
      <c r="Z41" s="164"/>
      <c r="AA41" s="164"/>
      <c r="AB41" s="164"/>
      <c r="AC41" s="164"/>
      <c r="AD41" s="164"/>
      <c r="AE41" s="164"/>
      <c r="AF41" s="164"/>
      <c r="AG41" s="164"/>
      <c r="AH41" s="197" t="str">
        <f t="shared" si="8"/>
        <v>col_30</v>
      </c>
      <c r="AI41" s="196" t="str">
        <f t="shared" si="9"/>
        <v>create table db_custscience_interns.col_30_DB_CUSTBASE_PRODREFRESH_ods_cell_t_distinct_values_table_stats (col_id int, distinct_values bigint) Row format delimited Fields terminated by '\t' Lines terminated by '\n'  Stored as textfile ;</v>
      </c>
      <c r="AJ41" t="s">
        <v>4876</v>
      </c>
      <c r="AM41" s="16" t="str">
        <f t="shared" si="10"/>
        <v>insert into table db_custscience_interns.col_30_DB_CUSTBASE_PRODREFRESH_ods_cell_t_distinct_values_table_stats select '30' as col_id, count (distinct IS_CONTROL ) as distinct_values</v>
      </c>
      <c r="AN41" t="s">
        <v>4877</v>
      </c>
      <c r="AQ41" s="16" t="str">
        <f t="shared" si="11"/>
        <v>insert into table db_custscience_interns.SUMMARY_of_DB_CUSTBASE_PRODREFRESH_ods_cell_t_distinct_values_table_stats select col_id, distinct_values from db_custscience_interns.col_30_DB_CUSTBASE_PRODREFRESH_ods_cell_t_distinct_values_table_stats ;</v>
      </c>
      <c r="AR41" t="s">
        <v>4878</v>
      </c>
      <c r="AT41" s="212" t="s">
        <v>11934</v>
      </c>
      <c r="AU41" s="212">
        <v>36</v>
      </c>
      <c r="AV41" s="212">
        <v>5156</v>
      </c>
      <c r="AX41" s="16" t="str">
        <f t="shared" si="12"/>
        <v>drop table db_custscience_interns.col_30_DB_CUSTBASE_PRODREFRESH_ods_cell_t_distinct_values_table_stats;</v>
      </c>
      <c r="AY41" t="s">
        <v>4880</v>
      </c>
      <c r="BA41" s="16" t="str">
        <f t="shared" si="13"/>
        <v>create table db_custscience_interns.col_30_DB_CUSTBASE_PRODREFRESH_ods_cell_t_null_value_count_table_stats (col_id int, null_value_count bigint) Row format delimited Fields terminated by '\t' Lines terminated by '\n'  Stored as textfile ;</v>
      </c>
      <c r="BB41" t="s">
        <v>4881</v>
      </c>
      <c r="BE41" s="16" t="str">
        <f t="shared" si="2"/>
        <v xml:space="preserve">insert into table db_custscience_interns.col_30_DB_CUSTBASE_PRODREFRESH_ods_cell_t_null_value_count_table_stats select '30' as col_id, count (cell_key) as null_value_count where IS_CONTROL  IS NULL </v>
      </c>
      <c r="BF41" t="s">
        <v>4882</v>
      </c>
      <c r="BI41" s="16" t="str">
        <f t="shared" si="14"/>
        <v>insert into table db_custscience_interns.SUMMARY_of_DB_CUSTBASE_PRODREFRESH_ods_cell_t_null_value_count_table_stats select col_id, null_value_count from db_custscience_interns.col_30_DB_CUSTBASE_PRODREFRESH_ods_cell_t_null_value_count_table_stats ;</v>
      </c>
      <c r="BJ41" t="s">
        <v>11935</v>
      </c>
      <c r="BL41" s="212" t="s">
        <v>11936</v>
      </c>
      <c r="BM41" s="212">
        <v>36</v>
      </c>
      <c r="BN41" s="212">
        <v>9809</v>
      </c>
      <c r="BP41" s="16" t="str">
        <f t="shared" si="15"/>
        <v>drop table db_custscience_interns.col_30_DB_CUSTBASE_PRODREFRESH_ods_cell_t_null_value_count_table_stats ;</v>
      </c>
      <c r="BQ41" t="s">
        <v>4885</v>
      </c>
    </row>
    <row r="42" spans="1:69">
      <c r="A42" s="222" t="s">
        <v>11937</v>
      </c>
      <c r="B42" s="16" t="str">
        <f t="shared" si="3"/>
        <v>output_channel_label string                                  </v>
      </c>
      <c r="C42" s="20">
        <f t="shared" si="4"/>
        <v>21</v>
      </c>
      <c r="D42" s="244">
        <f t="shared" si="5"/>
        <v>28</v>
      </c>
      <c r="E42" s="244"/>
      <c r="F42" s="244"/>
      <c r="G42" s="245" t="str">
        <f t="shared" si="0"/>
        <v>OUTPUT_CHANNEL_LABEL</v>
      </c>
      <c r="H42" s="245" t="str">
        <f t="shared" si="1"/>
        <v>tring                                  </v>
      </c>
      <c r="I42" s="246">
        <v>31</v>
      </c>
      <c r="J42" s="224">
        <f t="shared" si="6"/>
        <v>3</v>
      </c>
      <c r="K42" s="224">
        <f t="shared" si="7"/>
        <v>642368</v>
      </c>
      <c r="L42" s="12"/>
      <c r="M42" s="12"/>
      <c r="N42" s="169"/>
      <c r="O42" s="239"/>
      <c r="P42" s="169"/>
      <c r="R42" s="164"/>
      <c r="S42" s="164"/>
      <c r="T42" s="164"/>
      <c r="U42" s="164"/>
      <c r="V42" s="164"/>
      <c r="W42" s="164"/>
      <c r="X42" s="164"/>
      <c r="Y42" s="164"/>
      <c r="Z42" s="164"/>
      <c r="AA42" s="164"/>
      <c r="AB42" s="164"/>
      <c r="AC42" s="164"/>
      <c r="AD42" s="164"/>
      <c r="AE42" s="164"/>
      <c r="AF42" s="164"/>
      <c r="AG42" s="164"/>
      <c r="AH42" s="197" t="str">
        <f t="shared" si="8"/>
        <v>col_31</v>
      </c>
      <c r="AI42" s="196" t="str">
        <f t="shared" si="9"/>
        <v>create table db_custscience_interns.col_31_DB_CUSTBASE_PRODREFRESH_ods_cell_t_distinct_values_table_stats (col_id int, distinct_values bigint) Row format delimited Fields terminated by '\t' Lines terminated by '\n'  Stored as textfile ;</v>
      </c>
      <c r="AJ42" t="s">
        <v>4887</v>
      </c>
      <c r="AM42" s="16" t="str">
        <f t="shared" si="10"/>
        <v>insert into table db_custscience_interns.col_31_DB_CUSTBASE_PRODREFRESH_ods_cell_t_distinct_values_table_stats select '31' as col_id, count (distinct OUTPUT_CHANNEL_LABEL) as distinct_values</v>
      </c>
      <c r="AN42" t="s">
        <v>4888</v>
      </c>
      <c r="AQ42" s="16" t="str">
        <f t="shared" si="11"/>
        <v>insert into table db_custscience_interns.SUMMARY_of_DB_CUSTBASE_PRODREFRESH_ods_cell_t_distinct_values_table_stats select col_id, distinct_values from db_custscience_interns.col_31_DB_CUSTBASE_PRODREFRESH_ods_cell_t_distinct_values_table_stats ;</v>
      </c>
      <c r="AR42" t="s">
        <v>4889</v>
      </c>
      <c r="AT42" s="212" t="s">
        <v>11938</v>
      </c>
      <c r="AU42" s="212">
        <v>37</v>
      </c>
      <c r="AV42" s="212">
        <v>3389</v>
      </c>
      <c r="AX42" s="16" t="str">
        <f t="shared" si="12"/>
        <v>drop table db_custscience_interns.col_31_DB_CUSTBASE_PRODREFRESH_ods_cell_t_distinct_values_table_stats;</v>
      </c>
      <c r="AY42" t="s">
        <v>4891</v>
      </c>
      <c r="BA42" s="16" t="str">
        <f t="shared" si="13"/>
        <v>create table db_custscience_interns.col_31_DB_CUSTBASE_PRODREFRESH_ods_cell_t_null_value_count_table_stats (col_id int, null_value_count bigint) Row format delimited Fields terminated by '\t' Lines terminated by '\n'  Stored as textfile ;</v>
      </c>
      <c r="BB42" t="s">
        <v>4892</v>
      </c>
      <c r="BE42" s="16" t="str">
        <f t="shared" si="2"/>
        <v xml:space="preserve">insert into table db_custscience_interns.col_31_DB_CUSTBASE_PRODREFRESH_ods_cell_t_null_value_count_table_stats select '31' as col_id, count (cell_key) as null_value_count where OUTPUT_CHANNEL_LABEL IS NULL </v>
      </c>
      <c r="BF42" t="s">
        <v>4893</v>
      </c>
      <c r="BI42" s="16" t="str">
        <f t="shared" si="14"/>
        <v>insert into table db_custscience_interns.SUMMARY_of_DB_CUSTBASE_PRODREFRESH_ods_cell_t_null_value_count_table_stats select col_id, null_value_count from db_custscience_interns.col_31_DB_CUSTBASE_PRODREFRESH_ods_cell_t_null_value_count_table_stats ;</v>
      </c>
      <c r="BJ42" t="s">
        <v>11939</v>
      </c>
      <c r="BL42" s="212" t="s">
        <v>11940</v>
      </c>
      <c r="BM42" s="212">
        <v>37</v>
      </c>
      <c r="BN42" s="212">
        <v>76892</v>
      </c>
      <c r="BP42" s="16" t="str">
        <f t="shared" si="15"/>
        <v>drop table db_custscience_interns.col_31_DB_CUSTBASE_PRODREFRESH_ods_cell_t_null_value_count_table_stats ;</v>
      </c>
      <c r="BQ42" t="s">
        <v>4896</v>
      </c>
    </row>
    <row r="43" spans="1:69">
      <c r="A43" s="222" t="s">
        <v>11941</v>
      </c>
      <c r="B43" s="16" t="str">
        <f t="shared" si="3"/>
        <v>output_format_label string                                  </v>
      </c>
      <c r="C43" s="20">
        <f t="shared" si="4"/>
        <v>20</v>
      </c>
      <c r="D43" s="244">
        <f t="shared" si="5"/>
        <v>27</v>
      </c>
      <c r="E43" s="244"/>
      <c r="F43" s="244"/>
      <c r="G43" s="245" t="str">
        <f t="shared" si="0"/>
        <v>OUTPUT_FORMAT_LABEL</v>
      </c>
      <c r="H43" s="245" t="str">
        <f t="shared" si="1"/>
        <v>tring                                  </v>
      </c>
      <c r="I43" s="246">
        <v>32</v>
      </c>
      <c r="J43" s="224">
        <f t="shared" si="6"/>
        <v>126</v>
      </c>
      <c r="K43" s="224">
        <f t="shared" si="7"/>
        <v>512551</v>
      </c>
      <c r="L43" s="12"/>
      <c r="M43" s="238"/>
      <c r="N43" s="239"/>
      <c r="O43" s="239"/>
      <c r="P43" s="169"/>
      <c r="R43" s="164"/>
      <c r="S43" s="164"/>
      <c r="T43" s="164"/>
      <c r="U43" s="164"/>
      <c r="V43" s="164"/>
      <c r="W43" s="164"/>
      <c r="X43" s="164"/>
      <c r="Y43" s="164"/>
      <c r="Z43" s="164"/>
      <c r="AA43" s="164"/>
      <c r="AB43" s="164"/>
      <c r="AC43" s="164"/>
      <c r="AD43" s="164"/>
      <c r="AE43" s="164"/>
      <c r="AF43" s="164"/>
      <c r="AG43" s="164"/>
      <c r="AH43" s="197" t="str">
        <f t="shared" si="8"/>
        <v>col_32</v>
      </c>
      <c r="AI43" s="196" t="str">
        <f t="shared" si="9"/>
        <v>create table db_custscience_interns.col_32_DB_CUSTBASE_PRODREFRESH_ods_cell_t_distinct_values_table_stats (col_id int, distinct_values bigint) Row format delimited Fields terminated by '\t' Lines terminated by '\n'  Stored as textfile ;</v>
      </c>
      <c r="AJ43" t="s">
        <v>4898</v>
      </c>
      <c r="AM43" s="16" t="str">
        <f t="shared" si="10"/>
        <v>insert into table db_custscience_interns.col_32_DB_CUSTBASE_PRODREFRESH_ods_cell_t_distinct_values_table_stats select '32' as col_id, count (distinct OUTPUT_FORMAT_LABEL) as distinct_values</v>
      </c>
      <c r="AN43" t="s">
        <v>4899</v>
      </c>
      <c r="AQ43" s="16" t="str">
        <f t="shared" si="11"/>
        <v>insert into table db_custscience_interns.SUMMARY_of_DB_CUSTBASE_PRODREFRESH_ods_cell_t_distinct_values_table_stats select col_id, distinct_values from db_custscience_interns.col_32_DB_CUSTBASE_PRODREFRESH_ods_cell_t_distinct_values_table_stats ;</v>
      </c>
      <c r="AR43" t="s">
        <v>4900</v>
      </c>
      <c r="AT43" s="212" t="s">
        <v>11942</v>
      </c>
      <c r="AU43" s="212">
        <v>38</v>
      </c>
      <c r="AV43" s="212">
        <v>2953</v>
      </c>
      <c r="AX43" s="16" t="str">
        <f t="shared" si="12"/>
        <v>drop table db_custscience_interns.col_32_DB_CUSTBASE_PRODREFRESH_ods_cell_t_distinct_values_table_stats;</v>
      </c>
      <c r="AY43" t="s">
        <v>4902</v>
      </c>
      <c r="BA43" s="16" t="str">
        <f t="shared" si="13"/>
        <v>create table db_custscience_interns.col_32_DB_CUSTBASE_PRODREFRESH_ods_cell_t_null_value_count_table_stats (col_id int, null_value_count bigint) Row format delimited Fields terminated by '\t' Lines terminated by '\n'  Stored as textfile ;</v>
      </c>
      <c r="BB43" t="s">
        <v>4903</v>
      </c>
      <c r="BE43" s="16" t="str">
        <f t="shared" si="2"/>
        <v xml:space="preserve">insert into table db_custscience_interns.col_32_DB_CUSTBASE_PRODREFRESH_ods_cell_t_null_value_count_table_stats select '32' as col_id, count (cell_key) as null_value_count where OUTPUT_FORMAT_LABEL IS NULL </v>
      </c>
      <c r="BF43" t="s">
        <v>4904</v>
      </c>
      <c r="BI43" s="16" t="str">
        <f t="shared" si="14"/>
        <v>insert into table db_custscience_interns.SUMMARY_of_DB_CUSTBASE_PRODREFRESH_ods_cell_t_null_value_count_table_stats select col_id, null_value_count from db_custscience_interns.col_32_DB_CUSTBASE_PRODREFRESH_ods_cell_t_null_value_count_table_stats ;</v>
      </c>
      <c r="BJ43" t="s">
        <v>11943</v>
      </c>
      <c r="BL43" s="212" t="s">
        <v>11944</v>
      </c>
      <c r="BM43" s="212">
        <v>38</v>
      </c>
      <c r="BN43" s="212">
        <v>487958</v>
      </c>
      <c r="BP43" s="16" t="str">
        <f t="shared" si="15"/>
        <v>drop table db_custscience_interns.col_32_DB_CUSTBASE_PRODREFRESH_ods_cell_t_null_value_count_table_stats ;</v>
      </c>
      <c r="BQ43" t="s">
        <v>4907</v>
      </c>
    </row>
    <row r="44" spans="1:69">
      <c r="A44" s="222" t="s">
        <v>11945</v>
      </c>
      <c r="B44" s="16" t="str">
        <f t="shared" si="3"/>
        <v>output_processor_label string                                  </v>
      </c>
      <c r="C44" s="20">
        <f t="shared" si="4"/>
        <v>23</v>
      </c>
      <c r="D44" s="244">
        <f t="shared" si="5"/>
        <v>30</v>
      </c>
      <c r="E44" s="244"/>
      <c r="F44" s="244"/>
      <c r="G44" s="245" t="str">
        <f t="shared" ref="G44:G67" si="16">UPPER(LEFT(B44,C44-1))</f>
        <v>OUTPUT_PROCESSOR_LABEL</v>
      </c>
      <c r="H44" s="245" t="str">
        <f t="shared" ref="H44:H67" si="17">TRIM(RIGHT(A44,LEN(A44) - (C44+1)))</f>
        <v>tring                                  </v>
      </c>
      <c r="I44" s="246">
        <v>33</v>
      </c>
      <c r="J44" s="224">
        <f t="shared" si="6"/>
        <v>16</v>
      </c>
      <c r="K44" s="224">
        <f t="shared" si="7"/>
        <v>47295</v>
      </c>
      <c r="L44" s="12"/>
      <c r="M44" s="238"/>
      <c r="N44" s="239"/>
      <c r="O44" s="239"/>
      <c r="P44" s="169"/>
      <c r="R44" s="164"/>
      <c r="S44" s="164"/>
      <c r="T44" s="164"/>
      <c r="U44" s="164"/>
      <c r="V44" s="164"/>
      <c r="W44" s="164"/>
      <c r="X44" s="164"/>
      <c r="Y44" s="164"/>
      <c r="Z44" s="164"/>
      <c r="AA44" s="164"/>
      <c r="AB44" s="164"/>
      <c r="AC44" s="164"/>
      <c r="AD44" s="164"/>
      <c r="AE44" s="164"/>
      <c r="AF44" s="164"/>
      <c r="AG44" s="164"/>
      <c r="AH44" s="197" t="str">
        <f t="shared" si="8"/>
        <v>col_33</v>
      </c>
      <c r="AI44" s="196" t="str">
        <f t="shared" si="9"/>
        <v>create table db_custscience_interns.col_33_DB_CUSTBASE_PRODREFRESH_ods_cell_t_distinct_values_table_stats (col_id int, distinct_values bigint) Row format delimited Fields terminated by '\t' Lines terminated by '\n'  Stored as textfile ;</v>
      </c>
      <c r="AJ44" t="s">
        <v>4909</v>
      </c>
      <c r="AM44" s="16" t="str">
        <f t="shared" si="10"/>
        <v>insert into table db_custscience_interns.col_33_DB_CUSTBASE_PRODREFRESH_ods_cell_t_distinct_values_table_stats select '33' as col_id, count (distinct OUTPUT_PROCESSOR_LABEL) as distinct_values</v>
      </c>
      <c r="AN44" t="s">
        <v>4910</v>
      </c>
      <c r="AQ44" s="16" t="str">
        <f t="shared" si="11"/>
        <v>insert into table db_custscience_interns.SUMMARY_of_DB_CUSTBASE_PRODREFRESH_ods_cell_t_distinct_values_table_stats select col_id, distinct_values from db_custscience_interns.col_33_DB_CUSTBASE_PRODREFRESH_ods_cell_t_distinct_values_table_stats ;</v>
      </c>
      <c r="AR44" t="s">
        <v>4911</v>
      </c>
      <c r="AT44" s="212" t="s">
        <v>11946</v>
      </c>
      <c r="AU44" s="212">
        <v>39</v>
      </c>
      <c r="AV44" s="212">
        <v>1786</v>
      </c>
      <c r="AX44" s="16" t="str">
        <f t="shared" si="12"/>
        <v>drop table db_custscience_interns.col_33_DB_CUSTBASE_PRODREFRESH_ods_cell_t_distinct_values_table_stats;</v>
      </c>
      <c r="AY44" t="s">
        <v>4913</v>
      </c>
      <c r="BA44" s="16" t="str">
        <f t="shared" si="13"/>
        <v>create table db_custscience_interns.col_33_DB_CUSTBASE_PRODREFRESH_ods_cell_t_null_value_count_table_stats (col_id int, null_value_count bigint) Row format delimited Fields terminated by '\t' Lines terminated by '\n'  Stored as textfile ;</v>
      </c>
      <c r="BB44" t="s">
        <v>4914</v>
      </c>
      <c r="BE44" s="16" t="str">
        <f t="shared" si="2"/>
        <v xml:space="preserve">insert into table db_custscience_interns.col_33_DB_CUSTBASE_PRODREFRESH_ods_cell_t_null_value_count_table_stats select '33' as col_id, count (cell_key) as null_value_count where OUTPUT_PROCESSOR_LABEL IS NULL </v>
      </c>
      <c r="BF44" t="s">
        <v>4915</v>
      </c>
      <c r="BI44" s="16" t="str">
        <f t="shared" si="14"/>
        <v>insert into table db_custscience_interns.SUMMARY_of_DB_CUSTBASE_PRODREFRESH_ods_cell_t_null_value_count_table_stats select col_id, null_value_count from db_custscience_interns.col_33_DB_CUSTBASE_PRODREFRESH_ods_cell_t_null_value_count_table_stats ;</v>
      </c>
      <c r="BJ44" t="s">
        <v>11947</v>
      </c>
      <c r="BL44" s="212" t="s">
        <v>11948</v>
      </c>
      <c r="BM44" s="212">
        <v>39</v>
      </c>
      <c r="BN44" s="212">
        <v>609757</v>
      </c>
      <c r="BP44" s="16" t="str">
        <f t="shared" si="15"/>
        <v>drop table db_custscience_interns.col_33_DB_CUSTBASE_PRODREFRESH_ods_cell_t_null_value_count_table_stats ;</v>
      </c>
      <c r="BQ44" t="s">
        <v>4918</v>
      </c>
    </row>
    <row r="45" spans="1:69">
      <c r="A45" s="222" t="s">
        <v>11949</v>
      </c>
      <c r="B45" s="16" t="str">
        <f t="shared" si="3"/>
        <v>segment_level_1     string                                  </v>
      </c>
      <c r="C45" s="20">
        <f t="shared" si="4"/>
        <v>16</v>
      </c>
      <c r="D45" s="244">
        <f t="shared" si="5"/>
        <v>18</v>
      </c>
      <c r="E45" s="244"/>
      <c r="F45" s="244"/>
      <c r="G45" s="245" t="str">
        <f t="shared" si="16"/>
        <v>SEGMENT_LEVEL_1</v>
      </c>
      <c r="H45" s="245" t="str">
        <f t="shared" si="17"/>
        <v>  string                                  </v>
      </c>
      <c r="I45" s="246">
        <v>34</v>
      </c>
      <c r="J45" s="224">
        <f t="shared" si="6"/>
        <v>104</v>
      </c>
      <c r="K45" s="224">
        <f t="shared" si="7"/>
        <v>9616</v>
      </c>
      <c r="L45" s="12"/>
      <c r="M45" s="238"/>
      <c r="N45" s="239"/>
      <c r="O45" s="239"/>
      <c r="P45" s="169"/>
      <c r="R45" s="164"/>
      <c r="S45" s="164"/>
      <c r="T45" s="164"/>
      <c r="U45" s="164"/>
      <c r="V45" s="164"/>
      <c r="W45" s="164"/>
      <c r="X45" s="164"/>
      <c r="Y45" s="164"/>
      <c r="Z45" s="164"/>
      <c r="AA45" s="164"/>
      <c r="AB45" s="164"/>
      <c r="AC45" s="164"/>
      <c r="AD45" s="164"/>
      <c r="AE45" s="164"/>
      <c r="AF45" s="164"/>
      <c r="AG45" s="164"/>
      <c r="AH45" s="197" t="str">
        <f t="shared" si="8"/>
        <v>col_34</v>
      </c>
      <c r="AI45" s="196" t="str">
        <f t="shared" si="9"/>
        <v>create table db_custscience_interns.col_34_DB_CUSTBASE_PRODREFRESH_ods_cell_t_distinct_values_table_stats (col_id int, distinct_values bigint) Row format delimited Fields terminated by '\t' Lines terminated by '\n'  Stored as textfile ;</v>
      </c>
      <c r="AJ45" t="s">
        <v>4920</v>
      </c>
      <c r="AM45" s="16" t="str">
        <f t="shared" si="10"/>
        <v>insert into table db_custscience_interns.col_34_DB_CUSTBASE_PRODREFRESH_ods_cell_t_distinct_values_table_stats select '34' as col_id, count (distinct SEGMENT_LEVEL_1) as distinct_values</v>
      </c>
      <c r="AN45" t="s">
        <v>4921</v>
      </c>
      <c r="AQ45" s="16" t="str">
        <f t="shared" si="11"/>
        <v>insert into table db_custscience_interns.SUMMARY_of_DB_CUSTBASE_PRODREFRESH_ods_cell_t_distinct_values_table_stats select col_id, distinct_values from db_custscience_interns.col_34_DB_CUSTBASE_PRODREFRESH_ods_cell_t_distinct_values_table_stats ;</v>
      </c>
      <c r="AR45" t="s">
        <v>4922</v>
      </c>
      <c r="AT45" s="212" t="s">
        <v>11950</v>
      </c>
      <c r="AU45" s="212">
        <v>40</v>
      </c>
      <c r="AV45" s="212">
        <v>340</v>
      </c>
      <c r="AX45" s="16" t="str">
        <f t="shared" si="12"/>
        <v>drop table db_custscience_interns.col_34_DB_CUSTBASE_PRODREFRESH_ods_cell_t_distinct_values_table_stats;</v>
      </c>
      <c r="AY45" t="s">
        <v>4924</v>
      </c>
      <c r="BA45" s="16" t="str">
        <f t="shared" si="13"/>
        <v>create table db_custscience_interns.col_34_DB_CUSTBASE_PRODREFRESH_ods_cell_t_null_value_count_table_stats (col_id int, null_value_count bigint) Row format delimited Fields terminated by '\t' Lines terminated by '\n'  Stored as textfile ;</v>
      </c>
      <c r="BB45" t="s">
        <v>4925</v>
      </c>
      <c r="BE45" s="16" t="str">
        <f t="shared" si="2"/>
        <v xml:space="preserve">insert into table db_custscience_interns.col_34_DB_CUSTBASE_PRODREFRESH_ods_cell_t_null_value_count_table_stats select '34' as col_id, count (cell_key) as null_value_count where SEGMENT_LEVEL_1 IS NULL </v>
      </c>
      <c r="BF45" t="s">
        <v>4926</v>
      </c>
      <c r="BI45" s="16" t="str">
        <f t="shared" si="14"/>
        <v>insert into table db_custscience_interns.SUMMARY_of_DB_CUSTBASE_PRODREFRESH_ods_cell_t_null_value_count_table_stats select col_id, null_value_count from db_custscience_interns.col_34_DB_CUSTBASE_PRODREFRESH_ods_cell_t_null_value_count_table_stats ;</v>
      </c>
      <c r="BJ45" t="s">
        <v>11951</v>
      </c>
      <c r="BL45" s="212" t="s">
        <v>11952</v>
      </c>
      <c r="BM45" s="212">
        <v>40</v>
      </c>
      <c r="BN45" s="212">
        <v>638467</v>
      </c>
      <c r="BP45" s="16" t="str">
        <f t="shared" si="15"/>
        <v>drop table db_custscience_interns.col_34_DB_CUSTBASE_PRODREFRESH_ods_cell_t_null_value_count_table_stats ;</v>
      </c>
      <c r="BQ45" t="s">
        <v>4929</v>
      </c>
    </row>
    <row r="46" spans="1:69">
      <c r="A46" s="222" t="s">
        <v>11953</v>
      </c>
      <c r="B46" s="16" t="str">
        <f>TRIM(A46)</f>
        <v>segment_level_10    string                                  </v>
      </c>
      <c r="C46" s="20">
        <f>SEARCH(" ",B46)</f>
        <v>18</v>
      </c>
      <c r="D46" s="20">
        <f>IFERROR(SEARCH(" ",B46,C46+1),0)</f>
        <v>20</v>
      </c>
      <c r="E46" s="20"/>
      <c r="F46" s="20"/>
      <c r="G46" s="152" t="str">
        <f t="shared" si="16"/>
        <v>SEGMENT_LEVEL_10 </v>
      </c>
      <c r="H46" s="152" t="str">
        <f t="shared" si="17"/>
        <v>string                                  </v>
      </c>
      <c r="I46" s="248">
        <v>35</v>
      </c>
      <c r="J46" s="224">
        <f t="shared" si="6"/>
        <v>1</v>
      </c>
      <c r="K46" s="224">
        <f>VLOOKUP($I46,$BM:$BN,2,FALSE)</f>
        <v>642536</v>
      </c>
      <c r="L46" s="249"/>
      <c r="M46" s="250"/>
      <c r="N46" s="169"/>
      <c r="O46" s="169"/>
      <c r="P46" s="169"/>
      <c r="R46" s="164"/>
      <c r="S46" s="164"/>
      <c r="T46" s="164"/>
      <c r="U46" s="164"/>
      <c r="V46" s="164"/>
      <c r="W46" s="164"/>
      <c r="X46" s="164"/>
      <c r="Y46" s="164"/>
      <c r="Z46" s="164"/>
      <c r="AA46" s="164"/>
      <c r="AB46" s="164"/>
      <c r="AC46" s="164"/>
      <c r="AD46" s="164"/>
      <c r="AE46" s="164"/>
      <c r="AF46" s="164"/>
      <c r="AG46" s="164"/>
      <c r="AH46" s="197" t="str">
        <f>"col_"&amp;I46</f>
        <v>col_35</v>
      </c>
      <c r="AI46" s="196" t="str">
        <f>"create table db_custscience_interns."&amp;$AH46&amp;"_"&amp;$H$4&amp;"_"&amp;$H$5&amp;"_distinct_values_table_stats (col_id int, distinct_values bigint) Row format delimited Fields terminated by '\t' Lines terminated by '\n'  Stored as textfile ;"</f>
        <v>create table db_custscience_interns.col_35_DB_CUSTBASE_PRODREFRESH_ods_cell_t_distinct_values_table_stats (col_id int, distinct_values bigint) Row format delimited Fields terminated by '\t' Lines terminated by '\n'  Stored as textfile ;</v>
      </c>
      <c r="AJ46" t="s">
        <v>4931</v>
      </c>
      <c r="AM46" s="16" t="str">
        <f>"insert into table "&amp;"db_custscience_interns."&amp;$AH46&amp;"_"&amp;$H$4&amp;"_"&amp;$H$5&amp;"_distinct_values_table_stats select "&amp;"'"&amp;$I46&amp;"'"&amp;" as col_id, count (distinct "&amp;$G46&amp;") as distinct_values"</f>
        <v>insert into table db_custscience_interns.col_35_DB_CUSTBASE_PRODREFRESH_ods_cell_t_distinct_values_table_stats select '35' as col_id, count (distinct SEGMENT_LEVEL_10 ) as distinct_values</v>
      </c>
      <c r="AN46" t="s">
        <v>4932</v>
      </c>
      <c r="AQ46" s="16" t="str">
        <f>"insert into table "&amp;"db_custscience_interns."&amp;"SUMMARY_of_"&amp;$H$4&amp;"_"&amp;$H$5&amp;"_distinct_values_table_stats select col_id, distinct_values from db_custscience_interns."&amp;$AH46&amp;"_"&amp;$H$4&amp;"_"&amp;$H$5&amp;"_distinct_values_table_stats"&amp;" ;"</f>
        <v>insert into table db_custscience_interns.SUMMARY_of_DB_CUSTBASE_PRODREFRESH_ods_cell_t_distinct_values_table_stats select col_id, distinct_values from db_custscience_interns.col_35_DB_CUSTBASE_PRODREFRESH_ods_cell_t_distinct_values_table_stats ;</v>
      </c>
      <c r="AR46" t="s">
        <v>4933</v>
      </c>
      <c r="AT46" s="212" t="s">
        <v>11954</v>
      </c>
      <c r="AU46" s="212">
        <v>5</v>
      </c>
      <c r="AV46" s="212">
        <v>3285</v>
      </c>
      <c r="AX46" s="16" t="str">
        <f>"drop table db_custscience_interns."&amp;$AH46&amp;"_"&amp;$H$4&amp;"_"&amp;$H$5&amp;"_distinct_values_table_stats;"</f>
        <v>drop table db_custscience_interns.col_35_DB_CUSTBASE_PRODREFRESH_ods_cell_t_distinct_values_table_stats;</v>
      </c>
      <c r="AY46" t="s">
        <v>4935</v>
      </c>
      <c r="BA46" s="16" t="str">
        <f>"create table db_custscience_interns."&amp;$AH46&amp;"_"&amp;$H$4&amp;"_"&amp;$H$5&amp;"_null_value_count_table_stats (col_id int, null_value_count bigint) Row format delimited Fields terminated by '\t' Lines terminated by '\n'  Stored as textfile ;"</f>
        <v>create table db_custscience_interns.col_35_DB_CUSTBASE_PRODREFRESH_ods_cell_t_null_value_count_table_stats (col_id int, null_value_count bigint) Row format delimited Fields terminated by '\t' Lines terminated by '\n'  Stored as textfile ;</v>
      </c>
      <c r="BB46" t="s">
        <v>4936</v>
      </c>
      <c r="BE46" s="16" t="str">
        <f t="shared" si="2"/>
        <v xml:space="preserve">insert into table db_custscience_interns.col_35_DB_CUSTBASE_PRODREFRESH_ods_cell_t_null_value_count_table_stats select '35' as col_id, count (cell_key) as null_value_count where SEGMENT_LEVEL_10  IS NULL </v>
      </c>
      <c r="BF46" t="s">
        <v>4937</v>
      </c>
      <c r="BI46" s="16" t="str">
        <f>"insert into table "&amp;"db_custscience_interns."&amp;"SUMMARY_of_"&amp;$H$4&amp;"_"&amp;$H$5&amp;"_null_value_count_table_stats select col_id, null_value_count from db_custscience_interns."&amp;$AH46&amp;"_"&amp;$H$4&amp;"_"&amp;$H$5&amp;"_null_value_count_table_stats"&amp;" ;"</f>
        <v>insert into table db_custscience_interns.SUMMARY_of_DB_CUSTBASE_PRODREFRESH_ods_cell_t_null_value_count_table_stats select col_id, null_value_count from db_custscience_interns.col_35_DB_CUSTBASE_PRODREFRESH_ods_cell_t_null_value_count_table_stats ;</v>
      </c>
      <c r="BJ46" t="s">
        <v>11955</v>
      </c>
      <c r="BL46" s="212" t="s">
        <v>5309</v>
      </c>
      <c r="BM46" s="212">
        <v>5</v>
      </c>
      <c r="BN46" s="212">
        <v>0</v>
      </c>
      <c r="BP46" s="16" t="str">
        <f>"drop table db_custscience_interns."&amp;$AH46&amp;"_"&amp;$H$4&amp;"_"&amp;$H$5&amp;"_null_value_count_table_stats ;"</f>
        <v>drop table db_custscience_interns.col_35_DB_CUSTBASE_PRODREFRESH_ods_cell_t_null_value_count_table_stats ;</v>
      </c>
      <c r="BQ46" t="s">
        <v>4940</v>
      </c>
    </row>
    <row r="47" spans="1:69">
      <c r="A47" s="222" t="s">
        <v>11956</v>
      </c>
      <c r="B47" s="16" t="str">
        <f t="shared" ref="B47:B67" si="18">TRIM(A47)</f>
        <v>segment_level_2     string                                  </v>
      </c>
      <c r="C47" s="20">
        <f t="shared" ref="C47:C67" si="19">SEARCH(" ",B47)</f>
        <v>16</v>
      </c>
      <c r="D47" s="20">
        <f t="shared" ref="D47:D67" si="20">IFERROR(SEARCH(" ",B47,C47+1),0)</f>
        <v>18</v>
      </c>
      <c r="E47" s="20"/>
      <c r="F47" s="244"/>
      <c r="G47" s="251" t="str">
        <f t="shared" si="16"/>
        <v>SEGMENT_LEVEL_2</v>
      </c>
      <c r="H47" s="36" t="str">
        <f t="shared" si="17"/>
        <v>  string                                  </v>
      </c>
      <c r="I47" s="226">
        <v>36</v>
      </c>
      <c r="J47" s="224">
        <f t="shared" si="6"/>
        <v>5156</v>
      </c>
      <c r="K47" s="224">
        <f t="shared" si="7"/>
        <v>9809</v>
      </c>
      <c r="L47" s="227"/>
      <c r="M47" s="167"/>
      <c r="N47" s="169"/>
      <c r="O47" s="169"/>
      <c r="P47" s="169"/>
      <c r="R47" s="164"/>
      <c r="S47" s="164"/>
      <c r="T47" s="164"/>
      <c r="U47" s="164"/>
      <c r="V47" s="164"/>
      <c r="W47" s="164"/>
      <c r="X47" s="164"/>
      <c r="Y47" s="164"/>
      <c r="Z47" s="164"/>
      <c r="AA47" s="164"/>
      <c r="AB47" s="164"/>
      <c r="AC47" s="164"/>
      <c r="AD47" s="164"/>
      <c r="AE47" s="164"/>
      <c r="AF47" s="164"/>
      <c r="AG47" s="164"/>
      <c r="AH47" s="197" t="str">
        <f t="shared" ref="AH47:AH67" si="21">"col_"&amp;I47</f>
        <v>col_36</v>
      </c>
      <c r="AI47" s="196" t="str">
        <f t="shared" si="9"/>
        <v>create table db_custscience_interns.col_36_DB_CUSTBASE_PRODREFRESH_ods_cell_t_distinct_values_table_stats (col_id int, distinct_values bigint) Row format delimited Fields terminated by '\t' Lines terminated by '\n'  Stored as textfile ;</v>
      </c>
      <c r="AJ47" t="s">
        <v>4942</v>
      </c>
      <c r="AM47" s="16" t="str">
        <f t="shared" si="10"/>
        <v>insert into table db_custscience_interns.col_36_DB_CUSTBASE_PRODREFRESH_ods_cell_t_distinct_values_table_stats select '36' as col_id, count (distinct SEGMENT_LEVEL_2) as distinct_values</v>
      </c>
      <c r="AN47" t="s">
        <v>4943</v>
      </c>
      <c r="AQ47" s="16" t="str">
        <f t="shared" si="11"/>
        <v>insert into table db_custscience_interns.SUMMARY_of_DB_CUSTBASE_PRODREFRESH_ods_cell_t_distinct_values_table_stats select col_id, distinct_values from db_custscience_interns.col_36_DB_CUSTBASE_PRODREFRESH_ods_cell_t_distinct_values_table_stats ;</v>
      </c>
      <c r="AR47" t="s">
        <v>4944</v>
      </c>
      <c r="AT47" s="212" t="s">
        <v>11957</v>
      </c>
      <c r="AU47" s="212">
        <v>41</v>
      </c>
      <c r="AV47" s="212">
        <v>79</v>
      </c>
      <c r="AX47" s="16" t="str">
        <f t="shared" si="12"/>
        <v>drop table db_custscience_interns.col_36_DB_CUSTBASE_PRODREFRESH_ods_cell_t_distinct_values_table_stats;</v>
      </c>
      <c r="AY47" t="s">
        <v>4946</v>
      </c>
      <c r="BA47" s="16" t="str">
        <f t="shared" si="13"/>
        <v>create table db_custscience_interns.col_36_DB_CUSTBASE_PRODREFRESH_ods_cell_t_null_value_count_table_stats (col_id int, null_value_count bigint) Row format delimited Fields terminated by '\t' Lines terminated by '\n'  Stored as textfile ;</v>
      </c>
      <c r="BB47" t="s">
        <v>4947</v>
      </c>
      <c r="BE47" s="16" t="str">
        <f t="shared" si="2"/>
        <v xml:space="preserve">insert into table db_custscience_interns.col_36_DB_CUSTBASE_PRODREFRESH_ods_cell_t_null_value_count_table_stats select '36' as col_id, count (cell_key) as null_value_count where SEGMENT_LEVEL_2 IS NULL </v>
      </c>
      <c r="BF47" t="s">
        <v>4948</v>
      </c>
      <c r="BI47" s="16" t="str">
        <f t="shared" si="14"/>
        <v>insert into table db_custscience_interns.SUMMARY_of_DB_CUSTBASE_PRODREFRESH_ods_cell_t_null_value_count_table_stats select col_id, null_value_count from db_custscience_interns.col_36_DB_CUSTBASE_PRODREFRESH_ods_cell_t_null_value_count_table_stats ;</v>
      </c>
      <c r="BJ47" t="s">
        <v>11958</v>
      </c>
      <c r="BL47" s="212" t="s">
        <v>11959</v>
      </c>
      <c r="BM47" s="212">
        <v>41</v>
      </c>
      <c r="BN47" s="212">
        <v>641044</v>
      </c>
      <c r="BP47" s="16" t="str">
        <f t="shared" si="15"/>
        <v>drop table db_custscience_interns.col_36_DB_CUSTBASE_PRODREFRESH_ods_cell_t_null_value_count_table_stats ;</v>
      </c>
      <c r="BQ47" t="s">
        <v>4951</v>
      </c>
    </row>
    <row r="48" spans="1:69">
      <c r="A48" s="222" t="s">
        <v>11960</v>
      </c>
      <c r="B48" s="16" t="str">
        <f t="shared" si="18"/>
        <v>segment_level_3     string                                  </v>
      </c>
      <c r="C48" s="20">
        <f t="shared" si="19"/>
        <v>16</v>
      </c>
      <c r="D48" s="20">
        <f t="shared" si="20"/>
        <v>18</v>
      </c>
      <c r="E48" s="20"/>
      <c r="F48" s="244"/>
      <c r="G48" s="251" t="str">
        <f t="shared" si="16"/>
        <v>SEGMENT_LEVEL_3</v>
      </c>
      <c r="H48" s="36" t="str">
        <f t="shared" si="17"/>
        <v>  string                                  </v>
      </c>
      <c r="I48" s="226">
        <v>37</v>
      </c>
      <c r="J48" s="224">
        <f t="shared" si="6"/>
        <v>3389</v>
      </c>
      <c r="K48" s="224">
        <f t="shared" si="7"/>
        <v>76892</v>
      </c>
      <c r="L48" s="228"/>
      <c r="M48" s="168"/>
      <c r="N48" s="169"/>
      <c r="O48" s="169"/>
      <c r="P48" s="169"/>
      <c r="R48" s="164"/>
      <c r="S48" s="164"/>
      <c r="T48" s="164"/>
      <c r="U48" s="164"/>
      <c r="V48" s="164"/>
      <c r="W48" s="164"/>
      <c r="X48" s="164"/>
      <c r="Y48" s="164"/>
      <c r="Z48" s="164"/>
      <c r="AA48" s="164"/>
      <c r="AB48" s="164"/>
      <c r="AC48" s="164"/>
      <c r="AD48" s="164"/>
      <c r="AE48" s="164"/>
      <c r="AF48" s="164"/>
      <c r="AG48" s="164"/>
      <c r="AH48" s="197" t="str">
        <f t="shared" si="21"/>
        <v>col_37</v>
      </c>
      <c r="AI48" s="196" t="str">
        <f t="shared" si="9"/>
        <v>create table db_custscience_interns.col_37_DB_CUSTBASE_PRODREFRESH_ods_cell_t_distinct_values_table_stats (col_id int, distinct_values bigint) Row format delimited Fields terminated by '\t' Lines terminated by '\n'  Stored as textfile ;</v>
      </c>
      <c r="AJ48" t="s">
        <v>4953</v>
      </c>
      <c r="AM48" s="16" t="str">
        <f t="shared" si="10"/>
        <v>insert into table db_custscience_interns.col_37_DB_CUSTBASE_PRODREFRESH_ods_cell_t_distinct_values_table_stats select '37' as col_id, count (distinct SEGMENT_LEVEL_3) as distinct_values</v>
      </c>
      <c r="AN48" t="s">
        <v>4954</v>
      </c>
      <c r="AQ48" s="16" t="str">
        <f t="shared" si="11"/>
        <v>insert into table db_custscience_interns.SUMMARY_of_DB_CUSTBASE_PRODREFRESH_ods_cell_t_distinct_values_table_stats select col_id, distinct_values from db_custscience_interns.col_37_DB_CUSTBASE_PRODREFRESH_ods_cell_t_distinct_values_table_stats ;</v>
      </c>
      <c r="AR48" t="s">
        <v>4955</v>
      </c>
      <c r="AT48" s="212" t="s">
        <v>11961</v>
      </c>
      <c r="AU48" s="212">
        <v>42</v>
      </c>
      <c r="AV48" s="212">
        <v>27</v>
      </c>
      <c r="AX48" s="16" t="str">
        <f t="shared" si="12"/>
        <v>drop table db_custscience_interns.col_37_DB_CUSTBASE_PRODREFRESH_ods_cell_t_distinct_values_table_stats;</v>
      </c>
      <c r="AY48" t="s">
        <v>4957</v>
      </c>
      <c r="BA48" s="16" t="str">
        <f t="shared" si="13"/>
        <v>create table db_custscience_interns.col_37_DB_CUSTBASE_PRODREFRESH_ods_cell_t_null_value_count_table_stats (col_id int, null_value_count bigint) Row format delimited Fields terminated by '\t' Lines terminated by '\n'  Stored as textfile ;</v>
      </c>
      <c r="BB48" t="s">
        <v>4958</v>
      </c>
      <c r="BE48" s="16" t="str">
        <f t="shared" si="2"/>
        <v xml:space="preserve">insert into table db_custscience_interns.col_37_DB_CUSTBASE_PRODREFRESH_ods_cell_t_null_value_count_table_stats select '37' as col_id, count (cell_key) as null_value_count where SEGMENT_LEVEL_3 IS NULL </v>
      </c>
      <c r="BF48" t="s">
        <v>4959</v>
      </c>
      <c r="BI48" s="16" t="str">
        <f t="shared" si="14"/>
        <v>insert into table db_custscience_interns.SUMMARY_of_DB_CUSTBASE_PRODREFRESH_ods_cell_t_null_value_count_table_stats select col_id, null_value_count from db_custscience_interns.col_37_DB_CUSTBASE_PRODREFRESH_ods_cell_t_null_value_count_table_stats ;</v>
      </c>
      <c r="BJ48" t="s">
        <v>11962</v>
      </c>
      <c r="BL48" s="212" t="s">
        <v>11963</v>
      </c>
      <c r="BM48" s="212">
        <v>42</v>
      </c>
      <c r="BN48" s="212">
        <v>642388</v>
      </c>
      <c r="BP48" s="16" t="str">
        <f t="shared" si="15"/>
        <v>drop table db_custscience_interns.col_37_DB_CUSTBASE_PRODREFRESH_ods_cell_t_null_value_count_table_stats ;</v>
      </c>
      <c r="BQ48" t="s">
        <v>4962</v>
      </c>
    </row>
    <row r="49" spans="1:69">
      <c r="A49" s="222" t="s">
        <v>11964</v>
      </c>
      <c r="B49" s="16" t="str">
        <f t="shared" si="18"/>
        <v>segment_level_4     string                                  </v>
      </c>
      <c r="C49" s="20">
        <f t="shared" si="19"/>
        <v>16</v>
      </c>
      <c r="D49" s="20">
        <f t="shared" si="20"/>
        <v>18</v>
      </c>
      <c r="E49" s="20"/>
      <c r="F49" s="20"/>
      <c r="G49" s="36" t="str">
        <f t="shared" si="16"/>
        <v>SEGMENT_LEVEL_4</v>
      </c>
      <c r="H49" s="36" t="str">
        <f t="shared" si="17"/>
        <v>  string                                  </v>
      </c>
      <c r="I49" s="226">
        <v>38</v>
      </c>
      <c r="J49" s="224">
        <f t="shared" si="6"/>
        <v>2953</v>
      </c>
      <c r="K49" s="224">
        <f t="shared" si="7"/>
        <v>487958</v>
      </c>
      <c r="N49" s="169"/>
      <c r="O49" s="169"/>
      <c r="P49" s="169"/>
      <c r="R49" s="164"/>
      <c r="S49" s="164"/>
      <c r="T49" s="164"/>
      <c r="U49" s="164"/>
      <c r="V49" s="164"/>
      <c r="W49" s="164"/>
      <c r="X49" s="164"/>
      <c r="Y49" s="164"/>
      <c r="Z49" s="164"/>
      <c r="AA49" s="164"/>
      <c r="AB49" s="164"/>
      <c r="AC49" s="164"/>
      <c r="AD49" s="164"/>
      <c r="AE49" s="164"/>
      <c r="AF49" s="164"/>
      <c r="AG49" s="164"/>
      <c r="AH49" s="197" t="str">
        <f t="shared" si="21"/>
        <v>col_38</v>
      </c>
      <c r="AI49" s="196" t="str">
        <f t="shared" si="9"/>
        <v>create table db_custscience_interns.col_38_DB_CUSTBASE_PRODREFRESH_ods_cell_t_distinct_values_table_stats (col_id int, distinct_values bigint) Row format delimited Fields terminated by '\t' Lines terminated by '\n'  Stored as textfile ;</v>
      </c>
      <c r="AJ49" t="s">
        <v>4964</v>
      </c>
      <c r="AM49" s="16" t="str">
        <f t="shared" si="10"/>
        <v>insert into table db_custscience_interns.col_38_DB_CUSTBASE_PRODREFRESH_ods_cell_t_distinct_values_table_stats select '38' as col_id, count (distinct SEGMENT_LEVEL_4) as distinct_values</v>
      </c>
      <c r="AN49" t="s">
        <v>4965</v>
      </c>
      <c r="AQ49" s="16" t="str">
        <f t="shared" si="11"/>
        <v>insert into table db_custscience_interns.SUMMARY_of_DB_CUSTBASE_PRODREFRESH_ods_cell_t_distinct_values_table_stats select col_id, distinct_values from db_custscience_interns.col_38_DB_CUSTBASE_PRODREFRESH_ods_cell_t_distinct_values_table_stats ;</v>
      </c>
      <c r="AR49" t="s">
        <v>4966</v>
      </c>
      <c r="AT49" s="212" t="s">
        <v>8481</v>
      </c>
      <c r="AU49" s="212">
        <v>43</v>
      </c>
      <c r="AV49" s="212">
        <v>1</v>
      </c>
      <c r="AX49" s="16" t="str">
        <f t="shared" si="12"/>
        <v>drop table db_custscience_interns.col_38_DB_CUSTBASE_PRODREFRESH_ods_cell_t_distinct_values_table_stats;</v>
      </c>
      <c r="AY49" t="s">
        <v>4968</v>
      </c>
      <c r="BA49" s="16" t="str">
        <f t="shared" si="13"/>
        <v>create table db_custscience_interns.col_38_DB_CUSTBASE_PRODREFRESH_ods_cell_t_null_value_count_table_stats (col_id int, null_value_count bigint) Row format delimited Fields terminated by '\t' Lines terminated by '\n'  Stored as textfile ;</v>
      </c>
      <c r="BB49" t="s">
        <v>4969</v>
      </c>
      <c r="BE49" s="16" t="str">
        <f t="shared" si="2"/>
        <v xml:space="preserve">insert into table db_custscience_interns.col_38_DB_CUSTBASE_PRODREFRESH_ods_cell_t_null_value_count_table_stats select '38' as col_id, count (cell_key) as null_value_count where SEGMENT_LEVEL_4 IS NULL </v>
      </c>
      <c r="BF49" t="s">
        <v>4970</v>
      </c>
      <c r="BI49" s="16" t="str">
        <f t="shared" si="14"/>
        <v>insert into table db_custscience_interns.SUMMARY_of_DB_CUSTBASE_PRODREFRESH_ods_cell_t_null_value_count_table_stats select col_id, null_value_count from db_custscience_interns.col_38_DB_CUSTBASE_PRODREFRESH_ods_cell_t_null_value_count_table_stats ;</v>
      </c>
      <c r="BJ49" t="s">
        <v>11965</v>
      </c>
      <c r="BL49" s="212" t="s">
        <v>11966</v>
      </c>
      <c r="BM49" s="212">
        <v>43</v>
      </c>
      <c r="BN49" s="212">
        <v>642536</v>
      </c>
      <c r="BP49" s="16" t="str">
        <f t="shared" si="15"/>
        <v>drop table db_custscience_interns.col_38_DB_CUSTBASE_PRODREFRESH_ods_cell_t_null_value_count_table_stats ;</v>
      </c>
      <c r="BQ49" t="s">
        <v>4973</v>
      </c>
    </row>
    <row r="50" spans="1:69">
      <c r="A50" s="222" t="s">
        <v>11967</v>
      </c>
      <c r="B50" s="16" t="str">
        <f t="shared" si="18"/>
        <v>segment_level_5     string                                  </v>
      </c>
      <c r="C50" s="20">
        <f t="shared" si="19"/>
        <v>16</v>
      </c>
      <c r="D50" s="20">
        <f t="shared" si="20"/>
        <v>18</v>
      </c>
      <c r="E50" s="20"/>
      <c r="F50" s="20"/>
      <c r="G50" s="36" t="str">
        <f t="shared" si="16"/>
        <v>SEGMENT_LEVEL_5</v>
      </c>
      <c r="H50" s="36" t="str">
        <f t="shared" si="17"/>
        <v>  string                                  </v>
      </c>
      <c r="I50" s="226">
        <v>39</v>
      </c>
      <c r="J50" s="224">
        <f t="shared" si="6"/>
        <v>1786</v>
      </c>
      <c r="K50" s="224">
        <f t="shared" si="7"/>
        <v>609757</v>
      </c>
      <c r="N50" s="169"/>
      <c r="O50" s="169"/>
      <c r="P50" s="169"/>
      <c r="R50" s="164"/>
      <c r="S50" s="164"/>
      <c r="T50" s="164"/>
      <c r="U50" s="164"/>
      <c r="V50" s="164"/>
      <c r="W50" s="164"/>
      <c r="X50" s="164"/>
      <c r="Y50" s="164"/>
      <c r="Z50" s="164"/>
      <c r="AA50" s="164"/>
      <c r="AB50" s="164"/>
      <c r="AC50" s="164"/>
      <c r="AD50" s="164"/>
      <c r="AE50" s="164"/>
      <c r="AF50" s="164"/>
      <c r="AG50" s="164"/>
      <c r="AH50" s="197" t="str">
        <f t="shared" si="21"/>
        <v>col_39</v>
      </c>
      <c r="AI50" s="196" t="str">
        <f t="shared" si="9"/>
        <v>create table db_custscience_interns.col_39_DB_CUSTBASE_PRODREFRESH_ods_cell_t_distinct_values_table_stats (col_id int, distinct_values bigint) Row format delimited Fields terminated by '\t' Lines terminated by '\n'  Stored as textfile ;</v>
      </c>
      <c r="AJ50" t="s">
        <v>4975</v>
      </c>
      <c r="AM50" s="16" t="str">
        <f t="shared" si="10"/>
        <v>insert into table db_custscience_interns.col_39_DB_CUSTBASE_PRODREFRESH_ods_cell_t_distinct_values_table_stats select '39' as col_id, count (distinct SEGMENT_LEVEL_5) as distinct_values</v>
      </c>
      <c r="AN50" t="s">
        <v>4976</v>
      </c>
      <c r="AQ50" s="16" t="str">
        <f t="shared" si="11"/>
        <v>insert into table db_custscience_interns.SUMMARY_of_DB_CUSTBASE_PRODREFRESH_ods_cell_t_distinct_values_table_stats select col_id, distinct_values from db_custscience_interns.col_39_DB_CUSTBASE_PRODREFRESH_ods_cell_t_distinct_values_table_stats ;</v>
      </c>
      <c r="AR50" t="s">
        <v>4977</v>
      </c>
      <c r="AT50" s="212" t="s">
        <v>11968</v>
      </c>
      <c r="AU50" s="212">
        <v>44</v>
      </c>
      <c r="AV50" s="212">
        <v>78</v>
      </c>
      <c r="AX50" s="16" t="str">
        <f t="shared" si="12"/>
        <v>drop table db_custscience_interns.col_39_DB_CUSTBASE_PRODREFRESH_ods_cell_t_distinct_values_table_stats;</v>
      </c>
      <c r="AY50" t="s">
        <v>4979</v>
      </c>
      <c r="BA50" s="16" t="str">
        <f t="shared" si="13"/>
        <v>create table db_custscience_interns.col_39_DB_CUSTBASE_PRODREFRESH_ods_cell_t_null_value_count_table_stats (col_id int, null_value_count bigint) Row format delimited Fields terminated by '\t' Lines terminated by '\n'  Stored as textfile ;</v>
      </c>
      <c r="BB50" t="s">
        <v>4980</v>
      </c>
      <c r="BE50" s="16" t="str">
        <f t="shared" si="2"/>
        <v xml:space="preserve">insert into table db_custscience_interns.col_39_DB_CUSTBASE_PRODREFRESH_ods_cell_t_null_value_count_table_stats select '39' as col_id, count (cell_key) as null_value_count where SEGMENT_LEVEL_5 IS NULL </v>
      </c>
      <c r="BF50" t="s">
        <v>4981</v>
      </c>
      <c r="BI50" s="16" t="str">
        <f t="shared" si="14"/>
        <v>insert into table db_custscience_interns.SUMMARY_of_DB_CUSTBASE_PRODREFRESH_ods_cell_t_null_value_count_table_stats select col_id, null_value_count from db_custscience_interns.col_39_DB_CUSTBASE_PRODREFRESH_ods_cell_t_null_value_count_table_stats ;</v>
      </c>
      <c r="BJ50" t="s">
        <v>11969</v>
      </c>
      <c r="BL50" s="212" t="s">
        <v>11970</v>
      </c>
      <c r="BM50" s="212">
        <v>44</v>
      </c>
      <c r="BN50" s="212">
        <v>177278</v>
      </c>
      <c r="BP50" s="16" t="str">
        <f t="shared" si="15"/>
        <v>drop table db_custscience_interns.col_39_DB_CUSTBASE_PRODREFRESH_ods_cell_t_null_value_count_table_stats ;</v>
      </c>
      <c r="BQ50" t="s">
        <v>4984</v>
      </c>
    </row>
    <row r="51" spans="1:69">
      <c r="A51" s="222" t="s">
        <v>11971</v>
      </c>
      <c r="B51" s="16" t="str">
        <f t="shared" si="18"/>
        <v>segment_level_6     string                                  </v>
      </c>
      <c r="C51" s="20">
        <f t="shared" si="19"/>
        <v>16</v>
      </c>
      <c r="D51" s="20">
        <f t="shared" si="20"/>
        <v>18</v>
      </c>
      <c r="E51" s="20"/>
      <c r="F51" s="20"/>
      <c r="G51" s="36" t="str">
        <f t="shared" si="16"/>
        <v>SEGMENT_LEVEL_6</v>
      </c>
      <c r="H51" s="36" t="str">
        <f t="shared" si="17"/>
        <v>  string                                  </v>
      </c>
      <c r="I51" s="226">
        <v>40</v>
      </c>
      <c r="J51" s="224">
        <f t="shared" si="6"/>
        <v>340</v>
      </c>
      <c r="K51" s="224">
        <f t="shared" si="7"/>
        <v>638467</v>
      </c>
      <c r="N51" s="169"/>
      <c r="O51" s="169"/>
      <c r="P51" s="169"/>
      <c r="R51" s="164"/>
      <c r="S51" s="164"/>
      <c r="T51" s="164"/>
      <c r="U51" s="164"/>
      <c r="V51" s="164"/>
      <c r="W51" s="164"/>
      <c r="X51" s="164"/>
      <c r="Y51" s="164"/>
      <c r="Z51" s="164"/>
      <c r="AA51" s="164"/>
      <c r="AB51" s="164"/>
      <c r="AC51" s="164"/>
      <c r="AD51" s="164"/>
      <c r="AE51" s="164"/>
      <c r="AF51" s="164"/>
      <c r="AG51" s="164"/>
      <c r="AH51" s="197" t="str">
        <f t="shared" si="21"/>
        <v>col_40</v>
      </c>
      <c r="AI51" s="196" t="str">
        <f t="shared" si="9"/>
        <v>create table db_custscience_interns.col_40_DB_CUSTBASE_PRODREFRESH_ods_cell_t_distinct_values_table_stats (col_id int, distinct_values bigint) Row format delimited Fields terminated by '\t' Lines terminated by '\n'  Stored as textfile ;</v>
      </c>
      <c r="AJ51" t="s">
        <v>4986</v>
      </c>
      <c r="AM51" s="16" t="str">
        <f t="shared" si="10"/>
        <v>insert into table db_custscience_interns.col_40_DB_CUSTBASE_PRODREFRESH_ods_cell_t_distinct_values_table_stats select '40' as col_id, count (distinct SEGMENT_LEVEL_6) as distinct_values</v>
      </c>
      <c r="AN51" t="s">
        <v>4987</v>
      </c>
      <c r="AQ51" s="16" t="str">
        <f t="shared" si="11"/>
        <v>insert into table db_custscience_interns.SUMMARY_of_DB_CUSTBASE_PRODREFRESH_ods_cell_t_distinct_values_table_stats select col_id, distinct_values from db_custscience_interns.col_40_DB_CUSTBASE_PRODREFRESH_ods_cell_t_distinct_values_table_stats ;</v>
      </c>
      <c r="AR51" t="s">
        <v>4988</v>
      </c>
      <c r="AT51" s="212" t="s">
        <v>11972</v>
      </c>
      <c r="AU51" s="212">
        <v>45</v>
      </c>
      <c r="AV51" s="212">
        <v>9577</v>
      </c>
      <c r="AX51" s="16" t="str">
        <f t="shared" si="12"/>
        <v>drop table db_custscience_interns.col_40_DB_CUSTBASE_PRODREFRESH_ods_cell_t_distinct_values_table_stats;</v>
      </c>
      <c r="AY51" t="s">
        <v>4990</v>
      </c>
      <c r="BA51" s="16" t="str">
        <f t="shared" si="13"/>
        <v>create table db_custscience_interns.col_40_DB_CUSTBASE_PRODREFRESH_ods_cell_t_null_value_count_table_stats (col_id int, null_value_count bigint) Row format delimited Fields terminated by '\t' Lines terminated by '\n'  Stored as textfile ;</v>
      </c>
      <c r="BB51" t="s">
        <v>4991</v>
      </c>
      <c r="BE51" s="16" t="str">
        <f t="shared" si="2"/>
        <v xml:space="preserve">insert into table db_custscience_interns.col_40_DB_CUSTBASE_PRODREFRESH_ods_cell_t_null_value_count_table_stats select '40' as col_id, count (cell_key) as null_value_count where SEGMENT_LEVEL_6 IS NULL </v>
      </c>
      <c r="BF51" t="s">
        <v>4992</v>
      </c>
      <c r="BI51" s="16" t="str">
        <f t="shared" si="14"/>
        <v>insert into table db_custscience_interns.SUMMARY_of_DB_CUSTBASE_PRODREFRESH_ods_cell_t_null_value_count_table_stats select col_id, null_value_count from db_custscience_interns.col_40_DB_CUSTBASE_PRODREFRESH_ods_cell_t_null_value_count_table_stats ;</v>
      </c>
      <c r="BJ51" t="s">
        <v>11973</v>
      </c>
      <c r="BL51" s="212" t="s">
        <v>11974</v>
      </c>
      <c r="BM51" s="212">
        <v>45</v>
      </c>
      <c r="BN51" s="212">
        <v>35382</v>
      </c>
      <c r="BP51" s="16" t="str">
        <f t="shared" si="15"/>
        <v>drop table db_custscience_interns.col_40_DB_CUSTBASE_PRODREFRESH_ods_cell_t_null_value_count_table_stats ;</v>
      </c>
      <c r="BQ51" t="s">
        <v>4995</v>
      </c>
    </row>
    <row r="52" spans="1:69">
      <c r="A52" s="222" t="s">
        <v>11975</v>
      </c>
      <c r="B52" s="16" t="str">
        <f t="shared" si="18"/>
        <v>segment_level_7     string                                  </v>
      </c>
      <c r="C52" s="20">
        <f t="shared" si="19"/>
        <v>16</v>
      </c>
      <c r="D52" s="20">
        <f t="shared" si="20"/>
        <v>18</v>
      </c>
      <c r="E52" s="20"/>
      <c r="F52" s="20"/>
      <c r="G52" s="36" t="str">
        <f t="shared" si="16"/>
        <v>SEGMENT_LEVEL_7</v>
      </c>
      <c r="H52" s="36" t="str">
        <f t="shared" si="17"/>
        <v>  string                                  </v>
      </c>
      <c r="I52" s="226">
        <v>41</v>
      </c>
      <c r="J52" s="224">
        <f t="shared" si="6"/>
        <v>79</v>
      </c>
      <c r="K52" s="224">
        <f t="shared" si="7"/>
        <v>641044</v>
      </c>
      <c r="N52" s="169"/>
      <c r="O52" s="169"/>
      <c r="P52" s="169"/>
      <c r="R52" s="164"/>
      <c r="S52" s="164"/>
      <c r="T52" s="164"/>
      <c r="U52" s="164"/>
      <c r="V52" s="164"/>
      <c r="W52" s="164"/>
      <c r="X52" s="164"/>
      <c r="Y52" s="164"/>
      <c r="Z52" s="164"/>
      <c r="AA52" s="164"/>
      <c r="AB52" s="164"/>
      <c r="AC52" s="164"/>
      <c r="AD52" s="164"/>
      <c r="AE52" s="164"/>
      <c r="AF52" s="164"/>
      <c r="AG52" s="164"/>
      <c r="AH52" s="197" t="str">
        <f t="shared" si="21"/>
        <v>col_41</v>
      </c>
      <c r="AI52" s="196" t="str">
        <f t="shared" si="9"/>
        <v>create table db_custscience_interns.col_41_DB_CUSTBASE_PRODREFRESH_ods_cell_t_distinct_values_table_stats (col_id int, distinct_values bigint) Row format delimited Fields terminated by '\t' Lines terminated by '\n'  Stored as textfile ;</v>
      </c>
      <c r="AJ52" t="s">
        <v>4997</v>
      </c>
      <c r="AM52" s="16" t="str">
        <f t="shared" si="10"/>
        <v>insert into table db_custscience_interns.col_41_DB_CUSTBASE_PRODREFRESH_ods_cell_t_distinct_values_table_stats select '41' as col_id, count (distinct SEGMENT_LEVEL_7) as distinct_values</v>
      </c>
      <c r="AN52" t="s">
        <v>4998</v>
      </c>
      <c r="AQ52" s="16" t="str">
        <f t="shared" si="11"/>
        <v>insert into table db_custscience_interns.SUMMARY_of_DB_CUSTBASE_PRODREFRESH_ods_cell_t_distinct_values_table_stats select col_id, distinct_values from db_custscience_interns.col_41_DB_CUSTBASE_PRODREFRESH_ods_cell_t_distinct_values_table_stats ;</v>
      </c>
      <c r="AR52" t="s">
        <v>4999</v>
      </c>
      <c r="AT52" s="212" t="s">
        <v>7010</v>
      </c>
      <c r="AU52" s="212">
        <v>46</v>
      </c>
      <c r="AV52" s="212">
        <v>0</v>
      </c>
      <c r="AX52" s="16" t="str">
        <f t="shared" si="12"/>
        <v>drop table db_custscience_interns.col_41_DB_CUSTBASE_PRODREFRESH_ods_cell_t_distinct_values_table_stats;</v>
      </c>
      <c r="AY52" t="s">
        <v>5001</v>
      </c>
      <c r="BA52" s="16" t="str">
        <f t="shared" si="13"/>
        <v>create table db_custscience_interns.col_41_DB_CUSTBASE_PRODREFRESH_ods_cell_t_null_value_count_table_stats (col_id int, null_value_count bigint) Row format delimited Fields terminated by '\t' Lines terminated by '\n'  Stored as textfile ;</v>
      </c>
      <c r="BB52" t="s">
        <v>5002</v>
      </c>
      <c r="BE52" s="16" t="str">
        <f t="shared" si="2"/>
        <v xml:space="preserve">insert into table db_custscience_interns.col_41_DB_CUSTBASE_PRODREFRESH_ods_cell_t_null_value_count_table_stats select '41' as col_id, count (cell_key) as null_value_count where SEGMENT_LEVEL_7 IS NULL </v>
      </c>
      <c r="BF52" t="s">
        <v>5003</v>
      </c>
      <c r="BI52" s="16" t="str">
        <f t="shared" si="14"/>
        <v>insert into table db_custscience_interns.SUMMARY_of_DB_CUSTBASE_PRODREFRESH_ods_cell_t_null_value_count_table_stats select col_id, null_value_count from db_custscience_interns.col_41_DB_CUSTBASE_PRODREFRESH_ods_cell_t_null_value_count_table_stats ;</v>
      </c>
      <c r="BJ52" t="s">
        <v>11976</v>
      </c>
      <c r="BL52" s="212" t="s">
        <v>11977</v>
      </c>
      <c r="BM52" s="212">
        <v>46</v>
      </c>
      <c r="BN52" s="212">
        <v>642550</v>
      </c>
      <c r="BP52" s="16" t="str">
        <f t="shared" si="15"/>
        <v>drop table db_custscience_interns.col_41_DB_CUSTBASE_PRODREFRESH_ods_cell_t_null_value_count_table_stats ;</v>
      </c>
      <c r="BQ52" t="s">
        <v>5006</v>
      </c>
    </row>
    <row r="53" spans="1:69">
      <c r="A53" s="222" t="s">
        <v>11978</v>
      </c>
      <c r="B53" s="16" t="str">
        <f t="shared" si="18"/>
        <v>segment_level_8     string                                  </v>
      </c>
      <c r="C53" s="20">
        <f t="shared" si="19"/>
        <v>16</v>
      </c>
      <c r="D53" s="20">
        <f t="shared" si="20"/>
        <v>18</v>
      </c>
      <c r="E53" s="20"/>
      <c r="F53" s="20"/>
      <c r="G53" s="36" t="str">
        <f t="shared" si="16"/>
        <v>SEGMENT_LEVEL_8</v>
      </c>
      <c r="H53" s="36" t="str">
        <f t="shared" si="17"/>
        <v>  string                                  </v>
      </c>
      <c r="I53" s="226">
        <v>42</v>
      </c>
      <c r="J53" s="224">
        <f t="shared" si="6"/>
        <v>27</v>
      </c>
      <c r="K53" s="224">
        <f t="shared" si="7"/>
        <v>642388</v>
      </c>
      <c r="N53" s="169"/>
      <c r="O53" s="169"/>
      <c r="P53" s="169"/>
      <c r="R53" s="164"/>
      <c r="S53" s="164"/>
      <c r="T53" s="164"/>
      <c r="U53" s="164"/>
      <c r="V53" s="164"/>
      <c r="W53" s="164"/>
      <c r="X53" s="164"/>
      <c r="Y53" s="164"/>
      <c r="Z53" s="164"/>
      <c r="AA53" s="164"/>
      <c r="AB53" s="164"/>
      <c r="AC53" s="164"/>
      <c r="AD53" s="164"/>
      <c r="AE53" s="164"/>
      <c r="AF53" s="164"/>
      <c r="AG53" s="164"/>
      <c r="AH53" s="197" t="str">
        <f t="shared" si="21"/>
        <v>col_42</v>
      </c>
      <c r="AI53" s="196" t="str">
        <f t="shared" si="9"/>
        <v>create table db_custscience_interns.col_42_DB_CUSTBASE_PRODREFRESH_ods_cell_t_distinct_values_table_stats (col_id int, distinct_values bigint) Row format delimited Fields terminated by '\t' Lines terminated by '\n'  Stored as textfile ;</v>
      </c>
      <c r="AJ53" t="s">
        <v>5008</v>
      </c>
      <c r="AM53" s="16" t="str">
        <f t="shared" si="10"/>
        <v>insert into table db_custscience_interns.col_42_DB_CUSTBASE_PRODREFRESH_ods_cell_t_distinct_values_table_stats select '42' as col_id, count (distinct SEGMENT_LEVEL_8) as distinct_values</v>
      </c>
      <c r="AN53" t="s">
        <v>5009</v>
      </c>
      <c r="AQ53" s="16" t="str">
        <f t="shared" si="11"/>
        <v>insert into table db_custscience_interns.SUMMARY_of_DB_CUSTBASE_PRODREFRESH_ods_cell_t_distinct_values_table_stats select col_id, distinct_values from db_custscience_interns.col_42_DB_CUSTBASE_PRODREFRESH_ods_cell_t_distinct_values_table_stats ;</v>
      </c>
      <c r="AR53" t="s">
        <v>5010</v>
      </c>
      <c r="AT53" s="212" t="s">
        <v>7021</v>
      </c>
      <c r="AU53" s="212">
        <v>47</v>
      </c>
      <c r="AV53" s="212">
        <v>0</v>
      </c>
      <c r="AX53" s="16" t="str">
        <f t="shared" si="12"/>
        <v>drop table db_custscience_interns.col_42_DB_CUSTBASE_PRODREFRESH_ods_cell_t_distinct_values_table_stats;</v>
      </c>
      <c r="AY53" t="s">
        <v>5012</v>
      </c>
      <c r="BA53" s="16" t="str">
        <f t="shared" si="13"/>
        <v>create table db_custscience_interns.col_42_DB_CUSTBASE_PRODREFRESH_ods_cell_t_null_value_count_table_stats (col_id int, null_value_count bigint) Row format delimited Fields terminated by '\t' Lines terminated by '\n'  Stored as textfile ;</v>
      </c>
      <c r="BB53" t="s">
        <v>5013</v>
      </c>
      <c r="BE53" s="16" t="str">
        <f t="shared" si="2"/>
        <v xml:space="preserve">insert into table db_custscience_interns.col_42_DB_CUSTBASE_PRODREFRESH_ods_cell_t_null_value_count_table_stats select '42' as col_id, count (cell_key) as null_value_count where SEGMENT_LEVEL_8 IS NULL </v>
      </c>
      <c r="BF53" t="s">
        <v>5014</v>
      </c>
      <c r="BI53" s="16" t="str">
        <f t="shared" si="14"/>
        <v>insert into table db_custscience_interns.SUMMARY_of_DB_CUSTBASE_PRODREFRESH_ods_cell_t_null_value_count_table_stats select col_id, null_value_count from db_custscience_interns.col_42_DB_CUSTBASE_PRODREFRESH_ods_cell_t_null_value_count_table_stats ;</v>
      </c>
      <c r="BJ53" t="s">
        <v>11979</v>
      </c>
      <c r="BL53" s="212" t="s">
        <v>11980</v>
      </c>
      <c r="BM53" s="212">
        <v>47</v>
      </c>
      <c r="BN53" s="212">
        <v>642550</v>
      </c>
      <c r="BP53" s="16" t="str">
        <f t="shared" si="15"/>
        <v>drop table db_custscience_interns.col_42_DB_CUSTBASE_PRODREFRESH_ods_cell_t_null_value_count_table_stats ;</v>
      </c>
      <c r="BQ53" t="s">
        <v>5017</v>
      </c>
    </row>
    <row r="54" spans="1:69">
      <c r="A54" s="222" t="s">
        <v>11981</v>
      </c>
      <c r="B54" s="16" t="str">
        <f t="shared" si="18"/>
        <v>segment_level_9     string                                  </v>
      </c>
      <c r="C54" s="20">
        <f t="shared" si="19"/>
        <v>16</v>
      </c>
      <c r="D54" s="20">
        <f t="shared" si="20"/>
        <v>18</v>
      </c>
      <c r="E54" s="20"/>
      <c r="F54" s="20"/>
      <c r="G54" s="36" t="str">
        <f t="shared" si="16"/>
        <v>SEGMENT_LEVEL_9</v>
      </c>
      <c r="H54" s="36" t="str">
        <f t="shared" si="17"/>
        <v>  string                                  </v>
      </c>
      <c r="I54" s="226">
        <v>43</v>
      </c>
      <c r="J54" s="224">
        <f t="shared" si="6"/>
        <v>1</v>
      </c>
      <c r="K54" s="224">
        <f t="shared" si="7"/>
        <v>642536</v>
      </c>
      <c r="N54" s="169"/>
      <c r="O54" s="169"/>
      <c r="P54" s="169"/>
      <c r="R54" s="164"/>
      <c r="S54" s="164"/>
      <c r="T54" s="164"/>
      <c r="U54" s="164"/>
      <c r="V54" s="164"/>
      <c r="W54" s="164"/>
      <c r="X54" s="164"/>
      <c r="Y54" s="164"/>
      <c r="Z54" s="164"/>
      <c r="AA54" s="164"/>
      <c r="AB54" s="164"/>
      <c r="AC54" s="164"/>
      <c r="AD54" s="164"/>
      <c r="AE54" s="164"/>
      <c r="AF54" s="164"/>
      <c r="AG54" s="164"/>
      <c r="AH54" s="197" t="str">
        <f t="shared" si="21"/>
        <v>col_43</v>
      </c>
      <c r="AI54" s="196" t="str">
        <f t="shared" si="9"/>
        <v>create table db_custscience_interns.col_43_DB_CUSTBASE_PRODREFRESH_ods_cell_t_distinct_values_table_stats (col_id int, distinct_values bigint) Row format delimited Fields terminated by '\t' Lines terminated by '\n'  Stored as textfile ;</v>
      </c>
      <c r="AJ54" t="s">
        <v>5019</v>
      </c>
      <c r="AM54" s="16" t="str">
        <f t="shared" si="10"/>
        <v>insert into table db_custscience_interns.col_43_DB_CUSTBASE_PRODREFRESH_ods_cell_t_distinct_values_table_stats select '43' as col_id, count (distinct SEGMENT_LEVEL_9) as distinct_values</v>
      </c>
      <c r="AN54" t="s">
        <v>5020</v>
      </c>
      <c r="AQ54" s="16" t="str">
        <f t="shared" si="11"/>
        <v>insert into table db_custscience_interns.SUMMARY_of_DB_CUSTBASE_PRODREFRESH_ods_cell_t_distinct_values_table_stats select col_id, distinct_values from db_custscience_interns.col_43_DB_CUSTBASE_PRODREFRESH_ods_cell_t_distinct_values_table_stats ;</v>
      </c>
      <c r="AR54" t="s">
        <v>5021</v>
      </c>
      <c r="AT54" s="212" t="s">
        <v>7032</v>
      </c>
      <c r="AU54" s="212">
        <v>48</v>
      </c>
      <c r="AV54" s="212">
        <v>0</v>
      </c>
      <c r="AX54" s="16" t="str">
        <f t="shared" si="12"/>
        <v>drop table db_custscience_interns.col_43_DB_CUSTBASE_PRODREFRESH_ods_cell_t_distinct_values_table_stats;</v>
      </c>
      <c r="AY54" t="s">
        <v>5023</v>
      </c>
      <c r="BA54" s="16" t="str">
        <f t="shared" si="13"/>
        <v>create table db_custscience_interns.col_43_DB_CUSTBASE_PRODREFRESH_ods_cell_t_null_value_count_table_stats (col_id int, null_value_count bigint) Row format delimited Fields terminated by '\t' Lines terminated by '\n'  Stored as textfile ;</v>
      </c>
      <c r="BB54" t="s">
        <v>5024</v>
      </c>
      <c r="BE54" s="16" t="str">
        <f t="shared" si="2"/>
        <v xml:space="preserve">insert into table db_custscience_interns.col_43_DB_CUSTBASE_PRODREFRESH_ods_cell_t_null_value_count_table_stats select '43' as col_id, count (cell_key) as null_value_count where SEGMENT_LEVEL_9 IS NULL </v>
      </c>
      <c r="BF54" t="s">
        <v>5025</v>
      </c>
      <c r="BI54" s="16" t="str">
        <f t="shared" si="14"/>
        <v>insert into table db_custscience_interns.SUMMARY_of_DB_CUSTBASE_PRODREFRESH_ods_cell_t_null_value_count_table_stats select col_id, null_value_count from db_custscience_interns.col_43_DB_CUSTBASE_PRODREFRESH_ods_cell_t_null_value_count_table_stats ;</v>
      </c>
      <c r="BJ54" t="s">
        <v>11982</v>
      </c>
      <c r="BL54" s="212" t="s">
        <v>11983</v>
      </c>
      <c r="BM54" s="212">
        <v>48</v>
      </c>
      <c r="BN54" s="212">
        <v>642550</v>
      </c>
      <c r="BP54" s="16" t="str">
        <f t="shared" si="15"/>
        <v>drop table db_custscience_interns.col_43_DB_CUSTBASE_PRODREFRESH_ods_cell_t_null_value_count_table_stats ;</v>
      </c>
      <c r="BQ54" t="s">
        <v>5028</v>
      </c>
    </row>
    <row r="55" spans="1:69">
      <c r="A55" s="222" t="s">
        <v>11984</v>
      </c>
      <c r="B55" s="16" t="str">
        <f t="shared" si="18"/>
        <v>touchpoint          string                                  </v>
      </c>
      <c r="C55" s="20">
        <f t="shared" si="19"/>
        <v>12</v>
      </c>
      <c r="D55" s="20">
        <f t="shared" si="20"/>
        <v>14</v>
      </c>
      <c r="E55" s="20"/>
      <c r="F55" s="20"/>
      <c r="G55" s="36" t="str">
        <f t="shared" si="16"/>
        <v>TOUCHPOINT </v>
      </c>
      <c r="H55" s="36" t="str">
        <f t="shared" si="17"/>
        <v>      string                                  </v>
      </c>
      <c r="I55" s="226">
        <v>44</v>
      </c>
      <c r="J55" s="224">
        <f t="shared" si="6"/>
        <v>78</v>
      </c>
      <c r="K55" s="224">
        <f t="shared" si="7"/>
        <v>177278</v>
      </c>
      <c r="N55" s="169"/>
      <c r="O55" s="169"/>
      <c r="P55" s="169"/>
      <c r="R55" s="164"/>
      <c r="S55" s="164"/>
      <c r="T55" s="164"/>
      <c r="U55" s="164"/>
      <c r="V55" s="164"/>
      <c r="W55" s="164"/>
      <c r="X55" s="164"/>
      <c r="Y55" s="164"/>
      <c r="Z55" s="164"/>
      <c r="AA55" s="164"/>
      <c r="AB55" s="164"/>
      <c r="AC55" s="164"/>
      <c r="AD55" s="164"/>
      <c r="AE55" s="164"/>
      <c r="AF55" s="164"/>
      <c r="AG55" s="164"/>
      <c r="AH55" s="197" t="str">
        <f t="shared" si="21"/>
        <v>col_44</v>
      </c>
      <c r="AI55" s="196" t="str">
        <f t="shared" si="9"/>
        <v>create table db_custscience_interns.col_44_DB_CUSTBASE_PRODREFRESH_ods_cell_t_distinct_values_table_stats (col_id int, distinct_values bigint) Row format delimited Fields terminated by '\t' Lines terminated by '\n'  Stored as textfile ;</v>
      </c>
      <c r="AJ55" t="s">
        <v>5030</v>
      </c>
      <c r="AM55" s="16" t="str">
        <f t="shared" si="10"/>
        <v>insert into table db_custscience_interns.col_44_DB_CUSTBASE_PRODREFRESH_ods_cell_t_distinct_values_table_stats select '44' as col_id, count (distinct TOUCHPOINT ) as distinct_values</v>
      </c>
      <c r="AN55" t="s">
        <v>5031</v>
      </c>
      <c r="AQ55" s="16" t="str">
        <f t="shared" si="11"/>
        <v>insert into table db_custscience_interns.SUMMARY_of_DB_CUSTBASE_PRODREFRESH_ods_cell_t_distinct_values_table_stats select col_id, distinct_values from db_custscience_interns.col_44_DB_CUSTBASE_PRODREFRESH_ods_cell_t_distinct_values_table_stats ;</v>
      </c>
      <c r="AR55" t="s">
        <v>5032</v>
      </c>
      <c r="AT55" s="212" t="s">
        <v>7043</v>
      </c>
      <c r="AU55" s="212">
        <v>49</v>
      </c>
      <c r="AV55" s="212">
        <v>0</v>
      </c>
      <c r="AX55" s="16" t="str">
        <f t="shared" si="12"/>
        <v>drop table db_custscience_interns.col_44_DB_CUSTBASE_PRODREFRESH_ods_cell_t_distinct_values_table_stats;</v>
      </c>
      <c r="AY55" t="s">
        <v>5034</v>
      </c>
      <c r="BA55" s="16" t="str">
        <f t="shared" si="13"/>
        <v>create table db_custscience_interns.col_44_DB_CUSTBASE_PRODREFRESH_ods_cell_t_null_value_count_table_stats (col_id int, null_value_count bigint) Row format delimited Fields terminated by '\t' Lines terminated by '\n'  Stored as textfile ;</v>
      </c>
      <c r="BB55" t="s">
        <v>5035</v>
      </c>
      <c r="BE55" s="16" t="str">
        <f t="shared" si="2"/>
        <v xml:space="preserve">insert into table db_custscience_interns.col_44_DB_CUSTBASE_PRODREFRESH_ods_cell_t_null_value_count_table_stats select '44' as col_id, count (cell_key) as null_value_count where TOUCHPOINT  IS NULL </v>
      </c>
      <c r="BF55" t="s">
        <v>5036</v>
      </c>
      <c r="BI55" s="16" t="str">
        <f t="shared" si="14"/>
        <v>insert into table db_custscience_interns.SUMMARY_of_DB_CUSTBASE_PRODREFRESH_ods_cell_t_null_value_count_table_stats select col_id, null_value_count from db_custscience_interns.col_44_DB_CUSTBASE_PRODREFRESH_ods_cell_t_null_value_count_table_stats ;</v>
      </c>
      <c r="BJ55" t="s">
        <v>11985</v>
      </c>
      <c r="BL55" s="212" t="s">
        <v>11986</v>
      </c>
      <c r="BM55" s="212">
        <v>49</v>
      </c>
      <c r="BN55" s="212">
        <v>642550</v>
      </c>
      <c r="BP55" s="16" t="str">
        <f t="shared" si="15"/>
        <v>drop table db_custscience_interns.col_44_DB_CUSTBASE_PRODREFRESH_ods_cell_t_null_value_count_table_stats ;</v>
      </c>
      <c r="BQ55" t="s">
        <v>5039</v>
      </c>
    </row>
    <row r="56" spans="1:69">
      <c r="A56" s="222" t="s">
        <v>11987</v>
      </c>
      <c r="B56" s="16" t="str">
        <f t="shared" si="18"/>
        <v>treatment_code      string                                  </v>
      </c>
      <c r="C56" s="20">
        <f t="shared" si="19"/>
        <v>16</v>
      </c>
      <c r="D56" s="20">
        <f t="shared" si="20"/>
        <v>18</v>
      </c>
      <c r="E56" s="20"/>
      <c r="F56" s="20"/>
      <c r="G56" s="36" t="str">
        <f t="shared" si="16"/>
        <v>TREATMENT_CODE </v>
      </c>
      <c r="H56" s="36" t="str">
        <f t="shared" si="17"/>
        <v>  string                                  </v>
      </c>
      <c r="I56" s="226">
        <v>45</v>
      </c>
      <c r="J56" s="224">
        <f t="shared" si="6"/>
        <v>9577</v>
      </c>
      <c r="K56" s="224">
        <f t="shared" si="7"/>
        <v>35382</v>
      </c>
      <c r="N56" s="169"/>
      <c r="O56" s="169"/>
      <c r="P56" s="169"/>
      <c r="R56" s="164"/>
      <c r="S56" s="164"/>
      <c r="T56" s="164"/>
      <c r="U56" s="164"/>
      <c r="V56" s="164"/>
      <c r="W56" s="164"/>
      <c r="X56" s="164"/>
      <c r="Y56" s="164"/>
      <c r="Z56" s="164"/>
      <c r="AA56" s="164"/>
      <c r="AB56" s="164"/>
      <c r="AC56" s="164"/>
      <c r="AD56" s="164"/>
      <c r="AE56" s="164"/>
      <c r="AF56" s="164"/>
      <c r="AG56" s="164"/>
      <c r="AH56" s="197" t="str">
        <f t="shared" si="21"/>
        <v>col_45</v>
      </c>
      <c r="AI56" s="196" t="str">
        <f t="shared" si="9"/>
        <v>create table db_custscience_interns.col_45_DB_CUSTBASE_PRODREFRESH_ods_cell_t_distinct_values_table_stats (col_id int, distinct_values bigint) Row format delimited Fields terminated by '\t' Lines terminated by '\n'  Stored as textfile ;</v>
      </c>
      <c r="AJ56" t="s">
        <v>5041</v>
      </c>
      <c r="AM56" s="16" t="str">
        <f t="shared" si="10"/>
        <v>insert into table db_custscience_interns.col_45_DB_CUSTBASE_PRODREFRESH_ods_cell_t_distinct_values_table_stats select '45' as col_id, count (distinct TREATMENT_CODE ) as distinct_values</v>
      </c>
      <c r="AN56" t="s">
        <v>5042</v>
      </c>
      <c r="AQ56" s="16" t="str">
        <f t="shared" si="11"/>
        <v>insert into table db_custscience_interns.SUMMARY_of_DB_CUSTBASE_PRODREFRESH_ods_cell_t_distinct_values_table_stats select col_id, distinct_values from db_custscience_interns.col_45_DB_CUSTBASE_PRODREFRESH_ods_cell_t_distinct_values_table_stats ;</v>
      </c>
      <c r="AR56" t="s">
        <v>5043</v>
      </c>
      <c r="AT56" s="212" t="s">
        <v>11988</v>
      </c>
      <c r="AU56" s="212">
        <v>50</v>
      </c>
      <c r="AV56" s="212">
        <v>15073</v>
      </c>
      <c r="AX56" s="16" t="str">
        <f t="shared" si="12"/>
        <v>drop table db_custscience_interns.col_45_DB_CUSTBASE_PRODREFRESH_ods_cell_t_distinct_values_table_stats;</v>
      </c>
      <c r="AY56" t="s">
        <v>5045</v>
      </c>
      <c r="BA56" s="16" t="str">
        <f t="shared" si="13"/>
        <v>create table db_custscience_interns.col_45_DB_CUSTBASE_PRODREFRESH_ods_cell_t_null_value_count_table_stats (col_id int, null_value_count bigint) Row format delimited Fields terminated by '\t' Lines terminated by '\n'  Stored as textfile ;</v>
      </c>
      <c r="BB56" t="s">
        <v>5046</v>
      </c>
      <c r="BE56" s="16" t="str">
        <f t="shared" si="2"/>
        <v xml:space="preserve">insert into table db_custscience_interns.col_45_DB_CUSTBASE_PRODREFRESH_ods_cell_t_null_value_count_table_stats select '45' as col_id, count (cell_key) as null_value_count where TREATMENT_CODE  IS NULL </v>
      </c>
      <c r="BF56" t="s">
        <v>5047</v>
      </c>
      <c r="BI56" s="16" t="str">
        <f t="shared" si="14"/>
        <v>insert into table db_custscience_interns.SUMMARY_of_DB_CUSTBASE_PRODREFRESH_ods_cell_t_null_value_count_table_stats select col_id, null_value_count from db_custscience_interns.col_45_DB_CUSTBASE_PRODREFRESH_ods_cell_t_null_value_count_table_stats ;</v>
      </c>
      <c r="BJ56" t="s">
        <v>11989</v>
      </c>
      <c r="BL56" s="212" t="s">
        <v>7053</v>
      </c>
      <c r="BM56" s="212">
        <v>50</v>
      </c>
      <c r="BN56" s="212">
        <v>0</v>
      </c>
      <c r="BP56" s="16" t="str">
        <f t="shared" si="15"/>
        <v>drop table db_custscience_interns.col_45_DB_CUSTBASE_PRODREFRESH_ods_cell_t_null_value_count_table_stats ;</v>
      </c>
      <c r="BQ56" t="s">
        <v>5050</v>
      </c>
    </row>
    <row r="57" spans="1:69">
      <c r="A57" s="222" t="s">
        <v>11990</v>
      </c>
      <c r="B57" s="16" t="str">
        <f t="shared" si="18"/>
        <v>treatment_description string                                  </v>
      </c>
      <c r="C57" s="20">
        <f t="shared" si="19"/>
        <v>22</v>
      </c>
      <c r="D57" s="20">
        <f t="shared" si="20"/>
        <v>29</v>
      </c>
      <c r="E57" s="20"/>
      <c r="F57" s="20"/>
      <c r="G57" s="36" t="str">
        <f t="shared" si="16"/>
        <v>TREATMENT_DESCRIPTION</v>
      </c>
      <c r="H57" s="36" t="str">
        <f t="shared" si="17"/>
        <v>tring                                  </v>
      </c>
      <c r="I57" s="226">
        <v>46</v>
      </c>
      <c r="J57" s="224">
        <f>VLOOKUP($I57,$AU:$AV,2,FALSE)</f>
        <v>0</v>
      </c>
      <c r="K57" s="224">
        <f t="shared" si="7"/>
        <v>642550</v>
      </c>
      <c r="N57" s="169"/>
      <c r="O57" s="169"/>
      <c r="P57" s="169"/>
      <c r="R57" s="164"/>
      <c r="S57" s="164"/>
      <c r="T57" s="164"/>
      <c r="U57" s="164"/>
      <c r="V57" s="164"/>
      <c r="W57" s="164"/>
      <c r="X57" s="164"/>
      <c r="Y57" s="164"/>
      <c r="Z57" s="164"/>
      <c r="AA57" s="164"/>
      <c r="AB57" s="164"/>
      <c r="AC57" s="164"/>
      <c r="AD57" s="164"/>
      <c r="AE57" s="164"/>
      <c r="AF57" s="164"/>
      <c r="AG57" s="164"/>
      <c r="AH57" s="197" t="str">
        <f t="shared" si="21"/>
        <v>col_46</v>
      </c>
      <c r="AI57" s="196" t="str">
        <f t="shared" si="9"/>
        <v>create table db_custscience_interns.col_46_DB_CUSTBASE_PRODREFRESH_ods_cell_t_distinct_values_table_stats (col_id int, distinct_values bigint) Row format delimited Fields terminated by '\t' Lines terminated by '\n'  Stored as textfile ;</v>
      </c>
      <c r="AJ57" t="s">
        <v>5052</v>
      </c>
      <c r="AM57" s="16" t="str">
        <f t="shared" si="10"/>
        <v>insert into table db_custscience_interns.col_46_DB_CUSTBASE_PRODREFRESH_ods_cell_t_distinct_values_table_stats select '46' as col_id, count (distinct TREATMENT_DESCRIPTION) as distinct_values</v>
      </c>
      <c r="AN57" t="s">
        <v>5053</v>
      </c>
      <c r="AQ57" s="16" t="str">
        <f t="shared" si="11"/>
        <v>insert into table db_custscience_interns.SUMMARY_of_DB_CUSTBASE_PRODREFRESH_ods_cell_t_distinct_values_table_stats select col_id, distinct_values from db_custscience_interns.col_46_DB_CUSTBASE_PRODREFRESH_ods_cell_t_distinct_values_table_stats ;</v>
      </c>
      <c r="AR57" t="s">
        <v>5054</v>
      </c>
      <c r="AT57" s="212" t="s">
        <v>5636</v>
      </c>
      <c r="AU57" s="212">
        <v>6</v>
      </c>
      <c r="AV57" s="212">
        <v>2</v>
      </c>
      <c r="AX57" s="16" t="str">
        <f t="shared" si="12"/>
        <v>drop table db_custscience_interns.col_46_DB_CUSTBASE_PRODREFRESH_ods_cell_t_distinct_values_table_stats;</v>
      </c>
      <c r="AY57" t="s">
        <v>5056</v>
      </c>
      <c r="BA57" s="16" t="str">
        <f t="shared" si="13"/>
        <v>create table db_custscience_interns.col_46_DB_CUSTBASE_PRODREFRESH_ods_cell_t_null_value_count_table_stats (col_id int, null_value_count bigint) Row format delimited Fields terminated by '\t' Lines terminated by '\n'  Stored as textfile ;</v>
      </c>
      <c r="BB57" t="s">
        <v>5057</v>
      </c>
      <c r="BE57" s="16" t="str">
        <f t="shared" si="2"/>
        <v xml:space="preserve">insert into table db_custscience_interns.col_46_DB_CUSTBASE_PRODREFRESH_ods_cell_t_null_value_count_table_stats select '46' as col_id, count (cell_key) as null_value_count where TREATMENT_DESCRIPTION IS NULL </v>
      </c>
      <c r="BF57" t="s">
        <v>5058</v>
      </c>
      <c r="BI57" s="16" t="str">
        <f t="shared" si="14"/>
        <v>insert into table db_custscience_interns.SUMMARY_of_DB_CUSTBASE_PRODREFRESH_ods_cell_t_null_value_count_table_stats select col_id, null_value_count from db_custscience_interns.col_46_DB_CUSTBASE_PRODREFRESH_ods_cell_t_null_value_count_table_stats ;</v>
      </c>
      <c r="BJ57" t="s">
        <v>11991</v>
      </c>
      <c r="BL57" s="212" t="s">
        <v>11992</v>
      </c>
      <c r="BM57" s="212">
        <v>6</v>
      </c>
      <c r="BN57" s="212">
        <v>642368</v>
      </c>
      <c r="BP57" s="16" t="str">
        <f t="shared" si="15"/>
        <v>drop table db_custscience_interns.col_46_DB_CUSTBASE_PRODREFRESH_ods_cell_t_null_value_count_table_stats ;</v>
      </c>
      <c r="BQ57" t="s">
        <v>5061</v>
      </c>
    </row>
    <row r="58" spans="1:69">
      <c r="A58" s="222" t="s">
        <v>11993</v>
      </c>
      <c r="B58" s="16" t="str">
        <f t="shared" si="18"/>
        <v>treatment_etc_fullpath string                                  </v>
      </c>
      <c r="C58" s="20">
        <f t="shared" si="19"/>
        <v>23</v>
      </c>
      <c r="D58" s="20">
        <f t="shared" si="20"/>
        <v>30</v>
      </c>
      <c r="E58" s="20"/>
      <c r="F58" s="20"/>
      <c r="G58" s="36" t="str">
        <f t="shared" si="16"/>
        <v>TREATMENT_ETC_FULLPATH</v>
      </c>
      <c r="H58" s="36" t="str">
        <f t="shared" si="17"/>
        <v>tring                                  </v>
      </c>
      <c r="I58" s="226">
        <v>47</v>
      </c>
      <c r="J58" s="224">
        <f t="shared" si="6"/>
        <v>0</v>
      </c>
      <c r="K58" s="224">
        <f t="shared" si="7"/>
        <v>642550</v>
      </c>
      <c r="N58" s="169"/>
      <c r="O58" s="169"/>
      <c r="P58" s="169"/>
      <c r="R58" s="164"/>
      <c r="S58" s="164"/>
      <c r="T58" s="164"/>
      <c r="U58" s="164"/>
      <c r="V58" s="164"/>
      <c r="W58" s="164"/>
      <c r="X58" s="164"/>
      <c r="Y58" s="164"/>
      <c r="Z58" s="164"/>
      <c r="AA58" s="164"/>
      <c r="AB58" s="164"/>
      <c r="AC58" s="164"/>
      <c r="AD58" s="164"/>
      <c r="AE58" s="164"/>
      <c r="AF58" s="164"/>
      <c r="AG58" s="164"/>
      <c r="AH58" s="197" t="str">
        <f t="shared" si="21"/>
        <v>col_47</v>
      </c>
      <c r="AI58" s="196" t="str">
        <f t="shared" si="9"/>
        <v>create table db_custscience_interns.col_47_DB_CUSTBASE_PRODREFRESH_ods_cell_t_distinct_values_table_stats (col_id int, distinct_values bigint) Row format delimited Fields terminated by '\t' Lines terminated by '\n'  Stored as textfile ;</v>
      </c>
      <c r="AJ58" t="s">
        <v>5063</v>
      </c>
      <c r="AM58" s="16" t="str">
        <f t="shared" si="10"/>
        <v>insert into table db_custscience_interns.col_47_DB_CUSTBASE_PRODREFRESH_ods_cell_t_distinct_values_table_stats select '47' as col_id, count (distinct TREATMENT_ETC_FULLPATH) as distinct_values</v>
      </c>
      <c r="AN58" t="s">
        <v>5064</v>
      </c>
      <c r="AQ58" s="16" t="str">
        <f t="shared" si="11"/>
        <v>insert into table db_custscience_interns.SUMMARY_of_DB_CUSTBASE_PRODREFRESH_ods_cell_t_distinct_values_table_stats select col_id, distinct_values from db_custscience_interns.col_47_DB_CUSTBASE_PRODREFRESH_ods_cell_t_distinct_values_table_stats ;</v>
      </c>
      <c r="AR58" t="s">
        <v>5065</v>
      </c>
      <c r="AT58" s="212" t="s">
        <v>11994</v>
      </c>
      <c r="AU58" s="212">
        <v>51</v>
      </c>
      <c r="AV58" s="212">
        <v>13277</v>
      </c>
      <c r="AX58" s="16" t="str">
        <f t="shared" si="12"/>
        <v>drop table db_custscience_interns.col_47_DB_CUSTBASE_PRODREFRESH_ods_cell_t_distinct_values_table_stats;</v>
      </c>
      <c r="AY58" t="s">
        <v>5067</v>
      </c>
      <c r="BA58" s="16" t="str">
        <f t="shared" si="13"/>
        <v>create table db_custscience_interns.col_47_DB_CUSTBASE_PRODREFRESH_ods_cell_t_null_value_count_table_stats (col_id int, null_value_count bigint) Row format delimited Fields terminated by '\t' Lines terminated by '\n'  Stored as textfile ;</v>
      </c>
      <c r="BB58" t="s">
        <v>5068</v>
      </c>
      <c r="BE58" s="16" t="str">
        <f t="shared" si="2"/>
        <v xml:space="preserve">insert into table db_custscience_interns.col_47_DB_CUSTBASE_PRODREFRESH_ods_cell_t_null_value_count_table_stats select '47' as col_id, count (cell_key) as null_value_count where TREATMENT_ETC_FULLPATH IS NULL </v>
      </c>
      <c r="BF58" t="s">
        <v>5069</v>
      </c>
      <c r="BI58" s="16" t="str">
        <f t="shared" si="14"/>
        <v>insert into table db_custscience_interns.SUMMARY_of_DB_CUSTBASE_PRODREFRESH_ods_cell_t_null_value_count_table_stats select col_id, null_value_count from db_custscience_interns.col_47_DB_CUSTBASE_PRODREFRESH_ods_cell_t_null_value_count_table_stats ;</v>
      </c>
      <c r="BJ58" t="s">
        <v>11995</v>
      </c>
      <c r="BL58" s="212" t="s">
        <v>11996</v>
      </c>
      <c r="BM58" s="212">
        <v>51</v>
      </c>
      <c r="BN58" s="212">
        <v>0</v>
      </c>
      <c r="BP58" s="16" t="str">
        <f t="shared" si="15"/>
        <v>drop table db_custscience_interns.col_47_DB_CUSTBASE_PRODREFRESH_ods_cell_t_null_value_count_table_stats ;</v>
      </c>
      <c r="BQ58" t="s">
        <v>5072</v>
      </c>
    </row>
    <row r="59" spans="1:69">
      <c r="A59" s="222" t="s">
        <v>11997</v>
      </c>
      <c r="B59" s="16" t="str">
        <f t="shared" si="18"/>
        <v>treatment_etc_name  string                                  </v>
      </c>
      <c r="C59" s="20">
        <f t="shared" si="19"/>
        <v>20</v>
      </c>
      <c r="D59" s="20">
        <f t="shared" si="20"/>
        <v>27</v>
      </c>
      <c r="E59" s="20"/>
      <c r="F59" s="20"/>
      <c r="G59" s="36" t="str">
        <f t="shared" si="16"/>
        <v>TREATMENT_ETC_NAME </v>
      </c>
      <c r="H59" s="36" t="str">
        <f t="shared" si="17"/>
        <v>tring                                  </v>
      </c>
      <c r="I59" s="226">
        <v>48</v>
      </c>
      <c r="J59" s="224">
        <f t="shared" si="6"/>
        <v>0</v>
      </c>
      <c r="K59" s="224">
        <f t="shared" si="7"/>
        <v>642550</v>
      </c>
      <c r="N59" s="169"/>
      <c r="O59" s="169"/>
      <c r="P59" s="169"/>
      <c r="R59" s="164"/>
      <c r="S59" s="164"/>
      <c r="T59" s="164"/>
      <c r="U59" s="164"/>
      <c r="V59" s="164"/>
      <c r="W59" s="164"/>
      <c r="X59" s="164"/>
      <c r="Y59" s="164"/>
      <c r="Z59" s="164"/>
      <c r="AA59" s="164"/>
      <c r="AB59" s="164"/>
      <c r="AC59" s="164"/>
      <c r="AD59" s="164"/>
      <c r="AE59" s="164"/>
      <c r="AF59" s="164"/>
      <c r="AG59" s="164"/>
      <c r="AH59" s="197" t="str">
        <f t="shared" si="21"/>
        <v>col_48</v>
      </c>
      <c r="AI59" s="196" t="str">
        <f t="shared" si="9"/>
        <v>create table db_custscience_interns.col_48_DB_CUSTBASE_PRODREFRESH_ods_cell_t_distinct_values_table_stats (col_id int, distinct_values bigint) Row format delimited Fields terminated by '\t' Lines terminated by '\n'  Stored as textfile ;</v>
      </c>
      <c r="AJ59" t="s">
        <v>5074</v>
      </c>
      <c r="AM59" s="16" t="str">
        <f t="shared" si="10"/>
        <v>insert into table db_custscience_interns.col_48_DB_CUSTBASE_PRODREFRESH_ods_cell_t_distinct_values_table_stats select '48' as col_id, count (distinct TREATMENT_ETC_NAME ) as distinct_values</v>
      </c>
      <c r="AN59" t="s">
        <v>5075</v>
      </c>
      <c r="AQ59" s="16" t="str">
        <f t="shared" si="11"/>
        <v>insert into table db_custscience_interns.SUMMARY_of_DB_CUSTBASE_PRODREFRESH_ods_cell_t_distinct_values_table_stats select col_id, distinct_values from db_custscience_interns.col_48_DB_CUSTBASE_PRODREFRESH_ods_cell_t_distinct_values_table_stats ;</v>
      </c>
      <c r="AR59" t="s">
        <v>5076</v>
      </c>
      <c r="AT59" s="212" t="s">
        <v>11998</v>
      </c>
      <c r="AU59" s="212">
        <v>52</v>
      </c>
      <c r="AV59" s="212">
        <v>29734</v>
      </c>
      <c r="AX59" s="16" t="str">
        <f t="shared" si="12"/>
        <v>drop table db_custscience_interns.col_48_DB_CUSTBASE_PRODREFRESH_ods_cell_t_distinct_values_table_stats;</v>
      </c>
      <c r="AY59" t="s">
        <v>5078</v>
      </c>
      <c r="BA59" s="16" t="str">
        <f t="shared" si="13"/>
        <v>create table db_custscience_interns.col_48_DB_CUSTBASE_PRODREFRESH_ods_cell_t_null_value_count_table_stats (col_id int, null_value_count bigint) Row format delimited Fields terminated by '\t' Lines terminated by '\n'  Stored as textfile ;</v>
      </c>
      <c r="BB59" t="s">
        <v>5079</v>
      </c>
      <c r="BE59" s="16" t="str">
        <f t="shared" si="2"/>
        <v xml:space="preserve">insert into table db_custscience_interns.col_48_DB_CUSTBASE_PRODREFRESH_ods_cell_t_null_value_count_table_stats select '48' as col_id, count (cell_key) as null_value_count where TREATMENT_ETC_NAME  IS NULL </v>
      </c>
      <c r="BF59" t="s">
        <v>5080</v>
      </c>
      <c r="BI59" s="16" t="str">
        <f t="shared" si="14"/>
        <v>insert into table db_custscience_interns.SUMMARY_of_DB_CUSTBASE_PRODREFRESH_ods_cell_t_null_value_count_table_stats select col_id, null_value_count from db_custscience_interns.col_48_DB_CUSTBASE_PRODREFRESH_ods_cell_t_null_value_count_table_stats ;</v>
      </c>
      <c r="BJ59" t="s">
        <v>11999</v>
      </c>
      <c r="BL59" s="212" t="s">
        <v>12000</v>
      </c>
      <c r="BM59" s="212">
        <v>52</v>
      </c>
      <c r="BN59" s="212">
        <v>0</v>
      </c>
      <c r="BP59" s="16" t="str">
        <f t="shared" si="15"/>
        <v>drop table db_custscience_interns.col_48_DB_CUSTBASE_PRODREFRESH_ods_cell_t_null_value_count_table_stats ;</v>
      </c>
      <c r="BQ59" t="s">
        <v>5083</v>
      </c>
    </row>
    <row r="60" spans="1:69">
      <c r="A60" s="222" t="s">
        <v>12001</v>
      </c>
      <c r="B60" s="16" t="str">
        <f t="shared" si="18"/>
        <v>treatment_unit_cost double                                  </v>
      </c>
      <c r="C60" s="20">
        <f t="shared" si="19"/>
        <v>20</v>
      </c>
      <c r="D60" s="20">
        <f t="shared" si="20"/>
        <v>27</v>
      </c>
      <c r="E60" s="20"/>
      <c r="F60" s="20"/>
      <c r="G60" s="36" t="str">
        <f t="shared" si="16"/>
        <v>TREATMENT_UNIT_COST</v>
      </c>
      <c r="H60" s="36" t="str">
        <f t="shared" si="17"/>
        <v>ouble                                  </v>
      </c>
      <c r="I60" s="226">
        <v>49</v>
      </c>
      <c r="J60" s="224">
        <f t="shared" si="6"/>
        <v>0</v>
      </c>
      <c r="K60" s="224">
        <f t="shared" si="7"/>
        <v>642550</v>
      </c>
      <c r="N60" s="169"/>
      <c r="O60" s="169"/>
      <c r="P60" s="169"/>
      <c r="R60" s="164"/>
      <c r="S60" s="164"/>
      <c r="T60" s="164"/>
      <c r="U60" s="164"/>
      <c r="V60" s="164"/>
      <c r="W60" s="164"/>
      <c r="X60" s="164"/>
      <c r="Y60" s="164"/>
      <c r="Z60" s="164"/>
      <c r="AA60" s="164"/>
      <c r="AB60" s="164"/>
      <c r="AC60" s="164"/>
      <c r="AD60" s="164"/>
      <c r="AE60" s="164"/>
      <c r="AF60" s="164"/>
      <c r="AG60" s="164"/>
      <c r="AH60" s="197" t="str">
        <f t="shared" si="21"/>
        <v>col_49</v>
      </c>
      <c r="AI60" s="196" t="str">
        <f t="shared" si="9"/>
        <v>create table db_custscience_interns.col_49_DB_CUSTBASE_PRODREFRESH_ods_cell_t_distinct_values_table_stats (col_id int, distinct_values bigint) Row format delimited Fields terminated by '\t' Lines terminated by '\n'  Stored as textfile ;</v>
      </c>
      <c r="AJ60" t="s">
        <v>5085</v>
      </c>
      <c r="AM60" s="16" t="str">
        <f t="shared" si="10"/>
        <v>insert into table db_custscience_interns.col_49_DB_CUSTBASE_PRODREFRESH_ods_cell_t_distinct_values_table_stats select '49' as col_id, count (distinct TREATMENT_UNIT_COST) as distinct_values</v>
      </c>
      <c r="AN60" t="s">
        <v>5086</v>
      </c>
      <c r="AQ60" s="16" t="str">
        <f t="shared" si="11"/>
        <v>insert into table db_custscience_interns.SUMMARY_of_DB_CUSTBASE_PRODREFRESH_ods_cell_t_distinct_values_table_stats select col_id, distinct_values from db_custscience_interns.col_49_DB_CUSTBASE_PRODREFRESH_ods_cell_t_distinct_values_table_stats ;</v>
      </c>
      <c r="AR60" t="s">
        <v>5087</v>
      </c>
      <c r="AT60" s="212" t="s">
        <v>8596</v>
      </c>
      <c r="AU60" s="212">
        <v>53</v>
      </c>
      <c r="AV60" s="212">
        <v>1</v>
      </c>
      <c r="AX60" s="16" t="str">
        <f t="shared" si="12"/>
        <v>drop table db_custscience_interns.col_49_DB_CUSTBASE_PRODREFRESH_ods_cell_t_distinct_values_table_stats;</v>
      </c>
      <c r="AY60" t="s">
        <v>5089</v>
      </c>
      <c r="BA60" s="16" t="str">
        <f t="shared" si="13"/>
        <v>create table db_custscience_interns.col_49_DB_CUSTBASE_PRODREFRESH_ods_cell_t_null_value_count_table_stats (col_id int, null_value_count bigint) Row format delimited Fields terminated by '\t' Lines terminated by '\n'  Stored as textfile ;</v>
      </c>
      <c r="BB60" t="s">
        <v>5090</v>
      </c>
      <c r="BE60" s="16" t="str">
        <f t="shared" si="2"/>
        <v xml:space="preserve">insert into table db_custscience_interns.col_49_DB_CUSTBASE_PRODREFRESH_ods_cell_t_null_value_count_table_stats select '49' as col_id, count (cell_key) as null_value_count where TREATMENT_UNIT_COST IS NULL </v>
      </c>
      <c r="BF60" t="s">
        <v>5091</v>
      </c>
      <c r="BI60" s="16" t="str">
        <f t="shared" si="14"/>
        <v>insert into table db_custscience_interns.SUMMARY_of_DB_CUSTBASE_PRODREFRESH_ods_cell_t_null_value_count_table_stats select col_id, null_value_count from db_custscience_interns.col_49_DB_CUSTBASE_PRODREFRESH_ods_cell_t_null_value_count_table_stats ;</v>
      </c>
      <c r="BJ60" t="s">
        <v>12002</v>
      </c>
      <c r="BL60" s="212" t="s">
        <v>12003</v>
      </c>
      <c r="BM60" s="212">
        <v>53</v>
      </c>
      <c r="BN60" s="212">
        <v>0</v>
      </c>
      <c r="BP60" s="16" t="str">
        <f t="shared" si="15"/>
        <v>drop table db_custscience_interns.col_49_DB_CUSTBASE_PRODREFRESH_ods_cell_t_null_value_count_table_stats ;</v>
      </c>
      <c r="BQ60" t="s">
        <v>5094</v>
      </c>
    </row>
    <row r="61" spans="1:69">
      <c r="A61" s="222" t="s">
        <v>4765</v>
      </c>
      <c r="B61" s="16" t="str">
        <f t="shared" si="18"/>
        <v>ins_dt              string                                  </v>
      </c>
      <c r="C61" s="20">
        <f t="shared" si="19"/>
        <v>8</v>
      </c>
      <c r="D61" s="20">
        <f t="shared" si="20"/>
        <v>10</v>
      </c>
      <c r="E61" s="20"/>
      <c r="F61" s="20"/>
      <c r="G61" s="36" t="str">
        <f t="shared" si="16"/>
        <v>INS_DT </v>
      </c>
      <c r="H61" s="36" t="str">
        <f t="shared" si="17"/>
        <v>          string                                  </v>
      </c>
      <c r="I61" s="226">
        <v>50</v>
      </c>
      <c r="J61" s="224">
        <f t="shared" si="6"/>
        <v>15073</v>
      </c>
      <c r="K61" s="224">
        <f t="shared" si="7"/>
        <v>0</v>
      </c>
      <c r="N61" s="169"/>
      <c r="O61" s="169"/>
      <c r="P61" s="169"/>
      <c r="R61" s="164"/>
      <c r="S61" s="164"/>
      <c r="T61" s="164"/>
      <c r="U61" s="164"/>
      <c r="V61" s="164"/>
      <c r="W61" s="164"/>
      <c r="X61" s="164"/>
      <c r="Y61" s="164"/>
      <c r="Z61" s="164"/>
      <c r="AA61" s="164"/>
      <c r="AB61" s="164"/>
      <c r="AC61" s="164"/>
      <c r="AD61" s="164"/>
      <c r="AE61" s="164"/>
      <c r="AF61" s="164"/>
      <c r="AG61" s="164"/>
      <c r="AH61" s="197" t="str">
        <f t="shared" si="21"/>
        <v>col_50</v>
      </c>
      <c r="AI61" s="196" t="str">
        <f t="shared" si="9"/>
        <v>create table db_custscience_interns.col_50_DB_CUSTBASE_PRODREFRESH_ods_cell_t_distinct_values_table_stats (col_id int, distinct_values bigint) Row format delimited Fields terminated by '\t' Lines terminated by '\n'  Stored as textfile ;</v>
      </c>
      <c r="AJ61" t="s">
        <v>5096</v>
      </c>
      <c r="AM61" s="16" t="str">
        <f t="shared" si="10"/>
        <v>insert into table db_custscience_interns.col_50_DB_CUSTBASE_PRODREFRESH_ods_cell_t_distinct_values_table_stats select '50' as col_id, count (distinct INS_DT ) as distinct_values</v>
      </c>
      <c r="AN61" t="s">
        <v>5097</v>
      </c>
      <c r="AQ61" s="16" t="str">
        <f t="shared" si="11"/>
        <v>insert into table db_custscience_interns.SUMMARY_of_DB_CUSTBASE_PRODREFRESH_ods_cell_t_distinct_values_table_stats select col_id, distinct_values from db_custscience_interns.col_50_DB_CUSTBASE_PRODREFRESH_ods_cell_t_distinct_values_table_stats ;</v>
      </c>
      <c r="AR61" t="s">
        <v>5098</v>
      </c>
      <c r="AT61" s="212" t="s">
        <v>12004</v>
      </c>
      <c r="AU61" s="212">
        <v>54</v>
      </c>
      <c r="AV61" s="212">
        <v>5</v>
      </c>
      <c r="AX61" s="16" t="str">
        <f t="shared" si="12"/>
        <v>drop table db_custscience_interns.col_50_DB_CUSTBASE_PRODREFRESH_ods_cell_t_distinct_values_table_stats;</v>
      </c>
      <c r="AY61" t="s">
        <v>5100</v>
      </c>
      <c r="BA61" s="16" t="str">
        <f t="shared" si="13"/>
        <v>create table db_custscience_interns.col_50_DB_CUSTBASE_PRODREFRESH_ods_cell_t_null_value_count_table_stats (col_id int, null_value_count bigint) Row format delimited Fields terminated by '\t' Lines terminated by '\n'  Stored as textfile ;</v>
      </c>
      <c r="BB61" t="s">
        <v>5101</v>
      </c>
      <c r="BE61" s="16" t="str">
        <f t="shared" si="2"/>
        <v xml:space="preserve">insert into table db_custscience_interns.col_50_DB_CUSTBASE_PRODREFRESH_ods_cell_t_null_value_count_table_stats select '50' as col_id, count (cell_key) as null_value_count where INS_DT  IS NULL </v>
      </c>
      <c r="BF61" t="s">
        <v>5102</v>
      </c>
      <c r="BI61" s="16" t="str">
        <f t="shared" si="14"/>
        <v>insert into table db_custscience_interns.SUMMARY_of_DB_CUSTBASE_PRODREFRESH_ods_cell_t_null_value_count_table_stats select col_id, null_value_count from db_custscience_interns.col_50_DB_CUSTBASE_PRODREFRESH_ods_cell_t_null_value_count_table_stats ;</v>
      </c>
      <c r="BJ61" t="s">
        <v>12005</v>
      </c>
      <c r="BL61" s="212" t="s">
        <v>12006</v>
      </c>
      <c r="BM61" s="212">
        <v>54</v>
      </c>
      <c r="BN61" s="212">
        <v>2775</v>
      </c>
      <c r="BP61" s="16" t="str">
        <f t="shared" si="15"/>
        <v>drop table db_custscience_interns.col_50_DB_CUSTBASE_PRODREFRESH_ods_cell_t_null_value_count_table_stats ;</v>
      </c>
      <c r="BQ61" t="s">
        <v>5105</v>
      </c>
    </row>
    <row r="62" spans="1:69">
      <c r="A62" s="222" t="s">
        <v>5289</v>
      </c>
      <c r="B62" s="16" t="str">
        <f t="shared" si="18"/>
        <v>updt_dt             string                                  </v>
      </c>
      <c r="C62" s="20">
        <f t="shared" si="19"/>
        <v>8</v>
      </c>
      <c r="D62" s="20">
        <f t="shared" si="20"/>
        <v>10</v>
      </c>
      <c r="E62" s="20"/>
      <c r="F62" s="20"/>
      <c r="G62" s="36" t="str">
        <f t="shared" si="16"/>
        <v>UPDT_DT</v>
      </c>
      <c r="H62" s="36" t="str">
        <f t="shared" si="17"/>
        <v>          string                                  </v>
      </c>
      <c r="I62" s="226">
        <v>51</v>
      </c>
      <c r="J62" s="224">
        <f t="shared" si="6"/>
        <v>13277</v>
      </c>
      <c r="K62" s="224">
        <f t="shared" si="7"/>
        <v>0</v>
      </c>
      <c r="N62" s="169"/>
      <c r="O62" s="169"/>
      <c r="P62" s="169"/>
      <c r="R62" s="164"/>
      <c r="S62" s="164"/>
      <c r="T62" s="164"/>
      <c r="U62" s="164"/>
      <c r="V62" s="164"/>
      <c r="W62" s="164"/>
      <c r="X62" s="164"/>
      <c r="Y62" s="164"/>
      <c r="Z62" s="164"/>
      <c r="AA62" s="164"/>
      <c r="AB62" s="164"/>
      <c r="AC62" s="164"/>
      <c r="AD62" s="164"/>
      <c r="AE62" s="164"/>
      <c r="AF62" s="164"/>
      <c r="AG62" s="164"/>
      <c r="AH62" s="197" t="str">
        <f t="shared" si="21"/>
        <v>col_51</v>
      </c>
      <c r="AI62" s="196" t="str">
        <f t="shared" si="9"/>
        <v>create table db_custscience_interns.col_51_DB_CUSTBASE_PRODREFRESH_ods_cell_t_distinct_values_table_stats (col_id int, distinct_values bigint) Row format delimited Fields terminated by '\t' Lines terminated by '\n'  Stored as textfile ;</v>
      </c>
      <c r="AJ62" t="s">
        <v>5107</v>
      </c>
      <c r="AM62" s="16" t="str">
        <f t="shared" si="10"/>
        <v>insert into table db_custscience_interns.col_51_DB_CUSTBASE_PRODREFRESH_ods_cell_t_distinct_values_table_stats select '51' as col_id, count (distinct UPDT_DT) as distinct_values</v>
      </c>
      <c r="AN62" t="s">
        <v>5108</v>
      </c>
      <c r="AQ62" s="16" t="str">
        <f t="shared" si="11"/>
        <v>insert into table db_custscience_interns.SUMMARY_of_DB_CUSTBASE_PRODREFRESH_ods_cell_t_distinct_values_table_stats select col_id, distinct_values from db_custscience_interns.col_51_DB_CUSTBASE_PRODREFRESH_ods_cell_t_distinct_values_table_stats ;</v>
      </c>
      <c r="AR62" t="s">
        <v>5109</v>
      </c>
      <c r="AT62" s="212" t="s">
        <v>12007</v>
      </c>
      <c r="AU62" s="212">
        <v>55</v>
      </c>
      <c r="AV62" s="212">
        <v>0</v>
      </c>
      <c r="AX62" s="16" t="str">
        <f t="shared" si="12"/>
        <v>drop table db_custscience_interns.col_51_DB_CUSTBASE_PRODREFRESH_ods_cell_t_distinct_values_table_stats;</v>
      </c>
      <c r="AY62" t="s">
        <v>5111</v>
      </c>
      <c r="BA62" s="16" t="str">
        <f t="shared" si="13"/>
        <v>create table db_custscience_interns.col_51_DB_CUSTBASE_PRODREFRESH_ods_cell_t_null_value_count_table_stats (col_id int, null_value_count bigint) Row format delimited Fields terminated by '\t' Lines terminated by '\n'  Stored as textfile ;</v>
      </c>
      <c r="BB62" t="s">
        <v>5112</v>
      </c>
      <c r="BE62" s="16" t="str">
        <f t="shared" si="2"/>
        <v xml:space="preserve">insert into table db_custscience_interns.col_51_DB_CUSTBASE_PRODREFRESH_ods_cell_t_null_value_count_table_stats select '51' as col_id, count (cell_key) as null_value_count where UPDT_DT IS NULL </v>
      </c>
      <c r="BF62" t="s">
        <v>5113</v>
      </c>
      <c r="BI62" s="16" t="str">
        <f t="shared" si="14"/>
        <v>insert into table db_custscience_interns.SUMMARY_of_DB_CUSTBASE_PRODREFRESH_ods_cell_t_null_value_count_table_stats select col_id, null_value_count from db_custscience_interns.col_51_DB_CUSTBASE_PRODREFRESH_ods_cell_t_null_value_count_table_stats ;</v>
      </c>
      <c r="BJ62" t="s">
        <v>12008</v>
      </c>
      <c r="BL62" s="212" t="s">
        <v>12009</v>
      </c>
      <c r="BM62" s="212">
        <v>55</v>
      </c>
      <c r="BN62" s="212">
        <v>642550</v>
      </c>
      <c r="BP62" s="16" t="str">
        <f t="shared" si="15"/>
        <v>drop table db_custscience_interns.col_51_DB_CUSTBASE_PRODREFRESH_ods_cell_t_null_value_count_table_stats ;</v>
      </c>
      <c r="BQ62" t="s">
        <v>5116</v>
      </c>
    </row>
    <row r="63" spans="1:69">
      <c r="A63" s="222" t="s">
        <v>12010</v>
      </c>
      <c r="B63" s="16" t="str">
        <f t="shared" si="18"/>
        <v>segment_path        string                                  </v>
      </c>
      <c r="C63" s="20">
        <f t="shared" si="19"/>
        <v>14</v>
      </c>
      <c r="D63" s="20">
        <f t="shared" si="20"/>
        <v>16</v>
      </c>
      <c r="E63" s="20"/>
      <c r="F63" s="20"/>
      <c r="G63" s="36" t="str">
        <f t="shared" si="16"/>
        <v>SEGMENT_PATH </v>
      </c>
      <c r="H63" s="36" t="str">
        <f t="shared" si="17"/>
        <v>    string                                  </v>
      </c>
      <c r="I63" s="226">
        <v>52</v>
      </c>
      <c r="J63" s="224">
        <f t="shared" si="6"/>
        <v>29734</v>
      </c>
      <c r="K63" s="224">
        <f t="shared" si="7"/>
        <v>0</v>
      </c>
      <c r="N63" s="169"/>
      <c r="O63" s="169"/>
      <c r="P63" s="169"/>
      <c r="R63" s="164"/>
      <c r="S63" s="164"/>
      <c r="T63" s="164"/>
      <c r="U63" s="164"/>
      <c r="V63" s="164"/>
      <c r="W63" s="164"/>
      <c r="X63" s="164"/>
      <c r="Y63" s="164"/>
      <c r="Z63" s="164"/>
      <c r="AA63" s="164"/>
      <c r="AB63" s="164"/>
      <c r="AC63" s="164"/>
      <c r="AD63" s="164"/>
      <c r="AE63" s="164"/>
      <c r="AF63" s="164"/>
      <c r="AG63" s="164"/>
      <c r="AH63" s="197" t="str">
        <f t="shared" si="21"/>
        <v>col_52</v>
      </c>
      <c r="AI63" s="196" t="str">
        <f t="shared" si="9"/>
        <v>create table db_custscience_interns.col_52_DB_CUSTBASE_PRODREFRESH_ods_cell_t_distinct_values_table_stats (col_id int, distinct_values bigint) Row format delimited Fields terminated by '\t' Lines terminated by '\n'  Stored as textfile ;</v>
      </c>
      <c r="AJ63" t="s">
        <v>5118</v>
      </c>
      <c r="AM63" s="16" t="str">
        <f t="shared" si="10"/>
        <v>insert into table db_custscience_interns.col_52_DB_CUSTBASE_PRODREFRESH_ods_cell_t_distinct_values_table_stats select '52' as col_id, count (distinct SEGMENT_PATH ) as distinct_values</v>
      </c>
      <c r="AN63" t="s">
        <v>5119</v>
      </c>
      <c r="AQ63" s="16" t="str">
        <f t="shared" si="11"/>
        <v>insert into table db_custscience_interns.SUMMARY_of_DB_CUSTBASE_PRODREFRESH_ods_cell_t_distinct_values_table_stats select col_id, distinct_values from db_custscience_interns.col_52_DB_CUSTBASE_PRODREFRESH_ods_cell_t_distinct_values_table_stats ;</v>
      </c>
      <c r="AR63" t="s">
        <v>5120</v>
      </c>
      <c r="AT63" s="212" t="s">
        <v>12011</v>
      </c>
      <c r="AU63" s="212">
        <v>56</v>
      </c>
      <c r="AV63" s="212">
        <v>0</v>
      </c>
      <c r="AX63" s="16" t="str">
        <f t="shared" si="12"/>
        <v>drop table db_custscience_interns.col_52_DB_CUSTBASE_PRODREFRESH_ods_cell_t_distinct_values_table_stats;</v>
      </c>
      <c r="AY63" t="s">
        <v>5122</v>
      </c>
      <c r="BA63" s="16" t="str">
        <f t="shared" si="13"/>
        <v>create table db_custscience_interns.col_52_DB_CUSTBASE_PRODREFRESH_ods_cell_t_null_value_count_table_stats (col_id int, null_value_count bigint) Row format delimited Fields terminated by '\t' Lines terminated by '\n'  Stored as textfile ;</v>
      </c>
      <c r="BB63" t="s">
        <v>5123</v>
      </c>
      <c r="BE63" s="16" t="str">
        <f t="shared" si="2"/>
        <v xml:space="preserve">insert into table db_custscience_interns.col_52_DB_CUSTBASE_PRODREFRESH_ods_cell_t_null_value_count_table_stats select '52' as col_id, count (cell_key) as null_value_count where SEGMENT_PATH  IS NULL </v>
      </c>
      <c r="BF63" t="s">
        <v>5124</v>
      </c>
      <c r="BI63" s="16" t="str">
        <f t="shared" si="14"/>
        <v>insert into table db_custscience_interns.SUMMARY_of_DB_CUSTBASE_PRODREFRESH_ods_cell_t_null_value_count_table_stats select col_id, null_value_count from db_custscience_interns.col_52_DB_CUSTBASE_PRODREFRESH_ods_cell_t_null_value_count_table_stats ;</v>
      </c>
      <c r="BJ63" t="s">
        <v>12012</v>
      </c>
      <c r="BL63" s="212" t="s">
        <v>12013</v>
      </c>
      <c r="BM63" s="212">
        <v>56</v>
      </c>
      <c r="BN63" s="212">
        <v>642550</v>
      </c>
      <c r="BP63" s="16" t="str">
        <f t="shared" si="15"/>
        <v>drop table db_custscience_interns.col_52_DB_CUSTBASE_PRODREFRESH_ods_cell_t_null_value_count_table_stats ;</v>
      </c>
      <c r="BQ63" t="s">
        <v>5127</v>
      </c>
    </row>
    <row r="64" spans="1:69">
      <c r="A64" s="222" t="s">
        <v>4710</v>
      </c>
      <c r="B64" s="16" t="str">
        <f t="shared" si="18"/>
        <v>flow_key            bigint                                  </v>
      </c>
      <c r="C64" s="20">
        <f t="shared" si="19"/>
        <v>10</v>
      </c>
      <c r="D64" s="20">
        <f t="shared" si="20"/>
        <v>12</v>
      </c>
      <c r="E64" s="20"/>
      <c r="F64" s="20"/>
      <c r="G64" s="36" t="str">
        <f t="shared" si="16"/>
        <v>FLOW_KEY </v>
      </c>
      <c r="H64" s="36" t="str">
        <f t="shared" si="17"/>
        <v>        bigint                                  </v>
      </c>
      <c r="I64" s="226">
        <v>53</v>
      </c>
      <c r="J64" s="224">
        <f t="shared" si="6"/>
        <v>1</v>
      </c>
      <c r="K64" s="224">
        <f t="shared" si="7"/>
        <v>0</v>
      </c>
      <c r="N64" s="169"/>
      <c r="O64" s="169"/>
      <c r="P64" s="169"/>
      <c r="R64" s="164"/>
      <c r="S64" s="164"/>
      <c r="T64" s="164"/>
      <c r="U64" s="164"/>
      <c r="V64" s="164"/>
      <c r="W64" s="164"/>
      <c r="X64" s="164"/>
      <c r="Y64" s="164"/>
      <c r="Z64" s="164"/>
      <c r="AA64" s="164"/>
      <c r="AB64" s="164"/>
      <c r="AC64" s="164"/>
      <c r="AD64" s="164"/>
      <c r="AE64" s="164"/>
      <c r="AF64" s="164"/>
      <c r="AG64" s="164"/>
      <c r="AH64" s="197" t="str">
        <f t="shared" si="21"/>
        <v>col_53</v>
      </c>
      <c r="AI64" s="196" t="str">
        <f t="shared" si="9"/>
        <v>create table db_custscience_interns.col_53_DB_CUSTBASE_PRODREFRESH_ods_cell_t_distinct_values_table_stats (col_id int, distinct_values bigint) Row format delimited Fields terminated by '\t' Lines terminated by '\n'  Stored as textfile ;</v>
      </c>
      <c r="AJ64" t="s">
        <v>5129</v>
      </c>
      <c r="AM64" s="16" t="str">
        <f t="shared" si="10"/>
        <v>insert into table db_custscience_interns.col_53_DB_CUSTBASE_PRODREFRESH_ods_cell_t_distinct_values_table_stats select '53' as col_id, count (distinct FLOW_KEY ) as distinct_values</v>
      </c>
      <c r="AN64" t="s">
        <v>5130</v>
      </c>
      <c r="AQ64" s="16" t="str">
        <f t="shared" si="11"/>
        <v>insert into table db_custscience_interns.SUMMARY_of_DB_CUSTBASE_PRODREFRESH_ods_cell_t_distinct_values_table_stats select col_id, distinct_values from db_custscience_interns.col_53_DB_CUSTBASE_PRODREFRESH_ods_cell_t_distinct_values_table_stats ;</v>
      </c>
      <c r="AR64" t="s">
        <v>5131</v>
      </c>
      <c r="AT64" s="212" t="s">
        <v>12014</v>
      </c>
      <c r="AU64" s="212">
        <v>7</v>
      </c>
      <c r="AV64" s="212">
        <v>6431</v>
      </c>
      <c r="AX64" s="16" t="str">
        <f t="shared" si="12"/>
        <v>drop table db_custscience_interns.col_53_DB_CUSTBASE_PRODREFRESH_ods_cell_t_distinct_values_table_stats;</v>
      </c>
      <c r="AY64" t="s">
        <v>5133</v>
      </c>
      <c r="BA64" s="16" t="str">
        <f t="shared" si="13"/>
        <v>create table db_custscience_interns.col_53_DB_CUSTBASE_PRODREFRESH_ods_cell_t_null_value_count_table_stats (col_id int, null_value_count bigint) Row format delimited Fields terminated by '\t' Lines terminated by '\n'  Stored as textfile ;</v>
      </c>
      <c r="BB64" t="s">
        <v>5134</v>
      </c>
      <c r="BE64" s="16" t="str">
        <f t="shared" si="2"/>
        <v xml:space="preserve">insert into table db_custscience_interns.col_53_DB_CUSTBASE_PRODREFRESH_ods_cell_t_null_value_count_table_stats select '53' as col_id, count (cell_key) as null_value_count where FLOW_KEY  IS NULL </v>
      </c>
      <c r="BF64" t="s">
        <v>5135</v>
      </c>
      <c r="BI64" s="16" t="str">
        <f t="shared" si="14"/>
        <v>insert into table db_custscience_interns.SUMMARY_of_DB_CUSTBASE_PRODREFRESH_ods_cell_t_null_value_count_table_stats select col_id, null_value_count from db_custscience_interns.col_53_DB_CUSTBASE_PRODREFRESH_ods_cell_t_null_value_count_table_stats ;</v>
      </c>
      <c r="BJ64" t="s">
        <v>12015</v>
      </c>
      <c r="BL64" s="212" t="s">
        <v>12016</v>
      </c>
      <c r="BM64" s="212">
        <v>7</v>
      </c>
      <c r="BN64" s="212">
        <v>83545</v>
      </c>
      <c r="BP64" s="16" t="str">
        <f t="shared" si="15"/>
        <v>drop table db_custscience_interns.col_53_DB_CUSTBASE_PRODREFRESH_ods_cell_t_null_value_count_table_stats ;</v>
      </c>
      <c r="BQ64" t="s">
        <v>5138</v>
      </c>
    </row>
    <row r="65" spans="1:69">
      <c r="A65" s="222" t="s">
        <v>11633</v>
      </c>
      <c r="B65" s="16" t="str">
        <f t="shared" si="18"/>
        <v>campaign_objective  string                                  </v>
      </c>
      <c r="C65" s="20">
        <f t="shared" si="19"/>
        <v>20</v>
      </c>
      <c r="D65" s="20">
        <f t="shared" si="20"/>
        <v>27</v>
      </c>
      <c r="E65" s="20"/>
      <c r="F65" s="20"/>
      <c r="G65" s="36" t="str">
        <f t="shared" si="16"/>
        <v>CAMPAIGN_OBJECTIVE </v>
      </c>
      <c r="H65" s="36" t="str">
        <f t="shared" si="17"/>
        <v>tring                                  </v>
      </c>
      <c r="I65" s="226">
        <v>54</v>
      </c>
      <c r="J65" s="224">
        <f t="shared" si="6"/>
        <v>5</v>
      </c>
      <c r="K65" s="224">
        <f t="shared" si="7"/>
        <v>2775</v>
      </c>
      <c r="N65" s="169"/>
      <c r="O65" s="169"/>
      <c r="P65" s="169"/>
      <c r="R65" s="164"/>
      <c r="S65" s="164"/>
      <c r="T65" s="164"/>
      <c r="U65" s="164"/>
      <c r="V65" s="164"/>
      <c r="W65" s="164"/>
      <c r="X65" s="164"/>
      <c r="Y65" s="164"/>
      <c r="Z65" s="164"/>
      <c r="AA65" s="164"/>
      <c r="AB65" s="164"/>
      <c r="AC65" s="164"/>
      <c r="AD65" s="164"/>
      <c r="AE65" s="164"/>
      <c r="AF65" s="164"/>
      <c r="AG65" s="164"/>
      <c r="AH65" s="197" t="str">
        <f t="shared" si="21"/>
        <v>col_54</v>
      </c>
      <c r="AI65" s="196" t="str">
        <f t="shared" si="9"/>
        <v>create table db_custscience_interns.col_54_DB_CUSTBASE_PRODREFRESH_ods_cell_t_distinct_values_table_stats (col_id int, distinct_values bigint) Row format delimited Fields terminated by '\t' Lines terminated by '\n'  Stored as textfile ;</v>
      </c>
      <c r="AJ65" t="s">
        <v>5140</v>
      </c>
      <c r="AM65" s="16" t="str">
        <f t="shared" si="10"/>
        <v>insert into table db_custscience_interns.col_54_DB_CUSTBASE_PRODREFRESH_ods_cell_t_distinct_values_table_stats select '54' as col_id, count (distinct CAMPAIGN_OBJECTIVE ) as distinct_values</v>
      </c>
      <c r="AN65" t="s">
        <v>5141</v>
      </c>
      <c r="AQ65" s="16" t="str">
        <f t="shared" si="11"/>
        <v>insert into table db_custscience_interns.SUMMARY_of_DB_CUSTBASE_PRODREFRESH_ods_cell_t_distinct_values_table_stats select col_id, distinct_values from db_custscience_interns.col_54_DB_CUSTBASE_PRODREFRESH_ods_cell_t_distinct_values_table_stats ;</v>
      </c>
      <c r="AR65" t="s">
        <v>5142</v>
      </c>
      <c r="AT65" s="212" t="s">
        <v>5842</v>
      </c>
      <c r="AU65" s="212">
        <v>8</v>
      </c>
      <c r="AV65" s="212">
        <v>13</v>
      </c>
      <c r="AX65" s="16" t="str">
        <f t="shared" si="12"/>
        <v>drop table db_custscience_interns.col_54_DB_CUSTBASE_PRODREFRESH_ods_cell_t_distinct_values_table_stats;</v>
      </c>
      <c r="AY65" t="s">
        <v>5144</v>
      </c>
      <c r="BA65" s="16" t="str">
        <f t="shared" si="13"/>
        <v>create table db_custscience_interns.col_54_DB_CUSTBASE_PRODREFRESH_ods_cell_t_null_value_count_table_stats (col_id int, null_value_count bigint) Row format delimited Fields terminated by '\t' Lines terminated by '\n'  Stored as textfile ;</v>
      </c>
      <c r="BB65" t="s">
        <v>5145</v>
      </c>
      <c r="BE65" s="16" t="str">
        <f t="shared" si="2"/>
        <v xml:space="preserve">insert into table db_custscience_interns.col_54_DB_CUSTBASE_PRODREFRESH_ods_cell_t_null_value_count_table_stats select '54' as col_id, count (cell_key) as null_value_count where CAMPAIGN_OBJECTIVE  IS NULL </v>
      </c>
      <c r="BF65" t="s">
        <v>5146</v>
      </c>
      <c r="BI65" s="16" t="str">
        <f t="shared" si="14"/>
        <v>insert into table db_custscience_interns.SUMMARY_of_DB_CUSTBASE_PRODREFRESH_ods_cell_t_null_value_count_table_stats select col_id, null_value_count from db_custscience_interns.col_54_DB_CUSTBASE_PRODREFRESH_ods_cell_t_null_value_count_table_stats ;</v>
      </c>
      <c r="BJ65" t="s">
        <v>12017</v>
      </c>
      <c r="BL65" s="212" t="s">
        <v>12018</v>
      </c>
      <c r="BM65" s="212">
        <v>8</v>
      </c>
      <c r="BN65" s="212">
        <v>386188</v>
      </c>
      <c r="BP65" s="16" t="str">
        <f t="shared" si="15"/>
        <v>drop table db_custscience_interns.col_54_DB_CUSTBASE_PRODREFRESH_ods_cell_t_null_value_count_table_stats ;</v>
      </c>
      <c r="BQ65" t="s">
        <v>5149</v>
      </c>
    </row>
    <row r="66" spans="1:69">
      <c r="A66" s="222" t="s">
        <v>5188</v>
      </c>
      <c r="B66" s="16" t="str">
        <f t="shared" si="18"/>
        <v>crt_tmst            string                                  </v>
      </c>
      <c r="C66" s="20">
        <f t="shared" si="19"/>
        <v>10</v>
      </c>
      <c r="D66" s="20">
        <f t="shared" si="20"/>
        <v>12</v>
      </c>
      <c r="E66" s="20"/>
      <c r="F66" s="20"/>
      <c r="G66" s="240" t="str">
        <f t="shared" si="16"/>
        <v>CRT_TMST </v>
      </c>
      <c r="H66" s="240" t="str">
        <f t="shared" si="17"/>
        <v>        string                                  </v>
      </c>
      <c r="I66" s="241">
        <v>55</v>
      </c>
      <c r="J66" s="224">
        <f t="shared" si="6"/>
        <v>0</v>
      </c>
      <c r="K66" s="224">
        <f t="shared" si="7"/>
        <v>642550</v>
      </c>
      <c r="N66" s="169"/>
      <c r="O66" s="169"/>
      <c r="P66" s="239"/>
      <c r="R66" s="164"/>
      <c r="S66" s="164"/>
      <c r="T66" s="164"/>
      <c r="U66" s="164"/>
      <c r="V66" s="164"/>
      <c r="W66" s="164"/>
      <c r="X66" s="164"/>
      <c r="Y66" s="164"/>
      <c r="Z66" s="164"/>
      <c r="AA66" s="164"/>
      <c r="AB66" s="164"/>
      <c r="AC66" s="164"/>
      <c r="AD66" s="164"/>
      <c r="AE66" s="164"/>
      <c r="AF66" s="164"/>
      <c r="AG66" s="164"/>
      <c r="AH66" s="197" t="str">
        <f t="shared" si="21"/>
        <v>col_55</v>
      </c>
      <c r="AI66" s="196" t="str">
        <f t="shared" si="9"/>
        <v>create table db_custscience_interns.col_55_DB_CUSTBASE_PRODREFRESH_ods_cell_t_distinct_values_table_stats (col_id int, distinct_values bigint) Row format delimited Fields terminated by '\t' Lines terminated by '\n'  Stored as textfile ;</v>
      </c>
      <c r="AJ66" t="s">
        <v>5151</v>
      </c>
      <c r="AM66" s="16" t="str">
        <f t="shared" si="10"/>
        <v>insert into table db_custscience_interns.col_55_DB_CUSTBASE_PRODREFRESH_ods_cell_t_distinct_values_table_stats select '55' as col_id, count (distinct CRT_TMST ) as distinct_values</v>
      </c>
      <c r="AN66" t="s">
        <v>5152</v>
      </c>
      <c r="AQ66" s="16" t="str">
        <f t="shared" si="11"/>
        <v>insert into table db_custscience_interns.SUMMARY_of_DB_CUSTBASE_PRODREFRESH_ods_cell_t_distinct_values_table_stats select col_id, distinct_values from db_custscience_interns.col_55_DB_CUSTBASE_PRODREFRESH_ods_cell_t_distinct_values_table_stats ;</v>
      </c>
      <c r="AR66" t="s">
        <v>5153</v>
      </c>
      <c r="AT66" s="212" t="s">
        <v>5717</v>
      </c>
      <c r="AU66" s="212">
        <v>9</v>
      </c>
      <c r="AV66" s="212">
        <v>2</v>
      </c>
      <c r="AX66" s="16" t="str">
        <f t="shared" si="12"/>
        <v>drop table db_custscience_interns.col_55_DB_CUSTBASE_PRODREFRESH_ods_cell_t_distinct_values_table_stats;</v>
      </c>
      <c r="AY66" t="s">
        <v>5155</v>
      </c>
      <c r="BA66" s="16" t="str">
        <f t="shared" si="13"/>
        <v>create table db_custscience_interns.col_55_DB_CUSTBASE_PRODREFRESH_ods_cell_t_null_value_count_table_stats (col_id int, null_value_count bigint) Row format delimited Fields terminated by '\t' Lines terminated by '\n'  Stored as textfile ;</v>
      </c>
      <c r="BB66" t="s">
        <v>5156</v>
      </c>
      <c r="BE66" s="16" t="str">
        <f t="shared" si="2"/>
        <v xml:space="preserve">insert into table db_custscience_interns.col_55_DB_CUSTBASE_PRODREFRESH_ods_cell_t_null_value_count_table_stats select '55' as col_id, count (cell_key) as null_value_count where CRT_TMST  IS NULL </v>
      </c>
      <c r="BF66" t="s">
        <v>5157</v>
      </c>
      <c r="BI66" s="16" t="str">
        <f t="shared" si="14"/>
        <v>insert into table db_custscience_interns.SUMMARY_of_DB_CUSTBASE_PRODREFRESH_ods_cell_t_null_value_count_table_stats select col_id, null_value_count from db_custscience_interns.col_55_DB_CUSTBASE_PRODREFRESH_ods_cell_t_null_value_count_table_stats ;</v>
      </c>
      <c r="BJ66" t="s">
        <v>12019</v>
      </c>
      <c r="BL66" s="212" t="s">
        <v>12020</v>
      </c>
      <c r="BM66" s="212">
        <v>9</v>
      </c>
      <c r="BN66" s="212">
        <v>642368</v>
      </c>
      <c r="BP66" s="16" t="str">
        <f t="shared" si="15"/>
        <v>drop table db_custscience_interns.col_55_DB_CUSTBASE_PRODREFRESH_ods_cell_t_null_value_count_table_stats ;</v>
      </c>
      <c r="BQ66" t="s">
        <v>5160</v>
      </c>
    </row>
    <row r="67" spans="1:69" s="177" customFormat="1">
      <c r="A67" s="284" t="s">
        <v>5491</v>
      </c>
      <c r="B67" s="252" t="str">
        <f t="shared" si="18"/>
        <v>updt_tmst           string </v>
      </c>
      <c r="C67" s="253">
        <f t="shared" si="19"/>
        <v>10</v>
      </c>
      <c r="D67" s="253">
        <f t="shared" si="20"/>
        <v>12</v>
      </c>
      <c r="E67" s="253"/>
      <c r="F67" s="253"/>
      <c r="G67" s="245" t="str">
        <f t="shared" si="16"/>
        <v>UPDT_TMST</v>
      </c>
      <c r="H67" s="245" t="str">
        <f t="shared" si="17"/>
        <v>        string </v>
      </c>
      <c r="I67" s="246">
        <v>56</v>
      </c>
      <c r="J67" s="224">
        <f t="shared" si="6"/>
        <v>0</v>
      </c>
      <c r="K67" s="224">
        <f t="shared" si="7"/>
        <v>642550</v>
      </c>
      <c r="M67" s="242"/>
      <c r="N67" s="231"/>
      <c r="O67" s="231"/>
      <c r="P67" s="257"/>
      <c r="R67" s="254"/>
      <c r="S67" s="254"/>
      <c r="T67" s="254"/>
      <c r="U67" s="254"/>
      <c r="V67" s="254"/>
      <c r="W67" s="254"/>
      <c r="X67" s="254"/>
      <c r="Y67" s="254"/>
      <c r="Z67" s="254"/>
      <c r="AA67" s="254"/>
      <c r="AB67" s="254"/>
      <c r="AC67" s="254"/>
      <c r="AD67" s="254"/>
      <c r="AE67" s="254"/>
      <c r="AF67" s="254"/>
      <c r="AG67" s="254"/>
      <c r="AH67" s="285" t="str">
        <f t="shared" si="21"/>
        <v>col_56</v>
      </c>
      <c r="AI67" s="255" t="str">
        <f t="shared" si="9"/>
        <v>create table db_custscience_interns.col_56_DB_CUSTBASE_PRODREFRESH_ods_cell_t_distinct_values_table_stats (col_id int, distinct_values bigint) Row format delimited Fields terminated by '\t' Lines terminated by '\n'  Stored as textfile ;</v>
      </c>
      <c r="AJ67" s="177" t="s">
        <v>5162</v>
      </c>
      <c r="AM67" s="252" t="str">
        <f t="shared" si="10"/>
        <v>insert into table db_custscience_interns.col_56_DB_CUSTBASE_PRODREFRESH_ods_cell_t_distinct_values_table_stats select '56' as col_id, count (distinct UPDT_TMST) as distinct_values</v>
      </c>
      <c r="AN67" s="177" t="s">
        <v>5163</v>
      </c>
      <c r="AQ67" s="252" t="str">
        <f t="shared" si="11"/>
        <v>insert into table db_custscience_interns.SUMMARY_of_DB_CUSTBASE_PRODREFRESH_ods_cell_t_distinct_values_table_stats select col_id, distinct_values from db_custscience_interns.col_56_DB_CUSTBASE_PRODREFRESH_ods_cell_t_distinct_values_table_stats ;</v>
      </c>
      <c r="AR67" s="177" t="s">
        <v>5164</v>
      </c>
      <c r="AT67" s="256" t="s">
        <v>12021</v>
      </c>
      <c r="AU67" s="256">
        <v>10</v>
      </c>
      <c r="AV67" s="256">
        <v>14</v>
      </c>
      <c r="AX67" s="252" t="str">
        <f t="shared" si="12"/>
        <v>drop table db_custscience_interns.col_56_DB_CUSTBASE_PRODREFRESH_ods_cell_t_distinct_values_table_stats;</v>
      </c>
      <c r="AY67" s="177" t="s">
        <v>5166</v>
      </c>
      <c r="BA67" s="252" t="str">
        <f t="shared" si="13"/>
        <v>create table db_custscience_interns.col_56_DB_CUSTBASE_PRODREFRESH_ods_cell_t_null_value_count_table_stats (col_id int, null_value_count bigint) Row format delimited Fields terminated by '\t' Lines terminated by '\n'  Stored as textfile ;</v>
      </c>
      <c r="BB67" s="177" t="s">
        <v>5167</v>
      </c>
      <c r="BE67" s="252" t="str">
        <f t="shared" si="2"/>
        <v xml:space="preserve">insert into table db_custscience_interns.col_56_DB_CUSTBASE_PRODREFRESH_ods_cell_t_null_value_count_table_stats select '56' as col_id, count (cell_key) as null_value_count where UPDT_TMST IS NULL </v>
      </c>
      <c r="BF67" s="177" t="s">
        <v>5168</v>
      </c>
      <c r="BI67" s="252" t="str">
        <f t="shared" si="14"/>
        <v>insert into table db_custscience_interns.SUMMARY_of_DB_CUSTBASE_PRODREFRESH_ods_cell_t_null_value_count_table_stats select col_id, null_value_count from db_custscience_interns.col_56_DB_CUSTBASE_PRODREFRESH_ods_cell_t_null_value_count_table_stats ;</v>
      </c>
      <c r="BJ67" s="177" t="s">
        <v>12022</v>
      </c>
      <c r="BL67" s="256" t="s">
        <v>12023</v>
      </c>
      <c r="BM67" s="256">
        <v>10</v>
      </c>
      <c r="BN67" s="256">
        <v>642338</v>
      </c>
      <c r="BP67" s="252" t="str">
        <f t="shared" si="15"/>
        <v>drop table db_custscience_interns.col_56_DB_CUSTBASE_PRODREFRESH_ods_cell_t_null_value_count_table_stats ;</v>
      </c>
      <c r="BQ67" s="177" t="s">
        <v>5171</v>
      </c>
    </row>
    <row r="68" spans="1:69">
      <c r="B68" s="16"/>
      <c r="C68" s="20"/>
      <c r="D68" s="20"/>
      <c r="E68" s="20"/>
      <c r="F68" s="20"/>
      <c r="G68" s="152"/>
      <c r="H68" s="152"/>
      <c r="I68" s="248"/>
      <c r="J68" s="224"/>
      <c r="K68" s="224"/>
      <c r="N68" s="169"/>
      <c r="O68" s="169"/>
      <c r="P68" s="169"/>
      <c r="R68" s="164"/>
      <c r="S68" s="164"/>
      <c r="T68" s="164"/>
      <c r="U68" s="164"/>
      <c r="V68" s="164"/>
      <c r="W68" s="164"/>
      <c r="X68" s="164"/>
      <c r="Y68" s="164"/>
      <c r="Z68" s="164"/>
      <c r="AA68" s="164"/>
      <c r="AB68" s="164"/>
      <c r="AC68" s="164"/>
      <c r="AD68" s="164"/>
      <c r="AE68" s="164"/>
      <c r="AF68" s="164"/>
      <c r="AG68" s="164"/>
      <c r="AH68" s="197"/>
      <c r="AI68" s="196"/>
      <c r="AM68" s="16"/>
      <c r="AN68" t="s">
        <v>4089</v>
      </c>
      <c r="AQ68" s="16"/>
      <c r="AT68" s="212"/>
      <c r="AU68" s="212"/>
      <c r="AV68" s="212"/>
      <c r="AX68" s="16"/>
      <c r="BA68" s="16"/>
      <c r="BE68" s="16"/>
      <c r="BF68" t="s">
        <v>4089</v>
      </c>
      <c r="BL68" s="212"/>
      <c r="BM68" s="212"/>
      <c r="BN68" s="212"/>
      <c r="BP68" s="16"/>
    </row>
    <row r="69" spans="1:69">
      <c r="A69" s="222" t="s">
        <v>12024</v>
      </c>
      <c r="B69" s="16"/>
      <c r="C69" s="20"/>
      <c r="D69" s="20"/>
      <c r="E69" s="20"/>
      <c r="F69" s="20"/>
      <c r="G69" s="240"/>
      <c r="H69" s="240"/>
      <c r="I69" s="241"/>
      <c r="J69" s="224"/>
      <c r="K69" s="224"/>
      <c r="N69" s="169"/>
      <c r="O69" s="169"/>
      <c r="P69" s="169"/>
      <c r="R69" s="164"/>
      <c r="S69" s="164"/>
      <c r="T69" s="164"/>
      <c r="U69" s="164"/>
      <c r="V69" s="164"/>
      <c r="W69" s="164"/>
      <c r="X69" s="164"/>
      <c r="Y69" s="164"/>
      <c r="Z69" s="164"/>
      <c r="AA69" s="164"/>
      <c r="AB69" s="164"/>
      <c r="AC69" s="164"/>
      <c r="AD69" s="164"/>
      <c r="AE69" s="164"/>
      <c r="AF69" s="164"/>
      <c r="AG69" s="164"/>
      <c r="AH69" s="197"/>
      <c r="AI69" s="196"/>
      <c r="AM69" s="16"/>
      <c r="AQ69" s="16"/>
      <c r="AT69" s="212"/>
      <c r="AU69" s="212"/>
      <c r="AV69" s="212"/>
      <c r="AX69" s="16"/>
      <c r="BA69" s="16"/>
      <c r="BE69" s="16"/>
      <c r="BL69" s="212"/>
      <c r="BM69" s="212"/>
      <c r="BN69" s="212"/>
      <c r="BP69" s="16"/>
    </row>
    <row r="70" spans="1:69">
      <c r="A70" s="222" t="s">
        <v>12025</v>
      </c>
      <c r="B70" s="16"/>
      <c r="C70" s="20"/>
      <c r="D70" s="20"/>
      <c r="E70" s="20"/>
      <c r="F70" s="20"/>
      <c r="G70" s="245"/>
      <c r="H70" s="245"/>
      <c r="I70" s="246"/>
      <c r="J70" s="224"/>
      <c r="K70" s="224"/>
      <c r="L70" s="177"/>
      <c r="M70" s="177"/>
      <c r="N70" s="257"/>
      <c r="O70" s="257"/>
      <c r="P70" s="257"/>
      <c r="Q70" s="177"/>
      <c r="R70" s="164"/>
      <c r="S70" s="164"/>
      <c r="T70" s="164"/>
      <c r="U70" s="164"/>
      <c r="V70" s="164"/>
      <c r="W70" s="164"/>
      <c r="X70" s="164"/>
      <c r="Y70" s="164"/>
      <c r="Z70" s="164"/>
      <c r="AA70" s="164"/>
      <c r="AB70" s="164"/>
      <c r="AC70" s="164"/>
      <c r="AD70" s="164"/>
      <c r="AE70" s="164"/>
      <c r="AF70" s="164"/>
      <c r="AG70" s="164"/>
      <c r="AH70" s="197"/>
      <c r="AI70" s="196"/>
      <c r="AM70" s="16"/>
      <c r="AO70" s="200"/>
      <c r="AQ70" s="16"/>
      <c r="AT70" s="212"/>
      <c r="AU70" s="212"/>
      <c r="AV70" s="212"/>
      <c r="AX70" s="16"/>
      <c r="BA70" s="16"/>
      <c r="BE70" s="16"/>
      <c r="BL70" s="212"/>
      <c r="BM70" s="212"/>
      <c r="BN70" s="212"/>
      <c r="BP70" s="16"/>
    </row>
    <row r="71" spans="1:69">
      <c r="B71" s="16"/>
      <c r="C71" s="20"/>
      <c r="D71" s="20"/>
      <c r="E71" s="20"/>
      <c r="F71" s="20"/>
      <c r="G71" s="245"/>
      <c r="H71" s="245"/>
      <c r="I71" s="246"/>
      <c r="J71" s="224"/>
      <c r="K71" s="224"/>
      <c r="L71" s="177"/>
      <c r="M71" s="177"/>
      <c r="N71" s="257"/>
      <c r="O71" s="257"/>
      <c r="P71" s="257"/>
      <c r="Q71" s="177"/>
      <c r="R71" s="164"/>
      <c r="S71" s="164"/>
      <c r="T71" s="164"/>
      <c r="U71" s="164"/>
      <c r="V71" s="164"/>
      <c r="W71" s="164"/>
      <c r="X71" s="164"/>
      <c r="Y71" s="164"/>
      <c r="Z71" s="164"/>
      <c r="AA71" s="164"/>
      <c r="AB71" s="164"/>
      <c r="AC71" s="164"/>
      <c r="AD71" s="164"/>
      <c r="AE71" s="164"/>
      <c r="AF71" s="164"/>
      <c r="AG71" s="164"/>
      <c r="AH71" s="197"/>
      <c r="AI71" s="196"/>
      <c r="AM71" s="16"/>
      <c r="AQ71" s="16"/>
      <c r="AT71" s="212"/>
      <c r="AU71" s="212"/>
      <c r="AV71" s="212"/>
      <c r="AX71" s="16"/>
      <c r="BA71" s="16"/>
      <c r="BE71" s="16"/>
      <c r="BL71" s="212"/>
      <c r="BM71" s="212"/>
      <c r="BN71" s="212"/>
      <c r="BP71" s="16"/>
    </row>
    <row r="72" spans="1:69">
      <c r="B72" s="16"/>
      <c r="C72" s="20"/>
      <c r="D72" s="20"/>
      <c r="E72" s="20"/>
      <c r="F72" s="20"/>
      <c r="G72" s="245"/>
      <c r="H72" s="245"/>
      <c r="I72" s="246"/>
      <c r="J72" s="224"/>
      <c r="K72" s="224"/>
      <c r="L72" s="177"/>
      <c r="M72" s="177"/>
      <c r="N72" s="257"/>
      <c r="O72" s="257"/>
      <c r="P72" s="257"/>
      <c r="Q72" s="177"/>
      <c r="R72" s="164"/>
      <c r="S72" s="164"/>
      <c r="T72" s="164"/>
      <c r="U72" s="164"/>
      <c r="V72" s="164"/>
      <c r="W72" s="164"/>
      <c r="X72" s="164"/>
      <c r="Y72" s="164"/>
      <c r="Z72" s="164"/>
      <c r="AA72" s="164"/>
      <c r="AB72" s="164"/>
      <c r="AC72" s="164"/>
      <c r="AD72" s="164"/>
      <c r="AE72" s="164"/>
      <c r="AF72" s="164"/>
      <c r="AG72" s="164"/>
      <c r="AH72" s="197"/>
      <c r="AI72" s="196"/>
      <c r="AM72" s="16"/>
      <c r="AQ72" s="16"/>
      <c r="AT72" s="212"/>
      <c r="AU72" s="212"/>
      <c r="AV72" s="212"/>
      <c r="AX72" s="16"/>
      <c r="BA72" s="16"/>
      <c r="BE72" s="16"/>
      <c r="BL72" s="212"/>
      <c r="BM72" s="212"/>
      <c r="BN72" s="212"/>
      <c r="BP72" s="16"/>
    </row>
    <row r="73" spans="1:69">
      <c r="B73" s="16"/>
      <c r="C73" s="20"/>
      <c r="D73" s="20"/>
      <c r="E73" s="20"/>
      <c r="F73" s="20"/>
      <c r="G73" s="245"/>
      <c r="H73" s="245"/>
      <c r="I73" s="246"/>
      <c r="J73" s="224"/>
      <c r="K73" s="224"/>
      <c r="L73" s="177"/>
      <c r="M73" s="177"/>
      <c r="N73" s="257"/>
      <c r="O73" s="257"/>
      <c r="P73" s="257"/>
      <c r="Q73" s="177"/>
      <c r="R73" s="164"/>
      <c r="S73" s="164"/>
      <c r="T73" s="164"/>
      <c r="U73" s="164"/>
      <c r="V73" s="164"/>
      <c r="W73" s="164"/>
      <c r="X73" s="164"/>
      <c r="Y73" s="164"/>
      <c r="Z73" s="164"/>
      <c r="AA73" s="164"/>
      <c r="AB73" s="164"/>
      <c r="AC73" s="164"/>
      <c r="AD73" s="164"/>
      <c r="AE73" s="164"/>
      <c r="AF73" s="164"/>
      <c r="AG73" s="164"/>
      <c r="AH73" s="197"/>
      <c r="AI73" s="196"/>
      <c r="AM73" s="16"/>
      <c r="AQ73" s="16"/>
      <c r="AT73" s="212"/>
      <c r="AU73" s="212"/>
      <c r="AV73" s="212"/>
      <c r="AX73" s="16"/>
      <c r="BA73" s="16"/>
      <c r="BE73" s="16"/>
      <c r="BL73" s="212"/>
      <c r="BM73" s="212"/>
      <c r="BN73" s="212"/>
      <c r="BP73" s="16"/>
    </row>
    <row r="74" spans="1:69">
      <c r="B74" s="16"/>
      <c r="C74" s="20"/>
      <c r="D74" s="20"/>
      <c r="E74" s="20"/>
      <c r="F74" s="20"/>
      <c r="G74" s="245"/>
      <c r="H74" s="245"/>
      <c r="I74" s="246"/>
      <c r="J74" s="224"/>
      <c r="K74" s="224"/>
      <c r="L74" s="177"/>
      <c r="M74" s="177"/>
      <c r="N74" s="257"/>
      <c r="O74" s="257"/>
      <c r="P74" s="257"/>
      <c r="Q74" s="177"/>
      <c r="R74" s="164"/>
      <c r="S74" s="164"/>
      <c r="T74" s="164"/>
      <c r="U74" s="164"/>
      <c r="V74" s="164"/>
      <c r="W74" s="164"/>
      <c r="X74" s="164"/>
      <c r="Y74" s="164"/>
      <c r="Z74" s="164"/>
      <c r="AA74" s="164"/>
      <c r="AB74" s="164"/>
      <c r="AC74" s="164"/>
      <c r="AD74" s="164"/>
      <c r="AE74" s="164"/>
      <c r="AF74" s="164"/>
      <c r="AG74" s="164"/>
      <c r="AH74" s="197"/>
      <c r="AI74" s="196"/>
      <c r="AM74" s="16"/>
      <c r="AQ74" s="16"/>
      <c r="AT74" s="212"/>
      <c r="AU74" s="212"/>
      <c r="AV74" s="212"/>
      <c r="AX74" s="16"/>
      <c r="BA74" s="16"/>
      <c r="BE74" s="16"/>
      <c r="BL74" s="212"/>
      <c r="BM74" s="212"/>
      <c r="BN74" s="212"/>
      <c r="BP74" s="16"/>
    </row>
    <row r="75" spans="1:69">
      <c r="B75" s="16"/>
      <c r="C75" s="20"/>
      <c r="D75" s="20"/>
      <c r="E75" s="20"/>
      <c r="F75" s="20"/>
      <c r="G75" s="245"/>
      <c r="H75" s="245"/>
      <c r="I75" s="246"/>
      <c r="J75" s="224"/>
      <c r="K75" s="224"/>
      <c r="L75" s="177"/>
      <c r="M75" s="177"/>
      <c r="N75" s="257"/>
      <c r="O75" s="257"/>
      <c r="P75" s="257"/>
      <c r="Q75" s="177"/>
      <c r="R75" s="164"/>
      <c r="S75" s="164"/>
      <c r="T75" s="164"/>
      <c r="U75" s="164"/>
      <c r="V75" s="164"/>
      <c r="W75" s="164"/>
      <c r="X75" s="164"/>
      <c r="Y75" s="164"/>
      <c r="Z75" s="164"/>
      <c r="AA75" s="164"/>
      <c r="AB75" s="164"/>
      <c r="AC75" s="164"/>
      <c r="AD75" s="164"/>
      <c r="AE75" s="164"/>
      <c r="AF75" s="164"/>
      <c r="AG75" s="164"/>
      <c r="AH75" s="197"/>
      <c r="AI75" s="196"/>
      <c r="AM75" s="16"/>
      <c r="AQ75" s="16"/>
      <c r="AT75" s="212"/>
      <c r="AU75" s="212"/>
      <c r="AV75" s="212"/>
      <c r="AX75" s="16"/>
      <c r="BA75" s="16"/>
      <c r="BE75" s="16"/>
      <c r="BL75" s="212"/>
      <c r="BM75" s="212"/>
      <c r="BN75" s="212"/>
      <c r="BP75" s="16"/>
    </row>
    <row r="76" spans="1:69">
      <c r="B76" s="16"/>
      <c r="C76" s="20"/>
      <c r="D76" s="20"/>
      <c r="E76" s="20"/>
      <c r="F76" s="20"/>
      <c r="G76" s="245"/>
      <c r="H76" s="245"/>
      <c r="I76" s="246"/>
      <c r="J76" s="224"/>
      <c r="K76" s="224"/>
      <c r="L76" s="177"/>
      <c r="M76" s="177"/>
      <c r="N76" s="257"/>
      <c r="O76" s="257"/>
      <c r="P76" s="257"/>
      <c r="Q76" s="177"/>
      <c r="R76" s="164"/>
      <c r="S76" s="164"/>
      <c r="T76" s="164"/>
      <c r="U76" s="164"/>
      <c r="V76" s="164"/>
      <c r="W76" s="164"/>
      <c r="X76" s="164"/>
      <c r="Y76" s="164"/>
      <c r="Z76" s="164"/>
      <c r="AA76" s="164"/>
      <c r="AB76" s="164"/>
      <c r="AC76" s="164"/>
      <c r="AD76" s="164"/>
      <c r="AE76" s="164"/>
      <c r="AF76" s="164"/>
      <c r="AG76" s="164"/>
      <c r="AH76" s="197"/>
      <c r="AI76" s="196"/>
      <c r="AM76" s="16"/>
      <c r="AQ76" s="16"/>
      <c r="AT76" s="212"/>
      <c r="AU76" s="212"/>
      <c r="AV76" s="212"/>
      <c r="AX76" s="16"/>
      <c r="BA76" s="16"/>
      <c r="BE76" s="16"/>
      <c r="BL76" s="212"/>
      <c r="BM76" s="212"/>
      <c r="BN76" s="212"/>
      <c r="BP76" s="16"/>
    </row>
    <row r="77" spans="1:69">
      <c r="B77" s="16"/>
      <c r="C77" s="20"/>
      <c r="D77" s="20"/>
      <c r="E77" s="20"/>
      <c r="F77" s="20"/>
      <c r="G77" s="245"/>
      <c r="H77" s="245"/>
      <c r="I77" s="246"/>
      <c r="J77" s="224"/>
      <c r="K77" s="224"/>
      <c r="L77" s="177"/>
      <c r="M77" s="177"/>
      <c r="N77" s="257"/>
      <c r="O77" s="257"/>
      <c r="P77" s="257"/>
      <c r="Q77" s="177"/>
      <c r="R77" s="164"/>
      <c r="S77" s="164"/>
      <c r="T77" s="164"/>
      <c r="U77" s="164"/>
      <c r="V77" s="164"/>
      <c r="W77" s="164"/>
      <c r="X77" s="164"/>
      <c r="Y77" s="164"/>
      <c r="Z77" s="164"/>
      <c r="AA77" s="164"/>
      <c r="AB77" s="164"/>
      <c r="AC77" s="164"/>
      <c r="AD77" s="164"/>
      <c r="AE77" s="164"/>
      <c r="AF77" s="164"/>
      <c r="AG77" s="164"/>
      <c r="AH77" s="197"/>
      <c r="AI77" s="196"/>
      <c r="AM77" s="16"/>
      <c r="AQ77" s="16"/>
      <c r="AT77" s="212"/>
      <c r="AU77" s="212"/>
      <c r="AV77" s="212"/>
      <c r="AX77" s="16"/>
      <c r="BA77" s="16"/>
      <c r="BE77" s="16"/>
      <c r="BL77" s="212"/>
      <c r="BM77" s="212"/>
      <c r="BN77" s="212"/>
      <c r="BP77" s="16"/>
    </row>
    <row r="78" spans="1:69">
      <c r="B78" s="16"/>
      <c r="C78" s="20"/>
      <c r="D78" s="20"/>
      <c r="E78" s="20"/>
      <c r="F78" s="20"/>
      <c r="G78" s="245"/>
      <c r="H78" s="245"/>
      <c r="I78" s="246"/>
      <c r="J78" s="224"/>
      <c r="K78" s="224"/>
      <c r="L78" s="177"/>
      <c r="M78" s="177"/>
      <c r="N78" s="257"/>
      <c r="O78" s="257"/>
      <c r="P78" s="257"/>
      <c r="Q78" s="177"/>
      <c r="R78" s="164"/>
      <c r="S78" s="164"/>
      <c r="T78" s="164"/>
      <c r="U78" s="164"/>
      <c r="V78" s="164"/>
      <c r="W78" s="164"/>
      <c r="X78" s="164"/>
      <c r="Y78" s="164"/>
      <c r="Z78" s="164"/>
      <c r="AA78" s="164"/>
      <c r="AB78" s="164"/>
      <c r="AC78" s="164"/>
      <c r="AD78" s="164"/>
      <c r="AE78" s="164"/>
      <c r="AF78" s="164"/>
      <c r="AG78" s="164"/>
      <c r="AH78" s="197"/>
      <c r="AI78" s="196"/>
      <c r="AM78" s="16"/>
      <c r="AQ78" s="16"/>
      <c r="AT78" s="212"/>
      <c r="AU78" s="212"/>
      <c r="AV78" s="212"/>
      <c r="AX78" s="16"/>
      <c r="BA78" s="16"/>
      <c r="BE78" s="16"/>
      <c r="BL78" s="212"/>
      <c r="BM78" s="212"/>
      <c r="BN78" s="212"/>
      <c r="BP78" s="16"/>
    </row>
    <row r="79" spans="1:69">
      <c r="B79" s="16"/>
      <c r="C79" s="20"/>
      <c r="D79" s="20"/>
      <c r="E79" s="20"/>
      <c r="F79" s="20"/>
      <c r="G79" s="245"/>
      <c r="H79" s="245"/>
      <c r="I79" s="246"/>
      <c r="J79" s="224"/>
      <c r="K79" s="224"/>
      <c r="L79" s="177"/>
      <c r="M79" s="177"/>
      <c r="N79" s="257"/>
      <c r="O79" s="257"/>
      <c r="P79" s="257"/>
      <c r="Q79" s="177"/>
      <c r="R79" s="164"/>
      <c r="S79" s="164"/>
      <c r="T79" s="164"/>
      <c r="U79" s="164"/>
      <c r="V79" s="164"/>
      <c r="W79" s="164"/>
      <c r="X79" s="164"/>
      <c r="Y79" s="164"/>
      <c r="Z79" s="164"/>
      <c r="AA79" s="164"/>
      <c r="AB79" s="164"/>
      <c r="AC79" s="164"/>
      <c r="AD79" s="164"/>
      <c r="AE79" s="164"/>
      <c r="AF79" s="164"/>
      <c r="AG79" s="164"/>
      <c r="AH79" s="197"/>
      <c r="AI79" s="196"/>
      <c r="AM79" s="16"/>
      <c r="AQ79" s="16"/>
      <c r="AT79" s="212"/>
      <c r="AU79" s="212"/>
      <c r="AV79" s="212"/>
      <c r="AX79" s="16"/>
      <c r="BA79" s="16"/>
      <c r="BE79" s="16"/>
      <c r="BL79" s="212"/>
      <c r="BM79" s="212"/>
      <c r="BN79" s="212"/>
      <c r="BP79" s="16"/>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22"/>
  <sheetViews>
    <sheetView topLeftCell="B1" zoomScale="80" zoomScaleNormal="80" workbookViewId="0">
      <selection activeCell="G6" sqref="G6:K6"/>
    </sheetView>
  </sheetViews>
  <sheetFormatPr defaultColWidth="8.85546875" defaultRowHeight="15" outlineLevelCol="1"/>
  <cols>
    <col min="1" max="1" width="69.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ODS_CMPN_DEVICE_MAP_T</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10000;'&gt;"&amp;$H$4&amp;"_"&amp;$H$6&amp;"_10k_sample.txt;"</f>
        <v>hive -e 'set hive.cli.print.header=true; select * from DB_CUSTBASE_PRODREFRESH.ods_cmpn_device_map_t acquisition_date = "22-APR-17" limit 10000;'&gt;DB_CUSTBASE_PRODREFRESH_DB_CUSTBASE_PRODREFRESH.ods_cmpn_device_map_t_10k_sample.txt;</v>
      </c>
    </row>
    <row r="4" spans="1:73" ht="15.75" thickBot="1">
      <c r="G4" s="3" t="s">
        <v>88</v>
      </c>
      <c r="H4" s="474" t="str">
        <f>LEFT(H6,(FIND(".",H6)-1))</f>
        <v>DB_CUSTBASE_PRODREFRESH</v>
      </c>
      <c r="I4" s="474" t="e">
        <f>LEFT(I6,(FIND(".",I6)-1))</f>
        <v>#VALUE!</v>
      </c>
      <c r="J4" s="474" t="e">
        <f>LEFT(J6,(FIND(".",J6)-1))</f>
        <v>#VALUE!</v>
      </c>
      <c r="K4" s="474"/>
      <c r="L4" s="474" t="e">
        <f>LEFT(L6,(FIND(".",L6)-1))</f>
        <v>#VALUE!</v>
      </c>
      <c r="M4" s="219"/>
      <c r="N4" s="40" t="s">
        <v>108</v>
      </c>
      <c r="AM4" s="15" t="s">
        <v>4049</v>
      </c>
      <c r="BE4" s="15" t="s">
        <v>4049</v>
      </c>
      <c r="BU4" t="s">
        <v>12026</v>
      </c>
    </row>
    <row r="5" spans="1:73">
      <c r="B5" s="9"/>
      <c r="G5" s="3" t="s">
        <v>89</v>
      </c>
      <c r="H5" s="474" t="str">
        <f>RIGHT(H6,(LEN(H6)-(FIND(".",H6))))</f>
        <v>ods_cmpn_device_map_t</v>
      </c>
      <c r="I5" s="474" t="e">
        <f>RIGHT(I6,(LEN(I6)-(FIND(".",I6))))</f>
        <v>#VALUE!</v>
      </c>
      <c r="J5" s="474" t="e">
        <f>RIGHT(J6,(LEN(J6)-(FIND(".",J6))))</f>
        <v>#VALUE!</v>
      </c>
      <c r="K5" s="474"/>
      <c r="L5" s="474" t="e">
        <f>RIGHT(L6,(LEN(L6)-(FIND(".",L6))))</f>
        <v>#VALUE!</v>
      </c>
      <c r="M5" s="219"/>
      <c r="AM5" s="60" t="s">
        <v>12027</v>
      </c>
      <c r="BE5" s="60" t="s">
        <v>12028</v>
      </c>
    </row>
    <row r="6" spans="1:73">
      <c r="G6" s="3" t="s">
        <v>90</v>
      </c>
      <c r="H6" s="476" t="s">
        <v>4444</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12029</v>
      </c>
      <c r="BL8" t="s">
        <v>12030</v>
      </c>
    </row>
    <row r="9" spans="1:73">
      <c r="A9" t="s">
        <v>12031</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DB_CUSTBASE_PRODREFRESH.ods_cmpn_device_map_t</v>
      </c>
      <c r="AN11" s="205" t="s">
        <v>12032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db_custscience_interns.SUMMARY_of_DB_CUSTBASE_PRODREFRESH_ods_cmpn_device_map_t_distinct_values_table_stats (col_id int, distinct_values bigint) Row format delimited Fields terminated by '\t' Lines terminated by '\n'  Stored as textfile ;</v>
      </c>
      <c r="AR11" s="205" t="s">
        <v>12033</v>
      </c>
      <c r="BE11" s="209" t="str">
        <f>"from "&amp;$H$6</f>
        <v>from DB_CUSTBASE_PRODREFRESH.ods_cmpn_device_map_t</v>
      </c>
      <c r="BF11" s="32" t="s">
        <v>12032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db_custscience_interns.SUMMARY_of_DB_CUSTBASE_PRODREFRESH_ods_cmpn_device_map_t_null_value_count_table_stats (col_id int, null_value_count bigint) Row format delimited Fields terminated by '\t' Lines terminated by '\n'  Stored as textfile ;</v>
      </c>
      <c r="BJ11" s="32" t="s">
        <v>12034</v>
      </c>
      <c r="BL11" s="212" t="s">
        <v>2</v>
      </c>
    </row>
    <row r="12" spans="1:73">
      <c r="A12" s="222" t="s">
        <v>5442</v>
      </c>
      <c r="B12" s="16" t="str">
        <f>TRIM(A12)</f>
        <v>device_id           bigint                                  </v>
      </c>
      <c r="C12" s="20">
        <f>SEARCH(" ",B12)</f>
        <v>10</v>
      </c>
      <c r="D12" s="20">
        <f>IFERROR(SEARCH(" ",B12,C12+1),0)</f>
        <v>12</v>
      </c>
      <c r="E12" s="20">
        <f>LEN(B12)</f>
        <v>60</v>
      </c>
      <c r="F12" s="20"/>
      <c r="G12" s="62" t="str">
        <f t="shared" ref="G12:G19" si="0">UPPER(LEFT(B12,C12-1))</f>
        <v>DEVICE_ID</v>
      </c>
      <c r="H12" s="62" t="str">
        <f t="shared" ref="H12:H19" si="1">TRIM(RIGHT(A12,LEN(A12) - (C12+1)))</f>
        <v>        bigint                                  </v>
      </c>
      <c r="I12" s="223">
        <v>1</v>
      </c>
      <c r="J12" s="224">
        <f t="shared" ref="J12:J19" si="2">VLOOKUP($I12,$AU:$AV,2,FALSE)</f>
        <v>663</v>
      </c>
      <c r="K12" s="224">
        <f t="shared" ref="K12:K19"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db_custscience_interns.col_1_DB_CUSTBASE_PRODREFRESH_ods_cmpn_device_map_t_distinct_values_table_stats (col_id int, distinct_values bigint) Row format delimited Fields terminated by '\t' Lines terminated by '\n'  Stored as textfile ;</v>
      </c>
      <c r="AJ12" t="s">
        <v>4054</v>
      </c>
      <c r="AM12" s="16" t="str">
        <f>"insert into table "&amp;"db_custscience_interns."&amp;$AH12&amp;"_"&amp;$H$4&amp;"_"&amp;$H$5&amp;"_distinct_values_table_stats select "&amp;"'"&amp;$I12&amp;"'"&amp;" as col_id, count (distinct "&amp;$G12&amp;") as distinct_values"</f>
        <v>insert into table db_custscience_interns.col_1_DB_CUSTBASE_PRODREFRESH_ods_cmpn_device_map_t_distinct_values_table_stats select '1' as col_id, count (distinct DEVICE_ID) as distinct_values</v>
      </c>
      <c r="AN12" t="s">
        <v>12035</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db_custscience_interns.SUMMARY_of_DB_CUSTBASE_PRODREFRESH_ods_cmpn_device_map_t_distinct_values_table_stats select col_id, distinct_values from db_custscience_interns.col_1_DB_CUSTBASE_PRODREFRESH_ods_cmpn_device_map_t_distinct_values_table_stats ;</v>
      </c>
      <c r="AR12" t="s">
        <v>12036</v>
      </c>
      <c r="AT12" s="212" t="s">
        <v>12037</v>
      </c>
      <c r="AU12" s="212">
        <v>1</v>
      </c>
      <c r="AV12" s="212">
        <v>663</v>
      </c>
      <c r="AX12" s="16" t="str">
        <f>"drop table db_custscience_interns."&amp;$AH12&amp;"_"&amp;$H$4&amp;"_"&amp;$H$5&amp;"_distinct_values_table_stats;"</f>
        <v>drop table db_custscience_interns.col_1_DB_CUSTBASE_PRODREFRESH_ods_cmpn_device_map_t_distinct_values_table_stats;</v>
      </c>
      <c r="AY12" t="s">
        <v>12038</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db_custscience_interns.col_1_DB_CUSTBASE_PRODREFRESH_ods_cmpn_device_map_t_null_value_count_table_stats (col_id int, null_value_count bigint) Row format delimited Fields terminated by '\t' Lines terminated by '\n'  Stored as textfile ;</v>
      </c>
      <c r="BB12" t="s">
        <v>4309</v>
      </c>
      <c r="BE12" s="16" t="str">
        <f t="shared" ref="BE12:BE19" si="4">"insert into table "&amp;"db_custscience_interns."&amp;$AH12&amp;"_"&amp;$H$4&amp;"_"&amp;$H$5&amp;"_null_value_count_table_stats select "&amp;"'"&amp;$I12&amp;"'"&amp;" as col_id, count (device_id) as null_value_count where "&amp;$G12&amp;" IS NULL "</f>
        <v xml:space="preserve">insert into table db_custscience_interns.col_1_DB_CUSTBASE_PRODREFRESH_ods_cmpn_device_map_t_null_value_count_table_stats select '1' as col_id, count (device_id) as null_value_count where DEVICE_ID IS NULL </v>
      </c>
      <c r="BF12" t="s">
        <v>12039</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db_custscience_interns.SUMMARY_of_DB_CUSTBASE_PRODREFRESH_ods_cmpn_device_map_t_null_value_count_table_stats select col_id, null_value_count from db_custscience_interns.col_1_DB_CUSTBASE_PRODREFRESH_ods_cmpn_device_map_t_null_value_count_table_stats ;</v>
      </c>
      <c r="BJ12" t="s">
        <v>12040</v>
      </c>
      <c r="BL12" s="212" t="s">
        <v>5214</v>
      </c>
      <c r="BM12" s="212">
        <v>1</v>
      </c>
      <c r="BN12" s="212">
        <v>0</v>
      </c>
      <c r="BP12" s="16" t="str">
        <f>"drop table db_custscience_interns."&amp;$AH12&amp;"_"&amp;$H$4&amp;"_"&amp;$H$5&amp;"_null_value_count_table_stats ;"</f>
        <v>drop table db_custscience_interns.col_1_DB_CUSTBASE_PRODREFRESH_ods_cmpn_device_map_t_null_value_count_table_stats ;</v>
      </c>
      <c r="BQ12" t="s">
        <v>12041</v>
      </c>
    </row>
    <row r="13" spans="1:73">
      <c r="A13" s="222" t="s">
        <v>12042</v>
      </c>
      <c r="B13" s="16" t="str">
        <f t="shared" ref="B13:B19" si="5">TRIM(A13)</f>
        <v>device_name         string                                  </v>
      </c>
      <c r="C13" s="20">
        <f t="shared" ref="C13:C19" si="6">SEARCH(" ",B13)</f>
        <v>12</v>
      </c>
      <c r="D13" s="20">
        <f t="shared" ref="D13:D19" si="7">IFERROR(SEARCH(" ",B13,C13+1),0)</f>
        <v>14</v>
      </c>
      <c r="E13" s="20"/>
      <c r="F13" s="20"/>
      <c r="G13" s="36" t="str">
        <f t="shared" si="0"/>
        <v>DEVICE_NAME</v>
      </c>
      <c r="H13" s="36" t="str">
        <f t="shared" si="1"/>
        <v>      string                                  </v>
      </c>
      <c r="I13" s="226">
        <v>2</v>
      </c>
      <c r="J13" s="224">
        <f t="shared" si="2"/>
        <v>663</v>
      </c>
      <c r="K13" s="224">
        <f t="shared" si="3"/>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19" si="8">"col_"&amp;I13</f>
        <v>col_2</v>
      </c>
      <c r="AI13" s="196" t="str">
        <f t="shared" ref="AI13:AI19"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db_custscience_interns.col_2_DB_CUSTBASE_PRODREFRESH_ods_cmpn_device_map_t_distinct_values_table_stats (col_id int, distinct_values bigint) Row format delimited Fields terminated by '\t' Lines terminated by '\n'  Stored as textfile ;</v>
      </c>
      <c r="AJ13" t="s">
        <v>4055</v>
      </c>
      <c r="AM13" s="16" t="str">
        <f t="shared" ref="AM13:AM19" si="10">"insert into table "&amp;"db_custscience_interns."&amp;$AH13&amp;"_"&amp;$H$4&amp;"_"&amp;$H$5&amp;"_distinct_values_table_stats select "&amp;"'"&amp;$I13&amp;"'"&amp;" as col_id, count (distinct "&amp;$G13&amp;") as distinct_values"</f>
        <v>insert into table db_custscience_interns.col_2_DB_CUSTBASE_PRODREFRESH_ods_cmpn_device_map_t_distinct_values_table_stats select '2' as col_id, count (distinct DEVICE_NAME) as distinct_values</v>
      </c>
      <c r="AN13" t="s">
        <v>12043</v>
      </c>
      <c r="AQ13" s="16" t="str">
        <f t="shared" ref="AQ13:AQ19"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db_custscience_interns.SUMMARY_of_DB_CUSTBASE_PRODREFRESH_ods_cmpn_device_map_t_distinct_values_table_stats select col_id, distinct_values from db_custscience_interns.col_2_DB_CUSTBASE_PRODREFRESH_ods_cmpn_device_map_t_distinct_values_table_stats ;</v>
      </c>
      <c r="AR13" t="s">
        <v>12044</v>
      </c>
      <c r="AT13" s="212" t="s">
        <v>12045</v>
      </c>
      <c r="AU13" s="212">
        <v>2</v>
      </c>
      <c r="AV13" s="212">
        <v>663</v>
      </c>
      <c r="AX13" s="16" t="str">
        <f t="shared" ref="AX13:AX19" si="12">"drop table db_custscience_interns."&amp;$AH13&amp;"_"&amp;$H$4&amp;"_"&amp;$H$5&amp;"_distinct_values_table_stats;"</f>
        <v>drop table db_custscience_interns.col_2_DB_CUSTBASE_PRODREFRESH_ods_cmpn_device_map_t_distinct_values_table_stats;</v>
      </c>
      <c r="AY13" t="s">
        <v>12046</v>
      </c>
      <c r="BA13" s="16" t="str">
        <f t="shared" ref="BA13:BA19"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db_custscience_interns.col_2_DB_CUSTBASE_PRODREFRESH_ods_cmpn_device_map_t_null_value_count_table_stats (col_id int, null_value_count bigint) Row format delimited Fields terminated by '\t' Lines terminated by '\n'  Stored as textfile ;</v>
      </c>
      <c r="BB13" t="s">
        <v>4310</v>
      </c>
      <c r="BE13" s="16" t="str">
        <f t="shared" si="4"/>
        <v xml:space="preserve">insert into table db_custscience_interns.col_2_DB_CUSTBASE_PRODREFRESH_ods_cmpn_device_map_t_null_value_count_table_stats select '2' as col_id, count (device_id) as null_value_count where DEVICE_NAME IS NULL </v>
      </c>
      <c r="BF13" t="s">
        <v>12047</v>
      </c>
      <c r="BI13" s="16" t="str">
        <f t="shared" ref="BI13:BI19"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db_custscience_interns.SUMMARY_of_DB_CUSTBASE_PRODREFRESH_ods_cmpn_device_map_t_null_value_count_table_stats select col_id, null_value_count from db_custscience_interns.col_2_DB_CUSTBASE_PRODREFRESH_ods_cmpn_device_map_t_null_value_count_table_stats ;</v>
      </c>
      <c r="BJ13" t="s">
        <v>12048</v>
      </c>
      <c r="BL13" s="212" t="s">
        <v>5225</v>
      </c>
      <c r="BM13" s="212">
        <v>2</v>
      </c>
      <c r="BN13" s="212">
        <v>0</v>
      </c>
      <c r="BP13" s="16" t="str">
        <f t="shared" ref="BP13:BP19" si="15">"drop table db_custscience_interns."&amp;$AH13&amp;"_"&amp;$H$4&amp;"_"&amp;$H$5&amp;"_null_value_count_table_stats ;"</f>
        <v>drop table db_custscience_interns.col_2_DB_CUSTBASE_PRODREFRESH_ods_cmpn_device_map_t_null_value_count_table_stats ;</v>
      </c>
      <c r="BQ13" t="s">
        <v>12049</v>
      </c>
    </row>
    <row r="14" spans="1:73">
      <c r="A14" s="222" t="s">
        <v>12050</v>
      </c>
      <c r="B14" s="16" t="str">
        <f t="shared" si="5"/>
        <v>device_type         string                                  </v>
      </c>
      <c r="C14" s="20">
        <f t="shared" si="6"/>
        <v>12</v>
      </c>
      <c r="D14" s="20">
        <f t="shared" si="7"/>
        <v>14</v>
      </c>
      <c r="E14" s="20"/>
      <c r="F14" s="20"/>
      <c r="G14" s="36" t="str">
        <f t="shared" si="0"/>
        <v>DEVICE_TYPE</v>
      </c>
      <c r="H14" s="36" t="str">
        <f t="shared" si="1"/>
        <v>      string                                  </v>
      </c>
      <c r="I14" s="226">
        <v>3</v>
      </c>
      <c r="J14" s="224">
        <f t="shared" si="2"/>
        <v>4</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db_custscience_interns.col_3_DB_CUSTBASE_PRODREFRESH_ods_cmpn_device_map_t_distinct_values_table_stats (col_id int, distinct_values bigint) Row format delimited Fields terminated by '\t' Lines terminated by '\n'  Stored as textfile ;</v>
      </c>
      <c r="AJ14" t="s">
        <v>4056</v>
      </c>
      <c r="AM14" s="16" t="str">
        <f t="shared" si="10"/>
        <v>insert into table db_custscience_interns.col_3_DB_CUSTBASE_PRODREFRESH_ods_cmpn_device_map_t_distinct_values_table_stats select '3' as col_id, count (distinct DEVICE_TYPE) as distinct_values</v>
      </c>
      <c r="AN14" t="s">
        <v>12051</v>
      </c>
      <c r="AQ14" s="16" t="str">
        <f t="shared" si="11"/>
        <v>insert into table db_custscience_interns.SUMMARY_of_DB_CUSTBASE_PRODREFRESH_ods_cmpn_device_map_t_distinct_values_table_stats select col_id, distinct_values from db_custscience_interns.col_3_DB_CUSTBASE_PRODREFRESH_ods_cmpn_device_map_t_distinct_values_table_stats ;</v>
      </c>
      <c r="AR14" t="s">
        <v>12052</v>
      </c>
      <c r="AT14" s="212" t="s">
        <v>5750</v>
      </c>
      <c r="AU14" s="212">
        <v>3</v>
      </c>
      <c r="AV14" s="212">
        <v>4</v>
      </c>
      <c r="AX14" s="16" t="str">
        <f t="shared" si="12"/>
        <v>drop table db_custscience_interns.col_3_DB_CUSTBASE_PRODREFRESH_ods_cmpn_device_map_t_distinct_values_table_stats;</v>
      </c>
      <c r="AY14" t="s">
        <v>12053</v>
      </c>
      <c r="BA14" s="16" t="str">
        <f t="shared" si="13"/>
        <v>create table db_custscience_interns.col_3_DB_CUSTBASE_PRODREFRESH_ods_cmpn_device_map_t_null_value_count_table_stats (col_id int, null_value_count bigint) Row format delimited Fields terminated by '\t' Lines terminated by '\n'  Stored as textfile ;</v>
      </c>
      <c r="BB14" t="s">
        <v>4311</v>
      </c>
      <c r="BE14" s="16" t="str">
        <f t="shared" si="4"/>
        <v xml:space="preserve">insert into table db_custscience_interns.col_3_DB_CUSTBASE_PRODREFRESH_ods_cmpn_device_map_t_null_value_count_table_stats select '3' as col_id, count (device_id) as null_value_count where DEVICE_TYPE IS NULL </v>
      </c>
      <c r="BF14" t="s">
        <v>12054</v>
      </c>
      <c r="BI14" s="16" t="str">
        <f t="shared" si="14"/>
        <v>insert into table db_custscience_interns.SUMMARY_of_DB_CUSTBASE_PRODREFRESH_ods_cmpn_device_map_t_null_value_count_table_stats select col_id, null_value_count from db_custscience_interns.col_3_DB_CUSTBASE_PRODREFRESH_ods_cmpn_device_map_t_null_value_count_table_stats ;</v>
      </c>
      <c r="BJ14" t="s">
        <v>12055</v>
      </c>
      <c r="BL14" s="212" t="s">
        <v>4697</v>
      </c>
      <c r="BM14" s="212">
        <v>3</v>
      </c>
      <c r="BN14" s="212">
        <v>0</v>
      </c>
      <c r="BP14" s="16" t="str">
        <f t="shared" si="15"/>
        <v>drop table db_custscience_interns.col_3_DB_CUSTBASE_PRODREFRESH_ods_cmpn_device_map_t_null_value_count_table_stats ;</v>
      </c>
      <c r="BQ14" t="s">
        <v>12056</v>
      </c>
    </row>
    <row r="15" spans="1:73">
      <c r="A15" s="222" t="s">
        <v>4710</v>
      </c>
      <c r="B15" s="16" t="str">
        <f t="shared" si="5"/>
        <v>flow_key            bigint                                  </v>
      </c>
      <c r="C15" s="20">
        <f t="shared" si="6"/>
        <v>10</v>
      </c>
      <c r="D15" s="20">
        <f t="shared" si="7"/>
        <v>12</v>
      </c>
      <c r="E15" s="20"/>
      <c r="F15" s="20"/>
      <c r="G15" s="36" t="str">
        <f t="shared" si="0"/>
        <v>FLOW_KEY </v>
      </c>
      <c r="H15" s="36" t="str">
        <f t="shared" si="1"/>
        <v>        bigint                                  </v>
      </c>
      <c r="I15" s="226">
        <v>4</v>
      </c>
      <c r="J15" s="224">
        <f t="shared" si="2"/>
        <v>1</v>
      </c>
      <c r="K15" s="224">
        <f t="shared" si="3"/>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db_custscience_interns.col_4_DB_CUSTBASE_PRODREFRESH_ods_cmpn_device_map_t_distinct_values_table_stats (col_id int, distinct_values bigint) Row format delimited Fields terminated by '\t' Lines terminated by '\n'  Stored as textfile ;</v>
      </c>
      <c r="AJ15" t="s">
        <v>4057</v>
      </c>
      <c r="AM15" s="16" t="str">
        <f t="shared" si="10"/>
        <v>insert into table db_custscience_interns.col_4_DB_CUSTBASE_PRODREFRESH_ods_cmpn_device_map_t_distinct_values_table_stats select '4' as col_id, count (distinct FLOW_KEY ) as distinct_values</v>
      </c>
      <c r="AN15" t="s">
        <v>12057</v>
      </c>
      <c r="AQ15" s="16" t="str">
        <f t="shared" si="11"/>
        <v>insert into table db_custscience_interns.SUMMARY_of_DB_CUSTBASE_PRODREFRESH_ods_cmpn_device_map_t_distinct_values_table_stats select col_id, distinct_values from db_custscience_interns.col_4_DB_CUSTBASE_PRODREFRESH_ods_cmpn_device_map_t_distinct_values_table_stats ;</v>
      </c>
      <c r="AR15" t="s">
        <v>12058</v>
      </c>
      <c r="AT15" s="212" t="s">
        <v>8330</v>
      </c>
      <c r="AU15" s="212">
        <v>4</v>
      </c>
      <c r="AV15" s="212">
        <v>1</v>
      </c>
      <c r="AX15" s="16" t="str">
        <f t="shared" si="12"/>
        <v>drop table db_custscience_interns.col_4_DB_CUSTBASE_PRODREFRESH_ods_cmpn_device_map_t_distinct_values_table_stats;</v>
      </c>
      <c r="AY15" t="s">
        <v>12059</v>
      </c>
      <c r="BA15" s="16" t="str">
        <f t="shared" si="13"/>
        <v>create table db_custscience_interns.col_4_DB_CUSTBASE_PRODREFRESH_ods_cmpn_device_map_t_null_value_count_table_stats (col_id int, null_value_count bigint) Row format delimited Fields terminated by '\t' Lines terminated by '\n'  Stored as textfile ;</v>
      </c>
      <c r="BB15" t="s">
        <v>4312</v>
      </c>
      <c r="BE15" s="16" t="str">
        <f t="shared" si="4"/>
        <v xml:space="preserve">insert into table db_custscience_interns.col_4_DB_CUSTBASE_PRODREFRESH_ods_cmpn_device_map_t_null_value_count_table_stats select '4' as col_id, count (device_id) as null_value_count where FLOW_KEY  IS NULL </v>
      </c>
      <c r="BF15" t="s">
        <v>12060</v>
      </c>
      <c r="BI15" s="16" t="str">
        <f t="shared" si="14"/>
        <v>insert into table db_custscience_interns.SUMMARY_of_DB_CUSTBASE_PRODREFRESH_ods_cmpn_device_map_t_null_value_count_table_stats select col_id, null_value_count from db_custscience_interns.col_4_DB_CUSTBASE_PRODREFRESH_ods_cmpn_device_map_t_null_value_count_table_stats ;</v>
      </c>
      <c r="BJ15" t="s">
        <v>12061</v>
      </c>
      <c r="BL15" s="212" t="s">
        <v>5403</v>
      </c>
      <c r="BM15" s="212">
        <v>4</v>
      </c>
      <c r="BN15" s="212">
        <v>0</v>
      </c>
      <c r="BP15" s="16" t="str">
        <f t="shared" si="15"/>
        <v>drop table db_custscience_interns.col_4_DB_CUSTBASE_PRODREFRESH_ods_cmpn_device_map_t_null_value_count_table_stats ;</v>
      </c>
      <c r="BQ15" t="s">
        <v>12062</v>
      </c>
    </row>
    <row r="16" spans="1:73">
      <c r="A16" s="222" t="s">
        <v>4765</v>
      </c>
      <c r="B16" s="16" t="str">
        <f t="shared" si="5"/>
        <v>ins_dt              string                                  </v>
      </c>
      <c r="C16" s="20">
        <f t="shared" si="6"/>
        <v>8</v>
      </c>
      <c r="D16" s="20">
        <f t="shared" si="7"/>
        <v>10</v>
      </c>
      <c r="E16" s="20"/>
      <c r="F16" s="20"/>
      <c r="G16" s="36" t="str">
        <f t="shared" si="0"/>
        <v>INS_DT </v>
      </c>
      <c r="H16" s="36" t="str">
        <f t="shared" si="1"/>
        <v>          string                                  </v>
      </c>
      <c r="I16" s="226">
        <v>5</v>
      </c>
      <c r="J16" s="224">
        <f t="shared" si="2"/>
        <v>2</v>
      </c>
      <c r="K16" s="224">
        <f t="shared" si="3"/>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db_custscience_interns.col_5_DB_CUSTBASE_PRODREFRESH_ods_cmpn_device_map_t_distinct_values_table_stats (col_id int, distinct_values bigint) Row format delimited Fields terminated by '\t' Lines terminated by '\n'  Stored as textfile ;</v>
      </c>
      <c r="AJ16" t="s">
        <v>4058</v>
      </c>
      <c r="AM16" s="16" t="str">
        <f t="shared" si="10"/>
        <v>insert into table db_custscience_interns.col_5_DB_CUSTBASE_PRODREFRESH_ods_cmpn_device_map_t_distinct_values_table_stats select '5' as col_id, count (distinct INS_DT ) as distinct_values</v>
      </c>
      <c r="AN16" t="s">
        <v>12063</v>
      </c>
      <c r="AQ16" s="16" t="str">
        <f t="shared" si="11"/>
        <v>insert into table db_custscience_interns.SUMMARY_of_DB_CUSTBASE_PRODREFRESH_ods_cmpn_device_map_t_distinct_values_table_stats select col_id, distinct_values from db_custscience_interns.col_5_DB_CUSTBASE_PRODREFRESH_ods_cmpn_device_map_t_distinct_values_table_stats ;</v>
      </c>
      <c r="AR16" t="s">
        <v>12064</v>
      </c>
      <c r="AT16" s="212" t="s">
        <v>4934</v>
      </c>
      <c r="AU16" s="212">
        <v>5</v>
      </c>
      <c r="AV16" s="212">
        <v>2</v>
      </c>
      <c r="AX16" s="16" t="str">
        <f t="shared" si="12"/>
        <v>drop table db_custscience_interns.col_5_DB_CUSTBASE_PRODREFRESH_ods_cmpn_device_map_t_distinct_values_table_stats;</v>
      </c>
      <c r="AY16" t="s">
        <v>12065</v>
      </c>
      <c r="BA16" s="16" t="str">
        <f t="shared" si="13"/>
        <v>create table db_custscience_interns.col_5_DB_CUSTBASE_PRODREFRESH_ods_cmpn_device_map_t_null_value_count_table_stats (col_id int, null_value_count bigint) Row format delimited Fields terminated by '\t' Lines terminated by '\n'  Stored as textfile ;</v>
      </c>
      <c r="BB16" t="s">
        <v>4313</v>
      </c>
      <c r="BE16" s="16" t="str">
        <f t="shared" si="4"/>
        <v xml:space="preserve">insert into table db_custscience_interns.col_5_DB_CUSTBASE_PRODREFRESH_ods_cmpn_device_map_t_null_value_count_table_stats select '5' as col_id, count (device_id) as null_value_count where INS_DT  IS NULL </v>
      </c>
      <c r="BF16" t="s">
        <v>12066</v>
      </c>
      <c r="BI16" s="16" t="str">
        <f t="shared" si="14"/>
        <v>insert into table db_custscience_interns.SUMMARY_of_DB_CUSTBASE_PRODREFRESH_ods_cmpn_device_map_t_null_value_count_table_stats select col_id, null_value_count from db_custscience_interns.col_5_DB_CUSTBASE_PRODREFRESH_ods_cmpn_device_map_t_null_value_count_table_stats ;</v>
      </c>
      <c r="BJ16" t="s">
        <v>12067</v>
      </c>
      <c r="BL16" s="212" t="s">
        <v>5309</v>
      </c>
      <c r="BM16" s="212">
        <v>5</v>
      </c>
      <c r="BN16" s="212">
        <v>0</v>
      </c>
      <c r="BP16" s="16" t="str">
        <f t="shared" si="15"/>
        <v>drop table db_custscience_interns.col_5_DB_CUSTBASE_PRODREFRESH_ods_cmpn_device_map_t_null_value_count_table_stats ;</v>
      </c>
      <c r="BQ16" t="s">
        <v>12068</v>
      </c>
    </row>
    <row r="17" spans="1:69">
      <c r="A17" s="222" t="s">
        <v>5289</v>
      </c>
      <c r="B17" s="16" t="str">
        <f t="shared" si="5"/>
        <v>updt_dt             string                                  </v>
      </c>
      <c r="C17" s="20">
        <f t="shared" si="6"/>
        <v>8</v>
      </c>
      <c r="D17" s="20">
        <f t="shared" si="7"/>
        <v>10</v>
      </c>
      <c r="E17" s="20"/>
      <c r="F17" s="20"/>
      <c r="G17" s="36" t="str">
        <f t="shared" si="0"/>
        <v>UPDT_DT</v>
      </c>
      <c r="H17" s="36" t="str">
        <f t="shared" si="1"/>
        <v>          string                                  </v>
      </c>
      <c r="I17" s="226">
        <v>6</v>
      </c>
      <c r="J17" s="224">
        <f t="shared" si="2"/>
        <v>1</v>
      </c>
      <c r="K17" s="224">
        <f t="shared" si="3"/>
        <v>0</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db_custscience_interns.col_6_DB_CUSTBASE_PRODREFRESH_ods_cmpn_device_map_t_distinct_values_table_stats (col_id int, distinct_values bigint) Row format delimited Fields terminated by '\t' Lines terminated by '\n'  Stored as textfile ;</v>
      </c>
      <c r="AJ17" t="s">
        <v>4059</v>
      </c>
      <c r="AM17" s="16" t="str">
        <f t="shared" si="10"/>
        <v>insert into table db_custscience_interns.col_6_DB_CUSTBASE_PRODREFRESH_ods_cmpn_device_map_t_distinct_values_table_stats select '6' as col_id, count (distinct UPDT_DT) as distinct_values</v>
      </c>
      <c r="AN17" t="s">
        <v>12069</v>
      </c>
      <c r="AQ17" s="16" t="str">
        <f t="shared" si="11"/>
        <v>insert into table db_custscience_interns.SUMMARY_of_DB_CUSTBASE_PRODREFRESH_ods_cmpn_device_map_t_distinct_values_table_stats select col_id, distinct_values from db_custscience_interns.col_6_DB_CUSTBASE_PRODREFRESH_ods_cmpn_device_map_t_distinct_values_table_stats ;</v>
      </c>
      <c r="AR17" t="s">
        <v>12070</v>
      </c>
      <c r="AT17" s="212" t="s">
        <v>5730</v>
      </c>
      <c r="AU17" s="212">
        <v>6</v>
      </c>
      <c r="AV17" s="212">
        <v>1</v>
      </c>
      <c r="AX17" s="16" t="str">
        <f t="shared" si="12"/>
        <v>drop table db_custscience_interns.col_6_DB_CUSTBASE_PRODREFRESH_ods_cmpn_device_map_t_distinct_values_table_stats;</v>
      </c>
      <c r="AY17" t="s">
        <v>12071</v>
      </c>
      <c r="BA17" s="16" t="str">
        <f t="shared" si="13"/>
        <v>create table db_custscience_interns.col_6_DB_CUSTBASE_PRODREFRESH_ods_cmpn_device_map_t_null_value_count_table_stats (col_id int, null_value_count bigint) Row format delimited Fields terminated by '\t' Lines terminated by '\n'  Stored as textfile ;</v>
      </c>
      <c r="BB17" t="s">
        <v>4314</v>
      </c>
      <c r="BE17" s="16" t="str">
        <f t="shared" si="4"/>
        <v xml:space="preserve">insert into table db_custscience_interns.col_6_DB_CUSTBASE_PRODREFRESH_ods_cmpn_device_map_t_null_value_count_table_stats select '6' as col_id, count (device_id) as null_value_count where UPDT_DT IS NULL </v>
      </c>
      <c r="BF17" t="s">
        <v>12072</v>
      </c>
      <c r="BI17" s="16" t="str">
        <f t="shared" si="14"/>
        <v>insert into table db_custscience_interns.SUMMARY_of_DB_CUSTBASE_PRODREFRESH_ods_cmpn_device_map_t_null_value_count_table_stats select col_id, null_value_count from db_custscience_interns.col_6_DB_CUSTBASE_PRODREFRESH_ods_cmpn_device_map_t_null_value_count_table_stats ;</v>
      </c>
      <c r="BJ17" t="s">
        <v>12073</v>
      </c>
      <c r="BL17" s="212" t="s">
        <v>5060</v>
      </c>
      <c r="BM17" s="212">
        <v>6</v>
      </c>
      <c r="BN17" s="212">
        <v>0</v>
      </c>
      <c r="BP17" s="16" t="str">
        <f t="shared" si="15"/>
        <v>drop table db_custscience_interns.col_6_DB_CUSTBASE_PRODREFRESH_ods_cmpn_device_map_t_null_value_count_table_stats ;</v>
      </c>
      <c r="BQ17" t="s">
        <v>12074</v>
      </c>
    </row>
    <row r="18" spans="1:69">
      <c r="A18" s="222" t="s">
        <v>5188</v>
      </c>
      <c r="B18" s="16" t="str">
        <f t="shared" si="5"/>
        <v>crt_tmst            string                                  </v>
      </c>
      <c r="C18" s="20">
        <f t="shared" si="6"/>
        <v>10</v>
      </c>
      <c r="D18" s="20">
        <f t="shared" si="7"/>
        <v>12</v>
      </c>
      <c r="E18" s="20"/>
      <c r="F18" s="20"/>
      <c r="G18" s="36" t="str">
        <f t="shared" si="0"/>
        <v>CRT_TMST </v>
      </c>
      <c r="H18" s="36" t="str">
        <f t="shared" si="1"/>
        <v>        string                                  </v>
      </c>
      <c r="I18" s="226">
        <v>7</v>
      </c>
      <c r="J18" s="224">
        <f t="shared" si="2"/>
        <v>1</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db_custscience_interns.col_7_DB_CUSTBASE_PRODREFRESH_ods_cmpn_device_map_t_distinct_values_table_stats (col_id int, distinct_values bigint) Row format delimited Fields terminated by '\t' Lines terminated by '\n'  Stored as textfile ;</v>
      </c>
      <c r="AJ18" t="s">
        <v>4060</v>
      </c>
      <c r="AM18" s="16" t="str">
        <f t="shared" si="10"/>
        <v>insert into table db_custscience_interns.col_7_DB_CUSTBASE_PRODREFRESH_ods_cmpn_device_map_t_distinct_values_table_stats select '7' as col_id, count (distinct CRT_TMST ) as distinct_values</v>
      </c>
      <c r="AN18" t="s">
        <v>12075</v>
      </c>
      <c r="AQ18" s="16" t="str">
        <f t="shared" si="11"/>
        <v>insert into table db_custscience_interns.SUMMARY_of_DB_CUSTBASE_PRODREFRESH_ods_cmpn_device_map_t_distinct_values_table_stats select col_id, distinct_values from db_custscience_interns.col_7_DB_CUSTBASE_PRODREFRESH_ods_cmpn_device_map_t_distinct_values_table_stats ;</v>
      </c>
      <c r="AR18" t="s">
        <v>12076</v>
      </c>
      <c r="AT18" s="212" t="s">
        <v>5731</v>
      </c>
      <c r="AU18" s="212">
        <v>7</v>
      </c>
      <c r="AV18" s="212">
        <v>1</v>
      </c>
      <c r="AX18" s="16" t="str">
        <f t="shared" si="12"/>
        <v>drop table db_custscience_interns.col_7_DB_CUSTBASE_PRODREFRESH_ods_cmpn_device_map_t_distinct_values_table_stats;</v>
      </c>
      <c r="AY18" t="s">
        <v>12077</v>
      </c>
      <c r="BA18" s="16" t="str">
        <f t="shared" si="13"/>
        <v>create table db_custscience_interns.col_7_DB_CUSTBASE_PRODREFRESH_ods_cmpn_device_map_t_null_value_count_table_stats (col_id int, null_value_count bigint) Row format delimited Fields terminated by '\t' Lines terminated by '\n'  Stored as textfile ;</v>
      </c>
      <c r="BB18" t="s">
        <v>4315</v>
      </c>
      <c r="BE18" s="16" t="str">
        <f t="shared" si="4"/>
        <v xml:space="preserve">insert into table db_custscience_interns.col_7_DB_CUSTBASE_PRODREFRESH_ods_cmpn_device_map_t_null_value_count_table_stats select '7' as col_id, count (device_id) as null_value_count where CRT_TMST  IS NULL </v>
      </c>
      <c r="BF18" t="s">
        <v>12078</v>
      </c>
      <c r="BI18" s="16" t="str">
        <f t="shared" si="14"/>
        <v>insert into table db_custscience_interns.SUMMARY_of_DB_CUSTBASE_PRODREFRESH_ods_cmpn_device_map_t_null_value_count_table_stats select col_id, null_value_count from db_custscience_interns.col_7_DB_CUSTBASE_PRODREFRESH_ods_cmpn_device_map_t_null_value_count_table_stats ;</v>
      </c>
      <c r="BJ18" t="s">
        <v>12079</v>
      </c>
      <c r="BL18" s="212" t="s">
        <v>5331</v>
      </c>
      <c r="BM18" s="212">
        <v>7</v>
      </c>
      <c r="BN18" s="212">
        <v>0</v>
      </c>
      <c r="BP18" s="16" t="str">
        <f t="shared" si="15"/>
        <v>drop table db_custscience_interns.col_7_DB_CUSTBASE_PRODREFRESH_ods_cmpn_device_map_t_null_value_count_table_stats ;</v>
      </c>
      <c r="BQ18" t="s">
        <v>12080</v>
      </c>
    </row>
    <row r="19" spans="1:69">
      <c r="A19" s="222" t="s">
        <v>5598</v>
      </c>
      <c r="B19" s="16" t="str">
        <f t="shared" si="5"/>
        <v>updt_tmst           string  </v>
      </c>
      <c r="C19" s="20">
        <f t="shared" si="6"/>
        <v>10</v>
      </c>
      <c r="D19" s="20">
        <f t="shared" si="7"/>
        <v>12</v>
      </c>
      <c r="E19" s="20"/>
      <c r="F19" s="20"/>
      <c r="G19" s="36" t="str">
        <f t="shared" si="0"/>
        <v>UPDT_TMST</v>
      </c>
      <c r="H19" s="36" t="str">
        <f t="shared" si="1"/>
        <v>        string  </v>
      </c>
      <c r="I19" s="226">
        <v>8</v>
      </c>
      <c r="J19" s="224">
        <f t="shared" si="2"/>
        <v>1</v>
      </c>
      <c r="K19" s="224">
        <f t="shared" si="3"/>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db_custscience_interns.col_8_DB_CUSTBASE_PRODREFRESH_ods_cmpn_device_map_t_distinct_values_table_stats (col_id int, distinct_values bigint) Row format delimited Fields terminated by '\t' Lines terminated by '\n'  Stored as textfile ;</v>
      </c>
      <c r="AJ19" t="s">
        <v>4061</v>
      </c>
      <c r="AM19" s="16" t="str">
        <f t="shared" si="10"/>
        <v>insert into table db_custscience_interns.col_8_DB_CUSTBASE_PRODREFRESH_ods_cmpn_device_map_t_distinct_values_table_stats select '8' as col_id, count (distinct UPDT_TMST) as distinct_values</v>
      </c>
      <c r="AN19" t="s">
        <v>12081</v>
      </c>
      <c r="AQ19" s="16" t="str">
        <f t="shared" si="11"/>
        <v>insert into table db_custscience_interns.SUMMARY_of_DB_CUSTBASE_PRODREFRESH_ods_cmpn_device_map_t_distinct_values_table_stats select col_id, distinct_values from db_custscience_interns.col_8_DB_CUSTBASE_PRODREFRESH_ods_cmpn_device_map_t_distinct_values_table_stats ;</v>
      </c>
      <c r="AR19" t="s">
        <v>12082</v>
      </c>
      <c r="AT19" s="212" t="s">
        <v>5714</v>
      </c>
      <c r="AU19" s="212">
        <v>8</v>
      </c>
      <c r="AV19" s="212">
        <v>1</v>
      </c>
      <c r="AX19" s="16" t="str">
        <f t="shared" si="12"/>
        <v>drop table db_custscience_interns.col_8_DB_CUSTBASE_PRODREFRESH_ods_cmpn_device_map_t_distinct_values_table_stats;</v>
      </c>
      <c r="AY19" t="s">
        <v>12083</v>
      </c>
      <c r="BA19" s="16" t="str">
        <f t="shared" si="13"/>
        <v>create table db_custscience_interns.col_8_DB_CUSTBASE_PRODREFRESH_ods_cmpn_device_map_t_null_value_count_table_stats (col_id int, null_value_count bigint) Row format delimited Fields terminated by '\t' Lines terminated by '\n'  Stored as textfile ;</v>
      </c>
      <c r="BB19" t="s">
        <v>4316</v>
      </c>
      <c r="BE19" s="16" t="str">
        <f t="shared" si="4"/>
        <v xml:space="preserve">insert into table db_custscience_interns.col_8_DB_CUSTBASE_PRODREFRESH_ods_cmpn_device_map_t_null_value_count_table_stats select '8' as col_id, count (device_id) as null_value_count where UPDT_TMST IS NULL </v>
      </c>
      <c r="BF19" t="s">
        <v>12084</v>
      </c>
      <c r="BI19" s="16" t="str">
        <f t="shared" si="14"/>
        <v>insert into table db_custscience_interns.SUMMARY_of_DB_CUSTBASE_PRODREFRESH_ods_cmpn_device_map_t_null_value_count_table_stats select col_id, null_value_count from db_custscience_interns.col_8_DB_CUSTBASE_PRODREFRESH_ods_cmpn_device_map_t_null_value_count_table_stats ;</v>
      </c>
      <c r="BJ19" t="s">
        <v>12085</v>
      </c>
      <c r="BL19" s="212" t="s">
        <v>5341</v>
      </c>
      <c r="BM19" s="212">
        <v>8</v>
      </c>
      <c r="BN19" s="212">
        <v>0</v>
      </c>
      <c r="BP19" s="16" t="str">
        <f t="shared" si="15"/>
        <v>drop table db_custscience_interns.col_8_DB_CUSTBASE_PRODREFRESH_ods_cmpn_device_map_t_null_value_count_table_stats ;</v>
      </c>
      <c r="BQ19" t="s">
        <v>12086</v>
      </c>
    </row>
    <row r="20" spans="1:69">
      <c r="AN20" s="206" t="s">
        <v>4089</v>
      </c>
      <c r="BF20" s="206" t="s">
        <v>4089</v>
      </c>
    </row>
    <row r="21" spans="1:69" ht="409.5">
      <c r="A21" s="1" t="s">
        <v>12087</v>
      </c>
    </row>
    <row r="22" spans="1:69">
      <c r="A22" t="s">
        <v>12088</v>
      </c>
      <c r="R22"/>
      <c r="S22"/>
      <c r="T22"/>
      <c r="U22"/>
      <c r="V22"/>
      <c r="W22"/>
      <c r="X22"/>
      <c r="Y22"/>
      <c r="Z22"/>
      <c r="AA22"/>
      <c r="AB22"/>
      <c r="AC22"/>
      <c r="AD22"/>
      <c r="AE22"/>
      <c r="AF22"/>
      <c r="AG22"/>
      <c r="AH22"/>
      <c r="AI22"/>
      <c r="AZ22"/>
      <c r="BI22"/>
    </row>
  </sheetData>
  <mergeCells count="5">
    <mergeCell ref="G1:J1"/>
    <mergeCell ref="H3:L3"/>
    <mergeCell ref="H4:L4"/>
    <mergeCell ref="H5:L5"/>
    <mergeCell ref="H6:L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79"/>
  <sheetViews>
    <sheetView topLeftCell="E1" zoomScale="80" zoomScaleNormal="80" workbookViewId="0">
      <selection activeCell="G6" sqref="G6:K6"/>
    </sheetView>
  </sheetViews>
  <sheetFormatPr defaultColWidth="8.85546875" defaultRowHeight="15" outlineLevelCol="1"/>
  <cols>
    <col min="1" max="1" width="37.42578125" customWidth="1"/>
    <col min="3" max="3" width="23.28515625" customWidth="1"/>
    <col min="4" max="5" width="30.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47" style="195" customWidth="1"/>
    <col min="36" max="36" width="30.42578125" customWidth="1"/>
    <col min="37" max="37" width="12" customWidth="1"/>
    <col min="39" max="39" width="53.7109375" customWidth="1"/>
    <col min="40" max="40" width="28" customWidth="1"/>
    <col min="41" max="41" width="15.28515625" customWidth="1"/>
    <col min="43" max="43" width="48.42578125" customWidth="1"/>
    <col min="44" max="44" width="29.28515625" customWidth="1"/>
    <col min="46" max="49" width="16.140625" customWidth="1"/>
    <col min="50" max="50" width="106.42578125" customWidth="1"/>
    <col min="52" max="52" width="20.42578125" style="210" customWidth="1"/>
    <col min="53" max="53" width="118.7109375" customWidth="1"/>
    <col min="56" max="56" width="4" customWidth="1"/>
    <col min="57" max="57" width="141.85546875" customWidth="1"/>
    <col min="58" max="58" width="25.42578125" customWidth="1"/>
    <col min="59" max="59" width="12.85546875" customWidth="1"/>
    <col min="60" max="60" width="8.85546875" hidden="1" customWidth="1"/>
    <col min="61" max="61" width="22.42578125" style="16" customWidth="1"/>
    <col min="62" max="62" width="19.7109375" customWidth="1"/>
    <col min="63" max="63" width="16.140625" customWidth="1"/>
    <col min="64" max="64" width="17.140625" customWidth="1"/>
    <col min="66" max="66" width="10.85546875" customWidth="1"/>
  </cols>
  <sheetData>
    <row r="1" spans="1:73" ht="19.5" thickBot="1">
      <c r="G1" s="218" t="str">
        <f>UPPER(H5)</f>
        <v>ODS_CORP_CUST_T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DB_CUSTBASE_PRODREFRESH.ods_corp_cust_t acquisition_date = "22-APR-17" limit 10000;'&gt;DB_CUSTBASE_PRODREFRESH_DB_CUSTBASE_PRODREFRESH.ods_corp_cust_t_10k_sample.txt;</v>
      </c>
    </row>
    <row r="4" spans="1:73" ht="15.75" thickBot="1">
      <c r="G4" s="3" t="s">
        <v>88</v>
      </c>
      <c r="H4" s="219" t="str">
        <f>LEFT(H6,(FIND(".",H6)-1))</f>
        <v>DB_CUSTBASE_PRODREFRESH</v>
      </c>
      <c r="I4" s="219"/>
      <c r="J4" s="219"/>
      <c r="K4" s="219"/>
      <c r="L4" s="219"/>
      <c r="M4" s="219"/>
      <c r="N4" s="40" t="s">
        <v>108</v>
      </c>
      <c r="AM4" s="15" t="s">
        <v>4049</v>
      </c>
      <c r="BE4" s="15" t="s">
        <v>4049</v>
      </c>
      <c r="BU4" t="s">
        <v>12089</v>
      </c>
    </row>
    <row r="5" spans="1:73">
      <c r="B5" s="9"/>
      <c r="G5" s="3" t="s">
        <v>89</v>
      </c>
      <c r="H5" s="219" t="str">
        <f>RIGHT(H6,(LEN(H6)-(FIND(".",H6))))</f>
        <v>ods_corp_cust_t</v>
      </c>
      <c r="I5" s="219"/>
      <c r="J5" s="219"/>
      <c r="K5" s="219"/>
      <c r="L5" s="219"/>
      <c r="M5" s="219"/>
      <c r="AM5" s="60" t="s">
        <v>12090</v>
      </c>
      <c r="BE5" s="60" t="s">
        <v>12091</v>
      </c>
    </row>
    <row r="6" spans="1:73">
      <c r="G6" s="3" t="s">
        <v>90</v>
      </c>
      <c r="H6" s="259" t="s">
        <v>4445</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12092</v>
      </c>
      <c r="BL8" t="s">
        <v>12093</v>
      </c>
    </row>
    <row r="9" spans="1:73">
      <c r="A9" t="s">
        <v>12094</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DB_CUSTBASE_PRODREFRESH.ods_corp_cust_t</v>
      </c>
      <c r="AN11" s="205" t="s">
        <v>4553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db_custscience_interns.SUMMARY_of_DB_CUSTBASE_PRODREFRESH_ods_corp_cust_t_distinct_values_table_stats (col_id int, distinct_values bigint) Row format delimited Fields terminated by '\t' Lines terminated by '\n'  Stored as textfile ;</v>
      </c>
      <c r="AR11" s="205" t="s">
        <v>12095</v>
      </c>
      <c r="BE11" s="209" t="str">
        <f>"from "&amp;$H$6</f>
        <v>from DB_CUSTBASE_PRODREFRESH.ods_corp_cust_t</v>
      </c>
      <c r="BF11" s="32" t="s">
        <v>12096</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db_custscience_interns.SUMMARY_of_DB_CUSTBASE_PRODREFRESH_ods_corp_cust_t_null_value_count_table_stats (col_id int, null_value_count bigint) Row format delimited Fields terminated by '\t' Lines terminated by '\n'  Stored as textfile ;</v>
      </c>
      <c r="BJ11" s="32" t="s">
        <v>12097</v>
      </c>
      <c r="BL11" s="212" t="s">
        <v>2</v>
      </c>
    </row>
    <row r="12" spans="1:73">
      <c r="A12" s="222" t="s">
        <v>5227</v>
      </c>
      <c r="B12" s="16" t="str">
        <f>TRIM(A12)</f>
        <v>customer_key        bigint                                  </v>
      </c>
      <c r="C12" s="20">
        <f>SEARCH(" ",B12)</f>
        <v>14</v>
      </c>
      <c r="D12" s="20">
        <f>IFERROR(SEARCH(" ",B12,C12+1),0)</f>
        <v>16</v>
      </c>
      <c r="E12" s="20">
        <f>LEN(B12)</f>
        <v>60</v>
      </c>
      <c r="F12" s="20"/>
      <c r="G12" s="62" t="str">
        <f t="shared" ref="G12:G33" si="0">UPPER(LEFT(B12,C12-1))</f>
        <v>CUSTOMER_KEY </v>
      </c>
      <c r="H12" s="62" t="str">
        <f t="shared" ref="H12:H33" si="1">TRIM(RIGHT(A12,LEN(A12) - (C12+1)))</f>
        <v>    bigint                                  </v>
      </c>
      <c r="I12" s="223">
        <v>1</v>
      </c>
      <c r="J12" s="224">
        <f t="shared" ref="J12:J33" si="2">VLOOKUP($I12,$AU:$AV,2,FALSE)</f>
        <v>114537988</v>
      </c>
      <c r="K12" s="224">
        <f t="shared" ref="K12:K33"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db_custscience_interns.col_1_DB_CUSTBASE_PRODREFRESH_ods_corp_cust_t_distinct_values_table_stats (col_id int, distinct_values bigint) Row format delimited Fields terminated by '\t' Lines terminated by '\n'  Stored as textfile ;</v>
      </c>
      <c r="AJ12" t="s">
        <v>12098</v>
      </c>
      <c r="AM12" s="16" t="str">
        <f>"insert into table "&amp;"db_custscience_interns."&amp;$AH12&amp;"_"&amp;$H$4&amp;"_"&amp;$H$5&amp;"_distinct_values_table_stats select "&amp;"'"&amp;$I12&amp;"'"&amp;" as col_id, count (distinct "&amp;$G12&amp;") as distinct_values"</f>
        <v>insert into table db_custscience_interns.col_1_DB_CUSTBASE_PRODREFRESH_ods_corp_cust_t_distinct_values_table_stats select '1' as col_id, count (distinct CUSTOMER_KEY ) as distinct_values</v>
      </c>
      <c r="AN12" t="s">
        <v>12099</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db_custscience_interns.SUMMARY_of_DB_CUSTBASE_PRODREFRESH_ods_corp_cust_t_distinct_values_table_stats select col_id, distinct_values from db_custscience_interns.col_1_DB_CUSTBASE_PRODREFRESH_ods_corp_cust_t_distinct_values_table_stats ;</v>
      </c>
      <c r="AR12" t="s">
        <v>12100</v>
      </c>
      <c r="AT12" s="212" t="s">
        <v>12101</v>
      </c>
      <c r="AU12" s="212">
        <v>1</v>
      </c>
      <c r="AV12" s="212">
        <v>114537988</v>
      </c>
      <c r="AX12" s="16" t="str">
        <f>"drop table db_custscience_interns."&amp;$AH12&amp;"_"&amp;$H$4&amp;"_"&amp;$H$5&amp;"_distinct_values_table_stats;"</f>
        <v>drop table db_custscience_interns.col_1_DB_CUSTBASE_PRODREFRESH_ods_corp_cust_t_distinct_values_table_stats;</v>
      </c>
      <c r="AY12" t="s">
        <v>4561</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db_custscience_interns.col_1_DB_CUSTBASE_PRODREFRESH_ods_corp_cust_t_null_value_count_table_stats (col_id int, null_value_count bigint) Row format delimited Fields terminated by '\t' Lines terminated by '\n'  Stored as textfile ;</v>
      </c>
      <c r="BB12" t="s">
        <v>4562</v>
      </c>
      <c r="BE12" s="16" t="str">
        <f t="shared" ref="BE12:BE33" si="4">"insert into table "&amp;"db_custscience_interns."&amp;$AH12&amp;"_"&amp;$H$4&amp;"_"&amp;$H$5&amp;"_null_value_count_table_stats select "&amp;"'"&amp;$I12&amp;"'"&amp;" as col_id, count (customer_key) as null_value_count where "&amp;$G12&amp;" IS NULL "</f>
        <v xml:space="preserve">insert into table db_custscience_interns.col_1_DB_CUSTBASE_PRODREFRESH_ods_corp_cust_t_null_value_count_table_stats select '1' as col_id, count (customer_key) as null_value_count where CUSTOMER_KEY  IS NULL </v>
      </c>
      <c r="BF12" t="s">
        <v>12102</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db_custscience_interns.SUMMARY_of_DB_CUSTBASE_PRODREFRESH_ods_corp_cust_t_null_value_count_table_stats select col_id, null_value_count from db_custscience_interns.col_1_DB_CUSTBASE_PRODREFRESH_ods_corp_cust_t_null_value_count_table_stats ;</v>
      </c>
      <c r="BJ12" t="s">
        <v>12103</v>
      </c>
      <c r="BL12" s="212" t="s">
        <v>5214</v>
      </c>
      <c r="BM12" s="212">
        <v>1</v>
      </c>
      <c r="BN12" s="212">
        <v>0</v>
      </c>
      <c r="BP12" s="16" t="str">
        <f>"drop table db_custscience_interns."&amp;$AH12&amp;"_"&amp;$H$4&amp;"_"&amp;$H$5&amp;"_null_value_count_table_stats ;"</f>
        <v>drop table db_custscience_interns.col_1_DB_CUSTBASE_PRODREFRESH_ods_corp_cust_t_null_value_count_table_stats ;</v>
      </c>
      <c r="BQ12" t="s">
        <v>4566</v>
      </c>
    </row>
    <row r="13" spans="1:73">
      <c r="A13" s="222" t="s">
        <v>5238</v>
      </c>
      <c r="B13" s="16" t="str">
        <f t="shared" ref="B13:B33" si="5">TRIM(A13)</f>
        <v>household_key       bigint                                  </v>
      </c>
      <c r="C13" s="20">
        <f t="shared" ref="C13:C33" si="6">SEARCH(" ",B13)</f>
        <v>14</v>
      </c>
      <c r="D13" s="20">
        <f t="shared" ref="D13:D33" si="7">IFERROR(SEARCH(" ",B13,C13+1),0)</f>
        <v>16</v>
      </c>
      <c r="E13" s="20"/>
      <c r="F13" s="20"/>
      <c r="G13" s="36" t="str">
        <f t="shared" si="0"/>
        <v>HOUSEHOLD_KEY</v>
      </c>
      <c r="H13" s="36" t="str">
        <f t="shared" si="1"/>
        <v>    bigint                                  </v>
      </c>
      <c r="I13" s="226">
        <v>2</v>
      </c>
      <c r="J13" s="224">
        <f t="shared" si="2"/>
        <v>60611597</v>
      </c>
      <c r="K13" s="224">
        <f t="shared" si="3"/>
        <v>45694087</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33" si="8">"col_"&amp;I13</f>
        <v>col_2</v>
      </c>
      <c r="AI13" s="196" t="str">
        <f t="shared" ref="AI13:AI33"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db_custscience_interns.col_2_DB_CUSTBASE_PRODREFRESH_ods_corp_cust_t_distinct_values_table_stats (col_id int, distinct_values bigint) Row format delimited Fields terminated by '\t' Lines terminated by '\n'  Stored as textfile ;</v>
      </c>
      <c r="AJ13" t="s">
        <v>12104</v>
      </c>
      <c r="AM13" s="16" t="str">
        <f t="shared" ref="AM13:AM33" si="10">"insert into table "&amp;"db_custscience_interns."&amp;$AH13&amp;"_"&amp;$H$4&amp;"_"&amp;$H$5&amp;"_distinct_values_table_stats select "&amp;"'"&amp;$I13&amp;"'"&amp;" as col_id, count (distinct "&amp;$G13&amp;") as distinct_values"</f>
        <v>insert into table db_custscience_interns.col_2_DB_CUSTBASE_PRODREFRESH_ods_corp_cust_t_distinct_values_table_stats select '2' as col_id, count (distinct HOUSEHOLD_KEY) as distinct_values</v>
      </c>
      <c r="AN13" t="s">
        <v>4569</v>
      </c>
      <c r="AQ13" s="16" t="str">
        <f t="shared" ref="AQ13:AQ33"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db_custscience_interns.SUMMARY_of_DB_CUSTBASE_PRODREFRESH_ods_corp_cust_t_distinct_values_table_stats select col_id, distinct_values from db_custscience_interns.col_2_DB_CUSTBASE_PRODREFRESH_ods_corp_cust_t_distinct_values_table_stats ;</v>
      </c>
      <c r="AR13" t="s">
        <v>12105</v>
      </c>
      <c r="AT13" s="212" t="s">
        <v>12106</v>
      </c>
      <c r="AU13" s="212">
        <v>2</v>
      </c>
      <c r="AV13" s="212">
        <v>60611597</v>
      </c>
      <c r="AX13" s="16" t="str">
        <f t="shared" ref="AX13:AX33" si="12">"drop table db_custscience_interns."&amp;$AH13&amp;"_"&amp;$H$4&amp;"_"&amp;$H$5&amp;"_distinct_values_table_stats;"</f>
        <v>drop table db_custscience_interns.col_2_DB_CUSTBASE_PRODREFRESH_ods_corp_cust_t_distinct_values_table_stats;</v>
      </c>
      <c r="AY13" t="s">
        <v>4572</v>
      </c>
      <c r="BA13" s="16" t="str">
        <f t="shared" ref="BA13:BA33"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db_custscience_interns.col_2_DB_CUSTBASE_PRODREFRESH_ods_corp_cust_t_null_value_count_table_stats (col_id int, null_value_count bigint) Row format delimited Fields terminated by '\t' Lines terminated by '\n'  Stored as textfile ;</v>
      </c>
      <c r="BB13" t="s">
        <v>4573</v>
      </c>
      <c r="BE13" s="16" t="str">
        <f t="shared" si="4"/>
        <v xml:space="preserve">insert into table db_custscience_interns.col_2_DB_CUSTBASE_PRODREFRESH_ods_corp_cust_t_null_value_count_table_stats select '2' as col_id, count (customer_key) as null_value_count where HOUSEHOLD_KEY IS NULL </v>
      </c>
      <c r="BF13" t="s">
        <v>12107</v>
      </c>
      <c r="BI13" s="16" t="str">
        <f t="shared" ref="BI13:BI33"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db_custscience_interns.SUMMARY_of_DB_CUSTBASE_PRODREFRESH_ods_corp_cust_t_null_value_count_table_stats select col_id, null_value_count from db_custscience_interns.col_2_DB_CUSTBASE_PRODREFRESH_ods_corp_cust_t_null_value_count_table_stats ;</v>
      </c>
      <c r="BJ13" t="s">
        <v>12108</v>
      </c>
      <c r="BL13" s="212" t="s">
        <v>12109</v>
      </c>
      <c r="BM13" s="212">
        <v>2</v>
      </c>
      <c r="BN13" s="212">
        <v>45694087</v>
      </c>
      <c r="BP13" s="16" t="str">
        <f t="shared" ref="BP13:BP33" si="15">"drop table db_custscience_interns."&amp;$AH13&amp;"_"&amp;$H$4&amp;"_"&amp;$H$5&amp;"_null_value_count_table_stats ;"</f>
        <v>drop table db_custscience_interns.col_2_DB_CUSTBASE_PRODREFRESH_ods_corp_cust_t_null_value_count_table_stats ;</v>
      </c>
      <c r="BQ13" t="s">
        <v>4577</v>
      </c>
    </row>
    <row r="14" spans="1:73">
      <c r="A14" s="222" t="s">
        <v>10848</v>
      </c>
      <c r="B14" s="16" t="str">
        <f t="shared" si="5"/>
        <v>acquisition_date    string                                  </v>
      </c>
      <c r="C14" s="20">
        <f t="shared" si="6"/>
        <v>18</v>
      </c>
      <c r="D14" s="20">
        <f t="shared" si="7"/>
        <v>20</v>
      </c>
      <c r="E14" s="20"/>
      <c r="F14" s="20"/>
      <c r="G14" s="36" t="str">
        <f t="shared" si="0"/>
        <v>ACQUISITION_DATE </v>
      </c>
      <c r="H14" s="36" t="str">
        <f t="shared" si="1"/>
        <v>string                                  </v>
      </c>
      <c r="I14" s="226">
        <v>3</v>
      </c>
      <c r="J14" s="224">
        <f t="shared" si="2"/>
        <v>7226</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db_custscience_interns.col_3_DB_CUSTBASE_PRODREFRESH_ods_corp_cust_t_distinct_values_table_stats (col_id int, distinct_values bigint) Row format delimited Fields terminated by '\t' Lines terminated by '\n'  Stored as textfile ;</v>
      </c>
      <c r="AJ14" t="s">
        <v>12110</v>
      </c>
      <c r="AM14" s="16" t="str">
        <f t="shared" si="10"/>
        <v>insert into table db_custscience_interns.col_3_DB_CUSTBASE_PRODREFRESH_ods_corp_cust_t_distinct_values_table_stats select '3' as col_id, count (distinct ACQUISITION_DATE ) as distinct_values</v>
      </c>
      <c r="AN14" t="s">
        <v>4580</v>
      </c>
      <c r="AQ14" s="16" t="str">
        <f t="shared" si="11"/>
        <v>insert into table db_custscience_interns.SUMMARY_of_DB_CUSTBASE_PRODREFRESH_ods_corp_cust_t_distinct_values_table_stats select col_id, distinct_values from db_custscience_interns.col_3_DB_CUSTBASE_PRODREFRESH_ods_corp_cust_t_distinct_values_table_stats ;</v>
      </c>
      <c r="AR14" t="s">
        <v>12111</v>
      </c>
      <c r="AT14" s="212" t="s">
        <v>12112</v>
      </c>
      <c r="AU14" s="212">
        <v>11</v>
      </c>
      <c r="AV14" s="212">
        <v>12759</v>
      </c>
      <c r="AX14" s="16" t="str">
        <f t="shared" si="12"/>
        <v>drop table db_custscience_interns.col_3_DB_CUSTBASE_PRODREFRESH_ods_corp_cust_t_distinct_values_table_stats;</v>
      </c>
      <c r="AY14" t="s">
        <v>4583</v>
      </c>
      <c r="BA14" s="16" t="str">
        <f t="shared" si="13"/>
        <v>create table db_custscience_interns.col_3_DB_CUSTBASE_PRODREFRESH_ods_corp_cust_t_null_value_count_table_stats (col_id int, null_value_count bigint) Row format delimited Fields terminated by '\t' Lines terminated by '\n'  Stored as textfile ;</v>
      </c>
      <c r="BB14" t="s">
        <v>4584</v>
      </c>
      <c r="BE14" s="16" t="str">
        <f t="shared" si="4"/>
        <v xml:space="preserve">insert into table db_custscience_interns.col_3_DB_CUSTBASE_PRODREFRESH_ods_corp_cust_t_null_value_count_table_stats select '3' as col_id, count (customer_key) as null_value_count where ACQUISITION_DATE  IS NULL </v>
      </c>
      <c r="BF14" t="s">
        <v>12113</v>
      </c>
      <c r="BI14" s="16" t="str">
        <f t="shared" si="14"/>
        <v>insert into table db_custscience_interns.SUMMARY_of_DB_CUSTBASE_PRODREFRESH_ods_corp_cust_t_null_value_count_table_stats select col_id, null_value_count from db_custscience_interns.col_3_DB_CUSTBASE_PRODREFRESH_ods_corp_cust_t_null_value_count_table_stats ;</v>
      </c>
      <c r="BJ14" t="s">
        <v>12114</v>
      </c>
      <c r="BL14" s="212" t="s">
        <v>5236</v>
      </c>
      <c r="BM14" s="212">
        <v>11</v>
      </c>
      <c r="BN14" s="212">
        <v>0</v>
      </c>
      <c r="BP14" s="16" t="str">
        <f t="shared" si="15"/>
        <v>drop table db_custscience_interns.col_3_DB_CUSTBASE_PRODREFRESH_ods_corp_cust_t_null_value_count_table_stats ;</v>
      </c>
      <c r="BQ14" t="s">
        <v>4588</v>
      </c>
    </row>
    <row r="15" spans="1:73">
      <c r="A15" s="222" t="s">
        <v>5768</v>
      </c>
      <c r="B15" s="16" t="str">
        <f t="shared" si="5"/>
        <v>source_code_key     bigint                                  </v>
      </c>
      <c r="C15" s="20">
        <f t="shared" si="6"/>
        <v>16</v>
      </c>
      <c r="D15" s="20">
        <f t="shared" si="7"/>
        <v>18</v>
      </c>
      <c r="E15" s="20"/>
      <c r="F15" s="20"/>
      <c r="G15" s="36" t="str">
        <f t="shared" si="0"/>
        <v>SOURCE_CODE_KEY</v>
      </c>
      <c r="H15" s="36" t="str">
        <f t="shared" si="1"/>
        <v>  bigint                                  </v>
      </c>
      <c r="I15" s="226">
        <v>4</v>
      </c>
      <c r="J15" s="224">
        <f t="shared" si="2"/>
        <v>137060</v>
      </c>
      <c r="K15" s="224">
        <f t="shared" si="3"/>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db_custscience_interns.col_4_DB_CUSTBASE_PRODREFRESH_ods_corp_cust_t_distinct_values_table_stats (col_id int, distinct_values bigint) Row format delimited Fields terminated by '\t' Lines terminated by '\n'  Stored as textfile ;</v>
      </c>
      <c r="AJ15" t="s">
        <v>12115</v>
      </c>
      <c r="AM15" s="16" t="str">
        <f t="shared" si="10"/>
        <v>insert into table db_custscience_interns.col_4_DB_CUSTBASE_PRODREFRESH_ods_corp_cust_t_distinct_values_table_stats select '4' as col_id, count (distinct SOURCE_CODE_KEY) as distinct_values</v>
      </c>
      <c r="AN15" t="s">
        <v>4591</v>
      </c>
      <c r="AQ15" s="16" t="str">
        <f t="shared" si="11"/>
        <v>insert into table db_custscience_interns.SUMMARY_of_DB_CUSTBASE_PRODREFRESH_ods_corp_cust_t_distinct_values_table_stats select col_id, distinct_values from db_custscience_interns.col_4_DB_CUSTBASE_PRODREFRESH_ods_corp_cust_t_distinct_values_table_stats ;</v>
      </c>
      <c r="AR15" t="s">
        <v>12116</v>
      </c>
      <c r="AT15" s="212" t="s">
        <v>12117</v>
      </c>
      <c r="AU15" s="212">
        <v>12</v>
      </c>
      <c r="AV15" s="212">
        <v>11712</v>
      </c>
      <c r="AX15" s="16" t="str">
        <f t="shared" si="12"/>
        <v>drop table db_custscience_interns.col_4_DB_CUSTBASE_PRODREFRESH_ods_corp_cust_t_distinct_values_table_stats;</v>
      </c>
      <c r="AY15" t="s">
        <v>4594</v>
      </c>
      <c r="BA15" s="16" t="str">
        <f t="shared" si="13"/>
        <v>create table db_custscience_interns.col_4_DB_CUSTBASE_PRODREFRESH_ods_corp_cust_t_null_value_count_table_stats (col_id int, null_value_count bigint) Row format delimited Fields terminated by '\t' Lines terminated by '\n'  Stored as textfile ;</v>
      </c>
      <c r="BB15" t="s">
        <v>4595</v>
      </c>
      <c r="BE15" s="16" t="str">
        <f t="shared" si="4"/>
        <v xml:space="preserve">insert into table db_custscience_interns.col_4_DB_CUSTBASE_PRODREFRESH_ods_corp_cust_t_null_value_count_table_stats select '4' as col_id, count (customer_key) as null_value_count where SOURCE_CODE_KEY IS NULL </v>
      </c>
      <c r="BF15" t="s">
        <v>12118</v>
      </c>
      <c r="BI15" s="16" t="str">
        <f t="shared" si="14"/>
        <v>insert into table db_custscience_interns.SUMMARY_of_DB_CUSTBASE_PRODREFRESH_ods_corp_cust_t_null_value_count_table_stats select col_id, null_value_count from db_custscience_interns.col_4_DB_CUSTBASE_PRODREFRESH_ods_corp_cust_t_null_value_count_table_stats ;</v>
      </c>
      <c r="BJ15" t="s">
        <v>12119</v>
      </c>
      <c r="BL15" s="212" t="s">
        <v>4598</v>
      </c>
      <c r="BM15" s="212">
        <v>12</v>
      </c>
      <c r="BN15" s="212">
        <v>0</v>
      </c>
      <c r="BP15" s="16" t="str">
        <f t="shared" si="15"/>
        <v>drop table db_custscience_interns.col_4_DB_CUSTBASE_PRODREFRESH_ods_corp_cust_t_null_value_count_table_stats ;</v>
      </c>
      <c r="BQ15" t="s">
        <v>4599</v>
      </c>
    </row>
    <row r="16" spans="1:73">
      <c r="A16" s="222" t="s">
        <v>4721</v>
      </c>
      <c r="B16" s="16" t="str">
        <f t="shared" si="5"/>
        <v>gender              string                                  </v>
      </c>
      <c r="C16" s="20">
        <f t="shared" si="6"/>
        <v>8</v>
      </c>
      <c r="D16" s="20">
        <f t="shared" si="7"/>
        <v>10</v>
      </c>
      <c r="E16" s="20"/>
      <c r="F16" s="20"/>
      <c r="G16" s="36" t="str">
        <f t="shared" si="0"/>
        <v>GENDER </v>
      </c>
      <c r="H16" s="36" t="str">
        <f t="shared" si="1"/>
        <v>          string                                  </v>
      </c>
      <c r="I16" s="226">
        <v>5</v>
      </c>
      <c r="J16" s="224">
        <f t="shared" si="2"/>
        <v>3</v>
      </c>
      <c r="K16" s="224">
        <f t="shared" si="3"/>
        <v>47415478</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db_custscience_interns.col_5_DB_CUSTBASE_PRODREFRESH_ods_corp_cust_t_distinct_values_table_stats (col_id int, distinct_values bigint) Row format delimited Fields terminated by '\t' Lines terminated by '\n'  Stored as textfile ;</v>
      </c>
      <c r="AJ16" t="s">
        <v>12120</v>
      </c>
      <c r="AM16" s="16" t="str">
        <f t="shared" si="10"/>
        <v>insert into table db_custscience_interns.col_5_DB_CUSTBASE_PRODREFRESH_ods_corp_cust_t_distinct_values_table_stats select '5' as col_id, count (distinct GENDER ) as distinct_values</v>
      </c>
      <c r="AN16" t="s">
        <v>4602</v>
      </c>
      <c r="AQ16" s="16" t="str">
        <f t="shared" si="11"/>
        <v>insert into table db_custscience_interns.SUMMARY_of_DB_CUSTBASE_PRODREFRESH_ods_corp_cust_t_distinct_values_table_stats select col_id, distinct_values from db_custscience_interns.col_5_DB_CUSTBASE_PRODREFRESH_ods_corp_cust_t_distinct_values_table_stats ;</v>
      </c>
      <c r="AR16" t="s">
        <v>12121</v>
      </c>
      <c r="AT16" s="212" t="s">
        <v>12122</v>
      </c>
      <c r="AU16" s="212">
        <v>13</v>
      </c>
      <c r="AV16" s="212">
        <v>32</v>
      </c>
      <c r="AX16" s="16" t="str">
        <f t="shared" si="12"/>
        <v>drop table db_custscience_interns.col_5_DB_CUSTBASE_PRODREFRESH_ods_corp_cust_t_distinct_values_table_stats;</v>
      </c>
      <c r="AY16" t="s">
        <v>4605</v>
      </c>
      <c r="BA16" s="16" t="str">
        <f t="shared" si="13"/>
        <v>create table db_custscience_interns.col_5_DB_CUSTBASE_PRODREFRESH_ods_corp_cust_t_null_value_count_table_stats (col_id int, null_value_count bigint) Row format delimited Fields terminated by '\t' Lines terminated by '\n'  Stored as textfile ;</v>
      </c>
      <c r="BB16" t="s">
        <v>4606</v>
      </c>
      <c r="BE16" s="16" t="str">
        <f t="shared" si="4"/>
        <v xml:space="preserve">insert into table db_custscience_interns.col_5_DB_CUSTBASE_PRODREFRESH_ods_corp_cust_t_null_value_count_table_stats select '5' as col_id, count (customer_key) as null_value_count where GENDER  IS NULL </v>
      </c>
      <c r="BF16" t="s">
        <v>12123</v>
      </c>
      <c r="BI16" s="16" t="str">
        <f t="shared" si="14"/>
        <v>insert into table db_custscience_interns.SUMMARY_of_DB_CUSTBASE_PRODREFRESH_ods_corp_cust_t_null_value_count_table_stats select col_id, null_value_count from db_custscience_interns.col_5_DB_CUSTBASE_PRODREFRESH_ods_corp_cust_t_null_value_count_table_stats ;</v>
      </c>
      <c r="BJ16" t="s">
        <v>12124</v>
      </c>
      <c r="BL16" s="212" t="s">
        <v>12125</v>
      </c>
      <c r="BM16" s="212">
        <v>13</v>
      </c>
      <c r="BN16" s="212">
        <v>1342399</v>
      </c>
      <c r="BP16" s="16" t="str">
        <f t="shared" si="15"/>
        <v>drop table db_custscience_interns.col_5_DB_CUSTBASE_PRODREFRESH_ods_corp_cust_t_null_value_count_table_stats ;</v>
      </c>
      <c r="BQ16" t="s">
        <v>4610</v>
      </c>
    </row>
    <row r="17" spans="1:69">
      <c r="A17" s="222" t="s">
        <v>12126</v>
      </c>
      <c r="B17" s="16" t="str">
        <f t="shared" si="5"/>
        <v>gender_source       string                                  </v>
      </c>
      <c r="C17" s="20">
        <f t="shared" si="6"/>
        <v>14</v>
      </c>
      <c r="D17" s="20">
        <f t="shared" si="7"/>
        <v>16</v>
      </c>
      <c r="E17" s="20"/>
      <c r="F17" s="20"/>
      <c r="G17" s="36" t="str">
        <f t="shared" si="0"/>
        <v>GENDER_SOURCE</v>
      </c>
      <c r="H17" s="36" t="str">
        <f t="shared" si="1"/>
        <v>    string                                  </v>
      </c>
      <c r="I17" s="226">
        <v>6</v>
      </c>
      <c r="J17" s="224">
        <f t="shared" si="2"/>
        <v>2</v>
      </c>
      <c r="K17" s="224">
        <f t="shared" si="3"/>
        <v>67852687</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db_custscience_interns.col_6_DB_CUSTBASE_PRODREFRESH_ods_corp_cust_t_distinct_values_table_stats (col_id int, distinct_values bigint) Row format delimited Fields terminated by '\t' Lines terminated by '\n'  Stored as textfile ;</v>
      </c>
      <c r="AJ17" t="s">
        <v>12127</v>
      </c>
      <c r="AM17" s="16" t="str">
        <f t="shared" si="10"/>
        <v>insert into table db_custscience_interns.col_6_DB_CUSTBASE_PRODREFRESH_ods_corp_cust_t_distinct_values_table_stats select '6' as col_id, count (distinct GENDER_SOURCE) as distinct_values</v>
      </c>
      <c r="AN17" t="s">
        <v>4613</v>
      </c>
      <c r="AQ17" s="16" t="str">
        <f t="shared" si="11"/>
        <v>insert into table db_custscience_interns.SUMMARY_of_DB_CUSTBASE_PRODREFRESH_ods_corp_cust_t_distinct_values_table_stats select col_id, distinct_values from db_custscience_interns.col_6_DB_CUSTBASE_PRODREFRESH_ods_corp_cust_t_distinct_values_table_stats ;</v>
      </c>
      <c r="AR17" t="s">
        <v>12128</v>
      </c>
      <c r="AT17" s="212" t="s">
        <v>12129</v>
      </c>
      <c r="AU17" s="212">
        <v>14</v>
      </c>
      <c r="AV17" s="212">
        <v>1268518</v>
      </c>
      <c r="AX17" s="16" t="str">
        <f t="shared" si="12"/>
        <v>drop table db_custscience_interns.col_6_DB_CUSTBASE_PRODREFRESH_ods_corp_cust_t_distinct_values_table_stats;</v>
      </c>
      <c r="AY17" t="s">
        <v>4616</v>
      </c>
      <c r="BA17" s="16" t="str">
        <f t="shared" si="13"/>
        <v>create table db_custscience_interns.col_6_DB_CUSTBASE_PRODREFRESH_ods_corp_cust_t_null_value_count_table_stats (col_id int, null_value_count bigint) Row format delimited Fields terminated by '\t' Lines terminated by '\n'  Stored as textfile ;</v>
      </c>
      <c r="BB17" t="s">
        <v>4617</v>
      </c>
      <c r="BE17" s="16" t="str">
        <f t="shared" si="4"/>
        <v xml:space="preserve">insert into table db_custscience_interns.col_6_DB_CUSTBASE_PRODREFRESH_ods_corp_cust_t_null_value_count_table_stats select '6' as col_id, count (customer_key) as null_value_count where GENDER_SOURCE IS NULL </v>
      </c>
      <c r="BF17" t="s">
        <v>12130</v>
      </c>
      <c r="BI17" s="16" t="str">
        <f t="shared" si="14"/>
        <v>insert into table db_custscience_interns.SUMMARY_of_DB_CUSTBASE_PRODREFRESH_ods_corp_cust_t_null_value_count_table_stats select col_id, null_value_count from db_custscience_interns.col_6_DB_CUSTBASE_PRODREFRESH_ods_corp_cust_t_null_value_count_table_stats ;</v>
      </c>
      <c r="BJ17" t="s">
        <v>12131</v>
      </c>
      <c r="BL17" s="212" t="s">
        <v>12132</v>
      </c>
      <c r="BM17" s="212">
        <v>14</v>
      </c>
      <c r="BN17" s="212">
        <v>86635798</v>
      </c>
      <c r="BP17" s="16" t="str">
        <f t="shared" si="15"/>
        <v>drop table db_custscience_interns.col_6_DB_CUSTBASE_PRODREFRESH_ods_corp_cust_t_null_value_count_table_stats ;</v>
      </c>
      <c r="BQ17" t="s">
        <v>4621</v>
      </c>
    </row>
    <row r="18" spans="1:69">
      <c r="A18" s="222" t="s">
        <v>12133</v>
      </c>
      <c r="B18" s="16" t="str">
        <f t="shared" si="5"/>
        <v>flag_employee       string                                  </v>
      </c>
      <c r="C18" s="20">
        <f t="shared" si="6"/>
        <v>14</v>
      </c>
      <c r="D18" s="20">
        <f t="shared" si="7"/>
        <v>16</v>
      </c>
      <c r="E18" s="20"/>
      <c r="F18" s="20"/>
      <c r="G18" s="36" t="str">
        <f t="shared" si="0"/>
        <v>FLAG_EMPLOYEE</v>
      </c>
      <c r="H18" s="36" t="str">
        <f t="shared" si="1"/>
        <v>    string                                  </v>
      </c>
      <c r="I18" s="226">
        <v>7</v>
      </c>
      <c r="J18" s="224">
        <f t="shared" si="2"/>
        <v>2</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db_custscience_interns.col_7_DB_CUSTBASE_PRODREFRESH_ods_corp_cust_t_distinct_values_table_stats (col_id int, distinct_values bigint) Row format delimited Fields terminated by '\t' Lines terminated by '\n'  Stored as textfile ;</v>
      </c>
      <c r="AJ18" t="s">
        <v>12134</v>
      </c>
      <c r="AM18" s="16" t="str">
        <f t="shared" si="10"/>
        <v>insert into table db_custscience_interns.col_7_DB_CUSTBASE_PRODREFRESH_ods_corp_cust_t_distinct_values_table_stats select '7' as col_id, count (distinct FLAG_EMPLOYEE) as distinct_values</v>
      </c>
      <c r="AN18" t="s">
        <v>4624</v>
      </c>
      <c r="AQ18" s="16" t="str">
        <f t="shared" si="11"/>
        <v>insert into table db_custscience_interns.SUMMARY_of_DB_CUSTBASE_PRODREFRESH_ods_corp_cust_t_distinct_values_table_stats select col_id, distinct_values from db_custscience_interns.col_7_DB_CUSTBASE_PRODREFRESH_ods_corp_cust_t_distinct_values_table_stats ;</v>
      </c>
      <c r="AR18" t="s">
        <v>12135</v>
      </c>
      <c r="AT18" s="212" t="s">
        <v>4631</v>
      </c>
      <c r="AU18" s="212">
        <v>15</v>
      </c>
      <c r="AV18" s="212">
        <v>0</v>
      </c>
      <c r="AX18" s="16" t="str">
        <f t="shared" si="12"/>
        <v>drop table db_custscience_interns.col_7_DB_CUSTBASE_PRODREFRESH_ods_corp_cust_t_distinct_values_table_stats;</v>
      </c>
      <c r="AY18" t="s">
        <v>4627</v>
      </c>
      <c r="BA18" s="16" t="str">
        <f t="shared" si="13"/>
        <v>create table db_custscience_interns.col_7_DB_CUSTBASE_PRODREFRESH_ods_corp_cust_t_null_value_count_table_stats (col_id int, null_value_count bigint) Row format delimited Fields terminated by '\t' Lines terminated by '\n'  Stored as textfile ;</v>
      </c>
      <c r="BB18" t="s">
        <v>4628</v>
      </c>
      <c r="BE18" s="16" t="str">
        <f t="shared" si="4"/>
        <v xml:space="preserve">insert into table db_custscience_interns.col_7_DB_CUSTBASE_PRODREFRESH_ods_corp_cust_t_null_value_count_table_stats select '7' as col_id, count (customer_key) as null_value_count where FLAG_EMPLOYEE IS NULL </v>
      </c>
      <c r="BF18" t="s">
        <v>12136</v>
      </c>
      <c r="BI18" s="16" t="str">
        <f t="shared" si="14"/>
        <v>insert into table db_custscience_interns.SUMMARY_of_DB_CUSTBASE_PRODREFRESH_ods_corp_cust_t_null_value_count_table_stats select col_id, null_value_count from db_custscience_interns.col_7_DB_CUSTBASE_PRODREFRESH_ods_corp_cust_t_null_value_count_table_stats ;</v>
      </c>
      <c r="BJ18" t="s">
        <v>12137</v>
      </c>
      <c r="BL18" s="212" t="s">
        <v>12138</v>
      </c>
      <c r="BM18" s="212">
        <v>15</v>
      </c>
      <c r="BN18" s="212">
        <v>114537988</v>
      </c>
      <c r="BP18" s="16" t="str">
        <f t="shared" si="15"/>
        <v>drop table db_custscience_interns.col_7_DB_CUSTBASE_PRODREFRESH_ods_corp_cust_t_null_value_count_table_stats ;</v>
      </c>
      <c r="BQ18" t="s">
        <v>4632</v>
      </c>
    </row>
    <row r="19" spans="1:69">
      <c r="A19" s="222" t="s">
        <v>12139</v>
      </c>
      <c r="B19" s="16" t="str">
        <f t="shared" si="5"/>
        <v>flag_loss_prevention string                                  </v>
      </c>
      <c r="C19" s="20">
        <f t="shared" si="6"/>
        <v>21</v>
      </c>
      <c r="D19" s="20">
        <f t="shared" si="7"/>
        <v>28</v>
      </c>
      <c r="E19" s="20"/>
      <c r="F19" s="20"/>
      <c r="G19" s="36" t="str">
        <f t="shared" si="0"/>
        <v>FLAG_LOSS_PREVENTION</v>
      </c>
      <c r="H19" s="36" t="str">
        <f t="shared" si="1"/>
        <v>tring                                  </v>
      </c>
      <c r="I19" s="226">
        <v>8</v>
      </c>
      <c r="J19" s="224">
        <f t="shared" si="2"/>
        <v>2</v>
      </c>
      <c r="K19" s="224">
        <f t="shared" si="3"/>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db_custscience_interns.col_8_DB_CUSTBASE_PRODREFRESH_ods_corp_cust_t_distinct_values_table_stats (col_id int, distinct_values bigint) Row format delimited Fields terminated by '\t' Lines terminated by '\n'  Stored as textfile ;</v>
      </c>
      <c r="AJ19" t="s">
        <v>12140</v>
      </c>
      <c r="AM19" s="16" t="str">
        <f t="shared" si="10"/>
        <v>insert into table db_custscience_interns.col_8_DB_CUSTBASE_PRODREFRESH_ods_corp_cust_t_distinct_values_table_stats select '8' as col_id, count (distinct FLAG_LOSS_PREVENTION) as distinct_values</v>
      </c>
      <c r="AN19" t="s">
        <v>4635</v>
      </c>
      <c r="AQ19" s="16" t="str">
        <f t="shared" si="11"/>
        <v>insert into table db_custscience_interns.SUMMARY_of_DB_CUSTBASE_PRODREFRESH_ods_corp_cust_t_distinct_values_table_stats select col_id, distinct_values from db_custscience_interns.col_8_DB_CUSTBASE_PRODREFRESH_ods_corp_cust_t_distinct_values_table_stats ;</v>
      </c>
      <c r="AR19" t="s">
        <v>12141</v>
      </c>
      <c r="AT19" s="212" t="s">
        <v>4637</v>
      </c>
      <c r="AU19" s="212">
        <v>16</v>
      </c>
      <c r="AV19" s="212">
        <v>3</v>
      </c>
      <c r="AX19" s="16" t="str">
        <f t="shared" si="12"/>
        <v>drop table db_custscience_interns.col_8_DB_CUSTBASE_PRODREFRESH_ods_corp_cust_t_distinct_values_table_stats;</v>
      </c>
      <c r="AY19" t="s">
        <v>4638</v>
      </c>
      <c r="BA19" s="16" t="str">
        <f t="shared" si="13"/>
        <v>create table db_custscience_interns.col_8_DB_CUSTBASE_PRODREFRESH_ods_corp_cust_t_null_value_count_table_stats (col_id int, null_value_count bigint) Row format delimited Fields terminated by '\t' Lines terminated by '\n'  Stored as textfile ;</v>
      </c>
      <c r="BB19" t="s">
        <v>4639</v>
      </c>
      <c r="BE19" s="16" t="str">
        <f t="shared" si="4"/>
        <v xml:space="preserve">insert into table db_custscience_interns.col_8_DB_CUSTBASE_PRODREFRESH_ods_corp_cust_t_null_value_count_table_stats select '8' as col_id, count (customer_key) as null_value_count where FLAG_LOSS_PREVENTION IS NULL </v>
      </c>
      <c r="BF19" t="s">
        <v>12142</v>
      </c>
      <c r="BI19" s="16" t="str">
        <f t="shared" si="14"/>
        <v>insert into table db_custscience_interns.SUMMARY_of_DB_CUSTBASE_PRODREFRESH_ods_corp_cust_t_null_value_count_table_stats select col_id, null_value_count from db_custscience_interns.col_8_DB_CUSTBASE_PRODREFRESH_ods_corp_cust_t_null_value_count_table_stats ;</v>
      </c>
      <c r="BJ19" t="s">
        <v>12143</v>
      </c>
      <c r="BL19" s="212" t="s">
        <v>5395</v>
      </c>
      <c r="BM19" s="212">
        <v>16</v>
      </c>
      <c r="BN19" s="212">
        <v>0</v>
      </c>
      <c r="BP19" s="16" t="str">
        <f t="shared" si="15"/>
        <v>drop table db_custscience_interns.col_8_DB_CUSTBASE_PRODREFRESH_ods_corp_cust_t_null_value_count_table_stats ;</v>
      </c>
      <c r="BQ19" t="s">
        <v>4643</v>
      </c>
    </row>
    <row r="20" spans="1:69">
      <c r="A20" s="222" t="s">
        <v>12144</v>
      </c>
      <c r="B20" s="16" t="str">
        <f t="shared" si="5"/>
        <v>vend_cross_brands_ty string                                  </v>
      </c>
      <c r="C20" s="20">
        <f t="shared" si="6"/>
        <v>21</v>
      </c>
      <c r="D20" s="20">
        <f t="shared" si="7"/>
        <v>28</v>
      </c>
      <c r="E20" s="20"/>
      <c r="F20" s="20"/>
      <c r="G20" s="36" t="str">
        <f t="shared" si="0"/>
        <v>VEND_CROSS_BRANDS_TY</v>
      </c>
      <c r="H20" s="36" t="str">
        <f t="shared" si="1"/>
        <v>tring                                  </v>
      </c>
      <c r="I20" s="226">
        <v>9</v>
      </c>
      <c r="J20" s="224">
        <f t="shared" si="2"/>
        <v>32</v>
      </c>
      <c r="K20" s="224">
        <f>VLOOKUP($I20,$BM:$BN,2,FALSE)</f>
        <v>95333312</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db_custscience_interns.col_9_DB_CUSTBASE_PRODREFRESH_ods_corp_cust_t_distinct_values_table_stats (col_id int, distinct_values bigint) Row format delimited Fields terminated by '\t' Lines terminated by '\n'  Stored as textfile ;</v>
      </c>
      <c r="AJ20" t="s">
        <v>12145</v>
      </c>
      <c r="AM20" s="16" t="str">
        <f t="shared" si="10"/>
        <v>insert into table db_custscience_interns.col_9_DB_CUSTBASE_PRODREFRESH_ods_corp_cust_t_distinct_values_table_stats select '9' as col_id, count (distinct VEND_CROSS_BRANDS_TY) as distinct_values</v>
      </c>
      <c r="AN20" t="s">
        <v>4646</v>
      </c>
      <c r="AQ20" s="16" t="str">
        <f t="shared" si="11"/>
        <v>insert into table db_custscience_interns.SUMMARY_of_DB_CUSTBASE_PRODREFRESH_ods_corp_cust_t_distinct_values_table_stats select col_id, distinct_values from db_custscience_interns.col_9_DB_CUSTBASE_PRODREFRESH_ods_corp_cust_t_distinct_values_table_stats ;</v>
      </c>
      <c r="AR20" t="s">
        <v>12146</v>
      </c>
      <c r="AT20" s="212" t="s">
        <v>5446</v>
      </c>
      <c r="AU20" s="212">
        <v>17</v>
      </c>
      <c r="AV20" s="212">
        <v>0</v>
      </c>
      <c r="AX20" s="16" t="str">
        <f>"drop table db_custscience_interns."&amp;$AH20&amp;"_"&amp;$H$4&amp;"_"&amp;$H$5&amp;"_distinct_values_table_stats;"</f>
        <v>drop table db_custscience_interns.col_9_DB_CUSTBASE_PRODREFRESH_ods_corp_cust_t_distinct_values_table_stats;</v>
      </c>
      <c r="AY20" t="s">
        <v>4649</v>
      </c>
      <c r="BA20" s="16" t="str">
        <f t="shared" si="13"/>
        <v>create table db_custscience_interns.col_9_DB_CUSTBASE_PRODREFRESH_ods_corp_cust_t_null_value_count_table_stats (col_id int, null_value_count bigint) Row format delimited Fields terminated by '\t' Lines terminated by '\n'  Stored as textfile ;</v>
      </c>
      <c r="BB20" t="s">
        <v>4650</v>
      </c>
      <c r="BE20" s="16" t="str">
        <f t="shared" si="4"/>
        <v xml:space="preserve">insert into table db_custscience_interns.col_9_DB_CUSTBASE_PRODREFRESH_ods_corp_cust_t_null_value_count_table_stats select '9' as col_id, count (customer_key) as null_value_count where VEND_CROSS_BRANDS_TY IS NULL </v>
      </c>
      <c r="BF20" t="s">
        <v>12147</v>
      </c>
      <c r="BI20" s="16" t="str">
        <f t="shared" si="14"/>
        <v>insert into table db_custscience_interns.SUMMARY_of_DB_CUSTBASE_PRODREFRESH_ods_corp_cust_t_null_value_count_table_stats select col_id, null_value_count from db_custscience_interns.col_9_DB_CUSTBASE_PRODREFRESH_ods_corp_cust_t_null_value_count_table_stats ;</v>
      </c>
      <c r="BJ20" t="s">
        <v>12148</v>
      </c>
      <c r="BL20" s="212" t="s">
        <v>12149</v>
      </c>
      <c r="BM20" s="212">
        <v>17</v>
      </c>
      <c r="BN20" s="212">
        <v>114537988</v>
      </c>
      <c r="BP20" s="16" t="str">
        <f t="shared" si="15"/>
        <v>drop table db_custscience_interns.col_9_DB_CUSTBASE_PRODREFRESH_ods_corp_cust_t_null_value_count_table_stats ;</v>
      </c>
      <c r="BQ20" t="s">
        <v>4654</v>
      </c>
    </row>
    <row r="21" spans="1:69">
      <c r="A21" s="222" t="s">
        <v>12150</v>
      </c>
      <c r="B21" s="16" t="str">
        <f t="shared" si="5"/>
        <v>vend_cross_brands_ly string                                  </v>
      </c>
      <c r="C21" s="20">
        <f t="shared" si="6"/>
        <v>21</v>
      </c>
      <c r="D21" s="20">
        <f t="shared" si="7"/>
        <v>28</v>
      </c>
      <c r="E21" s="20"/>
      <c r="F21" s="20"/>
      <c r="G21" s="36" t="str">
        <f t="shared" si="0"/>
        <v>VEND_CROSS_BRANDS_LY</v>
      </c>
      <c r="H21" s="36" t="str">
        <f t="shared" si="1"/>
        <v>tring                                  </v>
      </c>
      <c r="I21" s="226">
        <v>10</v>
      </c>
      <c r="J21" s="224">
        <f t="shared" si="2"/>
        <v>32</v>
      </c>
      <c r="K21" s="224">
        <f t="shared" si="3"/>
        <v>95333312</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db_custscience_interns.col_10_DB_CUSTBASE_PRODREFRESH_ods_corp_cust_t_distinct_values_table_stats (col_id int, distinct_values bigint) Row format delimited Fields terminated by '\t' Lines terminated by '\n'  Stored as textfile ;</v>
      </c>
      <c r="AJ21" t="s">
        <v>12151</v>
      </c>
      <c r="AM21" s="16" t="str">
        <f t="shared" si="10"/>
        <v>insert into table db_custscience_interns.col_10_DB_CUSTBASE_PRODREFRESH_ods_corp_cust_t_distinct_values_table_stats select '10' as col_id, count (distinct VEND_CROSS_BRANDS_LY) as distinct_values</v>
      </c>
      <c r="AN21" t="s">
        <v>4657</v>
      </c>
      <c r="AQ21" s="16" t="str">
        <f t="shared" si="11"/>
        <v>insert into table db_custscience_interns.SUMMARY_of_DB_CUSTBASE_PRODREFRESH_ods_corp_cust_t_distinct_values_table_stats select col_id, distinct_values from db_custscience_interns.col_10_DB_CUSTBASE_PRODREFRESH_ods_corp_cust_t_distinct_values_table_stats ;</v>
      </c>
      <c r="AR21" t="s">
        <v>12152</v>
      </c>
      <c r="AT21" s="212" t="s">
        <v>5479</v>
      </c>
      <c r="AU21" s="212">
        <v>18</v>
      </c>
      <c r="AV21" s="212">
        <v>0</v>
      </c>
      <c r="AX21" s="16" t="str">
        <f t="shared" si="12"/>
        <v>drop table db_custscience_interns.col_10_DB_CUSTBASE_PRODREFRESH_ods_corp_cust_t_distinct_values_table_stats;</v>
      </c>
      <c r="AY21" t="s">
        <v>4660</v>
      </c>
      <c r="BA21" s="16" t="str">
        <f t="shared" si="13"/>
        <v>create table db_custscience_interns.col_10_DB_CUSTBASE_PRODREFRESH_ods_corp_cust_t_null_value_count_table_stats (col_id int, null_value_count bigint) Row format delimited Fields terminated by '\t' Lines terminated by '\n'  Stored as textfile ;</v>
      </c>
      <c r="BB21" t="s">
        <v>4661</v>
      </c>
      <c r="BE21" s="16" t="str">
        <f t="shared" si="4"/>
        <v xml:space="preserve">insert into table db_custscience_interns.col_10_DB_CUSTBASE_PRODREFRESH_ods_corp_cust_t_null_value_count_table_stats select '10' as col_id, count (customer_key) as null_value_count where VEND_CROSS_BRANDS_LY IS NULL </v>
      </c>
      <c r="BF21" t="s">
        <v>12153</v>
      </c>
      <c r="BI21" s="16" t="str">
        <f t="shared" si="14"/>
        <v>insert into table db_custscience_interns.SUMMARY_of_DB_CUSTBASE_PRODREFRESH_ods_corp_cust_t_null_value_count_table_stats select col_id, null_value_count from db_custscience_interns.col_10_DB_CUSTBASE_PRODREFRESH_ods_corp_cust_t_null_value_count_table_stats ;</v>
      </c>
      <c r="BJ21" t="s">
        <v>12154</v>
      </c>
      <c r="BL21" s="212" t="s">
        <v>12155</v>
      </c>
      <c r="BM21" s="212">
        <v>18</v>
      </c>
      <c r="BN21" s="212">
        <v>114537988</v>
      </c>
      <c r="BP21" s="16" t="str">
        <f t="shared" si="15"/>
        <v>drop table db_custscience_interns.col_10_DB_CUSTBASE_PRODREFRESH_ods_corp_cust_t_null_value_count_table_stats ;</v>
      </c>
      <c r="BQ21" t="s">
        <v>4665</v>
      </c>
    </row>
    <row r="22" spans="1:69">
      <c r="A22" s="222" t="s">
        <v>4765</v>
      </c>
      <c r="B22" s="16" t="str">
        <f t="shared" si="5"/>
        <v>ins_dt              string                                  </v>
      </c>
      <c r="C22" s="20">
        <f t="shared" si="6"/>
        <v>8</v>
      </c>
      <c r="D22" s="20">
        <f t="shared" si="7"/>
        <v>10</v>
      </c>
      <c r="E22" s="20"/>
      <c r="F22" s="20"/>
      <c r="G22" s="36" t="str">
        <f t="shared" si="0"/>
        <v>INS_DT </v>
      </c>
      <c r="H22" s="36" t="str">
        <f t="shared" si="1"/>
        <v>          string                                  </v>
      </c>
      <c r="I22" s="226">
        <v>11</v>
      </c>
      <c r="J22" s="224">
        <f t="shared" si="2"/>
        <v>12759</v>
      </c>
      <c r="K22" s="224">
        <f t="shared" si="3"/>
        <v>0</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db_custscience_interns.col_11_DB_CUSTBASE_PRODREFRESH_ods_corp_cust_t_distinct_values_table_stats (col_id int, distinct_values bigint) Row format delimited Fields terminated by '\t' Lines terminated by '\n'  Stored as textfile ;</v>
      </c>
      <c r="AJ22" t="s">
        <v>12156</v>
      </c>
      <c r="AM22" s="16" t="str">
        <f t="shared" si="10"/>
        <v>insert into table db_custscience_interns.col_11_DB_CUSTBASE_PRODREFRESH_ods_corp_cust_t_distinct_values_table_stats select '11' as col_id, count (distinct INS_DT ) as distinct_values</v>
      </c>
      <c r="AN22" t="s">
        <v>4668</v>
      </c>
      <c r="AQ22" s="16" t="str">
        <f t="shared" si="11"/>
        <v>insert into table db_custscience_interns.SUMMARY_of_DB_CUSTBASE_PRODREFRESH_ods_corp_cust_t_distinct_values_table_stats select col_id, distinct_values from db_custscience_interns.col_11_DB_CUSTBASE_PRODREFRESH_ods_corp_cust_t_distinct_values_table_stats ;</v>
      </c>
      <c r="AR22" t="s">
        <v>12157</v>
      </c>
      <c r="AT22" s="212" t="s">
        <v>12158</v>
      </c>
      <c r="AU22" s="212">
        <v>19</v>
      </c>
      <c r="AV22" s="212">
        <v>1251638</v>
      </c>
      <c r="AX22" s="16" t="str">
        <f t="shared" si="12"/>
        <v>drop table db_custscience_interns.col_11_DB_CUSTBASE_PRODREFRESH_ods_corp_cust_t_distinct_values_table_stats;</v>
      </c>
      <c r="AY22" t="s">
        <v>4671</v>
      </c>
      <c r="BA22" s="16" t="str">
        <f t="shared" si="13"/>
        <v>create table db_custscience_interns.col_11_DB_CUSTBASE_PRODREFRESH_ods_corp_cust_t_null_value_count_table_stats (col_id int, null_value_count bigint) Row format delimited Fields terminated by '\t' Lines terminated by '\n'  Stored as textfile ;</v>
      </c>
      <c r="BB22" t="s">
        <v>4672</v>
      </c>
      <c r="BE22" s="16" t="str">
        <f t="shared" si="4"/>
        <v xml:space="preserve">insert into table db_custscience_interns.col_11_DB_CUSTBASE_PRODREFRESH_ods_corp_cust_t_null_value_count_table_stats select '11' as col_id, count (customer_key) as null_value_count where INS_DT  IS NULL </v>
      </c>
      <c r="BF22" t="s">
        <v>12159</v>
      </c>
      <c r="BI22" s="16" t="str">
        <f t="shared" si="14"/>
        <v>insert into table db_custscience_interns.SUMMARY_of_DB_CUSTBASE_PRODREFRESH_ods_corp_cust_t_null_value_count_table_stats select col_id, null_value_count from db_custscience_interns.col_11_DB_CUSTBASE_PRODREFRESH_ods_corp_cust_t_null_value_count_table_stats ;</v>
      </c>
      <c r="BJ22" t="s">
        <v>12160</v>
      </c>
      <c r="BL22" s="212" t="s">
        <v>12161</v>
      </c>
      <c r="BM22" s="212">
        <v>19</v>
      </c>
      <c r="BN22" s="212">
        <v>45697194</v>
      </c>
      <c r="BP22" s="16" t="str">
        <f t="shared" si="15"/>
        <v>drop table db_custscience_interns.col_11_DB_CUSTBASE_PRODREFRESH_ods_corp_cust_t_null_value_count_table_stats ;</v>
      </c>
      <c r="BQ22" t="s">
        <v>4676</v>
      </c>
    </row>
    <row r="23" spans="1:69">
      <c r="A23" s="222" t="s">
        <v>5289</v>
      </c>
      <c r="B23" s="16" t="str">
        <f t="shared" si="5"/>
        <v>updt_dt             string                                  </v>
      </c>
      <c r="C23" s="20">
        <f t="shared" si="6"/>
        <v>8</v>
      </c>
      <c r="D23" s="20">
        <f t="shared" si="7"/>
        <v>10</v>
      </c>
      <c r="E23" s="20"/>
      <c r="F23" s="20"/>
      <c r="G23" s="36" t="str">
        <f t="shared" si="0"/>
        <v>UPDT_DT</v>
      </c>
      <c r="H23" s="36" t="str">
        <f t="shared" si="1"/>
        <v>          string                                  </v>
      </c>
      <c r="I23" s="226">
        <v>12</v>
      </c>
      <c r="J23" s="224">
        <f t="shared" si="2"/>
        <v>11712</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db_custscience_interns.col_12_DB_CUSTBASE_PRODREFRESH_ods_corp_cust_t_distinct_values_table_stats (col_id int, distinct_values bigint) Row format delimited Fields terminated by '\t' Lines terminated by '\n'  Stored as textfile ;</v>
      </c>
      <c r="AJ23" t="s">
        <v>12162</v>
      </c>
      <c r="AM23" s="16" t="str">
        <f t="shared" si="10"/>
        <v>insert into table db_custscience_interns.col_12_DB_CUSTBASE_PRODREFRESH_ods_corp_cust_t_distinct_values_table_stats select '12' as col_id, count (distinct UPDT_DT) as distinct_values</v>
      </c>
      <c r="AN23" t="s">
        <v>4679</v>
      </c>
      <c r="AQ23" s="16" t="str">
        <f t="shared" si="11"/>
        <v>insert into table db_custscience_interns.SUMMARY_of_DB_CUSTBASE_PRODREFRESH_ods_corp_cust_t_distinct_values_table_stats select col_id, distinct_values from db_custscience_interns.col_12_DB_CUSTBASE_PRODREFRESH_ods_corp_cust_t_distinct_values_table_stats ;</v>
      </c>
      <c r="AR23" t="s">
        <v>12163</v>
      </c>
      <c r="AT23" s="212" t="s">
        <v>12164</v>
      </c>
      <c r="AU23" s="212">
        <v>20</v>
      </c>
      <c r="AV23" s="212">
        <v>115</v>
      </c>
      <c r="AX23" s="16" t="str">
        <f t="shared" si="12"/>
        <v>drop table db_custscience_interns.col_12_DB_CUSTBASE_PRODREFRESH_ods_corp_cust_t_distinct_values_table_stats;</v>
      </c>
      <c r="AY23" t="s">
        <v>4682</v>
      </c>
      <c r="BA23" s="16" t="str">
        <f t="shared" si="13"/>
        <v>create table db_custscience_interns.col_12_DB_CUSTBASE_PRODREFRESH_ods_corp_cust_t_null_value_count_table_stats (col_id int, null_value_count bigint) Row format delimited Fields terminated by '\t' Lines terminated by '\n'  Stored as textfile ;</v>
      </c>
      <c r="BB23" t="s">
        <v>4683</v>
      </c>
      <c r="BE23" s="16" t="str">
        <f t="shared" si="4"/>
        <v xml:space="preserve">insert into table db_custscience_interns.col_12_DB_CUSTBASE_PRODREFRESH_ods_corp_cust_t_null_value_count_table_stats select '12' as col_id, count (customer_key) as null_value_count where UPDT_DT IS NULL </v>
      </c>
      <c r="BF23" t="s">
        <v>12165</v>
      </c>
      <c r="BI23" s="16" t="str">
        <f t="shared" si="14"/>
        <v>insert into table db_custscience_interns.SUMMARY_of_DB_CUSTBASE_PRODREFRESH_ods_corp_cust_t_null_value_count_table_stats select col_id, null_value_count from db_custscience_interns.col_12_DB_CUSTBASE_PRODREFRESH_ods_corp_cust_t_null_value_count_table_stats ;</v>
      </c>
      <c r="BJ23" t="s">
        <v>12166</v>
      </c>
      <c r="BL23" s="212" t="s">
        <v>4686</v>
      </c>
      <c r="BM23" s="212">
        <v>20</v>
      </c>
      <c r="BN23" s="212">
        <v>0</v>
      </c>
      <c r="BP23" s="16" t="str">
        <f t="shared" si="15"/>
        <v>drop table db_custscience_interns.col_12_DB_CUSTBASE_PRODREFRESH_ods_corp_cust_t_null_value_count_table_stats ;</v>
      </c>
      <c r="BQ23" t="s">
        <v>4687</v>
      </c>
    </row>
    <row r="24" spans="1:69">
      <c r="A24" s="222" t="s">
        <v>12167</v>
      </c>
      <c r="B24" s="16" t="str">
        <f t="shared" si="5"/>
        <v>cust_brnd_mem_cd    string                                  </v>
      </c>
      <c r="C24" s="20">
        <f t="shared" si="6"/>
        <v>18</v>
      </c>
      <c r="D24" s="20">
        <f t="shared" si="7"/>
        <v>20</v>
      </c>
      <c r="E24" s="20"/>
      <c r="F24" s="20"/>
      <c r="G24" s="36" t="str">
        <f t="shared" si="0"/>
        <v>CUST_BRND_MEM_CD </v>
      </c>
      <c r="H24" s="36" t="str">
        <f t="shared" si="1"/>
        <v>string                                  </v>
      </c>
      <c r="I24" s="226">
        <v>13</v>
      </c>
      <c r="J24" s="224">
        <f t="shared" si="2"/>
        <v>32</v>
      </c>
      <c r="K24" s="224">
        <f t="shared" si="3"/>
        <v>1342399</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db_custscience_interns.col_13_DB_CUSTBASE_PRODREFRESH_ods_corp_cust_t_distinct_values_table_stats (col_id int, distinct_values bigint) Row format delimited Fields terminated by '\t' Lines terminated by '\n'  Stored as textfile ;</v>
      </c>
      <c r="AJ24" t="s">
        <v>12168</v>
      </c>
      <c r="AM24" s="16" t="str">
        <f t="shared" si="10"/>
        <v>insert into table db_custscience_interns.col_13_DB_CUSTBASE_PRODREFRESH_ods_corp_cust_t_distinct_values_table_stats select '13' as col_id, count (distinct CUST_BRND_MEM_CD ) as distinct_values</v>
      </c>
      <c r="AN24" t="s">
        <v>4690</v>
      </c>
      <c r="AQ24" s="16" t="str">
        <f t="shared" si="11"/>
        <v>insert into table db_custscience_interns.SUMMARY_of_DB_CUSTBASE_PRODREFRESH_ods_corp_cust_t_distinct_values_table_stats select col_id, distinct_values from db_custscience_interns.col_13_DB_CUSTBASE_PRODREFRESH_ods_corp_cust_t_distinct_values_table_stats ;</v>
      </c>
      <c r="AR24" t="s">
        <v>12169</v>
      </c>
      <c r="AT24" s="212" t="s">
        <v>12170</v>
      </c>
      <c r="AU24" s="212">
        <v>3</v>
      </c>
      <c r="AV24" s="212">
        <v>7226</v>
      </c>
      <c r="AX24" s="16" t="str">
        <f t="shared" si="12"/>
        <v>drop table db_custscience_interns.col_13_DB_CUSTBASE_PRODREFRESH_ods_corp_cust_t_distinct_values_table_stats;</v>
      </c>
      <c r="AY24" t="s">
        <v>4693</v>
      </c>
      <c r="BA24" s="16" t="str">
        <f t="shared" si="13"/>
        <v>create table db_custscience_interns.col_13_DB_CUSTBASE_PRODREFRESH_ods_corp_cust_t_null_value_count_table_stats (col_id int, null_value_count bigint) Row format delimited Fields terminated by '\t' Lines terminated by '\n'  Stored as textfile ;</v>
      </c>
      <c r="BB24" t="s">
        <v>4694</v>
      </c>
      <c r="BE24" s="16" t="str">
        <f t="shared" si="4"/>
        <v xml:space="preserve">insert into table db_custscience_interns.col_13_DB_CUSTBASE_PRODREFRESH_ods_corp_cust_t_null_value_count_table_stats select '13' as col_id, count (customer_key) as null_value_count where CUST_BRND_MEM_CD  IS NULL </v>
      </c>
      <c r="BF24" t="s">
        <v>12171</v>
      </c>
      <c r="BI24" s="16" t="str">
        <f t="shared" si="14"/>
        <v>insert into table db_custscience_interns.SUMMARY_of_DB_CUSTBASE_PRODREFRESH_ods_corp_cust_t_null_value_count_table_stats select col_id, null_value_count from db_custscience_interns.col_13_DB_CUSTBASE_PRODREFRESH_ods_corp_cust_t_null_value_count_table_stats ;</v>
      </c>
      <c r="BJ24" t="s">
        <v>12172</v>
      </c>
      <c r="BL24" s="212" t="s">
        <v>4697</v>
      </c>
      <c r="BM24" s="212">
        <v>3</v>
      </c>
      <c r="BN24" s="212">
        <v>0</v>
      </c>
      <c r="BP24" s="16" t="str">
        <f t="shared" si="15"/>
        <v>drop table db_custscience_interns.col_13_DB_CUSTBASE_PRODREFRESH_ods_corp_cust_t_null_value_count_table_stats ;</v>
      </c>
      <c r="BQ24" t="s">
        <v>4698</v>
      </c>
    </row>
    <row r="25" spans="1:69">
      <c r="A25" s="222" t="s">
        <v>12173</v>
      </c>
      <c r="B25" s="16" t="str">
        <f t="shared" si="5"/>
        <v>cic_zip_cd          string                                  </v>
      </c>
      <c r="C25" s="20">
        <f t="shared" si="6"/>
        <v>12</v>
      </c>
      <c r="D25" s="20">
        <f t="shared" si="7"/>
        <v>14</v>
      </c>
      <c r="E25" s="20"/>
      <c r="F25" s="20"/>
      <c r="G25" s="36" t="str">
        <f t="shared" si="0"/>
        <v>CIC_ZIP_CD </v>
      </c>
      <c r="H25" s="36" t="str">
        <f t="shared" si="1"/>
        <v>      string                                  </v>
      </c>
      <c r="I25" s="226">
        <v>14</v>
      </c>
      <c r="J25" s="224">
        <f t="shared" si="2"/>
        <v>1268518</v>
      </c>
      <c r="K25" s="224">
        <f t="shared" si="3"/>
        <v>86635798</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db_custscience_interns.col_14_DB_CUSTBASE_PRODREFRESH_ods_corp_cust_t_distinct_values_table_stats (col_id int, distinct_values bigint) Row format delimited Fields terminated by '\t' Lines terminated by '\n'  Stored as textfile ;</v>
      </c>
      <c r="AJ25" t="s">
        <v>12174</v>
      </c>
      <c r="AM25" s="16" t="str">
        <f t="shared" si="10"/>
        <v>insert into table db_custscience_interns.col_14_DB_CUSTBASE_PRODREFRESH_ods_corp_cust_t_distinct_values_table_stats select '14' as col_id, count (distinct CIC_ZIP_CD ) as distinct_values</v>
      </c>
      <c r="AN25" t="s">
        <v>4701</v>
      </c>
      <c r="AQ25" s="16" t="str">
        <f t="shared" si="11"/>
        <v>insert into table db_custscience_interns.SUMMARY_of_DB_CUSTBASE_PRODREFRESH_ods_corp_cust_t_distinct_values_table_stats select col_id, distinct_values from db_custscience_interns.col_14_DB_CUSTBASE_PRODREFRESH_ods_corp_cust_t_distinct_values_table_stats ;</v>
      </c>
      <c r="AR25" t="s">
        <v>12175</v>
      </c>
      <c r="AT25" s="212" t="s">
        <v>12176</v>
      </c>
      <c r="AU25" s="212">
        <v>21</v>
      </c>
      <c r="AV25" s="212">
        <v>5154</v>
      </c>
      <c r="AX25" s="16" t="str">
        <f t="shared" si="12"/>
        <v>drop table db_custscience_interns.col_14_DB_CUSTBASE_PRODREFRESH_ods_corp_cust_t_distinct_values_table_stats;</v>
      </c>
      <c r="AY25" t="s">
        <v>4704</v>
      </c>
      <c r="BA25" s="16" t="str">
        <f t="shared" si="13"/>
        <v>create table db_custscience_interns.col_14_DB_CUSTBASE_PRODREFRESH_ods_corp_cust_t_null_value_count_table_stats (col_id int, null_value_count bigint) Row format delimited Fields terminated by '\t' Lines terminated by '\n'  Stored as textfile ;</v>
      </c>
      <c r="BB25" t="s">
        <v>4705</v>
      </c>
      <c r="BE25" s="16" t="str">
        <f t="shared" si="4"/>
        <v xml:space="preserve">insert into table db_custscience_interns.col_14_DB_CUSTBASE_PRODREFRESH_ods_corp_cust_t_null_value_count_table_stats select '14' as col_id, count (customer_key) as null_value_count where CIC_ZIP_CD  IS NULL </v>
      </c>
      <c r="BF25" t="s">
        <v>12177</v>
      </c>
      <c r="BI25" s="16" t="str">
        <f t="shared" si="14"/>
        <v>insert into table db_custscience_interns.SUMMARY_of_DB_CUSTBASE_PRODREFRESH_ods_corp_cust_t_null_value_count_table_stats select col_id, null_value_count from db_custscience_interns.col_14_DB_CUSTBASE_PRODREFRESH_ods_corp_cust_t_null_value_count_table_stats ;</v>
      </c>
      <c r="BJ25" t="s">
        <v>12178</v>
      </c>
      <c r="BL25" s="212" t="s">
        <v>5573</v>
      </c>
      <c r="BM25" s="212">
        <v>21</v>
      </c>
      <c r="BN25" s="212">
        <v>0</v>
      </c>
      <c r="BP25" s="16" t="str">
        <f t="shared" si="15"/>
        <v>drop table db_custscience_interns.col_14_DB_CUSTBASE_PRODREFRESH_ods_corp_cust_t_null_value_count_table_stats ;</v>
      </c>
      <c r="BQ25" t="s">
        <v>4709</v>
      </c>
    </row>
    <row r="26" spans="1:69">
      <c r="A26" s="222" t="s">
        <v>12179</v>
      </c>
      <c r="B26" s="16" t="str">
        <f t="shared" si="5"/>
        <v>eml_cr_crd_hldr_ind string                                  </v>
      </c>
      <c r="C26" s="20">
        <f t="shared" si="6"/>
        <v>20</v>
      </c>
      <c r="D26" s="20">
        <f t="shared" si="7"/>
        <v>27</v>
      </c>
      <c r="E26" s="20"/>
      <c r="F26" s="20"/>
      <c r="G26" s="36" t="str">
        <f t="shared" si="0"/>
        <v>EML_CR_CRD_HLDR_IND</v>
      </c>
      <c r="H26" s="36" t="str">
        <f t="shared" si="1"/>
        <v>tring                                  </v>
      </c>
      <c r="I26" s="226">
        <v>15</v>
      </c>
      <c r="J26" s="224">
        <f t="shared" si="2"/>
        <v>0</v>
      </c>
      <c r="K26" s="224">
        <f t="shared" si="3"/>
        <v>114537988</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db_custscience_interns.col_15_DB_CUSTBASE_PRODREFRESH_ods_corp_cust_t_distinct_values_table_stats (col_id int, distinct_values bigint) Row format delimited Fields terminated by '\t' Lines terminated by '\n'  Stored as textfile ;</v>
      </c>
      <c r="AJ26" t="s">
        <v>12180</v>
      </c>
      <c r="AM26" s="16" t="str">
        <f t="shared" si="10"/>
        <v>insert into table db_custscience_interns.col_15_DB_CUSTBASE_PRODREFRESH_ods_corp_cust_t_distinct_values_table_stats select '15' as col_id, count (distinct EML_CR_CRD_HLDR_IND) as distinct_values</v>
      </c>
      <c r="AN26" t="s">
        <v>4712</v>
      </c>
      <c r="AQ26" s="16" t="str">
        <f t="shared" si="11"/>
        <v>insert into table db_custscience_interns.SUMMARY_of_DB_CUSTBASE_PRODREFRESH_ods_corp_cust_t_distinct_values_table_stats select col_id, distinct_values from db_custscience_interns.col_15_DB_CUSTBASE_PRODREFRESH_ods_corp_cust_t_distinct_values_table_stats ;</v>
      </c>
      <c r="AR26" t="s">
        <v>12181</v>
      </c>
      <c r="AT26" s="212" t="s">
        <v>12182</v>
      </c>
      <c r="AU26" s="212">
        <v>22</v>
      </c>
      <c r="AV26" s="212">
        <v>5154</v>
      </c>
      <c r="AX26" s="16" t="str">
        <f t="shared" si="12"/>
        <v>drop table db_custscience_interns.col_15_DB_CUSTBASE_PRODREFRESH_ods_corp_cust_t_distinct_values_table_stats;</v>
      </c>
      <c r="AY26" t="s">
        <v>4715</v>
      </c>
      <c r="BA26" s="16" t="str">
        <f t="shared" si="13"/>
        <v>create table db_custscience_interns.col_15_DB_CUSTBASE_PRODREFRESH_ods_corp_cust_t_null_value_count_table_stats (col_id int, null_value_count bigint) Row format delimited Fields terminated by '\t' Lines terminated by '\n'  Stored as textfile ;</v>
      </c>
      <c r="BB26" t="s">
        <v>4716</v>
      </c>
      <c r="BE26" s="16" t="str">
        <f t="shared" si="4"/>
        <v xml:space="preserve">insert into table db_custscience_interns.col_15_DB_CUSTBASE_PRODREFRESH_ods_corp_cust_t_null_value_count_table_stats select '15' as col_id, count (customer_key) as null_value_count where EML_CR_CRD_HLDR_IND IS NULL </v>
      </c>
      <c r="BF26" t="s">
        <v>12183</v>
      </c>
      <c r="BI26" s="16" t="str">
        <f t="shared" si="14"/>
        <v>insert into table db_custscience_interns.SUMMARY_of_DB_CUSTBASE_PRODREFRESH_ods_corp_cust_t_null_value_count_table_stats select col_id, null_value_count from db_custscience_interns.col_15_DB_CUSTBASE_PRODREFRESH_ods_corp_cust_t_null_value_count_table_stats ;</v>
      </c>
      <c r="BJ26" t="s">
        <v>12184</v>
      </c>
      <c r="BL26" s="212" t="s">
        <v>5576</v>
      </c>
      <c r="BM26" s="212">
        <v>22</v>
      </c>
      <c r="BN26" s="212">
        <v>0</v>
      </c>
      <c r="BP26" s="16" t="str">
        <f t="shared" si="15"/>
        <v>drop table db_custscience_interns.col_15_DB_CUSTBASE_PRODREFRESH_ods_corp_cust_t_null_value_count_table_stats ;</v>
      </c>
      <c r="BQ26" t="s">
        <v>4720</v>
      </c>
    </row>
    <row r="27" spans="1:69">
      <c r="A27" s="222" t="s">
        <v>12185</v>
      </c>
      <c r="B27" s="16" t="str">
        <f t="shared" si="5"/>
        <v>gap_owned_address_source string                                  </v>
      </c>
      <c r="C27" s="20">
        <f t="shared" si="6"/>
        <v>25</v>
      </c>
      <c r="D27" s="20">
        <f t="shared" si="7"/>
        <v>32</v>
      </c>
      <c r="E27" s="20"/>
      <c r="F27" s="20"/>
      <c r="G27" s="36" t="str">
        <f t="shared" si="0"/>
        <v>GAP_OWNED_ADDRESS_SOURCE</v>
      </c>
      <c r="H27" s="36" t="str">
        <f t="shared" si="1"/>
        <v>tring                                  </v>
      </c>
      <c r="I27" s="226">
        <v>16</v>
      </c>
      <c r="J27" s="224">
        <f t="shared" si="2"/>
        <v>3</v>
      </c>
      <c r="K27" s="224">
        <f t="shared" si="3"/>
        <v>0</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db_custscience_interns.col_16_DB_CUSTBASE_PRODREFRESH_ods_corp_cust_t_distinct_values_table_stats (col_id int, distinct_values bigint) Row format delimited Fields terminated by '\t' Lines terminated by '\n'  Stored as textfile ;</v>
      </c>
      <c r="AJ27" t="s">
        <v>12186</v>
      </c>
      <c r="AM27" s="16" t="str">
        <f t="shared" si="10"/>
        <v>insert into table db_custscience_interns.col_16_DB_CUSTBASE_PRODREFRESH_ods_corp_cust_t_distinct_values_table_stats select '16' as col_id, count (distinct GAP_OWNED_ADDRESS_SOURCE) as distinct_values</v>
      </c>
      <c r="AN27" t="s">
        <v>4723</v>
      </c>
      <c r="AQ27" s="16" t="str">
        <f t="shared" si="11"/>
        <v>insert into table db_custscience_interns.SUMMARY_of_DB_CUSTBASE_PRODREFRESH_ods_corp_cust_t_distinct_values_table_stats select col_id, distinct_values from db_custscience_interns.col_16_DB_CUSTBASE_PRODREFRESH_ods_corp_cust_t_distinct_values_table_stats ;</v>
      </c>
      <c r="AR27" t="s">
        <v>12187</v>
      </c>
      <c r="AT27" s="212" t="s">
        <v>12188</v>
      </c>
      <c r="AU27" s="212">
        <v>4</v>
      </c>
      <c r="AV27" s="212">
        <v>137060</v>
      </c>
      <c r="AX27" s="16" t="str">
        <f t="shared" si="12"/>
        <v>drop table db_custscience_interns.col_16_DB_CUSTBASE_PRODREFRESH_ods_corp_cust_t_distinct_values_table_stats;</v>
      </c>
      <c r="AY27" t="s">
        <v>4726</v>
      </c>
      <c r="BA27" s="16" t="str">
        <f t="shared" si="13"/>
        <v>create table db_custscience_interns.col_16_DB_CUSTBASE_PRODREFRESH_ods_corp_cust_t_null_value_count_table_stats (col_id int, null_value_count bigint) Row format delimited Fields terminated by '\t' Lines terminated by '\n'  Stored as textfile ;</v>
      </c>
      <c r="BB27" t="s">
        <v>4727</v>
      </c>
      <c r="BE27" s="16" t="str">
        <f t="shared" si="4"/>
        <v xml:space="preserve">insert into table db_custscience_interns.col_16_DB_CUSTBASE_PRODREFRESH_ods_corp_cust_t_null_value_count_table_stats select '16' as col_id, count (customer_key) as null_value_count where GAP_OWNED_ADDRESS_SOURCE IS NULL </v>
      </c>
      <c r="BF27" t="s">
        <v>12189</v>
      </c>
      <c r="BI27" s="16" t="str">
        <f t="shared" si="14"/>
        <v>insert into table db_custscience_interns.SUMMARY_of_DB_CUSTBASE_PRODREFRESH_ods_corp_cust_t_null_value_count_table_stats select col_id, null_value_count from db_custscience_interns.col_16_DB_CUSTBASE_PRODREFRESH_ods_corp_cust_t_null_value_count_table_stats ;</v>
      </c>
      <c r="BJ27" t="s">
        <v>12190</v>
      </c>
      <c r="BL27" s="212" t="s">
        <v>5403</v>
      </c>
      <c r="BM27" s="212">
        <v>4</v>
      </c>
      <c r="BN27" s="212">
        <v>0</v>
      </c>
      <c r="BP27" s="16" t="str">
        <f t="shared" si="15"/>
        <v>drop table db_custscience_interns.col_16_DB_CUSTBASE_PRODREFRESH_ods_corp_cust_t_null_value_count_table_stats ;</v>
      </c>
      <c r="BQ27" t="s">
        <v>4731</v>
      </c>
    </row>
    <row r="28" spans="1:69">
      <c r="A28" s="222" t="s">
        <v>12191</v>
      </c>
      <c r="B28" s="16" t="str">
        <f t="shared" si="5"/>
        <v>name_first          string                                  </v>
      </c>
      <c r="C28" s="20">
        <f t="shared" si="6"/>
        <v>12</v>
      </c>
      <c r="D28" s="20">
        <f t="shared" si="7"/>
        <v>14</v>
      </c>
      <c r="E28" s="20"/>
      <c r="F28" s="20"/>
      <c r="G28" s="36" t="str">
        <f t="shared" si="0"/>
        <v>NAME_FIRST </v>
      </c>
      <c r="H28" s="36" t="str">
        <f t="shared" si="1"/>
        <v>      string                                  </v>
      </c>
      <c r="I28" s="226">
        <v>17</v>
      </c>
      <c r="J28" s="224">
        <f t="shared" si="2"/>
        <v>0</v>
      </c>
      <c r="K28" s="224">
        <f t="shared" si="3"/>
        <v>114537988</v>
      </c>
      <c r="N28" s="169"/>
      <c r="O28" s="169"/>
      <c r="P28" s="169"/>
      <c r="R28" s="164"/>
      <c r="S28" s="164"/>
      <c r="T28" s="164"/>
      <c r="U28" s="164"/>
      <c r="V28" s="164"/>
      <c r="W28" s="164"/>
      <c r="X28" s="164"/>
      <c r="Y28" s="164"/>
      <c r="Z28" s="164"/>
      <c r="AA28" s="164"/>
      <c r="AB28" s="164"/>
      <c r="AC28" s="164"/>
      <c r="AD28" s="164"/>
      <c r="AE28" s="164"/>
      <c r="AF28" s="164"/>
      <c r="AG28" s="164"/>
      <c r="AH28" s="197" t="str">
        <f t="shared" si="8"/>
        <v>col_17</v>
      </c>
      <c r="AI28" s="196" t="str">
        <f t="shared" si="9"/>
        <v>create table db_custscience_interns.col_17_DB_CUSTBASE_PRODREFRESH_ods_corp_cust_t_distinct_values_table_stats (col_id int, distinct_values bigint) Row format delimited Fields terminated by '\t' Lines terminated by '\n'  Stored as textfile ;</v>
      </c>
      <c r="AJ28" t="s">
        <v>12192</v>
      </c>
      <c r="AM28" s="16" t="str">
        <f t="shared" si="10"/>
        <v>insert into table db_custscience_interns.col_17_DB_CUSTBASE_PRODREFRESH_ods_corp_cust_t_distinct_values_table_stats select '17' as col_id, count (distinct NAME_FIRST ) as distinct_values</v>
      </c>
      <c r="AN28" t="s">
        <v>4734</v>
      </c>
      <c r="AQ28" s="16" t="str">
        <f t="shared" si="11"/>
        <v>insert into table db_custscience_interns.SUMMARY_of_DB_CUSTBASE_PRODREFRESH_ods_corp_cust_t_distinct_values_table_stats select col_id, distinct_values from db_custscience_interns.col_17_DB_CUSTBASE_PRODREFRESH_ods_corp_cust_t_distinct_values_table_stats ;</v>
      </c>
      <c r="AR28" t="s">
        <v>12193</v>
      </c>
      <c r="AT28" s="212" t="s">
        <v>10520</v>
      </c>
      <c r="AU28" s="212">
        <v>5</v>
      </c>
      <c r="AV28" s="212">
        <v>3</v>
      </c>
      <c r="AX28" s="16" t="str">
        <f t="shared" si="12"/>
        <v>drop table db_custscience_interns.col_17_DB_CUSTBASE_PRODREFRESH_ods_corp_cust_t_distinct_values_table_stats;</v>
      </c>
      <c r="AY28" t="s">
        <v>4737</v>
      </c>
      <c r="BA28" s="16" t="str">
        <f t="shared" si="13"/>
        <v>create table db_custscience_interns.col_17_DB_CUSTBASE_PRODREFRESH_ods_corp_cust_t_null_value_count_table_stats (col_id int, null_value_count bigint) Row format delimited Fields terminated by '\t' Lines terminated by '\n'  Stored as textfile ;</v>
      </c>
      <c r="BB28" t="s">
        <v>4738</v>
      </c>
      <c r="BE28" s="16" t="str">
        <f t="shared" si="4"/>
        <v xml:space="preserve">insert into table db_custscience_interns.col_17_DB_CUSTBASE_PRODREFRESH_ods_corp_cust_t_null_value_count_table_stats select '17' as col_id, count (customer_key) as null_value_count where NAME_FIRST  IS NULL </v>
      </c>
      <c r="BF28" t="s">
        <v>12194</v>
      </c>
      <c r="BI28" s="16" t="str">
        <f t="shared" si="14"/>
        <v>insert into table db_custscience_interns.SUMMARY_of_DB_CUSTBASE_PRODREFRESH_ods_corp_cust_t_null_value_count_table_stats select col_id, null_value_count from db_custscience_interns.col_17_DB_CUSTBASE_PRODREFRESH_ods_corp_cust_t_null_value_count_table_stats ;</v>
      </c>
      <c r="BJ28" t="s">
        <v>12195</v>
      </c>
      <c r="BL28" s="212" t="s">
        <v>12196</v>
      </c>
      <c r="BM28" s="212">
        <v>5</v>
      </c>
      <c r="BN28" s="212">
        <v>47415478</v>
      </c>
      <c r="BP28" s="16" t="str">
        <f t="shared" si="15"/>
        <v>drop table db_custscience_interns.col_17_DB_CUSTBASE_PRODREFRESH_ods_corp_cust_t_null_value_count_table_stats ;</v>
      </c>
      <c r="BQ28" t="s">
        <v>4742</v>
      </c>
    </row>
    <row r="29" spans="1:69">
      <c r="A29" s="222" t="s">
        <v>12197</v>
      </c>
      <c r="B29" s="16" t="str">
        <f t="shared" si="5"/>
        <v>name_last           string                                  </v>
      </c>
      <c r="C29" s="20">
        <f t="shared" si="6"/>
        <v>10</v>
      </c>
      <c r="D29" s="20">
        <f t="shared" si="7"/>
        <v>12</v>
      </c>
      <c r="E29" s="20"/>
      <c r="F29" s="20"/>
      <c r="G29" s="36" t="str">
        <f t="shared" si="0"/>
        <v>NAME_LAST</v>
      </c>
      <c r="H29" s="36" t="str">
        <f t="shared" si="1"/>
        <v>        string                                  </v>
      </c>
      <c r="I29" s="226">
        <v>18</v>
      </c>
      <c r="J29" s="224">
        <f t="shared" si="2"/>
        <v>0</v>
      </c>
      <c r="K29" s="224">
        <f t="shared" si="3"/>
        <v>114537988</v>
      </c>
      <c r="N29" s="169"/>
      <c r="O29" s="169"/>
      <c r="P29" s="169"/>
      <c r="R29" s="164"/>
      <c r="S29" s="164"/>
      <c r="T29" s="164"/>
      <c r="U29" s="164"/>
      <c r="V29" s="164"/>
      <c r="W29" s="164"/>
      <c r="X29" s="164"/>
      <c r="Y29" s="164"/>
      <c r="Z29" s="164"/>
      <c r="AA29" s="164"/>
      <c r="AB29" s="164"/>
      <c r="AC29" s="164"/>
      <c r="AD29" s="164"/>
      <c r="AE29" s="164"/>
      <c r="AF29" s="164"/>
      <c r="AG29" s="164"/>
      <c r="AH29" s="197" t="str">
        <f t="shared" si="8"/>
        <v>col_18</v>
      </c>
      <c r="AI29" s="196" t="str">
        <f t="shared" si="9"/>
        <v>create table db_custscience_interns.col_18_DB_CUSTBASE_PRODREFRESH_ods_corp_cust_t_distinct_values_table_stats (col_id int, distinct_values bigint) Row format delimited Fields terminated by '\t' Lines terminated by '\n'  Stored as textfile ;</v>
      </c>
      <c r="AJ29" t="s">
        <v>12198</v>
      </c>
      <c r="AM29" s="16" t="str">
        <f t="shared" si="10"/>
        <v>insert into table db_custscience_interns.col_18_DB_CUSTBASE_PRODREFRESH_ods_corp_cust_t_distinct_values_table_stats select '18' as col_id, count (distinct NAME_LAST) as distinct_values</v>
      </c>
      <c r="AN29" t="s">
        <v>4745</v>
      </c>
      <c r="AQ29" s="16" t="str">
        <f t="shared" si="11"/>
        <v>insert into table db_custscience_interns.SUMMARY_of_DB_CUSTBASE_PRODREFRESH_ods_corp_cust_t_distinct_values_table_stats select col_id, distinct_values from db_custscience_interns.col_18_DB_CUSTBASE_PRODREFRESH_ods_corp_cust_t_distinct_values_table_stats ;</v>
      </c>
      <c r="AR29" t="s">
        <v>12199</v>
      </c>
      <c r="AT29" s="212" t="s">
        <v>5636</v>
      </c>
      <c r="AU29" s="212">
        <v>6</v>
      </c>
      <c r="AV29" s="212">
        <v>2</v>
      </c>
      <c r="AX29" s="16" t="str">
        <f t="shared" si="12"/>
        <v>drop table db_custscience_interns.col_18_DB_CUSTBASE_PRODREFRESH_ods_corp_cust_t_distinct_values_table_stats;</v>
      </c>
      <c r="AY29" t="s">
        <v>4748</v>
      </c>
      <c r="BA29" s="16" t="str">
        <f t="shared" si="13"/>
        <v>create table db_custscience_interns.col_18_DB_CUSTBASE_PRODREFRESH_ods_corp_cust_t_null_value_count_table_stats (col_id int, null_value_count bigint) Row format delimited Fields terminated by '\t' Lines terminated by '\n'  Stored as textfile ;</v>
      </c>
      <c r="BB29" t="s">
        <v>4749</v>
      </c>
      <c r="BE29" s="16" t="str">
        <f t="shared" si="4"/>
        <v xml:space="preserve">insert into table db_custscience_interns.col_18_DB_CUSTBASE_PRODREFRESH_ods_corp_cust_t_null_value_count_table_stats select '18' as col_id, count (customer_key) as null_value_count where NAME_LAST IS NULL </v>
      </c>
      <c r="BF29" t="s">
        <v>12200</v>
      </c>
      <c r="BI29" s="16" t="str">
        <f t="shared" si="14"/>
        <v>insert into table db_custscience_interns.SUMMARY_of_DB_CUSTBASE_PRODREFRESH_ods_corp_cust_t_null_value_count_table_stats select col_id, null_value_count from db_custscience_interns.col_18_DB_CUSTBASE_PRODREFRESH_ods_corp_cust_t_null_value_count_table_stats ;</v>
      </c>
      <c r="BJ29" t="s">
        <v>12201</v>
      </c>
      <c r="BL29" s="212" t="s">
        <v>12202</v>
      </c>
      <c r="BM29" s="212">
        <v>6</v>
      </c>
      <c r="BN29" s="212">
        <v>67852687</v>
      </c>
      <c r="BP29" s="16" t="str">
        <f t="shared" si="15"/>
        <v>drop table db_custscience_interns.col_18_DB_CUSTBASE_PRODREFRESH_ods_corp_cust_t_null_value_count_table_stats ;</v>
      </c>
      <c r="BQ29" t="s">
        <v>4753</v>
      </c>
    </row>
    <row r="30" spans="1:69">
      <c r="A30" s="222" t="s">
        <v>5550</v>
      </c>
      <c r="B30" s="16" t="str">
        <f t="shared" si="5"/>
        <v>addr_zip_code       string                                  </v>
      </c>
      <c r="C30" s="20">
        <f t="shared" si="6"/>
        <v>14</v>
      </c>
      <c r="D30" s="20">
        <f t="shared" si="7"/>
        <v>16</v>
      </c>
      <c r="E30" s="20"/>
      <c r="F30" s="20"/>
      <c r="G30" s="36" t="str">
        <f t="shared" si="0"/>
        <v>ADDR_ZIP_CODE</v>
      </c>
      <c r="H30" s="36" t="str">
        <f t="shared" si="1"/>
        <v>    string                                  </v>
      </c>
      <c r="I30" s="226">
        <v>19</v>
      </c>
      <c r="J30" s="224">
        <f t="shared" si="2"/>
        <v>1251638</v>
      </c>
      <c r="K30" s="224">
        <f t="shared" si="3"/>
        <v>45697194</v>
      </c>
      <c r="N30" s="169"/>
      <c r="O30" s="169"/>
      <c r="P30" s="169"/>
      <c r="R30" s="164"/>
      <c r="S30" s="164"/>
      <c r="T30" s="164"/>
      <c r="U30" s="164"/>
      <c r="V30" s="164"/>
      <c r="W30" s="164"/>
      <c r="X30" s="164"/>
      <c r="Y30" s="164"/>
      <c r="Z30" s="164"/>
      <c r="AA30" s="164"/>
      <c r="AB30" s="164"/>
      <c r="AC30" s="164"/>
      <c r="AD30" s="164"/>
      <c r="AE30" s="164"/>
      <c r="AF30" s="164"/>
      <c r="AG30" s="164"/>
      <c r="AH30" s="197" t="str">
        <f t="shared" si="8"/>
        <v>col_19</v>
      </c>
      <c r="AI30" s="196" t="str">
        <f t="shared" si="9"/>
        <v>create table db_custscience_interns.col_19_DB_CUSTBASE_PRODREFRESH_ods_corp_cust_t_distinct_values_table_stats (col_id int, distinct_values bigint) Row format delimited Fields terminated by '\t' Lines terminated by '\n'  Stored as textfile ;</v>
      </c>
      <c r="AJ30" t="s">
        <v>12203</v>
      </c>
      <c r="AM30" s="16" t="str">
        <f t="shared" si="10"/>
        <v>insert into table db_custscience_interns.col_19_DB_CUSTBASE_PRODREFRESH_ods_corp_cust_t_distinct_values_table_stats select '19' as col_id, count (distinct ADDR_ZIP_CODE) as distinct_values</v>
      </c>
      <c r="AN30" t="s">
        <v>4756</v>
      </c>
      <c r="AQ30" s="16" t="str">
        <f t="shared" si="11"/>
        <v>insert into table db_custscience_interns.SUMMARY_of_DB_CUSTBASE_PRODREFRESH_ods_corp_cust_t_distinct_values_table_stats select col_id, distinct_values from db_custscience_interns.col_19_DB_CUSTBASE_PRODREFRESH_ods_corp_cust_t_distinct_values_table_stats ;</v>
      </c>
      <c r="AR30" t="s">
        <v>12204</v>
      </c>
      <c r="AT30" s="212" t="s">
        <v>6004</v>
      </c>
      <c r="AU30" s="212">
        <v>7</v>
      </c>
      <c r="AV30" s="212">
        <v>2</v>
      </c>
      <c r="AX30" s="16" t="str">
        <f t="shared" si="12"/>
        <v>drop table db_custscience_interns.col_19_DB_CUSTBASE_PRODREFRESH_ods_corp_cust_t_distinct_values_table_stats;</v>
      </c>
      <c r="AY30" t="s">
        <v>4759</v>
      </c>
      <c r="BA30" s="16" t="str">
        <f t="shared" si="13"/>
        <v>create table db_custscience_interns.col_19_DB_CUSTBASE_PRODREFRESH_ods_corp_cust_t_null_value_count_table_stats (col_id int, null_value_count bigint) Row format delimited Fields terminated by '\t' Lines terminated by '\n'  Stored as textfile ;</v>
      </c>
      <c r="BB30" t="s">
        <v>4760</v>
      </c>
      <c r="BE30" s="16" t="str">
        <f t="shared" si="4"/>
        <v xml:space="preserve">insert into table db_custscience_interns.col_19_DB_CUSTBASE_PRODREFRESH_ods_corp_cust_t_null_value_count_table_stats select '19' as col_id, count (customer_key) as null_value_count where ADDR_ZIP_CODE IS NULL </v>
      </c>
      <c r="BF30" t="s">
        <v>12205</v>
      </c>
      <c r="BI30" s="16" t="str">
        <f t="shared" si="14"/>
        <v>insert into table db_custscience_interns.SUMMARY_of_DB_CUSTBASE_PRODREFRESH_ods_corp_cust_t_null_value_count_table_stats select col_id, null_value_count from db_custscience_interns.col_19_DB_CUSTBASE_PRODREFRESH_ods_corp_cust_t_null_value_count_table_stats ;</v>
      </c>
      <c r="BJ30" t="s">
        <v>12206</v>
      </c>
      <c r="BL30" s="212" t="s">
        <v>5331</v>
      </c>
      <c r="BM30" s="212">
        <v>7</v>
      </c>
      <c r="BN30" s="212">
        <v>0</v>
      </c>
      <c r="BP30" s="16" t="str">
        <f t="shared" si="15"/>
        <v>drop table db_custscience_interns.col_19_DB_CUSTBASE_PRODREFRESH_ods_corp_cust_t_null_value_count_table_stats ;</v>
      </c>
      <c r="BQ30" t="s">
        <v>4764</v>
      </c>
    </row>
    <row r="31" spans="1:69">
      <c r="A31" s="222" t="s">
        <v>4710</v>
      </c>
      <c r="B31" s="16" t="str">
        <f t="shared" si="5"/>
        <v>flow_key            bigint                                  </v>
      </c>
      <c r="C31" s="20">
        <f t="shared" si="6"/>
        <v>10</v>
      </c>
      <c r="D31" s="20">
        <f t="shared" si="7"/>
        <v>12</v>
      </c>
      <c r="E31" s="20"/>
      <c r="F31" s="20"/>
      <c r="G31" s="36" t="str">
        <f t="shared" si="0"/>
        <v>FLOW_KEY </v>
      </c>
      <c r="H31" s="36" t="str">
        <f t="shared" si="1"/>
        <v>        bigint                                  </v>
      </c>
      <c r="I31" s="226">
        <v>20</v>
      </c>
      <c r="J31" s="224">
        <f t="shared" si="2"/>
        <v>115</v>
      </c>
      <c r="K31" s="224">
        <f t="shared" si="3"/>
        <v>0</v>
      </c>
      <c r="N31" s="169"/>
      <c r="O31" s="169"/>
      <c r="P31" s="169"/>
      <c r="R31" s="164"/>
      <c r="S31" s="164"/>
      <c r="T31" s="164"/>
      <c r="U31" s="164"/>
      <c r="V31" s="164"/>
      <c r="W31" s="164"/>
      <c r="X31" s="164"/>
      <c r="Y31" s="164"/>
      <c r="Z31" s="164"/>
      <c r="AA31" s="164"/>
      <c r="AB31" s="164"/>
      <c r="AC31" s="164"/>
      <c r="AD31" s="164"/>
      <c r="AE31" s="164"/>
      <c r="AF31" s="164"/>
      <c r="AG31" s="164"/>
      <c r="AH31" s="197" t="str">
        <f t="shared" si="8"/>
        <v>col_20</v>
      </c>
      <c r="AI31" s="196" t="str">
        <f t="shared" si="9"/>
        <v>create table db_custscience_interns.col_20_DB_CUSTBASE_PRODREFRESH_ods_corp_cust_t_distinct_values_table_stats (col_id int, distinct_values bigint) Row format delimited Fields terminated by '\t' Lines terminated by '\n'  Stored as textfile ;</v>
      </c>
      <c r="AJ31" t="s">
        <v>12207</v>
      </c>
      <c r="AM31" s="16" t="str">
        <f t="shared" si="10"/>
        <v>insert into table db_custscience_interns.col_20_DB_CUSTBASE_PRODREFRESH_ods_corp_cust_t_distinct_values_table_stats select '20' as col_id, count (distinct FLOW_KEY ) as distinct_values</v>
      </c>
      <c r="AN31" t="s">
        <v>4767</v>
      </c>
      <c r="AQ31" s="16" t="str">
        <f t="shared" si="11"/>
        <v>insert into table db_custscience_interns.SUMMARY_of_DB_CUSTBASE_PRODREFRESH_ods_corp_cust_t_distinct_values_table_stats select col_id, distinct_values from db_custscience_interns.col_20_DB_CUSTBASE_PRODREFRESH_ods_corp_cust_t_distinct_values_table_stats ;</v>
      </c>
      <c r="AR31" t="s">
        <v>12208</v>
      </c>
      <c r="AT31" s="212" t="s">
        <v>6409</v>
      </c>
      <c r="AU31" s="212">
        <v>8</v>
      </c>
      <c r="AV31" s="212">
        <v>2</v>
      </c>
      <c r="AX31" s="16" t="str">
        <f t="shared" si="12"/>
        <v>drop table db_custscience_interns.col_20_DB_CUSTBASE_PRODREFRESH_ods_corp_cust_t_distinct_values_table_stats;</v>
      </c>
      <c r="AY31" t="s">
        <v>4770</v>
      </c>
      <c r="BA31" s="16" t="str">
        <f t="shared" si="13"/>
        <v>create table db_custscience_interns.col_20_DB_CUSTBASE_PRODREFRESH_ods_corp_cust_t_null_value_count_table_stats (col_id int, null_value_count bigint) Row format delimited Fields terminated by '\t' Lines terminated by '\n'  Stored as textfile ;</v>
      </c>
      <c r="BB31" t="s">
        <v>4771</v>
      </c>
      <c r="BE31" s="16" t="str">
        <f t="shared" si="4"/>
        <v xml:space="preserve">insert into table db_custscience_interns.col_20_DB_CUSTBASE_PRODREFRESH_ods_corp_cust_t_null_value_count_table_stats select '20' as col_id, count (customer_key) as null_value_count where FLOW_KEY  IS NULL </v>
      </c>
      <c r="BF31" t="s">
        <v>12209</v>
      </c>
      <c r="BI31" s="16" t="str">
        <f t="shared" si="14"/>
        <v>insert into table db_custscience_interns.SUMMARY_of_DB_CUSTBASE_PRODREFRESH_ods_corp_cust_t_null_value_count_table_stats select col_id, null_value_count from db_custscience_interns.col_20_DB_CUSTBASE_PRODREFRESH_ods_corp_cust_t_null_value_count_table_stats ;</v>
      </c>
      <c r="BJ31" t="s">
        <v>12210</v>
      </c>
      <c r="BL31" s="212" t="s">
        <v>5341</v>
      </c>
      <c r="BM31" s="212">
        <v>8</v>
      </c>
      <c r="BN31" s="212">
        <v>0</v>
      </c>
      <c r="BP31" s="16" t="str">
        <f t="shared" si="15"/>
        <v>drop table db_custscience_interns.col_20_DB_CUSTBASE_PRODREFRESH_ods_corp_cust_t_null_value_count_table_stats ;</v>
      </c>
      <c r="BQ31" t="s">
        <v>4775</v>
      </c>
    </row>
    <row r="32" spans="1:69">
      <c r="A32" s="222" t="s">
        <v>5188</v>
      </c>
      <c r="B32" s="16" t="str">
        <f t="shared" si="5"/>
        <v>crt_tmst            string                                  </v>
      </c>
      <c r="C32" s="20">
        <f t="shared" si="6"/>
        <v>10</v>
      </c>
      <c r="D32" s="20">
        <f t="shared" si="7"/>
        <v>12</v>
      </c>
      <c r="E32" s="20"/>
      <c r="F32" s="20"/>
      <c r="G32" s="36" t="str">
        <f t="shared" si="0"/>
        <v>CRT_TMST </v>
      </c>
      <c r="H32" s="36" t="str">
        <f t="shared" si="1"/>
        <v>        string                                  </v>
      </c>
      <c r="I32" s="226">
        <v>21</v>
      </c>
      <c r="J32" s="224">
        <f t="shared" si="2"/>
        <v>5154</v>
      </c>
      <c r="K32" s="224">
        <f t="shared" si="3"/>
        <v>0</v>
      </c>
      <c r="N32" s="169"/>
      <c r="O32" s="169"/>
      <c r="P32" s="169"/>
      <c r="R32" s="164"/>
      <c r="S32" s="164"/>
      <c r="T32" s="164"/>
      <c r="U32" s="164"/>
      <c r="V32" s="164"/>
      <c r="W32" s="164"/>
      <c r="X32" s="164"/>
      <c r="Y32" s="164"/>
      <c r="Z32" s="164"/>
      <c r="AA32" s="164"/>
      <c r="AB32" s="164"/>
      <c r="AC32" s="164"/>
      <c r="AD32" s="164"/>
      <c r="AE32" s="164"/>
      <c r="AF32" s="164"/>
      <c r="AG32" s="164"/>
      <c r="AH32" s="197" t="str">
        <f t="shared" si="8"/>
        <v>col_21</v>
      </c>
      <c r="AI32" s="196" t="str">
        <f t="shared" si="9"/>
        <v>create table db_custscience_interns.col_21_DB_CUSTBASE_PRODREFRESH_ods_corp_cust_t_distinct_values_table_stats (col_id int, distinct_values bigint) Row format delimited Fields terminated by '\t' Lines terminated by '\n'  Stored as textfile ;</v>
      </c>
      <c r="AJ32" t="s">
        <v>12211</v>
      </c>
      <c r="AM32" s="16" t="str">
        <f t="shared" si="10"/>
        <v>insert into table db_custscience_interns.col_21_DB_CUSTBASE_PRODREFRESH_ods_corp_cust_t_distinct_values_table_stats select '21' as col_id, count (distinct CRT_TMST ) as distinct_values</v>
      </c>
      <c r="AN32" t="s">
        <v>4778</v>
      </c>
      <c r="AQ32" s="16" t="str">
        <f t="shared" si="11"/>
        <v>insert into table db_custscience_interns.SUMMARY_of_DB_CUSTBASE_PRODREFRESH_ods_corp_cust_t_distinct_values_table_stats select col_id, distinct_values from db_custscience_interns.col_21_DB_CUSTBASE_PRODREFRESH_ods_corp_cust_t_distinct_values_table_stats ;</v>
      </c>
      <c r="AR32" t="s">
        <v>12212</v>
      </c>
      <c r="AT32" s="212" t="s">
        <v>12213</v>
      </c>
      <c r="AU32" s="212">
        <v>9</v>
      </c>
      <c r="AV32" s="212">
        <v>32</v>
      </c>
      <c r="AX32" s="16" t="str">
        <f t="shared" si="12"/>
        <v>drop table db_custscience_interns.col_21_DB_CUSTBASE_PRODREFRESH_ods_corp_cust_t_distinct_values_table_stats;</v>
      </c>
      <c r="AY32" t="s">
        <v>4781</v>
      </c>
      <c r="BA32" s="16" t="str">
        <f t="shared" si="13"/>
        <v>create table db_custscience_interns.col_21_DB_CUSTBASE_PRODREFRESH_ods_corp_cust_t_null_value_count_table_stats (col_id int, null_value_count bigint) Row format delimited Fields terminated by '\t' Lines terminated by '\n'  Stored as textfile ;</v>
      </c>
      <c r="BB32" t="s">
        <v>4782</v>
      </c>
      <c r="BE32" s="16" t="str">
        <f t="shared" si="4"/>
        <v xml:space="preserve">insert into table db_custscience_interns.col_21_DB_CUSTBASE_PRODREFRESH_ods_corp_cust_t_null_value_count_table_stats select '21' as col_id, count (customer_key) as null_value_count where CRT_TMST  IS NULL </v>
      </c>
      <c r="BF32" t="s">
        <v>12214</v>
      </c>
      <c r="BI32" s="16" t="str">
        <f t="shared" si="14"/>
        <v>insert into table db_custscience_interns.SUMMARY_of_DB_CUSTBASE_PRODREFRESH_ods_corp_cust_t_null_value_count_table_stats select col_id, null_value_count from db_custscience_interns.col_21_DB_CUSTBASE_PRODREFRESH_ods_corp_cust_t_null_value_count_table_stats ;</v>
      </c>
      <c r="BJ32" t="s">
        <v>12215</v>
      </c>
      <c r="BL32" s="212" t="s">
        <v>12216</v>
      </c>
      <c r="BM32" s="212">
        <v>9</v>
      </c>
      <c r="BN32" s="212">
        <v>95333312</v>
      </c>
      <c r="BP32" s="16" t="str">
        <f t="shared" si="15"/>
        <v>drop table db_custscience_interns.col_21_DB_CUSTBASE_PRODREFRESH_ods_corp_cust_t_null_value_count_table_stats ;</v>
      </c>
      <c r="BQ32" t="s">
        <v>4786</v>
      </c>
    </row>
    <row r="33" spans="1:69" s="5" customFormat="1">
      <c r="A33" s="222" t="s">
        <v>5491</v>
      </c>
      <c r="B33" s="229" t="str">
        <f t="shared" si="5"/>
        <v>updt_tmst           string </v>
      </c>
      <c r="C33" s="230">
        <f t="shared" si="6"/>
        <v>10</v>
      </c>
      <c r="D33" s="230">
        <f t="shared" si="7"/>
        <v>12</v>
      </c>
      <c r="E33" s="230"/>
      <c r="F33" s="230"/>
      <c r="G33" s="36" t="str">
        <f t="shared" si="0"/>
        <v>UPDT_TMST</v>
      </c>
      <c r="H33" s="36" t="str">
        <f t="shared" si="1"/>
        <v>        string </v>
      </c>
      <c r="I33" s="226">
        <v>22</v>
      </c>
      <c r="J33" s="224">
        <f t="shared" si="2"/>
        <v>5154</v>
      </c>
      <c r="K33" s="224">
        <f t="shared" si="3"/>
        <v>0</v>
      </c>
      <c r="N33" s="231"/>
      <c r="O33" s="231"/>
      <c r="P33" s="231"/>
      <c r="R33" s="232"/>
      <c r="S33" s="232"/>
      <c r="T33" s="232"/>
      <c r="U33" s="232"/>
      <c r="V33" s="232"/>
      <c r="W33" s="232"/>
      <c r="X33" s="232"/>
      <c r="Y33" s="232"/>
      <c r="Z33" s="232"/>
      <c r="AA33" s="232"/>
      <c r="AB33" s="232"/>
      <c r="AC33" s="232"/>
      <c r="AD33" s="232"/>
      <c r="AE33" s="232"/>
      <c r="AF33" s="232"/>
      <c r="AG33" s="232"/>
      <c r="AH33" s="233" t="str">
        <f t="shared" si="8"/>
        <v>col_22</v>
      </c>
      <c r="AI33" s="234" t="str">
        <f t="shared" si="9"/>
        <v>create table db_custscience_interns.col_22_DB_CUSTBASE_PRODREFRESH_ods_corp_cust_t_distinct_values_table_stats (col_id int, distinct_values bigint) Row format delimited Fields terminated by '\t' Lines terminated by '\n'  Stored as textfile ;</v>
      </c>
      <c r="AJ33" s="5" t="s">
        <v>12217</v>
      </c>
      <c r="AM33" s="229" t="str">
        <f t="shared" si="10"/>
        <v>insert into table db_custscience_interns.col_22_DB_CUSTBASE_PRODREFRESH_ods_corp_cust_t_distinct_values_table_stats select '22' as col_id, count (distinct UPDT_TMST) as distinct_values</v>
      </c>
      <c r="AN33" s="5" t="s">
        <v>4789</v>
      </c>
      <c r="AQ33" s="229" t="str">
        <f t="shared" si="11"/>
        <v>insert into table db_custscience_interns.SUMMARY_of_DB_CUSTBASE_PRODREFRESH_ods_corp_cust_t_distinct_values_table_stats select col_id, distinct_values from db_custscience_interns.col_22_DB_CUSTBASE_PRODREFRESH_ods_corp_cust_t_distinct_values_table_stats ;</v>
      </c>
      <c r="AR33" s="5" t="s">
        <v>12218</v>
      </c>
      <c r="AT33" s="212" t="s">
        <v>12219</v>
      </c>
      <c r="AU33" s="235">
        <v>10</v>
      </c>
      <c r="AV33" s="235">
        <v>32</v>
      </c>
      <c r="AX33" s="229" t="str">
        <f t="shared" si="12"/>
        <v>drop table db_custscience_interns.col_22_DB_CUSTBASE_PRODREFRESH_ods_corp_cust_t_distinct_values_table_stats;</v>
      </c>
      <c r="AY33" s="5" t="s">
        <v>4792</v>
      </c>
      <c r="AZ33" s="236"/>
      <c r="BA33" s="229" t="str">
        <f t="shared" si="13"/>
        <v>create table db_custscience_interns.col_22_DB_CUSTBASE_PRODREFRESH_ods_corp_cust_t_null_value_count_table_stats (col_id int, null_value_count bigint) Row format delimited Fields terminated by '\t' Lines terminated by '\n'  Stored as textfile ;</v>
      </c>
      <c r="BB33" s="5" t="s">
        <v>4793</v>
      </c>
      <c r="BE33" s="229" t="str">
        <f t="shared" si="4"/>
        <v xml:space="preserve">insert into table db_custscience_interns.col_22_DB_CUSTBASE_PRODREFRESH_ods_corp_cust_t_null_value_count_table_stats select '22' as col_id, count (customer_key) as null_value_count where UPDT_TMST IS NULL </v>
      </c>
      <c r="BF33" s="5" t="s">
        <v>12220</v>
      </c>
      <c r="BI33" s="229" t="str">
        <f t="shared" si="14"/>
        <v>insert into table db_custscience_interns.SUMMARY_of_DB_CUSTBASE_PRODREFRESH_ods_corp_cust_t_null_value_count_table_stats select col_id, null_value_count from db_custscience_interns.col_22_DB_CUSTBASE_PRODREFRESH_ods_corp_cust_t_null_value_count_table_stats ;</v>
      </c>
      <c r="BJ33" s="5" t="s">
        <v>12221</v>
      </c>
      <c r="BL33" s="212" t="s">
        <v>12222</v>
      </c>
      <c r="BM33" s="235">
        <v>10</v>
      </c>
      <c r="BN33" s="235">
        <v>95333312</v>
      </c>
      <c r="BP33" s="229" t="str">
        <f t="shared" si="15"/>
        <v>drop table db_custscience_interns.col_22_DB_CUSTBASE_PRODREFRESH_ods_corp_cust_t_null_value_count_table_stats ;</v>
      </c>
      <c r="BQ33" s="5" t="s">
        <v>4797</v>
      </c>
    </row>
    <row r="34" spans="1:69">
      <c r="B34" s="16"/>
      <c r="C34" s="20"/>
      <c r="D34" s="20"/>
      <c r="E34" s="20"/>
      <c r="F34" s="20"/>
      <c r="G34" s="152"/>
      <c r="H34" s="152"/>
      <c r="I34" s="248"/>
      <c r="J34" s="224"/>
      <c r="K34" s="224"/>
      <c r="N34" s="169"/>
      <c r="O34" s="169"/>
      <c r="P34" s="169"/>
      <c r="R34" s="164"/>
      <c r="S34" s="164"/>
      <c r="T34" s="164"/>
      <c r="U34" s="164"/>
      <c r="V34" s="164"/>
      <c r="W34" s="164"/>
      <c r="X34" s="164"/>
      <c r="Y34" s="164"/>
      <c r="Z34" s="164"/>
      <c r="AA34" s="164"/>
      <c r="AB34" s="164"/>
      <c r="AC34" s="164"/>
      <c r="AD34" s="164"/>
      <c r="AE34" s="164"/>
      <c r="AF34" s="164"/>
      <c r="AG34" s="164"/>
      <c r="AH34" s="197"/>
      <c r="AI34" s="196"/>
      <c r="AM34" s="16"/>
      <c r="AN34" t="s">
        <v>4089</v>
      </c>
      <c r="AQ34" s="16"/>
      <c r="AT34" s="212"/>
      <c r="AU34" s="212"/>
      <c r="AV34" s="212"/>
      <c r="AX34" s="16"/>
      <c r="BA34" s="16"/>
      <c r="BE34" s="16"/>
      <c r="BF34" t="s">
        <v>4089</v>
      </c>
      <c r="BL34" s="281"/>
      <c r="BM34" s="212"/>
      <c r="BN34" s="212"/>
      <c r="BP34" s="16"/>
    </row>
    <row r="35" spans="1:69" ht="409.5">
      <c r="A35" s="286" t="s">
        <v>12223</v>
      </c>
      <c r="B35" s="16"/>
      <c r="C35" s="20"/>
      <c r="D35" s="20"/>
      <c r="E35" s="20"/>
      <c r="F35" s="20"/>
      <c r="G35" s="240"/>
      <c r="H35" s="240"/>
      <c r="I35" s="241"/>
      <c r="J35" s="224"/>
      <c r="K35" s="224"/>
      <c r="N35" s="169"/>
      <c r="O35" s="169"/>
      <c r="P35" s="169"/>
      <c r="R35" s="164"/>
      <c r="S35" s="164"/>
      <c r="T35" s="164"/>
      <c r="U35" s="164"/>
      <c r="V35" s="164"/>
      <c r="W35" s="164"/>
      <c r="X35" s="164"/>
      <c r="Y35" s="164"/>
      <c r="Z35" s="164"/>
      <c r="AA35" s="164"/>
      <c r="AB35" s="164"/>
      <c r="AC35" s="164"/>
      <c r="AD35" s="164"/>
      <c r="AE35" s="164"/>
      <c r="AF35" s="164"/>
      <c r="AG35" s="164"/>
      <c r="AH35" s="197"/>
      <c r="AI35" s="196"/>
      <c r="AM35" s="16"/>
      <c r="AQ35" s="16"/>
      <c r="AT35" s="212"/>
      <c r="AU35" s="212"/>
      <c r="AV35" s="212"/>
      <c r="AX35" s="16"/>
      <c r="BA35" s="16"/>
      <c r="BE35" s="16"/>
      <c r="BL35" s="212"/>
      <c r="BM35" s="212"/>
      <c r="BN35" s="212"/>
      <c r="BP35" s="16"/>
    </row>
    <row r="36" spans="1:69">
      <c r="A36" s="222" t="s">
        <v>12224</v>
      </c>
      <c r="B36" s="16"/>
      <c r="C36" s="20"/>
      <c r="D36" s="20"/>
      <c r="E36" s="20"/>
      <c r="F36" s="20"/>
      <c r="G36" s="245"/>
      <c r="H36" s="245"/>
      <c r="I36" s="246"/>
      <c r="J36" s="224"/>
      <c r="K36" s="224"/>
      <c r="L36" s="177"/>
      <c r="M36" s="177"/>
      <c r="N36" s="257"/>
      <c r="O36" s="257"/>
      <c r="P36" s="257"/>
      <c r="Q36" s="177"/>
      <c r="R36" s="164"/>
      <c r="S36" s="164"/>
      <c r="T36" s="164"/>
      <c r="U36" s="164"/>
      <c r="V36" s="164"/>
      <c r="W36" s="164"/>
      <c r="X36" s="164"/>
      <c r="Y36" s="164"/>
      <c r="Z36" s="164"/>
      <c r="AA36" s="164"/>
      <c r="AB36" s="164"/>
      <c r="AC36" s="164"/>
      <c r="AD36" s="164"/>
      <c r="AE36" s="164"/>
      <c r="AF36" s="164"/>
      <c r="AG36" s="164"/>
      <c r="AH36" s="197"/>
      <c r="AI36" s="196"/>
      <c r="AM36" s="16"/>
      <c r="AO36" s="200"/>
      <c r="AQ36" s="16"/>
      <c r="AT36" s="212"/>
      <c r="AU36" s="212"/>
      <c r="AV36" s="212"/>
      <c r="AX36" s="16"/>
      <c r="BA36" s="16"/>
      <c r="BE36" s="16"/>
      <c r="BL36" s="212"/>
      <c r="BM36" s="212"/>
      <c r="BN36" s="212"/>
      <c r="BP36" s="16"/>
    </row>
    <row r="37" spans="1:69">
      <c r="B37" s="16"/>
      <c r="C37" s="20"/>
      <c r="D37" s="20"/>
      <c r="E37" s="20"/>
      <c r="F37" s="20"/>
      <c r="G37" s="245"/>
      <c r="H37" s="245"/>
      <c r="I37" s="246"/>
      <c r="J37" s="224"/>
      <c r="K37" s="224"/>
      <c r="L37" s="177"/>
      <c r="M37" s="177"/>
      <c r="N37" s="257"/>
      <c r="O37" s="257"/>
      <c r="P37" s="257"/>
      <c r="Q37" s="177"/>
      <c r="R37" s="164"/>
      <c r="S37" s="164"/>
      <c r="T37" s="164"/>
      <c r="U37" s="164"/>
      <c r="V37" s="164"/>
      <c r="W37" s="164"/>
      <c r="X37" s="164"/>
      <c r="Y37" s="164"/>
      <c r="Z37" s="164"/>
      <c r="AA37" s="164"/>
      <c r="AB37" s="164"/>
      <c r="AC37" s="164"/>
      <c r="AD37" s="164"/>
      <c r="AE37" s="164"/>
      <c r="AF37" s="164"/>
      <c r="AG37" s="164"/>
      <c r="AH37" s="197"/>
      <c r="AI37" s="196"/>
      <c r="AM37" s="16"/>
      <c r="AQ37" s="16"/>
      <c r="AT37" s="212"/>
      <c r="AU37" s="212"/>
      <c r="AV37" s="212"/>
      <c r="AX37" s="16"/>
      <c r="BA37" s="16"/>
      <c r="BE37" s="16"/>
      <c r="BL37" s="212"/>
      <c r="BM37" s="212"/>
      <c r="BN37" s="212"/>
      <c r="BP37" s="16"/>
    </row>
    <row r="38" spans="1:69">
      <c r="B38" s="16"/>
      <c r="C38" s="20"/>
      <c r="D38" s="20"/>
      <c r="E38" s="20"/>
      <c r="F38" s="20"/>
      <c r="G38" s="245"/>
      <c r="H38" s="245"/>
      <c r="I38" s="246"/>
      <c r="J38" s="224"/>
      <c r="K38" s="224"/>
      <c r="L38" s="177"/>
      <c r="M38" s="177"/>
      <c r="N38" s="257"/>
      <c r="O38" s="257"/>
      <c r="P38" s="257"/>
      <c r="Q38" s="177"/>
      <c r="R38" s="164"/>
      <c r="S38" s="164"/>
      <c r="T38" s="164"/>
      <c r="U38" s="164"/>
      <c r="V38" s="164"/>
      <c r="W38" s="164"/>
      <c r="X38" s="164"/>
      <c r="Y38" s="164"/>
      <c r="Z38" s="164"/>
      <c r="AA38" s="164"/>
      <c r="AB38" s="164"/>
      <c r="AC38" s="164"/>
      <c r="AD38" s="164"/>
      <c r="AE38" s="164"/>
      <c r="AF38" s="164"/>
      <c r="AG38" s="164"/>
      <c r="AH38" s="197"/>
      <c r="AI38" s="196"/>
      <c r="AM38" s="16"/>
      <c r="AQ38" s="16"/>
      <c r="AT38" s="212"/>
      <c r="AU38" s="212"/>
      <c r="AV38" s="212"/>
      <c r="AX38" s="16"/>
      <c r="BA38" s="16"/>
      <c r="BE38" s="16"/>
      <c r="BL38" s="212"/>
      <c r="BM38" s="212"/>
      <c r="BN38" s="212"/>
      <c r="BP38" s="16"/>
    </row>
    <row r="39" spans="1:69">
      <c r="B39" s="16"/>
      <c r="C39" s="20"/>
      <c r="D39" s="20"/>
      <c r="E39" s="20"/>
      <c r="F39" s="20"/>
      <c r="G39" s="245"/>
      <c r="H39" s="245"/>
      <c r="I39" s="246"/>
      <c r="J39" s="224"/>
      <c r="K39" s="224"/>
      <c r="L39" s="177"/>
      <c r="M39" s="177"/>
      <c r="N39" s="257"/>
      <c r="O39" s="257"/>
      <c r="P39" s="257"/>
      <c r="Q39" s="177"/>
      <c r="R39" s="164"/>
      <c r="S39" s="164"/>
      <c r="T39" s="164"/>
      <c r="U39" s="164"/>
      <c r="V39" s="164"/>
      <c r="W39" s="164"/>
      <c r="X39" s="164"/>
      <c r="Y39" s="164"/>
      <c r="Z39" s="164"/>
      <c r="AA39" s="164"/>
      <c r="AB39" s="164"/>
      <c r="AC39" s="164"/>
      <c r="AD39" s="164"/>
      <c r="AE39" s="164"/>
      <c r="AF39" s="164"/>
      <c r="AG39" s="164"/>
      <c r="AH39" s="197"/>
      <c r="AI39" s="196"/>
      <c r="AM39" s="16"/>
      <c r="AQ39" s="16"/>
      <c r="AT39" s="212"/>
      <c r="AU39" s="212"/>
      <c r="AV39" s="212"/>
      <c r="AX39" s="16"/>
      <c r="BA39" s="16"/>
      <c r="BE39" s="16"/>
      <c r="BL39" s="212"/>
      <c r="BM39" s="212"/>
      <c r="BN39" s="212"/>
      <c r="BP39" s="16"/>
    </row>
    <row r="40" spans="1:69">
      <c r="B40" s="16"/>
      <c r="C40" s="20"/>
      <c r="D40" s="20"/>
      <c r="E40" s="20"/>
      <c r="F40" s="20"/>
      <c r="G40" s="245"/>
      <c r="H40" s="245"/>
      <c r="I40" s="246"/>
      <c r="J40" s="224"/>
      <c r="K40" s="224"/>
      <c r="L40" s="177"/>
      <c r="M40" s="177"/>
      <c r="N40" s="257"/>
      <c r="O40" s="257"/>
      <c r="P40" s="257"/>
      <c r="Q40" s="177"/>
      <c r="R40" s="164"/>
      <c r="S40" s="164"/>
      <c r="T40" s="164"/>
      <c r="U40" s="164"/>
      <c r="V40" s="164"/>
      <c r="W40" s="164"/>
      <c r="X40" s="164"/>
      <c r="Y40" s="164"/>
      <c r="Z40" s="164"/>
      <c r="AA40" s="164"/>
      <c r="AB40" s="164"/>
      <c r="AC40" s="164"/>
      <c r="AD40" s="164"/>
      <c r="AE40" s="164"/>
      <c r="AF40" s="164"/>
      <c r="AG40" s="164"/>
      <c r="AH40" s="197"/>
      <c r="AI40" s="196"/>
      <c r="AM40" s="16"/>
      <c r="AQ40" s="16"/>
      <c r="AT40" s="212"/>
      <c r="AU40" s="212"/>
      <c r="AV40" s="212"/>
      <c r="AX40" s="16"/>
      <c r="BA40" s="16"/>
      <c r="BE40" s="16"/>
      <c r="BL40" s="212"/>
      <c r="BM40" s="212"/>
      <c r="BN40" s="212"/>
      <c r="BP40" s="16"/>
    </row>
    <row r="41" spans="1:69">
      <c r="B41" s="16"/>
      <c r="C41" s="20"/>
      <c r="D41" s="20"/>
      <c r="E41" s="20"/>
      <c r="F41" s="20"/>
      <c r="G41" s="245"/>
      <c r="H41" s="245"/>
      <c r="I41" s="246"/>
      <c r="J41" s="224"/>
      <c r="K41" s="224"/>
      <c r="L41" s="177"/>
      <c r="M41" s="177"/>
      <c r="N41" s="257"/>
      <c r="O41" s="257"/>
      <c r="P41" s="257"/>
      <c r="Q41" s="177"/>
      <c r="R41" s="164"/>
      <c r="S41" s="164"/>
      <c r="T41" s="164"/>
      <c r="U41" s="164"/>
      <c r="V41" s="164"/>
      <c r="W41" s="164"/>
      <c r="X41" s="164"/>
      <c r="Y41" s="164"/>
      <c r="Z41" s="164"/>
      <c r="AA41" s="164"/>
      <c r="AB41" s="164"/>
      <c r="AC41" s="164"/>
      <c r="AD41" s="164"/>
      <c r="AE41" s="164"/>
      <c r="AF41" s="164"/>
      <c r="AG41" s="164"/>
      <c r="AH41" s="197"/>
      <c r="AI41" s="196"/>
      <c r="AM41" s="16"/>
      <c r="AQ41" s="16"/>
      <c r="AT41" s="212"/>
      <c r="AU41" s="212"/>
      <c r="AV41" s="212"/>
      <c r="AX41" s="16"/>
      <c r="BA41" s="16"/>
      <c r="BE41" s="16"/>
      <c r="BL41" s="212"/>
      <c r="BM41" s="212"/>
      <c r="BN41" s="212"/>
      <c r="BP41" s="16"/>
    </row>
    <row r="42" spans="1:69">
      <c r="B42" s="16"/>
      <c r="C42" s="20"/>
      <c r="D42" s="20"/>
      <c r="E42" s="20"/>
      <c r="F42" s="20"/>
      <c r="G42" s="245"/>
      <c r="H42" s="245"/>
      <c r="I42" s="246"/>
      <c r="J42" s="224"/>
      <c r="K42" s="224"/>
      <c r="L42" s="177"/>
      <c r="M42" s="177"/>
      <c r="N42" s="257"/>
      <c r="O42" s="257"/>
      <c r="P42" s="257"/>
      <c r="Q42" s="177"/>
      <c r="R42" s="164"/>
      <c r="S42" s="164"/>
      <c r="T42" s="164"/>
      <c r="U42" s="164"/>
      <c r="V42" s="164"/>
      <c r="W42" s="164"/>
      <c r="X42" s="164"/>
      <c r="Y42" s="164"/>
      <c r="Z42" s="164"/>
      <c r="AA42" s="164"/>
      <c r="AB42" s="164"/>
      <c r="AC42" s="164"/>
      <c r="AD42" s="164"/>
      <c r="AE42" s="164"/>
      <c r="AF42" s="164"/>
      <c r="AG42" s="164"/>
      <c r="AH42" s="197"/>
      <c r="AI42" s="196"/>
      <c r="AM42" s="16"/>
      <c r="AQ42" s="16"/>
      <c r="AT42" s="212"/>
      <c r="AU42" s="212"/>
      <c r="AV42" s="212"/>
      <c r="AX42" s="16"/>
      <c r="BA42" s="16"/>
      <c r="BE42" s="16"/>
      <c r="BL42" s="212"/>
      <c r="BM42" s="212"/>
      <c r="BN42" s="212"/>
      <c r="BP42" s="16"/>
    </row>
    <row r="43" spans="1:69">
      <c r="B43" s="16"/>
      <c r="C43" s="20"/>
      <c r="D43" s="20"/>
      <c r="E43" s="20"/>
      <c r="F43" s="20"/>
      <c r="G43" s="245"/>
      <c r="H43" s="245"/>
      <c r="I43" s="246"/>
      <c r="J43" s="224"/>
      <c r="K43" s="224"/>
      <c r="L43" s="177"/>
      <c r="M43" s="177"/>
      <c r="N43" s="257"/>
      <c r="O43" s="257"/>
      <c r="P43" s="257"/>
      <c r="Q43" s="177"/>
      <c r="R43" s="164"/>
      <c r="S43" s="164"/>
      <c r="T43" s="164"/>
      <c r="U43" s="164"/>
      <c r="V43" s="164"/>
      <c r="W43" s="164"/>
      <c r="X43" s="164"/>
      <c r="Y43" s="164"/>
      <c r="Z43" s="164"/>
      <c r="AA43" s="164"/>
      <c r="AB43" s="164"/>
      <c r="AC43" s="164"/>
      <c r="AD43" s="164"/>
      <c r="AE43" s="164"/>
      <c r="AF43" s="164"/>
      <c r="AG43" s="164"/>
      <c r="AH43" s="197"/>
      <c r="AI43" s="196"/>
      <c r="AM43" s="16"/>
      <c r="AQ43" s="16"/>
      <c r="AT43" s="212"/>
      <c r="AU43" s="212"/>
      <c r="AV43" s="212"/>
      <c r="AX43" s="16"/>
      <c r="BA43" s="16"/>
      <c r="BE43" s="16"/>
      <c r="BL43" s="212"/>
      <c r="BM43" s="212"/>
      <c r="BN43" s="212"/>
      <c r="BP43" s="16"/>
    </row>
    <row r="44" spans="1:69">
      <c r="B44" s="16"/>
      <c r="C44" s="20"/>
      <c r="D44" s="20"/>
      <c r="E44" s="20"/>
      <c r="F44" s="20"/>
      <c r="G44" s="245"/>
      <c r="H44" s="245"/>
      <c r="I44" s="246"/>
      <c r="J44" s="224"/>
      <c r="K44" s="224"/>
      <c r="L44" s="177"/>
      <c r="M44" s="177"/>
      <c r="N44" s="257"/>
      <c r="O44" s="257"/>
      <c r="P44" s="257"/>
      <c r="Q44" s="177"/>
      <c r="R44" s="164"/>
      <c r="S44" s="164"/>
      <c r="T44" s="164"/>
      <c r="U44" s="164"/>
      <c r="V44" s="164"/>
      <c r="W44" s="164"/>
      <c r="X44" s="164"/>
      <c r="Y44" s="164"/>
      <c r="Z44" s="164"/>
      <c r="AA44" s="164"/>
      <c r="AB44" s="164"/>
      <c r="AC44" s="164"/>
      <c r="AD44" s="164"/>
      <c r="AE44" s="164"/>
      <c r="AF44" s="164"/>
      <c r="AG44" s="164"/>
      <c r="AH44" s="197"/>
      <c r="AI44" s="196"/>
      <c r="AM44" s="16"/>
      <c r="AQ44" s="16"/>
      <c r="AT44" s="212"/>
      <c r="AU44" s="212"/>
      <c r="AV44" s="212"/>
      <c r="AX44" s="16"/>
      <c r="BA44" s="16"/>
      <c r="BE44" s="16"/>
      <c r="BL44" s="212"/>
      <c r="BM44" s="212"/>
      <c r="BN44" s="212"/>
      <c r="BP44" s="16"/>
    </row>
    <row r="45" spans="1:69">
      <c r="B45" s="16"/>
      <c r="C45" s="20"/>
      <c r="D45" s="20"/>
      <c r="E45" s="20"/>
      <c r="F45" s="20"/>
      <c r="G45" s="245"/>
      <c r="H45" s="245"/>
      <c r="I45" s="246"/>
      <c r="J45" s="224"/>
      <c r="K45" s="224"/>
      <c r="L45" s="177"/>
      <c r="M45" s="177"/>
      <c r="N45" s="257"/>
      <c r="O45" s="257"/>
      <c r="P45" s="257"/>
      <c r="Q45" s="177"/>
      <c r="R45" s="164"/>
      <c r="S45" s="164"/>
      <c r="T45" s="164"/>
      <c r="U45" s="164"/>
      <c r="V45" s="164"/>
      <c r="W45" s="164"/>
      <c r="X45" s="164"/>
      <c r="Y45" s="164"/>
      <c r="Z45" s="164"/>
      <c r="AA45" s="164"/>
      <c r="AB45" s="164"/>
      <c r="AC45" s="164"/>
      <c r="AD45" s="164"/>
      <c r="AE45" s="164"/>
      <c r="AF45" s="164"/>
      <c r="AG45" s="164"/>
      <c r="AH45" s="197"/>
      <c r="AI45" s="196"/>
      <c r="AM45" s="16"/>
      <c r="AQ45" s="16"/>
      <c r="AT45" s="212"/>
      <c r="AU45" s="212"/>
      <c r="AV45" s="212"/>
      <c r="AX45" s="16"/>
      <c r="BA45" s="16"/>
      <c r="BE45" s="16"/>
      <c r="BL45" s="212"/>
      <c r="BM45" s="212"/>
      <c r="BN45" s="212"/>
      <c r="BP45" s="16"/>
    </row>
    <row r="49" spans="18:61">
      <c r="R49"/>
      <c r="S49"/>
      <c r="T49"/>
      <c r="U49"/>
      <c r="V49"/>
      <c r="W49"/>
      <c r="X49"/>
      <c r="Y49"/>
      <c r="Z49"/>
      <c r="AA49"/>
      <c r="AB49"/>
      <c r="AC49"/>
      <c r="AD49"/>
      <c r="AE49"/>
      <c r="AF49"/>
      <c r="AG49"/>
      <c r="AH49"/>
      <c r="AI49"/>
      <c r="AZ49"/>
      <c r="BI49"/>
    </row>
    <row r="50" spans="18:61">
      <c r="R50"/>
      <c r="S50"/>
      <c r="T50"/>
      <c r="U50"/>
      <c r="V50"/>
      <c r="W50"/>
      <c r="X50"/>
      <c r="Y50"/>
      <c r="Z50"/>
      <c r="AA50"/>
      <c r="AB50"/>
      <c r="AC50"/>
      <c r="AD50"/>
      <c r="AE50"/>
      <c r="AF50"/>
      <c r="AG50"/>
      <c r="AH50"/>
      <c r="AI50"/>
      <c r="AZ50"/>
      <c r="BI50"/>
    </row>
    <row r="51" spans="18:61">
      <c r="R51"/>
      <c r="S51"/>
      <c r="T51"/>
      <c r="U51"/>
      <c r="V51"/>
      <c r="W51"/>
      <c r="X51"/>
      <c r="Y51"/>
      <c r="Z51"/>
      <c r="AA51"/>
      <c r="AB51"/>
      <c r="AC51"/>
      <c r="AD51"/>
      <c r="AE51"/>
      <c r="AF51"/>
      <c r="AG51"/>
      <c r="AH51"/>
      <c r="AI51"/>
      <c r="AZ51"/>
      <c r="BI51"/>
    </row>
    <row r="52" spans="18:61">
      <c r="R52"/>
      <c r="S52"/>
      <c r="T52"/>
      <c r="U52"/>
      <c r="V52"/>
      <c r="W52"/>
      <c r="X52"/>
      <c r="Y52"/>
      <c r="Z52"/>
      <c r="AA52"/>
      <c r="AB52"/>
      <c r="AC52"/>
      <c r="AD52"/>
      <c r="AE52"/>
      <c r="AF52"/>
      <c r="AG52"/>
      <c r="AH52"/>
      <c r="AI52"/>
      <c r="AZ52"/>
      <c r="BI52"/>
    </row>
    <row r="53" spans="18:61">
      <c r="R53"/>
      <c r="S53"/>
      <c r="T53"/>
      <c r="U53"/>
      <c r="V53"/>
      <c r="W53"/>
      <c r="X53"/>
      <c r="Y53"/>
      <c r="Z53"/>
      <c r="AA53"/>
      <c r="AB53"/>
      <c r="AC53"/>
      <c r="AD53"/>
      <c r="AE53"/>
      <c r="AF53"/>
      <c r="AG53"/>
      <c r="AH53"/>
      <c r="AI53"/>
      <c r="AZ53"/>
      <c r="BI53"/>
    </row>
    <row r="54" spans="18:61">
      <c r="R54"/>
      <c r="S54"/>
      <c r="T54"/>
      <c r="U54"/>
      <c r="V54"/>
      <c r="W54"/>
      <c r="X54"/>
      <c r="Y54"/>
      <c r="Z54"/>
      <c r="AA54"/>
      <c r="AB54"/>
      <c r="AC54"/>
      <c r="AD54"/>
      <c r="AE54"/>
      <c r="AF54"/>
      <c r="AG54"/>
      <c r="AH54"/>
      <c r="AI54"/>
      <c r="AZ54"/>
      <c r="BI54"/>
    </row>
    <row r="55" spans="18:61">
      <c r="R55"/>
      <c r="S55"/>
      <c r="T55"/>
      <c r="U55"/>
      <c r="V55"/>
      <c r="W55"/>
      <c r="X55"/>
      <c r="Y55"/>
      <c r="Z55"/>
      <c r="AA55"/>
      <c r="AB55"/>
      <c r="AC55"/>
      <c r="AD55"/>
      <c r="AE55"/>
      <c r="AF55"/>
      <c r="AG55"/>
      <c r="AH55"/>
      <c r="AI55"/>
      <c r="AZ55"/>
      <c r="BI55"/>
    </row>
    <row r="56" spans="18:61">
      <c r="R56"/>
      <c r="S56"/>
      <c r="T56"/>
      <c r="U56"/>
      <c r="V56"/>
      <c r="W56"/>
      <c r="X56"/>
      <c r="Y56"/>
      <c r="Z56"/>
      <c r="AA56"/>
      <c r="AB56"/>
      <c r="AC56"/>
      <c r="AD56"/>
      <c r="AE56"/>
      <c r="AF56"/>
      <c r="AG56"/>
      <c r="AH56"/>
      <c r="AI56"/>
      <c r="AZ56"/>
      <c r="BI56"/>
    </row>
    <row r="57" spans="18:61">
      <c r="R57"/>
      <c r="S57"/>
      <c r="T57"/>
      <c r="U57"/>
      <c r="V57"/>
      <c r="W57"/>
      <c r="X57"/>
      <c r="Y57"/>
      <c r="Z57"/>
      <c r="AA57"/>
      <c r="AB57"/>
      <c r="AC57"/>
      <c r="AD57"/>
      <c r="AE57"/>
      <c r="AF57"/>
      <c r="AG57"/>
      <c r="AH57"/>
      <c r="AI57"/>
      <c r="AZ57"/>
      <c r="BI57"/>
    </row>
    <row r="58" spans="18:61">
      <c r="R58"/>
      <c r="S58"/>
      <c r="T58"/>
      <c r="U58"/>
      <c r="V58"/>
      <c r="W58"/>
      <c r="X58"/>
      <c r="Y58"/>
      <c r="Z58"/>
      <c r="AA58"/>
      <c r="AB58"/>
      <c r="AC58"/>
      <c r="AD58"/>
      <c r="AE58"/>
      <c r="AF58"/>
      <c r="AG58"/>
      <c r="AH58"/>
      <c r="AI58"/>
      <c r="AZ58"/>
      <c r="BI58"/>
    </row>
    <row r="59" spans="18:61">
      <c r="R59"/>
      <c r="S59"/>
      <c r="T59"/>
      <c r="U59"/>
      <c r="V59"/>
      <c r="W59"/>
      <c r="X59"/>
      <c r="Y59"/>
      <c r="Z59"/>
      <c r="AA59"/>
      <c r="AB59"/>
      <c r="AC59"/>
      <c r="AD59"/>
      <c r="AE59"/>
      <c r="AF59"/>
      <c r="AG59"/>
      <c r="AH59"/>
      <c r="AI59"/>
      <c r="AZ59"/>
      <c r="BI59"/>
    </row>
    <row r="60" spans="18:61">
      <c r="R60"/>
      <c r="S60"/>
      <c r="T60"/>
      <c r="U60"/>
      <c r="V60"/>
      <c r="W60"/>
      <c r="X60"/>
      <c r="Y60"/>
      <c r="Z60"/>
      <c r="AA60"/>
      <c r="AB60"/>
      <c r="AC60"/>
      <c r="AD60"/>
      <c r="AE60"/>
      <c r="AF60"/>
      <c r="AG60"/>
      <c r="AH60"/>
      <c r="AI60"/>
      <c r="AZ60"/>
      <c r="BI60"/>
    </row>
    <row r="61" spans="18:61">
      <c r="R61"/>
      <c r="S61"/>
      <c r="T61"/>
      <c r="U61"/>
      <c r="V61"/>
      <c r="W61"/>
      <c r="X61"/>
      <c r="Y61"/>
      <c r="Z61"/>
      <c r="AA61"/>
      <c r="AB61"/>
      <c r="AC61"/>
      <c r="AD61"/>
      <c r="AE61"/>
      <c r="AF61"/>
      <c r="AG61"/>
      <c r="AH61"/>
      <c r="AI61"/>
      <c r="AZ61"/>
      <c r="BI61"/>
    </row>
    <row r="62" spans="18:61">
      <c r="R62"/>
      <c r="S62"/>
      <c r="T62"/>
      <c r="U62"/>
      <c r="V62"/>
      <c r="W62"/>
      <c r="X62"/>
      <c r="Y62"/>
      <c r="Z62"/>
      <c r="AA62"/>
      <c r="AB62"/>
      <c r="AC62"/>
      <c r="AD62"/>
      <c r="AE62"/>
      <c r="AF62"/>
      <c r="AG62"/>
      <c r="AH62"/>
      <c r="AI62"/>
      <c r="AZ62"/>
      <c r="BI62"/>
    </row>
    <row r="63" spans="18:61">
      <c r="R63"/>
      <c r="S63"/>
      <c r="T63"/>
      <c r="U63"/>
      <c r="V63"/>
      <c r="W63"/>
      <c r="X63"/>
      <c r="Y63"/>
      <c r="Z63"/>
      <c r="AA63"/>
      <c r="AB63"/>
      <c r="AC63"/>
      <c r="AD63"/>
      <c r="AE63"/>
      <c r="AF63"/>
      <c r="AG63"/>
      <c r="AH63"/>
      <c r="AI63"/>
      <c r="AZ63"/>
      <c r="BI63"/>
    </row>
    <row r="64" spans="18:61">
      <c r="R64"/>
      <c r="S64"/>
      <c r="T64"/>
      <c r="U64"/>
      <c r="V64"/>
      <c r="W64"/>
      <c r="X64"/>
      <c r="Y64"/>
      <c r="Z64"/>
      <c r="AA64"/>
      <c r="AB64"/>
      <c r="AC64"/>
      <c r="AD64"/>
      <c r="AE64"/>
      <c r="AF64"/>
      <c r="AG64"/>
      <c r="AH64"/>
      <c r="AI64"/>
      <c r="AZ64"/>
      <c r="BI64"/>
    </row>
    <row r="65" spans="18:61">
      <c r="R65"/>
      <c r="S65"/>
      <c r="T65"/>
      <c r="U65"/>
      <c r="V65"/>
      <c r="W65"/>
      <c r="X65"/>
      <c r="Y65"/>
      <c r="Z65"/>
      <c r="AA65"/>
      <c r="AB65"/>
      <c r="AC65"/>
      <c r="AD65"/>
      <c r="AE65"/>
      <c r="AF65"/>
      <c r="AG65"/>
      <c r="AH65"/>
      <c r="AI65"/>
      <c r="AZ65"/>
      <c r="BI65"/>
    </row>
    <row r="66" spans="18:61">
      <c r="R66"/>
      <c r="S66"/>
      <c r="T66"/>
      <c r="U66"/>
      <c r="V66"/>
      <c r="W66"/>
      <c r="X66"/>
      <c r="Y66"/>
      <c r="Z66"/>
      <c r="AA66"/>
      <c r="AB66"/>
      <c r="AC66"/>
      <c r="AD66"/>
      <c r="AE66"/>
      <c r="AF66"/>
      <c r="AG66"/>
      <c r="AH66"/>
      <c r="AI66"/>
      <c r="AZ66"/>
      <c r="BI66"/>
    </row>
    <row r="67" spans="18:61">
      <c r="R67"/>
      <c r="S67"/>
      <c r="T67"/>
      <c r="U67"/>
      <c r="V67"/>
      <c r="W67"/>
      <c r="X67"/>
      <c r="Y67"/>
      <c r="Z67"/>
      <c r="AA67"/>
      <c r="AB67"/>
      <c r="AC67"/>
      <c r="AD67"/>
      <c r="AE67"/>
      <c r="AF67"/>
      <c r="AG67"/>
      <c r="AH67"/>
      <c r="AI67"/>
      <c r="AZ67"/>
      <c r="BI67"/>
    </row>
    <row r="68" spans="18:61">
      <c r="R68"/>
      <c r="S68"/>
      <c r="T68"/>
      <c r="U68"/>
      <c r="V68"/>
      <c r="W68"/>
      <c r="X68"/>
      <c r="Y68"/>
      <c r="Z68"/>
      <c r="AA68"/>
      <c r="AB68"/>
      <c r="AC68"/>
      <c r="AD68"/>
      <c r="AE68"/>
      <c r="AF68"/>
      <c r="AG68"/>
      <c r="AH68"/>
      <c r="AI68"/>
      <c r="AZ68"/>
      <c r="BI68"/>
    </row>
    <row r="69" spans="18:61">
      <c r="R69"/>
      <c r="S69"/>
      <c r="T69"/>
      <c r="U69"/>
      <c r="V69"/>
      <c r="W69"/>
      <c r="X69"/>
      <c r="Y69"/>
      <c r="Z69"/>
      <c r="AA69"/>
      <c r="AB69"/>
      <c r="AC69"/>
      <c r="AD69"/>
      <c r="AE69"/>
      <c r="AF69"/>
      <c r="AG69"/>
      <c r="AH69"/>
      <c r="AI69"/>
      <c r="AZ69"/>
      <c r="BI69"/>
    </row>
    <row r="70" spans="18:61">
      <c r="R70"/>
      <c r="S70"/>
      <c r="T70"/>
      <c r="U70"/>
      <c r="V70"/>
      <c r="W70"/>
      <c r="X70"/>
      <c r="Y70"/>
      <c r="Z70"/>
      <c r="AA70"/>
      <c r="AB70"/>
      <c r="AC70"/>
      <c r="AD70"/>
      <c r="AE70"/>
      <c r="AF70"/>
      <c r="AG70"/>
      <c r="AH70"/>
      <c r="AI70"/>
      <c r="AZ70"/>
      <c r="BI70"/>
    </row>
    <row r="71" spans="18:61">
      <c r="R71"/>
      <c r="S71"/>
      <c r="T71"/>
      <c r="U71"/>
      <c r="V71"/>
      <c r="W71"/>
      <c r="X71"/>
      <c r="Y71"/>
      <c r="Z71"/>
      <c r="AA71"/>
      <c r="AB71"/>
      <c r="AC71"/>
      <c r="AD71"/>
      <c r="AE71"/>
      <c r="AF71"/>
      <c r="AG71"/>
      <c r="AH71"/>
      <c r="AI71"/>
      <c r="AZ71"/>
      <c r="BI71"/>
    </row>
    <row r="72" spans="18:61">
      <c r="R72"/>
      <c r="S72"/>
      <c r="T72"/>
      <c r="U72"/>
      <c r="V72"/>
      <c r="W72"/>
      <c r="X72"/>
      <c r="Y72"/>
      <c r="Z72"/>
      <c r="AA72"/>
      <c r="AB72"/>
      <c r="AC72"/>
      <c r="AD72"/>
      <c r="AE72"/>
      <c r="AF72"/>
      <c r="AG72"/>
      <c r="AH72"/>
      <c r="AI72"/>
      <c r="AZ72"/>
      <c r="BI72"/>
    </row>
    <row r="73" spans="18:61">
      <c r="R73"/>
      <c r="S73"/>
      <c r="T73"/>
      <c r="U73"/>
      <c r="V73"/>
      <c r="W73"/>
      <c r="X73"/>
      <c r="Y73"/>
      <c r="Z73"/>
      <c r="AA73"/>
      <c r="AB73"/>
      <c r="AC73"/>
      <c r="AD73"/>
      <c r="AE73"/>
      <c r="AF73"/>
      <c r="AG73"/>
      <c r="AH73"/>
      <c r="AI73"/>
      <c r="AZ73"/>
      <c r="BI73"/>
    </row>
    <row r="74" spans="18:61">
      <c r="R74"/>
      <c r="S74"/>
      <c r="T74"/>
      <c r="U74"/>
      <c r="V74"/>
      <c r="W74"/>
      <c r="X74"/>
      <c r="Y74"/>
      <c r="Z74"/>
      <c r="AA74"/>
      <c r="AB74"/>
      <c r="AC74"/>
      <c r="AD74"/>
      <c r="AE74"/>
      <c r="AF74"/>
      <c r="AG74"/>
      <c r="AH74"/>
      <c r="AI74"/>
      <c r="AZ74"/>
      <c r="BI74"/>
    </row>
    <row r="75" spans="18:61">
      <c r="R75"/>
      <c r="S75"/>
      <c r="T75"/>
      <c r="U75"/>
      <c r="V75"/>
      <c r="W75"/>
      <c r="X75"/>
      <c r="Y75"/>
      <c r="Z75"/>
      <c r="AA75"/>
      <c r="AB75"/>
      <c r="AC75"/>
      <c r="AD75"/>
      <c r="AE75"/>
      <c r="AF75"/>
      <c r="AG75"/>
      <c r="AH75"/>
      <c r="AI75"/>
      <c r="AZ75"/>
      <c r="BI75"/>
    </row>
    <row r="76" spans="18:61">
      <c r="R76"/>
      <c r="S76"/>
      <c r="T76"/>
      <c r="U76"/>
      <c r="V76"/>
      <c r="W76"/>
      <c r="X76"/>
      <c r="Y76"/>
      <c r="Z76"/>
      <c r="AA76"/>
      <c r="AB76"/>
      <c r="AC76"/>
      <c r="AD76"/>
      <c r="AE76"/>
      <c r="AF76"/>
      <c r="AG76"/>
      <c r="AH76"/>
      <c r="AI76"/>
      <c r="AZ76"/>
      <c r="BI76"/>
    </row>
    <row r="77" spans="18:61">
      <c r="R77"/>
      <c r="S77"/>
      <c r="T77"/>
      <c r="U77"/>
      <c r="V77"/>
      <c r="W77"/>
      <c r="X77"/>
      <c r="Y77"/>
      <c r="Z77"/>
      <c r="AA77"/>
      <c r="AB77"/>
      <c r="AC77"/>
      <c r="AD77"/>
      <c r="AE77"/>
      <c r="AF77"/>
      <c r="AG77"/>
      <c r="AH77"/>
      <c r="AI77"/>
      <c r="AZ77"/>
      <c r="BI77"/>
    </row>
    <row r="78" spans="18:61">
      <c r="R78"/>
      <c r="S78"/>
      <c r="T78"/>
      <c r="U78"/>
      <c r="V78"/>
      <c r="W78"/>
      <c r="X78"/>
      <c r="Y78"/>
      <c r="Z78"/>
      <c r="AA78"/>
      <c r="AB78"/>
      <c r="AC78"/>
      <c r="AD78"/>
      <c r="AE78"/>
      <c r="AF78"/>
      <c r="AG78"/>
      <c r="AH78"/>
      <c r="AI78"/>
      <c r="AZ78"/>
      <c r="BI78"/>
    </row>
    <row r="79" spans="18:61">
      <c r="R79"/>
      <c r="S79"/>
      <c r="T79"/>
      <c r="U79"/>
      <c r="V79"/>
      <c r="W79"/>
      <c r="X79"/>
      <c r="Y79"/>
      <c r="Z79"/>
      <c r="AA79"/>
      <c r="AB79"/>
      <c r="AC79"/>
      <c r="AD79"/>
      <c r="AE79"/>
      <c r="AF79"/>
      <c r="AG79"/>
      <c r="AH79"/>
      <c r="AI79"/>
      <c r="AZ79"/>
      <c r="BI79"/>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Z79"/>
  <sheetViews>
    <sheetView topLeftCell="E1" zoomScale="80" zoomScaleNormal="80" workbookViewId="0">
      <selection activeCell="G6" sqref="G6:K6"/>
    </sheetView>
  </sheetViews>
  <sheetFormatPr defaultColWidth="8.85546875" defaultRowHeight="15" outlineLevelCol="1"/>
  <cols>
    <col min="1" max="1" width="37.42578125" customWidth="1"/>
    <col min="3" max="3" width="23.28515625" customWidth="1"/>
    <col min="4" max="5" width="30.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47" style="195" customWidth="1"/>
    <col min="36" max="36" width="30.42578125" customWidth="1"/>
    <col min="37" max="37" width="12" customWidth="1"/>
    <col min="39" max="39" width="53.7109375" customWidth="1"/>
    <col min="40" max="40" width="28" customWidth="1"/>
    <col min="41" max="41" width="15.28515625" customWidth="1"/>
    <col min="43" max="43" width="48.42578125" customWidth="1"/>
    <col min="44" max="44" width="29.28515625" customWidth="1"/>
    <col min="46" max="49" width="16.140625" customWidth="1"/>
    <col min="50" max="50" width="106.42578125" customWidth="1"/>
    <col min="52" max="52" width="20.42578125" style="210" customWidth="1"/>
    <col min="53" max="53" width="18.42578125" customWidth="1"/>
    <col min="56" max="56" width="4" customWidth="1"/>
    <col min="57" max="57" width="35.85546875" customWidth="1"/>
    <col min="58" max="58" width="25.42578125" customWidth="1"/>
    <col min="59" max="59" width="22.28515625" customWidth="1"/>
    <col min="60" max="60" width="8.85546875" hidden="1" customWidth="1"/>
    <col min="61" max="61" width="86.7109375" style="16" customWidth="1"/>
    <col min="62" max="62" width="19.7109375" customWidth="1"/>
    <col min="63" max="63" width="16.140625" customWidth="1"/>
    <col min="64" max="64" width="17.140625" customWidth="1"/>
    <col min="66" max="66" width="10.85546875" customWidth="1"/>
  </cols>
  <sheetData>
    <row r="1" spans="1:73" ht="19.5" thickBot="1">
      <c r="G1" s="218" t="str">
        <f>UPPER(H5)</f>
        <v>ODS_CUST_DEMG_T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DB_CUSTBASE_PRODREFRESH.ods_cust_demg_t acquisition_date = "22-APR-17" limit 10000;'&gt;DB_CUSTBASE_PRODREFRESH_DB_CUSTBASE_PRODREFRESH.ods_cust_demg_t_10k_sample.txt;</v>
      </c>
    </row>
    <row r="4" spans="1:73" ht="15.75" thickBot="1">
      <c r="G4" s="3" t="s">
        <v>88</v>
      </c>
      <c r="H4" s="219" t="str">
        <f>LEFT(H6,(FIND(".",H6)-1))</f>
        <v>DB_CUSTBASE_PRODREFRESH</v>
      </c>
      <c r="I4" s="219"/>
      <c r="J4" s="219"/>
      <c r="K4" s="219"/>
      <c r="L4" s="219"/>
      <c r="M4" s="219"/>
      <c r="N4" s="40" t="s">
        <v>108</v>
      </c>
      <c r="AM4" s="15" t="s">
        <v>4049</v>
      </c>
      <c r="BE4" s="15" t="s">
        <v>4049</v>
      </c>
      <c r="BU4" t="s">
        <v>4547</v>
      </c>
    </row>
    <row r="5" spans="1:73">
      <c r="B5" s="9"/>
      <c r="G5" s="3" t="s">
        <v>89</v>
      </c>
      <c r="H5" s="219" t="str">
        <f>RIGHT(H6,(LEN(H6)-(FIND(".",H6))))</f>
        <v>ods_cust_demg_t</v>
      </c>
      <c r="I5" s="219"/>
      <c r="J5" s="219"/>
      <c r="K5" s="219"/>
      <c r="L5" s="219"/>
      <c r="M5" s="219"/>
      <c r="AM5" s="60" t="s">
        <v>4548</v>
      </c>
      <c r="BE5" s="60" t="s">
        <v>4549</v>
      </c>
    </row>
    <row r="6" spans="1:73">
      <c r="G6" s="3" t="s">
        <v>90</v>
      </c>
      <c r="H6" s="5" t="s">
        <v>4447</v>
      </c>
      <c r="I6" s="221"/>
      <c r="J6" s="221"/>
      <c r="K6" s="221"/>
      <c r="L6" s="221"/>
      <c r="M6" s="37"/>
      <c r="AI6" s="33" t="s">
        <v>4050</v>
      </c>
      <c r="AJ6" s="199" t="s">
        <v>4051</v>
      </c>
      <c r="AM6" s="9" t="s">
        <v>4127</v>
      </c>
      <c r="AQ6" s="203" t="s">
        <v>4201</v>
      </c>
      <c r="AX6" s="206" t="s">
        <v>4203</v>
      </c>
      <c r="BA6" s="33" t="s">
        <v>4052</v>
      </c>
      <c r="BE6" s="9" t="s">
        <v>4127</v>
      </c>
      <c r="BI6" s="203" t="s">
        <v>4201</v>
      </c>
      <c r="BK6" s="209"/>
    </row>
    <row r="7" spans="1:73" ht="15.75" thickBot="1">
      <c r="G7" s="3" t="s">
        <v>91</v>
      </c>
      <c r="H7" s="10">
        <v>42906</v>
      </c>
      <c r="I7" s="219"/>
      <c r="J7" s="4"/>
      <c r="K7" s="4"/>
      <c r="L7" s="12"/>
      <c r="M7" s="12"/>
      <c r="AT7" t="str">
        <f>"select * from db_custscience_interns."&amp;"SUMMARY_of_"&amp;$H$4&amp;"_"&amp;$H$5&amp;"_distinct_values_table_stats"</f>
        <v>select * from db_custscience_interns.SUMMARY_of_DB_CUSTBASE_PRODREFRESH_ods_cust_demg_t_distinct_values_table_stats</v>
      </c>
    </row>
    <row r="8" spans="1:73" ht="15.75" thickBot="1">
      <c r="A8" t="s">
        <v>3067</v>
      </c>
      <c r="G8" s="3" t="s">
        <v>92</v>
      </c>
      <c r="H8" s="13"/>
      <c r="I8" s="14"/>
      <c r="J8" s="4"/>
      <c r="K8" s="4"/>
    </row>
    <row r="9" spans="1:73">
      <c r="A9" t="s">
        <v>4550</v>
      </c>
      <c r="G9" s="15" t="s">
        <v>93</v>
      </c>
      <c r="H9" s="16"/>
      <c r="I9" s="16"/>
      <c r="J9" s="4"/>
      <c r="K9" s="4"/>
      <c r="BL9" t="str">
        <f>"select * from db_custscience_interns."&amp;"SUMMARY_of_"&amp;$H$4&amp;"_"&amp;$H$5&amp;"_null_value_count_table_stats"</f>
        <v>select * from db_custscience_interns.SUMMARY_of_DB_CUSTBASE_PRODREFRESH_ods_cust_demg_t_null_value_count_table_stats</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DB_CUSTBASE_PRODREFRESH.ods_cust_demg_t</v>
      </c>
      <c r="AN11" s="205" t="s">
        <v>4553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db_custscience_interns.SUMMARY_of_DB_CUSTBASE_PRODREFRESH_ods_cust_demg_t_distinct_values_table_stats (col_id int, distinct_values bigint) Row format delimited Fields terminated by '\t' Lines terminated by '\n'  Stored as textfile ;</v>
      </c>
      <c r="AR11" s="205" t="s">
        <v>4554</v>
      </c>
      <c r="BE11" s="209" t="str">
        <f>"from "&amp;$H$6</f>
        <v>from DB_CUSTBASE_PRODREFRESH.ods_cust_demg_t</v>
      </c>
      <c r="BF11" s="32" t="s">
        <v>4553</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db_custscience_interns.SUMMARY_of_DB_CUSTBASE_PRODREFRESH_ods_cust_demg_t_null_value_count_table_stats (col_id int, null_value_count bigint) Row format delimited Fields terminated by '\t' Lines terminated by '\n'  Stored as textfile ;</v>
      </c>
      <c r="BJ11" s="32" t="s">
        <v>4555</v>
      </c>
      <c r="BL11" s="212" t="s">
        <v>2</v>
      </c>
    </row>
    <row r="12" spans="1:73">
      <c r="A12" s="222" t="s">
        <v>4556</v>
      </c>
      <c r="B12" s="16" t="str">
        <f>TRIM(A12)</f>
        <v>address_type        string                                  </v>
      </c>
      <c r="C12" s="20">
        <f>SEARCH(" ",B12)</f>
        <v>14</v>
      </c>
      <c r="D12" s="20">
        <f>IFERROR(SEARCH(" ",B12,C12+1),0)</f>
        <v>16</v>
      </c>
      <c r="E12" s="20">
        <f>LEN(B12)</f>
        <v>60</v>
      </c>
      <c r="F12" s="20"/>
      <c r="G12" s="62" t="str">
        <f t="shared" ref="G12:G43" si="0">UPPER(LEFT(B12,C12-1))</f>
        <v>ADDRESS_TYPE </v>
      </c>
      <c r="H12" s="62" t="str">
        <f t="shared" ref="H12:H43" si="1">TRIM(RIGHT(A12,LEN(A12) - (C12+1)))</f>
        <v>    string                                  </v>
      </c>
      <c r="I12" s="223">
        <v>1</v>
      </c>
      <c r="J12" s="224">
        <f t="shared" ref="J12:J73" si="2">VLOOKUP($I12,$AU:$AV,2,FALSE)</f>
        <v>9</v>
      </c>
      <c r="K12" s="224">
        <f t="shared" ref="K12:K73" si="3">VLOOKUP($I12,$BM:$BN,2,FALSE)</f>
        <v>2095472</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db_custscience_interns.col_1_DB_CUSTBASE_PRODREFRESH_ods_cust_demg_t_distinct_values_table_stats (col_id int, distinct_values bigint) Row format delimited Fields terminated by '\t' Lines terminated by '\n'  Stored as textfile ;</v>
      </c>
      <c r="AJ12" t="s">
        <v>4557</v>
      </c>
      <c r="AM12" s="16" t="str">
        <f>"insert into table "&amp;"db_custscience_interns."&amp;$AH12&amp;"_"&amp;$H$4&amp;"_"&amp;$H$5&amp;"_distinct_values_table_stats select "&amp;"'"&amp;$I12&amp;"'"&amp;" as col_id, count (distinct "&amp;$G12&amp;") as distinct_values"</f>
        <v>insert into table db_custscience_interns.col_1_DB_CUSTBASE_PRODREFRESH_ods_cust_demg_t_distinct_values_table_stats select '1' as col_id, count (distinct ADDRESS_TYPE ) as distinct_values</v>
      </c>
      <c r="AN12" t="s">
        <v>4558</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db_custscience_interns.SUMMARY_of_DB_CUSTBASE_PRODREFRESH_ods_cust_demg_t_distinct_values_table_stats select col_id, distinct_values from db_custscience_interns.col_1_DB_CUSTBASE_PRODREFRESH_ods_cust_demg_t_distinct_values_table_stats ;</v>
      </c>
      <c r="AR12" t="s">
        <v>4559</v>
      </c>
      <c r="AT12" s="212" t="s">
        <v>4560</v>
      </c>
      <c r="AU12" s="212">
        <v>1</v>
      </c>
      <c r="AV12" s="212">
        <v>9</v>
      </c>
      <c r="AX12" s="16" t="str">
        <f>"drop table db_custscience_interns."&amp;$AH12&amp;"_"&amp;$H$4&amp;"_"&amp;$H$5&amp;"_distinct_values_table_stats;"</f>
        <v>drop table db_custscience_interns.col_1_DB_CUSTBASE_PRODREFRESH_ods_cust_demg_t_distinct_values_table_stats;</v>
      </c>
      <c r="AY12" t="s">
        <v>4561</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db_custscience_interns.col_1_DB_CUSTBASE_PRODREFRESH_ods_cust_demg_t_null_value_count_table_stats (col_id int, null_value_count bigint) Row format delimited Fields terminated by '\t' Lines terminated by '\n'  Stored as textfile ;</v>
      </c>
      <c r="BB12" t="s">
        <v>4562</v>
      </c>
      <c r="BE12" s="16" t="str">
        <f t="shared" ref="BE12:BE73" si="4">"insert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db_custscience_interns.col_1_DB_CUSTBASE_PRODREFRESH_ods_cust_demg_t_null_value_count_table_stats select '1' as col_id, count (cust_key) as null_value_count where ADDRESS_TYPE  IS NULL </v>
      </c>
      <c r="BF12" t="s">
        <v>4563</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db_custscience_interns.SUMMARY_of_DB_CUSTBASE_PRODREFRESH_ods_cust_demg_t_null_value_count_table_stats select col_id, null_value_count from db_custscience_interns.col_1_DB_CUSTBASE_PRODREFRESH_ods_cust_demg_t_null_value_count_table_stats ;</v>
      </c>
      <c r="BJ12" t="s">
        <v>4564</v>
      </c>
      <c r="BL12" s="212" t="s">
        <v>4565</v>
      </c>
      <c r="BM12" s="212">
        <v>1</v>
      </c>
      <c r="BN12" s="212">
        <v>2095472</v>
      </c>
      <c r="BP12" s="16" t="str">
        <f>"drop table db_custscience_interns."&amp;$AH12&amp;"_"&amp;$H$4&amp;"_"&amp;$H$5&amp;"_null_value_count_table_stats ;"</f>
        <v>drop table db_custscience_interns.col_1_DB_CUSTBASE_PRODREFRESH_ods_cust_demg_t_null_value_count_table_stats ;</v>
      </c>
      <c r="BQ12" t="s">
        <v>4566</v>
      </c>
    </row>
    <row r="13" spans="1:73">
      <c r="A13" s="222" t="s">
        <v>4567</v>
      </c>
      <c r="B13" s="16" t="str">
        <f t="shared" ref="B13:B45" si="5">TRIM(A13)</f>
        <v>adjusted_net_worth  double                                  </v>
      </c>
      <c r="C13" s="20">
        <f t="shared" ref="C13:C45" si="6">SEARCH(" ",B13)</f>
        <v>20</v>
      </c>
      <c r="D13" s="20">
        <f t="shared" ref="D13:D45" si="7">IFERROR(SEARCH(" ",B13,C13+1),0)</f>
        <v>27</v>
      </c>
      <c r="E13" s="20"/>
      <c r="F13" s="20"/>
      <c r="G13" s="36" t="str">
        <f t="shared" si="0"/>
        <v>ADJUSTED_NET_WORTH </v>
      </c>
      <c r="H13" s="36" t="str">
        <f t="shared" si="1"/>
        <v>ouble                                  </v>
      </c>
      <c r="I13" s="226">
        <v>2</v>
      </c>
      <c r="J13" s="224">
        <f t="shared" si="2"/>
        <v>1099369</v>
      </c>
      <c r="K13" s="224">
        <f t="shared" si="3"/>
        <v>7795273</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5" si="8">"col_"&amp;I13</f>
        <v>col_2</v>
      </c>
      <c r="AI13" s="196" t="str">
        <f t="shared" ref="AI13:AI73"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db_custscience_interns.col_2_DB_CUSTBASE_PRODREFRESH_ods_cust_demg_t_distinct_values_table_stats (col_id int, distinct_values bigint) Row format delimited Fields terminated by '\t' Lines terminated by '\n'  Stored as textfile ;</v>
      </c>
      <c r="AJ13" t="s">
        <v>4568</v>
      </c>
      <c r="AM13" s="16" t="str">
        <f t="shared" ref="AM13:AM73" si="10">"insert into table "&amp;"db_custscience_interns."&amp;$AH13&amp;"_"&amp;$H$4&amp;"_"&amp;$H$5&amp;"_distinct_values_table_stats select "&amp;"'"&amp;$I13&amp;"'"&amp;" as col_id, count (distinct "&amp;$G13&amp;") as distinct_values"</f>
        <v>insert into table db_custscience_interns.col_2_DB_CUSTBASE_PRODREFRESH_ods_cust_demg_t_distinct_values_table_stats select '2' as col_id, count (distinct ADJUSTED_NET_WORTH ) as distinct_values</v>
      </c>
      <c r="AN13" t="s">
        <v>4569</v>
      </c>
      <c r="AQ13" s="16" t="str">
        <f t="shared" ref="AQ13:AQ73"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db_custscience_interns.SUMMARY_of_DB_CUSTBASE_PRODREFRESH_ods_cust_demg_t_distinct_values_table_stats select col_id, distinct_values from db_custscience_interns.col_2_DB_CUSTBASE_PRODREFRESH_ods_cust_demg_t_distinct_values_table_stats ;</v>
      </c>
      <c r="AR13" t="s">
        <v>4570</v>
      </c>
      <c r="AT13" s="212" t="s">
        <v>4571</v>
      </c>
      <c r="AU13" s="212">
        <v>2</v>
      </c>
      <c r="AV13" s="212">
        <v>1099369</v>
      </c>
      <c r="AX13" s="16" t="str">
        <f t="shared" ref="AX13:AX73" si="12">"drop table db_custscience_interns."&amp;$AH13&amp;"_"&amp;$H$4&amp;"_"&amp;$H$5&amp;"_distinct_values_table_stats;"</f>
        <v>drop table db_custscience_interns.col_2_DB_CUSTBASE_PRODREFRESH_ods_cust_demg_t_distinct_values_table_stats;</v>
      </c>
      <c r="AY13" t="s">
        <v>4572</v>
      </c>
      <c r="BA13" s="16" t="str">
        <f t="shared" ref="BA13:BA73"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db_custscience_interns.col_2_DB_CUSTBASE_PRODREFRESH_ods_cust_demg_t_null_value_count_table_stats (col_id int, null_value_count bigint) Row format delimited Fields terminated by '\t' Lines terminated by '\n'  Stored as textfile ;</v>
      </c>
      <c r="BB13" t="s">
        <v>4573</v>
      </c>
      <c r="BE13" s="16" t="str">
        <f t="shared" si="4"/>
        <v xml:space="preserve">insert into table db_custscience_interns.col_2_DB_CUSTBASE_PRODREFRESH_ods_cust_demg_t_null_value_count_table_stats select '2' as col_id, count (cust_key) as null_value_count where ADJUSTED_NET_WORTH  IS NULL </v>
      </c>
      <c r="BF13" t="s">
        <v>4574</v>
      </c>
      <c r="BI13" s="16" t="str">
        <f t="shared" ref="BI13:BI73"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db_custscience_interns.SUMMARY_of_DB_CUSTBASE_PRODREFRESH_ods_cust_demg_t_null_value_count_table_stats select col_id, null_value_count from db_custscience_interns.col_2_DB_CUSTBASE_PRODREFRESH_ods_cust_demg_t_null_value_count_table_stats ;</v>
      </c>
      <c r="BJ13" t="s">
        <v>4575</v>
      </c>
      <c r="BL13" s="212" t="s">
        <v>4576</v>
      </c>
      <c r="BM13" s="212">
        <v>2</v>
      </c>
      <c r="BN13" s="212">
        <v>7795273</v>
      </c>
      <c r="BP13" s="16" t="str">
        <f t="shared" ref="BP13:BP73" si="15">"drop table db_custscience_interns."&amp;$AH13&amp;"_"&amp;$H$4&amp;"_"&amp;$H$5&amp;"_null_value_count_table_stats ;"</f>
        <v>drop table db_custscience_interns.col_2_DB_CUSTBASE_PRODREFRESH_ods_cust_demg_t_null_value_count_table_stats ;</v>
      </c>
      <c r="BQ13" t="s">
        <v>4577</v>
      </c>
    </row>
    <row r="14" spans="1:73">
      <c r="A14" s="222" t="s">
        <v>4578</v>
      </c>
      <c r="B14" s="16" t="str">
        <f t="shared" si="5"/>
        <v>age                 bigint                                  </v>
      </c>
      <c r="C14" s="20">
        <f t="shared" si="6"/>
        <v>4</v>
      </c>
      <c r="D14" s="20">
        <f t="shared" si="7"/>
        <v>6</v>
      </c>
      <c r="E14" s="20"/>
      <c r="F14" s="20"/>
      <c r="G14" s="36" t="str">
        <f t="shared" si="0"/>
        <v>AGE</v>
      </c>
      <c r="H14" s="36" t="str">
        <f t="shared" si="1"/>
        <v>              bigint                                  </v>
      </c>
      <c r="I14" s="226">
        <v>3</v>
      </c>
      <c r="J14" s="224">
        <f t="shared" si="2"/>
        <v>83</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db_custscience_interns.col_3_DB_CUSTBASE_PRODREFRESH_ods_cust_demg_t_distinct_values_table_stats (col_id int, distinct_values bigint) Row format delimited Fields terminated by '\t' Lines terminated by '\n'  Stored as textfile ;</v>
      </c>
      <c r="AJ14" t="s">
        <v>4579</v>
      </c>
      <c r="AM14" s="16" t="str">
        <f t="shared" si="10"/>
        <v>insert into table db_custscience_interns.col_3_DB_CUSTBASE_PRODREFRESH_ods_cust_demg_t_distinct_values_table_stats select '3' as col_id, count (distinct AGE) as distinct_values</v>
      </c>
      <c r="AN14" t="s">
        <v>4580</v>
      </c>
      <c r="AQ14" s="16" t="str">
        <f t="shared" si="11"/>
        <v>insert into table db_custscience_interns.SUMMARY_of_DB_CUSTBASE_PRODREFRESH_ods_cust_demg_t_distinct_values_table_stats select col_id, distinct_values from db_custscience_interns.col_3_DB_CUSTBASE_PRODREFRESH_ods_cust_demg_t_distinct_values_table_stats ;</v>
      </c>
      <c r="AR14" t="s">
        <v>4581</v>
      </c>
      <c r="AT14" s="212" t="s">
        <v>4582</v>
      </c>
      <c r="AU14" s="212">
        <v>11</v>
      </c>
      <c r="AV14" s="212">
        <v>8</v>
      </c>
      <c r="AX14" s="16" t="str">
        <f t="shared" si="12"/>
        <v>drop table db_custscience_interns.col_3_DB_CUSTBASE_PRODREFRESH_ods_cust_demg_t_distinct_values_table_stats;</v>
      </c>
      <c r="AY14" t="s">
        <v>4583</v>
      </c>
      <c r="BA14" s="16" t="str">
        <f t="shared" si="13"/>
        <v>create table db_custscience_interns.col_3_DB_CUSTBASE_PRODREFRESH_ods_cust_demg_t_null_value_count_table_stats (col_id int, null_value_count bigint) Row format delimited Fields terminated by '\t' Lines terminated by '\n'  Stored as textfile ;</v>
      </c>
      <c r="BB14" t="s">
        <v>4584</v>
      </c>
      <c r="BE14" s="16" t="str">
        <f t="shared" si="4"/>
        <v xml:space="preserve">insert into table db_custscience_interns.col_3_DB_CUSTBASE_PRODREFRESH_ods_cust_demg_t_null_value_count_table_stats select '3' as col_id, count (cust_key) as null_value_count where AGE IS NULL </v>
      </c>
      <c r="BF14" t="s">
        <v>4585</v>
      </c>
      <c r="BI14" s="16" t="str">
        <f t="shared" si="14"/>
        <v>insert into table db_custscience_interns.SUMMARY_of_DB_CUSTBASE_PRODREFRESH_ods_cust_demg_t_null_value_count_table_stats select col_id, null_value_count from db_custscience_interns.col_3_DB_CUSTBASE_PRODREFRESH_ods_cust_demg_t_null_value_count_table_stats ;</v>
      </c>
      <c r="BJ14" t="s">
        <v>4586</v>
      </c>
      <c r="BL14" s="212" t="s">
        <v>4587</v>
      </c>
      <c r="BM14" s="212">
        <v>11</v>
      </c>
      <c r="BN14" s="212">
        <v>23263155</v>
      </c>
      <c r="BP14" s="16" t="str">
        <f t="shared" si="15"/>
        <v>drop table db_custscience_interns.col_3_DB_CUSTBASE_PRODREFRESH_ods_cust_demg_t_null_value_count_table_stats ;</v>
      </c>
      <c r="BQ14" t="s">
        <v>4588</v>
      </c>
    </row>
    <row r="15" spans="1:73">
      <c r="A15" s="222" t="s">
        <v>4589</v>
      </c>
      <c r="B15" s="16" t="str">
        <f t="shared" si="5"/>
        <v>age_range_in_hh     bigint                                  </v>
      </c>
      <c r="C15" s="20">
        <f t="shared" si="6"/>
        <v>16</v>
      </c>
      <c r="D15" s="20">
        <f t="shared" si="7"/>
        <v>18</v>
      </c>
      <c r="E15" s="20"/>
      <c r="F15" s="20"/>
      <c r="G15" s="36" t="str">
        <f t="shared" si="0"/>
        <v>AGE_RANGE_IN_HH</v>
      </c>
      <c r="H15" s="36" t="str">
        <f t="shared" si="1"/>
        <v>  bigint                                  </v>
      </c>
      <c r="I15" s="226">
        <v>4</v>
      </c>
      <c r="J15" s="224">
        <f t="shared" si="2"/>
        <v>82</v>
      </c>
      <c r="K15" s="224">
        <f t="shared" si="3"/>
        <v>7795273</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db_custscience_interns.col_4_DB_CUSTBASE_PRODREFRESH_ods_cust_demg_t_distinct_values_table_stats (col_id int, distinct_values bigint) Row format delimited Fields terminated by '\t' Lines terminated by '\n'  Stored as textfile ;</v>
      </c>
      <c r="AJ15" t="s">
        <v>4590</v>
      </c>
      <c r="AM15" s="16" t="str">
        <f t="shared" si="10"/>
        <v>insert into table db_custscience_interns.col_4_DB_CUSTBASE_PRODREFRESH_ods_cust_demg_t_distinct_values_table_stats select '4' as col_id, count (distinct AGE_RANGE_IN_HH) as distinct_values</v>
      </c>
      <c r="AN15" t="s">
        <v>4591</v>
      </c>
      <c r="AQ15" s="16" t="str">
        <f t="shared" si="11"/>
        <v>insert into table db_custscience_interns.SUMMARY_of_DB_CUSTBASE_PRODREFRESH_ods_cust_demg_t_distinct_values_table_stats select col_id, distinct_values from db_custscience_interns.col_4_DB_CUSTBASE_PRODREFRESH_ods_cust_demg_t_distinct_values_table_stats ;</v>
      </c>
      <c r="AR15" t="s">
        <v>4592</v>
      </c>
      <c r="AT15" s="212" t="s">
        <v>4593</v>
      </c>
      <c r="AU15" s="212">
        <v>12</v>
      </c>
      <c r="AV15" s="212">
        <v>60690683</v>
      </c>
      <c r="AX15" s="16" t="str">
        <f t="shared" si="12"/>
        <v>drop table db_custscience_interns.col_4_DB_CUSTBASE_PRODREFRESH_ods_cust_demg_t_distinct_values_table_stats;</v>
      </c>
      <c r="AY15" t="s">
        <v>4594</v>
      </c>
      <c r="BA15" s="16" t="str">
        <f t="shared" si="13"/>
        <v>create table db_custscience_interns.col_4_DB_CUSTBASE_PRODREFRESH_ods_cust_demg_t_null_value_count_table_stats (col_id int, null_value_count bigint) Row format delimited Fields terminated by '\t' Lines terminated by '\n'  Stored as textfile ;</v>
      </c>
      <c r="BB15" t="s">
        <v>4595</v>
      </c>
      <c r="BE15" s="16" t="str">
        <f t="shared" si="4"/>
        <v xml:space="preserve">insert into table db_custscience_interns.col_4_DB_CUSTBASE_PRODREFRESH_ods_cust_demg_t_null_value_count_table_stats select '4' as col_id, count (cust_key) as null_value_count where AGE_RANGE_IN_HH IS NULL </v>
      </c>
      <c r="BF15" t="s">
        <v>4596</v>
      </c>
      <c r="BI15" s="16" t="str">
        <f t="shared" si="14"/>
        <v>insert into table db_custscience_interns.SUMMARY_of_DB_CUSTBASE_PRODREFRESH_ods_cust_demg_t_null_value_count_table_stats select col_id, null_value_count from db_custscience_interns.col_4_DB_CUSTBASE_PRODREFRESH_ods_cust_demg_t_null_value_count_table_stats ;</v>
      </c>
      <c r="BJ15" t="s">
        <v>4597</v>
      </c>
      <c r="BL15" s="212" t="s">
        <v>4598</v>
      </c>
      <c r="BM15" s="212">
        <v>12</v>
      </c>
      <c r="BN15" s="212">
        <v>0</v>
      </c>
      <c r="BP15" s="16" t="str">
        <f t="shared" si="15"/>
        <v>drop table db_custscience_interns.col_4_DB_CUSTBASE_PRODREFRESH_ods_cust_demg_t_null_value_count_table_stats ;</v>
      </c>
      <c r="BQ15" t="s">
        <v>4599</v>
      </c>
    </row>
    <row r="16" spans="1:73">
      <c r="A16" s="222" t="s">
        <v>4600</v>
      </c>
      <c r="B16" s="16" t="str">
        <f t="shared" si="5"/>
        <v>bank_card           string                                  </v>
      </c>
      <c r="C16" s="20">
        <f t="shared" si="6"/>
        <v>10</v>
      </c>
      <c r="D16" s="20">
        <f t="shared" si="7"/>
        <v>12</v>
      </c>
      <c r="E16" s="20"/>
      <c r="F16" s="20"/>
      <c r="G16" s="36" t="str">
        <f t="shared" si="0"/>
        <v>BANK_CARD</v>
      </c>
      <c r="H16" s="36" t="str">
        <f t="shared" si="1"/>
        <v>        string                                  </v>
      </c>
      <c r="I16" s="226">
        <v>5</v>
      </c>
      <c r="J16" s="224">
        <f t="shared" si="2"/>
        <v>2</v>
      </c>
      <c r="K16" s="224">
        <f t="shared" si="3"/>
        <v>17169755</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db_custscience_interns.col_5_DB_CUSTBASE_PRODREFRESH_ods_cust_demg_t_distinct_values_table_stats (col_id int, distinct_values bigint) Row format delimited Fields terminated by '\t' Lines terminated by '\n'  Stored as textfile ;</v>
      </c>
      <c r="AJ16" t="s">
        <v>4601</v>
      </c>
      <c r="AM16" s="16" t="str">
        <f t="shared" si="10"/>
        <v>insert into table db_custscience_interns.col_5_DB_CUSTBASE_PRODREFRESH_ods_cust_demg_t_distinct_values_table_stats select '5' as col_id, count (distinct BANK_CARD) as distinct_values</v>
      </c>
      <c r="AN16" t="s">
        <v>4602</v>
      </c>
      <c r="AQ16" s="16" t="str">
        <f t="shared" si="11"/>
        <v>insert into table db_custscience_interns.SUMMARY_of_DB_CUSTBASE_PRODREFRESH_ods_cust_demg_t_distinct_values_table_stats select col_id, distinct_values from db_custscience_interns.col_5_DB_CUSTBASE_PRODREFRESH_ods_cust_demg_t_distinct_values_table_stats ;</v>
      </c>
      <c r="AR16" t="s">
        <v>4603</v>
      </c>
      <c r="AT16" s="212" t="s">
        <v>4604</v>
      </c>
      <c r="AU16" s="212">
        <v>13</v>
      </c>
      <c r="AV16" s="212">
        <v>211</v>
      </c>
      <c r="AX16" s="16" t="str">
        <f t="shared" si="12"/>
        <v>drop table db_custscience_interns.col_5_DB_CUSTBASE_PRODREFRESH_ods_cust_demg_t_distinct_values_table_stats;</v>
      </c>
      <c r="AY16" t="s">
        <v>4605</v>
      </c>
      <c r="BA16" s="16" t="str">
        <f t="shared" si="13"/>
        <v>create table db_custscience_interns.col_5_DB_CUSTBASE_PRODREFRESH_ods_cust_demg_t_null_value_count_table_stats (col_id int, null_value_count bigint) Row format delimited Fields terminated by '\t' Lines terminated by '\n'  Stored as textfile ;</v>
      </c>
      <c r="BB16" t="s">
        <v>4606</v>
      </c>
      <c r="BE16" s="16" t="str">
        <f t="shared" si="4"/>
        <v xml:space="preserve">insert into table db_custscience_interns.col_5_DB_CUSTBASE_PRODREFRESH_ods_cust_demg_t_null_value_count_table_stats select '5' as col_id, count (cust_key) as null_value_count where BANK_CARD IS NULL </v>
      </c>
      <c r="BF16" t="s">
        <v>4607</v>
      </c>
      <c r="BI16" s="16" t="str">
        <f t="shared" si="14"/>
        <v>insert into table db_custscience_interns.SUMMARY_of_DB_CUSTBASE_PRODREFRESH_ods_cust_demg_t_null_value_count_table_stats select col_id, null_value_count from db_custscience_interns.col_5_DB_CUSTBASE_PRODREFRESH_ods_cust_demg_t_null_value_count_table_stats ;</v>
      </c>
      <c r="BJ16" t="s">
        <v>4608</v>
      </c>
      <c r="BL16" s="212" t="s">
        <v>4609</v>
      </c>
      <c r="BM16" s="212">
        <v>13</v>
      </c>
      <c r="BN16" s="212">
        <v>2146649</v>
      </c>
      <c r="BP16" s="16" t="str">
        <f t="shared" si="15"/>
        <v>drop table db_custscience_interns.col_5_DB_CUSTBASE_PRODREFRESH_ods_cust_demg_t_null_value_count_table_stats ;</v>
      </c>
      <c r="BQ16" t="s">
        <v>4610</v>
      </c>
    </row>
    <row r="17" spans="1:69">
      <c r="A17" s="222" t="s">
        <v>4611</v>
      </c>
      <c r="B17" s="16" t="str">
        <f t="shared" si="5"/>
        <v>cd_link             string                                  </v>
      </c>
      <c r="C17" s="20">
        <f t="shared" si="6"/>
        <v>8</v>
      </c>
      <c r="D17" s="20">
        <f t="shared" si="7"/>
        <v>10</v>
      </c>
      <c r="E17" s="20"/>
      <c r="F17" s="20"/>
      <c r="G17" s="36" t="str">
        <f t="shared" si="0"/>
        <v>CD_LINK</v>
      </c>
      <c r="H17" s="36" t="str">
        <f t="shared" si="1"/>
        <v>          string                                  </v>
      </c>
      <c r="I17" s="226">
        <v>6</v>
      </c>
      <c r="J17" s="224">
        <f t="shared" si="2"/>
        <v>58378317</v>
      </c>
      <c r="K17" s="224">
        <f t="shared" si="3"/>
        <v>0</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db_custscience_interns.col_6_DB_CUSTBASE_PRODREFRESH_ods_cust_demg_t_distinct_values_table_stats (col_id int, distinct_values bigint) Row format delimited Fields terminated by '\t' Lines terminated by '\n'  Stored as textfile ;</v>
      </c>
      <c r="AJ17" t="s">
        <v>4612</v>
      </c>
      <c r="AM17" s="16" t="str">
        <f t="shared" si="10"/>
        <v>insert into table db_custscience_interns.col_6_DB_CUSTBASE_PRODREFRESH_ods_cust_demg_t_distinct_values_table_stats select '6' as col_id, count (distinct CD_LINK) as distinct_values</v>
      </c>
      <c r="AN17" t="s">
        <v>4613</v>
      </c>
      <c r="AQ17" s="16" t="str">
        <f t="shared" si="11"/>
        <v>insert into table db_custscience_interns.SUMMARY_of_DB_CUSTBASE_PRODREFRESH_ods_cust_demg_t_distinct_values_table_stats select col_id, distinct_values from db_custscience_interns.col_6_DB_CUSTBASE_PRODREFRESH_ods_cust_demg_t_distinct_values_table_stats ;</v>
      </c>
      <c r="AR17" t="s">
        <v>4614</v>
      </c>
      <c r="AT17" s="212" t="s">
        <v>4615</v>
      </c>
      <c r="AU17" s="212">
        <v>14</v>
      </c>
      <c r="AV17" s="212">
        <v>201</v>
      </c>
      <c r="AX17" s="16" t="str">
        <f t="shared" si="12"/>
        <v>drop table db_custscience_interns.col_6_DB_CUSTBASE_PRODREFRESH_ods_cust_demg_t_distinct_values_table_stats;</v>
      </c>
      <c r="AY17" t="s">
        <v>4616</v>
      </c>
      <c r="BA17" s="16" t="str">
        <f t="shared" si="13"/>
        <v>create table db_custscience_interns.col_6_DB_CUSTBASE_PRODREFRESH_ods_cust_demg_t_null_value_count_table_stats (col_id int, null_value_count bigint) Row format delimited Fields terminated by '\t' Lines terminated by '\n'  Stored as textfile ;</v>
      </c>
      <c r="BB17" t="s">
        <v>4617</v>
      </c>
      <c r="BE17" s="16" t="str">
        <f t="shared" si="4"/>
        <v xml:space="preserve">insert into table db_custscience_interns.col_6_DB_CUSTBASE_PRODREFRESH_ods_cust_demg_t_null_value_count_table_stats select '6' as col_id, count (cust_key) as null_value_count where CD_LINK IS NULL </v>
      </c>
      <c r="BF17" t="s">
        <v>4618</v>
      </c>
      <c r="BI17" s="16" t="str">
        <f t="shared" si="14"/>
        <v>insert into table db_custscience_interns.SUMMARY_of_DB_CUSTBASE_PRODREFRESH_ods_cust_demg_t_null_value_count_table_stats select col_id, null_value_count from db_custscience_interns.col_6_DB_CUSTBASE_PRODREFRESH_ods_cust_demg_t_null_value_count_table_stats ;</v>
      </c>
      <c r="BJ17" t="s">
        <v>4619</v>
      </c>
      <c r="BL17" s="212" t="s">
        <v>4620</v>
      </c>
      <c r="BM17" s="212">
        <v>14</v>
      </c>
      <c r="BN17" s="212">
        <v>10858291</v>
      </c>
      <c r="BP17" s="16" t="str">
        <f t="shared" si="15"/>
        <v>drop table db_custscience_interns.col_6_DB_CUSTBASE_PRODREFRESH_ods_cust_demg_t_null_value_count_table_stats ;</v>
      </c>
      <c r="BQ17" t="s">
        <v>4621</v>
      </c>
    </row>
    <row r="18" spans="1:69">
      <c r="A18" s="222" t="s">
        <v>4622</v>
      </c>
      <c r="B18" s="16" t="str">
        <f t="shared" si="5"/>
        <v>children_0_3_years  string                                  </v>
      </c>
      <c r="C18" s="20">
        <f t="shared" si="6"/>
        <v>20</v>
      </c>
      <c r="D18" s="20">
        <f t="shared" si="7"/>
        <v>27</v>
      </c>
      <c r="E18" s="20"/>
      <c r="F18" s="20"/>
      <c r="G18" s="36" t="str">
        <f t="shared" si="0"/>
        <v>CHILDREN_0_3_YEARS </v>
      </c>
      <c r="H18" s="36" t="str">
        <f t="shared" si="1"/>
        <v>tring                                  </v>
      </c>
      <c r="I18" s="226">
        <v>7</v>
      </c>
      <c r="J18" s="224">
        <f t="shared" si="2"/>
        <v>4</v>
      </c>
      <c r="K18" s="224">
        <f t="shared" si="3"/>
        <v>50002869</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db_custscience_interns.col_7_DB_CUSTBASE_PRODREFRESH_ods_cust_demg_t_distinct_values_table_stats (col_id int, distinct_values bigint) Row format delimited Fields terminated by '\t' Lines terminated by '\n'  Stored as textfile ;</v>
      </c>
      <c r="AJ18" t="s">
        <v>4623</v>
      </c>
      <c r="AM18" s="16" t="str">
        <f t="shared" si="10"/>
        <v>insert into table db_custscience_interns.col_7_DB_CUSTBASE_PRODREFRESH_ods_cust_demg_t_distinct_values_table_stats select '7' as col_id, count (distinct CHILDREN_0_3_YEARS ) as distinct_values</v>
      </c>
      <c r="AN18" t="s">
        <v>4624</v>
      </c>
      <c r="AQ18" s="16" t="str">
        <f t="shared" si="11"/>
        <v>insert into table db_custscience_interns.SUMMARY_of_DB_CUSTBASE_PRODREFRESH_ods_cust_demg_t_distinct_values_table_stats select col_id, distinct_values from db_custscience_interns.col_7_DB_CUSTBASE_PRODREFRESH_ods_cust_demg_t_distinct_values_table_stats ;</v>
      </c>
      <c r="AR18" t="s">
        <v>4625</v>
      </c>
      <c r="AT18" s="212" t="s">
        <v>4626</v>
      </c>
      <c r="AU18" s="212">
        <v>15</v>
      </c>
      <c r="AV18" s="212">
        <v>1</v>
      </c>
      <c r="AX18" s="16" t="str">
        <f t="shared" si="12"/>
        <v>drop table db_custscience_interns.col_7_DB_CUSTBASE_PRODREFRESH_ods_cust_demg_t_distinct_values_table_stats;</v>
      </c>
      <c r="AY18" t="s">
        <v>4627</v>
      </c>
      <c r="BA18" s="16" t="str">
        <f t="shared" si="13"/>
        <v>create table db_custscience_interns.col_7_DB_CUSTBASE_PRODREFRESH_ods_cust_demg_t_null_value_count_table_stats (col_id int, null_value_count bigint) Row format delimited Fields terminated by '\t' Lines terminated by '\n'  Stored as textfile ;</v>
      </c>
      <c r="BB18" t="s">
        <v>4628</v>
      </c>
      <c r="BE18" s="16" t="str">
        <f t="shared" si="4"/>
        <v xml:space="preserve">insert into table db_custscience_interns.col_7_DB_CUSTBASE_PRODREFRESH_ods_cust_demg_t_null_value_count_table_stats select '7' as col_id, count (cust_key) as null_value_count where CHILDREN_0_3_YEARS  IS NULL </v>
      </c>
      <c r="BF18" t="s">
        <v>4629</v>
      </c>
      <c r="BI18" s="16" t="str">
        <f t="shared" si="14"/>
        <v>insert into table db_custscience_interns.SUMMARY_of_DB_CUSTBASE_PRODREFRESH_ods_cust_demg_t_null_value_count_table_stats select col_id, null_value_count from db_custscience_interns.col_7_DB_CUSTBASE_PRODREFRESH_ods_cust_demg_t_null_value_count_table_stats ;</v>
      </c>
      <c r="BJ18" t="s">
        <v>4630</v>
      </c>
      <c r="BL18" s="212" t="s">
        <v>4631</v>
      </c>
      <c r="BM18" s="212">
        <v>15</v>
      </c>
      <c r="BN18" s="212">
        <v>0</v>
      </c>
      <c r="BP18" s="16" t="str">
        <f t="shared" si="15"/>
        <v>drop table db_custscience_interns.col_7_DB_CUSTBASE_PRODREFRESH_ods_cust_demg_t_null_value_count_table_stats ;</v>
      </c>
      <c r="BQ18" t="s">
        <v>4632</v>
      </c>
    </row>
    <row r="19" spans="1:69">
      <c r="A19" s="222" t="s">
        <v>4633</v>
      </c>
      <c r="B19" s="16" t="str">
        <f t="shared" si="5"/>
        <v>children_13_18_years string                                  </v>
      </c>
      <c r="C19" s="20">
        <f t="shared" si="6"/>
        <v>21</v>
      </c>
      <c r="D19" s="20">
        <f t="shared" si="7"/>
        <v>28</v>
      </c>
      <c r="E19" s="20"/>
      <c r="F19" s="20"/>
      <c r="G19" s="36" t="str">
        <f t="shared" si="0"/>
        <v>CHILDREN_13_18_YEARS</v>
      </c>
      <c r="H19" s="36" t="str">
        <f t="shared" si="1"/>
        <v>tring                                  </v>
      </c>
      <c r="I19" s="226">
        <v>8</v>
      </c>
      <c r="J19" s="224">
        <f t="shared" si="2"/>
        <v>4</v>
      </c>
      <c r="K19" s="224">
        <f t="shared" si="3"/>
        <v>51399368</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db_custscience_interns.col_8_DB_CUSTBASE_PRODREFRESH_ods_cust_demg_t_distinct_values_table_stats (col_id int, distinct_values bigint) Row format delimited Fields terminated by '\t' Lines terminated by '\n'  Stored as textfile ;</v>
      </c>
      <c r="AJ19" t="s">
        <v>4634</v>
      </c>
      <c r="AM19" s="16" t="str">
        <f t="shared" si="10"/>
        <v>insert into table db_custscience_interns.col_8_DB_CUSTBASE_PRODREFRESH_ods_cust_demg_t_distinct_values_table_stats select '8' as col_id, count (distinct CHILDREN_13_18_YEARS) as distinct_values</v>
      </c>
      <c r="AN19" t="s">
        <v>4635</v>
      </c>
      <c r="AQ19" s="16" t="str">
        <f t="shared" si="11"/>
        <v>insert into table db_custscience_interns.SUMMARY_of_DB_CUSTBASE_PRODREFRESH_ods_cust_demg_t_distinct_values_table_stats select col_id, distinct_values from db_custscience_interns.col_8_DB_CUSTBASE_PRODREFRESH_ods_cust_demg_t_distinct_values_table_stats ;</v>
      </c>
      <c r="AR19" t="s">
        <v>4636</v>
      </c>
      <c r="AT19" s="212" t="s">
        <v>4637</v>
      </c>
      <c r="AU19" s="212">
        <v>16</v>
      </c>
      <c r="AV19" s="212">
        <v>3</v>
      </c>
      <c r="AX19" s="16" t="str">
        <f t="shared" si="12"/>
        <v>drop table db_custscience_interns.col_8_DB_CUSTBASE_PRODREFRESH_ods_cust_demg_t_distinct_values_table_stats;</v>
      </c>
      <c r="AY19" t="s">
        <v>4638</v>
      </c>
      <c r="BA19" s="16" t="str">
        <f t="shared" si="13"/>
        <v>create table db_custscience_interns.col_8_DB_CUSTBASE_PRODREFRESH_ods_cust_demg_t_null_value_count_table_stats (col_id int, null_value_count bigint) Row format delimited Fields terminated by '\t' Lines terminated by '\n'  Stored as textfile ;</v>
      </c>
      <c r="BB19" t="s">
        <v>4639</v>
      </c>
      <c r="BE19" s="16" t="str">
        <f t="shared" si="4"/>
        <v xml:space="preserve">insert into table db_custscience_interns.col_8_DB_CUSTBASE_PRODREFRESH_ods_cust_demg_t_null_value_count_table_stats select '8' as col_id, count (cust_key) as null_value_count where CHILDREN_13_18_YEARS IS NULL </v>
      </c>
      <c r="BF19" t="s">
        <v>4640</v>
      </c>
      <c r="BI19" s="16" t="str">
        <f t="shared" si="14"/>
        <v>insert into table db_custscience_interns.SUMMARY_of_DB_CUSTBASE_PRODREFRESH_ods_cust_demg_t_null_value_count_table_stats select col_id, null_value_count from db_custscience_interns.col_8_DB_CUSTBASE_PRODREFRESH_ods_cust_demg_t_null_value_count_table_stats ;</v>
      </c>
      <c r="BJ19" t="s">
        <v>4641</v>
      </c>
      <c r="BL19" s="212" t="s">
        <v>4642</v>
      </c>
      <c r="BM19" s="212">
        <v>16</v>
      </c>
      <c r="BN19" s="212">
        <v>12159531</v>
      </c>
      <c r="BP19" s="16" t="str">
        <f t="shared" si="15"/>
        <v>drop table db_custscience_interns.col_8_DB_CUSTBASE_PRODREFRESH_ods_cust_demg_t_null_value_count_table_stats ;</v>
      </c>
      <c r="BQ19" t="s">
        <v>4643</v>
      </c>
    </row>
    <row r="20" spans="1:69">
      <c r="A20" s="222" t="s">
        <v>4644</v>
      </c>
      <c r="B20" s="16" t="str">
        <f t="shared" si="5"/>
        <v>children_4_7_years  string                                  </v>
      </c>
      <c r="C20" s="20">
        <f t="shared" si="6"/>
        <v>20</v>
      </c>
      <c r="D20" s="20">
        <f t="shared" si="7"/>
        <v>27</v>
      </c>
      <c r="E20" s="20"/>
      <c r="F20" s="20"/>
      <c r="G20" s="36" t="str">
        <f t="shared" si="0"/>
        <v>CHILDREN_4_7_YEARS </v>
      </c>
      <c r="H20" s="36" t="str">
        <f t="shared" si="1"/>
        <v>tring                                  </v>
      </c>
      <c r="I20" s="226">
        <v>9</v>
      </c>
      <c r="J20" s="224">
        <f t="shared" si="2"/>
        <v>4</v>
      </c>
      <c r="K20" s="224">
        <f t="shared" si="3"/>
        <v>48620322</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db_custscience_interns.col_9_DB_CUSTBASE_PRODREFRESH_ods_cust_demg_t_distinct_values_table_stats (col_id int, distinct_values bigint) Row format delimited Fields terminated by '\t' Lines terminated by '\n'  Stored as textfile ;</v>
      </c>
      <c r="AJ20" t="s">
        <v>4645</v>
      </c>
      <c r="AM20" s="16" t="str">
        <f t="shared" si="10"/>
        <v>insert into table db_custscience_interns.col_9_DB_CUSTBASE_PRODREFRESH_ods_cust_demg_t_distinct_values_table_stats select '9' as col_id, count (distinct CHILDREN_4_7_YEARS ) as distinct_values</v>
      </c>
      <c r="AN20" t="s">
        <v>4646</v>
      </c>
      <c r="AQ20" s="16" t="str">
        <f t="shared" si="11"/>
        <v>insert into table db_custscience_interns.SUMMARY_of_DB_CUSTBASE_PRODREFRESH_ods_cust_demg_t_distinct_values_table_stats select col_id, distinct_values from db_custscience_interns.col_9_DB_CUSTBASE_PRODREFRESH_ods_cust_demg_t_distinct_values_table_stats ;</v>
      </c>
      <c r="AR20" t="s">
        <v>4647</v>
      </c>
      <c r="AT20" s="212" t="s">
        <v>4648</v>
      </c>
      <c r="AU20" s="212">
        <v>17</v>
      </c>
      <c r="AV20" s="212">
        <v>14</v>
      </c>
      <c r="AX20" s="16" t="str">
        <f>"drop table db_custscience_interns."&amp;$AH20&amp;"_"&amp;$H$4&amp;"_"&amp;$H$5&amp;"_distinct_values_table_stats;"</f>
        <v>drop table db_custscience_interns.col_9_DB_CUSTBASE_PRODREFRESH_ods_cust_demg_t_distinct_values_table_stats;</v>
      </c>
      <c r="AY20" t="s">
        <v>4649</v>
      </c>
      <c r="BA20" s="16" t="str">
        <f t="shared" si="13"/>
        <v>create table db_custscience_interns.col_9_DB_CUSTBASE_PRODREFRESH_ods_cust_demg_t_null_value_count_table_stats (col_id int, null_value_count bigint) Row format delimited Fields terminated by '\t' Lines terminated by '\n'  Stored as textfile ;</v>
      </c>
      <c r="BB20" t="s">
        <v>4650</v>
      </c>
      <c r="BE20" s="16" t="str">
        <f t="shared" si="4"/>
        <v xml:space="preserve">insert into table db_custscience_interns.col_9_DB_CUSTBASE_PRODREFRESH_ods_cust_demg_t_null_value_count_table_stats select '9' as col_id, count (cust_key) as null_value_count where CHILDREN_4_7_YEARS  IS NULL </v>
      </c>
      <c r="BF20" t="s">
        <v>4651</v>
      </c>
      <c r="BI20" s="16" t="str">
        <f t="shared" si="14"/>
        <v>insert into table db_custscience_interns.SUMMARY_of_DB_CUSTBASE_PRODREFRESH_ods_cust_demg_t_null_value_count_table_stats select col_id, null_value_count from db_custscience_interns.col_9_DB_CUSTBASE_PRODREFRESH_ods_cust_demg_t_null_value_count_table_stats ;</v>
      </c>
      <c r="BJ20" t="s">
        <v>4652</v>
      </c>
      <c r="BL20" s="212" t="s">
        <v>4653</v>
      </c>
      <c r="BM20" s="212">
        <v>17</v>
      </c>
      <c r="BN20" s="212">
        <v>10858291</v>
      </c>
      <c r="BP20" s="16" t="str">
        <f t="shared" si="15"/>
        <v>drop table db_custscience_interns.col_9_DB_CUSTBASE_PRODREFRESH_ods_cust_demg_t_null_value_count_table_stats ;</v>
      </c>
      <c r="BQ20" t="s">
        <v>4654</v>
      </c>
    </row>
    <row r="21" spans="1:69">
      <c r="A21" s="222" t="s">
        <v>4655</v>
      </c>
      <c r="B21" s="16" t="str">
        <f t="shared" si="5"/>
        <v>children_8_12_years string                                  </v>
      </c>
      <c r="C21" s="20">
        <f t="shared" si="6"/>
        <v>20</v>
      </c>
      <c r="D21" s="20">
        <f t="shared" si="7"/>
        <v>27</v>
      </c>
      <c r="E21" s="20"/>
      <c r="F21" s="20"/>
      <c r="G21" s="36" t="str">
        <f t="shared" si="0"/>
        <v>CHILDREN_8_12_YEARS</v>
      </c>
      <c r="H21" s="36" t="str">
        <f t="shared" si="1"/>
        <v>tring                                  </v>
      </c>
      <c r="I21" s="226">
        <v>10</v>
      </c>
      <c r="J21" s="224">
        <f t="shared" si="2"/>
        <v>4</v>
      </c>
      <c r="K21" s="224">
        <f t="shared" si="3"/>
        <v>45098438</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db_custscience_interns.col_10_DB_CUSTBASE_PRODREFRESH_ods_cust_demg_t_distinct_values_table_stats (col_id int, distinct_values bigint) Row format delimited Fields terminated by '\t' Lines terminated by '\n'  Stored as textfile ;</v>
      </c>
      <c r="AJ21" t="s">
        <v>4656</v>
      </c>
      <c r="AM21" s="16" t="str">
        <f t="shared" si="10"/>
        <v>insert into table db_custscience_interns.col_10_DB_CUSTBASE_PRODREFRESH_ods_cust_demg_t_distinct_values_table_stats select '10' as col_id, count (distinct CHILDREN_8_12_YEARS) as distinct_values</v>
      </c>
      <c r="AN21" t="s">
        <v>4657</v>
      </c>
      <c r="AQ21" s="16" t="str">
        <f t="shared" si="11"/>
        <v>insert into table db_custscience_interns.SUMMARY_of_DB_CUSTBASE_PRODREFRESH_ods_cust_demg_t_distinct_values_table_stats select col_id, distinct_values from db_custscience_interns.col_10_DB_CUSTBASE_PRODREFRESH_ods_cust_demg_t_distinct_values_table_stats ;</v>
      </c>
      <c r="AR21" t="s">
        <v>4658</v>
      </c>
      <c r="AT21" s="212" t="s">
        <v>4659</v>
      </c>
      <c r="AU21" s="212">
        <v>18</v>
      </c>
      <c r="AV21" s="212">
        <v>22</v>
      </c>
      <c r="AX21" s="16" t="str">
        <f t="shared" si="12"/>
        <v>drop table db_custscience_interns.col_10_DB_CUSTBASE_PRODREFRESH_ods_cust_demg_t_distinct_values_table_stats;</v>
      </c>
      <c r="AY21" t="s">
        <v>4660</v>
      </c>
      <c r="BA21" s="16" t="str">
        <f t="shared" si="13"/>
        <v>create table db_custscience_interns.col_10_DB_CUSTBASE_PRODREFRESH_ods_cust_demg_t_null_value_count_table_stats (col_id int, null_value_count bigint) Row format delimited Fields terminated by '\t' Lines terminated by '\n'  Stored as textfile ;</v>
      </c>
      <c r="BB21" t="s">
        <v>4661</v>
      </c>
      <c r="BE21" s="16" t="str">
        <f t="shared" si="4"/>
        <v xml:space="preserve">insert into table db_custscience_interns.col_10_DB_CUSTBASE_PRODREFRESH_ods_cust_demg_t_null_value_count_table_stats select '10' as col_id, count (cust_key) as null_value_count where CHILDREN_8_12_YEARS IS NULL </v>
      </c>
      <c r="BF21" t="s">
        <v>4662</v>
      </c>
      <c r="BI21" s="16" t="str">
        <f t="shared" si="14"/>
        <v>insert into table db_custscience_interns.SUMMARY_of_DB_CUSTBASE_PRODREFRESH_ods_cust_demg_t_null_value_count_table_stats select col_id, null_value_count from db_custscience_interns.col_10_DB_CUSTBASE_PRODREFRESH_ods_cust_demg_t_null_value_count_table_stats ;</v>
      </c>
      <c r="BJ21" t="s">
        <v>4663</v>
      </c>
      <c r="BL21" s="212" t="s">
        <v>4664</v>
      </c>
      <c r="BM21" s="212">
        <v>18</v>
      </c>
      <c r="BN21" s="212">
        <v>17975762</v>
      </c>
      <c r="BP21" s="16" t="str">
        <f t="shared" si="15"/>
        <v>drop table db_custscience_interns.col_10_DB_CUSTBASE_PRODREFRESH_ods_cust_demg_t_null_value_count_table_stats ;</v>
      </c>
      <c r="BQ21" t="s">
        <v>4665</v>
      </c>
    </row>
    <row r="22" spans="1:69">
      <c r="A22" s="222" t="s">
        <v>4666</v>
      </c>
      <c r="B22" s="16" t="str">
        <f t="shared" si="5"/>
        <v>credit_ranges       string                                  </v>
      </c>
      <c r="C22" s="20">
        <f t="shared" si="6"/>
        <v>14</v>
      </c>
      <c r="D22" s="20">
        <f t="shared" si="7"/>
        <v>16</v>
      </c>
      <c r="E22" s="20"/>
      <c r="F22" s="20"/>
      <c r="G22" s="36" t="str">
        <f t="shared" si="0"/>
        <v>CREDIT_RANGES</v>
      </c>
      <c r="H22" s="36" t="str">
        <f t="shared" si="1"/>
        <v>    string                                  </v>
      </c>
      <c r="I22" s="226">
        <v>11</v>
      </c>
      <c r="J22" s="224">
        <f t="shared" si="2"/>
        <v>8</v>
      </c>
      <c r="K22" s="224">
        <f t="shared" si="3"/>
        <v>23263155</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db_custscience_interns.col_11_DB_CUSTBASE_PRODREFRESH_ods_cust_demg_t_distinct_values_table_stats (col_id int, distinct_values bigint) Row format delimited Fields terminated by '\t' Lines terminated by '\n'  Stored as textfile ;</v>
      </c>
      <c r="AJ22" t="s">
        <v>4667</v>
      </c>
      <c r="AM22" s="16" t="str">
        <f t="shared" si="10"/>
        <v>insert into table db_custscience_interns.col_11_DB_CUSTBASE_PRODREFRESH_ods_cust_demg_t_distinct_values_table_stats select '11' as col_id, count (distinct CREDIT_RANGES) as distinct_values</v>
      </c>
      <c r="AN22" t="s">
        <v>4668</v>
      </c>
      <c r="AQ22" s="16" t="str">
        <f t="shared" si="11"/>
        <v>insert into table db_custscience_interns.SUMMARY_of_DB_CUSTBASE_PRODREFRESH_ods_cust_demg_t_distinct_values_table_stats select col_id, distinct_values from db_custscience_interns.col_11_DB_CUSTBASE_PRODREFRESH_ods_cust_demg_t_distinct_values_table_stats ;</v>
      </c>
      <c r="AR22" t="s">
        <v>4669</v>
      </c>
      <c r="AT22" s="212" t="s">
        <v>4670</v>
      </c>
      <c r="AU22" s="212">
        <v>19</v>
      </c>
      <c r="AV22" s="212">
        <v>50</v>
      </c>
      <c r="AX22" s="16" t="str">
        <f t="shared" si="12"/>
        <v>drop table db_custscience_interns.col_11_DB_CUSTBASE_PRODREFRESH_ods_cust_demg_t_distinct_values_table_stats;</v>
      </c>
      <c r="AY22" t="s">
        <v>4671</v>
      </c>
      <c r="BA22" s="16" t="str">
        <f t="shared" si="13"/>
        <v>create table db_custscience_interns.col_11_DB_CUSTBASE_PRODREFRESH_ods_cust_demg_t_null_value_count_table_stats (col_id int, null_value_count bigint) Row format delimited Fields terminated by '\t' Lines terminated by '\n'  Stored as textfile ;</v>
      </c>
      <c r="BB22" t="s">
        <v>4672</v>
      </c>
      <c r="BE22" s="16" t="str">
        <f t="shared" si="4"/>
        <v xml:space="preserve">insert into table db_custscience_interns.col_11_DB_CUSTBASE_PRODREFRESH_ods_cust_demg_t_null_value_count_table_stats select '11' as col_id, count (cust_key) as null_value_count where CREDIT_RANGES IS NULL </v>
      </c>
      <c r="BF22" t="s">
        <v>4673</v>
      </c>
      <c r="BI22" s="16" t="str">
        <f t="shared" si="14"/>
        <v>insert into table db_custscience_interns.SUMMARY_of_DB_CUSTBASE_PRODREFRESH_ods_cust_demg_t_null_value_count_table_stats select col_id, null_value_count from db_custscience_interns.col_11_DB_CUSTBASE_PRODREFRESH_ods_cust_demg_t_null_value_count_table_stats ;</v>
      </c>
      <c r="BJ22" t="s">
        <v>4674</v>
      </c>
      <c r="BL22" s="212" t="s">
        <v>4675</v>
      </c>
      <c r="BM22" s="212">
        <v>19</v>
      </c>
      <c r="BN22" s="212">
        <v>7795273</v>
      </c>
      <c r="BP22" s="16" t="str">
        <f t="shared" si="15"/>
        <v>drop table db_custscience_interns.col_11_DB_CUSTBASE_PRODREFRESH_ods_cust_demg_t_null_value_count_table_stats ;</v>
      </c>
      <c r="BQ22" t="s">
        <v>4676</v>
      </c>
    </row>
    <row r="23" spans="1:69">
      <c r="A23" s="222" t="s">
        <v>4677</v>
      </c>
      <c r="B23" s="16" t="str">
        <f t="shared" si="5"/>
        <v>cust_key            bigint                                  </v>
      </c>
      <c r="C23" s="20">
        <f t="shared" si="6"/>
        <v>10</v>
      </c>
      <c r="D23" s="20">
        <f t="shared" si="7"/>
        <v>12</v>
      </c>
      <c r="E23" s="20"/>
      <c r="F23" s="20"/>
      <c r="G23" s="36" t="str">
        <f t="shared" si="0"/>
        <v>CUST_KEY </v>
      </c>
      <c r="H23" s="36" t="str">
        <f t="shared" si="1"/>
        <v>        bigint                                  </v>
      </c>
      <c r="I23" s="226">
        <v>12</v>
      </c>
      <c r="J23" s="224">
        <f t="shared" si="2"/>
        <v>60690683</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db_custscience_interns.col_12_DB_CUSTBASE_PRODREFRESH_ods_cust_demg_t_distinct_values_table_stats (col_id int, distinct_values bigint) Row format delimited Fields terminated by '\t' Lines terminated by '\n'  Stored as textfile ;</v>
      </c>
      <c r="AJ23" t="s">
        <v>4678</v>
      </c>
      <c r="AM23" s="16" t="str">
        <f t="shared" si="10"/>
        <v>insert into table db_custscience_interns.col_12_DB_CUSTBASE_PRODREFRESH_ods_cust_demg_t_distinct_values_table_stats select '12' as col_id, count (distinct CUST_KEY ) as distinct_values</v>
      </c>
      <c r="AN23" t="s">
        <v>4679</v>
      </c>
      <c r="AQ23" s="16" t="str">
        <f t="shared" si="11"/>
        <v>insert into table db_custscience_interns.SUMMARY_of_DB_CUSTBASE_PRODREFRESH_ods_cust_demg_t_distinct_values_table_stats select col_id, distinct_values from db_custscience_interns.col_12_DB_CUSTBASE_PRODREFRESH_ods_cust_demg_t_distinct_values_table_stats ;</v>
      </c>
      <c r="AR23" t="s">
        <v>4680</v>
      </c>
      <c r="AT23" s="212" t="s">
        <v>4681</v>
      </c>
      <c r="AU23" s="212">
        <v>20</v>
      </c>
      <c r="AV23" s="212">
        <v>2</v>
      </c>
      <c r="AX23" s="16" t="str">
        <f t="shared" si="12"/>
        <v>drop table db_custscience_interns.col_12_DB_CUSTBASE_PRODREFRESH_ods_cust_demg_t_distinct_values_table_stats;</v>
      </c>
      <c r="AY23" t="s">
        <v>4682</v>
      </c>
      <c r="BA23" s="16" t="str">
        <f t="shared" si="13"/>
        <v>create table db_custscience_interns.col_12_DB_CUSTBASE_PRODREFRESH_ods_cust_demg_t_null_value_count_table_stats (col_id int, null_value_count bigint) Row format delimited Fields terminated by '\t' Lines terminated by '\n'  Stored as textfile ;</v>
      </c>
      <c r="BB23" t="s">
        <v>4683</v>
      </c>
      <c r="BE23" s="16" t="str">
        <f t="shared" si="4"/>
        <v xml:space="preserve">insert into table db_custscience_interns.col_12_DB_CUSTBASE_PRODREFRESH_ods_cust_demg_t_null_value_count_table_stats select '12' as col_id, count (cust_key) as null_value_count where CUST_KEY  IS NULL </v>
      </c>
      <c r="BF23" t="s">
        <v>4684</v>
      </c>
      <c r="BI23" s="16" t="str">
        <f t="shared" si="14"/>
        <v>insert into table db_custscience_interns.SUMMARY_of_DB_CUSTBASE_PRODREFRESH_ods_cust_demg_t_null_value_count_table_stats select col_id, null_value_count from db_custscience_interns.col_12_DB_CUSTBASE_PRODREFRESH_ods_cust_demg_t_null_value_count_table_stats ;</v>
      </c>
      <c r="BJ23" t="s">
        <v>4685</v>
      </c>
      <c r="BL23" s="212" t="s">
        <v>4686</v>
      </c>
      <c r="BM23" s="212">
        <v>20</v>
      </c>
      <c r="BN23" s="212">
        <v>0</v>
      </c>
      <c r="BP23" s="16" t="str">
        <f t="shared" si="15"/>
        <v>drop table db_custscience_interns.col_12_DB_CUSTBASE_PRODREFRESH_ods_cust_demg_t_null_value_count_table_stats ;</v>
      </c>
      <c r="BQ23" t="s">
        <v>4687</v>
      </c>
    </row>
    <row r="24" spans="1:69">
      <c r="A24" s="222" t="s">
        <v>4688</v>
      </c>
      <c r="B24" s="16" t="str">
        <f t="shared" si="5"/>
        <v>dma_code            bigint                                  </v>
      </c>
      <c r="C24" s="20">
        <f t="shared" si="6"/>
        <v>10</v>
      </c>
      <c r="D24" s="20">
        <f t="shared" si="7"/>
        <v>12</v>
      </c>
      <c r="E24" s="20"/>
      <c r="F24" s="20"/>
      <c r="G24" s="36" t="str">
        <f t="shared" si="0"/>
        <v>DMA_CODE </v>
      </c>
      <c r="H24" s="36" t="str">
        <f t="shared" si="1"/>
        <v>        bigint                                  </v>
      </c>
      <c r="I24" s="226">
        <v>13</v>
      </c>
      <c r="J24" s="224">
        <f t="shared" si="2"/>
        <v>211</v>
      </c>
      <c r="K24" s="224">
        <f t="shared" si="3"/>
        <v>2146649</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db_custscience_interns.col_13_DB_CUSTBASE_PRODREFRESH_ods_cust_demg_t_distinct_values_table_stats (col_id int, distinct_values bigint) Row format delimited Fields terminated by '\t' Lines terminated by '\n'  Stored as textfile ;</v>
      </c>
      <c r="AJ24" t="s">
        <v>4689</v>
      </c>
      <c r="AM24" s="16" t="str">
        <f t="shared" si="10"/>
        <v>insert into table db_custscience_interns.col_13_DB_CUSTBASE_PRODREFRESH_ods_cust_demg_t_distinct_values_table_stats select '13' as col_id, count (distinct DMA_CODE ) as distinct_values</v>
      </c>
      <c r="AN24" t="s">
        <v>4690</v>
      </c>
      <c r="AQ24" s="16" t="str">
        <f t="shared" si="11"/>
        <v>insert into table db_custscience_interns.SUMMARY_of_DB_CUSTBASE_PRODREFRESH_ods_cust_demg_t_distinct_values_table_stats select col_id, distinct_values from db_custscience_interns.col_13_DB_CUSTBASE_PRODREFRESH_ods_cust_demg_t_distinct_values_table_stats ;</v>
      </c>
      <c r="AR24" t="s">
        <v>4691</v>
      </c>
      <c r="AT24" s="212" t="s">
        <v>4692</v>
      </c>
      <c r="AU24" s="212">
        <v>3</v>
      </c>
      <c r="AV24" s="212">
        <v>83</v>
      </c>
      <c r="AX24" s="16" t="str">
        <f t="shared" si="12"/>
        <v>drop table db_custscience_interns.col_13_DB_CUSTBASE_PRODREFRESH_ods_cust_demg_t_distinct_values_table_stats;</v>
      </c>
      <c r="AY24" t="s">
        <v>4693</v>
      </c>
      <c r="BA24" s="16" t="str">
        <f t="shared" si="13"/>
        <v>create table db_custscience_interns.col_13_DB_CUSTBASE_PRODREFRESH_ods_cust_demg_t_null_value_count_table_stats (col_id int, null_value_count bigint) Row format delimited Fields terminated by '\t' Lines terminated by '\n'  Stored as textfile ;</v>
      </c>
      <c r="BB24" t="s">
        <v>4694</v>
      </c>
      <c r="BE24" s="16" t="str">
        <f t="shared" si="4"/>
        <v xml:space="preserve">insert into table db_custscience_interns.col_13_DB_CUSTBASE_PRODREFRESH_ods_cust_demg_t_null_value_count_table_stats select '13' as col_id, count (cust_key) as null_value_count where DMA_CODE  IS NULL </v>
      </c>
      <c r="BF24" t="s">
        <v>4695</v>
      </c>
      <c r="BI24" s="16" t="str">
        <f t="shared" si="14"/>
        <v>insert into table db_custscience_interns.SUMMARY_of_DB_CUSTBASE_PRODREFRESH_ods_cust_demg_t_null_value_count_table_stats select col_id, null_value_count from db_custscience_interns.col_13_DB_CUSTBASE_PRODREFRESH_ods_cust_demg_t_null_value_count_table_stats ;</v>
      </c>
      <c r="BJ24" t="s">
        <v>4696</v>
      </c>
      <c r="BL24" s="212" t="s">
        <v>4697</v>
      </c>
      <c r="BM24" s="212">
        <v>3</v>
      </c>
      <c r="BN24" s="212">
        <v>0</v>
      </c>
      <c r="BP24" s="16" t="str">
        <f t="shared" si="15"/>
        <v>drop table db_custscience_interns.col_13_DB_CUSTBASE_PRODREFRESH_ods_cust_demg_t_null_value_count_table_stats ;</v>
      </c>
      <c r="BQ24" t="s">
        <v>4698</v>
      </c>
    </row>
    <row r="25" spans="1:69">
      <c r="A25" s="222" t="s">
        <v>4699</v>
      </c>
      <c r="B25" s="16" t="str">
        <f t="shared" si="5"/>
        <v>ethnic_code         string                                  </v>
      </c>
      <c r="C25" s="20">
        <f t="shared" si="6"/>
        <v>12</v>
      </c>
      <c r="D25" s="20">
        <f t="shared" si="7"/>
        <v>14</v>
      </c>
      <c r="E25" s="20"/>
      <c r="F25" s="20"/>
      <c r="G25" s="36" t="str">
        <f t="shared" si="0"/>
        <v>ETHNIC_CODE</v>
      </c>
      <c r="H25" s="36" t="str">
        <f t="shared" si="1"/>
        <v>      string                                  </v>
      </c>
      <c r="I25" s="226">
        <v>14</v>
      </c>
      <c r="J25" s="224">
        <f t="shared" si="2"/>
        <v>201</v>
      </c>
      <c r="K25" s="224">
        <f t="shared" si="3"/>
        <v>10858291</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db_custscience_interns.col_14_DB_CUSTBASE_PRODREFRESH_ods_cust_demg_t_distinct_values_table_stats (col_id int, distinct_values bigint) Row format delimited Fields terminated by '\t' Lines terminated by '\n'  Stored as textfile ;</v>
      </c>
      <c r="AJ25" t="s">
        <v>4700</v>
      </c>
      <c r="AM25" s="16" t="str">
        <f t="shared" si="10"/>
        <v>insert into table db_custscience_interns.col_14_DB_CUSTBASE_PRODREFRESH_ods_cust_demg_t_distinct_values_table_stats select '14' as col_id, count (distinct ETHNIC_CODE) as distinct_values</v>
      </c>
      <c r="AN25" t="s">
        <v>4701</v>
      </c>
      <c r="AQ25" s="16" t="str">
        <f t="shared" si="11"/>
        <v>insert into table db_custscience_interns.SUMMARY_of_DB_CUSTBASE_PRODREFRESH_ods_cust_demg_t_distinct_values_table_stats select col_id, distinct_values from db_custscience_interns.col_14_DB_CUSTBASE_PRODREFRESH_ods_cust_demg_t_distinct_values_table_stats ;</v>
      </c>
      <c r="AR25" t="s">
        <v>4702</v>
      </c>
      <c r="AT25" s="212" t="s">
        <v>4703</v>
      </c>
      <c r="AU25" s="212">
        <v>21</v>
      </c>
      <c r="AV25" s="212">
        <v>71</v>
      </c>
      <c r="AX25" s="16" t="str">
        <f t="shared" si="12"/>
        <v>drop table db_custscience_interns.col_14_DB_CUSTBASE_PRODREFRESH_ods_cust_demg_t_distinct_values_table_stats;</v>
      </c>
      <c r="AY25" t="s">
        <v>4704</v>
      </c>
      <c r="BA25" s="16" t="str">
        <f t="shared" si="13"/>
        <v>create table db_custscience_interns.col_14_DB_CUSTBASE_PRODREFRESH_ods_cust_demg_t_null_value_count_table_stats (col_id int, null_value_count bigint) Row format delimited Fields terminated by '\t' Lines terminated by '\n'  Stored as textfile ;</v>
      </c>
      <c r="BB25" t="s">
        <v>4705</v>
      </c>
      <c r="BE25" s="16" t="str">
        <f t="shared" si="4"/>
        <v xml:space="preserve">insert into table db_custscience_interns.col_14_DB_CUSTBASE_PRODREFRESH_ods_cust_demg_t_null_value_count_table_stats select '14' as col_id, count (cust_key) as null_value_count where ETHNIC_CODE IS NULL </v>
      </c>
      <c r="BF25" t="s">
        <v>4706</v>
      </c>
      <c r="BI25" s="16" t="str">
        <f t="shared" si="14"/>
        <v>insert into table db_custscience_interns.SUMMARY_of_DB_CUSTBASE_PRODREFRESH_ods_cust_demg_t_null_value_count_table_stats select col_id, null_value_count from db_custscience_interns.col_14_DB_CUSTBASE_PRODREFRESH_ods_cust_demg_t_null_value_count_table_stats ;</v>
      </c>
      <c r="BJ25" t="s">
        <v>4707</v>
      </c>
      <c r="BL25" s="212" t="s">
        <v>4708</v>
      </c>
      <c r="BM25" s="212">
        <v>21</v>
      </c>
      <c r="BN25" s="212">
        <v>9025062</v>
      </c>
      <c r="BP25" s="16" t="str">
        <f t="shared" si="15"/>
        <v>drop table db_custscience_interns.col_14_DB_CUSTBASE_PRODREFRESH_ods_cust_demg_t_null_value_count_table_stats ;</v>
      </c>
      <c r="BQ25" t="s">
        <v>4709</v>
      </c>
    </row>
    <row r="26" spans="1:69">
      <c r="A26" s="222" t="s">
        <v>4710</v>
      </c>
      <c r="B26" s="16" t="str">
        <f t="shared" si="5"/>
        <v>flow_key            bigint                                  </v>
      </c>
      <c r="C26" s="20">
        <f t="shared" si="6"/>
        <v>10</v>
      </c>
      <c r="D26" s="20">
        <f t="shared" si="7"/>
        <v>12</v>
      </c>
      <c r="E26" s="20"/>
      <c r="F26" s="20"/>
      <c r="G26" s="36" t="str">
        <f t="shared" si="0"/>
        <v>FLOW_KEY </v>
      </c>
      <c r="H26" s="36" t="str">
        <f t="shared" si="1"/>
        <v>        bigint                                  </v>
      </c>
      <c r="I26" s="226">
        <v>15</v>
      </c>
      <c r="J26" s="224">
        <f t="shared" si="2"/>
        <v>1</v>
      </c>
      <c r="K26" s="224">
        <f t="shared" si="3"/>
        <v>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db_custscience_interns.col_15_DB_CUSTBASE_PRODREFRESH_ods_cust_demg_t_distinct_values_table_stats (col_id int, distinct_values bigint) Row format delimited Fields terminated by '\t' Lines terminated by '\n'  Stored as textfile ;</v>
      </c>
      <c r="AJ26" t="s">
        <v>4711</v>
      </c>
      <c r="AM26" s="16" t="str">
        <f t="shared" si="10"/>
        <v>insert into table db_custscience_interns.col_15_DB_CUSTBASE_PRODREFRESH_ods_cust_demg_t_distinct_values_table_stats select '15' as col_id, count (distinct FLOW_KEY ) as distinct_values</v>
      </c>
      <c r="AN26" t="s">
        <v>4712</v>
      </c>
      <c r="AQ26" s="16" t="str">
        <f t="shared" si="11"/>
        <v>insert into table db_custscience_interns.SUMMARY_of_DB_CUSTBASE_PRODREFRESH_ods_cust_demg_t_distinct_values_table_stats select col_id, distinct_values from db_custscience_interns.col_15_DB_CUSTBASE_PRODREFRESH_ods_cust_demg_t_distinct_values_table_stats ;</v>
      </c>
      <c r="AR26" t="s">
        <v>4713</v>
      </c>
      <c r="AT26" s="212" t="s">
        <v>4714</v>
      </c>
      <c r="AU26" s="212">
        <v>22</v>
      </c>
      <c r="AV26" s="212">
        <v>82</v>
      </c>
      <c r="AX26" s="16" t="str">
        <f t="shared" si="12"/>
        <v>drop table db_custscience_interns.col_15_DB_CUSTBASE_PRODREFRESH_ods_cust_demg_t_distinct_values_table_stats;</v>
      </c>
      <c r="AY26" t="s">
        <v>4715</v>
      </c>
      <c r="BA26" s="16" t="str">
        <f t="shared" si="13"/>
        <v>create table db_custscience_interns.col_15_DB_CUSTBASE_PRODREFRESH_ods_cust_demg_t_null_value_count_table_stats (col_id int, null_value_count bigint) Row format delimited Fields terminated by '\t' Lines terminated by '\n'  Stored as textfile ;</v>
      </c>
      <c r="BB26" t="s">
        <v>4716</v>
      </c>
      <c r="BE26" s="16" t="str">
        <f t="shared" si="4"/>
        <v xml:space="preserve">insert into table db_custscience_interns.col_15_DB_CUSTBASE_PRODREFRESH_ods_cust_demg_t_null_value_count_table_stats select '15' as col_id, count (cust_key) as null_value_count where FLOW_KEY  IS NULL </v>
      </c>
      <c r="BF26" t="s">
        <v>4717</v>
      </c>
      <c r="BI26" s="16" t="str">
        <f t="shared" si="14"/>
        <v>insert into table db_custscience_interns.SUMMARY_of_DB_CUSTBASE_PRODREFRESH_ods_cust_demg_t_null_value_count_table_stats select col_id, null_value_count from db_custscience_interns.col_15_DB_CUSTBASE_PRODREFRESH_ods_cust_demg_t_null_value_count_table_stats ;</v>
      </c>
      <c r="BJ26" t="s">
        <v>4718</v>
      </c>
      <c r="BL26" s="212" t="s">
        <v>4719</v>
      </c>
      <c r="BM26" s="212">
        <v>22</v>
      </c>
      <c r="BN26" s="212">
        <v>7795273</v>
      </c>
      <c r="BP26" s="16" t="str">
        <f t="shared" si="15"/>
        <v>drop table db_custscience_interns.col_15_DB_CUSTBASE_PRODREFRESH_ods_cust_demg_t_null_value_count_table_stats ;</v>
      </c>
      <c r="BQ26" t="s">
        <v>4720</v>
      </c>
    </row>
    <row r="27" spans="1:69">
      <c r="A27" s="222" t="s">
        <v>4721</v>
      </c>
      <c r="B27" s="16" t="str">
        <f t="shared" si="5"/>
        <v>gender              string                                  </v>
      </c>
      <c r="C27" s="20">
        <f t="shared" si="6"/>
        <v>8</v>
      </c>
      <c r="D27" s="20">
        <f t="shared" si="7"/>
        <v>10</v>
      </c>
      <c r="E27" s="20"/>
      <c r="F27" s="20"/>
      <c r="G27" s="36" t="str">
        <f t="shared" si="0"/>
        <v>GENDER </v>
      </c>
      <c r="H27" s="36" t="str">
        <f t="shared" si="1"/>
        <v>          string                                  </v>
      </c>
      <c r="I27" s="226">
        <v>16</v>
      </c>
      <c r="J27" s="224">
        <f t="shared" si="2"/>
        <v>3</v>
      </c>
      <c r="K27" s="224">
        <f t="shared" si="3"/>
        <v>12159531</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db_custscience_interns.col_16_DB_CUSTBASE_PRODREFRESH_ods_cust_demg_t_distinct_values_table_stats (col_id int, distinct_values bigint) Row format delimited Fields terminated by '\t' Lines terminated by '\n'  Stored as textfile ;</v>
      </c>
      <c r="AJ27" t="s">
        <v>4722</v>
      </c>
      <c r="AM27" s="16" t="str">
        <f t="shared" si="10"/>
        <v>insert into table db_custscience_interns.col_16_DB_CUSTBASE_PRODREFRESH_ods_cust_demg_t_distinct_values_table_stats select '16' as col_id, count (distinct GENDER ) as distinct_values</v>
      </c>
      <c r="AN27" t="s">
        <v>4723</v>
      </c>
      <c r="AQ27" s="16" t="str">
        <f t="shared" si="11"/>
        <v>insert into table db_custscience_interns.SUMMARY_of_DB_CUSTBASE_PRODREFRESH_ods_cust_demg_t_distinct_values_table_stats select col_id, distinct_values from db_custscience_interns.col_16_DB_CUSTBASE_PRODREFRESH_ods_cust_demg_t_distinct_values_table_stats ;</v>
      </c>
      <c r="AR27" t="s">
        <v>4724</v>
      </c>
      <c r="AT27" s="212" t="s">
        <v>4725</v>
      </c>
      <c r="AU27" s="212">
        <v>23</v>
      </c>
      <c r="AV27" s="212">
        <v>4</v>
      </c>
      <c r="AX27" s="16" t="str">
        <f t="shared" si="12"/>
        <v>drop table db_custscience_interns.col_16_DB_CUSTBASE_PRODREFRESH_ods_cust_demg_t_distinct_values_table_stats;</v>
      </c>
      <c r="AY27" t="s">
        <v>4726</v>
      </c>
      <c r="BA27" s="16" t="str">
        <f t="shared" si="13"/>
        <v>create table db_custscience_interns.col_16_DB_CUSTBASE_PRODREFRESH_ods_cust_demg_t_null_value_count_table_stats (col_id int, null_value_count bigint) Row format delimited Fields terminated by '\t' Lines terminated by '\n'  Stored as textfile ;</v>
      </c>
      <c r="BB27" t="s">
        <v>4727</v>
      </c>
      <c r="BE27" s="16" t="str">
        <f t="shared" si="4"/>
        <v xml:space="preserve">insert into table db_custscience_interns.col_16_DB_CUSTBASE_PRODREFRESH_ods_cust_demg_t_null_value_count_table_stats select '16' as col_id, count (cust_key) as null_value_count where GENDER  IS NULL </v>
      </c>
      <c r="BF27" t="s">
        <v>4728</v>
      </c>
      <c r="BI27" s="16" t="str">
        <f t="shared" si="14"/>
        <v>insert into table db_custscience_interns.SUMMARY_of_DB_CUSTBASE_PRODREFRESH_ods_cust_demg_t_null_value_count_table_stats select col_id, null_value_count from db_custscience_interns.col_16_DB_CUSTBASE_PRODREFRESH_ods_cust_demg_t_null_value_count_table_stats ;</v>
      </c>
      <c r="BJ27" t="s">
        <v>4729</v>
      </c>
      <c r="BL27" s="212" t="s">
        <v>4730</v>
      </c>
      <c r="BM27" s="212">
        <v>23</v>
      </c>
      <c r="BN27" s="212">
        <v>7795273</v>
      </c>
      <c r="BP27" s="16" t="str">
        <f t="shared" si="15"/>
        <v>drop table db_custscience_interns.col_16_DB_CUSTBASE_PRODREFRESH_ods_cust_demg_t_null_value_count_table_stats ;</v>
      </c>
      <c r="BQ27" t="s">
        <v>4731</v>
      </c>
    </row>
    <row r="28" spans="1:69">
      <c r="A28" s="222" t="s">
        <v>4732</v>
      </c>
      <c r="B28" s="16" t="str">
        <f t="shared" si="5"/>
        <v>group_ethnic_code   string                                  </v>
      </c>
      <c r="C28" s="20">
        <f t="shared" si="6"/>
        <v>18</v>
      </c>
      <c r="D28" s="20">
        <f t="shared" si="7"/>
        <v>20</v>
      </c>
      <c r="E28" s="20"/>
      <c r="F28" s="20"/>
      <c r="G28" s="36" t="str">
        <f t="shared" si="0"/>
        <v>GROUP_ETHNIC_CODE</v>
      </c>
      <c r="H28" s="36" t="str">
        <f t="shared" si="1"/>
        <v>string                                  </v>
      </c>
      <c r="I28" s="226">
        <v>17</v>
      </c>
      <c r="J28" s="224">
        <f t="shared" si="2"/>
        <v>14</v>
      </c>
      <c r="K28" s="224">
        <f t="shared" si="3"/>
        <v>10858291</v>
      </c>
      <c r="N28" s="169"/>
      <c r="O28" s="169"/>
      <c r="P28" s="169"/>
      <c r="R28" s="164"/>
      <c r="S28" s="164"/>
      <c r="T28" s="164"/>
      <c r="U28" s="164"/>
      <c r="V28" s="164"/>
      <c r="W28" s="164"/>
      <c r="X28" s="164"/>
      <c r="Y28" s="164"/>
      <c r="Z28" s="164"/>
      <c r="AA28" s="164"/>
      <c r="AB28" s="164"/>
      <c r="AC28" s="164"/>
      <c r="AD28" s="164"/>
      <c r="AE28" s="164"/>
      <c r="AF28" s="164"/>
      <c r="AG28" s="164"/>
      <c r="AH28" s="197" t="str">
        <f t="shared" si="8"/>
        <v>col_17</v>
      </c>
      <c r="AI28" s="196" t="str">
        <f t="shared" si="9"/>
        <v>create table db_custscience_interns.col_17_DB_CUSTBASE_PRODREFRESH_ods_cust_demg_t_distinct_values_table_stats (col_id int, distinct_values bigint) Row format delimited Fields terminated by '\t' Lines terminated by '\n'  Stored as textfile ;</v>
      </c>
      <c r="AJ28" t="s">
        <v>4733</v>
      </c>
      <c r="AM28" s="16" t="str">
        <f t="shared" si="10"/>
        <v>insert into table db_custscience_interns.col_17_DB_CUSTBASE_PRODREFRESH_ods_cust_demg_t_distinct_values_table_stats select '17' as col_id, count (distinct GROUP_ETHNIC_CODE) as distinct_values</v>
      </c>
      <c r="AN28" t="s">
        <v>4734</v>
      </c>
      <c r="AQ28" s="16" t="str">
        <f t="shared" si="11"/>
        <v>insert into table db_custscience_interns.SUMMARY_of_DB_CUSTBASE_PRODREFRESH_ods_cust_demg_t_distinct_values_table_stats select col_id, distinct_values from db_custscience_interns.col_17_DB_CUSTBASE_PRODREFRESH_ods_cust_demg_t_distinct_values_table_stats ;</v>
      </c>
      <c r="AR28" t="s">
        <v>4735</v>
      </c>
      <c r="AT28" s="212" t="s">
        <v>4736</v>
      </c>
      <c r="AU28" s="212">
        <v>24</v>
      </c>
      <c r="AV28" s="212">
        <v>2</v>
      </c>
      <c r="AX28" s="16" t="str">
        <f t="shared" si="12"/>
        <v>drop table db_custscience_interns.col_17_DB_CUSTBASE_PRODREFRESH_ods_cust_demg_t_distinct_values_table_stats;</v>
      </c>
      <c r="AY28" t="s">
        <v>4737</v>
      </c>
      <c r="BA28" s="16" t="str">
        <f t="shared" si="13"/>
        <v>create table db_custscience_interns.col_17_DB_CUSTBASE_PRODREFRESH_ods_cust_demg_t_null_value_count_table_stats (col_id int, null_value_count bigint) Row format delimited Fields terminated by '\t' Lines terminated by '\n'  Stored as textfile ;</v>
      </c>
      <c r="BB28" t="s">
        <v>4738</v>
      </c>
      <c r="BE28" s="16" t="str">
        <f t="shared" si="4"/>
        <v xml:space="preserve">insert into table db_custscience_interns.col_17_DB_CUSTBASE_PRODREFRESH_ods_cust_demg_t_null_value_count_table_stats select '17' as col_id, count (cust_key) as null_value_count where GROUP_ETHNIC_CODE IS NULL </v>
      </c>
      <c r="BF28" t="s">
        <v>4739</v>
      </c>
      <c r="BI28" s="16" t="str">
        <f t="shared" si="14"/>
        <v>insert into table db_custscience_interns.SUMMARY_of_DB_CUSTBASE_PRODREFRESH_ods_cust_demg_t_null_value_count_table_stats select col_id, null_value_count from db_custscience_interns.col_17_DB_CUSTBASE_PRODREFRESH_ods_cust_demg_t_null_value_count_table_stats ;</v>
      </c>
      <c r="BJ28" t="s">
        <v>4740</v>
      </c>
      <c r="BL28" s="212" t="s">
        <v>4741</v>
      </c>
      <c r="BM28" s="212">
        <v>24</v>
      </c>
      <c r="BN28" s="212">
        <v>7795273</v>
      </c>
      <c r="BP28" s="16" t="str">
        <f t="shared" si="15"/>
        <v>drop table db_custscience_interns.col_17_DB_CUSTBASE_PRODREFRESH_ods_cust_demg_t_null_value_count_table_stats ;</v>
      </c>
      <c r="BQ28" t="s">
        <v>4742</v>
      </c>
    </row>
    <row r="29" spans="1:69">
      <c r="A29" s="222" t="s">
        <v>4743</v>
      </c>
      <c r="B29" s="16" t="str">
        <f t="shared" si="5"/>
        <v>home_value          string                                  </v>
      </c>
      <c r="C29" s="20">
        <f t="shared" si="6"/>
        <v>12</v>
      </c>
      <c r="D29" s="20">
        <f t="shared" si="7"/>
        <v>14</v>
      </c>
      <c r="E29" s="20"/>
      <c r="F29" s="20"/>
      <c r="G29" s="36" t="str">
        <f t="shared" si="0"/>
        <v>HOME_VALUE </v>
      </c>
      <c r="H29" s="36" t="str">
        <f t="shared" si="1"/>
        <v>      string                                  </v>
      </c>
      <c r="I29" s="226">
        <v>18</v>
      </c>
      <c r="J29" s="224">
        <f t="shared" si="2"/>
        <v>22</v>
      </c>
      <c r="K29" s="224">
        <f t="shared" si="3"/>
        <v>17975762</v>
      </c>
      <c r="N29" s="169"/>
      <c r="O29" s="169"/>
      <c r="P29" s="169"/>
      <c r="R29" s="164"/>
      <c r="S29" s="164"/>
      <c r="T29" s="164"/>
      <c r="U29" s="164"/>
      <c r="V29" s="164"/>
      <c r="W29" s="164"/>
      <c r="X29" s="164"/>
      <c r="Y29" s="164"/>
      <c r="Z29" s="164"/>
      <c r="AA29" s="164"/>
      <c r="AB29" s="164"/>
      <c r="AC29" s="164"/>
      <c r="AD29" s="164"/>
      <c r="AE29" s="164"/>
      <c r="AF29" s="164"/>
      <c r="AG29" s="164"/>
      <c r="AH29" s="197" t="str">
        <f t="shared" si="8"/>
        <v>col_18</v>
      </c>
      <c r="AI29" s="196" t="str">
        <f t="shared" si="9"/>
        <v>create table db_custscience_interns.col_18_DB_CUSTBASE_PRODREFRESH_ods_cust_demg_t_distinct_values_table_stats (col_id int, distinct_values bigint) Row format delimited Fields terminated by '\t' Lines terminated by '\n'  Stored as textfile ;</v>
      </c>
      <c r="AJ29" t="s">
        <v>4744</v>
      </c>
      <c r="AM29" s="16" t="str">
        <f t="shared" si="10"/>
        <v>insert into table db_custscience_interns.col_18_DB_CUSTBASE_PRODREFRESH_ods_cust_demg_t_distinct_values_table_stats select '18' as col_id, count (distinct HOME_VALUE ) as distinct_values</v>
      </c>
      <c r="AN29" t="s">
        <v>4745</v>
      </c>
      <c r="AQ29" s="16" t="str">
        <f t="shared" si="11"/>
        <v>insert into table db_custscience_interns.SUMMARY_of_DB_CUSTBASE_PRODREFRESH_ods_cust_demg_t_distinct_values_table_stats select col_id, distinct_values from db_custscience_interns.col_18_DB_CUSTBASE_PRODREFRESH_ods_cust_demg_t_distinct_values_table_stats ;</v>
      </c>
      <c r="AR29" t="s">
        <v>4746</v>
      </c>
      <c r="AT29" s="212" t="s">
        <v>4747</v>
      </c>
      <c r="AU29" s="212">
        <v>25</v>
      </c>
      <c r="AV29" s="212">
        <v>2</v>
      </c>
      <c r="AX29" s="16" t="str">
        <f t="shared" si="12"/>
        <v>drop table db_custscience_interns.col_18_DB_CUSTBASE_PRODREFRESH_ods_cust_demg_t_distinct_values_table_stats;</v>
      </c>
      <c r="AY29" t="s">
        <v>4748</v>
      </c>
      <c r="BA29" s="16" t="str">
        <f t="shared" si="13"/>
        <v>create table db_custscience_interns.col_18_DB_CUSTBASE_PRODREFRESH_ods_cust_demg_t_null_value_count_table_stats (col_id int, null_value_count bigint) Row format delimited Fields terminated by '\t' Lines terminated by '\n'  Stored as textfile ;</v>
      </c>
      <c r="BB29" t="s">
        <v>4749</v>
      </c>
      <c r="BE29" s="16" t="str">
        <f t="shared" si="4"/>
        <v xml:space="preserve">insert into table db_custscience_interns.col_18_DB_CUSTBASE_PRODREFRESH_ods_cust_demg_t_null_value_count_table_stats select '18' as col_id, count (cust_key) as null_value_count where HOME_VALUE  IS NULL </v>
      </c>
      <c r="BF29" t="s">
        <v>4750</v>
      </c>
      <c r="BI29" s="16" t="str">
        <f t="shared" si="14"/>
        <v>insert into table db_custscience_interns.SUMMARY_of_DB_CUSTBASE_PRODREFRESH_ods_cust_demg_t_null_value_count_table_stats select col_id, null_value_count from db_custscience_interns.col_18_DB_CUSTBASE_PRODREFRESH_ods_cust_demg_t_null_value_count_table_stats ;</v>
      </c>
      <c r="BJ29" t="s">
        <v>4751</v>
      </c>
      <c r="BL29" s="212" t="s">
        <v>4752</v>
      </c>
      <c r="BM29" s="212">
        <v>25</v>
      </c>
      <c r="BN29" s="212">
        <v>7795273</v>
      </c>
      <c r="BP29" s="16" t="str">
        <f t="shared" si="15"/>
        <v>drop table db_custscience_interns.col_18_DB_CUSTBASE_PRODREFRESH_ods_cust_demg_t_null_value_count_table_stats ;</v>
      </c>
      <c r="BQ29" t="s">
        <v>4753</v>
      </c>
    </row>
    <row r="30" spans="1:69">
      <c r="A30" s="222" t="s">
        <v>4754</v>
      </c>
      <c r="B30" s="16" t="str">
        <f t="shared" si="5"/>
        <v>individual_count    bigint                                  </v>
      </c>
      <c r="C30" s="20">
        <f t="shared" si="6"/>
        <v>18</v>
      </c>
      <c r="D30" s="20">
        <f t="shared" si="7"/>
        <v>20</v>
      </c>
      <c r="E30" s="20"/>
      <c r="F30" s="20"/>
      <c r="G30" s="36" t="str">
        <f t="shared" si="0"/>
        <v>INDIVIDUAL_COUNT </v>
      </c>
      <c r="H30" s="36" t="str">
        <f t="shared" si="1"/>
        <v>bigint                                  </v>
      </c>
      <c r="I30" s="226">
        <v>19</v>
      </c>
      <c r="J30" s="224">
        <f t="shared" si="2"/>
        <v>50</v>
      </c>
      <c r="K30" s="224">
        <f t="shared" si="3"/>
        <v>7795273</v>
      </c>
      <c r="N30" s="169"/>
      <c r="O30" s="169"/>
      <c r="P30" s="169"/>
      <c r="R30" s="164"/>
      <c r="S30" s="164"/>
      <c r="T30" s="164"/>
      <c r="U30" s="164"/>
      <c r="V30" s="164"/>
      <c r="W30" s="164"/>
      <c r="X30" s="164"/>
      <c r="Y30" s="164"/>
      <c r="Z30" s="164"/>
      <c r="AA30" s="164"/>
      <c r="AB30" s="164"/>
      <c r="AC30" s="164"/>
      <c r="AD30" s="164"/>
      <c r="AE30" s="164"/>
      <c r="AF30" s="164"/>
      <c r="AG30" s="164"/>
      <c r="AH30" s="197" t="str">
        <f t="shared" si="8"/>
        <v>col_19</v>
      </c>
      <c r="AI30" s="196" t="str">
        <f t="shared" si="9"/>
        <v>create table db_custscience_interns.col_19_DB_CUSTBASE_PRODREFRESH_ods_cust_demg_t_distinct_values_table_stats (col_id int, distinct_values bigint) Row format delimited Fields terminated by '\t' Lines terminated by '\n'  Stored as textfile ;</v>
      </c>
      <c r="AJ30" t="s">
        <v>4755</v>
      </c>
      <c r="AM30" s="16" t="str">
        <f t="shared" si="10"/>
        <v>insert into table db_custscience_interns.col_19_DB_CUSTBASE_PRODREFRESH_ods_cust_demg_t_distinct_values_table_stats select '19' as col_id, count (distinct INDIVIDUAL_COUNT ) as distinct_values</v>
      </c>
      <c r="AN30" t="s">
        <v>4756</v>
      </c>
      <c r="AQ30" s="16" t="str">
        <f t="shared" si="11"/>
        <v>insert into table db_custscience_interns.SUMMARY_of_DB_CUSTBASE_PRODREFRESH_ods_cust_demg_t_distinct_values_table_stats select col_id, distinct_values from db_custscience_interns.col_19_DB_CUSTBASE_PRODREFRESH_ods_cust_demg_t_distinct_values_table_stats ;</v>
      </c>
      <c r="AR30" t="s">
        <v>4757</v>
      </c>
      <c r="AT30" s="212" t="s">
        <v>4758</v>
      </c>
      <c r="AU30" s="212">
        <v>26</v>
      </c>
      <c r="AV30" s="212">
        <v>12</v>
      </c>
      <c r="AX30" s="16" t="str">
        <f t="shared" si="12"/>
        <v>drop table db_custscience_interns.col_19_DB_CUSTBASE_PRODREFRESH_ods_cust_demg_t_distinct_values_table_stats;</v>
      </c>
      <c r="AY30" t="s">
        <v>4759</v>
      </c>
      <c r="BA30" s="16" t="str">
        <f t="shared" si="13"/>
        <v>create table db_custscience_interns.col_19_DB_CUSTBASE_PRODREFRESH_ods_cust_demg_t_null_value_count_table_stats (col_id int, null_value_count bigint) Row format delimited Fields terminated by '\t' Lines terminated by '\n'  Stored as textfile ;</v>
      </c>
      <c r="BB30" t="s">
        <v>4760</v>
      </c>
      <c r="BE30" s="16" t="str">
        <f t="shared" si="4"/>
        <v xml:space="preserve">insert into table db_custscience_interns.col_19_DB_CUSTBASE_PRODREFRESH_ods_cust_demg_t_null_value_count_table_stats select '19' as col_id, count (cust_key) as null_value_count where INDIVIDUAL_COUNT  IS NULL </v>
      </c>
      <c r="BF30" t="s">
        <v>4761</v>
      </c>
      <c r="BI30" s="16" t="str">
        <f t="shared" si="14"/>
        <v>insert into table db_custscience_interns.SUMMARY_of_DB_CUSTBASE_PRODREFRESH_ods_cust_demg_t_null_value_count_table_stats select col_id, null_value_count from db_custscience_interns.col_19_DB_CUSTBASE_PRODREFRESH_ods_cust_demg_t_null_value_count_table_stats ;</v>
      </c>
      <c r="BJ30" t="s">
        <v>4762</v>
      </c>
      <c r="BL30" s="212" t="s">
        <v>4763</v>
      </c>
      <c r="BM30" s="212">
        <v>26</v>
      </c>
      <c r="BN30" s="212">
        <v>7795273</v>
      </c>
      <c r="BP30" s="16" t="str">
        <f t="shared" si="15"/>
        <v>drop table db_custscience_interns.col_19_DB_CUSTBASE_PRODREFRESH_ods_cust_demg_t_null_value_count_table_stats ;</v>
      </c>
      <c r="BQ30" t="s">
        <v>4764</v>
      </c>
    </row>
    <row r="31" spans="1:69">
      <c r="A31" s="222" t="s">
        <v>4765</v>
      </c>
      <c r="B31" s="16" t="str">
        <f t="shared" si="5"/>
        <v>ins_dt              string                                  </v>
      </c>
      <c r="C31" s="20">
        <f t="shared" si="6"/>
        <v>8</v>
      </c>
      <c r="D31" s="20">
        <f t="shared" si="7"/>
        <v>10</v>
      </c>
      <c r="E31" s="20"/>
      <c r="F31" s="20"/>
      <c r="G31" s="36" t="str">
        <f t="shared" si="0"/>
        <v>INS_DT </v>
      </c>
      <c r="H31" s="36" t="str">
        <f t="shared" si="1"/>
        <v>          string                                  </v>
      </c>
      <c r="I31" s="226">
        <v>20</v>
      </c>
      <c r="J31" s="224">
        <f t="shared" si="2"/>
        <v>2</v>
      </c>
      <c r="K31" s="224">
        <f t="shared" si="3"/>
        <v>0</v>
      </c>
      <c r="N31" s="169"/>
      <c r="O31" s="169"/>
      <c r="P31" s="169"/>
      <c r="R31" s="164"/>
      <c r="S31" s="164"/>
      <c r="T31" s="164"/>
      <c r="U31" s="164"/>
      <c r="V31" s="164"/>
      <c r="W31" s="164"/>
      <c r="X31" s="164"/>
      <c r="Y31" s="164"/>
      <c r="Z31" s="164"/>
      <c r="AA31" s="164"/>
      <c r="AB31" s="164"/>
      <c r="AC31" s="164"/>
      <c r="AD31" s="164"/>
      <c r="AE31" s="164"/>
      <c r="AF31" s="164"/>
      <c r="AG31" s="164"/>
      <c r="AH31" s="197" t="str">
        <f t="shared" si="8"/>
        <v>col_20</v>
      </c>
      <c r="AI31" s="196" t="str">
        <f t="shared" si="9"/>
        <v>create table db_custscience_interns.col_20_DB_CUSTBASE_PRODREFRESH_ods_cust_demg_t_distinct_values_table_stats (col_id int, distinct_values bigint) Row format delimited Fields terminated by '\t' Lines terminated by '\n'  Stored as textfile ;</v>
      </c>
      <c r="AJ31" t="s">
        <v>4766</v>
      </c>
      <c r="AM31" s="16" t="str">
        <f t="shared" si="10"/>
        <v>insert into table db_custscience_interns.col_20_DB_CUSTBASE_PRODREFRESH_ods_cust_demg_t_distinct_values_table_stats select '20' as col_id, count (distinct INS_DT ) as distinct_values</v>
      </c>
      <c r="AN31" t="s">
        <v>4767</v>
      </c>
      <c r="AQ31" s="16" t="str">
        <f t="shared" si="11"/>
        <v>insert into table db_custscience_interns.SUMMARY_of_DB_CUSTBASE_PRODREFRESH_ods_cust_demg_t_distinct_values_table_stats select col_id, distinct_values from db_custscience_interns.col_20_DB_CUSTBASE_PRODREFRESH_ods_cust_demg_t_distinct_values_table_stats ;</v>
      </c>
      <c r="AR31" t="s">
        <v>4768</v>
      </c>
      <c r="AT31" s="212" t="s">
        <v>4769</v>
      </c>
      <c r="AU31" s="212">
        <v>27</v>
      </c>
      <c r="AV31" s="212">
        <v>10</v>
      </c>
      <c r="AX31" s="16" t="str">
        <f t="shared" si="12"/>
        <v>drop table db_custscience_interns.col_20_DB_CUSTBASE_PRODREFRESH_ods_cust_demg_t_distinct_values_table_stats;</v>
      </c>
      <c r="AY31" t="s">
        <v>4770</v>
      </c>
      <c r="BA31" s="16" t="str">
        <f t="shared" si="13"/>
        <v>create table db_custscience_interns.col_20_DB_CUSTBASE_PRODREFRESH_ods_cust_demg_t_null_value_count_table_stats (col_id int, null_value_count bigint) Row format delimited Fields terminated by '\t' Lines terminated by '\n'  Stored as textfile ;</v>
      </c>
      <c r="BB31" t="s">
        <v>4771</v>
      </c>
      <c r="BE31" s="16" t="str">
        <f t="shared" si="4"/>
        <v xml:space="preserve">insert into table db_custscience_interns.col_20_DB_CUSTBASE_PRODREFRESH_ods_cust_demg_t_null_value_count_table_stats select '20' as col_id, count (cust_key) as null_value_count where INS_DT  IS NULL </v>
      </c>
      <c r="BF31" t="s">
        <v>4772</v>
      </c>
      <c r="BI31" s="16" t="str">
        <f t="shared" si="14"/>
        <v>insert into table db_custscience_interns.SUMMARY_of_DB_CUSTBASE_PRODREFRESH_ods_cust_demg_t_null_value_count_table_stats select col_id, null_value_count from db_custscience_interns.col_20_DB_CUSTBASE_PRODREFRESH_ods_cust_demg_t_null_value_count_table_stats ;</v>
      </c>
      <c r="BJ31" t="s">
        <v>4773</v>
      </c>
      <c r="BL31" s="212" t="s">
        <v>4774</v>
      </c>
      <c r="BM31" s="212">
        <v>27</v>
      </c>
      <c r="BN31" s="212">
        <v>7795273</v>
      </c>
      <c r="BP31" s="16" t="str">
        <f t="shared" si="15"/>
        <v>drop table db_custscience_interns.col_20_DB_CUSTBASE_PRODREFRESH_ods_cust_demg_t_null_value_count_table_stats ;</v>
      </c>
      <c r="BQ31" t="s">
        <v>4775</v>
      </c>
    </row>
    <row r="32" spans="1:69">
      <c r="A32" s="222" t="s">
        <v>4776</v>
      </c>
      <c r="B32" s="16" t="str">
        <f t="shared" si="5"/>
        <v>length_of_residence bigint                                  </v>
      </c>
      <c r="C32" s="20">
        <f t="shared" si="6"/>
        <v>20</v>
      </c>
      <c r="D32" s="20">
        <f t="shared" si="7"/>
        <v>27</v>
      </c>
      <c r="E32" s="20"/>
      <c r="F32" s="20"/>
      <c r="G32" s="36" t="str">
        <f t="shared" si="0"/>
        <v>LENGTH_OF_RESIDENCE</v>
      </c>
      <c r="H32" s="36" t="str">
        <f t="shared" si="1"/>
        <v>igint                                  </v>
      </c>
      <c r="I32" s="226">
        <v>21</v>
      </c>
      <c r="J32" s="224">
        <f t="shared" si="2"/>
        <v>71</v>
      </c>
      <c r="K32" s="224">
        <f t="shared" si="3"/>
        <v>9025062</v>
      </c>
      <c r="N32" s="169"/>
      <c r="O32" s="169"/>
      <c r="P32" s="169"/>
      <c r="R32" s="164"/>
      <c r="S32" s="164"/>
      <c r="T32" s="164"/>
      <c r="U32" s="164"/>
      <c r="V32" s="164"/>
      <c r="W32" s="164"/>
      <c r="X32" s="164"/>
      <c r="Y32" s="164"/>
      <c r="Z32" s="164"/>
      <c r="AA32" s="164"/>
      <c r="AB32" s="164"/>
      <c r="AC32" s="164"/>
      <c r="AD32" s="164"/>
      <c r="AE32" s="164"/>
      <c r="AF32" s="164"/>
      <c r="AG32" s="164"/>
      <c r="AH32" s="197" t="str">
        <f t="shared" si="8"/>
        <v>col_21</v>
      </c>
      <c r="AI32" s="196" t="str">
        <f t="shared" si="9"/>
        <v>create table db_custscience_interns.col_21_DB_CUSTBASE_PRODREFRESH_ods_cust_demg_t_distinct_values_table_stats (col_id int, distinct_values bigint) Row format delimited Fields terminated by '\t' Lines terminated by '\n'  Stored as textfile ;</v>
      </c>
      <c r="AJ32" t="s">
        <v>4777</v>
      </c>
      <c r="AM32" s="16" t="str">
        <f t="shared" si="10"/>
        <v>insert into table db_custscience_interns.col_21_DB_CUSTBASE_PRODREFRESH_ods_cust_demg_t_distinct_values_table_stats select '21' as col_id, count (distinct LENGTH_OF_RESIDENCE) as distinct_values</v>
      </c>
      <c r="AN32" t="s">
        <v>4778</v>
      </c>
      <c r="AQ32" s="16" t="str">
        <f t="shared" si="11"/>
        <v>insert into table db_custscience_interns.SUMMARY_of_DB_CUSTBASE_PRODREFRESH_ods_cust_demg_t_distinct_values_table_stats select col_id, distinct_values from db_custscience_interns.col_21_DB_CUSTBASE_PRODREFRESH_ods_cust_demg_t_distinct_values_table_stats ;</v>
      </c>
      <c r="AR32" t="s">
        <v>4779</v>
      </c>
      <c r="AT32" s="212" t="s">
        <v>4780</v>
      </c>
      <c r="AU32" s="212">
        <v>28</v>
      </c>
      <c r="AV32" s="212">
        <v>49</v>
      </c>
      <c r="AX32" s="16" t="str">
        <f t="shared" si="12"/>
        <v>drop table db_custscience_interns.col_21_DB_CUSTBASE_PRODREFRESH_ods_cust_demg_t_distinct_values_table_stats;</v>
      </c>
      <c r="AY32" t="s">
        <v>4781</v>
      </c>
      <c r="BA32" s="16" t="str">
        <f t="shared" si="13"/>
        <v>create table db_custscience_interns.col_21_DB_CUSTBASE_PRODREFRESH_ods_cust_demg_t_null_value_count_table_stats (col_id int, null_value_count bigint) Row format delimited Fields terminated by '\t' Lines terminated by '\n'  Stored as textfile ;</v>
      </c>
      <c r="BB32" t="s">
        <v>4782</v>
      </c>
      <c r="BE32" s="16" t="str">
        <f t="shared" si="4"/>
        <v xml:space="preserve">insert into table db_custscience_interns.col_21_DB_CUSTBASE_PRODREFRESH_ods_cust_demg_t_null_value_count_table_stats select '21' as col_id, count (cust_key) as null_value_count where LENGTH_OF_RESIDENCE IS NULL </v>
      </c>
      <c r="BF32" t="s">
        <v>4783</v>
      </c>
      <c r="BI32" s="16" t="str">
        <f t="shared" si="14"/>
        <v>insert into table db_custscience_interns.SUMMARY_of_DB_CUSTBASE_PRODREFRESH_ods_cust_demg_t_null_value_count_table_stats select col_id, null_value_count from db_custscience_interns.col_21_DB_CUSTBASE_PRODREFRESH_ods_cust_demg_t_null_value_count_table_stats ;</v>
      </c>
      <c r="BJ32" t="s">
        <v>4784</v>
      </c>
      <c r="BL32" s="212" t="s">
        <v>4785</v>
      </c>
      <c r="BM32" s="212">
        <v>28</v>
      </c>
      <c r="BN32" s="212">
        <v>36010136</v>
      </c>
      <c r="BP32" s="16" t="str">
        <f t="shared" si="15"/>
        <v>drop table db_custscience_interns.col_21_DB_CUSTBASE_PRODREFRESH_ods_cust_demg_t_null_value_count_table_stats ;</v>
      </c>
      <c r="BQ32" t="s">
        <v>4786</v>
      </c>
    </row>
    <row r="33" spans="1:69" s="5" customFormat="1">
      <c r="A33" s="222" t="s">
        <v>4787</v>
      </c>
      <c r="B33" s="229" t="str">
        <f t="shared" si="5"/>
        <v>mega_age            bigint                                  </v>
      </c>
      <c r="C33" s="230">
        <f t="shared" si="6"/>
        <v>10</v>
      </c>
      <c r="D33" s="230">
        <f t="shared" si="7"/>
        <v>12</v>
      </c>
      <c r="E33" s="230"/>
      <c r="F33" s="230"/>
      <c r="G33" s="36" t="str">
        <f t="shared" si="0"/>
        <v>MEGA_AGE </v>
      </c>
      <c r="H33" s="36" t="str">
        <f t="shared" si="1"/>
        <v>        bigint                                  </v>
      </c>
      <c r="I33" s="226">
        <v>22</v>
      </c>
      <c r="J33" s="224">
        <f t="shared" si="2"/>
        <v>82</v>
      </c>
      <c r="K33" s="224">
        <f t="shared" si="3"/>
        <v>7795273</v>
      </c>
      <c r="N33" s="231"/>
      <c r="O33" s="231"/>
      <c r="P33" s="231"/>
      <c r="R33" s="232"/>
      <c r="S33" s="232"/>
      <c r="T33" s="232"/>
      <c r="U33" s="232"/>
      <c r="V33" s="232"/>
      <c r="W33" s="232"/>
      <c r="X33" s="232"/>
      <c r="Y33" s="232"/>
      <c r="Z33" s="232"/>
      <c r="AA33" s="232"/>
      <c r="AB33" s="232"/>
      <c r="AC33" s="232"/>
      <c r="AD33" s="232"/>
      <c r="AE33" s="232"/>
      <c r="AF33" s="232"/>
      <c r="AG33" s="232"/>
      <c r="AH33" s="233" t="str">
        <f t="shared" si="8"/>
        <v>col_22</v>
      </c>
      <c r="AI33" s="234" t="str">
        <f t="shared" si="9"/>
        <v>create table db_custscience_interns.col_22_DB_CUSTBASE_PRODREFRESH_ods_cust_demg_t_distinct_values_table_stats (col_id int, distinct_values bigint) Row format delimited Fields terminated by '\t' Lines terminated by '\n'  Stored as textfile ;</v>
      </c>
      <c r="AJ33" s="5" t="s">
        <v>4788</v>
      </c>
      <c r="AM33" s="229" t="str">
        <f t="shared" si="10"/>
        <v>insert into table db_custscience_interns.col_22_DB_CUSTBASE_PRODREFRESH_ods_cust_demg_t_distinct_values_table_stats select '22' as col_id, count (distinct MEGA_AGE ) as distinct_values</v>
      </c>
      <c r="AN33" s="5" t="s">
        <v>4789</v>
      </c>
      <c r="AQ33" s="229" t="str">
        <f t="shared" si="11"/>
        <v>insert into table db_custscience_interns.SUMMARY_of_DB_CUSTBASE_PRODREFRESH_ods_cust_demg_t_distinct_values_table_stats select col_id, distinct_values from db_custscience_interns.col_22_DB_CUSTBASE_PRODREFRESH_ods_cust_demg_t_distinct_values_table_stats ;</v>
      </c>
      <c r="AR33" s="5" t="s">
        <v>4790</v>
      </c>
      <c r="AT33" s="212" t="s">
        <v>4791</v>
      </c>
      <c r="AU33" s="235">
        <v>29</v>
      </c>
      <c r="AV33" s="235">
        <v>2</v>
      </c>
      <c r="AX33" s="229" t="str">
        <f t="shared" si="12"/>
        <v>drop table db_custscience_interns.col_22_DB_CUSTBASE_PRODREFRESH_ods_cust_demg_t_distinct_values_table_stats;</v>
      </c>
      <c r="AY33" s="5" t="s">
        <v>4792</v>
      </c>
      <c r="AZ33" s="236"/>
      <c r="BA33" s="229" t="str">
        <f t="shared" si="13"/>
        <v>create table db_custscience_interns.col_22_DB_CUSTBASE_PRODREFRESH_ods_cust_demg_t_null_value_count_table_stats (col_id int, null_value_count bigint) Row format delimited Fields terminated by '\t' Lines terminated by '\n'  Stored as textfile ;</v>
      </c>
      <c r="BB33" s="5" t="s">
        <v>4793</v>
      </c>
      <c r="BE33" s="229" t="str">
        <f t="shared" si="4"/>
        <v xml:space="preserve">insert into table db_custscience_interns.col_22_DB_CUSTBASE_PRODREFRESH_ods_cust_demg_t_null_value_count_table_stats select '22' as col_id, count (cust_key) as null_value_count where MEGA_AGE  IS NULL </v>
      </c>
      <c r="BF33" s="5" t="s">
        <v>4794</v>
      </c>
      <c r="BI33" s="229" t="str">
        <f t="shared" si="14"/>
        <v>insert into table db_custscience_interns.SUMMARY_of_DB_CUSTBASE_PRODREFRESH_ods_cust_demg_t_null_value_count_table_stats select col_id, null_value_count from db_custscience_interns.col_22_DB_CUSTBASE_PRODREFRESH_ods_cust_demg_t_null_value_count_table_stats ;</v>
      </c>
      <c r="BJ33" s="5" t="s">
        <v>4795</v>
      </c>
      <c r="BL33" s="212" t="s">
        <v>4796</v>
      </c>
      <c r="BM33" s="235">
        <v>29</v>
      </c>
      <c r="BN33" s="235">
        <v>7795273</v>
      </c>
      <c r="BP33" s="229" t="str">
        <f t="shared" si="15"/>
        <v>drop table db_custscience_interns.col_22_DB_CUSTBASE_PRODREFRESH_ods_cust_demg_t_null_value_count_table_stats ;</v>
      </c>
      <c r="BQ33" s="5" t="s">
        <v>4797</v>
      </c>
    </row>
    <row r="34" spans="1:69">
      <c r="A34" s="222" t="s">
        <v>4798</v>
      </c>
      <c r="B34" s="16" t="str">
        <f t="shared" si="5"/>
        <v>mega_education      bigint                                  </v>
      </c>
      <c r="C34" s="20">
        <f t="shared" si="6"/>
        <v>16</v>
      </c>
      <c r="D34" s="20">
        <f t="shared" si="7"/>
        <v>18</v>
      </c>
      <c r="E34" s="20"/>
      <c r="F34" s="20"/>
      <c r="G34" s="36" t="str">
        <f t="shared" si="0"/>
        <v>MEGA_EDUCATION </v>
      </c>
      <c r="H34" s="36" t="str">
        <f t="shared" si="1"/>
        <v>  bigint                                  </v>
      </c>
      <c r="I34" s="226">
        <v>23</v>
      </c>
      <c r="J34" s="224">
        <f t="shared" si="2"/>
        <v>4</v>
      </c>
      <c r="K34" s="224">
        <f t="shared" si="3"/>
        <v>7795273</v>
      </c>
      <c r="N34" s="169"/>
      <c r="O34" s="169"/>
      <c r="P34" s="169"/>
      <c r="R34" s="164"/>
      <c r="S34" s="164"/>
      <c r="T34" s="164"/>
      <c r="U34" s="164"/>
      <c r="V34" s="164"/>
      <c r="W34" s="164"/>
      <c r="X34" s="164"/>
      <c r="Y34" s="164"/>
      <c r="Z34" s="164"/>
      <c r="AA34" s="164"/>
      <c r="AB34" s="164"/>
      <c r="AC34" s="164"/>
      <c r="AD34" s="164"/>
      <c r="AE34" s="164"/>
      <c r="AF34" s="164"/>
      <c r="AG34" s="164"/>
      <c r="AH34" s="197" t="str">
        <f t="shared" si="8"/>
        <v>col_23</v>
      </c>
      <c r="AI34" s="196" t="str">
        <f t="shared" si="9"/>
        <v>create table db_custscience_interns.col_23_DB_CUSTBASE_PRODREFRESH_ods_cust_demg_t_distinct_values_table_stats (col_id int, distinct_values bigint) Row format delimited Fields terminated by '\t' Lines terminated by '\n'  Stored as textfile ;</v>
      </c>
      <c r="AJ34" t="s">
        <v>4799</v>
      </c>
      <c r="AM34" s="16" t="str">
        <f t="shared" si="10"/>
        <v>insert into table db_custscience_interns.col_23_DB_CUSTBASE_PRODREFRESH_ods_cust_demg_t_distinct_values_table_stats select '23' as col_id, count (distinct MEGA_EDUCATION ) as distinct_values</v>
      </c>
      <c r="AN34" t="s">
        <v>4800</v>
      </c>
      <c r="AQ34" s="16" t="str">
        <f t="shared" si="11"/>
        <v>insert into table db_custscience_interns.SUMMARY_of_DB_CUSTBASE_PRODREFRESH_ods_cust_demg_t_distinct_values_table_stats select col_id, distinct_values from db_custscience_interns.col_23_DB_CUSTBASE_PRODREFRESH_ods_cust_demg_t_distinct_values_table_stats ;</v>
      </c>
      <c r="AR34" t="s">
        <v>4801</v>
      </c>
      <c r="AT34" s="212" t="s">
        <v>4802</v>
      </c>
      <c r="AU34" s="212">
        <v>30</v>
      </c>
      <c r="AV34" s="212">
        <v>2</v>
      </c>
      <c r="AX34" s="16" t="str">
        <f t="shared" si="12"/>
        <v>drop table db_custscience_interns.col_23_DB_CUSTBASE_PRODREFRESH_ods_cust_demg_t_distinct_values_table_stats;</v>
      </c>
      <c r="AY34" t="s">
        <v>4803</v>
      </c>
      <c r="BA34" s="16" t="str">
        <f t="shared" si="13"/>
        <v>create table db_custscience_interns.col_23_DB_CUSTBASE_PRODREFRESH_ods_cust_demg_t_null_value_count_table_stats (col_id int, null_value_count bigint) Row format delimited Fields terminated by '\t' Lines terminated by '\n'  Stored as textfile ;</v>
      </c>
      <c r="BB34" t="s">
        <v>4804</v>
      </c>
      <c r="BE34" s="16" t="str">
        <f t="shared" si="4"/>
        <v xml:space="preserve">insert into table db_custscience_interns.col_23_DB_CUSTBASE_PRODREFRESH_ods_cust_demg_t_null_value_count_table_stats select '23' as col_id, count (cust_key) as null_value_count where MEGA_EDUCATION  IS NULL </v>
      </c>
      <c r="BF34" t="s">
        <v>4805</v>
      </c>
      <c r="BI34" s="16" t="str">
        <f t="shared" si="14"/>
        <v>insert into table db_custscience_interns.SUMMARY_of_DB_CUSTBASE_PRODREFRESH_ods_cust_demg_t_null_value_count_table_stats select col_id, null_value_count from db_custscience_interns.col_23_DB_CUSTBASE_PRODREFRESH_ods_cust_demg_t_null_value_count_table_stats ;</v>
      </c>
      <c r="BJ34" t="s">
        <v>4806</v>
      </c>
      <c r="BL34" s="212" t="s">
        <v>4807</v>
      </c>
      <c r="BM34" s="212">
        <v>30</v>
      </c>
      <c r="BN34" s="212">
        <v>7795273</v>
      </c>
      <c r="BP34" s="16" t="str">
        <f t="shared" si="15"/>
        <v>drop table db_custscience_interns.col_23_DB_CUSTBASE_PRODREFRESH_ods_cust_demg_t_null_value_count_table_stats ;</v>
      </c>
      <c r="BQ34" t="s">
        <v>4808</v>
      </c>
    </row>
    <row r="35" spans="1:69">
      <c r="A35" s="222" t="s">
        <v>4809</v>
      </c>
      <c r="B35" s="16" t="str">
        <f t="shared" si="5"/>
        <v>mega_fitness_or_exercise bigint                                  </v>
      </c>
      <c r="C35" s="20">
        <f t="shared" si="6"/>
        <v>25</v>
      </c>
      <c r="D35" s="20">
        <f t="shared" si="7"/>
        <v>32</v>
      </c>
      <c r="E35" s="20"/>
      <c r="F35" s="20"/>
      <c r="G35" s="36" t="str">
        <f t="shared" si="0"/>
        <v>MEGA_FITNESS_OR_EXERCISE</v>
      </c>
      <c r="H35" s="36" t="str">
        <f t="shared" si="1"/>
        <v>igint                                  </v>
      </c>
      <c r="I35" s="226">
        <v>24</v>
      </c>
      <c r="J35" s="224">
        <f t="shared" si="2"/>
        <v>2</v>
      </c>
      <c r="K35" s="224">
        <f t="shared" si="3"/>
        <v>7795273</v>
      </c>
      <c r="N35" s="169"/>
      <c r="O35" s="169"/>
      <c r="P35" s="169"/>
      <c r="R35" s="164"/>
      <c r="S35" s="164"/>
      <c r="T35" s="164"/>
      <c r="U35" s="164"/>
      <c r="V35" s="164"/>
      <c r="W35" s="164"/>
      <c r="X35" s="164"/>
      <c r="Y35" s="164"/>
      <c r="Z35" s="164"/>
      <c r="AA35" s="164"/>
      <c r="AB35" s="164"/>
      <c r="AC35" s="164"/>
      <c r="AD35" s="164"/>
      <c r="AE35" s="164"/>
      <c r="AF35" s="164"/>
      <c r="AG35" s="164"/>
      <c r="AH35" s="197" t="str">
        <f t="shared" si="8"/>
        <v>col_24</v>
      </c>
      <c r="AI35" s="196" t="str">
        <f t="shared" si="9"/>
        <v>create table db_custscience_interns.col_24_DB_CUSTBASE_PRODREFRESH_ods_cust_demg_t_distinct_values_table_stats (col_id int, distinct_values bigint) Row format delimited Fields terminated by '\t' Lines terminated by '\n'  Stored as textfile ;</v>
      </c>
      <c r="AJ35" t="s">
        <v>4810</v>
      </c>
      <c r="AM35" s="16" t="str">
        <f t="shared" si="10"/>
        <v>insert into table db_custscience_interns.col_24_DB_CUSTBASE_PRODREFRESH_ods_cust_demg_t_distinct_values_table_stats select '24' as col_id, count (distinct MEGA_FITNESS_OR_EXERCISE) as distinct_values</v>
      </c>
      <c r="AN35" t="s">
        <v>4811</v>
      </c>
      <c r="AQ35" s="16" t="str">
        <f t="shared" si="11"/>
        <v>insert into table db_custscience_interns.SUMMARY_of_DB_CUSTBASE_PRODREFRESH_ods_cust_demg_t_distinct_values_table_stats select col_id, distinct_values from db_custscience_interns.col_24_DB_CUSTBASE_PRODREFRESH_ods_cust_demg_t_distinct_values_table_stats ;</v>
      </c>
      <c r="AR35" t="s">
        <v>4812</v>
      </c>
      <c r="AT35" s="212" t="s">
        <v>4813</v>
      </c>
      <c r="AU35" s="212">
        <v>4</v>
      </c>
      <c r="AV35" s="212">
        <v>82</v>
      </c>
      <c r="AX35" s="16" t="str">
        <f t="shared" si="12"/>
        <v>drop table db_custscience_interns.col_24_DB_CUSTBASE_PRODREFRESH_ods_cust_demg_t_distinct_values_table_stats;</v>
      </c>
      <c r="AY35" t="s">
        <v>4814</v>
      </c>
      <c r="BA35" s="16" t="str">
        <f t="shared" si="13"/>
        <v>create table db_custscience_interns.col_24_DB_CUSTBASE_PRODREFRESH_ods_cust_demg_t_null_value_count_table_stats (col_id int, null_value_count bigint) Row format delimited Fields terminated by '\t' Lines terminated by '\n'  Stored as textfile ;</v>
      </c>
      <c r="BB35" t="s">
        <v>4815</v>
      </c>
      <c r="BE35" s="16" t="str">
        <f t="shared" si="4"/>
        <v xml:space="preserve">insert into table db_custscience_interns.col_24_DB_CUSTBASE_PRODREFRESH_ods_cust_demg_t_null_value_count_table_stats select '24' as col_id, count (cust_key) as null_value_count where MEGA_FITNESS_OR_EXERCISE IS NULL </v>
      </c>
      <c r="BF35" t="s">
        <v>4816</v>
      </c>
      <c r="BI35" s="16" t="str">
        <f t="shared" si="14"/>
        <v>insert into table db_custscience_interns.SUMMARY_of_DB_CUSTBASE_PRODREFRESH_ods_cust_demg_t_null_value_count_table_stats select col_id, null_value_count from db_custscience_interns.col_24_DB_CUSTBASE_PRODREFRESH_ods_cust_demg_t_null_value_count_table_stats ;</v>
      </c>
      <c r="BJ35" t="s">
        <v>4817</v>
      </c>
      <c r="BL35" s="212" t="s">
        <v>4818</v>
      </c>
      <c r="BM35" s="212">
        <v>4</v>
      </c>
      <c r="BN35" s="212">
        <v>7795273</v>
      </c>
      <c r="BP35" s="16" t="str">
        <f t="shared" si="15"/>
        <v>drop table db_custscience_interns.col_24_DB_CUSTBASE_PRODREFRESH_ods_cust_demg_t_null_value_count_table_stats ;</v>
      </c>
      <c r="BQ35" t="s">
        <v>4819</v>
      </c>
    </row>
    <row r="36" spans="1:69" s="5" customFormat="1">
      <c r="A36" s="222" t="s">
        <v>4820</v>
      </c>
      <c r="B36" s="229" t="str">
        <f t="shared" si="5"/>
        <v>mega_homeowner      string                                  </v>
      </c>
      <c r="C36" s="230">
        <f t="shared" si="6"/>
        <v>16</v>
      </c>
      <c r="D36" s="230">
        <f t="shared" si="7"/>
        <v>18</v>
      </c>
      <c r="E36" s="230"/>
      <c r="F36" s="230"/>
      <c r="G36" s="36" t="str">
        <f t="shared" si="0"/>
        <v>MEGA_HOMEOWNER </v>
      </c>
      <c r="H36" s="36" t="str">
        <f t="shared" si="1"/>
        <v>  string                                  </v>
      </c>
      <c r="I36" s="226">
        <v>25</v>
      </c>
      <c r="J36" s="224">
        <f t="shared" si="2"/>
        <v>2</v>
      </c>
      <c r="K36" s="224">
        <f t="shared" si="3"/>
        <v>7795273</v>
      </c>
      <c r="N36" s="231"/>
      <c r="O36" s="231"/>
      <c r="P36" s="231"/>
      <c r="R36" s="232"/>
      <c r="S36" s="232"/>
      <c r="T36" s="232"/>
      <c r="U36" s="232"/>
      <c r="V36" s="232"/>
      <c r="W36" s="232"/>
      <c r="X36" s="232"/>
      <c r="Y36" s="232"/>
      <c r="Z36" s="232"/>
      <c r="AA36" s="232"/>
      <c r="AB36" s="232"/>
      <c r="AC36" s="232"/>
      <c r="AD36" s="232"/>
      <c r="AE36" s="232"/>
      <c r="AF36" s="232"/>
      <c r="AG36" s="232"/>
      <c r="AH36" s="233" t="str">
        <f t="shared" si="8"/>
        <v>col_25</v>
      </c>
      <c r="AI36" s="234" t="str">
        <f t="shared" si="9"/>
        <v>create table db_custscience_interns.col_25_DB_CUSTBASE_PRODREFRESH_ods_cust_demg_t_distinct_values_table_stats (col_id int, distinct_values bigint) Row format delimited Fields terminated by '\t' Lines terminated by '\n'  Stored as textfile ;</v>
      </c>
      <c r="AJ36" s="5" t="s">
        <v>4821</v>
      </c>
      <c r="AM36" s="229" t="str">
        <f t="shared" si="10"/>
        <v>insert into table db_custscience_interns.col_25_DB_CUSTBASE_PRODREFRESH_ods_cust_demg_t_distinct_values_table_stats select '25' as col_id, count (distinct MEGA_HOMEOWNER ) as distinct_values</v>
      </c>
      <c r="AN36" s="5" t="s">
        <v>4822</v>
      </c>
      <c r="AO36" s="237"/>
      <c r="AQ36" s="229" t="str">
        <f t="shared" si="11"/>
        <v>insert into table db_custscience_interns.SUMMARY_of_DB_CUSTBASE_PRODREFRESH_ods_cust_demg_t_distinct_values_table_stats select col_id, distinct_values from db_custscience_interns.col_25_DB_CUSTBASE_PRODREFRESH_ods_cust_demg_t_distinct_values_table_stats ;</v>
      </c>
      <c r="AR36" s="5" t="s">
        <v>4823</v>
      </c>
      <c r="AT36" s="212" t="s">
        <v>4824</v>
      </c>
      <c r="AU36" s="235">
        <v>31</v>
      </c>
      <c r="AV36" s="235">
        <v>2</v>
      </c>
      <c r="AX36" s="229" t="str">
        <f t="shared" si="12"/>
        <v>drop table db_custscience_interns.col_25_DB_CUSTBASE_PRODREFRESH_ods_cust_demg_t_distinct_values_table_stats;</v>
      </c>
      <c r="AY36" s="5" t="s">
        <v>4825</v>
      </c>
      <c r="AZ36" s="236"/>
      <c r="BA36" s="229" t="str">
        <f t="shared" si="13"/>
        <v>create table db_custscience_interns.col_25_DB_CUSTBASE_PRODREFRESH_ods_cust_demg_t_null_value_count_table_stats (col_id int, null_value_count bigint) Row format delimited Fields terminated by '\t' Lines terminated by '\n'  Stored as textfile ;</v>
      </c>
      <c r="BB36" s="5" t="s">
        <v>4826</v>
      </c>
      <c r="BE36" s="229" t="str">
        <f t="shared" si="4"/>
        <v xml:space="preserve">insert into table db_custscience_interns.col_25_DB_CUSTBASE_PRODREFRESH_ods_cust_demg_t_null_value_count_table_stats select '25' as col_id, count (cust_key) as null_value_count where MEGA_HOMEOWNER  IS NULL </v>
      </c>
      <c r="BF36" s="5" t="s">
        <v>4827</v>
      </c>
      <c r="BI36" s="229" t="str">
        <f t="shared" si="14"/>
        <v>insert into table db_custscience_interns.SUMMARY_of_DB_CUSTBASE_PRODREFRESH_ods_cust_demg_t_null_value_count_table_stats select col_id, null_value_count from db_custscience_interns.col_25_DB_CUSTBASE_PRODREFRESH_ods_cust_demg_t_null_value_count_table_stats ;</v>
      </c>
      <c r="BJ36" s="5" t="s">
        <v>4828</v>
      </c>
      <c r="BL36" s="212" t="s">
        <v>4829</v>
      </c>
      <c r="BM36" s="235">
        <v>31</v>
      </c>
      <c r="BN36" s="235">
        <v>7795273</v>
      </c>
      <c r="BP36" s="229" t="str">
        <f t="shared" si="15"/>
        <v>drop table db_custscience_interns.col_25_DB_CUSTBASE_PRODREFRESH_ods_cust_demg_t_null_value_count_table_stats ;</v>
      </c>
      <c r="BQ36" s="5" t="s">
        <v>4830</v>
      </c>
    </row>
    <row r="37" spans="1:69">
      <c r="A37" s="222" t="s">
        <v>4831</v>
      </c>
      <c r="B37" s="16" t="str">
        <f t="shared" si="5"/>
        <v>mega_income         double                                  </v>
      </c>
      <c r="C37" s="20">
        <f t="shared" si="6"/>
        <v>12</v>
      </c>
      <c r="D37" s="20">
        <f t="shared" si="7"/>
        <v>14</v>
      </c>
      <c r="E37" s="20"/>
      <c r="F37" s="20"/>
      <c r="G37" s="36" t="str">
        <f t="shared" si="0"/>
        <v>MEGA_INCOME</v>
      </c>
      <c r="H37" s="36" t="str">
        <f t="shared" si="1"/>
        <v>      double                                  </v>
      </c>
      <c r="I37" s="226">
        <v>26</v>
      </c>
      <c r="J37" s="224">
        <f t="shared" si="2"/>
        <v>12</v>
      </c>
      <c r="K37" s="224">
        <f t="shared" si="3"/>
        <v>7795273</v>
      </c>
      <c r="M37" s="238"/>
      <c r="N37" s="239"/>
      <c r="O37" s="169"/>
      <c r="P37" s="169"/>
      <c r="R37" s="164"/>
      <c r="S37" s="164"/>
      <c r="T37" s="164"/>
      <c r="U37" s="164"/>
      <c r="V37" s="164"/>
      <c r="W37" s="164"/>
      <c r="X37" s="164"/>
      <c r="Y37" s="164"/>
      <c r="Z37" s="164"/>
      <c r="AA37" s="164"/>
      <c r="AB37" s="164"/>
      <c r="AC37" s="164"/>
      <c r="AD37" s="164"/>
      <c r="AE37" s="164"/>
      <c r="AF37" s="164"/>
      <c r="AG37" s="164"/>
      <c r="AH37" s="197" t="str">
        <f t="shared" si="8"/>
        <v>col_26</v>
      </c>
      <c r="AI37" s="196" t="str">
        <f t="shared" si="9"/>
        <v>create table db_custscience_interns.col_26_DB_CUSTBASE_PRODREFRESH_ods_cust_demg_t_distinct_values_table_stats (col_id int, distinct_values bigint) Row format delimited Fields terminated by '\t' Lines terminated by '\n'  Stored as textfile ;</v>
      </c>
      <c r="AJ37" t="s">
        <v>4832</v>
      </c>
      <c r="AM37" s="16" t="str">
        <f t="shared" si="10"/>
        <v>insert into table db_custscience_interns.col_26_DB_CUSTBASE_PRODREFRESH_ods_cust_demg_t_distinct_values_table_stats select '26' as col_id, count (distinct MEGA_INCOME) as distinct_values</v>
      </c>
      <c r="AN37" t="s">
        <v>4833</v>
      </c>
      <c r="AQ37" s="16" t="str">
        <f t="shared" si="11"/>
        <v>insert into table db_custscience_interns.SUMMARY_of_DB_CUSTBASE_PRODREFRESH_ods_cust_demg_t_distinct_values_table_stats select col_id, distinct_values from db_custscience_interns.col_26_DB_CUSTBASE_PRODREFRESH_ods_cust_demg_t_distinct_values_table_stats ;</v>
      </c>
      <c r="AR37" t="s">
        <v>4834</v>
      </c>
      <c r="AT37" s="212" t="s">
        <v>4835</v>
      </c>
      <c r="AU37" s="212">
        <v>32</v>
      </c>
      <c r="AV37" s="212">
        <v>2</v>
      </c>
      <c r="AX37" s="16" t="str">
        <f t="shared" si="12"/>
        <v>drop table db_custscience_interns.col_26_DB_CUSTBASE_PRODREFRESH_ods_cust_demg_t_distinct_values_table_stats;</v>
      </c>
      <c r="AY37" t="s">
        <v>4836</v>
      </c>
      <c r="BA37" s="16" t="str">
        <f t="shared" si="13"/>
        <v>create table db_custscience_interns.col_26_DB_CUSTBASE_PRODREFRESH_ods_cust_demg_t_null_value_count_table_stats (col_id int, null_value_count bigint) Row format delimited Fields terminated by '\t' Lines terminated by '\n'  Stored as textfile ;</v>
      </c>
      <c r="BB37" t="s">
        <v>4837</v>
      </c>
      <c r="BE37" s="16" t="str">
        <f t="shared" si="4"/>
        <v xml:space="preserve">insert into table db_custscience_interns.col_26_DB_CUSTBASE_PRODREFRESH_ods_cust_demg_t_null_value_count_table_stats select '26' as col_id, count (cust_key) as null_value_count where MEGA_INCOME IS NULL </v>
      </c>
      <c r="BF37" t="s">
        <v>4838</v>
      </c>
      <c r="BI37" s="16" t="str">
        <f t="shared" si="14"/>
        <v>insert into table db_custscience_interns.SUMMARY_of_DB_CUSTBASE_PRODREFRESH_ods_cust_demg_t_null_value_count_table_stats select col_id, null_value_count from db_custscience_interns.col_26_DB_CUSTBASE_PRODREFRESH_ods_cust_demg_t_null_value_count_table_stats ;</v>
      </c>
      <c r="BJ37" t="s">
        <v>4839</v>
      </c>
      <c r="BL37" s="212" t="s">
        <v>4840</v>
      </c>
      <c r="BM37" s="212">
        <v>32</v>
      </c>
      <c r="BN37" s="212">
        <v>7795273</v>
      </c>
      <c r="BP37" s="16" t="str">
        <f t="shared" si="15"/>
        <v>drop table db_custscience_interns.col_26_DB_CUSTBASE_PRODREFRESH_ods_cust_demg_t_null_value_count_table_stats ;</v>
      </c>
      <c r="BQ37" t="s">
        <v>4841</v>
      </c>
    </row>
    <row r="38" spans="1:69">
      <c r="A38" s="222" t="s">
        <v>4842</v>
      </c>
      <c r="B38" s="16" t="str">
        <f t="shared" si="5"/>
        <v>mega_number_of_children bigint                                  </v>
      </c>
      <c r="C38" s="20">
        <f t="shared" si="6"/>
        <v>24</v>
      </c>
      <c r="D38" s="20">
        <f t="shared" si="7"/>
        <v>31</v>
      </c>
      <c r="E38" s="20"/>
      <c r="F38" s="20"/>
      <c r="G38" s="36" t="str">
        <f t="shared" si="0"/>
        <v>MEGA_NUMBER_OF_CHILDREN</v>
      </c>
      <c r="H38" s="36" t="str">
        <f t="shared" si="1"/>
        <v>igint                                  </v>
      </c>
      <c r="I38" s="226">
        <v>27</v>
      </c>
      <c r="J38" s="224">
        <f t="shared" si="2"/>
        <v>10</v>
      </c>
      <c r="K38" s="224">
        <f t="shared" si="3"/>
        <v>7795273</v>
      </c>
      <c r="M38" s="238"/>
      <c r="N38" s="239"/>
      <c r="O38" s="239"/>
      <c r="P38" s="169"/>
      <c r="R38" s="164"/>
      <c r="S38" s="164"/>
      <c r="T38" s="164"/>
      <c r="U38" s="164"/>
      <c r="V38" s="164"/>
      <c r="W38" s="164"/>
      <c r="X38" s="164"/>
      <c r="Y38" s="164"/>
      <c r="Z38" s="164"/>
      <c r="AA38" s="164"/>
      <c r="AB38" s="164"/>
      <c r="AC38" s="164"/>
      <c r="AD38" s="164"/>
      <c r="AE38" s="164"/>
      <c r="AF38" s="164"/>
      <c r="AG38" s="164"/>
      <c r="AH38" s="197" t="str">
        <f t="shared" si="8"/>
        <v>col_27</v>
      </c>
      <c r="AI38" s="196" t="str">
        <f t="shared" si="9"/>
        <v>create table db_custscience_interns.col_27_DB_CUSTBASE_PRODREFRESH_ods_cust_demg_t_distinct_values_table_stats (col_id int, distinct_values bigint) Row format delimited Fields terminated by '\t' Lines terminated by '\n'  Stored as textfile ;</v>
      </c>
      <c r="AJ38" t="s">
        <v>4843</v>
      </c>
      <c r="AM38" s="16" t="str">
        <f t="shared" si="10"/>
        <v>insert into table db_custscience_interns.col_27_DB_CUSTBASE_PRODREFRESH_ods_cust_demg_t_distinct_values_table_stats select '27' as col_id, count (distinct MEGA_NUMBER_OF_CHILDREN) as distinct_values</v>
      </c>
      <c r="AN38" t="s">
        <v>4844</v>
      </c>
      <c r="AQ38" s="16" t="str">
        <f t="shared" si="11"/>
        <v>insert into table db_custscience_interns.SUMMARY_of_DB_CUSTBASE_PRODREFRESH_ods_cust_demg_t_distinct_values_table_stats select col_id, distinct_values from db_custscience_interns.col_27_DB_CUSTBASE_PRODREFRESH_ods_cust_demg_t_distinct_values_table_stats ;</v>
      </c>
      <c r="AR38" t="s">
        <v>4845</v>
      </c>
      <c r="AT38" s="212" t="s">
        <v>4846</v>
      </c>
      <c r="AU38" s="212">
        <v>33</v>
      </c>
      <c r="AV38" s="212">
        <v>2</v>
      </c>
      <c r="AX38" s="16" t="str">
        <f t="shared" si="12"/>
        <v>drop table db_custscience_interns.col_27_DB_CUSTBASE_PRODREFRESH_ods_cust_demg_t_distinct_values_table_stats;</v>
      </c>
      <c r="AY38" t="s">
        <v>4847</v>
      </c>
      <c r="BA38" s="16" t="str">
        <f t="shared" si="13"/>
        <v>create table db_custscience_interns.col_27_DB_CUSTBASE_PRODREFRESH_ods_cust_demg_t_null_value_count_table_stats (col_id int, null_value_count bigint) Row format delimited Fields terminated by '\t' Lines terminated by '\n'  Stored as textfile ;</v>
      </c>
      <c r="BB38" t="s">
        <v>4848</v>
      </c>
      <c r="BE38" s="16" t="str">
        <f t="shared" si="4"/>
        <v xml:space="preserve">insert into table db_custscience_interns.col_27_DB_CUSTBASE_PRODREFRESH_ods_cust_demg_t_null_value_count_table_stats select '27' as col_id, count (cust_key) as null_value_count where MEGA_NUMBER_OF_CHILDREN IS NULL </v>
      </c>
      <c r="BF38" t="s">
        <v>4849</v>
      </c>
      <c r="BI38" s="16" t="str">
        <f t="shared" si="14"/>
        <v>insert into table db_custscience_interns.SUMMARY_of_DB_CUSTBASE_PRODREFRESH_ods_cust_demg_t_null_value_count_table_stats select col_id, null_value_count from db_custscience_interns.col_27_DB_CUSTBASE_PRODREFRESH_ods_cust_demg_t_null_value_count_table_stats ;</v>
      </c>
      <c r="BJ38" t="s">
        <v>4850</v>
      </c>
      <c r="BL38" s="212" t="s">
        <v>4851</v>
      </c>
      <c r="BM38" s="212">
        <v>33</v>
      </c>
      <c r="BN38" s="212">
        <v>7795273</v>
      </c>
      <c r="BP38" s="16" t="str">
        <f t="shared" si="15"/>
        <v>drop table db_custscience_interns.col_27_DB_CUSTBASE_PRODREFRESH_ods_cust_demg_t_null_value_count_table_stats ;</v>
      </c>
      <c r="BQ38" t="s">
        <v>4852</v>
      </c>
    </row>
    <row r="39" spans="1:69" s="5" customFormat="1">
      <c r="A39" s="222" t="s">
        <v>4853</v>
      </c>
      <c r="B39" s="229" t="str">
        <f t="shared" si="5"/>
        <v>mega_occupation     bigint                                  </v>
      </c>
      <c r="C39" s="230">
        <f t="shared" si="6"/>
        <v>16</v>
      </c>
      <c r="D39" s="230">
        <f t="shared" si="7"/>
        <v>18</v>
      </c>
      <c r="E39" s="230"/>
      <c r="F39" s="230"/>
      <c r="G39" s="240" t="str">
        <f t="shared" si="0"/>
        <v>MEGA_OCCUPATION</v>
      </c>
      <c r="H39" s="240" t="str">
        <f t="shared" si="1"/>
        <v>  bigint                                  </v>
      </c>
      <c r="I39" s="241">
        <v>28</v>
      </c>
      <c r="J39" s="224">
        <f t="shared" si="2"/>
        <v>49</v>
      </c>
      <c r="K39" s="224">
        <f t="shared" si="3"/>
        <v>36010136</v>
      </c>
      <c r="M39" s="242"/>
      <c r="N39" s="243"/>
      <c r="O39" s="243"/>
      <c r="P39" s="231"/>
      <c r="R39" s="232"/>
      <c r="S39" s="232"/>
      <c r="T39" s="232"/>
      <c r="U39" s="232"/>
      <c r="V39" s="232"/>
      <c r="W39" s="232"/>
      <c r="X39" s="232"/>
      <c r="Y39" s="232"/>
      <c r="Z39" s="232"/>
      <c r="AA39" s="232"/>
      <c r="AB39" s="232"/>
      <c r="AC39" s="232"/>
      <c r="AD39" s="232"/>
      <c r="AE39" s="232"/>
      <c r="AF39" s="232"/>
      <c r="AG39" s="232"/>
      <c r="AH39" s="233" t="str">
        <f t="shared" si="8"/>
        <v>col_28</v>
      </c>
      <c r="AI39" s="234" t="str">
        <f t="shared" si="9"/>
        <v>create table db_custscience_interns.col_28_DB_CUSTBASE_PRODREFRESH_ods_cust_demg_t_distinct_values_table_stats (col_id int, distinct_values bigint) Row format delimited Fields terminated by '\t' Lines terminated by '\n'  Stored as textfile ;</v>
      </c>
      <c r="AJ39" s="5" t="s">
        <v>4854</v>
      </c>
      <c r="AM39" s="229" t="str">
        <f t="shared" si="10"/>
        <v>insert into table db_custscience_interns.col_28_DB_CUSTBASE_PRODREFRESH_ods_cust_demg_t_distinct_values_table_stats select '28' as col_id, count (distinct MEGA_OCCUPATION) as distinct_values</v>
      </c>
      <c r="AN39" s="5" t="s">
        <v>4855</v>
      </c>
      <c r="AQ39" s="229" t="str">
        <f t="shared" si="11"/>
        <v>insert into table db_custscience_interns.SUMMARY_of_DB_CUSTBASE_PRODREFRESH_ods_cust_demg_t_distinct_values_table_stats select col_id, distinct_values from db_custscience_interns.col_28_DB_CUSTBASE_PRODREFRESH_ods_cust_demg_t_distinct_values_table_stats ;</v>
      </c>
      <c r="AR39" s="5" t="s">
        <v>4856</v>
      </c>
      <c r="AT39" s="212" t="s">
        <v>4857</v>
      </c>
      <c r="AU39" s="235">
        <v>34</v>
      </c>
      <c r="AV39" s="235">
        <v>2</v>
      </c>
      <c r="AX39" s="229" t="str">
        <f t="shared" si="12"/>
        <v>drop table db_custscience_interns.col_28_DB_CUSTBASE_PRODREFRESH_ods_cust_demg_t_distinct_values_table_stats;</v>
      </c>
      <c r="AY39" s="5" t="s">
        <v>4858</v>
      </c>
      <c r="AZ39" s="236"/>
      <c r="BA39" s="229" t="str">
        <f t="shared" si="13"/>
        <v>create table db_custscience_interns.col_28_DB_CUSTBASE_PRODREFRESH_ods_cust_demg_t_null_value_count_table_stats (col_id int, null_value_count bigint) Row format delimited Fields terminated by '\t' Lines terminated by '\n'  Stored as textfile ;</v>
      </c>
      <c r="BB39" s="5" t="s">
        <v>4859</v>
      </c>
      <c r="BE39" s="229" t="str">
        <f t="shared" si="4"/>
        <v xml:space="preserve">insert into table db_custscience_interns.col_28_DB_CUSTBASE_PRODREFRESH_ods_cust_demg_t_null_value_count_table_stats select '28' as col_id, count (cust_key) as null_value_count where MEGA_OCCUPATION IS NULL </v>
      </c>
      <c r="BF39" s="5" t="s">
        <v>4860</v>
      </c>
      <c r="BI39" s="229" t="str">
        <f t="shared" si="14"/>
        <v>insert into table db_custscience_interns.SUMMARY_of_DB_CUSTBASE_PRODREFRESH_ods_cust_demg_t_null_value_count_table_stats select col_id, null_value_count from db_custscience_interns.col_28_DB_CUSTBASE_PRODREFRESH_ods_cust_demg_t_null_value_count_table_stats ;</v>
      </c>
      <c r="BJ39" s="5" t="s">
        <v>4861</v>
      </c>
      <c r="BL39" s="212" t="s">
        <v>4862</v>
      </c>
      <c r="BM39" s="235">
        <v>34</v>
      </c>
      <c r="BN39" s="235">
        <v>7795273</v>
      </c>
      <c r="BP39" s="229" t="str">
        <f t="shared" si="15"/>
        <v>drop table db_custscience_interns.col_28_DB_CUSTBASE_PRODREFRESH_ods_cust_demg_t_null_value_count_table_stats ;</v>
      </c>
      <c r="BQ39" s="5" t="s">
        <v>4863</v>
      </c>
    </row>
    <row r="40" spans="1:69">
      <c r="A40" s="222" t="s">
        <v>4864</v>
      </c>
      <c r="B40" s="16" t="str">
        <f t="shared" si="5"/>
        <v>mega_presence_of_children string                                  </v>
      </c>
      <c r="C40" s="20">
        <f t="shared" si="6"/>
        <v>26</v>
      </c>
      <c r="D40" s="244">
        <f t="shared" si="7"/>
        <v>33</v>
      </c>
      <c r="E40" s="244"/>
      <c r="F40" s="244"/>
      <c r="G40" s="245" t="str">
        <f t="shared" si="0"/>
        <v>MEGA_PRESENCE_OF_CHILDREN</v>
      </c>
      <c r="H40" s="245" t="str">
        <f t="shared" si="1"/>
        <v>tring                                  </v>
      </c>
      <c r="I40" s="246">
        <v>29</v>
      </c>
      <c r="J40" s="224">
        <f t="shared" si="2"/>
        <v>2</v>
      </c>
      <c r="K40" s="224">
        <f t="shared" si="3"/>
        <v>7795273</v>
      </c>
      <c r="L40" s="12"/>
      <c r="M40" s="238"/>
      <c r="N40" s="247"/>
      <c r="O40" s="239"/>
      <c r="P40" s="169"/>
      <c r="R40" s="164"/>
      <c r="S40" s="164"/>
      <c r="T40" s="164"/>
      <c r="U40" s="164"/>
      <c r="V40" s="164"/>
      <c r="W40" s="164"/>
      <c r="X40" s="164"/>
      <c r="Y40" s="164"/>
      <c r="Z40" s="164"/>
      <c r="AA40" s="164"/>
      <c r="AB40" s="164"/>
      <c r="AC40" s="164"/>
      <c r="AD40" s="164"/>
      <c r="AE40" s="164"/>
      <c r="AF40" s="164"/>
      <c r="AG40" s="164"/>
      <c r="AH40" s="197" t="str">
        <f t="shared" si="8"/>
        <v>col_29</v>
      </c>
      <c r="AI40" s="196" t="str">
        <f t="shared" si="9"/>
        <v>create table db_custscience_interns.col_29_DB_CUSTBASE_PRODREFRESH_ods_cust_demg_t_distinct_values_table_stats (col_id int, distinct_values bigint) Row format delimited Fields terminated by '\t' Lines terminated by '\n'  Stored as textfile ;</v>
      </c>
      <c r="AJ40" t="s">
        <v>4865</v>
      </c>
      <c r="AM40" s="16" t="str">
        <f t="shared" si="10"/>
        <v>insert into table db_custscience_interns.col_29_DB_CUSTBASE_PRODREFRESH_ods_cust_demg_t_distinct_values_table_stats select '29' as col_id, count (distinct MEGA_PRESENCE_OF_CHILDREN) as distinct_values</v>
      </c>
      <c r="AN40" t="s">
        <v>4866</v>
      </c>
      <c r="AQ40" s="16" t="str">
        <f t="shared" si="11"/>
        <v>insert into table db_custscience_interns.SUMMARY_of_DB_CUSTBASE_PRODREFRESH_ods_cust_demg_t_distinct_values_table_stats select col_id, distinct_values from db_custscience_interns.col_29_DB_CUSTBASE_PRODREFRESH_ods_cust_demg_t_distinct_values_table_stats ;</v>
      </c>
      <c r="AR40" t="s">
        <v>4867</v>
      </c>
      <c r="AT40" s="212" t="s">
        <v>4868</v>
      </c>
      <c r="AU40" s="212">
        <v>35</v>
      </c>
      <c r="AV40" s="212">
        <v>1</v>
      </c>
      <c r="AX40" s="16" t="str">
        <f t="shared" si="12"/>
        <v>drop table db_custscience_interns.col_29_DB_CUSTBASE_PRODREFRESH_ods_cust_demg_t_distinct_values_table_stats;</v>
      </c>
      <c r="AY40" t="s">
        <v>4869</v>
      </c>
      <c r="BA40" s="16" t="str">
        <f t="shared" si="13"/>
        <v>create table db_custscience_interns.col_29_DB_CUSTBASE_PRODREFRESH_ods_cust_demg_t_null_value_count_table_stats (col_id int, null_value_count bigint) Row format delimited Fields terminated by '\t' Lines terminated by '\n'  Stored as textfile ;</v>
      </c>
      <c r="BB40" t="s">
        <v>4870</v>
      </c>
      <c r="BE40" s="16" t="str">
        <f t="shared" si="4"/>
        <v xml:space="preserve">insert into table db_custscience_interns.col_29_DB_CUSTBASE_PRODREFRESH_ods_cust_demg_t_null_value_count_table_stats select '29' as col_id, count (cust_key) as null_value_count where MEGA_PRESENCE_OF_CHILDREN IS NULL </v>
      </c>
      <c r="BF40" t="s">
        <v>4871</v>
      </c>
      <c r="BI40" s="16" t="str">
        <f t="shared" si="14"/>
        <v>insert into table db_custscience_interns.SUMMARY_of_DB_CUSTBASE_PRODREFRESH_ods_cust_demg_t_null_value_count_table_stats select col_id, null_value_count from db_custscience_interns.col_29_DB_CUSTBASE_PRODREFRESH_ods_cust_demg_t_null_value_count_table_stats ;</v>
      </c>
      <c r="BJ40" t="s">
        <v>4872</v>
      </c>
      <c r="BL40" s="212" t="s">
        <v>4873</v>
      </c>
      <c r="BM40" s="212">
        <v>35</v>
      </c>
      <c r="BN40" s="212">
        <v>28877440</v>
      </c>
      <c r="BP40" s="16" t="str">
        <f t="shared" si="15"/>
        <v>drop table db_custscience_interns.col_29_DB_CUSTBASE_PRODREFRESH_ods_cust_demg_t_null_value_count_table_stats ;</v>
      </c>
      <c r="BQ40" t="s">
        <v>4874</v>
      </c>
    </row>
    <row r="41" spans="1:69">
      <c r="A41" s="222" t="s">
        <v>4875</v>
      </c>
      <c r="B41" s="16" t="str">
        <f t="shared" si="5"/>
        <v>mega_type_age       string                                  </v>
      </c>
      <c r="C41" s="20">
        <f t="shared" si="6"/>
        <v>14</v>
      </c>
      <c r="D41" s="244">
        <f t="shared" si="7"/>
        <v>16</v>
      </c>
      <c r="E41" s="244"/>
      <c r="F41" s="244"/>
      <c r="G41" s="245" t="str">
        <f t="shared" si="0"/>
        <v>MEGA_TYPE_AGE</v>
      </c>
      <c r="H41" s="245" t="str">
        <f t="shared" si="1"/>
        <v>    string                                  </v>
      </c>
      <c r="I41" s="246">
        <v>30</v>
      </c>
      <c r="J41" s="224">
        <f t="shared" si="2"/>
        <v>2</v>
      </c>
      <c r="K41" s="224">
        <f t="shared" si="3"/>
        <v>7795273</v>
      </c>
      <c r="L41" s="12"/>
      <c r="M41" s="238"/>
      <c r="N41" s="239"/>
      <c r="O41" s="239"/>
      <c r="P41" s="169"/>
      <c r="R41" s="164"/>
      <c r="S41" s="164"/>
      <c r="T41" s="164"/>
      <c r="U41" s="164"/>
      <c r="V41" s="164"/>
      <c r="W41" s="164"/>
      <c r="X41" s="164"/>
      <c r="Y41" s="164"/>
      <c r="Z41" s="164"/>
      <c r="AA41" s="164"/>
      <c r="AB41" s="164"/>
      <c r="AC41" s="164"/>
      <c r="AD41" s="164"/>
      <c r="AE41" s="164"/>
      <c r="AF41" s="164"/>
      <c r="AG41" s="164"/>
      <c r="AH41" s="197" t="str">
        <f t="shared" si="8"/>
        <v>col_30</v>
      </c>
      <c r="AI41" s="196" t="str">
        <f t="shared" si="9"/>
        <v>create table db_custscience_interns.col_30_DB_CUSTBASE_PRODREFRESH_ods_cust_demg_t_distinct_values_table_stats (col_id int, distinct_values bigint) Row format delimited Fields terminated by '\t' Lines terminated by '\n'  Stored as textfile ;</v>
      </c>
      <c r="AJ41" t="s">
        <v>4876</v>
      </c>
      <c r="AM41" s="16" t="str">
        <f t="shared" si="10"/>
        <v>insert into table db_custscience_interns.col_30_DB_CUSTBASE_PRODREFRESH_ods_cust_demg_t_distinct_values_table_stats select '30' as col_id, count (distinct MEGA_TYPE_AGE) as distinct_values</v>
      </c>
      <c r="AN41" t="s">
        <v>4877</v>
      </c>
      <c r="AQ41" s="16" t="str">
        <f t="shared" si="11"/>
        <v>insert into table db_custscience_interns.SUMMARY_of_DB_CUSTBASE_PRODREFRESH_ods_cust_demg_t_distinct_values_table_stats select col_id, distinct_values from db_custscience_interns.col_30_DB_CUSTBASE_PRODREFRESH_ods_cust_demg_t_distinct_values_table_stats ;</v>
      </c>
      <c r="AR41" t="s">
        <v>4878</v>
      </c>
      <c r="AT41" s="212" t="s">
        <v>4879</v>
      </c>
      <c r="AU41" s="212">
        <v>36</v>
      </c>
      <c r="AV41" s="212">
        <v>1</v>
      </c>
      <c r="AX41" s="16" t="str">
        <f t="shared" si="12"/>
        <v>drop table db_custscience_interns.col_30_DB_CUSTBASE_PRODREFRESH_ods_cust_demg_t_distinct_values_table_stats;</v>
      </c>
      <c r="AY41" t="s">
        <v>4880</v>
      </c>
      <c r="BA41" s="16" t="str">
        <f t="shared" si="13"/>
        <v>create table db_custscience_interns.col_30_DB_CUSTBASE_PRODREFRESH_ods_cust_demg_t_null_value_count_table_stats (col_id int, null_value_count bigint) Row format delimited Fields terminated by '\t' Lines terminated by '\n'  Stored as textfile ;</v>
      </c>
      <c r="BB41" t="s">
        <v>4881</v>
      </c>
      <c r="BE41" s="16" t="str">
        <f t="shared" si="4"/>
        <v xml:space="preserve">insert into table db_custscience_interns.col_30_DB_CUSTBASE_PRODREFRESH_ods_cust_demg_t_null_value_count_table_stats select '30' as col_id, count (cust_key) as null_value_count where MEGA_TYPE_AGE IS NULL </v>
      </c>
      <c r="BF41" t="s">
        <v>4882</v>
      </c>
      <c r="BI41" s="16" t="str">
        <f t="shared" si="14"/>
        <v>insert into table db_custscience_interns.SUMMARY_of_DB_CUSTBASE_PRODREFRESH_ods_cust_demg_t_null_value_count_table_stats select col_id, null_value_count from db_custscience_interns.col_30_DB_CUSTBASE_PRODREFRESH_ods_cust_demg_t_null_value_count_table_stats ;</v>
      </c>
      <c r="BJ41" t="s">
        <v>4883</v>
      </c>
      <c r="BL41" s="212" t="s">
        <v>4884</v>
      </c>
      <c r="BM41" s="212">
        <v>36</v>
      </c>
      <c r="BN41" s="212">
        <v>36010136</v>
      </c>
      <c r="BP41" s="16" t="str">
        <f t="shared" si="15"/>
        <v>drop table db_custscience_interns.col_30_DB_CUSTBASE_PRODREFRESH_ods_cust_demg_t_null_value_count_table_stats ;</v>
      </c>
      <c r="BQ41" t="s">
        <v>4885</v>
      </c>
    </row>
    <row r="42" spans="1:69">
      <c r="A42" s="222" t="s">
        <v>4886</v>
      </c>
      <c r="B42" s="16" t="str">
        <f t="shared" si="5"/>
        <v>mega_type_education string                                  </v>
      </c>
      <c r="C42" s="20">
        <f t="shared" si="6"/>
        <v>20</v>
      </c>
      <c r="D42" s="244">
        <f t="shared" si="7"/>
        <v>27</v>
      </c>
      <c r="E42" s="244"/>
      <c r="F42" s="244"/>
      <c r="G42" s="245" t="str">
        <f t="shared" si="0"/>
        <v>MEGA_TYPE_EDUCATION</v>
      </c>
      <c r="H42" s="245" t="str">
        <f t="shared" si="1"/>
        <v>tring                                  </v>
      </c>
      <c r="I42" s="246">
        <v>31</v>
      </c>
      <c r="J42" s="224">
        <f t="shared" si="2"/>
        <v>2</v>
      </c>
      <c r="K42" s="224">
        <f t="shared" si="3"/>
        <v>7795273</v>
      </c>
      <c r="L42" s="12"/>
      <c r="M42" s="12"/>
      <c r="N42" s="169"/>
      <c r="O42" s="239"/>
      <c r="P42" s="169"/>
      <c r="R42" s="164"/>
      <c r="S42" s="164"/>
      <c r="T42" s="164"/>
      <c r="U42" s="164"/>
      <c r="V42" s="164"/>
      <c r="W42" s="164"/>
      <c r="X42" s="164"/>
      <c r="Y42" s="164"/>
      <c r="Z42" s="164"/>
      <c r="AA42" s="164"/>
      <c r="AB42" s="164"/>
      <c r="AC42" s="164"/>
      <c r="AD42" s="164"/>
      <c r="AE42" s="164"/>
      <c r="AF42" s="164"/>
      <c r="AG42" s="164"/>
      <c r="AH42" s="197" t="str">
        <f t="shared" si="8"/>
        <v>col_31</v>
      </c>
      <c r="AI42" s="196" t="str">
        <f t="shared" si="9"/>
        <v>create table db_custscience_interns.col_31_DB_CUSTBASE_PRODREFRESH_ods_cust_demg_t_distinct_values_table_stats (col_id int, distinct_values bigint) Row format delimited Fields terminated by '\t' Lines terminated by '\n'  Stored as textfile ;</v>
      </c>
      <c r="AJ42" t="s">
        <v>4887</v>
      </c>
      <c r="AM42" s="16" t="str">
        <f t="shared" si="10"/>
        <v>insert into table db_custscience_interns.col_31_DB_CUSTBASE_PRODREFRESH_ods_cust_demg_t_distinct_values_table_stats select '31' as col_id, count (distinct MEGA_TYPE_EDUCATION) as distinct_values</v>
      </c>
      <c r="AN42" t="s">
        <v>4888</v>
      </c>
      <c r="AQ42" s="16" t="str">
        <f t="shared" si="11"/>
        <v>insert into table db_custscience_interns.SUMMARY_of_DB_CUSTBASE_PRODREFRESH_ods_cust_demg_t_distinct_values_table_stats select col_id, distinct_values from db_custscience_interns.col_31_DB_CUSTBASE_PRODREFRESH_ods_cust_demg_t_distinct_values_table_stats ;</v>
      </c>
      <c r="AR42" t="s">
        <v>4889</v>
      </c>
      <c r="AT42" s="212" t="s">
        <v>4890</v>
      </c>
      <c r="AU42" s="212">
        <v>37</v>
      </c>
      <c r="AV42" s="212">
        <v>2</v>
      </c>
      <c r="AX42" s="16" t="str">
        <f t="shared" si="12"/>
        <v>drop table db_custscience_interns.col_31_DB_CUSTBASE_PRODREFRESH_ods_cust_demg_t_distinct_values_table_stats;</v>
      </c>
      <c r="AY42" t="s">
        <v>4891</v>
      </c>
      <c r="BA42" s="16" t="str">
        <f t="shared" si="13"/>
        <v>create table db_custscience_interns.col_31_DB_CUSTBASE_PRODREFRESH_ods_cust_demg_t_null_value_count_table_stats (col_id int, null_value_count bigint) Row format delimited Fields terminated by '\t' Lines terminated by '\n'  Stored as textfile ;</v>
      </c>
      <c r="BB42" t="s">
        <v>4892</v>
      </c>
      <c r="BE42" s="16" t="str">
        <f t="shared" si="4"/>
        <v xml:space="preserve">insert into table db_custscience_interns.col_31_DB_CUSTBASE_PRODREFRESH_ods_cust_demg_t_null_value_count_table_stats select '31' as col_id, count (cust_key) as null_value_count where MEGA_TYPE_EDUCATION IS NULL </v>
      </c>
      <c r="BF42" t="s">
        <v>4893</v>
      </c>
      <c r="BI42" s="16" t="str">
        <f t="shared" si="14"/>
        <v>insert into table db_custscience_interns.SUMMARY_of_DB_CUSTBASE_PRODREFRESH_ods_cust_demg_t_null_value_count_table_stats select col_id, null_value_count from db_custscience_interns.col_31_DB_CUSTBASE_PRODREFRESH_ods_cust_demg_t_null_value_count_table_stats ;</v>
      </c>
      <c r="BJ42" t="s">
        <v>4894</v>
      </c>
      <c r="BL42" s="212" t="s">
        <v>4895</v>
      </c>
      <c r="BM42" s="212">
        <v>37</v>
      </c>
      <c r="BN42" s="212">
        <v>7795273</v>
      </c>
      <c r="BP42" s="16" t="str">
        <f t="shared" si="15"/>
        <v>drop table db_custscience_interns.col_31_DB_CUSTBASE_PRODREFRESH_ods_cust_demg_t_null_value_count_table_stats ;</v>
      </c>
      <c r="BQ42" t="s">
        <v>4896</v>
      </c>
    </row>
    <row r="43" spans="1:69">
      <c r="A43" s="222" t="s">
        <v>4897</v>
      </c>
      <c r="B43" s="16" t="str">
        <f t="shared" si="5"/>
        <v>mega_type_fitness_or_exercise string                                  </v>
      </c>
      <c r="C43" s="20">
        <f t="shared" si="6"/>
        <v>30</v>
      </c>
      <c r="D43" s="244">
        <f t="shared" si="7"/>
        <v>37</v>
      </c>
      <c r="E43" s="244"/>
      <c r="F43" s="244"/>
      <c r="G43" s="245" t="str">
        <f t="shared" si="0"/>
        <v>MEGA_TYPE_FITNESS_OR_EXERCISE</v>
      </c>
      <c r="H43" s="245" t="str">
        <f t="shared" si="1"/>
        <v>tring                                  </v>
      </c>
      <c r="I43" s="246">
        <v>32</v>
      </c>
      <c r="J43" s="224">
        <f t="shared" si="2"/>
        <v>2</v>
      </c>
      <c r="K43" s="224">
        <f t="shared" si="3"/>
        <v>7795273</v>
      </c>
      <c r="L43" s="12"/>
      <c r="M43" s="238"/>
      <c r="N43" s="239"/>
      <c r="O43" s="239"/>
      <c r="P43" s="169"/>
      <c r="R43" s="164"/>
      <c r="S43" s="164"/>
      <c r="T43" s="164"/>
      <c r="U43" s="164"/>
      <c r="V43" s="164"/>
      <c r="W43" s="164"/>
      <c r="X43" s="164"/>
      <c r="Y43" s="164"/>
      <c r="Z43" s="164"/>
      <c r="AA43" s="164"/>
      <c r="AB43" s="164"/>
      <c r="AC43" s="164"/>
      <c r="AD43" s="164"/>
      <c r="AE43" s="164"/>
      <c r="AF43" s="164"/>
      <c r="AG43" s="164"/>
      <c r="AH43" s="197" t="str">
        <f t="shared" si="8"/>
        <v>col_32</v>
      </c>
      <c r="AI43" s="196" t="str">
        <f t="shared" si="9"/>
        <v>create table db_custscience_interns.col_32_DB_CUSTBASE_PRODREFRESH_ods_cust_demg_t_distinct_values_table_stats (col_id int, distinct_values bigint) Row format delimited Fields terminated by '\t' Lines terminated by '\n'  Stored as textfile ;</v>
      </c>
      <c r="AJ43" t="s">
        <v>4898</v>
      </c>
      <c r="AM43" s="16" t="str">
        <f t="shared" si="10"/>
        <v>insert into table db_custscience_interns.col_32_DB_CUSTBASE_PRODREFRESH_ods_cust_demg_t_distinct_values_table_stats select '32' as col_id, count (distinct MEGA_TYPE_FITNESS_OR_EXERCISE) as distinct_values</v>
      </c>
      <c r="AN43" t="s">
        <v>4899</v>
      </c>
      <c r="AQ43" s="16" t="str">
        <f t="shared" si="11"/>
        <v>insert into table db_custscience_interns.SUMMARY_of_DB_CUSTBASE_PRODREFRESH_ods_cust_demg_t_distinct_values_table_stats select col_id, distinct_values from db_custscience_interns.col_32_DB_CUSTBASE_PRODREFRESH_ods_cust_demg_t_distinct_values_table_stats ;</v>
      </c>
      <c r="AR43" t="s">
        <v>4900</v>
      </c>
      <c r="AT43" s="212" t="s">
        <v>4901</v>
      </c>
      <c r="AU43" s="212">
        <v>38</v>
      </c>
      <c r="AV43" s="212">
        <v>10</v>
      </c>
      <c r="AX43" s="16" t="str">
        <f t="shared" si="12"/>
        <v>drop table db_custscience_interns.col_32_DB_CUSTBASE_PRODREFRESH_ods_cust_demg_t_distinct_values_table_stats;</v>
      </c>
      <c r="AY43" t="s">
        <v>4902</v>
      </c>
      <c r="BA43" s="16" t="str">
        <f t="shared" si="13"/>
        <v>create table db_custscience_interns.col_32_DB_CUSTBASE_PRODREFRESH_ods_cust_demg_t_null_value_count_table_stats (col_id int, null_value_count bigint) Row format delimited Fields terminated by '\t' Lines terminated by '\n'  Stored as textfile ;</v>
      </c>
      <c r="BB43" t="s">
        <v>4903</v>
      </c>
      <c r="BE43" s="16" t="str">
        <f t="shared" si="4"/>
        <v xml:space="preserve">insert into table db_custscience_interns.col_32_DB_CUSTBASE_PRODREFRESH_ods_cust_demg_t_null_value_count_table_stats select '32' as col_id, count (cust_key) as null_value_count where MEGA_TYPE_FITNESS_OR_EXERCISE IS NULL </v>
      </c>
      <c r="BF43" t="s">
        <v>4904</v>
      </c>
      <c r="BI43" s="16" t="str">
        <f t="shared" si="14"/>
        <v>insert into table db_custscience_interns.SUMMARY_of_DB_CUSTBASE_PRODREFRESH_ods_cust_demg_t_null_value_count_table_stats select col_id, null_value_count from db_custscience_interns.col_32_DB_CUSTBASE_PRODREFRESH_ods_cust_demg_t_null_value_count_table_stats ;</v>
      </c>
      <c r="BJ43" t="s">
        <v>4905</v>
      </c>
      <c r="BL43" s="212" t="s">
        <v>4906</v>
      </c>
      <c r="BM43" s="212">
        <v>38</v>
      </c>
      <c r="BN43" s="212">
        <v>7795273</v>
      </c>
      <c r="BP43" s="16" t="str">
        <f t="shared" si="15"/>
        <v>drop table db_custscience_interns.col_32_DB_CUSTBASE_PRODREFRESH_ods_cust_demg_t_null_value_count_table_stats ;</v>
      </c>
      <c r="BQ43" t="s">
        <v>4907</v>
      </c>
    </row>
    <row r="44" spans="1:69">
      <c r="A44" s="222" t="s">
        <v>4908</v>
      </c>
      <c r="B44" s="16" t="str">
        <f t="shared" si="5"/>
        <v>mega_type_homeowner string                                  </v>
      </c>
      <c r="C44" s="20">
        <f t="shared" si="6"/>
        <v>20</v>
      </c>
      <c r="D44" s="244">
        <f t="shared" si="7"/>
        <v>27</v>
      </c>
      <c r="E44" s="244"/>
      <c r="F44" s="244"/>
      <c r="G44" s="245" t="str">
        <f t="shared" ref="G44:G73" si="16">UPPER(LEFT(B44,C44-1))</f>
        <v>MEGA_TYPE_HOMEOWNER</v>
      </c>
      <c r="H44" s="245" t="str">
        <f t="shared" ref="H44:H73" si="17">TRIM(RIGHT(A44,LEN(A44) - (C44+1)))</f>
        <v>tring                                  </v>
      </c>
      <c r="I44" s="246">
        <v>33</v>
      </c>
      <c r="J44" s="224">
        <f t="shared" si="2"/>
        <v>2</v>
      </c>
      <c r="K44" s="224">
        <f t="shared" si="3"/>
        <v>7795273</v>
      </c>
      <c r="L44" s="12"/>
      <c r="M44" s="238"/>
      <c r="N44" s="239"/>
      <c r="O44" s="239"/>
      <c r="P44" s="169"/>
      <c r="R44" s="164"/>
      <c r="S44" s="164"/>
      <c r="T44" s="164"/>
      <c r="U44" s="164"/>
      <c r="V44" s="164"/>
      <c r="W44" s="164"/>
      <c r="X44" s="164"/>
      <c r="Y44" s="164"/>
      <c r="Z44" s="164"/>
      <c r="AA44" s="164"/>
      <c r="AB44" s="164"/>
      <c r="AC44" s="164"/>
      <c r="AD44" s="164"/>
      <c r="AE44" s="164"/>
      <c r="AF44" s="164"/>
      <c r="AG44" s="164"/>
      <c r="AH44" s="197" t="str">
        <f t="shared" si="8"/>
        <v>col_33</v>
      </c>
      <c r="AI44" s="196" t="str">
        <f t="shared" si="9"/>
        <v>create table db_custscience_interns.col_33_DB_CUSTBASE_PRODREFRESH_ods_cust_demg_t_distinct_values_table_stats (col_id int, distinct_values bigint) Row format delimited Fields terminated by '\t' Lines terminated by '\n'  Stored as textfile ;</v>
      </c>
      <c r="AJ44" t="s">
        <v>4909</v>
      </c>
      <c r="AM44" s="16" t="str">
        <f t="shared" si="10"/>
        <v>insert into table db_custscience_interns.col_33_DB_CUSTBASE_PRODREFRESH_ods_cust_demg_t_distinct_values_table_stats select '33' as col_id, count (distinct MEGA_TYPE_HOMEOWNER) as distinct_values</v>
      </c>
      <c r="AN44" t="s">
        <v>4910</v>
      </c>
      <c r="AQ44" s="16" t="str">
        <f t="shared" si="11"/>
        <v>insert into table db_custscience_interns.SUMMARY_of_DB_CUSTBASE_PRODREFRESH_ods_cust_demg_t_distinct_values_table_stats select col_id, distinct_values from db_custscience_interns.col_33_DB_CUSTBASE_PRODREFRESH_ods_cust_demg_t_distinct_values_table_stats ;</v>
      </c>
      <c r="AR44" t="s">
        <v>4911</v>
      </c>
      <c r="AT44" s="212" t="s">
        <v>4912</v>
      </c>
      <c r="AU44" s="212">
        <v>39</v>
      </c>
      <c r="AV44" s="212">
        <v>3012</v>
      </c>
      <c r="AX44" s="16" t="str">
        <f t="shared" si="12"/>
        <v>drop table db_custscience_interns.col_33_DB_CUSTBASE_PRODREFRESH_ods_cust_demg_t_distinct_values_table_stats;</v>
      </c>
      <c r="AY44" t="s">
        <v>4913</v>
      </c>
      <c r="BA44" s="16" t="str">
        <f t="shared" si="13"/>
        <v>create table db_custscience_interns.col_33_DB_CUSTBASE_PRODREFRESH_ods_cust_demg_t_null_value_count_table_stats (col_id int, null_value_count bigint) Row format delimited Fields terminated by '\t' Lines terminated by '\n'  Stored as textfile ;</v>
      </c>
      <c r="BB44" t="s">
        <v>4914</v>
      </c>
      <c r="BE44" s="16" t="str">
        <f t="shared" si="4"/>
        <v xml:space="preserve">insert into table db_custscience_interns.col_33_DB_CUSTBASE_PRODREFRESH_ods_cust_demg_t_null_value_count_table_stats select '33' as col_id, count (cust_key) as null_value_count where MEGA_TYPE_HOMEOWNER IS NULL </v>
      </c>
      <c r="BF44" t="s">
        <v>4915</v>
      </c>
      <c r="BI44" s="16" t="str">
        <f t="shared" si="14"/>
        <v>insert into table db_custscience_interns.SUMMARY_of_DB_CUSTBASE_PRODREFRESH_ods_cust_demg_t_null_value_count_table_stats select col_id, null_value_count from db_custscience_interns.col_33_DB_CUSTBASE_PRODREFRESH_ods_cust_demg_t_null_value_count_table_stats ;</v>
      </c>
      <c r="BJ44" t="s">
        <v>4916</v>
      </c>
      <c r="BL44" s="212" t="s">
        <v>4917</v>
      </c>
      <c r="BM44" s="212">
        <v>39</v>
      </c>
      <c r="BN44" s="212">
        <v>9399837</v>
      </c>
      <c r="BP44" s="16" t="str">
        <f t="shared" si="15"/>
        <v>drop table db_custscience_interns.col_33_DB_CUSTBASE_PRODREFRESH_ods_cust_demg_t_null_value_count_table_stats ;</v>
      </c>
      <c r="BQ44" t="s">
        <v>4918</v>
      </c>
    </row>
    <row r="45" spans="1:69">
      <c r="A45" s="222" t="s">
        <v>4919</v>
      </c>
      <c r="B45" s="16" t="str">
        <f t="shared" si="5"/>
        <v>mega_type_income    string                                  </v>
      </c>
      <c r="C45" s="20">
        <f t="shared" si="6"/>
        <v>18</v>
      </c>
      <c r="D45" s="244">
        <f t="shared" si="7"/>
        <v>20</v>
      </c>
      <c r="E45" s="244"/>
      <c r="F45" s="244"/>
      <c r="G45" s="245" t="str">
        <f t="shared" si="16"/>
        <v>MEGA_TYPE_INCOME </v>
      </c>
      <c r="H45" s="245" t="str">
        <f t="shared" si="17"/>
        <v>string                                  </v>
      </c>
      <c r="I45" s="246">
        <v>34</v>
      </c>
      <c r="J45" s="224">
        <f t="shared" si="2"/>
        <v>2</v>
      </c>
      <c r="K45" s="224">
        <f t="shared" si="3"/>
        <v>7795273</v>
      </c>
      <c r="L45" s="12"/>
      <c r="M45" s="238"/>
      <c r="N45" s="239"/>
      <c r="O45" s="239"/>
      <c r="P45" s="169"/>
      <c r="R45" s="164"/>
      <c r="S45" s="164"/>
      <c r="T45" s="164"/>
      <c r="U45" s="164"/>
      <c r="V45" s="164"/>
      <c r="W45" s="164"/>
      <c r="X45" s="164"/>
      <c r="Y45" s="164"/>
      <c r="Z45" s="164"/>
      <c r="AA45" s="164"/>
      <c r="AB45" s="164"/>
      <c r="AC45" s="164"/>
      <c r="AD45" s="164"/>
      <c r="AE45" s="164"/>
      <c r="AF45" s="164"/>
      <c r="AG45" s="164"/>
      <c r="AH45" s="197" t="str">
        <f t="shared" si="8"/>
        <v>col_34</v>
      </c>
      <c r="AI45" s="196" t="str">
        <f t="shared" si="9"/>
        <v>create table db_custscience_interns.col_34_DB_CUSTBASE_PRODREFRESH_ods_cust_demg_t_distinct_values_table_stats (col_id int, distinct_values bigint) Row format delimited Fields terminated by '\t' Lines terminated by '\n'  Stored as textfile ;</v>
      </c>
      <c r="AJ45" t="s">
        <v>4920</v>
      </c>
      <c r="AM45" s="16" t="str">
        <f t="shared" si="10"/>
        <v>insert into table db_custscience_interns.col_34_DB_CUSTBASE_PRODREFRESH_ods_cust_demg_t_distinct_values_table_stats select '34' as col_id, count (distinct MEGA_TYPE_INCOME ) as distinct_values</v>
      </c>
      <c r="AN45" t="s">
        <v>4921</v>
      </c>
      <c r="AQ45" s="16" t="str">
        <f t="shared" si="11"/>
        <v>insert into table db_custscience_interns.SUMMARY_of_DB_CUSTBASE_PRODREFRESH_ods_cust_demg_t_distinct_values_table_stats select col_id, distinct_values from db_custscience_interns.col_34_DB_CUSTBASE_PRODREFRESH_ods_cust_demg_t_distinct_values_table_stats ;</v>
      </c>
      <c r="AR45" t="s">
        <v>4922</v>
      </c>
      <c r="AT45" s="212" t="s">
        <v>4923</v>
      </c>
      <c r="AU45" s="212">
        <v>40</v>
      </c>
      <c r="AV45" s="212">
        <v>10</v>
      </c>
      <c r="AX45" s="16" t="str">
        <f t="shared" si="12"/>
        <v>drop table db_custscience_interns.col_34_DB_CUSTBASE_PRODREFRESH_ods_cust_demg_t_distinct_values_table_stats;</v>
      </c>
      <c r="AY45" t="s">
        <v>4924</v>
      </c>
      <c r="BA45" s="16" t="str">
        <f t="shared" si="13"/>
        <v>create table db_custscience_interns.col_34_DB_CUSTBASE_PRODREFRESH_ods_cust_demg_t_null_value_count_table_stats (col_id int, null_value_count bigint) Row format delimited Fields terminated by '\t' Lines terminated by '\n'  Stored as textfile ;</v>
      </c>
      <c r="BB45" t="s">
        <v>4925</v>
      </c>
      <c r="BE45" s="16" t="str">
        <f t="shared" si="4"/>
        <v xml:space="preserve">insert into table db_custscience_interns.col_34_DB_CUSTBASE_PRODREFRESH_ods_cust_demg_t_null_value_count_table_stats select '34' as col_id, count (cust_key) as null_value_count where MEGA_TYPE_INCOME  IS NULL </v>
      </c>
      <c r="BF45" t="s">
        <v>4926</v>
      </c>
      <c r="BI45" s="16" t="str">
        <f t="shared" si="14"/>
        <v>insert into table db_custscience_interns.SUMMARY_of_DB_CUSTBASE_PRODREFRESH_ods_cust_demg_t_null_value_count_table_stats select col_id, null_value_count from db_custscience_interns.col_34_DB_CUSTBASE_PRODREFRESH_ods_cust_demg_t_null_value_count_table_stats ;</v>
      </c>
      <c r="BJ45" t="s">
        <v>4927</v>
      </c>
      <c r="BL45" s="212" t="s">
        <v>4928</v>
      </c>
      <c r="BM45" s="212">
        <v>40</v>
      </c>
      <c r="BN45" s="212">
        <v>7795273</v>
      </c>
      <c r="BP45" s="16" t="str">
        <f t="shared" si="15"/>
        <v>drop table db_custscience_interns.col_34_DB_CUSTBASE_PRODREFRESH_ods_cust_demg_t_null_value_count_table_stats ;</v>
      </c>
      <c r="BQ45" t="s">
        <v>4929</v>
      </c>
    </row>
    <row r="46" spans="1:69">
      <c r="A46" s="222" t="s">
        <v>4930</v>
      </c>
      <c r="B46" s="16" t="str">
        <f>TRIM(A46)</f>
        <v>mega_type_number_of_children string                                  </v>
      </c>
      <c r="C46" s="20">
        <f>SEARCH(" ",B46)</f>
        <v>29</v>
      </c>
      <c r="D46" s="20">
        <f>IFERROR(SEARCH(" ",B46,C46+1),0)</f>
        <v>36</v>
      </c>
      <c r="E46" s="20"/>
      <c r="F46" s="20"/>
      <c r="G46" s="152" t="str">
        <f t="shared" si="16"/>
        <v>MEGA_TYPE_NUMBER_OF_CHILDREN</v>
      </c>
      <c r="H46" s="152" t="str">
        <f t="shared" si="17"/>
        <v>tring                                  </v>
      </c>
      <c r="I46" s="248">
        <v>35</v>
      </c>
      <c r="J46" s="224">
        <f t="shared" si="2"/>
        <v>1</v>
      </c>
      <c r="K46" s="224">
        <f t="shared" si="3"/>
        <v>28877440</v>
      </c>
      <c r="L46" s="249"/>
      <c r="M46" s="250"/>
      <c r="N46" s="169"/>
      <c r="O46" s="169"/>
      <c r="P46" s="169"/>
      <c r="R46" s="164"/>
      <c r="S46" s="164"/>
      <c r="T46" s="164"/>
      <c r="U46" s="164"/>
      <c r="V46" s="164"/>
      <c r="W46" s="164"/>
      <c r="X46" s="164"/>
      <c r="Y46" s="164"/>
      <c r="Z46" s="164"/>
      <c r="AA46" s="164"/>
      <c r="AB46" s="164"/>
      <c r="AC46" s="164"/>
      <c r="AD46" s="164"/>
      <c r="AE46" s="164"/>
      <c r="AF46" s="164"/>
      <c r="AG46" s="164"/>
      <c r="AH46" s="197" t="str">
        <f>"col_"&amp;I46</f>
        <v>col_35</v>
      </c>
      <c r="AI46" s="196" t="str">
        <f>"create table db_custscience_interns."&amp;$AH46&amp;"_"&amp;$H$4&amp;"_"&amp;$H$5&amp;"_distinct_values_table_stats (col_id int, distinct_values bigint) Row format delimited Fields terminated by '\t' Lines terminated by '\n'  Stored as textfile ;"</f>
        <v>create table db_custscience_interns.col_35_DB_CUSTBASE_PRODREFRESH_ods_cust_demg_t_distinct_values_table_stats (col_id int, distinct_values bigint) Row format delimited Fields terminated by '\t' Lines terminated by '\n'  Stored as textfile ;</v>
      </c>
      <c r="AJ46" t="s">
        <v>4931</v>
      </c>
      <c r="AM46" s="16" t="str">
        <f>"insert into table "&amp;"db_custscience_interns."&amp;$AH46&amp;"_"&amp;$H$4&amp;"_"&amp;$H$5&amp;"_distinct_values_table_stats select "&amp;"'"&amp;$I46&amp;"'"&amp;" as col_id, count (distinct "&amp;$G46&amp;") as distinct_values"</f>
        <v>insert into table db_custscience_interns.col_35_DB_CUSTBASE_PRODREFRESH_ods_cust_demg_t_distinct_values_table_stats select '35' as col_id, count (distinct MEGA_TYPE_NUMBER_OF_CHILDREN) as distinct_values</v>
      </c>
      <c r="AN46" t="s">
        <v>4932</v>
      </c>
      <c r="AQ46" s="16" t="str">
        <f>"insert into table "&amp;"db_custscience_interns."&amp;"SUMMARY_of_"&amp;$H$4&amp;"_"&amp;$H$5&amp;"_distinct_values_table_stats select col_id, distinct_values from db_custscience_interns."&amp;$AH46&amp;"_"&amp;$H$4&amp;"_"&amp;$H$5&amp;"_distinct_values_table_stats"&amp;" ;"</f>
        <v>insert into table db_custscience_interns.SUMMARY_of_DB_CUSTBASE_PRODREFRESH_ods_cust_demg_t_distinct_values_table_stats select col_id, distinct_values from db_custscience_interns.col_35_DB_CUSTBASE_PRODREFRESH_ods_cust_demg_t_distinct_values_table_stats ;</v>
      </c>
      <c r="AR46" t="s">
        <v>4933</v>
      </c>
      <c r="AT46" s="212" t="s">
        <v>4934</v>
      </c>
      <c r="AU46" s="212">
        <v>5</v>
      </c>
      <c r="AV46" s="212">
        <v>2</v>
      </c>
      <c r="AX46" s="16" t="str">
        <f>"drop table db_custscience_interns."&amp;$AH46&amp;"_"&amp;$H$4&amp;"_"&amp;$H$5&amp;"_distinct_values_table_stats;"</f>
        <v>drop table db_custscience_interns.col_35_DB_CUSTBASE_PRODREFRESH_ods_cust_demg_t_distinct_values_table_stats;</v>
      </c>
      <c r="AY46" t="s">
        <v>4935</v>
      </c>
      <c r="BA46" s="16" t="str">
        <f>"create table db_custscience_interns."&amp;$AH46&amp;"_"&amp;$H$4&amp;"_"&amp;$H$5&amp;"_null_value_count_table_stats (col_id int, null_value_count bigint) Row format delimited Fields terminated by '\t' Lines terminated by '\n'  Stored as textfile ;"</f>
        <v>create table db_custscience_interns.col_35_DB_CUSTBASE_PRODREFRESH_ods_cust_demg_t_null_value_count_table_stats (col_id int, null_value_count bigint) Row format delimited Fields terminated by '\t' Lines terminated by '\n'  Stored as textfile ;</v>
      </c>
      <c r="BB46" t="s">
        <v>4936</v>
      </c>
      <c r="BE46" s="16" t="str">
        <f t="shared" si="4"/>
        <v xml:space="preserve">insert into table db_custscience_interns.col_35_DB_CUSTBASE_PRODREFRESH_ods_cust_demg_t_null_value_count_table_stats select '35' as col_id, count (cust_key) as null_value_count where MEGA_TYPE_NUMBER_OF_CHILDREN IS NULL </v>
      </c>
      <c r="BF46" t="s">
        <v>4937</v>
      </c>
      <c r="BI46" s="16" t="str">
        <f>"insert into table "&amp;"db_custscience_interns."&amp;"SUMMARY_of_"&amp;$H$4&amp;"_"&amp;$H$5&amp;"_null_value_count_table_stats select col_id, null_value_count from db_custscience_interns."&amp;$AH46&amp;"_"&amp;$H$4&amp;"_"&amp;$H$5&amp;"_null_value_count_table_stats"&amp;" ;"</f>
        <v>insert into table db_custscience_interns.SUMMARY_of_DB_CUSTBASE_PRODREFRESH_ods_cust_demg_t_null_value_count_table_stats select col_id, null_value_count from db_custscience_interns.col_35_DB_CUSTBASE_PRODREFRESH_ods_cust_demg_t_null_value_count_table_stats ;</v>
      </c>
      <c r="BJ46" t="s">
        <v>4938</v>
      </c>
      <c r="BL46" s="212" t="s">
        <v>4939</v>
      </c>
      <c r="BM46" s="212">
        <v>5</v>
      </c>
      <c r="BN46" s="212">
        <v>17169755</v>
      </c>
      <c r="BP46" s="16" t="str">
        <f>"drop table db_custscience_interns."&amp;$AH46&amp;"_"&amp;$H$4&amp;"_"&amp;$H$5&amp;"_null_value_count_table_stats ;"</f>
        <v>drop table db_custscience_interns.col_35_DB_CUSTBASE_PRODREFRESH_ods_cust_demg_t_null_value_count_table_stats ;</v>
      </c>
      <c r="BQ46" t="s">
        <v>4940</v>
      </c>
    </row>
    <row r="47" spans="1:69">
      <c r="A47" s="222" t="s">
        <v>4941</v>
      </c>
      <c r="B47" s="16" t="str">
        <f t="shared" ref="B47:B73" si="18">TRIM(A47)</f>
        <v>mega_type_occupation string                                  </v>
      </c>
      <c r="C47" s="20">
        <f t="shared" ref="C47:C73" si="19">SEARCH(" ",B47)</f>
        <v>21</v>
      </c>
      <c r="D47" s="20">
        <f t="shared" ref="D47:D73" si="20">IFERROR(SEARCH(" ",B47,C47+1),0)</f>
        <v>28</v>
      </c>
      <c r="E47" s="20"/>
      <c r="F47" s="244"/>
      <c r="G47" s="251" t="str">
        <f t="shared" si="16"/>
        <v>MEGA_TYPE_OCCUPATION</v>
      </c>
      <c r="H47" s="36" t="str">
        <f t="shared" si="17"/>
        <v>tring                                  </v>
      </c>
      <c r="I47" s="226">
        <v>36</v>
      </c>
      <c r="J47" s="224">
        <f t="shared" si="2"/>
        <v>1</v>
      </c>
      <c r="K47" s="224">
        <f t="shared" si="3"/>
        <v>36010136</v>
      </c>
      <c r="L47" s="227"/>
      <c r="M47" s="167"/>
      <c r="N47" s="169"/>
      <c r="O47" s="169"/>
      <c r="P47" s="169"/>
      <c r="R47" s="164"/>
      <c r="S47" s="164"/>
      <c r="T47" s="164"/>
      <c r="U47" s="164"/>
      <c r="V47" s="164"/>
      <c r="W47" s="164"/>
      <c r="X47" s="164"/>
      <c r="Y47" s="164"/>
      <c r="Z47" s="164"/>
      <c r="AA47" s="164"/>
      <c r="AB47" s="164"/>
      <c r="AC47" s="164"/>
      <c r="AD47" s="164"/>
      <c r="AE47" s="164"/>
      <c r="AF47" s="164"/>
      <c r="AG47" s="164"/>
      <c r="AH47" s="197" t="str">
        <f t="shared" ref="AH47:AH73" si="21">"col_"&amp;I47</f>
        <v>col_36</v>
      </c>
      <c r="AI47" s="196" t="str">
        <f t="shared" si="9"/>
        <v>create table db_custscience_interns.col_36_DB_CUSTBASE_PRODREFRESH_ods_cust_demg_t_distinct_values_table_stats (col_id int, distinct_values bigint) Row format delimited Fields terminated by '\t' Lines terminated by '\n'  Stored as textfile ;</v>
      </c>
      <c r="AJ47" t="s">
        <v>4942</v>
      </c>
      <c r="AM47" s="16" t="str">
        <f t="shared" si="10"/>
        <v>insert into table db_custscience_interns.col_36_DB_CUSTBASE_PRODREFRESH_ods_cust_demg_t_distinct_values_table_stats select '36' as col_id, count (distinct MEGA_TYPE_OCCUPATION) as distinct_values</v>
      </c>
      <c r="AN47" t="s">
        <v>4943</v>
      </c>
      <c r="AQ47" s="16" t="str">
        <f t="shared" si="11"/>
        <v>insert into table db_custscience_interns.SUMMARY_of_DB_CUSTBASE_PRODREFRESH_ods_cust_demg_t_distinct_values_table_stats select col_id, distinct_values from db_custscience_interns.col_36_DB_CUSTBASE_PRODREFRESH_ods_cust_demg_t_distinct_values_table_stats ;</v>
      </c>
      <c r="AR47" t="s">
        <v>4944</v>
      </c>
      <c r="AT47" s="212" t="s">
        <v>4945</v>
      </c>
      <c r="AU47" s="212">
        <v>41</v>
      </c>
      <c r="AV47" s="212">
        <v>5</v>
      </c>
      <c r="AX47" s="16" t="str">
        <f t="shared" si="12"/>
        <v>drop table db_custscience_interns.col_36_DB_CUSTBASE_PRODREFRESH_ods_cust_demg_t_distinct_values_table_stats;</v>
      </c>
      <c r="AY47" t="s">
        <v>4946</v>
      </c>
      <c r="BA47" s="16" t="str">
        <f t="shared" si="13"/>
        <v>create table db_custscience_interns.col_36_DB_CUSTBASE_PRODREFRESH_ods_cust_demg_t_null_value_count_table_stats (col_id int, null_value_count bigint) Row format delimited Fields terminated by '\t' Lines terminated by '\n'  Stored as textfile ;</v>
      </c>
      <c r="BB47" t="s">
        <v>4947</v>
      </c>
      <c r="BE47" s="16" t="str">
        <f t="shared" si="4"/>
        <v xml:space="preserve">insert into table db_custscience_interns.col_36_DB_CUSTBASE_PRODREFRESH_ods_cust_demg_t_null_value_count_table_stats select '36' as col_id, count (cust_key) as null_value_count where MEGA_TYPE_OCCUPATION IS NULL </v>
      </c>
      <c r="BF47" t="s">
        <v>4948</v>
      </c>
      <c r="BI47" s="16" t="str">
        <f t="shared" si="14"/>
        <v>insert into table db_custscience_interns.SUMMARY_of_DB_CUSTBASE_PRODREFRESH_ods_cust_demg_t_null_value_count_table_stats select col_id, null_value_count from db_custscience_interns.col_36_DB_CUSTBASE_PRODREFRESH_ods_cust_demg_t_null_value_count_table_stats ;</v>
      </c>
      <c r="BJ47" t="s">
        <v>4949</v>
      </c>
      <c r="BL47" s="212" t="s">
        <v>4950</v>
      </c>
      <c r="BM47" s="212">
        <v>41</v>
      </c>
      <c r="BN47" s="212">
        <v>7795273</v>
      </c>
      <c r="BP47" s="16" t="str">
        <f t="shared" si="15"/>
        <v>drop table db_custscience_interns.col_36_DB_CUSTBASE_PRODREFRESH_ods_cust_demg_t_null_value_count_table_stats ;</v>
      </c>
      <c r="BQ47" t="s">
        <v>4951</v>
      </c>
    </row>
    <row r="48" spans="1:69">
      <c r="A48" s="222" t="s">
        <v>4952</v>
      </c>
      <c r="B48" s="16" t="str">
        <f t="shared" si="18"/>
        <v>mega_type_presence_of_children string                                  </v>
      </c>
      <c r="C48" s="20">
        <f t="shared" si="19"/>
        <v>31</v>
      </c>
      <c r="D48" s="20">
        <f t="shared" si="20"/>
        <v>38</v>
      </c>
      <c r="E48" s="20"/>
      <c r="F48" s="244"/>
      <c r="G48" s="251" t="str">
        <f t="shared" si="16"/>
        <v>MEGA_TYPE_PRESENCE_OF_CHILDREN</v>
      </c>
      <c r="H48" s="36" t="str">
        <f t="shared" si="17"/>
        <v>tring                                  </v>
      </c>
      <c r="I48" s="226">
        <v>37</v>
      </c>
      <c r="J48" s="224">
        <f t="shared" si="2"/>
        <v>2</v>
      </c>
      <c r="K48" s="224">
        <f t="shared" si="3"/>
        <v>7795273</v>
      </c>
      <c r="L48" s="228"/>
      <c r="M48" s="168"/>
      <c r="N48" s="169"/>
      <c r="O48" s="169"/>
      <c r="P48" s="169"/>
      <c r="R48" s="164"/>
      <c r="S48" s="164"/>
      <c r="T48" s="164"/>
      <c r="U48" s="164"/>
      <c r="V48" s="164"/>
      <c r="W48" s="164"/>
      <c r="X48" s="164"/>
      <c r="Y48" s="164"/>
      <c r="Z48" s="164"/>
      <c r="AA48" s="164"/>
      <c r="AB48" s="164"/>
      <c r="AC48" s="164"/>
      <c r="AD48" s="164"/>
      <c r="AE48" s="164"/>
      <c r="AF48" s="164"/>
      <c r="AG48" s="164"/>
      <c r="AH48" s="197" t="str">
        <f t="shared" si="21"/>
        <v>col_37</v>
      </c>
      <c r="AI48" s="196" t="str">
        <f t="shared" si="9"/>
        <v>create table db_custscience_interns.col_37_DB_CUSTBASE_PRODREFRESH_ods_cust_demg_t_distinct_values_table_stats (col_id int, distinct_values bigint) Row format delimited Fields terminated by '\t' Lines terminated by '\n'  Stored as textfile ;</v>
      </c>
      <c r="AJ48" t="s">
        <v>4953</v>
      </c>
      <c r="AM48" s="16" t="str">
        <f t="shared" si="10"/>
        <v>insert into table db_custscience_interns.col_37_DB_CUSTBASE_PRODREFRESH_ods_cust_demg_t_distinct_values_table_stats select '37' as col_id, count (distinct MEGA_TYPE_PRESENCE_OF_CHILDREN) as distinct_values</v>
      </c>
      <c r="AN48" t="s">
        <v>4954</v>
      </c>
      <c r="AQ48" s="16" t="str">
        <f t="shared" si="11"/>
        <v>insert into table db_custscience_interns.SUMMARY_of_DB_CUSTBASE_PRODREFRESH_ods_cust_demg_t_distinct_values_table_stats select col_id, distinct_values from db_custscience_interns.col_37_DB_CUSTBASE_PRODREFRESH_ods_cust_demg_t_distinct_values_table_stats ;</v>
      </c>
      <c r="AR48" t="s">
        <v>4955</v>
      </c>
      <c r="AT48" s="212" t="s">
        <v>4956</v>
      </c>
      <c r="AU48" s="212">
        <v>42</v>
      </c>
      <c r="AV48" s="212">
        <v>331</v>
      </c>
      <c r="AX48" s="16" t="str">
        <f t="shared" si="12"/>
        <v>drop table db_custscience_interns.col_37_DB_CUSTBASE_PRODREFRESH_ods_cust_demg_t_distinct_values_table_stats;</v>
      </c>
      <c r="AY48" t="s">
        <v>4957</v>
      </c>
      <c r="BA48" s="16" t="str">
        <f t="shared" si="13"/>
        <v>create table db_custscience_interns.col_37_DB_CUSTBASE_PRODREFRESH_ods_cust_demg_t_null_value_count_table_stats (col_id int, null_value_count bigint) Row format delimited Fields terminated by '\t' Lines terminated by '\n'  Stored as textfile ;</v>
      </c>
      <c r="BB48" t="s">
        <v>4958</v>
      </c>
      <c r="BE48" s="16" t="str">
        <f t="shared" si="4"/>
        <v xml:space="preserve">insert into table db_custscience_interns.col_37_DB_CUSTBASE_PRODREFRESH_ods_cust_demg_t_null_value_count_table_stats select '37' as col_id, count (cust_key) as null_value_count where MEGA_TYPE_PRESENCE_OF_CHILDREN IS NULL </v>
      </c>
      <c r="BF48" t="s">
        <v>4959</v>
      </c>
      <c r="BI48" s="16" t="str">
        <f t="shared" si="14"/>
        <v>insert into table db_custscience_interns.SUMMARY_of_DB_CUSTBASE_PRODREFRESH_ods_cust_demg_t_null_value_count_table_stats select col_id, null_value_count from db_custscience_interns.col_37_DB_CUSTBASE_PRODREFRESH_ods_cust_demg_t_null_value_count_table_stats ;</v>
      </c>
      <c r="BJ48" t="s">
        <v>4960</v>
      </c>
      <c r="BL48" s="212" t="s">
        <v>4961</v>
      </c>
      <c r="BM48" s="212">
        <v>42</v>
      </c>
      <c r="BN48" s="212">
        <v>9904271</v>
      </c>
      <c r="BP48" s="16" t="str">
        <f t="shared" si="15"/>
        <v>drop table db_custscience_interns.col_37_DB_CUSTBASE_PRODREFRESH_ods_cust_demg_t_null_value_count_table_stats ;</v>
      </c>
      <c r="BQ48" t="s">
        <v>4962</v>
      </c>
    </row>
    <row r="49" spans="1:69">
      <c r="A49" s="222" t="s">
        <v>4963</v>
      </c>
      <c r="B49" s="16" t="str">
        <f t="shared" si="18"/>
        <v>merkle_inf_cardholders_rank bigint                                  </v>
      </c>
      <c r="C49" s="20">
        <f t="shared" si="19"/>
        <v>28</v>
      </c>
      <c r="D49" s="20">
        <f t="shared" si="20"/>
        <v>35</v>
      </c>
      <c r="E49" s="20"/>
      <c r="F49" s="20"/>
      <c r="G49" s="36" t="str">
        <f t="shared" si="16"/>
        <v>MERKLE_INF_CARDHOLDERS_RANK</v>
      </c>
      <c r="H49" s="36" t="str">
        <f t="shared" si="17"/>
        <v>igint                                  </v>
      </c>
      <c r="I49" s="226">
        <v>38</v>
      </c>
      <c r="J49" s="224">
        <f t="shared" si="2"/>
        <v>10</v>
      </c>
      <c r="K49" s="224">
        <f t="shared" si="3"/>
        <v>7795273</v>
      </c>
      <c r="N49" s="169"/>
      <c r="O49" s="169"/>
      <c r="P49" s="169"/>
      <c r="R49" s="164"/>
      <c r="S49" s="164"/>
      <c r="T49" s="164"/>
      <c r="U49" s="164"/>
      <c r="V49" s="164"/>
      <c r="W49" s="164"/>
      <c r="X49" s="164"/>
      <c r="Y49" s="164"/>
      <c r="Z49" s="164"/>
      <c r="AA49" s="164"/>
      <c r="AB49" s="164"/>
      <c r="AC49" s="164"/>
      <c r="AD49" s="164"/>
      <c r="AE49" s="164"/>
      <c r="AF49" s="164"/>
      <c r="AG49" s="164"/>
      <c r="AH49" s="197" t="str">
        <f t="shared" si="21"/>
        <v>col_38</v>
      </c>
      <c r="AI49" s="196" t="str">
        <f t="shared" si="9"/>
        <v>create table db_custscience_interns.col_38_DB_CUSTBASE_PRODREFRESH_ods_cust_demg_t_distinct_values_table_stats (col_id int, distinct_values bigint) Row format delimited Fields terminated by '\t' Lines terminated by '\n'  Stored as textfile ;</v>
      </c>
      <c r="AJ49" t="s">
        <v>4964</v>
      </c>
      <c r="AM49" s="16" t="str">
        <f t="shared" si="10"/>
        <v>insert into table db_custscience_interns.col_38_DB_CUSTBASE_PRODREFRESH_ods_cust_demg_t_distinct_values_table_stats select '38' as col_id, count (distinct MERKLE_INF_CARDHOLDERS_RANK) as distinct_values</v>
      </c>
      <c r="AN49" t="s">
        <v>4965</v>
      </c>
      <c r="AQ49" s="16" t="str">
        <f t="shared" si="11"/>
        <v>insert into table db_custscience_interns.SUMMARY_of_DB_CUSTBASE_PRODREFRESH_ods_cust_demg_t_distinct_values_table_stats select col_id, distinct_values from db_custscience_interns.col_38_DB_CUSTBASE_PRODREFRESH_ods_cust_demg_t_distinct_values_table_stats ;</v>
      </c>
      <c r="AR49" t="s">
        <v>4966</v>
      </c>
      <c r="AT49" s="212" t="s">
        <v>4967</v>
      </c>
      <c r="AU49" s="212">
        <v>43</v>
      </c>
      <c r="AV49" s="212">
        <v>8</v>
      </c>
      <c r="AX49" s="16" t="str">
        <f t="shared" si="12"/>
        <v>drop table db_custscience_interns.col_38_DB_CUSTBASE_PRODREFRESH_ods_cust_demg_t_distinct_values_table_stats;</v>
      </c>
      <c r="AY49" t="s">
        <v>4968</v>
      </c>
      <c r="BA49" s="16" t="str">
        <f t="shared" si="13"/>
        <v>create table db_custscience_interns.col_38_DB_CUSTBASE_PRODREFRESH_ods_cust_demg_t_null_value_count_table_stats (col_id int, null_value_count bigint) Row format delimited Fields terminated by '\t' Lines terminated by '\n'  Stored as textfile ;</v>
      </c>
      <c r="BB49" t="s">
        <v>4969</v>
      </c>
      <c r="BE49" s="16" t="str">
        <f t="shared" si="4"/>
        <v xml:space="preserve">insert into table db_custscience_interns.col_38_DB_CUSTBASE_PRODREFRESH_ods_cust_demg_t_null_value_count_table_stats select '38' as col_id, count (cust_key) as null_value_count where MERKLE_INF_CARDHOLDERS_RANK IS NULL </v>
      </c>
      <c r="BF49" t="s">
        <v>4970</v>
      </c>
      <c r="BI49" s="16" t="str">
        <f t="shared" si="14"/>
        <v>insert into table db_custscience_interns.SUMMARY_of_DB_CUSTBASE_PRODREFRESH_ods_cust_demg_t_null_value_count_table_stats select col_id, null_value_count from db_custscience_interns.col_38_DB_CUSTBASE_PRODREFRESH_ods_cust_demg_t_null_value_count_table_stats ;</v>
      </c>
      <c r="BJ49" t="s">
        <v>4971</v>
      </c>
      <c r="BL49" s="212" t="s">
        <v>4972</v>
      </c>
      <c r="BM49" s="212">
        <v>43</v>
      </c>
      <c r="BN49" s="212">
        <v>16123249</v>
      </c>
      <c r="BP49" s="16" t="str">
        <f t="shared" si="15"/>
        <v>drop table db_custscience_interns.col_38_DB_CUSTBASE_PRODREFRESH_ods_cust_demg_t_null_value_count_table_stats ;</v>
      </c>
      <c r="BQ49" t="s">
        <v>4973</v>
      </c>
    </row>
    <row r="50" spans="1:69">
      <c r="A50" s="222" t="s">
        <v>4974</v>
      </c>
      <c r="B50" s="16" t="str">
        <f t="shared" si="18"/>
        <v>merkle_marketing_index bigint                                  </v>
      </c>
      <c r="C50" s="20">
        <f t="shared" si="19"/>
        <v>23</v>
      </c>
      <c r="D50" s="20">
        <f t="shared" si="20"/>
        <v>30</v>
      </c>
      <c r="E50" s="20"/>
      <c r="F50" s="20"/>
      <c r="G50" s="36" t="str">
        <f t="shared" si="16"/>
        <v>MERKLE_MARKETING_INDEX</v>
      </c>
      <c r="H50" s="36" t="str">
        <f t="shared" si="17"/>
        <v>igint                                  </v>
      </c>
      <c r="I50" s="226">
        <v>39</v>
      </c>
      <c r="J50" s="224">
        <f t="shared" si="2"/>
        <v>3012</v>
      </c>
      <c r="K50" s="224">
        <f t="shared" si="3"/>
        <v>9399837</v>
      </c>
      <c r="N50" s="169"/>
      <c r="O50" s="169"/>
      <c r="P50" s="169"/>
      <c r="R50" s="164"/>
      <c r="S50" s="164"/>
      <c r="T50" s="164"/>
      <c r="U50" s="164"/>
      <c r="V50" s="164"/>
      <c r="W50" s="164"/>
      <c r="X50" s="164"/>
      <c r="Y50" s="164"/>
      <c r="Z50" s="164"/>
      <c r="AA50" s="164"/>
      <c r="AB50" s="164"/>
      <c r="AC50" s="164"/>
      <c r="AD50" s="164"/>
      <c r="AE50" s="164"/>
      <c r="AF50" s="164"/>
      <c r="AG50" s="164"/>
      <c r="AH50" s="197" t="str">
        <f t="shared" si="21"/>
        <v>col_39</v>
      </c>
      <c r="AI50" s="196" t="str">
        <f t="shared" si="9"/>
        <v>create table db_custscience_interns.col_39_DB_CUSTBASE_PRODREFRESH_ods_cust_demg_t_distinct_values_table_stats (col_id int, distinct_values bigint) Row format delimited Fields terminated by '\t' Lines terminated by '\n'  Stored as textfile ;</v>
      </c>
      <c r="AJ50" t="s">
        <v>4975</v>
      </c>
      <c r="AM50" s="16" t="str">
        <f t="shared" si="10"/>
        <v>insert into table db_custscience_interns.col_39_DB_CUSTBASE_PRODREFRESH_ods_cust_demg_t_distinct_values_table_stats select '39' as col_id, count (distinct MERKLE_MARKETING_INDEX) as distinct_values</v>
      </c>
      <c r="AN50" t="s">
        <v>4976</v>
      </c>
      <c r="AQ50" s="16" t="str">
        <f t="shared" si="11"/>
        <v>insert into table db_custscience_interns.SUMMARY_of_DB_CUSTBASE_PRODREFRESH_ods_cust_demg_t_distinct_values_table_stats select col_id, distinct_values from db_custscience_interns.col_39_DB_CUSTBASE_PRODREFRESH_ods_cust_demg_t_distinct_values_table_stats ;</v>
      </c>
      <c r="AR50" t="s">
        <v>4977</v>
      </c>
      <c r="AT50" s="212" t="s">
        <v>4978</v>
      </c>
      <c r="AU50" s="212">
        <v>44</v>
      </c>
      <c r="AV50" s="212">
        <v>1370</v>
      </c>
      <c r="AX50" s="16" t="str">
        <f t="shared" si="12"/>
        <v>drop table db_custscience_interns.col_39_DB_CUSTBASE_PRODREFRESH_ods_cust_demg_t_distinct_values_table_stats;</v>
      </c>
      <c r="AY50" t="s">
        <v>4979</v>
      </c>
      <c r="BA50" s="16" t="str">
        <f t="shared" si="13"/>
        <v>create table db_custscience_interns.col_39_DB_CUSTBASE_PRODREFRESH_ods_cust_demg_t_null_value_count_table_stats (col_id int, null_value_count bigint) Row format delimited Fields terminated by '\t' Lines terminated by '\n'  Stored as textfile ;</v>
      </c>
      <c r="BB50" t="s">
        <v>4980</v>
      </c>
      <c r="BE50" s="16" t="str">
        <f t="shared" si="4"/>
        <v xml:space="preserve">insert into table db_custscience_interns.col_39_DB_CUSTBASE_PRODREFRESH_ods_cust_demg_t_null_value_count_table_stats select '39' as col_id, count (cust_key) as null_value_count where MERKLE_MARKETING_INDEX IS NULL </v>
      </c>
      <c r="BF50" t="s">
        <v>4981</v>
      </c>
      <c r="BI50" s="16" t="str">
        <f t="shared" si="14"/>
        <v>insert into table db_custscience_interns.SUMMARY_of_DB_CUSTBASE_PRODREFRESH_ods_cust_demg_t_null_value_count_table_stats select col_id, null_value_count from db_custscience_interns.col_39_DB_CUSTBASE_PRODREFRESH_ods_cust_demg_t_null_value_count_table_stats ;</v>
      </c>
      <c r="BJ50" t="s">
        <v>4982</v>
      </c>
      <c r="BL50" s="212" t="s">
        <v>4983</v>
      </c>
      <c r="BM50" s="212">
        <v>44</v>
      </c>
      <c r="BN50" s="212">
        <v>14815106</v>
      </c>
      <c r="BP50" s="16" t="str">
        <f t="shared" si="15"/>
        <v>drop table db_custscience_interns.col_39_DB_CUSTBASE_PRODREFRESH_ods_cust_demg_t_null_value_count_table_stats ;</v>
      </c>
      <c r="BQ50" t="s">
        <v>4984</v>
      </c>
    </row>
    <row r="51" spans="1:69">
      <c r="A51" s="222" t="s">
        <v>4985</v>
      </c>
      <c r="B51" s="16" t="str">
        <f t="shared" si="18"/>
        <v>merkle_marketing_rank bigint                                  </v>
      </c>
      <c r="C51" s="20">
        <f t="shared" si="19"/>
        <v>22</v>
      </c>
      <c r="D51" s="20">
        <f t="shared" si="20"/>
        <v>29</v>
      </c>
      <c r="E51" s="20"/>
      <c r="F51" s="20"/>
      <c r="G51" s="36" t="str">
        <f t="shared" si="16"/>
        <v>MERKLE_MARKETING_RANK</v>
      </c>
      <c r="H51" s="36" t="str">
        <f t="shared" si="17"/>
        <v>igint                                  </v>
      </c>
      <c r="I51" s="226">
        <v>40</v>
      </c>
      <c r="J51" s="224">
        <f t="shared" si="2"/>
        <v>10</v>
      </c>
      <c r="K51" s="224">
        <f t="shared" si="3"/>
        <v>7795273</v>
      </c>
      <c r="N51" s="169"/>
      <c r="O51" s="169"/>
      <c r="P51" s="169"/>
      <c r="R51" s="164"/>
      <c r="S51" s="164"/>
      <c r="T51" s="164"/>
      <c r="U51" s="164"/>
      <c r="V51" s="164"/>
      <c r="W51" s="164"/>
      <c r="X51" s="164"/>
      <c r="Y51" s="164"/>
      <c r="Z51" s="164"/>
      <c r="AA51" s="164"/>
      <c r="AB51" s="164"/>
      <c r="AC51" s="164"/>
      <c r="AD51" s="164"/>
      <c r="AE51" s="164"/>
      <c r="AF51" s="164"/>
      <c r="AG51" s="164"/>
      <c r="AH51" s="197" t="str">
        <f t="shared" si="21"/>
        <v>col_40</v>
      </c>
      <c r="AI51" s="196" t="str">
        <f t="shared" si="9"/>
        <v>create table db_custscience_interns.col_40_DB_CUSTBASE_PRODREFRESH_ods_cust_demg_t_distinct_values_table_stats (col_id int, distinct_values bigint) Row format delimited Fields terminated by '\t' Lines terminated by '\n'  Stored as textfile ;</v>
      </c>
      <c r="AJ51" t="s">
        <v>4986</v>
      </c>
      <c r="AM51" s="16" t="str">
        <f t="shared" si="10"/>
        <v>insert into table db_custscience_interns.col_40_DB_CUSTBASE_PRODREFRESH_ods_cust_demg_t_distinct_values_table_stats select '40' as col_id, count (distinct MERKLE_MARKETING_RANK) as distinct_values</v>
      </c>
      <c r="AN51" t="s">
        <v>4987</v>
      </c>
      <c r="AQ51" s="16" t="str">
        <f t="shared" si="11"/>
        <v>insert into table db_custscience_interns.SUMMARY_of_DB_CUSTBASE_PRODREFRESH_ods_cust_demg_t_distinct_values_table_stats select col_id, distinct_values from db_custscience_interns.col_40_DB_CUSTBASE_PRODREFRESH_ods_cust_demg_t_distinct_values_table_stats ;</v>
      </c>
      <c r="AR51" t="s">
        <v>4988</v>
      </c>
      <c r="AT51" s="212" t="s">
        <v>4989</v>
      </c>
      <c r="AU51" s="212">
        <v>45</v>
      </c>
      <c r="AV51" s="212">
        <v>3</v>
      </c>
      <c r="AX51" s="16" t="str">
        <f t="shared" si="12"/>
        <v>drop table db_custscience_interns.col_40_DB_CUSTBASE_PRODREFRESH_ods_cust_demg_t_distinct_values_table_stats;</v>
      </c>
      <c r="AY51" t="s">
        <v>4990</v>
      </c>
      <c r="BA51" s="16" t="str">
        <f t="shared" si="13"/>
        <v>create table db_custscience_interns.col_40_DB_CUSTBASE_PRODREFRESH_ods_cust_demg_t_null_value_count_table_stats (col_id int, null_value_count bigint) Row format delimited Fields terminated by '\t' Lines terminated by '\n'  Stored as textfile ;</v>
      </c>
      <c r="BB51" t="s">
        <v>4991</v>
      </c>
      <c r="BE51" s="16" t="str">
        <f t="shared" si="4"/>
        <v xml:space="preserve">insert into table db_custscience_interns.col_40_DB_CUSTBASE_PRODREFRESH_ods_cust_demg_t_null_value_count_table_stats select '40' as col_id, count (cust_key) as null_value_count where MERKLE_MARKETING_RANK IS NULL </v>
      </c>
      <c r="BF51" t="s">
        <v>4992</v>
      </c>
      <c r="BI51" s="16" t="str">
        <f t="shared" si="14"/>
        <v>insert into table db_custscience_interns.SUMMARY_of_DB_CUSTBASE_PRODREFRESH_ods_cust_demg_t_null_value_count_table_stats select col_id, null_value_count from db_custscience_interns.col_40_DB_CUSTBASE_PRODREFRESH_ods_cust_demg_t_null_value_count_table_stats ;</v>
      </c>
      <c r="BJ51" t="s">
        <v>4993</v>
      </c>
      <c r="BL51" s="212" t="s">
        <v>4994</v>
      </c>
      <c r="BM51" s="212">
        <v>45</v>
      </c>
      <c r="BN51" s="212">
        <v>9348111</v>
      </c>
      <c r="BP51" s="16" t="str">
        <f t="shared" si="15"/>
        <v>drop table db_custscience_interns.col_40_DB_CUSTBASE_PRODREFRESH_ods_cust_demg_t_null_value_count_table_stats ;</v>
      </c>
      <c r="BQ51" t="s">
        <v>4995</v>
      </c>
    </row>
    <row r="52" spans="1:69">
      <c r="A52" s="222" t="s">
        <v>4996</v>
      </c>
      <c r="B52" s="16" t="str">
        <f t="shared" si="18"/>
        <v>merkle_responder_rating bigint                                  </v>
      </c>
      <c r="C52" s="20">
        <f t="shared" si="19"/>
        <v>24</v>
      </c>
      <c r="D52" s="20">
        <f t="shared" si="20"/>
        <v>31</v>
      </c>
      <c r="E52" s="20"/>
      <c r="F52" s="20"/>
      <c r="G52" s="36" t="str">
        <f t="shared" si="16"/>
        <v>MERKLE_RESPONDER_RATING</v>
      </c>
      <c r="H52" s="36" t="str">
        <f t="shared" si="17"/>
        <v>igint                                  </v>
      </c>
      <c r="I52" s="226">
        <v>41</v>
      </c>
      <c r="J52" s="224">
        <f t="shared" si="2"/>
        <v>5</v>
      </c>
      <c r="K52" s="224">
        <f t="shared" si="3"/>
        <v>7795273</v>
      </c>
      <c r="N52" s="169"/>
      <c r="O52" s="169"/>
      <c r="P52" s="169"/>
      <c r="R52" s="164"/>
      <c r="S52" s="164"/>
      <c r="T52" s="164"/>
      <c r="U52" s="164"/>
      <c r="V52" s="164"/>
      <c r="W52" s="164"/>
      <c r="X52" s="164"/>
      <c r="Y52" s="164"/>
      <c r="Z52" s="164"/>
      <c r="AA52" s="164"/>
      <c r="AB52" s="164"/>
      <c r="AC52" s="164"/>
      <c r="AD52" s="164"/>
      <c r="AE52" s="164"/>
      <c r="AF52" s="164"/>
      <c r="AG52" s="164"/>
      <c r="AH52" s="197" t="str">
        <f t="shared" si="21"/>
        <v>col_41</v>
      </c>
      <c r="AI52" s="196" t="str">
        <f t="shared" si="9"/>
        <v>create table db_custscience_interns.col_41_DB_CUSTBASE_PRODREFRESH_ods_cust_demg_t_distinct_values_table_stats (col_id int, distinct_values bigint) Row format delimited Fields terminated by '\t' Lines terminated by '\n'  Stored as textfile ;</v>
      </c>
      <c r="AJ52" t="s">
        <v>4997</v>
      </c>
      <c r="AM52" s="16" t="str">
        <f t="shared" si="10"/>
        <v>insert into table db_custscience_interns.col_41_DB_CUSTBASE_PRODREFRESH_ods_cust_demg_t_distinct_values_table_stats select '41' as col_id, count (distinct MERKLE_RESPONDER_RATING) as distinct_values</v>
      </c>
      <c r="AN52" t="s">
        <v>4998</v>
      </c>
      <c r="AQ52" s="16" t="str">
        <f t="shared" si="11"/>
        <v>insert into table db_custscience_interns.SUMMARY_of_DB_CUSTBASE_PRODREFRESH_ods_cust_demg_t_distinct_values_table_stats select col_id, distinct_values from db_custscience_interns.col_41_DB_CUSTBASE_PRODREFRESH_ods_cust_demg_t_distinct_values_table_stats ;</v>
      </c>
      <c r="AR52" t="s">
        <v>4999</v>
      </c>
      <c r="AT52" s="212" t="s">
        <v>5000</v>
      </c>
      <c r="AU52" s="212">
        <v>46</v>
      </c>
      <c r="AV52" s="212">
        <v>2</v>
      </c>
      <c r="AX52" s="16" t="str">
        <f t="shared" si="12"/>
        <v>drop table db_custscience_interns.col_41_DB_CUSTBASE_PRODREFRESH_ods_cust_demg_t_distinct_values_table_stats;</v>
      </c>
      <c r="AY52" t="s">
        <v>5001</v>
      </c>
      <c r="BA52" s="16" t="str">
        <f t="shared" si="13"/>
        <v>create table db_custscience_interns.col_41_DB_CUSTBASE_PRODREFRESH_ods_cust_demg_t_null_value_count_table_stats (col_id int, null_value_count bigint) Row format delimited Fields terminated by '\t' Lines terminated by '\n'  Stored as textfile ;</v>
      </c>
      <c r="BB52" t="s">
        <v>5002</v>
      </c>
      <c r="BE52" s="16" t="str">
        <f t="shared" si="4"/>
        <v xml:space="preserve">insert into table db_custscience_interns.col_41_DB_CUSTBASE_PRODREFRESH_ods_cust_demg_t_null_value_count_table_stats select '41' as col_id, count (cust_key) as null_value_count where MERKLE_RESPONDER_RATING IS NULL </v>
      </c>
      <c r="BF52" t="s">
        <v>5003</v>
      </c>
      <c r="BI52" s="16" t="str">
        <f t="shared" si="14"/>
        <v>insert into table db_custscience_interns.SUMMARY_of_DB_CUSTBASE_PRODREFRESH_ods_cust_demg_t_null_value_count_table_stats select col_id, null_value_count from db_custscience_interns.col_41_DB_CUSTBASE_PRODREFRESH_ods_cust_demg_t_null_value_count_table_stats ;</v>
      </c>
      <c r="BJ52" t="s">
        <v>5004</v>
      </c>
      <c r="BL52" s="212" t="s">
        <v>5005</v>
      </c>
      <c r="BM52" s="212">
        <v>46</v>
      </c>
      <c r="BN52" s="212">
        <v>15512382</v>
      </c>
      <c r="BP52" s="16" t="str">
        <f t="shared" si="15"/>
        <v>drop table db_custscience_interns.col_41_DB_CUSTBASE_PRODREFRESH_ods_cust_demg_t_null_value_count_table_stats ;</v>
      </c>
      <c r="BQ52" t="s">
        <v>5006</v>
      </c>
    </row>
    <row r="53" spans="1:69">
      <c r="A53" s="222" t="s">
        <v>5007</v>
      </c>
      <c r="B53" s="16" t="str">
        <f t="shared" si="18"/>
        <v>msa_code            bigint                                  </v>
      </c>
      <c r="C53" s="20">
        <f t="shared" si="19"/>
        <v>10</v>
      </c>
      <c r="D53" s="20">
        <f t="shared" si="20"/>
        <v>12</v>
      </c>
      <c r="E53" s="20"/>
      <c r="F53" s="20"/>
      <c r="G53" s="36" t="str">
        <f t="shared" si="16"/>
        <v>MSA_CODE </v>
      </c>
      <c r="H53" s="36" t="str">
        <f t="shared" si="17"/>
        <v>        bigint                                  </v>
      </c>
      <c r="I53" s="226">
        <v>42</v>
      </c>
      <c r="J53" s="224">
        <f t="shared" si="2"/>
        <v>331</v>
      </c>
      <c r="K53" s="224">
        <f t="shared" si="3"/>
        <v>9904271</v>
      </c>
      <c r="N53" s="169"/>
      <c r="O53" s="169"/>
      <c r="P53" s="169"/>
      <c r="R53" s="164"/>
      <c r="S53" s="164"/>
      <c r="T53" s="164"/>
      <c r="U53" s="164"/>
      <c r="V53" s="164"/>
      <c r="W53" s="164"/>
      <c r="X53" s="164"/>
      <c r="Y53" s="164"/>
      <c r="Z53" s="164"/>
      <c r="AA53" s="164"/>
      <c r="AB53" s="164"/>
      <c r="AC53" s="164"/>
      <c r="AD53" s="164"/>
      <c r="AE53" s="164"/>
      <c r="AF53" s="164"/>
      <c r="AG53" s="164"/>
      <c r="AH53" s="197" t="str">
        <f t="shared" si="21"/>
        <v>col_42</v>
      </c>
      <c r="AI53" s="196" t="str">
        <f t="shared" si="9"/>
        <v>create table db_custscience_interns.col_42_DB_CUSTBASE_PRODREFRESH_ods_cust_demg_t_distinct_values_table_stats (col_id int, distinct_values bigint) Row format delimited Fields terminated by '\t' Lines terminated by '\n'  Stored as textfile ;</v>
      </c>
      <c r="AJ53" t="s">
        <v>5008</v>
      </c>
      <c r="AM53" s="16" t="str">
        <f t="shared" si="10"/>
        <v>insert into table db_custscience_interns.col_42_DB_CUSTBASE_PRODREFRESH_ods_cust_demg_t_distinct_values_table_stats select '42' as col_id, count (distinct MSA_CODE ) as distinct_values</v>
      </c>
      <c r="AN53" t="s">
        <v>5009</v>
      </c>
      <c r="AQ53" s="16" t="str">
        <f t="shared" si="11"/>
        <v>insert into table db_custscience_interns.SUMMARY_of_DB_CUSTBASE_PRODREFRESH_ods_cust_demg_t_distinct_values_table_stats select col_id, distinct_values from db_custscience_interns.col_42_DB_CUSTBASE_PRODREFRESH_ods_cust_demg_t_distinct_values_table_stats ;</v>
      </c>
      <c r="AR53" t="s">
        <v>5010</v>
      </c>
      <c r="AT53" s="212" t="s">
        <v>5011</v>
      </c>
      <c r="AU53" s="212">
        <v>47</v>
      </c>
      <c r="AV53" s="212">
        <v>10</v>
      </c>
      <c r="AX53" s="16" t="str">
        <f t="shared" si="12"/>
        <v>drop table db_custscience_interns.col_42_DB_CUSTBASE_PRODREFRESH_ods_cust_demg_t_distinct_values_table_stats;</v>
      </c>
      <c r="AY53" t="s">
        <v>5012</v>
      </c>
      <c r="BA53" s="16" t="str">
        <f t="shared" si="13"/>
        <v>create table db_custscience_interns.col_42_DB_CUSTBASE_PRODREFRESH_ods_cust_demg_t_null_value_count_table_stats (col_id int, null_value_count bigint) Row format delimited Fields terminated by '\t' Lines terminated by '\n'  Stored as textfile ;</v>
      </c>
      <c r="BB53" t="s">
        <v>5013</v>
      </c>
      <c r="BE53" s="16" t="str">
        <f t="shared" si="4"/>
        <v xml:space="preserve">insert into table db_custscience_interns.col_42_DB_CUSTBASE_PRODREFRESH_ods_cust_demg_t_null_value_count_table_stats select '42' as col_id, count (cust_key) as null_value_count where MSA_CODE  IS NULL </v>
      </c>
      <c r="BF53" t="s">
        <v>5014</v>
      </c>
      <c r="BI53" s="16" t="str">
        <f t="shared" si="14"/>
        <v>insert into table db_custscience_interns.SUMMARY_of_DB_CUSTBASE_PRODREFRESH_ods_cust_demg_t_null_value_count_table_stats select col_id, null_value_count from db_custscience_interns.col_42_DB_CUSTBASE_PRODREFRESH_ods_cust_demg_t_null_value_count_table_stats ;</v>
      </c>
      <c r="BJ53" t="s">
        <v>5015</v>
      </c>
      <c r="BL53" s="212" t="s">
        <v>5016</v>
      </c>
      <c r="BM53" s="212">
        <v>47</v>
      </c>
      <c r="BN53" s="212">
        <v>16123249</v>
      </c>
      <c r="BP53" s="16" t="str">
        <f t="shared" si="15"/>
        <v>drop table db_custscience_interns.col_42_DB_CUSTBASE_PRODREFRESH_ods_cust_demg_t_null_value_count_table_stats ;</v>
      </c>
      <c r="BQ53" t="s">
        <v>5017</v>
      </c>
    </row>
    <row r="54" spans="1:69">
      <c r="A54" s="222" t="s">
        <v>5018</v>
      </c>
      <c r="B54" s="16" t="str">
        <f t="shared" si="18"/>
        <v>new_credit_range    bigint                                  </v>
      </c>
      <c r="C54" s="20">
        <f t="shared" si="19"/>
        <v>18</v>
      </c>
      <c r="D54" s="20">
        <f t="shared" si="20"/>
        <v>20</v>
      </c>
      <c r="E54" s="20"/>
      <c r="F54" s="20"/>
      <c r="G54" s="36" t="str">
        <f t="shared" si="16"/>
        <v>NEW_CREDIT_RANGE </v>
      </c>
      <c r="H54" s="36" t="str">
        <f t="shared" si="17"/>
        <v>bigint                                  </v>
      </c>
      <c r="I54" s="226">
        <v>43</v>
      </c>
      <c r="J54" s="224">
        <f t="shared" si="2"/>
        <v>8</v>
      </c>
      <c r="K54" s="224">
        <f t="shared" si="3"/>
        <v>16123249</v>
      </c>
      <c r="N54" s="169"/>
      <c r="O54" s="169"/>
      <c r="P54" s="169"/>
      <c r="R54" s="164"/>
      <c r="S54" s="164"/>
      <c r="T54" s="164"/>
      <c r="U54" s="164"/>
      <c r="V54" s="164"/>
      <c r="W54" s="164"/>
      <c r="X54" s="164"/>
      <c r="Y54" s="164"/>
      <c r="Z54" s="164"/>
      <c r="AA54" s="164"/>
      <c r="AB54" s="164"/>
      <c r="AC54" s="164"/>
      <c r="AD54" s="164"/>
      <c r="AE54" s="164"/>
      <c r="AF54" s="164"/>
      <c r="AG54" s="164"/>
      <c r="AH54" s="197" t="str">
        <f t="shared" si="21"/>
        <v>col_43</v>
      </c>
      <c r="AI54" s="196" t="str">
        <f t="shared" si="9"/>
        <v>create table db_custscience_interns.col_43_DB_CUSTBASE_PRODREFRESH_ods_cust_demg_t_distinct_values_table_stats (col_id int, distinct_values bigint) Row format delimited Fields terminated by '\t' Lines terminated by '\n'  Stored as textfile ;</v>
      </c>
      <c r="AJ54" t="s">
        <v>5019</v>
      </c>
      <c r="AM54" s="16" t="str">
        <f t="shared" si="10"/>
        <v>insert into table db_custscience_interns.col_43_DB_CUSTBASE_PRODREFRESH_ods_cust_demg_t_distinct_values_table_stats select '43' as col_id, count (distinct NEW_CREDIT_RANGE ) as distinct_values</v>
      </c>
      <c r="AN54" t="s">
        <v>5020</v>
      </c>
      <c r="AQ54" s="16" t="str">
        <f t="shared" si="11"/>
        <v>insert into table db_custscience_interns.SUMMARY_of_DB_CUSTBASE_PRODREFRESH_ods_cust_demg_t_distinct_values_table_stats select col_id, distinct_values from db_custscience_interns.col_43_DB_CUSTBASE_PRODREFRESH_ods_cust_demg_t_distinct_values_table_stats ;</v>
      </c>
      <c r="AR54" t="s">
        <v>5021</v>
      </c>
      <c r="AT54" s="212" t="s">
        <v>5022</v>
      </c>
      <c r="AU54" s="212">
        <v>48</v>
      </c>
      <c r="AV54" s="212">
        <v>1</v>
      </c>
      <c r="AX54" s="16" t="str">
        <f t="shared" si="12"/>
        <v>drop table db_custscience_interns.col_43_DB_CUSTBASE_PRODREFRESH_ods_cust_demg_t_distinct_values_table_stats;</v>
      </c>
      <c r="AY54" t="s">
        <v>5023</v>
      </c>
      <c r="BA54" s="16" t="str">
        <f t="shared" si="13"/>
        <v>create table db_custscience_interns.col_43_DB_CUSTBASE_PRODREFRESH_ods_cust_demg_t_null_value_count_table_stats (col_id int, null_value_count bigint) Row format delimited Fields terminated by '\t' Lines terminated by '\n'  Stored as textfile ;</v>
      </c>
      <c r="BB54" t="s">
        <v>5024</v>
      </c>
      <c r="BE54" s="16" t="str">
        <f t="shared" si="4"/>
        <v xml:space="preserve">insert into table db_custscience_interns.col_43_DB_CUSTBASE_PRODREFRESH_ods_cust_demg_t_null_value_count_table_stats select '43' as col_id, count (cust_key) as null_value_count where NEW_CREDIT_RANGE  IS NULL </v>
      </c>
      <c r="BF54" t="s">
        <v>5025</v>
      </c>
      <c r="BI54" s="16" t="str">
        <f t="shared" si="14"/>
        <v>insert into table db_custscience_interns.SUMMARY_of_DB_CUSTBASE_PRODREFRESH_ods_cust_demg_t_null_value_count_table_stats select col_id, null_value_count from db_custscience_interns.col_43_DB_CUSTBASE_PRODREFRESH_ods_cust_demg_t_null_value_count_table_stats ;</v>
      </c>
      <c r="BJ54" t="s">
        <v>5026</v>
      </c>
      <c r="BL54" s="212" t="s">
        <v>5027</v>
      </c>
      <c r="BM54" s="212">
        <v>48</v>
      </c>
      <c r="BN54" s="212">
        <v>48991836</v>
      </c>
      <c r="BP54" s="16" t="str">
        <f t="shared" si="15"/>
        <v>drop table db_custscience_interns.col_43_DB_CUSTBASE_PRODREFRESH_ods_cust_demg_t_null_value_count_table_stats ;</v>
      </c>
      <c r="BQ54" t="s">
        <v>5028</v>
      </c>
    </row>
    <row r="55" spans="1:69">
      <c r="A55" s="222" t="s">
        <v>5029</v>
      </c>
      <c r="B55" s="16" t="str">
        <f t="shared" si="18"/>
        <v>nm1_birthdate       string                                  </v>
      </c>
      <c r="C55" s="20">
        <f t="shared" si="19"/>
        <v>14</v>
      </c>
      <c r="D55" s="20">
        <f t="shared" si="20"/>
        <v>16</v>
      </c>
      <c r="E55" s="20"/>
      <c r="F55" s="20"/>
      <c r="G55" s="36" t="str">
        <f t="shared" si="16"/>
        <v>NM1_BIRTHDATE</v>
      </c>
      <c r="H55" s="36" t="str">
        <f t="shared" si="17"/>
        <v>    string                                  </v>
      </c>
      <c r="I55" s="226">
        <v>44</v>
      </c>
      <c r="J55" s="224">
        <f t="shared" si="2"/>
        <v>1370</v>
      </c>
      <c r="K55" s="224">
        <f t="shared" si="3"/>
        <v>14815106</v>
      </c>
      <c r="N55" s="169"/>
      <c r="O55" s="169"/>
      <c r="P55" s="169"/>
      <c r="R55" s="164"/>
      <c r="S55" s="164"/>
      <c r="T55" s="164"/>
      <c r="U55" s="164"/>
      <c r="V55" s="164"/>
      <c r="W55" s="164"/>
      <c r="X55" s="164"/>
      <c r="Y55" s="164"/>
      <c r="Z55" s="164"/>
      <c r="AA55" s="164"/>
      <c r="AB55" s="164"/>
      <c r="AC55" s="164"/>
      <c r="AD55" s="164"/>
      <c r="AE55" s="164"/>
      <c r="AF55" s="164"/>
      <c r="AG55" s="164"/>
      <c r="AH55" s="197" t="str">
        <f t="shared" si="21"/>
        <v>col_44</v>
      </c>
      <c r="AI55" s="196" t="str">
        <f t="shared" si="9"/>
        <v>create table db_custscience_interns.col_44_DB_CUSTBASE_PRODREFRESH_ods_cust_demg_t_distinct_values_table_stats (col_id int, distinct_values bigint) Row format delimited Fields terminated by '\t' Lines terminated by '\n'  Stored as textfile ;</v>
      </c>
      <c r="AJ55" t="s">
        <v>5030</v>
      </c>
      <c r="AM55" s="16" t="str">
        <f t="shared" si="10"/>
        <v>insert into table db_custscience_interns.col_44_DB_CUSTBASE_PRODREFRESH_ods_cust_demg_t_distinct_values_table_stats select '44' as col_id, count (distinct NM1_BIRTHDATE) as distinct_values</v>
      </c>
      <c r="AN55" t="s">
        <v>5031</v>
      </c>
      <c r="AQ55" s="16" t="str">
        <f t="shared" si="11"/>
        <v>insert into table db_custscience_interns.SUMMARY_of_DB_CUSTBASE_PRODREFRESH_ods_cust_demg_t_distinct_values_table_stats select col_id, distinct_values from db_custscience_interns.col_44_DB_CUSTBASE_PRODREFRESH_ods_cust_demg_t_distinct_values_table_stats ;</v>
      </c>
      <c r="AR55" t="s">
        <v>5032</v>
      </c>
      <c r="AT55" s="212" t="s">
        <v>5033</v>
      </c>
      <c r="AU55" s="212">
        <v>49</v>
      </c>
      <c r="AV55" s="212">
        <v>903</v>
      </c>
      <c r="AX55" s="16" t="str">
        <f t="shared" si="12"/>
        <v>drop table db_custscience_interns.col_44_DB_CUSTBASE_PRODREFRESH_ods_cust_demg_t_distinct_values_table_stats;</v>
      </c>
      <c r="AY55" t="s">
        <v>5034</v>
      </c>
      <c r="BA55" s="16" t="str">
        <f t="shared" si="13"/>
        <v>create table db_custscience_interns.col_44_DB_CUSTBASE_PRODREFRESH_ods_cust_demg_t_null_value_count_table_stats (col_id int, null_value_count bigint) Row format delimited Fields terminated by '\t' Lines terminated by '\n'  Stored as textfile ;</v>
      </c>
      <c r="BB55" t="s">
        <v>5035</v>
      </c>
      <c r="BE55" s="16" t="str">
        <f t="shared" si="4"/>
        <v xml:space="preserve">insert into table db_custscience_interns.col_44_DB_CUSTBASE_PRODREFRESH_ods_cust_demg_t_null_value_count_table_stats select '44' as col_id, count (cust_key) as null_value_count where NM1_BIRTHDATE IS NULL </v>
      </c>
      <c r="BF55" t="s">
        <v>5036</v>
      </c>
      <c r="BI55" s="16" t="str">
        <f t="shared" si="14"/>
        <v>insert into table db_custscience_interns.SUMMARY_of_DB_CUSTBASE_PRODREFRESH_ods_cust_demg_t_null_value_count_table_stats select col_id, null_value_count from db_custscience_interns.col_44_DB_CUSTBASE_PRODREFRESH_ods_cust_demg_t_null_value_count_table_stats ;</v>
      </c>
      <c r="BJ55" t="s">
        <v>5037</v>
      </c>
      <c r="BL55" s="212" t="s">
        <v>5038</v>
      </c>
      <c r="BM55" s="212">
        <v>49</v>
      </c>
      <c r="BN55" s="212">
        <v>7795273</v>
      </c>
      <c r="BP55" s="16" t="str">
        <f t="shared" si="15"/>
        <v>drop table db_custscience_interns.col_44_DB_CUSTBASE_PRODREFRESH_ods_cust_demg_t_null_value_count_table_stats ;</v>
      </c>
      <c r="BQ55" t="s">
        <v>5039</v>
      </c>
    </row>
    <row r="56" spans="1:69">
      <c r="A56" s="222" t="s">
        <v>5040</v>
      </c>
      <c r="B56" s="16" t="str">
        <f t="shared" si="18"/>
        <v>nm1_gender          string                                  </v>
      </c>
      <c r="C56" s="20">
        <f t="shared" si="19"/>
        <v>12</v>
      </c>
      <c r="D56" s="20">
        <f t="shared" si="20"/>
        <v>14</v>
      </c>
      <c r="E56" s="20"/>
      <c r="F56" s="20"/>
      <c r="G56" s="36" t="str">
        <f t="shared" si="16"/>
        <v>NM1_GENDER </v>
      </c>
      <c r="H56" s="36" t="str">
        <f t="shared" si="17"/>
        <v>      string                                  </v>
      </c>
      <c r="I56" s="226">
        <v>45</v>
      </c>
      <c r="J56" s="224">
        <f t="shared" si="2"/>
        <v>3</v>
      </c>
      <c r="K56" s="224">
        <f t="shared" si="3"/>
        <v>9348111</v>
      </c>
      <c r="N56" s="169"/>
      <c r="O56" s="169"/>
      <c r="P56" s="169"/>
      <c r="R56" s="164"/>
      <c r="S56" s="164"/>
      <c r="T56" s="164"/>
      <c r="U56" s="164"/>
      <c r="V56" s="164"/>
      <c r="W56" s="164"/>
      <c r="X56" s="164"/>
      <c r="Y56" s="164"/>
      <c r="Z56" s="164"/>
      <c r="AA56" s="164"/>
      <c r="AB56" s="164"/>
      <c r="AC56" s="164"/>
      <c r="AD56" s="164"/>
      <c r="AE56" s="164"/>
      <c r="AF56" s="164"/>
      <c r="AG56" s="164"/>
      <c r="AH56" s="197" t="str">
        <f t="shared" si="21"/>
        <v>col_45</v>
      </c>
      <c r="AI56" s="196" t="str">
        <f t="shared" si="9"/>
        <v>create table db_custscience_interns.col_45_DB_CUSTBASE_PRODREFRESH_ods_cust_demg_t_distinct_values_table_stats (col_id int, distinct_values bigint) Row format delimited Fields terminated by '\t' Lines terminated by '\n'  Stored as textfile ;</v>
      </c>
      <c r="AJ56" t="s">
        <v>5041</v>
      </c>
      <c r="AM56" s="16" t="str">
        <f t="shared" si="10"/>
        <v>insert into table db_custscience_interns.col_45_DB_CUSTBASE_PRODREFRESH_ods_cust_demg_t_distinct_values_table_stats select '45' as col_id, count (distinct NM1_GENDER ) as distinct_values</v>
      </c>
      <c r="AN56" t="s">
        <v>5042</v>
      </c>
      <c r="AQ56" s="16" t="str">
        <f t="shared" si="11"/>
        <v>insert into table db_custscience_interns.SUMMARY_of_DB_CUSTBASE_PRODREFRESH_ods_cust_demg_t_distinct_values_table_stats select col_id, distinct_values from db_custscience_interns.col_45_DB_CUSTBASE_PRODREFRESH_ods_cust_demg_t_distinct_values_table_stats ;</v>
      </c>
      <c r="AR56" t="s">
        <v>5043</v>
      </c>
      <c r="AT56" s="212" t="s">
        <v>5044</v>
      </c>
      <c r="AU56" s="212">
        <v>50</v>
      </c>
      <c r="AV56" s="212">
        <v>482</v>
      </c>
      <c r="AX56" s="16" t="str">
        <f t="shared" si="12"/>
        <v>drop table db_custscience_interns.col_45_DB_CUSTBASE_PRODREFRESH_ods_cust_demg_t_distinct_values_table_stats;</v>
      </c>
      <c r="AY56" t="s">
        <v>5045</v>
      </c>
      <c r="BA56" s="16" t="str">
        <f t="shared" si="13"/>
        <v>create table db_custscience_interns.col_45_DB_CUSTBASE_PRODREFRESH_ods_cust_demg_t_null_value_count_table_stats (col_id int, null_value_count bigint) Row format delimited Fields terminated by '\t' Lines terminated by '\n'  Stored as textfile ;</v>
      </c>
      <c r="BB56" t="s">
        <v>5046</v>
      </c>
      <c r="BE56" s="16" t="str">
        <f t="shared" si="4"/>
        <v xml:space="preserve">insert into table db_custscience_interns.col_45_DB_CUSTBASE_PRODREFRESH_ods_cust_demg_t_null_value_count_table_stats select '45' as col_id, count (cust_key) as null_value_count where NM1_GENDER  IS NULL </v>
      </c>
      <c r="BF56" t="s">
        <v>5047</v>
      </c>
      <c r="BI56" s="16" t="str">
        <f t="shared" si="14"/>
        <v>insert into table db_custscience_interns.SUMMARY_of_DB_CUSTBASE_PRODREFRESH_ods_cust_demg_t_null_value_count_table_stats select col_id, null_value_count from db_custscience_interns.col_45_DB_CUSTBASE_PRODREFRESH_ods_cust_demg_t_null_value_count_table_stats ;</v>
      </c>
      <c r="BJ56" t="s">
        <v>5048</v>
      </c>
      <c r="BL56" s="212" t="s">
        <v>5049</v>
      </c>
      <c r="BM56" s="212">
        <v>50</v>
      </c>
      <c r="BN56" s="212">
        <v>7795273</v>
      </c>
      <c r="BP56" s="16" t="str">
        <f t="shared" si="15"/>
        <v>drop table db_custscience_interns.col_45_DB_CUSTBASE_PRODREFRESH_ods_cust_demg_t_null_value_count_table_stats ;</v>
      </c>
      <c r="BQ56" t="s">
        <v>5050</v>
      </c>
    </row>
    <row r="57" spans="1:69">
      <c r="A57" s="222" t="s">
        <v>5051</v>
      </c>
      <c r="B57" s="16" t="str">
        <f t="shared" si="18"/>
        <v>nm1_marital_status  string                                  </v>
      </c>
      <c r="C57" s="20">
        <f t="shared" si="19"/>
        <v>20</v>
      </c>
      <c r="D57" s="20">
        <f t="shared" si="20"/>
        <v>27</v>
      </c>
      <c r="E57" s="20"/>
      <c r="F57" s="20"/>
      <c r="G57" s="36" t="str">
        <f t="shared" si="16"/>
        <v>NM1_MARITAL_STATUS </v>
      </c>
      <c r="H57" s="36" t="str">
        <f t="shared" si="17"/>
        <v>tring                                  </v>
      </c>
      <c r="I57" s="226">
        <v>46</v>
      </c>
      <c r="J57" s="224">
        <f t="shared" si="2"/>
        <v>2</v>
      </c>
      <c r="K57" s="224">
        <f t="shared" si="3"/>
        <v>15512382</v>
      </c>
      <c r="N57" s="169"/>
      <c r="O57" s="169"/>
      <c r="P57" s="169"/>
      <c r="R57" s="164"/>
      <c r="S57" s="164"/>
      <c r="T57" s="164"/>
      <c r="U57" s="164"/>
      <c r="V57" s="164"/>
      <c r="W57" s="164"/>
      <c r="X57" s="164"/>
      <c r="Y57" s="164"/>
      <c r="Z57" s="164"/>
      <c r="AA57" s="164"/>
      <c r="AB57" s="164"/>
      <c r="AC57" s="164"/>
      <c r="AD57" s="164"/>
      <c r="AE57" s="164"/>
      <c r="AF57" s="164"/>
      <c r="AG57" s="164"/>
      <c r="AH57" s="197" t="str">
        <f t="shared" si="21"/>
        <v>col_46</v>
      </c>
      <c r="AI57" s="196" t="str">
        <f t="shared" si="9"/>
        <v>create table db_custscience_interns.col_46_DB_CUSTBASE_PRODREFRESH_ods_cust_demg_t_distinct_values_table_stats (col_id int, distinct_values bigint) Row format delimited Fields terminated by '\t' Lines terminated by '\n'  Stored as textfile ;</v>
      </c>
      <c r="AJ57" t="s">
        <v>5052</v>
      </c>
      <c r="AM57" s="16" t="str">
        <f t="shared" si="10"/>
        <v>insert into table db_custscience_interns.col_46_DB_CUSTBASE_PRODREFRESH_ods_cust_demg_t_distinct_values_table_stats select '46' as col_id, count (distinct NM1_MARITAL_STATUS ) as distinct_values</v>
      </c>
      <c r="AN57" t="s">
        <v>5053</v>
      </c>
      <c r="AQ57" s="16" t="str">
        <f t="shared" si="11"/>
        <v>insert into table db_custscience_interns.SUMMARY_of_DB_CUSTBASE_PRODREFRESH_ods_cust_demg_t_distinct_values_table_stats select col_id, distinct_values from db_custscience_interns.col_46_DB_CUSTBASE_PRODREFRESH_ods_cust_demg_t_distinct_values_table_stats ;</v>
      </c>
      <c r="AR57" t="s">
        <v>5054</v>
      </c>
      <c r="AT57" s="212" t="s">
        <v>5055</v>
      </c>
      <c r="AU57" s="212">
        <v>6</v>
      </c>
      <c r="AV57" s="212">
        <v>58378317</v>
      </c>
      <c r="AX57" s="16" t="str">
        <f t="shared" si="12"/>
        <v>drop table db_custscience_interns.col_46_DB_CUSTBASE_PRODREFRESH_ods_cust_demg_t_distinct_values_table_stats;</v>
      </c>
      <c r="AY57" t="s">
        <v>5056</v>
      </c>
      <c r="BA57" s="16" t="str">
        <f t="shared" si="13"/>
        <v>create table db_custscience_interns.col_46_DB_CUSTBASE_PRODREFRESH_ods_cust_demg_t_null_value_count_table_stats (col_id int, null_value_count bigint) Row format delimited Fields terminated by '\t' Lines terminated by '\n'  Stored as textfile ;</v>
      </c>
      <c r="BB57" t="s">
        <v>5057</v>
      </c>
      <c r="BE57" s="16" t="str">
        <f t="shared" si="4"/>
        <v xml:space="preserve">insert into table db_custscience_interns.col_46_DB_CUSTBASE_PRODREFRESH_ods_cust_demg_t_null_value_count_table_stats select '46' as col_id, count (cust_key) as null_value_count where NM1_MARITAL_STATUS  IS NULL </v>
      </c>
      <c r="BF57" t="s">
        <v>5058</v>
      </c>
      <c r="BI57" s="16" t="str">
        <f t="shared" si="14"/>
        <v>insert into table db_custscience_interns.SUMMARY_of_DB_CUSTBASE_PRODREFRESH_ods_cust_demg_t_null_value_count_table_stats select col_id, null_value_count from db_custscience_interns.col_46_DB_CUSTBASE_PRODREFRESH_ods_cust_demg_t_null_value_count_table_stats ;</v>
      </c>
      <c r="BJ57" t="s">
        <v>5059</v>
      </c>
      <c r="BL57" s="212" t="s">
        <v>5060</v>
      </c>
      <c r="BM57" s="212">
        <v>6</v>
      </c>
      <c r="BN57" s="212">
        <v>0</v>
      </c>
      <c r="BP57" s="16" t="str">
        <f t="shared" si="15"/>
        <v>drop table db_custscience_interns.col_46_DB_CUSTBASE_PRODREFRESH_ods_cust_demg_t_null_value_count_table_stats ;</v>
      </c>
      <c r="BQ57" t="s">
        <v>5061</v>
      </c>
    </row>
    <row r="58" spans="1:69">
      <c r="A58" s="222" t="s">
        <v>5062</v>
      </c>
      <c r="B58" s="16" t="str">
        <f t="shared" si="18"/>
        <v>num_credit_lines    bigint                                  </v>
      </c>
      <c r="C58" s="20">
        <f t="shared" si="19"/>
        <v>18</v>
      </c>
      <c r="D58" s="20">
        <f t="shared" si="20"/>
        <v>20</v>
      </c>
      <c r="E58" s="20"/>
      <c r="F58" s="20"/>
      <c r="G58" s="36" t="str">
        <f t="shared" si="16"/>
        <v>NUM_CREDIT_LINES </v>
      </c>
      <c r="H58" s="36" t="str">
        <f t="shared" si="17"/>
        <v>bigint                                  </v>
      </c>
      <c r="I58" s="226">
        <v>47</v>
      </c>
      <c r="J58" s="224">
        <f t="shared" si="2"/>
        <v>10</v>
      </c>
      <c r="K58" s="224">
        <f t="shared" si="3"/>
        <v>16123249</v>
      </c>
      <c r="N58" s="169"/>
      <c r="O58" s="169"/>
      <c r="P58" s="169"/>
      <c r="R58" s="164"/>
      <c r="S58" s="164"/>
      <c r="T58" s="164"/>
      <c r="U58" s="164"/>
      <c r="V58" s="164"/>
      <c r="W58" s="164"/>
      <c r="X58" s="164"/>
      <c r="Y58" s="164"/>
      <c r="Z58" s="164"/>
      <c r="AA58" s="164"/>
      <c r="AB58" s="164"/>
      <c r="AC58" s="164"/>
      <c r="AD58" s="164"/>
      <c r="AE58" s="164"/>
      <c r="AF58" s="164"/>
      <c r="AG58" s="164"/>
      <c r="AH58" s="197" t="str">
        <f t="shared" si="21"/>
        <v>col_47</v>
      </c>
      <c r="AI58" s="196" t="str">
        <f t="shared" si="9"/>
        <v>create table db_custscience_interns.col_47_DB_CUSTBASE_PRODREFRESH_ods_cust_demg_t_distinct_values_table_stats (col_id int, distinct_values bigint) Row format delimited Fields terminated by '\t' Lines terminated by '\n'  Stored as textfile ;</v>
      </c>
      <c r="AJ58" t="s">
        <v>5063</v>
      </c>
      <c r="AM58" s="16" t="str">
        <f t="shared" si="10"/>
        <v>insert into table db_custscience_interns.col_47_DB_CUSTBASE_PRODREFRESH_ods_cust_demg_t_distinct_values_table_stats select '47' as col_id, count (distinct NUM_CREDIT_LINES ) as distinct_values</v>
      </c>
      <c r="AN58" t="s">
        <v>5064</v>
      </c>
      <c r="AQ58" s="16" t="str">
        <f t="shared" si="11"/>
        <v>insert into table db_custscience_interns.SUMMARY_of_DB_CUSTBASE_PRODREFRESH_ods_cust_demg_t_distinct_values_table_stats select col_id, distinct_values from db_custscience_interns.col_47_DB_CUSTBASE_PRODREFRESH_ods_cust_demg_t_distinct_values_table_stats ;</v>
      </c>
      <c r="AR58" t="s">
        <v>5065</v>
      </c>
      <c r="AT58" s="212" t="s">
        <v>5066</v>
      </c>
      <c r="AU58" s="212">
        <v>51</v>
      </c>
      <c r="AV58" s="212">
        <v>707</v>
      </c>
      <c r="AX58" s="16" t="str">
        <f t="shared" si="12"/>
        <v>drop table db_custscience_interns.col_47_DB_CUSTBASE_PRODREFRESH_ods_cust_demg_t_distinct_values_table_stats;</v>
      </c>
      <c r="AY58" t="s">
        <v>5067</v>
      </c>
      <c r="BA58" s="16" t="str">
        <f t="shared" si="13"/>
        <v>create table db_custscience_interns.col_47_DB_CUSTBASE_PRODREFRESH_ods_cust_demg_t_null_value_count_table_stats (col_id int, null_value_count bigint) Row format delimited Fields terminated by '\t' Lines terminated by '\n'  Stored as textfile ;</v>
      </c>
      <c r="BB58" t="s">
        <v>5068</v>
      </c>
      <c r="BE58" s="16" t="str">
        <f t="shared" si="4"/>
        <v xml:space="preserve">insert into table db_custscience_interns.col_47_DB_CUSTBASE_PRODREFRESH_ods_cust_demg_t_null_value_count_table_stats select '47' as col_id, count (cust_key) as null_value_count where NUM_CREDIT_LINES  IS NULL </v>
      </c>
      <c r="BF58" t="s">
        <v>5069</v>
      </c>
      <c r="BI58" s="16" t="str">
        <f t="shared" si="14"/>
        <v>insert into table db_custscience_interns.SUMMARY_of_DB_CUSTBASE_PRODREFRESH_ods_cust_demg_t_null_value_count_table_stats select col_id, null_value_count from db_custscience_interns.col_47_DB_CUSTBASE_PRODREFRESH_ods_cust_demg_t_null_value_count_table_stats ;</v>
      </c>
      <c r="BJ58" t="s">
        <v>5070</v>
      </c>
      <c r="BL58" s="212" t="s">
        <v>5071</v>
      </c>
      <c r="BM58" s="212">
        <v>51</v>
      </c>
      <c r="BN58" s="212">
        <v>7795273</v>
      </c>
      <c r="BP58" s="16" t="str">
        <f t="shared" si="15"/>
        <v>drop table db_custscience_interns.col_47_DB_CUSTBASE_PRODREFRESH_ods_cust_demg_t_null_value_count_table_stats ;</v>
      </c>
      <c r="BQ58" t="s">
        <v>5072</v>
      </c>
    </row>
    <row r="59" spans="1:69">
      <c r="A59" s="222" t="s">
        <v>5073</v>
      </c>
      <c r="B59" s="16" t="str">
        <f t="shared" si="18"/>
        <v>premium_bank_card   string                                  </v>
      </c>
      <c r="C59" s="20">
        <f t="shared" si="19"/>
        <v>18</v>
      </c>
      <c r="D59" s="20">
        <f t="shared" si="20"/>
        <v>20</v>
      </c>
      <c r="E59" s="20"/>
      <c r="F59" s="20"/>
      <c r="G59" s="36" t="str">
        <f t="shared" si="16"/>
        <v>PREMIUM_BANK_CARD</v>
      </c>
      <c r="H59" s="36" t="str">
        <f t="shared" si="17"/>
        <v>string                                  </v>
      </c>
      <c r="I59" s="226">
        <v>48</v>
      </c>
      <c r="J59" s="224">
        <f t="shared" si="2"/>
        <v>1</v>
      </c>
      <c r="K59" s="224">
        <f t="shared" si="3"/>
        <v>48991836</v>
      </c>
      <c r="N59" s="169"/>
      <c r="O59" s="169"/>
      <c r="P59" s="169"/>
      <c r="R59" s="164"/>
      <c r="S59" s="164"/>
      <c r="T59" s="164"/>
      <c r="U59" s="164"/>
      <c r="V59" s="164"/>
      <c r="W59" s="164"/>
      <c r="X59" s="164"/>
      <c r="Y59" s="164"/>
      <c r="Z59" s="164"/>
      <c r="AA59" s="164"/>
      <c r="AB59" s="164"/>
      <c r="AC59" s="164"/>
      <c r="AD59" s="164"/>
      <c r="AE59" s="164"/>
      <c r="AF59" s="164"/>
      <c r="AG59" s="164"/>
      <c r="AH59" s="197" t="str">
        <f t="shared" si="21"/>
        <v>col_48</v>
      </c>
      <c r="AI59" s="196" t="str">
        <f t="shared" si="9"/>
        <v>create table db_custscience_interns.col_48_DB_CUSTBASE_PRODREFRESH_ods_cust_demg_t_distinct_values_table_stats (col_id int, distinct_values bigint) Row format delimited Fields terminated by '\t' Lines terminated by '\n'  Stored as textfile ;</v>
      </c>
      <c r="AJ59" t="s">
        <v>5074</v>
      </c>
      <c r="AM59" s="16" t="str">
        <f t="shared" si="10"/>
        <v>insert into table db_custscience_interns.col_48_DB_CUSTBASE_PRODREFRESH_ods_cust_demg_t_distinct_values_table_stats select '48' as col_id, count (distinct PREMIUM_BANK_CARD) as distinct_values</v>
      </c>
      <c r="AN59" t="s">
        <v>5075</v>
      </c>
      <c r="AQ59" s="16" t="str">
        <f t="shared" si="11"/>
        <v>insert into table db_custscience_interns.SUMMARY_of_DB_CUSTBASE_PRODREFRESH_ods_cust_demg_t_distinct_values_table_stats select col_id, distinct_values from db_custscience_interns.col_48_DB_CUSTBASE_PRODREFRESH_ods_cust_demg_t_distinct_values_table_stats ;</v>
      </c>
      <c r="AR59" t="s">
        <v>5076</v>
      </c>
      <c r="AT59" s="212" t="s">
        <v>5077</v>
      </c>
      <c r="AU59" s="212">
        <v>52</v>
      </c>
      <c r="AV59" s="212">
        <v>1</v>
      </c>
      <c r="AX59" s="16" t="str">
        <f t="shared" si="12"/>
        <v>drop table db_custscience_interns.col_48_DB_CUSTBASE_PRODREFRESH_ods_cust_demg_t_distinct_values_table_stats;</v>
      </c>
      <c r="AY59" t="s">
        <v>5078</v>
      </c>
      <c r="BA59" s="16" t="str">
        <f t="shared" si="13"/>
        <v>create table db_custscience_interns.col_48_DB_CUSTBASE_PRODREFRESH_ods_cust_demg_t_null_value_count_table_stats (col_id int, null_value_count bigint) Row format delimited Fields terminated by '\t' Lines terminated by '\n'  Stored as textfile ;</v>
      </c>
      <c r="BB59" t="s">
        <v>5079</v>
      </c>
      <c r="BE59" s="16" t="str">
        <f t="shared" si="4"/>
        <v xml:space="preserve">insert into table db_custscience_interns.col_48_DB_CUSTBASE_PRODREFRESH_ods_cust_demg_t_null_value_count_table_stats select '48' as col_id, count (cust_key) as null_value_count where PREMIUM_BANK_CARD IS NULL </v>
      </c>
      <c r="BF59" t="s">
        <v>5080</v>
      </c>
      <c r="BI59" s="16" t="str">
        <f t="shared" si="14"/>
        <v>insert into table db_custscience_interns.SUMMARY_of_DB_CUSTBASE_PRODREFRESH_ods_cust_demg_t_null_value_count_table_stats select col_id, null_value_count from db_custscience_interns.col_48_DB_CUSTBASE_PRODREFRESH_ods_cust_demg_t_null_value_count_table_stats ;</v>
      </c>
      <c r="BJ59" t="s">
        <v>5081</v>
      </c>
      <c r="BL59" s="212" t="s">
        <v>5082</v>
      </c>
      <c r="BM59" s="212">
        <v>52</v>
      </c>
      <c r="BN59" s="212">
        <v>32240843</v>
      </c>
      <c r="BP59" s="16" t="str">
        <f t="shared" si="15"/>
        <v>drop table db_custscience_interns.col_48_DB_CUSTBASE_PRODREFRESH_ods_cust_demg_t_null_value_count_table_stats ;</v>
      </c>
      <c r="BQ59" t="s">
        <v>5083</v>
      </c>
    </row>
    <row r="60" spans="1:69">
      <c r="A60" s="222" t="s">
        <v>5084</v>
      </c>
      <c r="B60" s="16" t="str">
        <f t="shared" si="18"/>
        <v>prob_ordering_through_internet bigint                                  </v>
      </c>
      <c r="C60" s="20">
        <f t="shared" si="19"/>
        <v>31</v>
      </c>
      <c r="D60" s="20">
        <f t="shared" si="20"/>
        <v>38</v>
      </c>
      <c r="E60" s="20"/>
      <c r="F60" s="20"/>
      <c r="G60" s="36" t="str">
        <f t="shared" si="16"/>
        <v>PROB_ORDERING_THROUGH_INTERNET</v>
      </c>
      <c r="H60" s="36" t="str">
        <f t="shared" si="17"/>
        <v>igint                                  </v>
      </c>
      <c r="I60" s="226">
        <v>49</v>
      </c>
      <c r="J60" s="224">
        <f t="shared" si="2"/>
        <v>903</v>
      </c>
      <c r="K60" s="224">
        <f t="shared" si="3"/>
        <v>7795273</v>
      </c>
      <c r="N60" s="169"/>
      <c r="O60" s="169"/>
      <c r="P60" s="169"/>
      <c r="R60" s="164"/>
      <c r="S60" s="164"/>
      <c r="T60" s="164"/>
      <c r="U60" s="164"/>
      <c r="V60" s="164"/>
      <c r="W60" s="164"/>
      <c r="X60" s="164"/>
      <c r="Y60" s="164"/>
      <c r="Z60" s="164"/>
      <c r="AA60" s="164"/>
      <c r="AB60" s="164"/>
      <c r="AC60" s="164"/>
      <c r="AD60" s="164"/>
      <c r="AE60" s="164"/>
      <c r="AF60" s="164"/>
      <c r="AG60" s="164"/>
      <c r="AH60" s="197" t="str">
        <f t="shared" si="21"/>
        <v>col_49</v>
      </c>
      <c r="AI60" s="196" t="str">
        <f t="shared" si="9"/>
        <v>create table db_custscience_interns.col_49_DB_CUSTBASE_PRODREFRESH_ods_cust_demg_t_distinct_values_table_stats (col_id int, distinct_values bigint) Row format delimited Fields terminated by '\t' Lines terminated by '\n'  Stored as textfile ;</v>
      </c>
      <c r="AJ60" t="s">
        <v>5085</v>
      </c>
      <c r="AM60" s="16" t="str">
        <f t="shared" si="10"/>
        <v>insert into table db_custscience_interns.col_49_DB_CUSTBASE_PRODREFRESH_ods_cust_demg_t_distinct_values_table_stats select '49' as col_id, count (distinct PROB_ORDERING_THROUGH_INTERNET) as distinct_values</v>
      </c>
      <c r="AN60" t="s">
        <v>5086</v>
      </c>
      <c r="AQ60" s="16" t="str">
        <f t="shared" si="11"/>
        <v>insert into table db_custscience_interns.SUMMARY_of_DB_CUSTBASE_PRODREFRESH_ods_cust_demg_t_distinct_values_table_stats select col_id, distinct_values from db_custscience_interns.col_49_DB_CUSTBASE_PRODREFRESH_ods_cust_demg_t_distinct_values_table_stats ;</v>
      </c>
      <c r="AR60" t="s">
        <v>5087</v>
      </c>
      <c r="AT60" s="212" t="s">
        <v>5088</v>
      </c>
      <c r="AU60" s="212">
        <v>53</v>
      </c>
      <c r="AV60" s="212">
        <v>9</v>
      </c>
      <c r="AX60" s="16" t="str">
        <f t="shared" si="12"/>
        <v>drop table db_custscience_interns.col_49_DB_CUSTBASE_PRODREFRESH_ods_cust_demg_t_distinct_values_table_stats;</v>
      </c>
      <c r="AY60" t="s">
        <v>5089</v>
      </c>
      <c r="BA60" s="16" t="str">
        <f t="shared" si="13"/>
        <v>create table db_custscience_interns.col_49_DB_CUSTBASE_PRODREFRESH_ods_cust_demg_t_null_value_count_table_stats (col_id int, null_value_count bigint) Row format delimited Fields terminated by '\t' Lines terminated by '\n'  Stored as textfile ;</v>
      </c>
      <c r="BB60" t="s">
        <v>5090</v>
      </c>
      <c r="BE60" s="16" t="str">
        <f t="shared" si="4"/>
        <v xml:space="preserve">insert into table db_custscience_interns.col_49_DB_CUSTBASE_PRODREFRESH_ods_cust_demg_t_null_value_count_table_stats select '49' as col_id, count (cust_key) as null_value_count where PROB_ORDERING_THROUGH_INTERNET IS NULL </v>
      </c>
      <c r="BF60" t="s">
        <v>5091</v>
      </c>
      <c r="BI60" s="16" t="str">
        <f t="shared" si="14"/>
        <v>insert into table db_custscience_interns.SUMMARY_of_DB_CUSTBASE_PRODREFRESH_ods_cust_demg_t_null_value_count_table_stats select col_id, null_value_count from db_custscience_interns.col_49_DB_CUSTBASE_PRODREFRESH_ods_cust_demg_t_null_value_count_table_stats ;</v>
      </c>
      <c r="BJ60" t="s">
        <v>5092</v>
      </c>
      <c r="BL60" s="212" t="s">
        <v>5093</v>
      </c>
      <c r="BM60" s="212">
        <v>53</v>
      </c>
      <c r="BN60" s="212">
        <v>4819049</v>
      </c>
      <c r="BP60" s="16" t="str">
        <f t="shared" si="15"/>
        <v>drop table db_custscience_interns.col_49_DB_CUSTBASE_PRODREFRESH_ods_cust_demg_t_null_value_count_table_stats ;</v>
      </c>
      <c r="BQ60" t="s">
        <v>5094</v>
      </c>
    </row>
    <row r="61" spans="1:69">
      <c r="A61" s="222" t="s">
        <v>5095</v>
      </c>
      <c r="B61" s="16" t="str">
        <f t="shared" si="18"/>
        <v>prob_ordering_through_mail bigint                                  </v>
      </c>
      <c r="C61" s="20">
        <f t="shared" si="19"/>
        <v>27</v>
      </c>
      <c r="D61" s="20">
        <f t="shared" si="20"/>
        <v>34</v>
      </c>
      <c r="E61" s="20"/>
      <c r="F61" s="20"/>
      <c r="G61" s="36" t="str">
        <f t="shared" si="16"/>
        <v>PROB_ORDERING_THROUGH_MAIL</v>
      </c>
      <c r="H61" s="36" t="str">
        <f t="shared" si="17"/>
        <v>igint                                  </v>
      </c>
      <c r="I61" s="226">
        <v>50</v>
      </c>
      <c r="J61" s="224">
        <f t="shared" si="2"/>
        <v>482</v>
      </c>
      <c r="K61" s="224">
        <f t="shared" si="3"/>
        <v>7795273</v>
      </c>
      <c r="N61" s="169"/>
      <c r="O61" s="169"/>
      <c r="P61" s="169"/>
      <c r="R61" s="164"/>
      <c r="S61" s="164"/>
      <c r="T61" s="164"/>
      <c r="U61" s="164"/>
      <c r="V61" s="164"/>
      <c r="W61" s="164"/>
      <c r="X61" s="164"/>
      <c r="Y61" s="164"/>
      <c r="Z61" s="164"/>
      <c r="AA61" s="164"/>
      <c r="AB61" s="164"/>
      <c r="AC61" s="164"/>
      <c r="AD61" s="164"/>
      <c r="AE61" s="164"/>
      <c r="AF61" s="164"/>
      <c r="AG61" s="164"/>
      <c r="AH61" s="197" t="str">
        <f t="shared" si="21"/>
        <v>col_50</v>
      </c>
      <c r="AI61" s="196" t="str">
        <f t="shared" si="9"/>
        <v>create table db_custscience_interns.col_50_DB_CUSTBASE_PRODREFRESH_ods_cust_demg_t_distinct_values_table_stats (col_id int, distinct_values bigint) Row format delimited Fields terminated by '\t' Lines terminated by '\n'  Stored as textfile ;</v>
      </c>
      <c r="AJ61" t="s">
        <v>5096</v>
      </c>
      <c r="AM61" s="16" t="str">
        <f t="shared" si="10"/>
        <v>insert into table db_custscience_interns.col_50_DB_CUSTBASE_PRODREFRESH_ods_cust_demg_t_distinct_values_table_stats select '50' as col_id, count (distinct PROB_ORDERING_THROUGH_MAIL) as distinct_values</v>
      </c>
      <c r="AN61" t="s">
        <v>5097</v>
      </c>
      <c r="AQ61" s="16" t="str">
        <f t="shared" si="11"/>
        <v>insert into table db_custscience_interns.SUMMARY_of_DB_CUSTBASE_PRODREFRESH_ods_cust_demg_t_distinct_values_table_stats select col_id, distinct_values from db_custscience_interns.col_50_DB_CUSTBASE_PRODREFRESH_ods_cust_demg_t_distinct_values_table_stats ;</v>
      </c>
      <c r="AR61" t="s">
        <v>5098</v>
      </c>
      <c r="AT61" s="212" t="s">
        <v>5099</v>
      </c>
      <c r="AU61" s="212">
        <v>54</v>
      </c>
      <c r="AV61" s="212">
        <v>7</v>
      </c>
      <c r="AX61" s="16" t="str">
        <f t="shared" si="12"/>
        <v>drop table db_custscience_interns.col_50_DB_CUSTBASE_PRODREFRESH_ods_cust_demg_t_distinct_values_table_stats;</v>
      </c>
      <c r="AY61" t="s">
        <v>5100</v>
      </c>
      <c r="BA61" s="16" t="str">
        <f t="shared" si="13"/>
        <v>create table db_custscience_interns.col_50_DB_CUSTBASE_PRODREFRESH_ods_cust_demg_t_null_value_count_table_stats (col_id int, null_value_count bigint) Row format delimited Fields terminated by '\t' Lines terminated by '\n'  Stored as textfile ;</v>
      </c>
      <c r="BB61" t="s">
        <v>5101</v>
      </c>
      <c r="BE61" s="16" t="str">
        <f t="shared" si="4"/>
        <v xml:space="preserve">insert into table db_custscience_interns.col_50_DB_CUSTBASE_PRODREFRESH_ods_cust_demg_t_null_value_count_table_stats select '50' as col_id, count (cust_key) as null_value_count where PROB_ORDERING_THROUGH_MAIL IS NULL </v>
      </c>
      <c r="BF61" t="s">
        <v>5102</v>
      </c>
      <c r="BI61" s="16" t="str">
        <f t="shared" si="14"/>
        <v>insert into table db_custscience_interns.SUMMARY_of_DB_CUSTBASE_PRODREFRESH_ods_cust_demg_t_null_value_count_table_stats select col_id, null_value_count from db_custscience_interns.col_50_DB_CUSTBASE_PRODREFRESH_ods_cust_demg_t_null_value_count_table_stats ;</v>
      </c>
      <c r="BJ61" t="s">
        <v>5103</v>
      </c>
      <c r="BL61" s="212" t="s">
        <v>5104</v>
      </c>
      <c r="BM61" s="212">
        <v>54</v>
      </c>
      <c r="BN61" s="212">
        <v>27343061</v>
      </c>
      <c r="BP61" s="16" t="str">
        <f t="shared" si="15"/>
        <v>drop table db_custscience_interns.col_50_DB_CUSTBASE_PRODREFRESH_ods_cust_demg_t_null_value_count_table_stats ;</v>
      </c>
      <c r="BQ61" t="s">
        <v>5105</v>
      </c>
    </row>
    <row r="62" spans="1:69">
      <c r="A62" s="222" t="s">
        <v>5106</v>
      </c>
      <c r="B62" s="16" t="str">
        <f t="shared" si="18"/>
        <v>prob_ordering_through_phone bigint                                  </v>
      </c>
      <c r="C62" s="20">
        <f t="shared" si="19"/>
        <v>28</v>
      </c>
      <c r="D62" s="20">
        <f t="shared" si="20"/>
        <v>35</v>
      </c>
      <c r="E62" s="20"/>
      <c r="F62" s="20"/>
      <c r="G62" s="36" t="str">
        <f t="shared" si="16"/>
        <v>PROB_ORDERING_THROUGH_PHONE</v>
      </c>
      <c r="H62" s="36" t="str">
        <f t="shared" si="17"/>
        <v>igint                                  </v>
      </c>
      <c r="I62" s="226">
        <v>51</v>
      </c>
      <c r="J62" s="224">
        <f t="shared" si="2"/>
        <v>707</v>
      </c>
      <c r="K62" s="224">
        <f t="shared" si="3"/>
        <v>7795273</v>
      </c>
      <c r="N62" s="169"/>
      <c r="O62" s="169"/>
      <c r="P62" s="169"/>
      <c r="R62" s="164"/>
      <c r="S62" s="164"/>
      <c r="T62" s="164"/>
      <c r="U62" s="164"/>
      <c r="V62" s="164"/>
      <c r="W62" s="164"/>
      <c r="X62" s="164"/>
      <c r="Y62" s="164"/>
      <c r="Z62" s="164"/>
      <c r="AA62" s="164"/>
      <c r="AB62" s="164"/>
      <c r="AC62" s="164"/>
      <c r="AD62" s="164"/>
      <c r="AE62" s="164"/>
      <c r="AF62" s="164"/>
      <c r="AG62" s="164"/>
      <c r="AH62" s="197" t="str">
        <f t="shared" si="21"/>
        <v>col_51</v>
      </c>
      <c r="AI62" s="196" t="str">
        <f t="shared" si="9"/>
        <v>create table db_custscience_interns.col_51_DB_CUSTBASE_PRODREFRESH_ods_cust_demg_t_distinct_values_table_stats (col_id int, distinct_values bigint) Row format delimited Fields terminated by '\t' Lines terminated by '\n'  Stored as textfile ;</v>
      </c>
      <c r="AJ62" t="s">
        <v>5107</v>
      </c>
      <c r="AM62" s="16" t="str">
        <f t="shared" si="10"/>
        <v>insert into table db_custscience_interns.col_51_DB_CUSTBASE_PRODREFRESH_ods_cust_demg_t_distinct_values_table_stats select '51' as col_id, count (distinct PROB_ORDERING_THROUGH_PHONE) as distinct_values</v>
      </c>
      <c r="AN62" t="s">
        <v>5108</v>
      </c>
      <c r="AQ62" s="16" t="str">
        <f t="shared" si="11"/>
        <v>insert into table db_custscience_interns.SUMMARY_of_DB_CUSTBASE_PRODREFRESH_ods_cust_demg_t_distinct_values_table_stats select col_id, distinct_values from db_custscience_interns.col_51_DB_CUSTBASE_PRODREFRESH_ods_cust_demg_t_distinct_values_table_stats ;</v>
      </c>
      <c r="AR62" t="s">
        <v>5109</v>
      </c>
      <c r="AT62" s="212" t="s">
        <v>5110</v>
      </c>
      <c r="AU62" s="212">
        <v>55</v>
      </c>
      <c r="AV62" s="212">
        <v>7</v>
      </c>
      <c r="AX62" s="16" t="str">
        <f t="shared" si="12"/>
        <v>drop table db_custscience_interns.col_51_DB_CUSTBASE_PRODREFRESH_ods_cust_demg_t_distinct_values_table_stats;</v>
      </c>
      <c r="AY62" t="s">
        <v>5111</v>
      </c>
      <c r="BA62" s="16" t="str">
        <f t="shared" si="13"/>
        <v>create table db_custscience_interns.col_51_DB_CUSTBASE_PRODREFRESH_ods_cust_demg_t_null_value_count_table_stats (col_id int, null_value_count bigint) Row format delimited Fields terminated by '\t' Lines terminated by '\n'  Stored as textfile ;</v>
      </c>
      <c r="BB62" t="s">
        <v>5112</v>
      </c>
      <c r="BE62" s="16" t="str">
        <f t="shared" si="4"/>
        <v xml:space="preserve">insert into table db_custscience_interns.col_51_DB_CUSTBASE_PRODREFRESH_ods_cust_demg_t_null_value_count_table_stats select '51' as col_id, count (cust_key) as null_value_count where PROB_ORDERING_THROUGH_PHONE IS NULL </v>
      </c>
      <c r="BF62" t="s">
        <v>5113</v>
      </c>
      <c r="BI62" s="16" t="str">
        <f t="shared" si="14"/>
        <v>insert into table db_custscience_interns.SUMMARY_of_DB_CUSTBASE_PRODREFRESH_ods_cust_demg_t_null_value_count_table_stats select col_id, null_value_count from db_custscience_interns.col_51_DB_CUSTBASE_PRODREFRESH_ods_cust_demg_t_null_value_count_table_stats ;</v>
      </c>
      <c r="BJ62" t="s">
        <v>5114</v>
      </c>
      <c r="BL62" s="212" t="s">
        <v>5115</v>
      </c>
      <c r="BM62" s="212">
        <v>55</v>
      </c>
      <c r="BN62" s="212">
        <v>27343061</v>
      </c>
      <c r="BP62" s="16" t="str">
        <f t="shared" si="15"/>
        <v>drop table db_custscience_interns.col_51_DB_CUSTBASE_PRODREFRESH_ods_cust_demg_t_null_value_count_table_stats ;</v>
      </c>
      <c r="BQ62" t="s">
        <v>5116</v>
      </c>
    </row>
    <row r="63" spans="1:69">
      <c r="A63" s="222" t="s">
        <v>5117</v>
      </c>
      <c r="B63" s="16" t="str">
        <f t="shared" si="18"/>
        <v>retail_card         string                                  </v>
      </c>
      <c r="C63" s="20">
        <f t="shared" si="19"/>
        <v>12</v>
      </c>
      <c r="D63" s="20">
        <f t="shared" si="20"/>
        <v>14</v>
      </c>
      <c r="E63" s="20"/>
      <c r="F63" s="20"/>
      <c r="G63" s="36" t="str">
        <f t="shared" si="16"/>
        <v>RETAIL_CARD</v>
      </c>
      <c r="H63" s="36" t="str">
        <f t="shared" si="17"/>
        <v>      string                                  </v>
      </c>
      <c r="I63" s="226">
        <v>52</v>
      </c>
      <c r="J63" s="224">
        <f t="shared" si="2"/>
        <v>1</v>
      </c>
      <c r="K63" s="224">
        <f t="shared" si="3"/>
        <v>32240843</v>
      </c>
      <c r="N63" s="169"/>
      <c r="O63" s="169"/>
      <c r="P63" s="169"/>
      <c r="R63" s="164"/>
      <c r="S63" s="164"/>
      <c r="T63" s="164"/>
      <c r="U63" s="164"/>
      <c r="V63" s="164"/>
      <c r="W63" s="164"/>
      <c r="X63" s="164"/>
      <c r="Y63" s="164"/>
      <c r="Z63" s="164"/>
      <c r="AA63" s="164"/>
      <c r="AB63" s="164"/>
      <c r="AC63" s="164"/>
      <c r="AD63" s="164"/>
      <c r="AE63" s="164"/>
      <c r="AF63" s="164"/>
      <c r="AG63" s="164"/>
      <c r="AH63" s="197" t="str">
        <f t="shared" si="21"/>
        <v>col_52</v>
      </c>
      <c r="AI63" s="196" t="str">
        <f t="shared" si="9"/>
        <v>create table db_custscience_interns.col_52_DB_CUSTBASE_PRODREFRESH_ods_cust_demg_t_distinct_values_table_stats (col_id int, distinct_values bigint) Row format delimited Fields terminated by '\t' Lines terminated by '\n'  Stored as textfile ;</v>
      </c>
      <c r="AJ63" t="s">
        <v>5118</v>
      </c>
      <c r="AM63" s="16" t="str">
        <f t="shared" si="10"/>
        <v>insert into table db_custscience_interns.col_52_DB_CUSTBASE_PRODREFRESH_ods_cust_demg_t_distinct_values_table_stats select '52' as col_id, count (distinct RETAIL_CARD) as distinct_values</v>
      </c>
      <c r="AN63" t="s">
        <v>5119</v>
      </c>
      <c r="AQ63" s="16" t="str">
        <f t="shared" si="11"/>
        <v>insert into table db_custscience_interns.SUMMARY_of_DB_CUSTBASE_PRODREFRESH_ods_cust_demg_t_distinct_values_table_stats select col_id, distinct_values from db_custscience_interns.col_52_DB_CUSTBASE_PRODREFRESH_ods_cust_demg_t_distinct_values_table_stats ;</v>
      </c>
      <c r="AR63" t="s">
        <v>5120</v>
      </c>
      <c r="AT63" s="212" t="s">
        <v>5121</v>
      </c>
      <c r="AU63" s="212">
        <v>56</v>
      </c>
      <c r="AV63" s="212">
        <v>18382</v>
      </c>
      <c r="AX63" s="16" t="str">
        <f t="shared" si="12"/>
        <v>drop table db_custscience_interns.col_52_DB_CUSTBASE_PRODREFRESH_ods_cust_demg_t_distinct_values_table_stats;</v>
      </c>
      <c r="AY63" t="s">
        <v>5122</v>
      </c>
      <c r="BA63" s="16" t="str">
        <f t="shared" si="13"/>
        <v>create table db_custscience_interns.col_52_DB_CUSTBASE_PRODREFRESH_ods_cust_demg_t_null_value_count_table_stats (col_id int, null_value_count bigint) Row format delimited Fields terminated by '\t' Lines terminated by '\n'  Stored as textfile ;</v>
      </c>
      <c r="BB63" t="s">
        <v>5123</v>
      </c>
      <c r="BE63" s="16" t="str">
        <f t="shared" si="4"/>
        <v xml:space="preserve">insert into table db_custscience_interns.col_52_DB_CUSTBASE_PRODREFRESH_ods_cust_demg_t_null_value_count_table_stats select '52' as col_id, count (cust_key) as null_value_count where RETAIL_CARD IS NULL </v>
      </c>
      <c r="BF63" t="s">
        <v>5124</v>
      </c>
      <c r="BI63" s="16" t="str">
        <f t="shared" si="14"/>
        <v>insert into table db_custscience_interns.SUMMARY_of_DB_CUSTBASE_PRODREFRESH_ods_cust_demg_t_null_value_count_table_stats select col_id, null_value_count from db_custscience_interns.col_52_DB_CUSTBASE_PRODREFRESH_ods_cust_demg_t_null_value_count_table_stats ;</v>
      </c>
      <c r="BJ63" t="s">
        <v>5125</v>
      </c>
      <c r="BL63" s="212" t="s">
        <v>5126</v>
      </c>
      <c r="BM63" s="212">
        <v>56</v>
      </c>
      <c r="BN63" s="212">
        <v>3612436</v>
      </c>
      <c r="BP63" s="16" t="str">
        <f t="shared" si="15"/>
        <v>drop table db_custscience_interns.col_52_DB_CUSTBASE_PRODREFRESH_ods_cust_demg_t_null_value_count_table_stats ;</v>
      </c>
      <c r="BQ63" t="s">
        <v>5127</v>
      </c>
    </row>
    <row r="64" spans="1:69">
      <c r="A64" s="222" t="s">
        <v>5128</v>
      </c>
      <c r="B64" s="16" t="str">
        <f t="shared" si="18"/>
        <v>rural_urban_county_size_code bigint                                  </v>
      </c>
      <c r="C64" s="20">
        <f t="shared" si="19"/>
        <v>29</v>
      </c>
      <c r="D64" s="20">
        <f t="shared" si="20"/>
        <v>36</v>
      </c>
      <c r="E64" s="20"/>
      <c r="F64" s="20"/>
      <c r="G64" s="36" t="str">
        <f t="shared" si="16"/>
        <v>RURAL_URBAN_COUNTY_SIZE_CODE</v>
      </c>
      <c r="H64" s="36" t="str">
        <f t="shared" si="17"/>
        <v>igint                                  </v>
      </c>
      <c r="I64" s="226">
        <v>53</v>
      </c>
      <c r="J64" s="224">
        <f t="shared" si="2"/>
        <v>9</v>
      </c>
      <c r="K64" s="224">
        <f t="shared" si="3"/>
        <v>4819049</v>
      </c>
      <c r="N64" s="169"/>
      <c r="O64" s="169"/>
      <c r="P64" s="169"/>
      <c r="R64" s="164"/>
      <c r="S64" s="164"/>
      <c r="T64" s="164"/>
      <c r="U64" s="164"/>
      <c r="V64" s="164"/>
      <c r="W64" s="164"/>
      <c r="X64" s="164"/>
      <c r="Y64" s="164"/>
      <c r="Z64" s="164"/>
      <c r="AA64" s="164"/>
      <c r="AB64" s="164"/>
      <c r="AC64" s="164"/>
      <c r="AD64" s="164"/>
      <c r="AE64" s="164"/>
      <c r="AF64" s="164"/>
      <c r="AG64" s="164"/>
      <c r="AH64" s="197" t="str">
        <f t="shared" si="21"/>
        <v>col_53</v>
      </c>
      <c r="AI64" s="196" t="str">
        <f t="shared" si="9"/>
        <v>create table db_custscience_interns.col_53_DB_CUSTBASE_PRODREFRESH_ods_cust_demg_t_distinct_values_table_stats (col_id int, distinct_values bigint) Row format delimited Fields terminated by '\t' Lines terminated by '\n'  Stored as textfile ;</v>
      </c>
      <c r="AJ64" t="s">
        <v>5129</v>
      </c>
      <c r="AM64" s="16" t="str">
        <f t="shared" si="10"/>
        <v>insert into table db_custscience_interns.col_53_DB_CUSTBASE_PRODREFRESH_ods_cust_demg_t_distinct_values_table_stats select '53' as col_id, count (distinct RURAL_URBAN_COUNTY_SIZE_CODE) as distinct_values</v>
      </c>
      <c r="AN64" t="s">
        <v>5130</v>
      </c>
      <c r="AQ64" s="16" t="str">
        <f t="shared" si="11"/>
        <v>insert into table db_custscience_interns.SUMMARY_of_DB_CUSTBASE_PRODREFRESH_ods_cust_demg_t_distinct_values_table_stats select col_id, distinct_values from db_custscience_interns.col_53_DB_CUSTBASE_PRODREFRESH_ods_cust_demg_t_distinct_values_table_stats ;</v>
      </c>
      <c r="AR64" t="s">
        <v>5131</v>
      </c>
      <c r="AT64" s="212" t="s">
        <v>5132</v>
      </c>
      <c r="AU64" s="212">
        <v>57</v>
      </c>
      <c r="AV64" s="212">
        <v>95211</v>
      </c>
      <c r="AX64" s="16" t="str">
        <f t="shared" si="12"/>
        <v>drop table db_custscience_interns.col_53_DB_CUSTBASE_PRODREFRESH_ods_cust_demg_t_distinct_values_table_stats;</v>
      </c>
      <c r="AY64" t="s">
        <v>5133</v>
      </c>
      <c r="BA64" s="16" t="str">
        <f t="shared" si="13"/>
        <v>create table db_custscience_interns.col_53_DB_CUSTBASE_PRODREFRESH_ods_cust_demg_t_null_value_count_table_stats (col_id int, null_value_count bigint) Row format delimited Fields terminated by '\t' Lines terminated by '\n'  Stored as textfile ;</v>
      </c>
      <c r="BB64" t="s">
        <v>5134</v>
      </c>
      <c r="BE64" s="16" t="str">
        <f t="shared" si="4"/>
        <v xml:space="preserve">insert into table db_custscience_interns.col_53_DB_CUSTBASE_PRODREFRESH_ods_cust_demg_t_null_value_count_table_stats select '53' as col_id, count (cust_key) as null_value_count where RURAL_URBAN_COUNTY_SIZE_CODE IS NULL </v>
      </c>
      <c r="BF64" t="s">
        <v>5135</v>
      </c>
      <c r="BI64" s="16" t="str">
        <f t="shared" si="14"/>
        <v>insert into table db_custscience_interns.SUMMARY_of_DB_CUSTBASE_PRODREFRESH_ods_cust_demg_t_null_value_count_table_stats select col_id, null_value_count from db_custscience_interns.col_53_DB_CUSTBASE_PRODREFRESH_ods_cust_demg_t_null_value_count_table_stats ;</v>
      </c>
      <c r="BJ64" t="s">
        <v>5136</v>
      </c>
      <c r="BL64" s="212" t="s">
        <v>5137</v>
      </c>
      <c r="BM64" s="212">
        <v>57</v>
      </c>
      <c r="BN64" s="212">
        <v>3612307</v>
      </c>
      <c r="BP64" s="16" t="str">
        <f t="shared" si="15"/>
        <v>drop table db_custscience_interns.col_53_DB_CUSTBASE_PRODREFRESH_ods_cust_demg_t_null_value_count_table_stats ;</v>
      </c>
      <c r="BQ64" t="s">
        <v>5138</v>
      </c>
    </row>
    <row r="65" spans="1:78">
      <c r="A65" s="222" t="s">
        <v>5139</v>
      </c>
      <c r="B65" s="16" t="str">
        <f t="shared" si="18"/>
        <v>social_iq_facebook  bigint                                  </v>
      </c>
      <c r="C65" s="20">
        <f>SEARCH(" ",B65)</f>
        <v>20</v>
      </c>
      <c r="D65" s="20">
        <f t="shared" si="20"/>
        <v>27</v>
      </c>
      <c r="E65" s="20"/>
      <c r="F65" s="20"/>
      <c r="G65" s="36" t="str">
        <f t="shared" si="16"/>
        <v>SOCIAL_IQ_FACEBOOK </v>
      </c>
      <c r="H65" s="36" t="str">
        <f t="shared" si="17"/>
        <v>igint                                  </v>
      </c>
      <c r="I65" s="226">
        <v>54</v>
      </c>
      <c r="J65" s="224">
        <f t="shared" si="2"/>
        <v>7</v>
      </c>
      <c r="K65" s="224">
        <f t="shared" si="3"/>
        <v>27343061</v>
      </c>
      <c r="N65" s="169"/>
      <c r="O65" s="169"/>
      <c r="P65" s="169"/>
      <c r="R65" s="164"/>
      <c r="S65" s="164"/>
      <c r="T65" s="164"/>
      <c r="U65" s="164"/>
      <c r="V65" s="164"/>
      <c r="W65" s="164"/>
      <c r="X65" s="164"/>
      <c r="Y65" s="164"/>
      <c r="Z65" s="164"/>
      <c r="AA65" s="164"/>
      <c r="AB65" s="164"/>
      <c r="AC65" s="164"/>
      <c r="AD65" s="164"/>
      <c r="AE65" s="164"/>
      <c r="AF65" s="164"/>
      <c r="AG65" s="164"/>
      <c r="AH65" s="197" t="str">
        <f t="shared" si="21"/>
        <v>col_54</v>
      </c>
      <c r="AI65" s="196" t="str">
        <f t="shared" si="9"/>
        <v>create table db_custscience_interns.col_54_DB_CUSTBASE_PRODREFRESH_ods_cust_demg_t_distinct_values_table_stats (col_id int, distinct_values bigint) Row format delimited Fields terminated by '\t' Lines terminated by '\n'  Stored as textfile ;</v>
      </c>
      <c r="AJ65" t="s">
        <v>5140</v>
      </c>
      <c r="AM65" s="16" t="str">
        <f t="shared" si="10"/>
        <v>insert into table db_custscience_interns.col_54_DB_CUSTBASE_PRODREFRESH_ods_cust_demg_t_distinct_values_table_stats select '54' as col_id, count (distinct SOCIAL_IQ_FACEBOOK ) as distinct_values</v>
      </c>
      <c r="AN65" t="s">
        <v>5141</v>
      </c>
      <c r="AQ65" s="16" t="str">
        <f t="shared" si="11"/>
        <v>insert into table db_custscience_interns.SUMMARY_of_DB_CUSTBASE_PRODREFRESH_ods_cust_demg_t_distinct_values_table_stats select col_id, distinct_values from db_custscience_interns.col_54_DB_CUSTBASE_PRODREFRESH_ods_cust_demg_t_distinct_values_table_stats ;</v>
      </c>
      <c r="AR65" t="s">
        <v>5142</v>
      </c>
      <c r="AT65" s="212" t="s">
        <v>5143</v>
      </c>
      <c r="AU65" s="212">
        <v>58</v>
      </c>
      <c r="AV65" s="212">
        <v>89</v>
      </c>
      <c r="AX65" s="16" t="str">
        <f t="shared" si="12"/>
        <v>drop table db_custscience_interns.col_54_DB_CUSTBASE_PRODREFRESH_ods_cust_demg_t_distinct_values_table_stats;</v>
      </c>
      <c r="AY65" t="s">
        <v>5144</v>
      </c>
      <c r="BA65" s="16" t="str">
        <f t="shared" si="13"/>
        <v>create table db_custscience_interns.col_54_DB_CUSTBASE_PRODREFRESH_ods_cust_demg_t_null_value_count_table_stats (col_id int, null_value_count bigint) Row format delimited Fields terminated by '\t' Lines terminated by '\n'  Stored as textfile ;</v>
      </c>
      <c r="BB65" t="s">
        <v>5145</v>
      </c>
      <c r="BE65" s="16" t="str">
        <f t="shared" si="4"/>
        <v xml:space="preserve">insert into table db_custscience_interns.col_54_DB_CUSTBASE_PRODREFRESH_ods_cust_demg_t_null_value_count_table_stats select '54' as col_id, count (cust_key) as null_value_count where SOCIAL_IQ_FACEBOOK  IS NULL </v>
      </c>
      <c r="BF65" t="s">
        <v>5146</v>
      </c>
      <c r="BI65" s="16" t="str">
        <f t="shared" si="14"/>
        <v>insert into table db_custscience_interns.SUMMARY_of_DB_CUSTBASE_PRODREFRESH_ods_cust_demg_t_null_value_count_table_stats select col_id, null_value_count from db_custscience_interns.col_54_DB_CUSTBASE_PRODREFRESH_ods_cust_demg_t_null_value_count_table_stats ;</v>
      </c>
      <c r="BJ65" t="s">
        <v>5147</v>
      </c>
      <c r="BL65" s="212" t="s">
        <v>5148</v>
      </c>
      <c r="BM65" s="212">
        <v>58</v>
      </c>
      <c r="BN65" s="212">
        <v>10858291</v>
      </c>
      <c r="BP65" s="16" t="str">
        <f t="shared" si="15"/>
        <v>drop table db_custscience_interns.col_54_DB_CUSTBASE_PRODREFRESH_ods_cust_demg_t_null_value_count_table_stats ;</v>
      </c>
      <c r="BQ65" t="s">
        <v>5149</v>
      </c>
    </row>
    <row r="66" spans="1:78">
      <c r="A66" s="222" t="s">
        <v>5150</v>
      </c>
      <c r="B66" s="16" t="str">
        <f t="shared" si="18"/>
        <v>social_iq_twitter   bigint                                  </v>
      </c>
      <c r="C66" s="20">
        <f t="shared" si="19"/>
        <v>18</v>
      </c>
      <c r="D66" s="20">
        <f t="shared" si="20"/>
        <v>20</v>
      </c>
      <c r="E66" s="20"/>
      <c r="F66" s="20"/>
      <c r="G66" s="240" t="str">
        <f t="shared" si="16"/>
        <v>SOCIAL_IQ_TWITTER</v>
      </c>
      <c r="H66" s="240" t="str">
        <f t="shared" si="17"/>
        <v>bigint                                  </v>
      </c>
      <c r="I66" s="241">
        <v>55</v>
      </c>
      <c r="J66" s="224">
        <f t="shared" si="2"/>
        <v>7</v>
      </c>
      <c r="K66" s="224">
        <f t="shared" si="3"/>
        <v>27343061</v>
      </c>
      <c r="N66" s="169"/>
      <c r="O66" s="169"/>
      <c r="P66" s="169"/>
      <c r="R66" s="164"/>
      <c r="S66" s="164"/>
      <c r="T66" s="164"/>
      <c r="U66" s="164"/>
      <c r="V66" s="164"/>
      <c r="W66" s="164"/>
      <c r="X66" s="164"/>
      <c r="Y66" s="164"/>
      <c r="Z66" s="164"/>
      <c r="AA66" s="164"/>
      <c r="AB66" s="164"/>
      <c r="AC66" s="164"/>
      <c r="AD66" s="164"/>
      <c r="AE66" s="164"/>
      <c r="AF66" s="164"/>
      <c r="AG66" s="164"/>
      <c r="AH66" s="197" t="str">
        <f t="shared" si="21"/>
        <v>col_55</v>
      </c>
      <c r="AI66" s="196" t="str">
        <f t="shared" si="9"/>
        <v>create table db_custscience_interns.col_55_DB_CUSTBASE_PRODREFRESH_ods_cust_demg_t_distinct_values_table_stats (col_id int, distinct_values bigint) Row format delimited Fields terminated by '\t' Lines terminated by '\n'  Stored as textfile ;</v>
      </c>
      <c r="AJ66" t="s">
        <v>5151</v>
      </c>
      <c r="AM66" s="16" t="str">
        <f t="shared" si="10"/>
        <v>insert into table db_custscience_interns.col_55_DB_CUSTBASE_PRODREFRESH_ods_cust_demg_t_distinct_values_table_stats select '55' as col_id, count (distinct SOCIAL_IQ_TWITTER) as distinct_values</v>
      </c>
      <c r="AN66" t="s">
        <v>5152</v>
      </c>
      <c r="AQ66" s="16" t="str">
        <f t="shared" si="11"/>
        <v>insert into table db_custscience_interns.SUMMARY_of_DB_CUSTBASE_PRODREFRESH_ods_cust_demg_t_distinct_values_table_stats select col_id, distinct_values from db_custscience_interns.col_55_DB_CUSTBASE_PRODREFRESH_ods_cust_demg_t_distinct_values_table_stats ;</v>
      </c>
      <c r="AR66" t="s">
        <v>5153</v>
      </c>
      <c r="AT66" s="212" t="s">
        <v>5154</v>
      </c>
      <c r="AU66" s="212">
        <v>59</v>
      </c>
      <c r="AV66" s="212">
        <v>2</v>
      </c>
      <c r="AX66" s="16" t="str">
        <f t="shared" si="12"/>
        <v>drop table db_custscience_interns.col_55_DB_CUSTBASE_PRODREFRESH_ods_cust_demg_t_distinct_values_table_stats;</v>
      </c>
      <c r="AY66" t="s">
        <v>5155</v>
      </c>
      <c r="BA66" s="16" t="str">
        <f t="shared" si="13"/>
        <v>create table db_custscience_interns.col_55_DB_CUSTBASE_PRODREFRESH_ods_cust_demg_t_null_value_count_table_stats (col_id int, null_value_count bigint) Row format delimited Fields terminated by '\t' Lines terminated by '\n'  Stored as textfile ;</v>
      </c>
      <c r="BB66" t="s">
        <v>5156</v>
      </c>
      <c r="BE66" s="16" t="str">
        <f t="shared" si="4"/>
        <v xml:space="preserve">insert into table db_custscience_interns.col_55_DB_CUSTBASE_PRODREFRESH_ods_cust_demg_t_null_value_count_table_stats select '55' as col_id, count (cust_key) as null_value_count where SOCIAL_IQ_TWITTER IS NULL </v>
      </c>
      <c r="BF66" t="s">
        <v>5157</v>
      </c>
      <c r="BI66" s="16" t="str">
        <f t="shared" si="14"/>
        <v>insert into table db_custscience_interns.SUMMARY_of_DB_CUSTBASE_PRODREFRESH_ods_cust_demg_t_null_value_count_table_stats select col_id, null_value_count from db_custscience_interns.col_55_DB_CUSTBASE_PRODREFRESH_ods_cust_demg_t_null_value_count_table_stats ;</v>
      </c>
      <c r="BJ66" t="s">
        <v>5158</v>
      </c>
      <c r="BL66" s="212" t="s">
        <v>5159</v>
      </c>
      <c r="BM66" s="212">
        <v>59</v>
      </c>
      <c r="BN66" s="212">
        <v>0</v>
      </c>
      <c r="BP66" s="16" t="str">
        <f t="shared" si="15"/>
        <v>drop table db_custscience_interns.col_55_DB_CUSTBASE_PRODREFRESH_ods_cust_demg_t_null_value_count_table_stats ;</v>
      </c>
      <c r="BQ66" t="s">
        <v>5160</v>
      </c>
    </row>
    <row r="67" spans="1:78" s="177" customFormat="1">
      <c r="A67" s="222" t="s">
        <v>5161</v>
      </c>
      <c r="B67" s="252" t="str">
        <f t="shared" si="18"/>
        <v>spendex_apparel     double                                  </v>
      </c>
      <c r="C67" s="253">
        <f t="shared" si="19"/>
        <v>16</v>
      </c>
      <c r="D67" s="253">
        <f t="shared" si="20"/>
        <v>18</v>
      </c>
      <c r="E67" s="253"/>
      <c r="F67" s="253"/>
      <c r="G67" s="245" t="str">
        <f t="shared" si="16"/>
        <v>SPENDEX_APPAREL</v>
      </c>
      <c r="H67" s="245" t="str">
        <f t="shared" si="17"/>
        <v>  double                                  </v>
      </c>
      <c r="I67" s="246">
        <v>56</v>
      </c>
      <c r="J67" s="224">
        <f t="shared" si="2"/>
        <v>18382</v>
      </c>
      <c r="K67" s="224">
        <f t="shared" si="3"/>
        <v>3612436</v>
      </c>
      <c r="M67" s="242"/>
      <c r="N67" s="231"/>
      <c r="O67" s="231"/>
      <c r="P67" s="169"/>
      <c r="R67" s="254"/>
      <c r="S67" s="254"/>
      <c r="T67" s="254"/>
      <c r="U67" s="254"/>
      <c r="V67" s="254"/>
      <c r="W67" s="254"/>
      <c r="X67" s="254"/>
      <c r="Y67" s="254"/>
      <c r="Z67" s="254"/>
      <c r="AA67" s="254"/>
      <c r="AB67" s="254"/>
      <c r="AC67" s="254"/>
      <c r="AD67" s="254"/>
      <c r="AE67" s="254"/>
      <c r="AF67" s="254"/>
      <c r="AG67" s="254"/>
      <c r="AH67" s="197" t="str">
        <f t="shared" si="21"/>
        <v>col_56</v>
      </c>
      <c r="AI67" s="255" t="str">
        <f t="shared" si="9"/>
        <v>create table db_custscience_interns.col_56_DB_CUSTBASE_PRODREFRESH_ods_cust_demg_t_distinct_values_table_stats (col_id int, distinct_values bigint) Row format delimited Fields terminated by '\t' Lines terminated by '\n'  Stored as textfile ;</v>
      </c>
      <c r="AJ67" s="177" t="s">
        <v>5162</v>
      </c>
      <c r="AM67" s="252" t="str">
        <f t="shared" si="10"/>
        <v>insert into table db_custscience_interns.col_56_DB_CUSTBASE_PRODREFRESH_ods_cust_demg_t_distinct_values_table_stats select '56' as col_id, count (distinct SPENDEX_APPAREL) as distinct_values</v>
      </c>
      <c r="AN67" s="177" t="s">
        <v>5163</v>
      </c>
      <c r="AQ67" s="252" t="str">
        <f t="shared" si="11"/>
        <v>insert into table db_custscience_interns.SUMMARY_of_DB_CUSTBASE_PRODREFRESH_ods_cust_demg_t_distinct_values_table_stats select col_id, distinct_values from db_custscience_interns.col_56_DB_CUSTBASE_PRODREFRESH_ods_cust_demg_t_distinct_values_table_stats ;</v>
      </c>
      <c r="AR67" s="177" t="s">
        <v>5164</v>
      </c>
      <c r="AT67" s="212" t="s">
        <v>5165</v>
      </c>
      <c r="AU67" s="256">
        <v>60</v>
      </c>
      <c r="AV67" s="256">
        <v>1</v>
      </c>
      <c r="AX67" s="252" t="str">
        <f t="shared" si="12"/>
        <v>drop table db_custscience_interns.col_56_DB_CUSTBASE_PRODREFRESH_ods_cust_demg_t_distinct_values_table_stats;</v>
      </c>
      <c r="AY67" s="177" t="s">
        <v>5166</v>
      </c>
      <c r="BA67" s="252" t="str">
        <f t="shared" si="13"/>
        <v>create table db_custscience_interns.col_56_DB_CUSTBASE_PRODREFRESH_ods_cust_demg_t_null_value_count_table_stats (col_id int, null_value_count bigint) Row format delimited Fields terminated by '\t' Lines terminated by '\n'  Stored as textfile ;</v>
      </c>
      <c r="BB67" s="177" t="s">
        <v>5167</v>
      </c>
      <c r="BE67" s="252" t="str">
        <f t="shared" si="4"/>
        <v xml:space="preserve">insert into table db_custscience_interns.col_56_DB_CUSTBASE_PRODREFRESH_ods_cust_demg_t_null_value_count_table_stats select '56' as col_id, count (cust_key) as null_value_count where SPENDEX_APPAREL IS NULL </v>
      </c>
      <c r="BF67" s="177" t="s">
        <v>5168</v>
      </c>
      <c r="BI67" s="252" t="str">
        <f t="shared" si="14"/>
        <v>insert into table db_custscience_interns.SUMMARY_of_DB_CUSTBASE_PRODREFRESH_ods_cust_demg_t_null_value_count_table_stats select col_id, null_value_count from db_custscience_interns.col_56_DB_CUSTBASE_PRODREFRESH_ods_cust_demg_t_null_value_count_table_stats ;</v>
      </c>
      <c r="BJ67" s="177" t="s">
        <v>5169</v>
      </c>
      <c r="BL67" s="212" t="s">
        <v>5170</v>
      </c>
      <c r="BM67" s="256">
        <v>60</v>
      </c>
      <c r="BN67" s="256">
        <v>44143955</v>
      </c>
      <c r="BP67" s="252" t="str">
        <f t="shared" si="15"/>
        <v>drop table db_custscience_interns.col_56_DB_CUSTBASE_PRODREFRESH_ods_cust_demg_t_null_value_count_table_stats ;</v>
      </c>
      <c r="BQ67" s="177" t="s">
        <v>5171</v>
      </c>
    </row>
    <row r="68" spans="1:78">
      <c r="A68" s="222" t="s">
        <v>5172</v>
      </c>
      <c r="B68" s="252" t="str">
        <f t="shared" si="18"/>
        <v>spendex_plus        double                                  </v>
      </c>
      <c r="C68" s="253">
        <f t="shared" si="19"/>
        <v>14</v>
      </c>
      <c r="D68" s="253">
        <f t="shared" si="20"/>
        <v>16</v>
      </c>
      <c r="E68" s="253"/>
      <c r="F68" s="20"/>
      <c r="G68" s="245" t="str">
        <f t="shared" si="16"/>
        <v>SPENDEX_PLUS </v>
      </c>
      <c r="H68" s="245" t="str">
        <f t="shared" si="17"/>
        <v>    double                                  </v>
      </c>
      <c r="I68" s="246">
        <v>57</v>
      </c>
      <c r="J68" s="224">
        <f t="shared" si="2"/>
        <v>95211</v>
      </c>
      <c r="K68" s="224">
        <f t="shared" si="3"/>
        <v>3612307</v>
      </c>
      <c r="N68" s="169"/>
      <c r="O68" s="169"/>
      <c r="P68" s="169"/>
      <c r="R68" s="164"/>
      <c r="S68" s="164"/>
      <c r="T68" s="164"/>
      <c r="U68" s="164"/>
      <c r="V68" s="164"/>
      <c r="W68" s="164"/>
      <c r="X68" s="164"/>
      <c r="Y68" s="164"/>
      <c r="Z68" s="164"/>
      <c r="AA68" s="164"/>
      <c r="AB68" s="164"/>
      <c r="AC68" s="164"/>
      <c r="AD68" s="164"/>
      <c r="AE68" s="164"/>
      <c r="AF68" s="164"/>
      <c r="AG68" s="164"/>
      <c r="AH68" s="197" t="str">
        <f t="shared" si="21"/>
        <v>col_57</v>
      </c>
      <c r="AI68" s="255" t="str">
        <f t="shared" si="9"/>
        <v>create table db_custscience_interns.col_57_DB_CUSTBASE_PRODREFRESH_ods_cust_demg_t_distinct_values_table_stats (col_id int, distinct_values bigint) Row format delimited Fields terminated by '\t' Lines terminated by '\n'  Stored as textfile ;</v>
      </c>
      <c r="AJ68" s="177" t="s">
        <v>5162</v>
      </c>
      <c r="AK68" s="177"/>
      <c r="AL68" s="177"/>
      <c r="AM68" s="252" t="str">
        <f t="shared" si="10"/>
        <v>insert into table db_custscience_interns.col_57_DB_CUSTBASE_PRODREFRESH_ods_cust_demg_t_distinct_values_table_stats select '57' as col_id, count (distinct SPENDEX_PLUS ) as distinct_values</v>
      </c>
      <c r="AN68" s="177" t="s">
        <v>5163</v>
      </c>
      <c r="AO68" s="177"/>
      <c r="AP68" s="177"/>
      <c r="AQ68" s="252" t="str">
        <f t="shared" si="11"/>
        <v>insert into table db_custscience_interns.SUMMARY_of_DB_CUSTBASE_PRODREFRESH_ods_cust_demg_t_distinct_values_table_stats select col_id, distinct_values from db_custscience_interns.col_57_DB_CUSTBASE_PRODREFRESH_ods_cust_demg_t_distinct_values_table_stats ;</v>
      </c>
      <c r="AR68" s="177" t="s">
        <v>5164</v>
      </c>
      <c r="AS68" s="177"/>
      <c r="AT68" s="212" t="s">
        <v>5173</v>
      </c>
      <c r="AU68" s="256">
        <v>7</v>
      </c>
      <c r="AV68" s="256">
        <v>4</v>
      </c>
      <c r="AW68" s="177"/>
      <c r="AX68" s="252" t="str">
        <f t="shared" si="12"/>
        <v>drop table db_custscience_interns.col_57_DB_CUSTBASE_PRODREFRESH_ods_cust_demg_t_distinct_values_table_stats;</v>
      </c>
      <c r="AY68" s="177" t="s">
        <v>5166</v>
      </c>
      <c r="AZ68" s="177"/>
      <c r="BA68" s="252" t="str">
        <f t="shared" si="13"/>
        <v>create table db_custscience_interns.col_57_DB_CUSTBASE_PRODREFRESH_ods_cust_demg_t_null_value_count_table_stats (col_id int, null_value_count bigint) Row format delimited Fields terminated by '\t' Lines terminated by '\n'  Stored as textfile ;</v>
      </c>
      <c r="BB68" s="177" t="s">
        <v>5167</v>
      </c>
      <c r="BC68" s="177"/>
      <c r="BD68" s="177"/>
      <c r="BE68" s="252" t="str">
        <f t="shared" si="4"/>
        <v xml:space="preserve">insert into table db_custscience_interns.col_57_DB_CUSTBASE_PRODREFRESH_ods_cust_demg_t_null_value_count_table_stats select '57' as col_id, count (cust_key) as null_value_count where SPENDEX_PLUS  IS NULL </v>
      </c>
      <c r="BF68" s="177" t="s">
        <v>5168</v>
      </c>
      <c r="BG68" s="177"/>
      <c r="BH68" s="177"/>
      <c r="BI68" s="252" t="str">
        <f t="shared" si="14"/>
        <v>insert into table db_custscience_interns.SUMMARY_of_DB_CUSTBASE_PRODREFRESH_ods_cust_demg_t_null_value_count_table_stats select col_id, null_value_count from db_custscience_interns.col_57_DB_CUSTBASE_PRODREFRESH_ods_cust_demg_t_null_value_count_table_stats ;</v>
      </c>
      <c r="BJ68" s="177" t="s">
        <v>5174</v>
      </c>
      <c r="BK68" s="177"/>
      <c r="BL68" s="212" t="s">
        <v>5175</v>
      </c>
      <c r="BM68" s="256">
        <v>7</v>
      </c>
      <c r="BN68" s="256">
        <v>50002869</v>
      </c>
      <c r="BO68" s="177"/>
      <c r="BP68" s="252" t="str">
        <f t="shared" si="15"/>
        <v>drop table db_custscience_interns.col_57_DB_CUSTBASE_PRODREFRESH_ods_cust_demg_t_null_value_count_table_stats ;</v>
      </c>
      <c r="BQ68" s="177" t="s">
        <v>5171</v>
      </c>
      <c r="BR68" s="177"/>
      <c r="BS68" s="177"/>
      <c r="BT68" s="177"/>
      <c r="BU68" s="177"/>
      <c r="BV68" s="177"/>
      <c r="BW68" s="177"/>
      <c r="BX68" s="177"/>
      <c r="BY68" s="177"/>
      <c r="BZ68" s="177"/>
    </row>
    <row r="69" spans="1:78">
      <c r="A69" s="222" t="s">
        <v>5176</v>
      </c>
      <c r="B69" s="252" t="str">
        <f t="shared" si="18"/>
        <v>spoken_language     string                                  </v>
      </c>
      <c r="C69" s="253">
        <f t="shared" si="19"/>
        <v>16</v>
      </c>
      <c r="D69" s="253">
        <f t="shared" si="20"/>
        <v>18</v>
      </c>
      <c r="E69" s="253"/>
      <c r="F69" s="20"/>
      <c r="G69" s="245" t="str">
        <f t="shared" si="16"/>
        <v>SPOKEN_LANGUAGE</v>
      </c>
      <c r="H69" s="245" t="str">
        <f t="shared" si="17"/>
        <v>  string                                  </v>
      </c>
      <c r="I69" s="246">
        <v>58</v>
      </c>
      <c r="J69" s="224">
        <f t="shared" si="2"/>
        <v>89</v>
      </c>
      <c r="K69" s="224">
        <f t="shared" si="3"/>
        <v>10858291</v>
      </c>
      <c r="N69" s="169"/>
      <c r="O69" s="169"/>
      <c r="P69" s="169"/>
      <c r="R69" s="164"/>
      <c r="S69" s="164"/>
      <c r="T69" s="164"/>
      <c r="U69" s="164"/>
      <c r="V69" s="164"/>
      <c r="W69" s="164"/>
      <c r="X69" s="164"/>
      <c r="Y69" s="164"/>
      <c r="Z69" s="164"/>
      <c r="AA69" s="164"/>
      <c r="AB69" s="164"/>
      <c r="AC69" s="164"/>
      <c r="AD69" s="164"/>
      <c r="AE69" s="164"/>
      <c r="AF69" s="164"/>
      <c r="AG69" s="164"/>
      <c r="AH69" s="197" t="str">
        <f t="shared" si="21"/>
        <v>col_58</v>
      </c>
      <c r="AI69" s="255" t="str">
        <f t="shared" si="9"/>
        <v>create table db_custscience_interns.col_58_DB_CUSTBASE_PRODREFRESH_ods_cust_demg_t_distinct_values_table_stats (col_id int, distinct_values bigint) Row format delimited Fields terminated by '\t' Lines terminated by '\n'  Stored as textfile ;</v>
      </c>
      <c r="AJ69" s="177" t="s">
        <v>5162</v>
      </c>
      <c r="AK69" s="177"/>
      <c r="AL69" s="177"/>
      <c r="AM69" s="252" t="str">
        <f t="shared" si="10"/>
        <v>insert into table db_custscience_interns.col_58_DB_CUSTBASE_PRODREFRESH_ods_cust_demg_t_distinct_values_table_stats select '58' as col_id, count (distinct SPOKEN_LANGUAGE) as distinct_values</v>
      </c>
      <c r="AN69" s="177" t="s">
        <v>5163</v>
      </c>
      <c r="AO69" s="177"/>
      <c r="AP69" s="177"/>
      <c r="AQ69" s="252" t="str">
        <f t="shared" si="11"/>
        <v>insert into table db_custscience_interns.SUMMARY_of_DB_CUSTBASE_PRODREFRESH_ods_cust_demg_t_distinct_values_table_stats select col_id, distinct_values from db_custscience_interns.col_58_DB_CUSTBASE_PRODREFRESH_ods_cust_demg_t_distinct_values_table_stats ;</v>
      </c>
      <c r="AR69" s="177" t="s">
        <v>5164</v>
      </c>
      <c r="AS69" s="177"/>
      <c r="AT69" s="212" t="s">
        <v>5177</v>
      </c>
      <c r="AU69" s="256">
        <v>61</v>
      </c>
      <c r="AV69" s="256">
        <v>1005</v>
      </c>
      <c r="AW69" s="177"/>
      <c r="AX69" s="252" t="str">
        <f t="shared" si="12"/>
        <v>drop table db_custscience_interns.col_58_DB_CUSTBASE_PRODREFRESH_ods_cust_demg_t_distinct_values_table_stats;</v>
      </c>
      <c r="AY69" s="177" t="s">
        <v>5166</v>
      </c>
      <c r="AZ69" s="177"/>
      <c r="BA69" s="252" t="str">
        <f t="shared" si="13"/>
        <v>create table db_custscience_interns.col_58_DB_CUSTBASE_PRODREFRESH_ods_cust_demg_t_null_value_count_table_stats (col_id int, null_value_count bigint) Row format delimited Fields terminated by '\t' Lines terminated by '\n'  Stored as textfile ;</v>
      </c>
      <c r="BB69" s="177" t="s">
        <v>5167</v>
      </c>
      <c r="BC69" s="177"/>
      <c r="BD69" s="177"/>
      <c r="BE69" s="252" t="str">
        <f t="shared" si="4"/>
        <v xml:space="preserve">insert into table db_custscience_interns.col_58_DB_CUSTBASE_PRODREFRESH_ods_cust_demg_t_null_value_count_table_stats select '58' as col_id, count (cust_key) as null_value_count where SPOKEN_LANGUAGE IS NULL </v>
      </c>
      <c r="BF69" s="177" t="s">
        <v>5168</v>
      </c>
      <c r="BG69" s="177"/>
      <c r="BH69" s="177"/>
      <c r="BI69" s="252" t="str">
        <f t="shared" si="14"/>
        <v>insert into table db_custscience_interns.SUMMARY_of_DB_CUSTBASE_PRODREFRESH_ods_cust_demg_t_null_value_count_table_stats select col_id, null_value_count from db_custscience_interns.col_58_DB_CUSTBASE_PRODREFRESH_ods_cust_demg_t_null_value_count_table_stats ;</v>
      </c>
      <c r="BJ69" s="177" t="s">
        <v>5178</v>
      </c>
      <c r="BK69" s="177"/>
      <c r="BL69" s="212" t="s">
        <v>5179</v>
      </c>
      <c r="BM69" s="256">
        <v>61</v>
      </c>
      <c r="BN69" s="256">
        <v>0</v>
      </c>
      <c r="BO69" s="177"/>
      <c r="BP69" s="252" t="str">
        <f t="shared" si="15"/>
        <v>drop table db_custscience_interns.col_58_DB_CUSTBASE_PRODREFRESH_ods_cust_demg_t_null_value_count_table_stats ;</v>
      </c>
      <c r="BQ69" s="177" t="s">
        <v>5171</v>
      </c>
      <c r="BR69" s="177"/>
      <c r="BS69" s="177"/>
      <c r="BT69" s="177"/>
      <c r="BU69" s="177"/>
      <c r="BV69" s="177"/>
      <c r="BW69" s="177"/>
      <c r="BX69" s="177"/>
      <c r="BY69" s="177"/>
      <c r="BZ69" s="177"/>
    </row>
    <row r="70" spans="1:78">
      <c r="A70" s="222" t="s">
        <v>5180</v>
      </c>
      <c r="B70" s="252" t="str">
        <f t="shared" si="18"/>
        <v>upd_dt              string                                  </v>
      </c>
      <c r="C70" s="253">
        <f t="shared" si="19"/>
        <v>8</v>
      </c>
      <c r="D70" s="253">
        <f t="shared" si="20"/>
        <v>10</v>
      </c>
      <c r="E70" s="253"/>
      <c r="F70" s="20"/>
      <c r="G70" s="245" t="str">
        <f t="shared" si="16"/>
        <v>UPD_DT </v>
      </c>
      <c r="H70" s="245" t="str">
        <f t="shared" si="17"/>
        <v>          string                                  </v>
      </c>
      <c r="I70" s="246">
        <v>59</v>
      </c>
      <c r="J70" s="224">
        <f t="shared" si="2"/>
        <v>2</v>
      </c>
      <c r="K70" s="224">
        <f t="shared" si="3"/>
        <v>0</v>
      </c>
      <c r="L70" s="177"/>
      <c r="M70" s="177"/>
      <c r="N70" s="169"/>
      <c r="O70" s="257"/>
      <c r="P70" s="169"/>
      <c r="Q70" s="177"/>
      <c r="R70" s="164"/>
      <c r="S70" s="164"/>
      <c r="T70" s="164"/>
      <c r="U70" s="164"/>
      <c r="V70" s="164"/>
      <c r="W70" s="164"/>
      <c r="X70" s="164"/>
      <c r="Y70" s="164"/>
      <c r="Z70" s="164"/>
      <c r="AA70" s="164"/>
      <c r="AB70" s="164"/>
      <c r="AC70" s="164"/>
      <c r="AD70" s="164"/>
      <c r="AE70" s="164"/>
      <c r="AF70" s="164"/>
      <c r="AG70" s="164"/>
      <c r="AH70" s="197" t="str">
        <f t="shared" si="21"/>
        <v>col_59</v>
      </c>
      <c r="AI70" s="255" t="str">
        <f t="shared" si="9"/>
        <v>create table db_custscience_interns.col_59_DB_CUSTBASE_PRODREFRESH_ods_cust_demg_t_distinct_values_table_stats (col_id int, distinct_values bigint) Row format delimited Fields terminated by '\t' Lines terminated by '\n'  Stored as textfile ;</v>
      </c>
      <c r="AJ70" s="177" t="s">
        <v>5162</v>
      </c>
      <c r="AK70" s="177"/>
      <c r="AL70" s="177"/>
      <c r="AM70" s="252" t="str">
        <f t="shared" si="10"/>
        <v>insert into table db_custscience_interns.col_59_DB_CUSTBASE_PRODREFRESH_ods_cust_demg_t_distinct_values_table_stats select '59' as col_id, count (distinct UPD_DT ) as distinct_values</v>
      </c>
      <c r="AN70" s="177" t="s">
        <v>5163</v>
      </c>
      <c r="AO70" s="177"/>
      <c r="AP70" s="177"/>
      <c r="AQ70" s="252" t="str">
        <f t="shared" si="11"/>
        <v>insert into table db_custscience_interns.SUMMARY_of_DB_CUSTBASE_PRODREFRESH_ods_cust_demg_t_distinct_values_table_stats select col_id, distinct_values from db_custscience_interns.col_59_DB_CUSTBASE_PRODREFRESH_ods_cust_demg_t_distinct_values_table_stats ;</v>
      </c>
      <c r="AR70" s="177" t="s">
        <v>5164</v>
      </c>
      <c r="AS70" s="177"/>
      <c r="AT70" s="212" t="s">
        <v>5181</v>
      </c>
      <c r="AU70" s="256">
        <v>62</v>
      </c>
      <c r="AV70" s="256">
        <v>1005</v>
      </c>
      <c r="AW70" s="177"/>
      <c r="AX70" s="252" t="str">
        <f t="shared" si="12"/>
        <v>drop table db_custscience_interns.col_59_DB_CUSTBASE_PRODREFRESH_ods_cust_demg_t_distinct_values_table_stats;</v>
      </c>
      <c r="AY70" s="177" t="s">
        <v>5166</v>
      </c>
      <c r="AZ70" s="177"/>
      <c r="BA70" s="252" t="str">
        <f t="shared" si="13"/>
        <v>create table db_custscience_interns.col_59_DB_CUSTBASE_PRODREFRESH_ods_cust_demg_t_null_value_count_table_stats (col_id int, null_value_count bigint) Row format delimited Fields terminated by '\t' Lines terminated by '\n'  Stored as textfile ;</v>
      </c>
      <c r="BB70" s="177" t="s">
        <v>5167</v>
      </c>
      <c r="BC70" s="177"/>
      <c r="BD70" s="177"/>
      <c r="BE70" s="252" t="str">
        <f t="shared" si="4"/>
        <v xml:space="preserve">insert into table db_custscience_interns.col_59_DB_CUSTBASE_PRODREFRESH_ods_cust_demg_t_null_value_count_table_stats select '59' as col_id, count (cust_key) as null_value_count where UPD_DT  IS NULL </v>
      </c>
      <c r="BF70" s="177" t="s">
        <v>5168</v>
      </c>
      <c r="BG70" s="177"/>
      <c r="BH70" s="177"/>
      <c r="BI70" s="252" t="str">
        <f t="shared" si="14"/>
        <v>insert into table db_custscience_interns.SUMMARY_of_DB_CUSTBASE_PRODREFRESH_ods_cust_demg_t_null_value_count_table_stats select col_id, null_value_count from db_custscience_interns.col_59_DB_CUSTBASE_PRODREFRESH_ods_cust_demg_t_null_value_count_table_stats ;</v>
      </c>
      <c r="BJ70" s="177" t="s">
        <v>5182</v>
      </c>
      <c r="BK70" s="177"/>
      <c r="BL70" s="212" t="s">
        <v>5183</v>
      </c>
      <c r="BM70" s="256">
        <v>62</v>
      </c>
      <c r="BN70" s="256">
        <v>0</v>
      </c>
      <c r="BO70" s="177"/>
      <c r="BP70" s="252" t="str">
        <f t="shared" si="15"/>
        <v>drop table db_custscience_interns.col_59_DB_CUSTBASE_PRODREFRESH_ods_cust_demg_t_null_value_count_table_stats ;</v>
      </c>
      <c r="BQ70" s="177" t="s">
        <v>5171</v>
      </c>
      <c r="BR70" s="177"/>
      <c r="BS70" s="177"/>
      <c r="BT70" s="177"/>
      <c r="BU70" s="177"/>
      <c r="BV70" s="177"/>
      <c r="BW70" s="177"/>
      <c r="BX70" s="177"/>
      <c r="BY70" s="177"/>
      <c r="BZ70" s="177"/>
    </row>
    <row r="71" spans="1:78">
      <c r="A71" s="222" t="s">
        <v>5184</v>
      </c>
      <c r="B71" s="252" t="str">
        <f t="shared" si="18"/>
        <v>upscale_retail_card string                                  </v>
      </c>
      <c r="C71" s="253">
        <f t="shared" si="19"/>
        <v>20</v>
      </c>
      <c r="D71" s="253">
        <f t="shared" si="20"/>
        <v>27</v>
      </c>
      <c r="E71" s="253"/>
      <c r="F71" s="20"/>
      <c r="G71" s="245" t="str">
        <f t="shared" si="16"/>
        <v>UPSCALE_RETAIL_CARD</v>
      </c>
      <c r="H71" s="245" t="str">
        <f t="shared" si="17"/>
        <v>tring                                  </v>
      </c>
      <c r="I71" s="246">
        <v>60</v>
      </c>
      <c r="J71" s="224">
        <f t="shared" si="2"/>
        <v>1</v>
      </c>
      <c r="K71" s="224">
        <f t="shared" si="3"/>
        <v>44143955</v>
      </c>
      <c r="L71" s="177"/>
      <c r="M71" s="177"/>
      <c r="N71" s="169"/>
      <c r="O71" s="257"/>
      <c r="P71" s="169"/>
      <c r="Q71" s="177"/>
      <c r="R71" s="164"/>
      <c r="S71" s="164"/>
      <c r="T71" s="164"/>
      <c r="U71" s="164"/>
      <c r="V71" s="164"/>
      <c r="W71" s="164"/>
      <c r="X71" s="164"/>
      <c r="Y71" s="164"/>
      <c r="Z71" s="164"/>
      <c r="AA71" s="164"/>
      <c r="AB71" s="164"/>
      <c r="AC71" s="164"/>
      <c r="AD71" s="164"/>
      <c r="AE71" s="164"/>
      <c r="AF71" s="164"/>
      <c r="AG71" s="164"/>
      <c r="AH71" s="197" t="str">
        <f t="shared" si="21"/>
        <v>col_60</v>
      </c>
      <c r="AI71" s="255" t="str">
        <f t="shared" si="9"/>
        <v>create table db_custscience_interns.col_60_DB_CUSTBASE_PRODREFRESH_ods_cust_demg_t_distinct_values_table_stats (col_id int, distinct_values bigint) Row format delimited Fields terminated by '\t' Lines terminated by '\n'  Stored as textfile ;</v>
      </c>
      <c r="AJ71" s="177" t="s">
        <v>5162</v>
      </c>
      <c r="AK71" s="177"/>
      <c r="AL71" s="177"/>
      <c r="AM71" s="252" t="str">
        <f t="shared" si="10"/>
        <v>insert into table db_custscience_interns.col_60_DB_CUSTBASE_PRODREFRESH_ods_cust_demg_t_distinct_values_table_stats select '60' as col_id, count (distinct UPSCALE_RETAIL_CARD) as distinct_values</v>
      </c>
      <c r="AN71" s="177" t="s">
        <v>5163</v>
      </c>
      <c r="AO71" s="177"/>
      <c r="AP71" s="177"/>
      <c r="AQ71" s="252" t="str">
        <f t="shared" si="11"/>
        <v>insert into table db_custscience_interns.SUMMARY_of_DB_CUSTBASE_PRODREFRESH_ods_cust_demg_t_distinct_values_table_stats select col_id, distinct_values from db_custscience_interns.col_60_DB_CUSTBASE_PRODREFRESH_ods_cust_demg_t_distinct_values_table_stats ;</v>
      </c>
      <c r="AR71" s="177" t="s">
        <v>5164</v>
      </c>
      <c r="AS71" s="177"/>
      <c r="AT71" s="212" t="s">
        <v>5185</v>
      </c>
      <c r="AU71" s="256">
        <v>8</v>
      </c>
      <c r="AV71" s="256">
        <v>4</v>
      </c>
      <c r="AW71" s="177"/>
      <c r="AX71" s="252" t="str">
        <f t="shared" si="12"/>
        <v>drop table db_custscience_interns.col_60_DB_CUSTBASE_PRODREFRESH_ods_cust_demg_t_distinct_values_table_stats;</v>
      </c>
      <c r="AY71" s="177" t="s">
        <v>5166</v>
      </c>
      <c r="AZ71" s="177"/>
      <c r="BA71" s="252" t="str">
        <f t="shared" si="13"/>
        <v>create table db_custscience_interns.col_60_DB_CUSTBASE_PRODREFRESH_ods_cust_demg_t_null_value_count_table_stats (col_id int, null_value_count bigint) Row format delimited Fields terminated by '\t' Lines terminated by '\n'  Stored as textfile ;</v>
      </c>
      <c r="BB71" s="177" t="s">
        <v>5167</v>
      </c>
      <c r="BC71" s="177"/>
      <c r="BD71" s="177"/>
      <c r="BE71" s="252" t="str">
        <f t="shared" si="4"/>
        <v xml:space="preserve">insert into table db_custscience_interns.col_60_DB_CUSTBASE_PRODREFRESH_ods_cust_demg_t_null_value_count_table_stats select '60' as col_id, count (cust_key) as null_value_count where UPSCALE_RETAIL_CARD IS NULL </v>
      </c>
      <c r="BF71" s="177" t="s">
        <v>5168</v>
      </c>
      <c r="BG71" s="177"/>
      <c r="BH71" s="177"/>
      <c r="BI71" s="252" t="str">
        <f t="shared" si="14"/>
        <v>insert into table db_custscience_interns.SUMMARY_of_DB_CUSTBASE_PRODREFRESH_ods_cust_demg_t_null_value_count_table_stats select col_id, null_value_count from db_custscience_interns.col_60_DB_CUSTBASE_PRODREFRESH_ods_cust_demg_t_null_value_count_table_stats ;</v>
      </c>
      <c r="BJ71" s="177" t="s">
        <v>5186</v>
      </c>
      <c r="BK71" s="177"/>
      <c r="BL71" s="212" t="s">
        <v>5187</v>
      </c>
      <c r="BM71" s="256">
        <v>8</v>
      </c>
      <c r="BN71" s="256">
        <v>51399368</v>
      </c>
      <c r="BO71" s="177"/>
      <c r="BP71" s="252" t="str">
        <f t="shared" si="15"/>
        <v>drop table db_custscience_interns.col_60_DB_CUSTBASE_PRODREFRESH_ods_cust_demg_t_null_value_count_table_stats ;</v>
      </c>
      <c r="BQ71" s="177" t="s">
        <v>5171</v>
      </c>
      <c r="BR71" s="177"/>
      <c r="BS71" s="177"/>
      <c r="BT71" s="177"/>
      <c r="BU71" s="177"/>
      <c r="BV71" s="177"/>
      <c r="BW71" s="177"/>
      <c r="BX71" s="177"/>
      <c r="BY71" s="177"/>
      <c r="BZ71" s="177"/>
    </row>
    <row r="72" spans="1:78">
      <c r="A72" s="222" t="s">
        <v>5188</v>
      </c>
      <c r="B72" s="252" t="str">
        <f t="shared" si="18"/>
        <v>crt_tmst            string                                  </v>
      </c>
      <c r="C72" s="253">
        <f t="shared" si="19"/>
        <v>10</v>
      </c>
      <c r="D72" s="253">
        <f t="shared" si="20"/>
        <v>12</v>
      </c>
      <c r="E72" s="253"/>
      <c r="F72" s="20"/>
      <c r="G72" s="245" t="str">
        <f t="shared" si="16"/>
        <v>CRT_TMST </v>
      </c>
      <c r="H72" s="245" t="str">
        <f t="shared" si="17"/>
        <v>        string                                  </v>
      </c>
      <c r="I72" s="246">
        <v>61</v>
      </c>
      <c r="J72" s="224">
        <f t="shared" si="2"/>
        <v>1005</v>
      </c>
      <c r="K72" s="224">
        <f t="shared" si="3"/>
        <v>0</v>
      </c>
      <c r="L72" s="177"/>
      <c r="M72" s="177"/>
      <c r="N72" s="169"/>
      <c r="O72" s="257"/>
      <c r="P72" s="169"/>
      <c r="Q72" s="177"/>
      <c r="R72" s="164"/>
      <c r="S72" s="164"/>
      <c r="T72" s="164"/>
      <c r="U72" s="164"/>
      <c r="V72" s="164"/>
      <c r="W72" s="164"/>
      <c r="X72" s="164"/>
      <c r="Y72" s="164"/>
      <c r="Z72" s="164"/>
      <c r="AA72" s="164"/>
      <c r="AB72" s="164"/>
      <c r="AC72" s="164"/>
      <c r="AD72" s="164"/>
      <c r="AE72" s="164"/>
      <c r="AF72" s="164"/>
      <c r="AG72" s="164"/>
      <c r="AH72" s="197" t="str">
        <f t="shared" si="21"/>
        <v>col_61</v>
      </c>
      <c r="AI72" s="255" t="str">
        <f t="shared" si="9"/>
        <v>create table db_custscience_interns.col_61_DB_CUSTBASE_PRODREFRESH_ods_cust_demg_t_distinct_values_table_stats (col_id int, distinct_values bigint) Row format delimited Fields terminated by '\t' Lines terminated by '\n'  Stored as textfile ;</v>
      </c>
      <c r="AJ72" s="177" t="s">
        <v>5162</v>
      </c>
      <c r="AK72" s="177"/>
      <c r="AL72" s="177"/>
      <c r="AM72" s="252" t="str">
        <f t="shared" si="10"/>
        <v>insert into table db_custscience_interns.col_61_DB_CUSTBASE_PRODREFRESH_ods_cust_demg_t_distinct_values_table_stats select '61' as col_id, count (distinct CRT_TMST ) as distinct_values</v>
      </c>
      <c r="AN72" s="177" t="s">
        <v>5163</v>
      </c>
      <c r="AO72" s="177"/>
      <c r="AP72" s="177"/>
      <c r="AQ72" s="252" t="str">
        <f t="shared" si="11"/>
        <v>insert into table db_custscience_interns.SUMMARY_of_DB_CUSTBASE_PRODREFRESH_ods_cust_demg_t_distinct_values_table_stats select col_id, distinct_values from db_custscience_interns.col_61_DB_CUSTBASE_PRODREFRESH_ods_cust_demg_t_distinct_values_table_stats ;</v>
      </c>
      <c r="AR72" s="177" t="s">
        <v>5164</v>
      </c>
      <c r="AS72" s="177"/>
      <c r="AT72" s="212" t="s">
        <v>5189</v>
      </c>
      <c r="AU72" s="256">
        <v>9</v>
      </c>
      <c r="AV72" s="256">
        <v>4</v>
      </c>
      <c r="AW72" s="177"/>
      <c r="AX72" s="252" t="str">
        <f t="shared" si="12"/>
        <v>drop table db_custscience_interns.col_61_DB_CUSTBASE_PRODREFRESH_ods_cust_demg_t_distinct_values_table_stats;</v>
      </c>
      <c r="AY72" s="177" t="s">
        <v>5166</v>
      </c>
      <c r="AZ72" s="177"/>
      <c r="BA72" s="252" t="str">
        <f t="shared" si="13"/>
        <v>create table db_custscience_interns.col_61_DB_CUSTBASE_PRODREFRESH_ods_cust_demg_t_null_value_count_table_stats (col_id int, null_value_count bigint) Row format delimited Fields terminated by '\t' Lines terminated by '\n'  Stored as textfile ;</v>
      </c>
      <c r="BB72" s="177" t="s">
        <v>5167</v>
      </c>
      <c r="BC72" s="177"/>
      <c r="BD72" s="177"/>
      <c r="BE72" s="252" t="str">
        <f t="shared" si="4"/>
        <v xml:space="preserve">insert into table db_custscience_interns.col_61_DB_CUSTBASE_PRODREFRESH_ods_cust_demg_t_null_value_count_table_stats select '61' as col_id, count (cust_key) as null_value_count where CRT_TMST  IS NULL </v>
      </c>
      <c r="BF72" s="177" t="s">
        <v>5168</v>
      </c>
      <c r="BG72" s="177"/>
      <c r="BH72" s="177"/>
      <c r="BI72" s="252" t="str">
        <f t="shared" si="14"/>
        <v>insert into table db_custscience_interns.SUMMARY_of_DB_CUSTBASE_PRODREFRESH_ods_cust_demg_t_null_value_count_table_stats select col_id, null_value_count from db_custscience_interns.col_61_DB_CUSTBASE_PRODREFRESH_ods_cust_demg_t_null_value_count_table_stats ;</v>
      </c>
      <c r="BJ72" s="177" t="s">
        <v>5190</v>
      </c>
      <c r="BK72" s="177"/>
      <c r="BL72" s="212" t="s">
        <v>5191</v>
      </c>
      <c r="BM72" s="256">
        <v>9</v>
      </c>
      <c r="BN72" s="256">
        <v>48620322</v>
      </c>
      <c r="BO72" s="177"/>
      <c r="BP72" s="252" t="str">
        <f t="shared" si="15"/>
        <v>drop table db_custscience_interns.col_61_DB_CUSTBASE_PRODREFRESH_ods_cust_demg_t_null_value_count_table_stats ;</v>
      </c>
      <c r="BQ72" s="177" t="s">
        <v>5171</v>
      </c>
      <c r="BR72" s="177"/>
      <c r="BS72" s="177"/>
      <c r="BT72" s="177"/>
      <c r="BU72" s="177"/>
      <c r="BV72" s="177"/>
      <c r="BW72" s="177"/>
      <c r="BX72" s="177"/>
      <c r="BY72" s="177"/>
      <c r="BZ72" s="177"/>
    </row>
    <row r="73" spans="1:78">
      <c r="A73" s="222" t="s">
        <v>5192</v>
      </c>
      <c r="B73" s="252" t="str">
        <f t="shared" si="18"/>
        <v>updt_tmst           string                                  </v>
      </c>
      <c r="C73" s="253">
        <f t="shared" si="19"/>
        <v>10</v>
      </c>
      <c r="D73" s="253">
        <f t="shared" si="20"/>
        <v>12</v>
      </c>
      <c r="E73" s="253"/>
      <c r="F73" s="20"/>
      <c r="G73" s="245" t="str">
        <f t="shared" si="16"/>
        <v>UPDT_TMST</v>
      </c>
      <c r="H73" s="245" t="str">
        <f t="shared" si="17"/>
        <v>        string                                  </v>
      </c>
      <c r="I73" s="246">
        <v>62</v>
      </c>
      <c r="J73" s="224">
        <f t="shared" si="2"/>
        <v>1005</v>
      </c>
      <c r="K73" s="224">
        <f t="shared" si="3"/>
        <v>0</v>
      </c>
      <c r="L73" s="177"/>
      <c r="M73" s="177"/>
      <c r="N73" s="169"/>
      <c r="O73" s="257"/>
      <c r="P73" s="169"/>
      <c r="Q73" s="177"/>
      <c r="R73" s="164"/>
      <c r="S73" s="164"/>
      <c r="T73" s="164"/>
      <c r="U73" s="164"/>
      <c r="V73" s="164"/>
      <c r="W73" s="164"/>
      <c r="X73" s="164"/>
      <c r="Y73" s="164"/>
      <c r="Z73" s="164"/>
      <c r="AA73" s="164"/>
      <c r="AB73" s="164"/>
      <c r="AC73" s="164"/>
      <c r="AD73" s="164"/>
      <c r="AE73" s="164"/>
      <c r="AF73" s="164"/>
      <c r="AG73" s="164"/>
      <c r="AH73" s="197" t="str">
        <f t="shared" si="21"/>
        <v>col_62</v>
      </c>
      <c r="AI73" s="255" t="str">
        <f t="shared" si="9"/>
        <v>create table db_custscience_interns.col_62_DB_CUSTBASE_PRODREFRESH_ods_cust_demg_t_distinct_values_table_stats (col_id int, distinct_values bigint) Row format delimited Fields terminated by '\t' Lines terminated by '\n'  Stored as textfile ;</v>
      </c>
      <c r="AJ73" s="177" t="s">
        <v>5162</v>
      </c>
      <c r="AK73" s="177"/>
      <c r="AL73" s="177"/>
      <c r="AM73" s="252" t="str">
        <f t="shared" si="10"/>
        <v>insert into table db_custscience_interns.col_62_DB_CUSTBASE_PRODREFRESH_ods_cust_demg_t_distinct_values_table_stats select '62' as col_id, count (distinct UPDT_TMST) as distinct_values</v>
      </c>
      <c r="AN73" s="177" t="s">
        <v>5163</v>
      </c>
      <c r="AO73" s="177"/>
      <c r="AP73" s="177"/>
      <c r="AQ73" s="252" t="str">
        <f t="shared" si="11"/>
        <v>insert into table db_custscience_interns.SUMMARY_of_DB_CUSTBASE_PRODREFRESH_ods_cust_demg_t_distinct_values_table_stats select col_id, distinct_values from db_custscience_interns.col_62_DB_CUSTBASE_PRODREFRESH_ods_cust_demg_t_distinct_values_table_stats ;</v>
      </c>
      <c r="AR73" s="177" t="s">
        <v>5164</v>
      </c>
      <c r="AS73" s="177"/>
      <c r="AT73" s="212" t="s">
        <v>5193</v>
      </c>
      <c r="AU73" s="256">
        <v>10</v>
      </c>
      <c r="AV73" s="256">
        <v>4</v>
      </c>
      <c r="AW73" s="177"/>
      <c r="AX73" s="252" t="str">
        <f t="shared" si="12"/>
        <v>drop table db_custscience_interns.col_62_DB_CUSTBASE_PRODREFRESH_ods_cust_demg_t_distinct_values_table_stats;</v>
      </c>
      <c r="AY73" s="177" t="s">
        <v>5166</v>
      </c>
      <c r="AZ73" s="177"/>
      <c r="BA73" s="252" t="str">
        <f t="shared" si="13"/>
        <v>create table db_custscience_interns.col_62_DB_CUSTBASE_PRODREFRESH_ods_cust_demg_t_null_value_count_table_stats (col_id int, null_value_count bigint) Row format delimited Fields terminated by '\t' Lines terminated by '\n'  Stored as textfile ;</v>
      </c>
      <c r="BB73" s="177" t="s">
        <v>5167</v>
      </c>
      <c r="BC73" s="177"/>
      <c r="BD73" s="177"/>
      <c r="BE73" s="252" t="str">
        <f t="shared" si="4"/>
        <v xml:space="preserve">insert into table db_custscience_interns.col_62_DB_CUSTBASE_PRODREFRESH_ods_cust_demg_t_null_value_count_table_stats select '62' as col_id, count (cust_key) as null_value_count where UPDT_TMST IS NULL </v>
      </c>
      <c r="BF73" s="177" t="s">
        <v>5168</v>
      </c>
      <c r="BG73" s="177"/>
      <c r="BH73" s="177"/>
      <c r="BI73" s="252" t="str">
        <f t="shared" si="14"/>
        <v>insert into table db_custscience_interns.SUMMARY_of_DB_CUSTBASE_PRODREFRESH_ods_cust_demg_t_null_value_count_table_stats select col_id, null_value_count from db_custscience_interns.col_62_DB_CUSTBASE_PRODREFRESH_ods_cust_demg_t_null_value_count_table_stats ;</v>
      </c>
      <c r="BJ73" s="177" t="s">
        <v>5194</v>
      </c>
      <c r="BK73" s="177"/>
      <c r="BL73" s="212" t="s">
        <v>5195</v>
      </c>
      <c r="BM73" s="256">
        <v>10</v>
      </c>
      <c r="BN73" s="256">
        <v>45098438</v>
      </c>
      <c r="BO73" s="177"/>
      <c r="BP73" s="252" t="str">
        <f t="shared" si="15"/>
        <v>drop table db_custscience_interns.col_62_DB_CUSTBASE_PRODREFRESH_ods_cust_demg_t_null_value_count_table_stats ;</v>
      </c>
      <c r="BQ73" s="177" t="s">
        <v>5171</v>
      </c>
      <c r="BR73" s="177"/>
      <c r="BS73" s="177"/>
      <c r="BT73" s="177"/>
      <c r="BU73" s="177"/>
      <c r="BV73" s="177"/>
      <c r="BW73" s="177"/>
      <c r="BX73" s="177"/>
      <c r="BY73" s="177"/>
      <c r="BZ73" s="177"/>
    </row>
    <row r="74" spans="1:78">
      <c r="A74" s="258"/>
      <c r="B74" s="16"/>
      <c r="C74" s="20"/>
      <c r="D74" s="20"/>
      <c r="E74" s="20"/>
      <c r="F74" s="20"/>
      <c r="G74" s="245"/>
      <c r="H74" s="245"/>
      <c r="I74" s="246"/>
      <c r="J74" s="224"/>
      <c r="K74" s="224"/>
      <c r="L74" s="177"/>
      <c r="M74" s="177"/>
      <c r="N74" s="257"/>
      <c r="O74" s="257"/>
      <c r="P74" s="257"/>
      <c r="Q74" s="177"/>
      <c r="R74" s="164"/>
      <c r="S74" s="164"/>
      <c r="T74" s="164"/>
      <c r="U74" s="164"/>
      <c r="V74" s="164"/>
      <c r="W74" s="164"/>
      <c r="X74" s="164"/>
      <c r="Y74" s="164"/>
      <c r="Z74" s="164"/>
      <c r="AA74" s="164"/>
      <c r="AB74" s="164"/>
      <c r="AC74" s="164"/>
      <c r="AD74" s="164"/>
      <c r="AE74" s="164"/>
      <c r="AF74" s="164"/>
      <c r="AG74" s="164"/>
      <c r="AH74" s="197"/>
      <c r="AI74" s="196"/>
      <c r="AM74" s="16"/>
      <c r="AQ74" s="16"/>
      <c r="AT74" s="212"/>
      <c r="AU74" s="212"/>
      <c r="AV74" s="212"/>
      <c r="AX74" s="16"/>
      <c r="BA74" s="16"/>
      <c r="BE74" s="16"/>
      <c r="BL74" s="212"/>
      <c r="BM74" s="212"/>
      <c r="BN74" s="212"/>
      <c r="BP74" s="16"/>
    </row>
    <row r="75" spans="1:78">
      <c r="A75" s="222" t="s">
        <v>5196</v>
      </c>
      <c r="B75" s="16"/>
      <c r="C75" s="20"/>
      <c r="D75" s="20"/>
      <c r="E75" s="20"/>
      <c r="F75" s="20"/>
      <c r="G75" s="245"/>
      <c r="H75" s="245"/>
      <c r="I75" s="246"/>
      <c r="J75" s="224"/>
      <c r="K75" s="224"/>
      <c r="L75" s="177"/>
      <c r="M75" s="177"/>
      <c r="N75" s="257"/>
      <c r="O75" s="257"/>
      <c r="P75" s="257"/>
      <c r="Q75" s="177"/>
      <c r="R75" s="164"/>
      <c r="S75" s="164"/>
      <c r="T75" s="164"/>
      <c r="U75" s="164"/>
      <c r="V75" s="164"/>
      <c r="W75" s="164"/>
      <c r="X75" s="164"/>
      <c r="Y75" s="164"/>
      <c r="Z75" s="164"/>
      <c r="AA75" s="164"/>
      <c r="AB75" s="164"/>
      <c r="AC75" s="164"/>
      <c r="AD75" s="164"/>
      <c r="AE75" s="164"/>
      <c r="AF75" s="164"/>
      <c r="AG75" s="164"/>
      <c r="AH75" s="197"/>
      <c r="AI75" s="196"/>
      <c r="AM75" s="16"/>
      <c r="AQ75" s="16"/>
      <c r="AT75" s="212"/>
      <c r="AU75" s="212"/>
      <c r="AV75" s="212"/>
      <c r="AX75" s="16"/>
      <c r="BA75" s="16"/>
      <c r="BE75" s="16"/>
      <c r="BL75" s="212"/>
      <c r="BM75" s="212"/>
      <c r="BN75" s="212"/>
      <c r="BP75" s="16"/>
    </row>
    <row r="76" spans="1:78">
      <c r="A76" s="222" t="s">
        <v>5197</v>
      </c>
      <c r="B76" s="16"/>
      <c r="C76" s="20"/>
      <c r="D76" s="20"/>
      <c r="E76" s="20"/>
      <c r="F76" s="20"/>
      <c r="G76" s="245"/>
      <c r="H76" s="245"/>
      <c r="I76" s="246"/>
      <c r="J76" s="224"/>
      <c r="K76" s="224"/>
      <c r="L76" s="177"/>
      <c r="M76" s="177"/>
      <c r="N76" s="257"/>
      <c r="O76" s="257"/>
      <c r="P76" s="257"/>
      <c r="Q76" s="177"/>
      <c r="R76" s="164"/>
      <c r="S76" s="164"/>
      <c r="T76" s="164"/>
      <c r="U76" s="164"/>
      <c r="V76" s="164"/>
      <c r="W76" s="164"/>
      <c r="X76" s="164"/>
      <c r="Y76" s="164"/>
      <c r="Z76" s="164"/>
      <c r="AA76" s="164"/>
      <c r="AB76" s="164"/>
      <c r="AC76" s="164"/>
      <c r="AD76" s="164"/>
      <c r="AE76" s="164"/>
      <c r="AF76" s="164"/>
      <c r="AG76" s="164"/>
      <c r="AH76" s="197"/>
      <c r="AI76" s="196"/>
      <c r="AM76" s="16"/>
      <c r="AQ76" s="16"/>
      <c r="AT76" s="212"/>
      <c r="AU76" s="212"/>
      <c r="AV76" s="212"/>
      <c r="AX76" s="16"/>
      <c r="BA76" s="16"/>
      <c r="BE76" s="16"/>
      <c r="BL76" s="212"/>
      <c r="BM76" s="212"/>
      <c r="BN76" s="212"/>
      <c r="BP76" s="16"/>
    </row>
    <row r="77" spans="1:78">
      <c r="B77" s="16"/>
      <c r="C77" s="20"/>
      <c r="D77" s="20"/>
      <c r="E77" s="20"/>
      <c r="F77" s="20"/>
      <c r="G77" s="245"/>
      <c r="H77" s="245"/>
      <c r="I77" s="246"/>
      <c r="J77" s="224"/>
      <c r="K77" s="224"/>
      <c r="L77" s="177"/>
      <c r="M77" s="177"/>
      <c r="N77" s="257"/>
      <c r="O77" s="257"/>
      <c r="P77" s="257"/>
      <c r="Q77" s="177"/>
      <c r="R77" s="164"/>
      <c r="S77" s="164"/>
      <c r="T77" s="164"/>
      <c r="U77" s="164"/>
      <c r="V77" s="164"/>
      <c r="W77" s="164"/>
      <c r="X77" s="164"/>
      <c r="Y77" s="164"/>
      <c r="Z77" s="164"/>
      <c r="AA77" s="164"/>
      <c r="AB77" s="164"/>
      <c r="AC77" s="164"/>
      <c r="AD77" s="164"/>
      <c r="AE77" s="164"/>
      <c r="AF77" s="164"/>
      <c r="AG77" s="164"/>
      <c r="AH77" s="197"/>
      <c r="AI77" s="196"/>
      <c r="AM77" s="16"/>
      <c r="AQ77" s="16"/>
      <c r="AT77" s="212"/>
      <c r="AU77" s="212"/>
      <c r="AV77" s="212"/>
      <c r="AX77" s="16"/>
      <c r="BA77" s="16"/>
      <c r="BE77" s="16"/>
      <c r="BL77" s="212"/>
      <c r="BM77" s="212"/>
      <c r="BN77" s="212"/>
      <c r="BP77" s="16"/>
    </row>
    <row r="78" spans="1:78">
      <c r="B78" s="16"/>
      <c r="C78" s="20"/>
      <c r="D78" s="20"/>
      <c r="E78" s="20"/>
      <c r="F78" s="20"/>
      <c r="G78" s="245"/>
      <c r="H78" s="245"/>
      <c r="I78" s="246"/>
      <c r="J78" s="224"/>
      <c r="K78" s="224"/>
      <c r="L78" s="177"/>
      <c r="M78" s="177"/>
      <c r="N78" s="257"/>
      <c r="O78" s="257"/>
      <c r="P78" s="257"/>
      <c r="Q78" s="177"/>
      <c r="R78" s="164"/>
      <c r="S78" s="164"/>
      <c r="T78" s="164"/>
      <c r="U78" s="164"/>
      <c r="V78" s="164"/>
      <c r="W78" s="164"/>
      <c r="X78" s="164"/>
      <c r="Y78" s="164"/>
      <c r="Z78" s="164"/>
      <c r="AA78" s="164"/>
      <c r="AB78" s="164"/>
      <c r="AC78" s="164"/>
      <c r="AD78" s="164"/>
      <c r="AE78" s="164"/>
      <c r="AF78" s="164"/>
      <c r="AG78" s="164"/>
      <c r="AH78" s="197"/>
      <c r="AI78" s="196"/>
      <c r="AM78" s="16"/>
      <c r="AQ78" s="16"/>
      <c r="AT78" s="212"/>
      <c r="AU78" s="212"/>
      <c r="AV78" s="212"/>
      <c r="AX78" s="16"/>
      <c r="BA78" s="16"/>
      <c r="BE78" s="16"/>
      <c r="BL78" s="212"/>
      <c r="BM78" s="212"/>
      <c r="BN78" s="212"/>
      <c r="BP78" s="16"/>
    </row>
    <row r="79" spans="1:78">
      <c r="B79" s="16"/>
      <c r="C79" s="20"/>
      <c r="D79" s="20"/>
      <c r="E79" s="20"/>
      <c r="F79" s="20"/>
      <c r="G79" s="245"/>
      <c r="H79" s="245"/>
      <c r="I79" s="246"/>
      <c r="J79" s="224"/>
      <c r="K79" s="224"/>
      <c r="L79" s="177"/>
      <c r="M79" s="177"/>
      <c r="N79" s="257"/>
      <c r="O79" s="257"/>
      <c r="P79" s="257"/>
      <c r="Q79" s="177"/>
      <c r="R79" s="164"/>
      <c r="S79" s="164"/>
      <c r="T79" s="164"/>
      <c r="U79" s="164"/>
      <c r="V79" s="164"/>
      <c r="W79" s="164"/>
      <c r="X79" s="164"/>
      <c r="Y79" s="164"/>
      <c r="Z79" s="164"/>
      <c r="AA79" s="164"/>
      <c r="AB79" s="164"/>
      <c r="AC79" s="164"/>
      <c r="AD79" s="164"/>
      <c r="AE79" s="164"/>
      <c r="AF79" s="164"/>
      <c r="AG79" s="164"/>
      <c r="AH79" s="197"/>
      <c r="AI79" s="196"/>
      <c r="AM79" s="16"/>
      <c r="AQ79" s="16"/>
      <c r="AT79" s="212"/>
      <c r="AU79" s="212"/>
      <c r="AV79" s="212"/>
      <c r="AX79" s="16"/>
      <c r="BA79" s="16"/>
      <c r="BE79" s="16"/>
      <c r="BL79" s="212"/>
      <c r="BM79" s="212"/>
      <c r="BN79" s="212"/>
      <c r="BP79" s="1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29"/>
  <sheetViews>
    <sheetView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81.42578125" customWidth="1"/>
    <col min="44" max="44" width="29.28515625" customWidth="1"/>
    <col min="46" max="49" width="16.140625" customWidth="1"/>
    <col min="50" max="50" width="14.28515625" customWidth="1"/>
    <col min="52" max="52" width="20.42578125" style="210" customWidth="1"/>
    <col min="53" max="53" width="18.42578125" customWidth="1"/>
    <col min="56" max="56" width="4" customWidth="1"/>
    <col min="57" max="57" width="129.140625" customWidth="1"/>
    <col min="58" max="58" width="25.42578125" customWidth="1"/>
    <col min="59" max="59" width="22.28515625" customWidth="1"/>
    <col min="60" max="60" width="65.28515625" hidden="1" customWidth="1"/>
    <col min="61" max="61" width="50.140625" style="16" customWidth="1"/>
    <col min="62" max="62" width="19.7109375" customWidth="1"/>
    <col min="63" max="63" width="16.140625" customWidth="1"/>
    <col min="64" max="64" width="17.140625" customWidth="1"/>
    <col min="66" max="66" width="10.85546875" customWidth="1"/>
  </cols>
  <sheetData>
    <row r="1" spans="1:73" ht="19.5" thickBot="1">
      <c r="G1" s="218" t="str">
        <f>UPPER(H5)</f>
        <v>ODS_CUST_PREFERENCES_T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DB_CUSTBASE_PRODREFRESH.ods_cust_preferences_t acquisition_date = "22-APR-17" limit 10000;'&gt;DB_CUSTBASE_PRODREFRESH_DB_CUSTBASE_PRODREFRESH.ods_cust_preferences_t_10k_sample.txt;</v>
      </c>
    </row>
    <row r="4" spans="1:73" ht="15.75" thickBot="1">
      <c r="G4" s="3" t="s">
        <v>88</v>
      </c>
      <c r="H4" s="219" t="str">
        <f>LEFT(H6,(FIND(".",H6)-1))</f>
        <v>DB_CUSTBASE_PRODREFRESH</v>
      </c>
      <c r="I4" s="219"/>
      <c r="J4" s="219"/>
      <c r="K4" s="219"/>
      <c r="L4" s="219"/>
      <c r="M4" s="219"/>
      <c r="N4" s="40" t="s">
        <v>108</v>
      </c>
      <c r="AM4" s="15" t="s">
        <v>4049</v>
      </c>
      <c r="BE4" s="15" t="s">
        <v>4049</v>
      </c>
      <c r="BU4" t="s">
        <v>5198</v>
      </c>
    </row>
    <row r="5" spans="1:73">
      <c r="B5" s="9"/>
      <c r="G5" s="3" t="s">
        <v>89</v>
      </c>
      <c r="H5" s="219" t="str">
        <f>RIGHT(H6,(LEN(H6)-(FIND(".",H6))))</f>
        <v>ods_cust_preferences_t</v>
      </c>
      <c r="I5" s="219"/>
      <c r="J5" s="219"/>
      <c r="K5" s="219"/>
      <c r="L5" s="219"/>
      <c r="M5" s="219"/>
      <c r="AM5" s="60" t="s">
        <v>5199</v>
      </c>
      <c r="BE5" s="60" t="s">
        <v>5200</v>
      </c>
    </row>
    <row r="6" spans="1:73">
      <c r="G6" s="3" t="s">
        <v>90</v>
      </c>
      <c r="H6" s="259" t="s">
        <v>4448</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tr">
        <f>"select * from db_custscience_interns."&amp;"SUMMARY_of_"&amp;$H$4&amp;"_"&amp;$H$5&amp;"_distinct_values_table_stats"</f>
        <v>select * from db_custscience_interns.SUMMARY_of_DB_CUSTBASE_PRODREFRESH_ods_cust_preferences_t_distinct_values_table_stats</v>
      </c>
      <c r="BL8" t="str">
        <f>"select * from db_custscience_interns."&amp;"SUMMARY_of_"&amp;$H$4&amp;"_"&amp;$H$5&amp;"_null_value_count_table_stats"</f>
        <v>select * from db_custscience_interns.SUMMARY_of_DB_CUSTBASE_PRODREFRESH_ods_cust_preferences_t_null_value_count_table_stats</v>
      </c>
    </row>
    <row r="9" spans="1:73">
      <c r="A9" t="s">
        <v>5201</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DB_CUSTBASE_PRODREFRESH.ods_cust_preferences_t</v>
      </c>
      <c r="AN11" s="205" t="s">
        <v>5202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db_custscience_interns.SUMMARY_of_DB_CUSTBASE_PRODREFRESH_ods_cust_preferences_t_distinct_values_table_stats (col_id int, distinct_values bigint) Row format delimited Fields terminated by '\t' Lines terminated by '\n'  Stored as textfile ;</v>
      </c>
      <c r="AR11" s="205" t="s">
        <v>5203</v>
      </c>
      <c r="BE11" s="209" t="str">
        <f>"from "&amp;$H$6</f>
        <v>from DB_CUSTBASE_PRODREFRESH.ods_cust_preferences_t</v>
      </c>
      <c r="BF11" s="32" t="s">
        <v>5202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db_custscience_interns.SUMMARY_of_DB_CUSTBASE_PRODREFRESH_ods_cust_preferences_t_null_value_count_table_stats (col_id int, null_value_count bigint) Row format delimited Fields terminated by '\t' Lines terminated by '\n'  Stored as textfile ;</v>
      </c>
      <c r="BJ11" s="32" t="s">
        <v>5204</v>
      </c>
      <c r="BL11" s="212" t="s">
        <v>2</v>
      </c>
    </row>
    <row r="12" spans="1:73">
      <c r="A12" s="222" t="s">
        <v>5205</v>
      </c>
      <c r="B12" s="16" t="str">
        <f>TRIM(A12)</f>
        <v>active_flag         string                                  </v>
      </c>
      <c r="C12" s="20">
        <f>SEARCH(" ",B12)</f>
        <v>12</v>
      </c>
      <c r="D12" s="20">
        <f>IFERROR(SEARCH(" ",B12,C12+1),0)</f>
        <v>14</v>
      </c>
      <c r="E12" s="20">
        <f>LEN(B12)</f>
        <v>60</v>
      </c>
      <c r="F12" s="20"/>
      <c r="G12" s="62" t="str">
        <f t="shared" ref="G12:G26" si="0">UPPER(LEFT(B12,C12-1))</f>
        <v>ACTIVE_FLAG</v>
      </c>
      <c r="H12" s="62" t="str">
        <f t="shared" ref="H12:H26" si="1">TRIM(RIGHT(A12,LEN(A12) - (C12+1)))</f>
        <v>      string                                  </v>
      </c>
      <c r="I12" s="223">
        <v>1</v>
      </c>
      <c r="J12" s="224">
        <f t="shared" ref="J12:J26" si="2">VLOOKUP($I12,$AU:$AV,2,FALSE)</f>
        <v>2</v>
      </c>
      <c r="K12" s="224">
        <f t="shared" ref="K12:K26"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db_custscience_interns.col_1_DB_CUSTBASE_PRODREFRESH_ods_cust_preferences_t_distinct_values_table_stats (col_id int, distinct_values bigint) Row format delimited Fields terminated by '\t' Lines terminated by '\n'  Stored as textfile ;</v>
      </c>
      <c r="AJ12" t="s">
        <v>5206</v>
      </c>
      <c r="AM12" s="16" t="str">
        <f>"insert into table "&amp;"db_custscience_interns."&amp;$AH12&amp;"_"&amp;$H$4&amp;"_"&amp;$H$5&amp;"_distinct_values_table_stats select "&amp;"'"&amp;$I12&amp;"'"&amp;" as col_id, count (distinct "&amp;$G12&amp;") as distinct_values"</f>
        <v>insert into table db_custscience_interns.col_1_DB_CUSTBASE_PRODREFRESH_ods_cust_preferences_t_distinct_values_table_stats select '1' as col_id, count (distinct ACTIVE_FLAG) as distinct_values</v>
      </c>
      <c r="AN12" t="s">
        <v>5207</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db_custscience_interns.SUMMARY_of_DB_CUSTBASE_PRODREFRESH_ods_cust_preferences_t_distinct_values_table_stats select col_id, distinct_values from db_custscience_interns.col_1_DB_CUSTBASE_PRODREFRESH_ods_cust_preferences_t_distinct_values_table_stats ;</v>
      </c>
      <c r="AR12" t="s">
        <v>5208</v>
      </c>
      <c r="AT12" s="212" t="s">
        <v>5209</v>
      </c>
      <c r="AU12" s="212">
        <v>1</v>
      </c>
      <c r="AV12" s="212">
        <v>2</v>
      </c>
      <c r="AX12" s="16" t="str">
        <f>"drop table db_custscience_interns."&amp;$AH12&amp;"_"&amp;$H$4&amp;"_"&amp;$H$5&amp;"_distinct_values_table_stats;"</f>
        <v>drop table db_custscience_interns.col_1_DB_CUSTBASE_PRODREFRESH_ods_cust_preferences_t_distinct_values_table_stats;</v>
      </c>
      <c r="AY12" t="s">
        <v>5210</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db_custscience_interns.col_1_DB_CUSTBASE_PRODREFRESH_ods_cust_preferences_t_null_value_count_table_stats (col_id int, null_value_count bigint) Row format delimited Fields terminated by '\t' Lines terminated by '\n'  Stored as textfile ;</v>
      </c>
      <c r="BB12" t="s">
        <v>5211</v>
      </c>
      <c r="BE12" s="16" t="str">
        <f t="shared" ref="BE12:BE26" si="4">"insert into table "&amp;"db_custscience_interns."&amp;$AH12&amp;"_"&amp;$H$4&amp;"_"&amp;$H$5&amp;"_null_value_count_table_stats select "&amp;"'"&amp;$I12&amp;"'"&amp;" as col_id, count (customer_key) as null_value_count where "&amp;$G12&amp;" IS NULL "</f>
        <v xml:space="preserve">insert into table db_custscience_interns.col_1_DB_CUSTBASE_PRODREFRESH_ods_cust_preferences_t_null_value_count_table_stats select '1' as col_id, count (customer_key) as null_value_count where ACTIVE_FLAG IS NULL </v>
      </c>
      <c r="BF12" t="s">
        <v>5212</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db_custscience_interns.SUMMARY_of_DB_CUSTBASE_PRODREFRESH_ods_cust_preferences_t_null_value_count_table_stats select col_id, null_value_count from db_custscience_interns.col_1_DB_CUSTBASE_PRODREFRESH_ods_cust_preferences_t_null_value_count_table_stats ;</v>
      </c>
      <c r="BJ12" t="s">
        <v>5213</v>
      </c>
      <c r="BL12" s="212" t="s">
        <v>5214</v>
      </c>
      <c r="BM12" s="212">
        <v>1</v>
      </c>
      <c r="BN12" s="212">
        <v>0</v>
      </c>
      <c r="BP12" s="16" t="str">
        <f>"drop table db_custscience_interns."&amp;$AH12&amp;"_"&amp;$H$4&amp;"_"&amp;$H$5&amp;"_null_value_count_table_stats ;"</f>
        <v>drop table db_custscience_interns.col_1_DB_CUSTBASE_PRODREFRESH_ods_cust_preferences_t_null_value_count_table_stats ;</v>
      </c>
      <c r="BQ12" t="s">
        <v>5215</v>
      </c>
    </row>
    <row r="13" spans="1:73">
      <c r="A13" s="222" t="s">
        <v>5216</v>
      </c>
      <c r="B13" s="16" t="str">
        <f t="shared" ref="B13:B26" si="5">TRIM(A13)</f>
        <v>brand               string                                  </v>
      </c>
      <c r="C13" s="20">
        <f t="shared" ref="C13:C26" si="6">SEARCH(" ",B13)</f>
        <v>6</v>
      </c>
      <c r="D13" s="20">
        <f t="shared" ref="D13:D26" si="7">IFERROR(SEARCH(" ",B13,C13+1),0)</f>
        <v>8</v>
      </c>
      <c r="E13" s="20"/>
      <c r="F13" s="20"/>
      <c r="G13" s="36" t="str">
        <f t="shared" si="0"/>
        <v>BRAND</v>
      </c>
      <c r="H13" s="36" t="str">
        <f t="shared" si="1"/>
        <v>            string                                  </v>
      </c>
      <c r="I13" s="226">
        <v>2</v>
      </c>
      <c r="J13" s="224">
        <f t="shared" si="2"/>
        <v>7</v>
      </c>
      <c r="K13" s="224">
        <f t="shared" si="3"/>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6" si="8">"col_"&amp;I13</f>
        <v>col_2</v>
      </c>
      <c r="AI13" s="196" t="str">
        <f t="shared" ref="AI13:AI26"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db_custscience_interns.col_2_DB_CUSTBASE_PRODREFRESH_ods_cust_preferences_t_distinct_values_table_stats (col_id int, distinct_values bigint) Row format delimited Fields terminated by '\t' Lines terminated by '\n'  Stored as textfile ;</v>
      </c>
      <c r="AJ13" t="s">
        <v>5217</v>
      </c>
      <c r="AM13" s="16" t="str">
        <f t="shared" ref="AM13:AM26" si="10">"insert into table "&amp;"db_custscience_interns."&amp;$AH13&amp;"_"&amp;$H$4&amp;"_"&amp;$H$5&amp;"_distinct_values_table_stats select "&amp;"'"&amp;$I13&amp;"'"&amp;" as col_id, count (distinct "&amp;$G13&amp;") as distinct_values"</f>
        <v>insert into table db_custscience_interns.col_2_DB_CUSTBASE_PRODREFRESH_ods_cust_preferences_t_distinct_values_table_stats select '2' as col_id, count (distinct BRAND) as distinct_values</v>
      </c>
      <c r="AN13" t="s">
        <v>5218</v>
      </c>
      <c r="AQ13" s="16" t="str">
        <f>"insert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db_custscience_interns.SUMMARY_of_DB_CUSTBASE_PRODREFRESH_ods_cust_preferences_t_distinct_values_table_stats select col_id, distinct_values from db_custscience_interns.col_2_DB_CUSTBASE_PRODREFRESH_ods_cust_preferences_t_distinct_values_table_stats ;</v>
      </c>
      <c r="AR13" t="s">
        <v>5219</v>
      </c>
      <c r="AT13" s="212" t="s">
        <v>5220</v>
      </c>
      <c r="AU13" s="212">
        <v>2</v>
      </c>
      <c r="AV13" s="212">
        <v>7</v>
      </c>
      <c r="AX13" s="16" t="str">
        <f t="shared" ref="AX13:AX26" si="11">"drop table db_custscience_interns."&amp;$AH13&amp;"_"&amp;$H$4&amp;"_"&amp;$H$5&amp;"_distinct_values_table_stats;"</f>
        <v>drop table db_custscience_interns.col_2_DB_CUSTBASE_PRODREFRESH_ods_cust_preferences_t_distinct_values_table_stats;</v>
      </c>
      <c r="AY13" t="s">
        <v>5221</v>
      </c>
      <c r="BA13" s="16" t="str">
        <f t="shared" ref="BA13:BA26"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db_custscience_interns.col_2_DB_CUSTBASE_PRODREFRESH_ods_cust_preferences_t_null_value_count_table_stats (col_id int, null_value_count bigint) Row format delimited Fields terminated by '\t' Lines terminated by '\n'  Stored as textfile ;</v>
      </c>
      <c r="BB13" t="s">
        <v>5222</v>
      </c>
      <c r="BE13" s="16" t="str">
        <f t="shared" si="4"/>
        <v xml:space="preserve">insert into table db_custscience_interns.col_2_DB_CUSTBASE_PRODREFRESH_ods_cust_preferences_t_null_value_count_table_stats select '2' as col_id, count (customer_key) as null_value_count where BRAND IS NULL </v>
      </c>
      <c r="BF13" t="s">
        <v>5223</v>
      </c>
      <c r="BI13" s="16" t="str">
        <f t="shared" ref="BI13:BI26" si="13">"insert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db_custscience_interns.SUMMARY_of_DB_CUSTBASE_PRODREFRESH_ods_cust_preferences_t_null_value_count_table_stats select col_id, null_value_count from db_custscience_interns.col_2_DB_CUSTBASE_PRODREFRESH_ods_cust_preferences_t_null_value_count_table_stats ;</v>
      </c>
      <c r="BJ13" t="s">
        <v>5224</v>
      </c>
      <c r="BL13" s="212" t="s">
        <v>5225</v>
      </c>
      <c r="BM13" s="212">
        <v>2</v>
      </c>
      <c r="BN13" s="212">
        <v>0</v>
      </c>
      <c r="BP13" s="16" t="str">
        <f t="shared" ref="BP13:BP26" si="14">"drop table db_custscience_interns."&amp;$AH13&amp;"_"&amp;$H$4&amp;"_"&amp;$H$5&amp;"_null_value_count_table_stats ;"</f>
        <v>drop table db_custscience_interns.col_2_DB_CUSTBASE_PRODREFRESH_ods_cust_preferences_t_null_value_count_table_stats ;</v>
      </c>
      <c r="BQ13" t="s">
        <v>5226</v>
      </c>
    </row>
    <row r="14" spans="1:73">
      <c r="A14" s="222" t="s">
        <v>5227</v>
      </c>
      <c r="B14" s="16" t="str">
        <f t="shared" si="5"/>
        <v>customer_key        bigint                                  </v>
      </c>
      <c r="C14" s="20">
        <f t="shared" si="6"/>
        <v>14</v>
      </c>
      <c r="D14" s="20">
        <f t="shared" si="7"/>
        <v>16</v>
      </c>
      <c r="E14" s="20"/>
      <c r="F14" s="20"/>
      <c r="G14" s="36" t="str">
        <f t="shared" si="0"/>
        <v>CUSTOMER_KEY </v>
      </c>
      <c r="H14" s="36" t="str">
        <f t="shared" si="1"/>
        <v>    bigint                                  </v>
      </c>
      <c r="I14" s="226">
        <v>3</v>
      </c>
      <c r="J14" s="224">
        <f t="shared" si="2"/>
        <v>13374753</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db_custscience_interns.col_3_DB_CUSTBASE_PRODREFRESH_ods_cust_preferences_t_distinct_values_table_stats (col_id int, distinct_values bigint) Row format delimited Fields terminated by '\t' Lines terminated by '\n'  Stored as textfile ;</v>
      </c>
      <c r="AJ14" t="s">
        <v>5228</v>
      </c>
      <c r="AM14" s="16" t="str">
        <f t="shared" si="10"/>
        <v>insert into table db_custscience_interns.col_3_DB_CUSTBASE_PRODREFRESH_ods_cust_preferences_t_distinct_values_table_stats select '3' as col_id, count (distinct CUSTOMER_KEY ) as distinct_values</v>
      </c>
      <c r="AN14" t="s">
        <v>5229</v>
      </c>
      <c r="AQ14" s="16" t="str">
        <f t="shared" ref="AQ14:AQ26" si="15">"insert into table "&amp;"db_custscience_interns."&amp;"SUMMARY_of_"&amp;$H$4&amp;"_"&amp;$H$5&amp;"_distinct_values_table_stats select col_id, distinct_values from db_custscience_interns."&amp;$AH14&amp;"_"&amp;$H$4&amp;"_"&amp;$H$5&amp;"_distinct_values_table_stats"&amp;" ;"</f>
        <v>insert into table db_custscience_interns.SUMMARY_of_DB_CUSTBASE_PRODREFRESH_ods_cust_preferences_t_distinct_values_table_stats select col_id, distinct_values from db_custscience_interns.col_3_DB_CUSTBASE_PRODREFRESH_ods_cust_preferences_t_distinct_values_table_stats ;</v>
      </c>
      <c r="AR14" t="s">
        <v>5230</v>
      </c>
      <c r="AT14" s="212" t="s">
        <v>5231</v>
      </c>
      <c r="AU14" s="212">
        <v>11</v>
      </c>
      <c r="AV14" s="212">
        <v>5</v>
      </c>
      <c r="AX14" s="16" t="str">
        <f t="shared" si="11"/>
        <v>drop table db_custscience_interns.col_3_DB_CUSTBASE_PRODREFRESH_ods_cust_preferences_t_distinct_values_table_stats;</v>
      </c>
      <c r="AY14" t="s">
        <v>5232</v>
      </c>
      <c r="BA14" s="16" t="str">
        <f t="shared" si="12"/>
        <v>create table db_custscience_interns.col_3_DB_CUSTBASE_PRODREFRESH_ods_cust_preferences_t_null_value_count_table_stats (col_id int, null_value_count bigint) Row format delimited Fields terminated by '\t' Lines terminated by '\n'  Stored as textfile ;</v>
      </c>
      <c r="BB14" t="s">
        <v>5233</v>
      </c>
      <c r="BE14" s="16" t="str">
        <f t="shared" si="4"/>
        <v xml:space="preserve">insert into table db_custscience_interns.col_3_DB_CUSTBASE_PRODREFRESH_ods_cust_preferences_t_null_value_count_table_stats select '3' as col_id, count (customer_key) as null_value_count where CUSTOMER_KEY  IS NULL </v>
      </c>
      <c r="BF14" t="s">
        <v>5234</v>
      </c>
      <c r="BI14" s="16" t="str">
        <f t="shared" si="13"/>
        <v>insert into table db_custscience_interns.SUMMARY_of_DB_CUSTBASE_PRODREFRESH_ods_cust_preferences_t_null_value_count_table_stats select col_id, null_value_count from db_custscience_interns.col_3_DB_CUSTBASE_PRODREFRESH_ods_cust_preferences_t_null_value_count_table_stats ;</v>
      </c>
      <c r="BJ14" t="s">
        <v>5235</v>
      </c>
      <c r="BL14" s="212" t="s">
        <v>5236</v>
      </c>
      <c r="BM14" s="212">
        <v>11</v>
      </c>
      <c r="BN14" s="212">
        <v>0</v>
      </c>
      <c r="BP14" s="16" t="str">
        <f t="shared" si="14"/>
        <v>drop table db_custscience_interns.col_3_DB_CUSTBASE_PRODREFRESH_ods_cust_preferences_t_null_value_count_table_stats ;</v>
      </c>
      <c r="BQ14" t="s">
        <v>5237</v>
      </c>
    </row>
    <row r="15" spans="1:73">
      <c r="A15" s="222" t="s">
        <v>5238</v>
      </c>
      <c r="B15" s="16" t="str">
        <f t="shared" si="5"/>
        <v>household_key       bigint                                  </v>
      </c>
      <c r="C15" s="20">
        <f t="shared" si="6"/>
        <v>14</v>
      </c>
      <c r="D15" s="20">
        <f t="shared" si="7"/>
        <v>16</v>
      </c>
      <c r="E15" s="20"/>
      <c r="F15" s="20"/>
      <c r="G15" s="36" t="str">
        <f t="shared" si="0"/>
        <v>HOUSEHOLD_KEY</v>
      </c>
      <c r="H15" s="36" t="str">
        <f t="shared" si="1"/>
        <v>    bigint                                  </v>
      </c>
      <c r="I15" s="226">
        <v>4</v>
      </c>
      <c r="J15" s="224">
        <f t="shared" si="2"/>
        <v>9509472</v>
      </c>
      <c r="K15" s="224">
        <f t="shared" si="3"/>
        <v>11760799</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db_custscience_interns.col_4_DB_CUSTBASE_PRODREFRESH_ods_cust_preferences_t_distinct_values_table_stats (col_id int, distinct_values bigint) Row format delimited Fields terminated by '\t' Lines terminated by '\n'  Stored as textfile ;</v>
      </c>
      <c r="AJ15" t="s">
        <v>5239</v>
      </c>
      <c r="AM15" s="16" t="str">
        <f t="shared" si="10"/>
        <v>insert into table db_custscience_interns.col_4_DB_CUSTBASE_PRODREFRESH_ods_cust_preferences_t_distinct_values_table_stats select '4' as col_id, count (distinct HOUSEHOLD_KEY) as distinct_values</v>
      </c>
      <c r="AN15" t="s">
        <v>5240</v>
      </c>
      <c r="AQ15" s="16" t="str">
        <f t="shared" si="15"/>
        <v>insert into table db_custscience_interns.SUMMARY_of_DB_CUSTBASE_PRODREFRESH_ods_cust_preferences_t_distinct_values_table_stats select col_id, distinct_values from db_custscience_interns.col_4_DB_CUSTBASE_PRODREFRESH_ods_cust_preferences_t_distinct_values_table_stats ;</v>
      </c>
      <c r="AR15" t="s">
        <v>5241</v>
      </c>
      <c r="AT15" s="212" t="s">
        <v>5242</v>
      </c>
      <c r="AU15" s="212">
        <v>12</v>
      </c>
      <c r="AV15" s="212">
        <v>8719176</v>
      </c>
      <c r="AX15" s="16" t="str">
        <f t="shared" si="11"/>
        <v>drop table db_custscience_interns.col_4_DB_CUSTBASE_PRODREFRESH_ods_cust_preferences_t_distinct_values_table_stats;</v>
      </c>
      <c r="AY15" t="s">
        <v>5243</v>
      </c>
      <c r="BA15" s="16" t="str">
        <f t="shared" si="12"/>
        <v>create table db_custscience_interns.col_4_DB_CUSTBASE_PRODREFRESH_ods_cust_preferences_t_null_value_count_table_stats (col_id int, null_value_count bigint) Row format delimited Fields terminated by '\t' Lines terminated by '\n'  Stored as textfile ;</v>
      </c>
      <c r="BB15" t="s">
        <v>5244</v>
      </c>
      <c r="BE15" s="16" t="str">
        <f t="shared" si="4"/>
        <v xml:space="preserve">insert into table db_custscience_interns.col_4_DB_CUSTBASE_PRODREFRESH_ods_cust_preferences_t_null_value_count_table_stats select '4' as col_id, count (customer_key) as null_value_count where HOUSEHOLD_KEY IS NULL </v>
      </c>
      <c r="BF15" t="s">
        <v>5245</v>
      </c>
      <c r="BI15" s="16" t="str">
        <f t="shared" si="13"/>
        <v>insert into table db_custscience_interns.SUMMARY_of_DB_CUSTBASE_PRODREFRESH_ods_cust_preferences_t_null_value_count_table_stats select col_id, null_value_count from db_custscience_interns.col_4_DB_CUSTBASE_PRODREFRESH_ods_cust_preferences_t_null_value_count_table_stats ;</v>
      </c>
      <c r="BJ15" t="s">
        <v>5246</v>
      </c>
      <c r="BL15" s="212" t="s">
        <v>4598</v>
      </c>
      <c r="BM15" s="212">
        <v>12</v>
      </c>
      <c r="BN15" s="212">
        <v>0</v>
      </c>
      <c r="BP15" s="16" t="str">
        <f t="shared" si="14"/>
        <v>drop table db_custscience_interns.col_4_DB_CUSTBASE_PRODREFRESH_ods_cust_preferences_t_null_value_count_table_stats ;</v>
      </c>
      <c r="BQ15" t="s">
        <v>5247</v>
      </c>
    </row>
    <row r="16" spans="1:73">
      <c r="A16" s="222" t="s">
        <v>5248</v>
      </c>
      <c r="B16" s="16" t="str">
        <f t="shared" si="5"/>
        <v>preference_key      bigint                                  </v>
      </c>
      <c r="C16" s="20">
        <f t="shared" si="6"/>
        <v>16</v>
      </c>
      <c r="D16" s="20">
        <f t="shared" si="7"/>
        <v>18</v>
      </c>
      <c r="E16" s="20"/>
      <c r="F16" s="20"/>
      <c r="G16" s="36" t="str">
        <f t="shared" si="0"/>
        <v>PREFERENCE_KEY </v>
      </c>
      <c r="H16" s="36" t="str">
        <f t="shared" si="1"/>
        <v>  bigint                                  </v>
      </c>
      <c r="I16" s="226">
        <v>5</v>
      </c>
      <c r="J16" s="224">
        <f t="shared" si="2"/>
        <v>20092</v>
      </c>
      <c r="K16" s="224">
        <f t="shared" si="3"/>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db_custscience_interns.col_5_DB_CUSTBASE_PRODREFRESH_ods_cust_preferences_t_distinct_values_table_stats (col_id int, distinct_values bigint) Row format delimited Fields terminated by '\t' Lines terminated by '\n'  Stored as textfile ;</v>
      </c>
      <c r="AJ16" t="s">
        <v>5249</v>
      </c>
      <c r="AM16" s="16" t="str">
        <f t="shared" si="10"/>
        <v>insert into table db_custscience_interns.col_5_DB_CUSTBASE_PRODREFRESH_ods_cust_preferences_t_distinct_values_table_stats select '5' as col_id, count (distinct PREFERENCE_KEY ) as distinct_values</v>
      </c>
      <c r="AN16" t="s">
        <v>5250</v>
      </c>
      <c r="AQ16" s="16" t="str">
        <f t="shared" si="15"/>
        <v>insert into table db_custscience_interns.SUMMARY_of_DB_CUSTBASE_PRODREFRESH_ods_cust_preferences_t_distinct_values_table_stats select col_id, distinct_values from db_custscience_interns.col_5_DB_CUSTBASE_PRODREFRESH_ods_cust_preferences_t_distinct_values_table_stats ;</v>
      </c>
      <c r="AR16" t="s">
        <v>5251</v>
      </c>
      <c r="AT16" s="212" t="s">
        <v>5252</v>
      </c>
      <c r="AU16" s="212">
        <v>13</v>
      </c>
      <c r="AV16" s="212">
        <v>109</v>
      </c>
      <c r="AX16" s="16" t="str">
        <f t="shared" si="11"/>
        <v>drop table db_custscience_interns.col_5_DB_CUSTBASE_PRODREFRESH_ods_cust_preferences_t_distinct_values_table_stats;</v>
      </c>
      <c r="AY16" t="s">
        <v>5253</v>
      </c>
      <c r="BA16" s="16" t="str">
        <f t="shared" si="12"/>
        <v>create table db_custscience_interns.col_5_DB_CUSTBASE_PRODREFRESH_ods_cust_preferences_t_null_value_count_table_stats (col_id int, null_value_count bigint) Row format delimited Fields terminated by '\t' Lines terminated by '\n'  Stored as textfile ;</v>
      </c>
      <c r="BB16" t="s">
        <v>5254</v>
      </c>
      <c r="BE16" s="16" t="str">
        <f t="shared" si="4"/>
        <v xml:space="preserve">insert into table db_custscience_interns.col_5_DB_CUSTBASE_PRODREFRESH_ods_cust_preferences_t_null_value_count_table_stats select '5' as col_id, count (customer_key) as null_value_count where PREFERENCE_KEY  IS NULL </v>
      </c>
      <c r="BF16" t="s">
        <v>5255</v>
      </c>
      <c r="BI16" s="16" t="str">
        <f t="shared" si="13"/>
        <v>insert into table db_custscience_interns.SUMMARY_of_DB_CUSTBASE_PRODREFRESH_ods_cust_preferences_t_null_value_count_table_stats select col_id, null_value_count from db_custscience_interns.col_5_DB_CUSTBASE_PRODREFRESH_ods_cust_preferences_t_null_value_count_table_stats ;</v>
      </c>
      <c r="BJ16" t="s">
        <v>5256</v>
      </c>
      <c r="BL16" s="212" t="s">
        <v>5257</v>
      </c>
      <c r="BM16" s="212">
        <v>13</v>
      </c>
      <c r="BN16" s="212">
        <v>0</v>
      </c>
      <c r="BP16" s="16" t="str">
        <f t="shared" si="14"/>
        <v>drop table db_custscience_interns.col_5_DB_CUSTBASE_PRODREFRESH_ods_cust_preferences_t_null_value_count_table_stats ;</v>
      </c>
      <c r="BQ16" t="s">
        <v>5258</v>
      </c>
    </row>
    <row r="17" spans="1:69">
      <c r="A17" s="222" t="s">
        <v>5259</v>
      </c>
      <c r="B17" s="16" t="str">
        <f t="shared" si="5"/>
        <v>maternity_due_date  string                                  </v>
      </c>
      <c r="C17" s="20">
        <f t="shared" si="6"/>
        <v>20</v>
      </c>
      <c r="D17" s="20">
        <f t="shared" si="7"/>
        <v>27</v>
      </c>
      <c r="E17" s="20"/>
      <c r="F17" s="20"/>
      <c r="G17" s="36" t="str">
        <f t="shared" si="0"/>
        <v>MATERNITY_DUE_DATE </v>
      </c>
      <c r="H17" s="36" t="str">
        <f t="shared" si="1"/>
        <v>tring                                  </v>
      </c>
      <c r="I17" s="226">
        <v>6</v>
      </c>
      <c r="J17" s="224">
        <f t="shared" si="2"/>
        <v>212</v>
      </c>
      <c r="K17" s="224">
        <f t="shared" si="3"/>
        <v>56166845</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db_custscience_interns.col_6_DB_CUSTBASE_PRODREFRESH_ods_cust_preferences_t_distinct_values_table_stats (col_id int, distinct_values bigint) Row format delimited Fields terminated by '\t' Lines terminated by '\n'  Stored as textfile ;</v>
      </c>
      <c r="AJ17" t="s">
        <v>5260</v>
      </c>
      <c r="AM17" s="16" t="str">
        <f t="shared" si="10"/>
        <v>insert into table db_custscience_interns.col_6_DB_CUSTBASE_PRODREFRESH_ods_cust_preferences_t_distinct_values_table_stats select '6' as col_id, count (distinct MATERNITY_DUE_DATE ) as distinct_values</v>
      </c>
      <c r="AN17" t="s">
        <v>5261</v>
      </c>
      <c r="AQ17" s="16" t="str">
        <f t="shared" si="15"/>
        <v>insert into table db_custscience_interns.SUMMARY_of_DB_CUSTBASE_PRODREFRESH_ods_cust_preferences_t_distinct_values_table_stats select col_id, distinct_values from db_custscience_interns.col_6_DB_CUSTBASE_PRODREFRESH_ods_cust_preferences_t_distinct_values_table_stats ;</v>
      </c>
      <c r="AR17" t="s">
        <v>5262</v>
      </c>
      <c r="AT17" s="212" t="s">
        <v>5263</v>
      </c>
      <c r="AU17" s="212">
        <v>14</v>
      </c>
      <c r="AV17" s="212">
        <v>1807</v>
      </c>
      <c r="AX17" s="16" t="str">
        <f t="shared" si="11"/>
        <v>drop table db_custscience_interns.col_6_DB_CUSTBASE_PRODREFRESH_ods_cust_preferences_t_distinct_values_table_stats;</v>
      </c>
      <c r="AY17" t="s">
        <v>5264</v>
      </c>
      <c r="BA17" s="16" t="str">
        <f t="shared" si="12"/>
        <v>create table db_custscience_interns.col_6_DB_CUSTBASE_PRODREFRESH_ods_cust_preferences_t_null_value_count_table_stats (col_id int, null_value_count bigint) Row format delimited Fields terminated by '\t' Lines terminated by '\n'  Stored as textfile ;</v>
      </c>
      <c r="BB17" t="s">
        <v>5265</v>
      </c>
      <c r="BE17" s="16" t="str">
        <f t="shared" si="4"/>
        <v xml:space="preserve">insert into table db_custscience_interns.col_6_DB_CUSTBASE_PRODREFRESH_ods_cust_preferences_t_null_value_count_table_stats select '6' as col_id, count (customer_key) as null_value_count where MATERNITY_DUE_DATE  IS NULL </v>
      </c>
      <c r="BF17" t="s">
        <v>5266</v>
      </c>
      <c r="BI17" s="16" t="str">
        <f t="shared" si="13"/>
        <v>insert into table db_custscience_interns.SUMMARY_of_DB_CUSTBASE_PRODREFRESH_ods_cust_preferences_t_null_value_count_table_stats select col_id, null_value_count from db_custscience_interns.col_6_DB_CUSTBASE_PRODREFRESH_ods_cust_preferences_t_null_value_count_table_stats ;</v>
      </c>
      <c r="BJ17" t="s">
        <v>5267</v>
      </c>
      <c r="BL17" s="212" t="s">
        <v>5268</v>
      </c>
      <c r="BM17" s="212">
        <v>14</v>
      </c>
      <c r="BN17" s="212">
        <v>0</v>
      </c>
      <c r="BP17" s="16" t="str">
        <f t="shared" si="14"/>
        <v>drop table db_custscience_interns.col_6_DB_CUSTBASE_PRODREFRESH_ods_cust_preferences_t_null_value_count_table_stats ;</v>
      </c>
      <c r="BQ17" t="s">
        <v>5269</v>
      </c>
    </row>
    <row r="18" spans="1:69">
      <c r="A18" s="222" t="s">
        <v>5270</v>
      </c>
      <c r="B18" s="16" t="str">
        <f t="shared" si="5"/>
        <v>date_collected      string                                  </v>
      </c>
      <c r="C18" s="20">
        <f t="shared" si="6"/>
        <v>16</v>
      </c>
      <c r="D18" s="20">
        <f t="shared" si="7"/>
        <v>18</v>
      </c>
      <c r="E18" s="20"/>
      <c r="F18" s="20"/>
      <c r="G18" s="36" t="str">
        <f t="shared" si="0"/>
        <v>DATE_COLLECTED </v>
      </c>
      <c r="H18" s="36" t="str">
        <f t="shared" si="1"/>
        <v>  string                                  </v>
      </c>
      <c r="I18" s="226">
        <v>7</v>
      </c>
      <c r="J18" s="224">
        <f t="shared" si="2"/>
        <v>3614</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db_custscience_interns.col_7_DB_CUSTBASE_PRODREFRESH_ods_cust_preferences_t_distinct_values_table_stats (col_id int, distinct_values bigint) Row format delimited Fields terminated by '\t' Lines terminated by '\n'  Stored as textfile ;</v>
      </c>
      <c r="AJ18" t="s">
        <v>5271</v>
      </c>
      <c r="AM18" s="16" t="str">
        <f t="shared" si="10"/>
        <v>insert into table db_custscience_interns.col_7_DB_CUSTBASE_PRODREFRESH_ods_cust_preferences_t_distinct_values_table_stats select '7' as col_id, count (distinct DATE_COLLECTED ) as distinct_values</v>
      </c>
      <c r="AN18" t="s">
        <v>5272</v>
      </c>
      <c r="AQ18" s="16" t="str">
        <f t="shared" si="15"/>
        <v>insert into table db_custscience_interns.SUMMARY_of_DB_CUSTBASE_PRODREFRESH_ods_cust_preferences_t_distinct_values_table_stats select col_id, distinct_values from db_custscience_interns.col_7_DB_CUSTBASE_PRODREFRESH_ods_cust_preferences_t_distinct_values_table_stats ;</v>
      </c>
      <c r="AR18" t="s">
        <v>5273</v>
      </c>
      <c r="AT18" s="212" t="s">
        <v>5274</v>
      </c>
      <c r="AU18" s="212">
        <v>15</v>
      </c>
      <c r="AV18" s="212">
        <v>1807</v>
      </c>
      <c r="AX18" s="16" t="str">
        <f t="shared" si="11"/>
        <v>drop table db_custscience_interns.col_7_DB_CUSTBASE_PRODREFRESH_ods_cust_preferences_t_distinct_values_table_stats;</v>
      </c>
      <c r="AY18" t="s">
        <v>5275</v>
      </c>
      <c r="BA18" s="16" t="str">
        <f t="shared" si="12"/>
        <v>create table db_custscience_interns.col_7_DB_CUSTBASE_PRODREFRESH_ods_cust_preferences_t_null_value_count_table_stats (col_id int, null_value_count bigint) Row format delimited Fields terminated by '\t' Lines terminated by '\n'  Stored as textfile ;</v>
      </c>
      <c r="BB18" t="s">
        <v>5276</v>
      </c>
      <c r="BE18" s="16" t="str">
        <f t="shared" si="4"/>
        <v xml:space="preserve">insert into table db_custscience_interns.col_7_DB_CUSTBASE_PRODREFRESH_ods_cust_preferences_t_null_value_count_table_stats select '7' as col_id, count (customer_key) as null_value_count where DATE_COLLECTED  IS NULL </v>
      </c>
      <c r="BF18" t="s">
        <v>5277</v>
      </c>
      <c r="BI18" s="16" t="str">
        <f t="shared" si="13"/>
        <v>insert into table db_custscience_interns.SUMMARY_of_DB_CUSTBASE_PRODREFRESH_ods_cust_preferences_t_null_value_count_table_stats select col_id, null_value_count from db_custscience_interns.col_7_DB_CUSTBASE_PRODREFRESH_ods_cust_preferences_t_null_value_count_table_stats ;</v>
      </c>
      <c r="BJ18" t="s">
        <v>5278</v>
      </c>
      <c r="BL18" s="212" t="s">
        <v>4631</v>
      </c>
      <c r="BM18" s="212">
        <v>15</v>
      </c>
      <c r="BN18" s="212">
        <v>0</v>
      </c>
      <c r="BP18" s="16" t="str">
        <f t="shared" si="14"/>
        <v>drop table db_custscience_interns.col_7_DB_CUSTBASE_PRODREFRESH_ods_cust_preferences_t_null_value_count_table_stats ;</v>
      </c>
      <c r="BQ18" t="s">
        <v>5279</v>
      </c>
    </row>
    <row r="19" spans="1:69">
      <c r="A19" s="222" t="s">
        <v>4765</v>
      </c>
      <c r="B19" s="16" t="str">
        <f t="shared" si="5"/>
        <v>ins_dt              string                                  </v>
      </c>
      <c r="C19" s="20">
        <f t="shared" si="6"/>
        <v>8</v>
      </c>
      <c r="D19" s="20">
        <f t="shared" si="7"/>
        <v>10</v>
      </c>
      <c r="E19" s="20"/>
      <c r="F19" s="20"/>
      <c r="G19" s="36" t="str">
        <f t="shared" si="0"/>
        <v>INS_DT </v>
      </c>
      <c r="H19" s="36" t="str">
        <f t="shared" si="1"/>
        <v>          string                                  </v>
      </c>
      <c r="I19" s="226">
        <v>8</v>
      </c>
      <c r="J19" s="224">
        <f t="shared" si="2"/>
        <v>2368</v>
      </c>
      <c r="K19" s="224">
        <f t="shared" si="3"/>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db_custscience_interns.col_8_DB_CUSTBASE_PRODREFRESH_ods_cust_preferences_t_distinct_values_table_stats (col_id int, distinct_values bigint) Row format delimited Fields terminated by '\t' Lines terminated by '\n'  Stored as textfile ;</v>
      </c>
      <c r="AJ19" t="s">
        <v>5280</v>
      </c>
      <c r="AM19" s="16" t="str">
        <f t="shared" si="10"/>
        <v>insert into table db_custscience_interns.col_8_DB_CUSTBASE_PRODREFRESH_ods_cust_preferences_t_distinct_values_table_stats select '8' as col_id, count (distinct INS_DT ) as distinct_values</v>
      </c>
      <c r="AN19" t="s">
        <v>5281</v>
      </c>
      <c r="AQ19" s="16" t="str">
        <f t="shared" si="15"/>
        <v>insert into table db_custscience_interns.SUMMARY_of_DB_CUSTBASE_PRODREFRESH_ods_cust_preferences_t_distinct_values_table_stats select col_id, distinct_values from db_custscience_interns.col_8_DB_CUSTBASE_PRODREFRESH_ods_cust_preferences_t_distinct_values_table_stats ;</v>
      </c>
      <c r="AR19" t="s">
        <v>5282</v>
      </c>
      <c r="AT19" s="212" t="s">
        <v>5283</v>
      </c>
      <c r="AU19" s="212">
        <v>3</v>
      </c>
      <c r="AV19" s="212">
        <v>13374753</v>
      </c>
      <c r="AX19" s="16" t="str">
        <f t="shared" si="11"/>
        <v>drop table db_custscience_interns.col_8_DB_CUSTBASE_PRODREFRESH_ods_cust_preferences_t_distinct_values_table_stats;</v>
      </c>
      <c r="AY19" t="s">
        <v>5284</v>
      </c>
      <c r="BA19" s="16" t="str">
        <f t="shared" si="12"/>
        <v>create table db_custscience_interns.col_8_DB_CUSTBASE_PRODREFRESH_ods_cust_preferences_t_null_value_count_table_stats (col_id int, null_value_count bigint) Row format delimited Fields terminated by '\t' Lines terminated by '\n'  Stored as textfile ;</v>
      </c>
      <c r="BB19" t="s">
        <v>5285</v>
      </c>
      <c r="BE19" s="16" t="str">
        <f t="shared" si="4"/>
        <v xml:space="preserve">insert into table db_custscience_interns.col_8_DB_CUSTBASE_PRODREFRESH_ods_cust_preferences_t_null_value_count_table_stats select '8' as col_id, count (customer_key) as null_value_count where INS_DT  IS NULL </v>
      </c>
      <c r="BF19" t="s">
        <v>5286</v>
      </c>
      <c r="BI19" s="16" t="str">
        <f t="shared" si="13"/>
        <v>insert into table db_custscience_interns.SUMMARY_of_DB_CUSTBASE_PRODREFRESH_ods_cust_preferences_t_null_value_count_table_stats select col_id, null_value_count from db_custscience_interns.col_8_DB_CUSTBASE_PRODREFRESH_ods_cust_preferences_t_null_value_count_table_stats ;</v>
      </c>
      <c r="BJ19" t="s">
        <v>5287</v>
      </c>
      <c r="BL19" s="212" t="s">
        <v>4697</v>
      </c>
      <c r="BM19" s="212">
        <v>3</v>
      </c>
      <c r="BN19" s="212">
        <v>0</v>
      </c>
      <c r="BP19" s="16" t="str">
        <f t="shared" si="14"/>
        <v>drop table db_custscience_interns.col_8_DB_CUSTBASE_PRODREFRESH_ods_cust_preferences_t_null_value_count_table_stats ;</v>
      </c>
      <c r="BQ19" t="s">
        <v>5288</v>
      </c>
    </row>
    <row r="20" spans="1:69">
      <c r="A20" s="222" t="s">
        <v>5289</v>
      </c>
      <c r="B20" s="16" t="str">
        <f t="shared" si="5"/>
        <v>updt_dt             string                                  </v>
      </c>
      <c r="C20" s="20">
        <f t="shared" si="6"/>
        <v>8</v>
      </c>
      <c r="D20" s="20">
        <f t="shared" si="7"/>
        <v>10</v>
      </c>
      <c r="E20" s="20"/>
      <c r="F20" s="20"/>
      <c r="G20" s="36" t="str">
        <f t="shared" si="0"/>
        <v>UPDT_DT</v>
      </c>
      <c r="H20" s="36" t="str">
        <f t="shared" si="1"/>
        <v>          string                                  </v>
      </c>
      <c r="I20" s="226">
        <v>9</v>
      </c>
      <c r="J20" s="224">
        <f t="shared" si="2"/>
        <v>2395</v>
      </c>
      <c r="K20" s="224">
        <f t="shared" si="3"/>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db_custscience_interns.col_9_DB_CUSTBASE_PRODREFRESH_ods_cust_preferences_t_distinct_values_table_stats (col_id int, distinct_values bigint) Row format delimited Fields terminated by '\t' Lines terminated by '\n'  Stored as textfile ;</v>
      </c>
      <c r="AJ20" t="s">
        <v>5290</v>
      </c>
      <c r="AM20" s="16" t="str">
        <f t="shared" si="10"/>
        <v>insert into table db_custscience_interns.col_9_DB_CUSTBASE_PRODREFRESH_ods_cust_preferences_t_distinct_values_table_stats select '9' as col_id, count (distinct UPDT_DT) as distinct_values</v>
      </c>
      <c r="AN20" t="s">
        <v>5291</v>
      </c>
      <c r="AQ20" s="16" t="str">
        <f t="shared" si="15"/>
        <v>insert into table db_custscience_interns.SUMMARY_of_DB_CUSTBASE_PRODREFRESH_ods_cust_preferences_t_distinct_values_table_stats select col_id, distinct_values from db_custscience_interns.col_9_DB_CUSTBASE_PRODREFRESH_ods_cust_preferences_t_distinct_values_table_stats ;</v>
      </c>
      <c r="AR20" t="s">
        <v>5292</v>
      </c>
      <c r="AT20" s="212" t="s">
        <v>5293</v>
      </c>
      <c r="AU20" s="212">
        <v>4</v>
      </c>
      <c r="AV20" s="212">
        <v>9509472</v>
      </c>
      <c r="AX20" s="16" t="str">
        <f t="shared" si="11"/>
        <v>drop table db_custscience_interns.col_9_DB_CUSTBASE_PRODREFRESH_ods_cust_preferences_t_distinct_values_table_stats;</v>
      </c>
      <c r="AY20" t="s">
        <v>5294</v>
      </c>
      <c r="BA20" s="16" t="str">
        <f t="shared" si="12"/>
        <v>create table db_custscience_interns.col_9_DB_CUSTBASE_PRODREFRESH_ods_cust_preferences_t_null_value_count_table_stats (col_id int, null_value_count bigint) Row format delimited Fields terminated by '\t' Lines terminated by '\n'  Stored as textfile ;</v>
      </c>
      <c r="BB20" t="s">
        <v>5295</v>
      </c>
      <c r="BE20" s="16" t="str">
        <f t="shared" si="4"/>
        <v xml:space="preserve">insert into table db_custscience_interns.col_9_DB_CUSTBASE_PRODREFRESH_ods_cust_preferences_t_null_value_count_table_stats select '9' as col_id, count (customer_key) as null_value_count where UPDT_DT IS NULL </v>
      </c>
      <c r="BF20" t="s">
        <v>5296</v>
      </c>
      <c r="BI20" s="16" t="str">
        <f t="shared" si="13"/>
        <v>insert into table db_custscience_interns.SUMMARY_of_DB_CUSTBASE_PRODREFRESH_ods_cust_preferences_t_null_value_count_table_stats select col_id, null_value_count from db_custscience_interns.col_9_DB_CUSTBASE_PRODREFRESH_ods_cust_preferences_t_null_value_count_table_stats ;</v>
      </c>
      <c r="BJ20" t="s">
        <v>5297</v>
      </c>
      <c r="BL20" s="212" t="s">
        <v>5298</v>
      </c>
      <c r="BM20" s="212">
        <v>4</v>
      </c>
      <c r="BN20" s="212">
        <v>11760799</v>
      </c>
      <c r="BP20" s="16" t="str">
        <f t="shared" si="14"/>
        <v>drop table db_custscience_interns.col_9_DB_CUSTBASE_PRODREFRESH_ods_cust_preferences_t_null_value_count_table_stats ;</v>
      </c>
      <c r="BQ20" t="s">
        <v>5299</v>
      </c>
    </row>
    <row r="21" spans="1:69">
      <c r="A21" s="222" t="s">
        <v>5300</v>
      </c>
      <c r="B21" s="16" t="str">
        <f t="shared" si="5"/>
        <v>brand_cd            bigint                                  </v>
      </c>
      <c r="C21" s="20">
        <f t="shared" si="6"/>
        <v>10</v>
      </c>
      <c r="D21" s="20">
        <f t="shared" si="7"/>
        <v>12</v>
      </c>
      <c r="E21" s="20"/>
      <c r="F21" s="20"/>
      <c r="G21" s="36" t="str">
        <f t="shared" si="0"/>
        <v>BRAND_CD </v>
      </c>
      <c r="H21" s="36" t="str">
        <f t="shared" si="1"/>
        <v>        bigint                                  </v>
      </c>
      <c r="I21" s="226">
        <v>10</v>
      </c>
      <c r="J21" s="224">
        <f t="shared" si="2"/>
        <v>19</v>
      </c>
      <c r="K21" s="224">
        <f t="shared" si="3"/>
        <v>0</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db_custscience_interns.col_10_DB_CUSTBASE_PRODREFRESH_ods_cust_preferences_t_distinct_values_table_stats (col_id int, distinct_values bigint) Row format delimited Fields terminated by '\t' Lines terminated by '\n'  Stored as textfile ;</v>
      </c>
      <c r="AJ21" t="s">
        <v>5301</v>
      </c>
      <c r="AM21" s="16" t="str">
        <f t="shared" si="10"/>
        <v>insert into table db_custscience_interns.col_10_DB_CUSTBASE_PRODREFRESH_ods_cust_preferences_t_distinct_values_table_stats select '10' as col_id, count (distinct BRAND_CD ) as distinct_values</v>
      </c>
      <c r="AN21" t="s">
        <v>5302</v>
      </c>
      <c r="AQ21" s="16" t="str">
        <f t="shared" si="15"/>
        <v>insert into table db_custscience_interns.SUMMARY_of_DB_CUSTBASE_PRODREFRESH_ods_cust_preferences_t_distinct_values_table_stats select col_id, distinct_values from db_custscience_interns.col_10_DB_CUSTBASE_PRODREFRESH_ods_cust_preferences_t_distinct_values_table_stats ;</v>
      </c>
      <c r="AR21" t="s">
        <v>5303</v>
      </c>
      <c r="AT21" s="212" t="s">
        <v>5304</v>
      </c>
      <c r="AU21" s="212">
        <v>5</v>
      </c>
      <c r="AV21" s="212">
        <v>20092</v>
      </c>
      <c r="AX21" s="16" t="str">
        <f t="shared" si="11"/>
        <v>drop table db_custscience_interns.col_10_DB_CUSTBASE_PRODREFRESH_ods_cust_preferences_t_distinct_values_table_stats;</v>
      </c>
      <c r="AY21" t="s">
        <v>5305</v>
      </c>
      <c r="BA21" s="16" t="str">
        <f t="shared" si="12"/>
        <v>create table db_custscience_interns.col_10_DB_CUSTBASE_PRODREFRESH_ods_cust_preferences_t_null_value_count_table_stats (col_id int, null_value_count bigint) Row format delimited Fields terminated by '\t' Lines terminated by '\n'  Stored as textfile ;</v>
      </c>
      <c r="BB21" t="s">
        <v>5306</v>
      </c>
      <c r="BE21" s="16" t="str">
        <f t="shared" si="4"/>
        <v xml:space="preserve">insert into table db_custscience_interns.col_10_DB_CUSTBASE_PRODREFRESH_ods_cust_preferences_t_null_value_count_table_stats select '10' as col_id, count (customer_key) as null_value_count where BRAND_CD  IS NULL </v>
      </c>
      <c r="BF21" t="s">
        <v>5307</v>
      </c>
      <c r="BI21" s="16" t="str">
        <f t="shared" si="13"/>
        <v>insert into table db_custscience_interns.SUMMARY_of_DB_CUSTBASE_PRODREFRESH_ods_cust_preferences_t_null_value_count_table_stats select col_id, null_value_count from db_custscience_interns.col_10_DB_CUSTBASE_PRODREFRESH_ods_cust_preferences_t_null_value_count_table_stats ;</v>
      </c>
      <c r="BJ21" t="s">
        <v>5308</v>
      </c>
      <c r="BL21" s="212" t="s">
        <v>5309</v>
      </c>
      <c r="BM21" s="212">
        <v>5</v>
      </c>
      <c r="BN21" s="212">
        <v>0</v>
      </c>
      <c r="BP21" s="16" t="str">
        <f t="shared" si="14"/>
        <v>drop table db_custscience_interns.col_10_DB_CUSTBASE_PRODREFRESH_ods_cust_preferences_t_null_value_count_table_stats ;</v>
      </c>
      <c r="BQ21" t="s">
        <v>5310</v>
      </c>
    </row>
    <row r="22" spans="1:69">
      <c r="A22" s="222" t="s">
        <v>5311</v>
      </c>
      <c r="B22" s="16" t="str">
        <f t="shared" si="5"/>
        <v>country             string                                  </v>
      </c>
      <c r="C22" s="20">
        <f t="shared" si="6"/>
        <v>8</v>
      </c>
      <c r="D22" s="20">
        <f t="shared" si="7"/>
        <v>10</v>
      </c>
      <c r="E22" s="20"/>
      <c r="F22" s="20"/>
      <c r="G22" s="36" t="str">
        <f t="shared" si="0"/>
        <v>COUNTRY</v>
      </c>
      <c r="H22" s="36" t="str">
        <f t="shared" si="1"/>
        <v>          string                                  </v>
      </c>
      <c r="I22" s="226">
        <v>11</v>
      </c>
      <c r="J22" s="224">
        <f t="shared" si="2"/>
        <v>5</v>
      </c>
      <c r="K22" s="224">
        <f t="shared" si="3"/>
        <v>0</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db_custscience_interns.col_11_DB_CUSTBASE_PRODREFRESH_ods_cust_preferences_t_distinct_values_table_stats (col_id int, distinct_values bigint) Row format delimited Fields terminated by '\t' Lines terminated by '\n'  Stored as textfile ;</v>
      </c>
      <c r="AJ22" t="s">
        <v>5312</v>
      </c>
      <c r="AM22" s="16" t="str">
        <f t="shared" si="10"/>
        <v>insert into table db_custscience_interns.col_11_DB_CUSTBASE_PRODREFRESH_ods_cust_preferences_t_distinct_values_table_stats select '11' as col_id, count (distinct COUNTRY) as distinct_values</v>
      </c>
      <c r="AN22" t="s">
        <v>5313</v>
      </c>
      <c r="AQ22" s="16" t="str">
        <f t="shared" si="15"/>
        <v>insert into table db_custscience_interns.SUMMARY_of_DB_CUSTBASE_PRODREFRESH_ods_cust_preferences_t_distinct_values_table_stats select col_id, distinct_values from db_custscience_interns.col_11_DB_CUSTBASE_PRODREFRESH_ods_cust_preferences_t_distinct_values_table_stats ;</v>
      </c>
      <c r="AR22" t="s">
        <v>5314</v>
      </c>
      <c r="AT22" s="212" t="s">
        <v>5315</v>
      </c>
      <c r="AU22" s="212">
        <v>6</v>
      </c>
      <c r="AV22" s="212">
        <v>212</v>
      </c>
      <c r="AX22" s="16" t="str">
        <f t="shared" si="11"/>
        <v>drop table db_custscience_interns.col_11_DB_CUSTBASE_PRODREFRESH_ods_cust_preferences_t_distinct_values_table_stats;</v>
      </c>
      <c r="AY22" t="s">
        <v>5316</v>
      </c>
      <c r="BA22" s="16" t="str">
        <f t="shared" si="12"/>
        <v>create table db_custscience_interns.col_11_DB_CUSTBASE_PRODREFRESH_ods_cust_preferences_t_null_value_count_table_stats (col_id int, null_value_count bigint) Row format delimited Fields terminated by '\t' Lines terminated by '\n'  Stored as textfile ;</v>
      </c>
      <c r="BB22" t="s">
        <v>5317</v>
      </c>
      <c r="BE22" s="16" t="str">
        <f t="shared" si="4"/>
        <v xml:space="preserve">insert into table db_custscience_interns.col_11_DB_CUSTBASE_PRODREFRESH_ods_cust_preferences_t_null_value_count_table_stats select '11' as col_id, count (customer_key) as null_value_count where COUNTRY IS NULL </v>
      </c>
      <c r="BF22" t="s">
        <v>5318</v>
      </c>
      <c r="BI22" s="16" t="str">
        <f t="shared" si="13"/>
        <v>insert into table db_custscience_interns.SUMMARY_of_DB_CUSTBASE_PRODREFRESH_ods_cust_preferences_t_null_value_count_table_stats select col_id, null_value_count from db_custscience_interns.col_11_DB_CUSTBASE_PRODREFRESH_ods_cust_preferences_t_null_value_count_table_stats ;</v>
      </c>
      <c r="BJ22" t="s">
        <v>5319</v>
      </c>
      <c r="BL22" s="212" t="s">
        <v>5320</v>
      </c>
      <c r="BM22" s="212">
        <v>6</v>
      </c>
      <c r="BN22" s="212">
        <v>56166845</v>
      </c>
      <c r="BP22" s="16" t="str">
        <f t="shared" si="14"/>
        <v>drop table db_custscience_interns.col_11_DB_CUSTBASE_PRODREFRESH_ods_cust_preferences_t_null_value_count_table_stats ;</v>
      </c>
      <c r="BQ22" t="s">
        <v>5321</v>
      </c>
    </row>
    <row r="23" spans="1:69">
      <c r="A23" s="222" t="s">
        <v>5322</v>
      </c>
      <c r="B23" s="16" t="str">
        <f t="shared" si="5"/>
        <v>eml_addr_key        bigint                                  </v>
      </c>
      <c r="C23" s="20">
        <f t="shared" si="6"/>
        <v>14</v>
      </c>
      <c r="D23" s="20">
        <f t="shared" si="7"/>
        <v>16</v>
      </c>
      <c r="E23" s="20"/>
      <c r="F23" s="20"/>
      <c r="G23" s="36" t="str">
        <f t="shared" si="0"/>
        <v>EML_ADDR_KEY </v>
      </c>
      <c r="H23" s="36" t="str">
        <f t="shared" si="1"/>
        <v>    bigint                                  </v>
      </c>
      <c r="I23" s="226">
        <v>12</v>
      </c>
      <c r="J23" s="224">
        <f t="shared" si="2"/>
        <v>8719176</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db_custscience_interns.col_12_DB_CUSTBASE_PRODREFRESH_ods_cust_preferences_t_distinct_values_table_stats (col_id int, distinct_values bigint) Row format delimited Fields terminated by '\t' Lines terminated by '\n'  Stored as textfile ;</v>
      </c>
      <c r="AJ23" t="s">
        <v>5323</v>
      </c>
      <c r="AM23" s="16" t="str">
        <f t="shared" si="10"/>
        <v>insert into table db_custscience_interns.col_12_DB_CUSTBASE_PRODREFRESH_ods_cust_preferences_t_distinct_values_table_stats select '12' as col_id, count (distinct EML_ADDR_KEY ) as distinct_values</v>
      </c>
      <c r="AN23" t="s">
        <v>5324</v>
      </c>
      <c r="AQ23" s="16" t="str">
        <f t="shared" si="15"/>
        <v>insert into table db_custscience_interns.SUMMARY_of_DB_CUSTBASE_PRODREFRESH_ods_cust_preferences_t_distinct_values_table_stats select col_id, distinct_values from db_custscience_interns.col_12_DB_CUSTBASE_PRODREFRESH_ods_cust_preferences_t_distinct_values_table_stats ;</v>
      </c>
      <c r="AR23" t="s">
        <v>5325</v>
      </c>
      <c r="AT23" s="212" t="s">
        <v>5326</v>
      </c>
      <c r="AU23" s="212">
        <v>7</v>
      </c>
      <c r="AV23" s="212">
        <v>3614</v>
      </c>
      <c r="AX23" s="16" t="str">
        <f t="shared" si="11"/>
        <v>drop table db_custscience_interns.col_12_DB_CUSTBASE_PRODREFRESH_ods_cust_preferences_t_distinct_values_table_stats;</v>
      </c>
      <c r="AY23" t="s">
        <v>5327</v>
      </c>
      <c r="BA23" s="16" t="str">
        <f t="shared" si="12"/>
        <v>create table db_custscience_interns.col_12_DB_CUSTBASE_PRODREFRESH_ods_cust_preferences_t_null_value_count_table_stats (col_id int, null_value_count bigint) Row format delimited Fields terminated by '\t' Lines terminated by '\n'  Stored as textfile ;</v>
      </c>
      <c r="BB23" t="s">
        <v>5328</v>
      </c>
      <c r="BE23" s="16" t="str">
        <f t="shared" si="4"/>
        <v xml:space="preserve">insert into table db_custscience_interns.col_12_DB_CUSTBASE_PRODREFRESH_ods_cust_preferences_t_null_value_count_table_stats select '12' as col_id, count (customer_key) as null_value_count where EML_ADDR_KEY  IS NULL </v>
      </c>
      <c r="BF23" t="s">
        <v>5329</v>
      </c>
      <c r="BI23" s="16" t="str">
        <f t="shared" si="13"/>
        <v>insert into table db_custscience_interns.SUMMARY_of_DB_CUSTBASE_PRODREFRESH_ods_cust_preferences_t_null_value_count_table_stats select col_id, null_value_count from db_custscience_interns.col_12_DB_CUSTBASE_PRODREFRESH_ods_cust_preferences_t_null_value_count_table_stats ;</v>
      </c>
      <c r="BJ23" t="s">
        <v>5330</v>
      </c>
      <c r="BL23" s="212" t="s">
        <v>5331</v>
      </c>
      <c r="BM23" s="212">
        <v>7</v>
      </c>
      <c r="BN23" s="212">
        <v>0</v>
      </c>
      <c r="BP23" s="16" t="str">
        <f t="shared" si="14"/>
        <v>drop table db_custscience_interns.col_12_DB_CUSTBASE_PRODREFRESH_ods_cust_preferences_t_null_value_count_table_stats ;</v>
      </c>
      <c r="BQ23" t="s">
        <v>5332</v>
      </c>
    </row>
    <row r="24" spans="1:69">
      <c r="A24" s="222" t="s">
        <v>4710</v>
      </c>
      <c r="B24" s="16" t="str">
        <f t="shared" si="5"/>
        <v>flow_key            bigint                                  </v>
      </c>
      <c r="C24" s="20">
        <f t="shared" si="6"/>
        <v>10</v>
      </c>
      <c r="D24" s="20">
        <f t="shared" si="7"/>
        <v>12</v>
      </c>
      <c r="E24" s="20"/>
      <c r="F24" s="20"/>
      <c r="G24" s="36" t="str">
        <f t="shared" si="0"/>
        <v>FLOW_KEY </v>
      </c>
      <c r="H24" s="36" t="str">
        <f t="shared" si="1"/>
        <v>        bigint                                  </v>
      </c>
      <c r="I24" s="226">
        <v>13</v>
      </c>
      <c r="J24" s="224">
        <f t="shared" si="2"/>
        <v>109</v>
      </c>
      <c r="K24" s="224">
        <f t="shared" si="3"/>
        <v>0</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db_custscience_interns.col_13_DB_CUSTBASE_PRODREFRESH_ods_cust_preferences_t_distinct_values_table_stats (col_id int, distinct_values bigint) Row format delimited Fields terminated by '\t' Lines terminated by '\n'  Stored as textfile ;</v>
      </c>
      <c r="AJ24" t="s">
        <v>5333</v>
      </c>
      <c r="AM24" s="16" t="str">
        <f t="shared" si="10"/>
        <v>insert into table db_custscience_interns.col_13_DB_CUSTBASE_PRODREFRESH_ods_cust_preferences_t_distinct_values_table_stats select '13' as col_id, count (distinct FLOW_KEY ) as distinct_values</v>
      </c>
      <c r="AN24" t="s">
        <v>5334</v>
      </c>
      <c r="AQ24" s="16" t="str">
        <f t="shared" si="15"/>
        <v>insert into table db_custscience_interns.SUMMARY_of_DB_CUSTBASE_PRODREFRESH_ods_cust_preferences_t_distinct_values_table_stats select col_id, distinct_values from db_custscience_interns.col_13_DB_CUSTBASE_PRODREFRESH_ods_cust_preferences_t_distinct_values_table_stats ;</v>
      </c>
      <c r="AR24" t="s">
        <v>5335</v>
      </c>
      <c r="AT24" s="212" t="s">
        <v>5336</v>
      </c>
      <c r="AU24" s="212">
        <v>8</v>
      </c>
      <c r="AV24" s="212">
        <v>2368</v>
      </c>
      <c r="AX24" s="16" t="str">
        <f t="shared" si="11"/>
        <v>drop table db_custscience_interns.col_13_DB_CUSTBASE_PRODREFRESH_ods_cust_preferences_t_distinct_values_table_stats;</v>
      </c>
      <c r="AY24" t="s">
        <v>5337</v>
      </c>
      <c r="BA24" s="16" t="str">
        <f t="shared" si="12"/>
        <v>create table db_custscience_interns.col_13_DB_CUSTBASE_PRODREFRESH_ods_cust_preferences_t_null_value_count_table_stats (col_id int, null_value_count bigint) Row format delimited Fields terminated by '\t' Lines terminated by '\n'  Stored as textfile ;</v>
      </c>
      <c r="BB24" t="s">
        <v>5338</v>
      </c>
      <c r="BE24" s="16" t="str">
        <f t="shared" si="4"/>
        <v xml:space="preserve">insert into table db_custscience_interns.col_13_DB_CUSTBASE_PRODREFRESH_ods_cust_preferences_t_null_value_count_table_stats select '13' as col_id, count (customer_key) as null_value_count where FLOW_KEY  IS NULL </v>
      </c>
      <c r="BF24" t="s">
        <v>5339</v>
      </c>
      <c r="BI24" s="16" t="str">
        <f t="shared" si="13"/>
        <v>insert into table db_custscience_interns.SUMMARY_of_DB_CUSTBASE_PRODREFRESH_ods_cust_preferences_t_null_value_count_table_stats select col_id, null_value_count from db_custscience_interns.col_13_DB_CUSTBASE_PRODREFRESH_ods_cust_preferences_t_null_value_count_table_stats ;</v>
      </c>
      <c r="BJ24" t="s">
        <v>5340</v>
      </c>
      <c r="BL24" s="212" t="s">
        <v>5341</v>
      </c>
      <c r="BM24" s="212">
        <v>8</v>
      </c>
      <c r="BN24" s="212">
        <v>0</v>
      </c>
      <c r="BP24" s="16" t="str">
        <f t="shared" si="14"/>
        <v>drop table db_custscience_interns.col_13_DB_CUSTBASE_PRODREFRESH_ods_cust_preferences_t_null_value_count_table_stats ;</v>
      </c>
      <c r="BQ24" t="s">
        <v>5342</v>
      </c>
    </row>
    <row r="25" spans="1:69" ht="15.95" customHeight="1">
      <c r="A25" s="222" t="s">
        <v>5188</v>
      </c>
      <c r="B25" s="16" t="str">
        <f t="shared" si="5"/>
        <v>crt_tmst            string                                  </v>
      </c>
      <c r="C25" s="20">
        <f t="shared" si="6"/>
        <v>10</v>
      </c>
      <c r="D25" s="20">
        <f t="shared" si="7"/>
        <v>12</v>
      </c>
      <c r="E25" s="20"/>
      <c r="F25" s="20"/>
      <c r="G25" s="36" t="str">
        <f t="shared" si="0"/>
        <v>CRT_TMST </v>
      </c>
      <c r="H25" s="36" t="str">
        <f t="shared" si="1"/>
        <v>        string                                  </v>
      </c>
      <c r="I25" s="226">
        <v>14</v>
      </c>
      <c r="J25" s="224">
        <f t="shared" si="2"/>
        <v>1807</v>
      </c>
      <c r="K25" s="224">
        <f t="shared" si="3"/>
        <v>0</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db_custscience_interns.col_14_DB_CUSTBASE_PRODREFRESH_ods_cust_preferences_t_distinct_values_table_stats (col_id int, distinct_values bigint) Row format delimited Fields terminated by '\t' Lines terminated by '\n'  Stored as textfile ;</v>
      </c>
      <c r="AJ25" t="s">
        <v>5343</v>
      </c>
      <c r="AM25" s="16" t="str">
        <f t="shared" si="10"/>
        <v>insert into table db_custscience_interns.col_14_DB_CUSTBASE_PRODREFRESH_ods_cust_preferences_t_distinct_values_table_stats select '14' as col_id, count (distinct CRT_TMST ) as distinct_values</v>
      </c>
      <c r="AN25" t="s">
        <v>5344</v>
      </c>
      <c r="AQ25" s="16" t="str">
        <f t="shared" si="15"/>
        <v>insert into table db_custscience_interns.SUMMARY_of_DB_CUSTBASE_PRODREFRESH_ods_cust_preferences_t_distinct_values_table_stats select col_id, distinct_values from db_custscience_interns.col_14_DB_CUSTBASE_PRODREFRESH_ods_cust_preferences_t_distinct_values_table_stats ;</v>
      </c>
      <c r="AR25" t="s">
        <v>5345</v>
      </c>
      <c r="AT25" s="212" t="s">
        <v>5346</v>
      </c>
      <c r="AU25" s="212">
        <v>9</v>
      </c>
      <c r="AV25" s="212">
        <v>2395</v>
      </c>
      <c r="AX25" s="16" t="str">
        <f t="shared" si="11"/>
        <v>drop table db_custscience_interns.col_14_DB_CUSTBASE_PRODREFRESH_ods_cust_preferences_t_distinct_values_table_stats;</v>
      </c>
      <c r="AY25" t="s">
        <v>5347</v>
      </c>
      <c r="BA25" s="16" t="str">
        <f t="shared" si="12"/>
        <v>create table db_custscience_interns.col_14_DB_CUSTBASE_PRODREFRESH_ods_cust_preferences_t_null_value_count_table_stats (col_id int, null_value_count bigint) Row format delimited Fields terminated by '\t' Lines terminated by '\n'  Stored as textfile ;</v>
      </c>
      <c r="BB25" t="s">
        <v>5348</v>
      </c>
      <c r="BE25" s="16" t="str">
        <f t="shared" si="4"/>
        <v xml:space="preserve">insert into table db_custscience_interns.col_14_DB_CUSTBASE_PRODREFRESH_ods_cust_preferences_t_null_value_count_table_stats select '14' as col_id, count (customer_key) as null_value_count where CRT_TMST  IS NULL </v>
      </c>
      <c r="BF25" t="s">
        <v>5349</v>
      </c>
      <c r="BI25" s="16" t="str">
        <f t="shared" si="13"/>
        <v>insert into table db_custscience_interns.SUMMARY_of_DB_CUSTBASE_PRODREFRESH_ods_cust_preferences_t_null_value_count_table_stats select col_id, null_value_count from db_custscience_interns.col_14_DB_CUSTBASE_PRODREFRESH_ods_cust_preferences_t_null_value_count_table_stats ;</v>
      </c>
      <c r="BJ25" t="s">
        <v>5350</v>
      </c>
      <c r="BL25" s="212" t="s">
        <v>5351</v>
      </c>
      <c r="BM25" s="212">
        <v>9</v>
      </c>
      <c r="BN25" s="212">
        <v>0</v>
      </c>
      <c r="BP25" s="16" t="str">
        <f t="shared" si="14"/>
        <v>drop table db_custscience_interns.col_14_DB_CUSTBASE_PRODREFRESH_ods_cust_preferences_t_null_value_count_table_stats ;</v>
      </c>
      <c r="BQ25" t="s">
        <v>5352</v>
      </c>
    </row>
    <row r="26" spans="1:69">
      <c r="A26" s="222" t="s">
        <v>5353</v>
      </c>
      <c r="B26" s="16" t="str">
        <f t="shared" si="5"/>
        <v>updt_tmst           string    </v>
      </c>
      <c r="C26" s="20">
        <f t="shared" si="6"/>
        <v>10</v>
      </c>
      <c r="D26" s="20">
        <f t="shared" si="7"/>
        <v>12</v>
      </c>
      <c r="E26" s="20"/>
      <c r="F26" s="20"/>
      <c r="G26" s="36" t="str">
        <f t="shared" si="0"/>
        <v>UPDT_TMST</v>
      </c>
      <c r="H26" s="36" t="str">
        <f t="shared" si="1"/>
        <v>        string    </v>
      </c>
      <c r="I26" s="226">
        <v>15</v>
      </c>
      <c r="J26" s="224">
        <f t="shared" si="2"/>
        <v>1807</v>
      </c>
      <c r="K26" s="224">
        <f t="shared" si="3"/>
        <v>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db_custscience_interns.col_15_DB_CUSTBASE_PRODREFRESH_ods_cust_preferences_t_distinct_values_table_stats (col_id int, distinct_values bigint) Row format delimited Fields terminated by '\t' Lines terminated by '\n'  Stored as textfile ;</v>
      </c>
      <c r="AJ26" t="s">
        <v>5354</v>
      </c>
      <c r="AM26" s="16" t="str">
        <f t="shared" si="10"/>
        <v>insert into table db_custscience_interns.col_15_DB_CUSTBASE_PRODREFRESH_ods_cust_preferences_t_distinct_values_table_stats select '15' as col_id, count (distinct UPDT_TMST) as distinct_values</v>
      </c>
      <c r="AN26" t="s">
        <v>5355</v>
      </c>
      <c r="AQ26" s="16" t="str">
        <f t="shared" si="15"/>
        <v>insert into table db_custscience_interns.SUMMARY_of_DB_CUSTBASE_PRODREFRESH_ods_cust_preferences_t_distinct_values_table_stats select col_id, distinct_values from db_custscience_interns.col_15_DB_CUSTBASE_PRODREFRESH_ods_cust_preferences_t_distinct_values_table_stats ;</v>
      </c>
      <c r="AR26" t="s">
        <v>5356</v>
      </c>
      <c r="AT26" s="212" t="s">
        <v>5357</v>
      </c>
      <c r="AU26" s="212">
        <v>10</v>
      </c>
      <c r="AV26" s="212">
        <v>19</v>
      </c>
      <c r="AX26" s="16" t="str">
        <f t="shared" si="11"/>
        <v>drop table db_custscience_interns.col_15_DB_CUSTBASE_PRODREFRESH_ods_cust_preferences_t_distinct_values_table_stats;</v>
      </c>
      <c r="AY26" t="s">
        <v>5358</v>
      </c>
      <c r="BA26" s="16" t="str">
        <f t="shared" si="12"/>
        <v>create table db_custscience_interns.col_15_DB_CUSTBASE_PRODREFRESH_ods_cust_preferences_t_null_value_count_table_stats (col_id int, null_value_count bigint) Row format delimited Fields terminated by '\t' Lines terminated by '\n'  Stored as textfile ;</v>
      </c>
      <c r="BB26" t="s">
        <v>5359</v>
      </c>
      <c r="BE26" s="16" t="str">
        <f t="shared" si="4"/>
        <v xml:space="preserve">insert into table db_custscience_interns.col_15_DB_CUSTBASE_PRODREFRESH_ods_cust_preferences_t_null_value_count_table_stats select '15' as col_id, count (customer_key) as null_value_count where UPDT_TMST IS NULL </v>
      </c>
      <c r="BF26" t="s">
        <v>5360</v>
      </c>
      <c r="BI26" s="16" t="str">
        <f t="shared" si="13"/>
        <v>insert into table db_custscience_interns.SUMMARY_of_DB_CUSTBASE_PRODREFRESH_ods_cust_preferences_t_null_value_count_table_stats select col_id, null_value_count from db_custscience_interns.col_15_DB_CUSTBASE_PRODREFRESH_ods_cust_preferences_t_null_value_count_table_stats ;</v>
      </c>
      <c r="BJ26" t="s">
        <v>5361</v>
      </c>
      <c r="BL26" s="212" t="s">
        <v>5362</v>
      </c>
      <c r="BM26" s="212">
        <v>10</v>
      </c>
      <c r="BN26" s="212">
        <v>0</v>
      </c>
      <c r="BP26" s="16" t="str">
        <f t="shared" si="14"/>
        <v>drop table db_custscience_interns.col_15_DB_CUSTBASE_PRODREFRESH_ods_cust_preferences_t_null_value_count_table_stats ;</v>
      </c>
      <c r="BQ26" t="s">
        <v>5363</v>
      </c>
    </row>
    <row r="27" spans="1:69">
      <c r="AN27" t="s">
        <v>4089</v>
      </c>
      <c r="BF27" t="s">
        <v>4089</v>
      </c>
    </row>
    <row r="28" spans="1:69">
      <c r="A28" s="222" t="s">
        <v>5364</v>
      </c>
      <c r="R28"/>
      <c r="S28"/>
      <c r="T28"/>
      <c r="U28"/>
      <c r="V28"/>
      <c r="W28"/>
      <c r="X28"/>
      <c r="Y28"/>
      <c r="Z28"/>
      <c r="AA28"/>
      <c r="AB28"/>
      <c r="AC28"/>
      <c r="AD28"/>
      <c r="AE28"/>
      <c r="AF28"/>
      <c r="AG28"/>
      <c r="AH28"/>
      <c r="AI28"/>
      <c r="AZ28"/>
      <c r="BI28"/>
    </row>
    <row r="29" spans="1:69">
      <c r="A29" s="222" t="s">
        <v>5365</v>
      </c>
      <c r="R29"/>
      <c r="S29"/>
      <c r="T29"/>
      <c r="U29"/>
      <c r="V29"/>
      <c r="W29"/>
      <c r="X29"/>
      <c r="Y29"/>
      <c r="Z29"/>
      <c r="AA29"/>
      <c r="AB29"/>
      <c r="AC29"/>
      <c r="AD29"/>
      <c r="AE29"/>
      <c r="AF29"/>
      <c r="AG29"/>
      <c r="AH29"/>
      <c r="AI29"/>
      <c r="AZ29"/>
      <c r="BI29"/>
    </row>
  </sheetData>
  <pageMargins left="0.7" right="0.7" top="0.75" bottom="0.75" header="0.3" footer="0.3"/>
  <pageSetup orientation="portrait" horizontalDpi="0" verticalDpi="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30"/>
  <sheetViews>
    <sheetView topLeftCell="B1"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3" max="53" width="18.42578125" customWidth="1"/>
    <col min="56" max="56" width="4" customWidth="1"/>
    <col min="57" max="57" width="31.42578125" customWidth="1"/>
    <col min="58" max="58" width="25.42578125" customWidth="1"/>
    <col min="59" max="59" width="22.28515625" customWidth="1"/>
    <col min="60" max="60" width="8.85546875" hidden="1" customWidth="1"/>
    <col min="61" max="61" width="8.85546875" style="16"/>
    <col min="62" max="62" width="19.7109375" customWidth="1"/>
    <col min="63" max="63" width="16.140625" customWidth="1"/>
    <col min="64" max="64" width="17.140625" customWidth="1"/>
    <col min="66" max="66" width="10.85546875" customWidth="1"/>
  </cols>
  <sheetData>
    <row r="1" spans="1:73" ht="19.5" thickBot="1">
      <c r="G1" s="218" t="str">
        <f>UPPER(H5)</f>
        <v>ODS_CUST_RWRD_HIST_T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DB_CUSTBASE_PRODREFRESH.ods_cust_rwrd_hist_t acquisition_date = "22-APR-17" limit 10000;'&gt;DB_CUSTBASE_PRODREFRESH_DB_CUSTBASE_PRODREFRESH.ods_cust_rwrd_hist_t_10k_sample.txt;</v>
      </c>
    </row>
    <row r="4" spans="1:73" ht="15.75" thickBot="1">
      <c r="G4" s="3" t="s">
        <v>88</v>
      </c>
      <c r="H4" s="219" t="str">
        <f>LEFT(H6,(FIND(".",H6)-1))</f>
        <v>DB_CUSTBASE_PRODREFRESH</v>
      </c>
      <c r="I4" s="219"/>
      <c r="J4" s="219"/>
      <c r="K4" s="219"/>
      <c r="L4" s="219"/>
      <c r="M4" s="219"/>
      <c r="N4" s="40" t="s">
        <v>108</v>
      </c>
      <c r="AM4" s="15" t="s">
        <v>4049</v>
      </c>
      <c r="BE4" s="15" t="s">
        <v>4049</v>
      </c>
      <c r="BU4" t="s">
        <v>5366</v>
      </c>
    </row>
    <row r="5" spans="1:73">
      <c r="B5" s="9"/>
      <c r="G5" s="3" t="s">
        <v>89</v>
      </c>
      <c r="H5" s="219" t="str">
        <f>RIGHT(H6,(LEN(H6)-(FIND(".",H6))))</f>
        <v>ods_cust_rwrd_hist_t</v>
      </c>
      <c r="I5" s="219"/>
      <c r="J5" s="219"/>
      <c r="K5" s="219"/>
      <c r="L5" s="219"/>
      <c r="M5" s="219"/>
      <c r="AM5" s="60" t="s">
        <v>5367</v>
      </c>
      <c r="BE5" s="60" t="s">
        <v>5368</v>
      </c>
    </row>
    <row r="6" spans="1:73">
      <c r="G6" s="3" t="s">
        <v>90</v>
      </c>
      <c r="H6" s="5" t="s">
        <v>4449</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tr">
        <f>"select * from db_custscience_interns."&amp;"SUMMARY_of_"&amp;$H$4&amp;"_"&amp;$H$5&amp;"_distinct_values_table_stats"</f>
        <v>select * from db_custscience_interns.SUMMARY_of_DB_CUSTBASE_PRODREFRESH_ods_cust_rwrd_hist_t_distinct_values_table_stats</v>
      </c>
      <c r="BL8" t="str">
        <f>"select * from db_custscience_interns."&amp;"SUMMARY_of_"&amp;$H$4&amp;"_"&amp;$H$5&amp;"_null_value_count_table_stats"</f>
        <v>select * from db_custscience_interns.SUMMARY_of_DB_CUSTBASE_PRODREFRESH_ods_cust_rwrd_hist_t_null_value_count_table_stats</v>
      </c>
    </row>
    <row r="9" spans="1:73">
      <c r="A9" t="s">
        <v>5369</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DB_CUSTBASE_PRODREFRESH.ods_cust_rwrd_hist_t</v>
      </c>
      <c r="AN11" s="205" t="s">
        <v>5202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db_custscience_interns.SUMMARY_of_DB_CUSTBASE_PRODREFRESH_ods_cust_rwrd_hist_t_distinct_values_table_stats (col_id int, distinct_values bigint) Row format delimited Fields terminated by '\t' Lines terminated by '\n'  Stored as textfile ;</v>
      </c>
      <c r="AR11" s="205" t="s">
        <v>5203</v>
      </c>
      <c r="BE11" s="209" t="str">
        <f>"from "&amp;$H$6</f>
        <v>from DB_CUSTBASE_PRODREFRESH.ods_cust_rwrd_hist_t</v>
      </c>
      <c r="BF11" s="32" t="s">
        <v>5202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db_custscience_interns.SUMMARY_of_DB_CUSTBASE_PRODREFRESH_ods_cust_rwrd_hist_t_null_value_count_table_stats (col_id int, null_value_count bigint) Row format delimited Fields terminated by '\t' Lines terminated by '\n'  Stored as textfile ;</v>
      </c>
      <c r="BJ11" s="32" t="s">
        <v>5204</v>
      </c>
      <c r="BL11" s="212" t="s">
        <v>2</v>
      </c>
    </row>
    <row r="12" spans="1:73">
      <c r="A12" s="222" t="s">
        <v>4677</v>
      </c>
      <c r="B12" s="16" t="str">
        <f>TRIM(A12)</f>
        <v>cust_key            bigint                                  </v>
      </c>
      <c r="C12" s="20">
        <f>SEARCH(" ",B12)</f>
        <v>10</v>
      </c>
      <c r="D12" s="20">
        <f>IFERROR(SEARCH(" ",B12,C12+1),0)</f>
        <v>12</v>
      </c>
      <c r="E12" s="20">
        <f>LEN(B12)</f>
        <v>60</v>
      </c>
      <c r="F12" s="20"/>
      <c r="G12" s="62" t="str">
        <f t="shared" ref="G12:G27" si="0">UPPER(LEFT(B12,C12-1))</f>
        <v>CUST_KEY </v>
      </c>
      <c r="H12" s="62" t="str">
        <f t="shared" ref="H12:H27" si="1">TRIM(RIGHT(A12,LEN(A12) - (C12+1)))</f>
        <v>        bigint                                  </v>
      </c>
      <c r="I12" s="223">
        <v>1</v>
      </c>
      <c r="J12" s="224">
        <f t="shared" ref="J12:J27" si="2">VLOOKUP($I12,$AU:$AV,2,FALSE)</f>
        <v>14653100</v>
      </c>
      <c r="K12" s="224">
        <f t="shared" ref="K12:K27"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db_custscience_interns.col_1_DB_CUSTBASE_PRODREFRESH_ods_cust_rwrd_hist_t_distinct_values_table_stats (col_id int, distinct_values bigint) Row format delimited Fields terminated by '\t' Lines terminated by '\n'  Stored as textfile ;</v>
      </c>
      <c r="AJ12" t="s">
        <v>5206</v>
      </c>
      <c r="AM12" s="16" t="str">
        <f>"insert into table "&amp;"db_custscience_interns."&amp;$AH12&amp;"_"&amp;$H$4&amp;"_"&amp;$H$5&amp;"_distinct_values_table_stats select "&amp;"'"&amp;$I12&amp;"'"&amp;" as col_id, count (distinct "&amp;$G12&amp;") as distinct_values"</f>
        <v>insert into table db_custscience_interns.col_1_DB_CUSTBASE_PRODREFRESH_ods_cust_rwrd_hist_t_distinct_values_table_stats select '1' as col_id, count (distinct CUST_KEY ) as distinct_values</v>
      </c>
      <c r="AN12" t="s">
        <v>5207</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db_custscience_interns.SUMMARY_of_DB_CUSTBASE_PRODREFRESH_ods_cust_rwrd_hist_t_distinct_values_table_stats select col_id, distinct_values from db_custscience_interns.col_1_DB_CUSTBASE_PRODREFRESH_ods_cust_rwrd_hist_t_distinct_values_table_stats ;</v>
      </c>
      <c r="AR12" t="s">
        <v>5208</v>
      </c>
      <c r="AT12" s="212" t="s">
        <v>5370</v>
      </c>
      <c r="AU12" s="212">
        <v>1</v>
      </c>
      <c r="AV12" s="212">
        <v>14653100</v>
      </c>
      <c r="AX12" s="16" t="str">
        <f>"drop table db_custscience_interns."&amp;$AH12&amp;"_"&amp;$H$4&amp;"_"&amp;$H$5&amp;"_distinct_values_table_stats;"</f>
        <v>drop table db_custscience_interns.col_1_DB_CUSTBASE_PRODREFRESH_ods_cust_rwrd_hist_t_distinct_values_table_stats;</v>
      </c>
      <c r="AY12" t="s">
        <v>5210</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db_custscience_interns.col_1_DB_CUSTBASE_PRODREFRESH_ods_cust_rwrd_hist_t_null_value_count_table_stats (col_id int, null_value_count bigint) Row format delimited Fields terminated by '\t' Lines terminated by '\n'  Stored as textfile ;</v>
      </c>
      <c r="BB12" t="s">
        <v>5211</v>
      </c>
      <c r="BE12" s="16" t="str">
        <f t="shared" ref="BE12:BE27" si="4">"insert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db_custscience_interns.col_1_DB_CUSTBASE_PRODREFRESH_ods_cust_rwrd_hist_t_null_value_count_table_stats select '1' as col_id, count (cust_key) as null_value_count where CUST_KEY  IS NULL </v>
      </c>
      <c r="BF12" t="s">
        <v>5371</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db_custscience_interns.SUMMARY_of_DB_CUSTBASE_PRODREFRESH_ods_cust_rwrd_hist_t_null_value_count_table_stats select col_id, null_value_count from db_custscience_interns.col_1_DB_CUSTBASE_PRODREFRESH_ods_cust_rwrd_hist_t_null_value_count_table_stats ;</v>
      </c>
      <c r="BJ12" t="s">
        <v>5213</v>
      </c>
      <c r="BL12" s="212" t="s">
        <v>5214</v>
      </c>
      <c r="BM12" s="212">
        <v>1</v>
      </c>
      <c r="BN12" s="212">
        <v>0</v>
      </c>
      <c r="BP12" s="16" t="str">
        <f>"drop table db_custscience_interns."&amp;$AH12&amp;"_"&amp;$H$4&amp;"_"&amp;$H$5&amp;"_null_value_count_table_stats ;"</f>
        <v>drop table db_custscience_interns.col_1_DB_CUSTBASE_PRODREFRESH_ods_cust_rwrd_hist_t_null_value_count_table_stats ;</v>
      </c>
      <c r="BQ12" t="s">
        <v>5215</v>
      </c>
    </row>
    <row r="13" spans="1:73">
      <c r="A13" s="222" t="s">
        <v>5372</v>
      </c>
      <c r="B13" s="16" t="str">
        <f t="shared" ref="B13:B27" si="5">TRIM(A13)</f>
        <v>brnd_key            int                                     </v>
      </c>
      <c r="C13" s="20">
        <f t="shared" ref="C13:C27" si="6">SEARCH(" ",B13)</f>
        <v>10</v>
      </c>
      <c r="D13" s="20">
        <f t="shared" ref="D13:D27" si="7">IFERROR(SEARCH(" ",B13,C13+1),0)</f>
        <v>12</v>
      </c>
      <c r="E13" s="20"/>
      <c r="F13" s="20"/>
      <c r="G13" s="36" t="str">
        <f t="shared" si="0"/>
        <v>BRND_KEY </v>
      </c>
      <c r="H13" s="36" t="str">
        <f t="shared" si="1"/>
        <v>        int                                     </v>
      </c>
      <c r="I13" s="226">
        <v>2</v>
      </c>
      <c r="J13" s="224">
        <f t="shared" si="2"/>
        <v>4</v>
      </c>
      <c r="K13" s="224">
        <f t="shared" si="3"/>
        <v>163</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7" si="8">"col_"&amp;I13</f>
        <v>col_2</v>
      </c>
      <c r="AI13" s="196" t="str">
        <f t="shared" ref="AI13:AI27"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db_custscience_interns.col_2_DB_CUSTBASE_PRODREFRESH_ods_cust_rwrd_hist_t_distinct_values_table_stats (col_id int, distinct_values bigint) Row format delimited Fields terminated by '\t' Lines terminated by '\n'  Stored as textfile ;</v>
      </c>
      <c r="AJ13" t="s">
        <v>5217</v>
      </c>
      <c r="AM13" s="16" t="str">
        <f t="shared" ref="AM13:AM27" si="10">"insert into table "&amp;"db_custscience_interns."&amp;$AH13&amp;"_"&amp;$H$4&amp;"_"&amp;$H$5&amp;"_distinct_values_table_stats select "&amp;"'"&amp;$I13&amp;"'"&amp;" as col_id, count (distinct "&amp;$G13&amp;") as distinct_values"</f>
        <v>insert into table db_custscience_interns.col_2_DB_CUSTBASE_PRODREFRESH_ods_cust_rwrd_hist_t_distinct_values_table_stats select '2' as col_id, count (distinct BRND_KEY ) as distinct_values</v>
      </c>
      <c r="AN13" t="s">
        <v>5373</v>
      </c>
      <c r="AQ13" s="16" t="str">
        <f t="shared" ref="AQ13:AQ27"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db_custscience_interns.SUMMARY_of_DB_CUSTBASE_PRODREFRESH_ods_cust_rwrd_hist_t_distinct_values_table_stats select col_id, distinct_values from db_custscience_interns.col_2_DB_CUSTBASE_PRODREFRESH_ods_cust_rwrd_hist_t_distinct_values_table_stats ;</v>
      </c>
      <c r="AR13" t="s">
        <v>5219</v>
      </c>
      <c r="AT13" s="212" t="s">
        <v>5374</v>
      </c>
      <c r="AU13" s="212">
        <v>2</v>
      </c>
      <c r="AV13" s="212">
        <v>4</v>
      </c>
      <c r="AX13" s="16" t="str">
        <f t="shared" ref="AX13:AX27" si="12">"drop table db_custscience_interns."&amp;$AH13&amp;"_"&amp;$H$4&amp;"_"&amp;$H$5&amp;"_distinct_values_table_stats;"</f>
        <v>drop table db_custscience_interns.col_2_DB_CUSTBASE_PRODREFRESH_ods_cust_rwrd_hist_t_distinct_values_table_stats;</v>
      </c>
      <c r="AY13" t="s">
        <v>5221</v>
      </c>
      <c r="BA13" s="16" t="str">
        <f t="shared" ref="BA13:BA27"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db_custscience_interns.col_2_DB_CUSTBASE_PRODREFRESH_ods_cust_rwrd_hist_t_null_value_count_table_stats (col_id int, null_value_count bigint) Row format delimited Fields terminated by '\t' Lines terminated by '\n'  Stored as textfile ;</v>
      </c>
      <c r="BB13" t="s">
        <v>5222</v>
      </c>
      <c r="BE13" s="16" t="str">
        <f t="shared" si="4"/>
        <v xml:space="preserve">insert into table db_custscience_interns.col_2_DB_CUSTBASE_PRODREFRESH_ods_cust_rwrd_hist_t_null_value_count_table_stats select '2' as col_id, count (cust_key) as null_value_count where BRND_KEY  IS NULL </v>
      </c>
      <c r="BF13" t="s">
        <v>5375</v>
      </c>
      <c r="BI13" s="16" t="str">
        <f t="shared" ref="BI13:BI27"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db_custscience_interns.SUMMARY_of_DB_CUSTBASE_PRODREFRESH_ods_cust_rwrd_hist_t_null_value_count_table_stats select col_id, null_value_count from db_custscience_interns.col_2_DB_CUSTBASE_PRODREFRESH_ods_cust_rwrd_hist_t_null_value_count_table_stats ;</v>
      </c>
      <c r="BJ13" t="s">
        <v>5224</v>
      </c>
      <c r="BL13" s="212" t="s">
        <v>5376</v>
      </c>
      <c r="BM13" s="212">
        <v>2</v>
      </c>
      <c r="BN13" s="212">
        <v>163</v>
      </c>
      <c r="BP13" s="16" t="str">
        <f t="shared" ref="BP13:BP27" si="15">"drop table db_custscience_interns."&amp;$AH13&amp;"_"&amp;$H$4&amp;"_"&amp;$H$5&amp;"_null_value_count_table_stats ;"</f>
        <v>drop table db_custscience_interns.col_2_DB_CUSTBASE_PRODREFRESH_ods_cust_rwrd_hist_t_null_value_count_table_stats ;</v>
      </c>
      <c r="BQ13" t="s">
        <v>5226</v>
      </c>
    </row>
    <row r="14" spans="1:73">
      <c r="A14" s="222" t="s">
        <v>5377</v>
      </c>
      <c r="B14" s="16" t="str">
        <f t="shared" si="5"/>
        <v>ctry_key            int                                     </v>
      </c>
      <c r="C14" s="20">
        <f t="shared" si="6"/>
        <v>10</v>
      </c>
      <c r="D14" s="20">
        <f t="shared" si="7"/>
        <v>12</v>
      </c>
      <c r="E14" s="20"/>
      <c r="F14" s="20"/>
      <c r="G14" s="36" t="str">
        <f t="shared" si="0"/>
        <v>CTRY_KEY </v>
      </c>
      <c r="H14" s="36" t="str">
        <f t="shared" si="1"/>
        <v>        int                                     </v>
      </c>
      <c r="I14" s="226">
        <v>3</v>
      </c>
      <c r="J14" s="224">
        <f t="shared" si="2"/>
        <v>1</v>
      </c>
      <c r="K14" s="224">
        <f t="shared" si="3"/>
        <v>170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db_custscience_interns.col_3_DB_CUSTBASE_PRODREFRESH_ods_cust_rwrd_hist_t_distinct_values_table_stats (col_id int, distinct_values bigint) Row format delimited Fields terminated by '\t' Lines terminated by '\n'  Stored as textfile ;</v>
      </c>
      <c r="AJ14" t="s">
        <v>5228</v>
      </c>
      <c r="AM14" s="16" t="str">
        <f t="shared" si="10"/>
        <v>insert into table db_custscience_interns.col_3_DB_CUSTBASE_PRODREFRESH_ods_cust_rwrd_hist_t_distinct_values_table_stats select '3' as col_id, count (distinct CTRY_KEY ) as distinct_values</v>
      </c>
      <c r="AN14" t="s">
        <v>5229</v>
      </c>
      <c r="AQ14" s="16" t="str">
        <f t="shared" si="11"/>
        <v>insert into table db_custscience_interns.SUMMARY_of_DB_CUSTBASE_PRODREFRESH_ods_cust_rwrd_hist_t_distinct_values_table_stats select col_id, distinct_values from db_custscience_interns.col_3_DB_CUSTBASE_PRODREFRESH_ods_cust_rwrd_hist_t_distinct_values_table_stats ;</v>
      </c>
      <c r="AR14" t="s">
        <v>5230</v>
      </c>
      <c r="AT14" s="212" t="s">
        <v>5378</v>
      </c>
      <c r="AU14" s="212">
        <v>11</v>
      </c>
      <c r="AV14" s="212">
        <v>2</v>
      </c>
      <c r="AX14" s="16" t="str">
        <f t="shared" si="12"/>
        <v>drop table db_custscience_interns.col_3_DB_CUSTBASE_PRODREFRESH_ods_cust_rwrd_hist_t_distinct_values_table_stats;</v>
      </c>
      <c r="AY14" t="s">
        <v>5232</v>
      </c>
      <c r="BA14" s="16" t="str">
        <f t="shared" si="13"/>
        <v>create table db_custscience_interns.col_3_DB_CUSTBASE_PRODREFRESH_ods_cust_rwrd_hist_t_null_value_count_table_stats (col_id int, null_value_count bigint) Row format delimited Fields terminated by '\t' Lines terminated by '\n'  Stored as textfile ;</v>
      </c>
      <c r="BB14" t="s">
        <v>5233</v>
      </c>
      <c r="BE14" s="16" t="str">
        <f t="shared" si="4"/>
        <v xml:space="preserve">insert into table db_custscience_interns.col_3_DB_CUSTBASE_PRODREFRESH_ods_cust_rwrd_hist_t_null_value_count_table_stats select '3' as col_id, count (cust_key) as null_value_count where CTRY_KEY  IS NULL </v>
      </c>
      <c r="BF14" t="s">
        <v>5379</v>
      </c>
      <c r="BI14" s="16" t="str">
        <f t="shared" si="14"/>
        <v>insert into table db_custscience_interns.SUMMARY_of_DB_CUSTBASE_PRODREFRESH_ods_cust_rwrd_hist_t_null_value_count_table_stats select col_id, null_value_count from db_custscience_interns.col_3_DB_CUSTBASE_PRODREFRESH_ods_cust_rwrd_hist_t_null_value_count_table_stats ;</v>
      </c>
      <c r="BJ14" t="s">
        <v>5235</v>
      </c>
      <c r="BL14" s="212" t="s">
        <v>5236</v>
      </c>
      <c r="BM14" s="212">
        <v>11</v>
      </c>
      <c r="BN14" s="212">
        <v>0</v>
      </c>
      <c r="BP14" s="16" t="str">
        <f t="shared" si="15"/>
        <v>drop table db_custscience_interns.col_3_DB_CUSTBASE_PRODREFRESH_ods_cust_rwrd_hist_t_null_value_count_table_stats ;</v>
      </c>
      <c r="BQ14" t="s">
        <v>5237</v>
      </c>
    </row>
    <row r="15" spans="1:73">
      <c r="A15" s="222" t="s">
        <v>5380</v>
      </c>
      <c r="B15" s="16" t="str">
        <f t="shared" si="5"/>
        <v>rwrd_cert_nbr_12    string                                  </v>
      </c>
      <c r="C15" s="20">
        <f t="shared" si="6"/>
        <v>18</v>
      </c>
      <c r="D15" s="20">
        <f t="shared" si="7"/>
        <v>20</v>
      </c>
      <c r="E15" s="20"/>
      <c r="F15" s="20"/>
      <c r="G15" s="36" t="str">
        <f t="shared" si="0"/>
        <v>RWRD_CERT_NBR_12 </v>
      </c>
      <c r="H15" s="36" t="str">
        <f t="shared" si="1"/>
        <v>string                                  </v>
      </c>
      <c r="I15" s="226">
        <v>4</v>
      </c>
      <c r="J15" s="224">
        <f t="shared" si="2"/>
        <v>146735857</v>
      </c>
      <c r="K15" s="224">
        <f t="shared" si="3"/>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db_custscience_interns.col_4_DB_CUSTBASE_PRODREFRESH_ods_cust_rwrd_hist_t_distinct_values_table_stats (col_id int, distinct_values bigint) Row format delimited Fields terminated by '\t' Lines terminated by '\n'  Stored as textfile ;</v>
      </c>
      <c r="AJ15" t="s">
        <v>5239</v>
      </c>
      <c r="AM15" s="16" t="str">
        <f t="shared" si="10"/>
        <v>insert into table db_custscience_interns.col_4_DB_CUSTBASE_PRODREFRESH_ods_cust_rwrd_hist_t_distinct_values_table_stats select '4' as col_id, count (distinct RWRD_CERT_NBR_12 ) as distinct_values</v>
      </c>
      <c r="AN15" t="s">
        <v>5240</v>
      </c>
      <c r="AQ15" s="16" t="str">
        <f t="shared" si="11"/>
        <v>insert into table db_custscience_interns.SUMMARY_of_DB_CUSTBASE_PRODREFRESH_ods_cust_rwrd_hist_t_distinct_values_table_stats select col_id, distinct_values from db_custscience_interns.col_4_DB_CUSTBASE_PRODREFRESH_ods_cust_rwrd_hist_t_distinct_values_table_stats ;</v>
      </c>
      <c r="AR15" t="s">
        <v>5241</v>
      </c>
      <c r="AT15" s="212" t="s">
        <v>5381</v>
      </c>
      <c r="AU15" s="212">
        <v>12</v>
      </c>
      <c r="AV15" s="212">
        <v>117</v>
      </c>
      <c r="AX15" s="16" t="str">
        <f t="shared" si="12"/>
        <v>drop table db_custscience_interns.col_4_DB_CUSTBASE_PRODREFRESH_ods_cust_rwrd_hist_t_distinct_values_table_stats;</v>
      </c>
      <c r="AY15" t="s">
        <v>5243</v>
      </c>
      <c r="BA15" s="16" t="str">
        <f t="shared" si="13"/>
        <v>create table db_custscience_interns.col_4_DB_CUSTBASE_PRODREFRESH_ods_cust_rwrd_hist_t_null_value_count_table_stats (col_id int, null_value_count bigint) Row format delimited Fields terminated by '\t' Lines terminated by '\n'  Stored as textfile ;</v>
      </c>
      <c r="BB15" t="s">
        <v>5244</v>
      </c>
      <c r="BE15" s="16" t="str">
        <f t="shared" si="4"/>
        <v xml:space="preserve">insert into table db_custscience_interns.col_4_DB_CUSTBASE_PRODREFRESH_ods_cust_rwrd_hist_t_null_value_count_table_stats select '4' as col_id, count (cust_key) as null_value_count where RWRD_CERT_NBR_12  IS NULL </v>
      </c>
      <c r="BF15" t="s">
        <v>5382</v>
      </c>
      <c r="BI15" s="16" t="str">
        <f t="shared" si="14"/>
        <v>insert into table db_custscience_interns.SUMMARY_of_DB_CUSTBASE_PRODREFRESH_ods_cust_rwrd_hist_t_null_value_count_table_stats select col_id, null_value_count from db_custscience_interns.col_4_DB_CUSTBASE_PRODREFRESH_ods_cust_rwrd_hist_t_null_value_count_table_stats ;</v>
      </c>
      <c r="BJ15" t="s">
        <v>5246</v>
      </c>
      <c r="BL15" s="212" t="s">
        <v>4598</v>
      </c>
      <c r="BM15" s="212">
        <v>12</v>
      </c>
      <c r="BN15" s="212">
        <v>0</v>
      </c>
      <c r="BP15" s="16" t="str">
        <f t="shared" si="15"/>
        <v>drop table db_custscience_interns.col_4_DB_CUSTBASE_PRODREFRESH_ods_cust_rwrd_hist_t_null_value_count_table_stats ;</v>
      </c>
      <c r="BQ15" t="s">
        <v>5247</v>
      </c>
    </row>
    <row r="16" spans="1:73">
      <c r="A16" s="222" t="s">
        <v>5383</v>
      </c>
      <c r="B16" s="16" t="str">
        <f t="shared" si="5"/>
        <v>rwrd_cert_nbr_16    string                                  </v>
      </c>
      <c r="C16" s="20">
        <f t="shared" si="6"/>
        <v>18</v>
      </c>
      <c r="D16" s="20">
        <f t="shared" si="7"/>
        <v>20</v>
      </c>
      <c r="E16" s="20"/>
      <c r="F16" s="20"/>
      <c r="G16" s="36" t="str">
        <f t="shared" si="0"/>
        <v>RWRD_CERT_NBR_16 </v>
      </c>
      <c r="H16" s="36" t="str">
        <f t="shared" si="1"/>
        <v>string                                  </v>
      </c>
      <c r="I16" s="226">
        <v>5</v>
      </c>
      <c r="J16" s="224">
        <f t="shared" si="2"/>
        <v>146735857</v>
      </c>
      <c r="K16" s="224">
        <f t="shared" si="3"/>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db_custscience_interns.col_5_DB_CUSTBASE_PRODREFRESH_ods_cust_rwrd_hist_t_distinct_values_table_stats (col_id int, distinct_values bigint) Row format delimited Fields terminated by '\t' Lines terminated by '\n'  Stored as textfile ;</v>
      </c>
      <c r="AJ16" t="s">
        <v>5249</v>
      </c>
      <c r="AM16" s="16" t="str">
        <f t="shared" si="10"/>
        <v>insert into table db_custscience_interns.col_5_DB_CUSTBASE_PRODREFRESH_ods_cust_rwrd_hist_t_distinct_values_table_stats select '5' as col_id, count (distinct RWRD_CERT_NBR_16 ) as distinct_values</v>
      </c>
      <c r="AN16" t="s">
        <v>5250</v>
      </c>
      <c r="AQ16" s="16" t="str">
        <f t="shared" si="11"/>
        <v>insert into table db_custscience_interns.SUMMARY_of_DB_CUSTBASE_PRODREFRESH_ods_cust_rwrd_hist_t_distinct_values_table_stats select col_id, distinct_values from db_custscience_interns.col_5_DB_CUSTBASE_PRODREFRESH_ods_cust_rwrd_hist_t_distinct_values_table_stats ;</v>
      </c>
      <c r="AR16" t="s">
        <v>5251</v>
      </c>
      <c r="AT16" s="212" t="s">
        <v>5384</v>
      </c>
      <c r="AU16" s="212">
        <v>13</v>
      </c>
      <c r="AV16" s="212">
        <v>4335</v>
      </c>
      <c r="AX16" s="16" t="str">
        <f t="shared" si="12"/>
        <v>drop table db_custscience_interns.col_5_DB_CUSTBASE_PRODREFRESH_ods_cust_rwrd_hist_t_distinct_values_table_stats;</v>
      </c>
      <c r="AY16" t="s">
        <v>5253</v>
      </c>
      <c r="BA16" s="16" t="str">
        <f t="shared" si="13"/>
        <v>create table db_custscience_interns.col_5_DB_CUSTBASE_PRODREFRESH_ods_cust_rwrd_hist_t_null_value_count_table_stats (col_id int, null_value_count bigint) Row format delimited Fields terminated by '\t' Lines terminated by '\n'  Stored as textfile ;</v>
      </c>
      <c r="BB16" t="s">
        <v>5254</v>
      </c>
      <c r="BE16" s="16" t="str">
        <f t="shared" si="4"/>
        <v xml:space="preserve">insert into table db_custscience_interns.col_5_DB_CUSTBASE_PRODREFRESH_ods_cust_rwrd_hist_t_null_value_count_table_stats select '5' as col_id, count (cust_key) as null_value_count where RWRD_CERT_NBR_16  IS NULL </v>
      </c>
      <c r="BF16" t="s">
        <v>5385</v>
      </c>
      <c r="BI16" s="16" t="str">
        <f t="shared" si="14"/>
        <v>insert into table db_custscience_interns.SUMMARY_of_DB_CUSTBASE_PRODREFRESH_ods_cust_rwrd_hist_t_null_value_count_table_stats select col_id, null_value_count from db_custscience_interns.col_5_DB_CUSTBASE_PRODREFRESH_ods_cust_rwrd_hist_t_null_value_count_table_stats ;</v>
      </c>
      <c r="BJ16" t="s">
        <v>5256</v>
      </c>
      <c r="BL16" s="212" t="s">
        <v>5257</v>
      </c>
      <c r="BM16" s="212">
        <v>13</v>
      </c>
      <c r="BN16" s="212">
        <v>0</v>
      </c>
      <c r="BP16" s="16" t="str">
        <f t="shared" si="15"/>
        <v>drop table db_custscience_interns.col_5_DB_CUSTBASE_PRODREFRESH_ods_cust_rwrd_hist_t_null_value_count_table_stats ;</v>
      </c>
      <c r="BQ16" t="s">
        <v>5258</v>
      </c>
    </row>
    <row r="17" spans="1:69">
      <c r="A17" s="222" t="s">
        <v>5386</v>
      </c>
      <c r="B17" s="16" t="str">
        <f t="shared" si="5"/>
        <v>cert_amt            bigint                                  </v>
      </c>
      <c r="C17" s="20">
        <f t="shared" si="6"/>
        <v>10</v>
      </c>
      <c r="D17" s="20">
        <f t="shared" si="7"/>
        <v>12</v>
      </c>
      <c r="E17" s="20"/>
      <c r="F17" s="20"/>
      <c r="G17" s="36" t="str">
        <f t="shared" si="0"/>
        <v>CERT_AMT </v>
      </c>
      <c r="H17" s="36" t="str">
        <f t="shared" si="1"/>
        <v>        bigint                                  </v>
      </c>
      <c r="I17" s="226">
        <v>6</v>
      </c>
      <c r="J17" s="224">
        <f t="shared" si="2"/>
        <v>10</v>
      </c>
      <c r="K17" s="224">
        <f t="shared" si="3"/>
        <v>0</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db_custscience_interns.col_6_DB_CUSTBASE_PRODREFRESH_ods_cust_rwrd_hist_t_distinct_values_table_stats (col_id int, distinct_values bigint) Row format delimited Fields terminated by '\t' Lines terminated by '\n'  Stored as textfile ;</v>
      </c>
      <c r="AJ17" t="s">
        <v>5260</v>
      </c>
      <c r="AM17" s="16" t="str">
        <f t="shared" si="10"/>
        <v>insert into table db_custscience_interns.col_6_DB_CUSTBASE_PRODREFRESH_ods_cust_rwrd_hist_t_distinct_values_table_stats select '6' as col_id, count (distinct CERT_AMT ) as distinct_values</v>
      </c>
      <c r="AN17" t="s">
        <v>5261</v>
      </c>
      <c r="AQ17" s="16" t="str">
        <f t="shared" si="11"/>
        <v>insert into table db_custscience_interns.SUMMARY_of_DB_CUSTBASE_PRODREFRESH_ods_cust_rwrd_hist_t_distinct_values_table_stats select col_id, distinct_values from db_custscience_interns.col_6_DB_CUSTBASE_PRODREFRESH_ods_cust_rwrd_hist_t_distinct_values_table_stats ;</v>
      </c>
      <c r="AR17" t="s">
        <v>5262</v>
      </c>
      <c r="AT17" s="212" t="s">
        <v>5387</v>
      </c>
      <c r="AU17" s="212">
        <v>14</v>
      </c>
      <c r="AV17" s="212">
        <v>49</v>
      </c>
      <c r="AX17" s="16" t="str">
        <f t="shared" si="12"/>
        <v>drop table db_custscience_interns.col_6_DB_CUSTBASE_PRODREFRESH_ods_cust_rwrd_hist_t_distinct_values_table_stats;</v>
      </c>
      <c r="AY17" t="s">
        <v>5264</v>
      </c>
      <c r="BA17" s="16" t="str">
        <f t="shared" si="13"/>
        <v>create table db_custscience_interns.col_6_DB_CUSTBASE_PRODREFRESH_ods_cust_rwrd_hist_t_null_value_count_table_stats (col_id int, null_value_count bigint) Row format delimited Fields terminated by '\t' Lines terminated by '\n'  Stored as textfile ;</v>
      </c>
      <c r="BB17" t="s">
        <v>5265</v>
      </c>
      <c r="BE17" s="16" t="str">
        <f t="shared" si="4"/>
        <v xml:space="preserve">insert into table db_custscience_interns.col_6_DB_CUSTBASE_PRODREFRESH_ods_cust_rwrd_hist_t_null_value_count_table_stats select '6' as col_id, count (cust_key) as null_value_count where CERT_AMT  IS NULL </v>
      </c>
      <c r="BF17" t="s">
        <v>5388</v>
      </c>
      <c r="BI17" s="16" t="str">
        <f t="shared" si="14"/>
        <v>insert into table db_custscience_interns.SUMMARY_of_DB_CUSTBASE_PRODREFRESH_ods_cust_rwrd_hist_t_null_value_count_table_stats select col_id, null_value_count from db_custscience_interns.col_6_DB_CUSTBASE_PRODREFRESH_ods_cust_rwrd_hist_t_null_value_count_table_stats ;</v>
      </c>
      <c r="BJ17" t="s">
        <v>5267</v>
      </c>
      <c r="BL17" s="212" t="s">
        <v>5268</v>
      </c>
      <c r="BM17" s="212">
        <v>14</v>
      </c>
      <c r="BN17" s="212">
        <v>0</v>
      </c>
      <c r="BP17" s="16" t="str">
        <f t="shared" si="15"/>
        <v>drop table db_custscience_interns.col_6_DB_CUSTBASE_PRODREFRESH_ods_cust_rwrd_hist_t_null_value_count_table_stats ;</v>
      </c>
      <c r="BQ17" t="s">
        <v>5269</v>
      </c>
    </row>
    <row r="18" spans="1:69">
      <c r="A18" s="222" t="s">
        <v>5389</v>
      </c>
      <c r="B18" s="16" t="str">
        <f t="shared" si="5"/>
        <v>exp_dt              string                                  </v>
      </c>
      <c r="C18" s="20">
        <f t="shared" si="6"/>
        <v>8</v>
      </c>
      <c r="D18" s="20">
        <f t="shared" si="7"/>
        <v>10</v>
      </c>
      <c r="E18" s="20"/>
      <c r="F18" s="20"/>
      <c r="G18" s="36" t="str">
        <f t="shared" si="0"/>
        <v>EXP_DT </v>
      </c>
      <c r="H18" s="36" t="str">
        <f t="shared" si="1"/>
        <v>          string                                  </v>
      </c>
      <c r="I18" s="226">
        <v>7</v>
      </c>
      <c r="J18" s="224">
        <f t="shared" si="2"/>
        <v>67</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db_custscience_interns.col_7_DB_CUSTBASE_PRODREFRESH_ods_cust_rwrd_hist_t_distinct_values_table_stats (col_id int, distinct_values bigint) Row format delimited Fields terminated by '\t' Lines terminated by '\n'  Stored as textfile ;</v>
      </c>
      <c r="AJ18" t="s">
        <v>5271</v>
      </c>
      <c r="AM18" s="16" t="str">
        <f t="shared" si="10"/>
        <v>insert into table db_custscience_interns.col_7_DB_CUSTBASE_PRODREFRESH_ods_cust_rwrd_hist_t_distinct_values_table_stats select '7' as col_id, count (distinct EXP_DT ) as distinct_values</v>
      </c>
      <c r="AN18" t="s">
        <v>5272</v>
      </c>
      <c r="AQ18" s="16" t="str">
        <f t="shared" si="11"/>
        <v>insert into table db_custscience_interns.SUMMARY_of_DB_CUSTBASE_PRODREFRESH_ods_cust_rwrd_hist_t_distinct_values_table_stats select col_id, distinct_values from db_custscience_interns.col_7_DB_CUSTBASE_PRODREFRESH_ods_cust_rwrd_hist_t_distinct_values_table_stats ;</v>
      </c>
      <c r="AR18" t="s">
        <v>5273</v>
      </c>
      <c r="AT18" s="212" t="s">
        <v>5390</v>
      </c>
      <c r="AU18" s="212">
        <v>15</v>
      </c>
      <c r="AV18" s="212">
        <v>2199</v>
      </c>
      <c r="AX18" s="16" t="str">
        <f t="shared" si="12"/>
        <v>drop table db_custscience_interns.col_7_DB_CUSTBASE_PRODREFRESH_ods_cust_rwrd_hist_t_distinct_values_table_stats;</v>
      </c>
      <c r="AY18" t="s">
        <v>5275</v>
      </c>
      <c r="BA18" s="16" t="str">
        <f t="shared" si="13"/>
        <v>create table db_custscience_interns.col_7_DB_CUSTBASE_PRODREFRESH_ods_cust_rwrd_hist_t_null_value_count_table_stats (col_id int, null_value_count bigint) Row format delimited Fields terminated by '\t' Lines terminated by '\n'  Stored as textfile ;</v>
      </c>
      <c r="BB18" t="s">
        <v>5276</v>
      </c>
      <c r="BE18" s="16" t="str">
        <f t="shared" si="4"/>
        <v xml:space="preserve">insert into table db_custscience_interns.col_7_DB_CUSTBASE_PRODREFRESH_ods_cust_rwrd_hist_t_null_value_count_table_stats select '7' as col_id, count (cust_key) as null_value_count where EXP_DT  IS NULL </v>
      </c>
      <c r="BF18" t="s">
        <v>5391</v>
      </c>
      <c r="BI18" s="16" t="str">
        <f t="shared" si="14"/>
        <v>insert into table db_custscience_interns.SUMMARY_of_DB_CUSTBASE_PRODREFRESH_ods_cust_rwrd_hist_t_null_value_count_table_stats select col_id, null_value_count from db_custscience_interns.col_7_DB_CUSTBASE_PRODREFRESH_ods_cust_rwrd_hist_t_null_value_count_table_stats ;</v>
      </c>
      <c r="BJ18" t="s">
        <v>5278</v>
      </c>
      <c r="BL18" s="212" t="s">
        <v>4631</v>
      </c>
      <c r="BM18" s="212">
        <v>15</v>
      </c>
      <c r="BN18" s="212">
        <v>0</v>
      </c>
      <c r="BP18" s="16" t="str">
        <f t="shared" si="15"/>
        <v>drop table db_custscience_interns.col_7_DB_CUSTBASE_PRODREFRESH_ods_cust_rwrd_hist_t_null_value_count_table_stats ;</v>
      </c>
      <c r="BQ18" t="s">
        <v>5279</v>
      </c>
    </row>
    <row r="19" spans="1:69">
      <c r="A19" s="222" t="s">
        <v>5392</v>
      </c>
      <c r="B19" s="16" t="str">
        <f t="shared" si="5"/>
        <v>cr_crd_nbr_key      bigint                                  </v>
      </c>
      <c r="C19" s="20">
        <f t="shared" si="6"/>
        <v>16</v>
      </c>
      <c r="D19" s="20">
        <f t="shared" si="7"/>
        <v>18</v>
      </c>
      <c r="E19" s="20"/>
      <c r="F19" s="20"/>
      <c r="G19" s="36" t="str">
        <f t="shared" si="0"/>
        <v>CR_CRD_NBR_KEY </v>
      </c>
      <c r="H19" s="36" t="str">
        <f t="shared" si="1"/>
        <v>  bigint                                  </v>
      </c>
      <c r="I19" s="226">
        <v>8</v>
      </c>
      <c r="J19" s="224">
        <f t="shared" si="2"/>
        <v>18460430</v>
      </c>
      <c r="K19" s="224">
        <f t="shared" si="3"/>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db_custscience_interns.col_8_DB_CUSTBASE_PRODREFRESH_ods_cust_rwrd_hist_t_distinct_values_table_stats (col_id int, distinct_values bigint) Row format delimited Fields terminated by '\t' Lines terminated by '\n'  Stored as textfile ;</v>
      </c>
      <c r="AJ19" t="s">
        <v>5280</v>
      </c>
      <c r="AM19" s="16" t="str">
        <f t="shared" si="10"/>
        <v>insert into table db_custscience_interns.col_8_DB_CUSTBASE_PRODREFRESH_ods_cust_rwrd_hist_t_distinct_values_table_stats select '8' as col_id, count (distinct CR_CRD_NBR_KEY ) as distinct_values</v>
      </c>
      <c r="AN19" t="s">
        <v>5281</v>
      </c>
      <c r="AQ19" s="16" t="str">
        <f t="shared" si="11"/>
        <v>insert into table db_custscience_interns.SUMMARY_of_DB_CUSTBASE_PRODREFRESH_ods_cust_rwrd_hist_t_distinct_values_table_stats select col_id, distinct_values from db_custscience_interns.col_8_DB_CUSTBASE_PRODREFRESH_ods_cust_rwrd_hist_t_distinct_values_table_stats ;</v>
      </c>
      <c r="AR19" t="s">
        <v>5282</v>
      </c>
      <c r="AT19" s="212" t="s">
        <v>5393</v>
      </c>
      <c r="AU19" s="212">
        <v>16</v>
      </c>
      <c r="AV19" s="212">
        <v>2199</v>
      </c>
      <c r="AX19" s="16" t="str">
        <f t="shared" si="12"/>
        <v>drop table db_custscience_interns.col_8_DB_CUSTBASE_PRODREFRESH_ods_cust_rwrd_hist_t_distinct_values_table_stats;</v>
      </c>
      <c r="AY19" t="s">
        <v>5284</v>
      </c>
      <c r="BA19" s="16" t="str">
        <f t="shared" si="13"/>
        <v>create table db_custscience_interns.col_8_DB_CUSTBASE_PRODREFRESH_ods_cust_rwrd_hist_t_null_value_count_table_stats (col_id int, null_value_count bigint) Row format delimited Fields terminated by '\t' Lines terminated by '\n'  Stored as textfile ;</v>
      </c>
      <c r="BB19" t="s">
        <v>5285</v>
      </c>
      <c r="BE19" s="16" t="str">
        <f t="shared" si="4"/>
        <v xml:space="preserve">insert into table db_custscience_interns.col_8_DB_CUSTBASE_PRODREFRESH_ods_cust_rwrd_hist_t_null_value_count_table_stats select '8' as col_id, count (cust_key) as null_value_count where CR_CRD_NBR_KEY  IS NULL </v>
      </c>
      <c r="BF19" t="s">
        <v>5394</v>
      </c>
      <c r="BI19" s="16" t="str">
        <f t="shared" si="14"/>
        <v>insert into table db_custscience_interns.SUMMARY_of_DB_CUSTBASE_PRODREFRESH_ods_cust_rwrd_hist_t_null_value_count_table_stats select col_id, null_value_count from db_custscience_interns.col_8_DB_CUSTBASE_PRODREFRESH_ods_cust_rwrd_hist_t_null_value_count_table_stats ;</v>
      </c>
      <c r="BJ19" t="s">
        <v>5287</v>
      </c>
      <c r="BL19" s="212" t="s">
        <v>5395</v>
      </c>
      <c r="BM19" s="212">
        <v>16</v>
      </c>
      <c r="BN19" s="212">
        <v>0</v>
      </c>
      <c r="BP19" s="16" t="str">
        <f t="shared" si="15"/>
        <v>drop table db_custscience_interns.col_8_DB_CUSTBASE_PRODREFRESH_ods_cust_rwrd_hist_t_null_value_count_table_stats ;</v>
      </c>
      <c r="BQ19" t="s">
        <v>5288</v>
      </c>
    </row>
    <row r="20" spans="1:69">
      <c r="A20" s="222" t="s">
        <v>5396</v>
      </c>
      <c r="B20" s="16" t="str">
        <f t="shared" si="5"/>
        <v>cyc_dt              string                                  </v>
      </c>
      <c r="C20" s="20">
        <f t="shared" si="6"/>
        <v>8</v>
      </c>
      <c r="D20" s="20">
        <f t="shared" si="7"/>
        <v>10</v>
      </c>
      <c r="E20" s="20"/>
      <c r="F20" s="20"/>
      <c r="G20" s="36" t="str">
        <f t="shared" si="0"/>
        <v>CYC_DT </v>
      </c>
      <c r="H20" s="36" t="str">
        <f t="shared" si="1"/>
        <v>          string                                  </v>
      </c>
      <c r="I20" s="226">
        <v>9</v>
      </c>
      <c r="J20" s="224">
        <f t="shared" si="2"/>
        <v>1597</v>
      </c>
      <c r="K20" s="224">
        <f t="shared" si="3"/>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db_custscience_interns.col_9_DB_CUSTBASE_PRODREFRESH_ods_cust_rwrd_hist_t_distinct_values_table_stats (col_id int, distinct_values bigint) Row format delimited Fields terminated by '\t' Lines terminated by '\n'  Stored as textfile ;</v>
      </c>
      <c r="AJ20" t="s">
        <v>5290</v>
      </c>
      <c r="AM20" s="16" t="str">
        <f t="shared" si="10"/>
        <v>insert into table db_custscience_interns.col_9_DB_CUSTBASE_PRODREFRESH_ods_cust_rwrd_hist_t_distinct_values_table_stats select '9' as col_id, count (distinct CYC_DT ) as distinct_values</v>
      </c>
      <c r="AN20" t="s">
        <v>5291</v>
      </c>
      <c r="AQ20" s="16" t="str">
        <f t="shared" si="11"/>
        <v>insert into table db_custscience_interns.SUMMARY_of_DB_CUSTBASE_PRODREFRESH_ods_cust_rwrd_hist_t_distinct_values_table_stats select col_id, distinct_values from db_custscience_interns.col_9_DB_CUSTBASE_PRODREFRESH_ods_cust_rwrd_hist_t_distinct_values_table_stats ;</v>
      </c>
      <c r="AR20" t="s">
        <v>5292</v>
      </c>
      <c r="AT20" s="212" t="s">
        <v>5397</v>
      </c>
      <c r="AU20" s="212">
        <v>3</v>
      </c>
      <c r="AV20" s="212">
        <v>1</v>
      </c>
      <c r="AX20" s="16" t="str">
        <f t="shared" si="12"/>
        <v>drop table db_custscience_interns.col_9_DB_CUSTBASE_PRODREFRESH_ods_cust_rwrd_hist_t_distinct_values_table_stats;</v>
      </c>
      <c r="AY20" t="s">
        <v>5294</v>
      </c>
      <c r="BA20" s="16" t="str">
        <f t="shared" si="13"/>
        <v>create table db_custscience_interns.col_9_DB_CUSTBASE_PRODREFRESH_ods_cust_rwrd_hist_t_null_value_count_table_stats (col_id int, null_value_count bigint) Row format delimited Fields terminated by '\t' Lines terminated by '\n'  Stored as textfile ;</v>
      </c>
      <c r="BB20" t="s">
        <v>5295</v>
      </c>
      <c r="BE20" s="16" t="str">
        <f t="shared" si="4"/>
        <v xml:space="preserve">insert into table db_custscience_interns.col_9_DB_CUSTBASE_PRODREFRESH_ods_cust_rwrd_hist_t_null_value_count_table_stats select '9' as col_id, count (cust_key) as null_value_count where CYC_DT  IS NULL </v>
      </c>
      <c r="BF20" t="s">
        <v>5398</v>
      </c>
      <c r="BI20" s="16" t="str">
        <f t="shared" si="14"/>
        <v>insert into table db_custscience_interns.SUMMARY_of_DB_CUSTBASE_PRODREFRESH_ods_cust_rwrd_hist_t_null_value_count_table_stats select col_id, null_value_count from db_custscience_interns.col_9_DB_CUSTBASE_PRODREFRESH_ods_cust_rwrd_hist_t_null_value_count_table_stats ;</v>
      </c>
      <c r="BJ20" t="s">
        <v>5297</v>
      </c>
      <c r="BL20" s="212" t="s">
        <v>5399</v>
      </c>
      <c r="BM20" s="212">
        <v>3</v>
      </c>
      <c r="BN20" s="212">
        <v>170</v>
      </c>
      <c r="BP20" s="16" t="str">
        <f t="shared" si="15"/>
        <v>drop table db_custscience_interns.col_9_DB_CUSTBASE_PRODREFRESH_ods_cust_rwrd_hist_t_null_value_count_table_stats ;</v>
      </c>
      <c r="BQ20" t="s">
        <v>5299</v>
      </c>
    </row>
    <row r="21" spans="1:69">
      <c r="A21" s="222" t="s">
        <v>5400</v>
      </c>
      <c r="B21" s="16" t="str">
        <f t="shared" si="5"/>
        <v>rwrd_used           string                                  </v>
      </c>
      <c r="C21" s="20">
        <f t="shared" si="6"/>
        <v>10</v>
      </c>
      <c r="D21" s="20">
        <f t="shared" si="7"/>
        <v>12</v>
      </c>
      <c r="E21" s="20"/>
      <c r="F21" s="20"/>
      <c r="G21" s="36" t="str">
        <f t="shared" si="0"/>
        <v>RWRD_USED</v>
      </c>
      <c r="H21" s="36" t="str">
        <f t="shared" si="1"/>
        <v>        string                                  </v>
      </c>
      <c r="I21" s="226">
        <v>10</v>
      </c>
      <c r="J21" s="224">
        <f t="shared" si="2"/>
        <v>1</v>
      </c>
      <c r="K21" s="224">
        <f t="shared" si="3"/>
        <v>53153838</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db_custscience_interns.col_10_DB_CUSTBASE_PRODREFRESH_ods_cust_rwrd_hist_t_distinct_values_table_stats (col_id int, distinct_values bigint) Row format delimited Fields terminated by '\t' Lines terminated by '\n'  Stored as textfile ;</v>
      </c>
      <c r="AJ21" t="s">
        <v>5301</v>
      </c>
      <c r="AM21" s="16" t="str">
        <f t="shared" si="10"/>
        <v>insert into table db_custscience_interns.col_10_DB_CUSTBASE_PRODREFRESH_ods_cust_rwrd_hist_t_distinct_values_table_stats select '10' as col_id, count (distinct RWRD_USED) as distinct_values</v>
      </c>
      <c r="AN21" t="s">
        <v>5302</v>
      </c>
      <c r="AQ21" s="16" t="str">
        <f t="shared" si="11"/>
        <v>insert into table db_custscience_interns.SUMMARY_of_DB_CUSTBASE_PRODREFRESH_ods_cust_rwrd_hist_t_distinct_values_table_stats select col_id, distinct_values from db_custscience_interns.col_10_DB_CUSTBASE_PRODREFRESH_ods_cust_rwrd_hist_t_distinct_values_table_stats ;</v>
      </c>
      <c r="AR21" t="s">
        <v>5303</v>
      </c>
      <c r="AT21" s="212" t="s">
        <v>5401</v>
      </c>
      <c r="AU21" s="212">
        <v>4</v>
      </c>
      <c r="AV21" s="212">
        <v>146735857</v>
      </c>
      <c r="AX21" s="16" t="str">
        <f t="shared" si="12"/>
        <v>drop table db_custscience_interns.col_10_DB_CUSTBASE_PRODREFRESH_ods_cust_rwrd_hist_t_distinct_values_table_stats;</v>
      </c>
      <c r="AY21" t="s">
        <v>5305</v>
      </c>
      <c r="BA21" s="16" t="str">
        <f t="shared" si="13"/>
        <v>create table db_custscience_interns.col_10_DB_CUSTBASE_PRODREFRESH_ods_cust_rwrd_hist_t_null_value_count_table_stats (col_id int, null_value_count bigint) Row format delimited Fields terminated by '\t' Lines terminated by '\n'  Stored as textfile ;</v>
      </c>
      <c r="BB21" t="s">
        <v>5306</v>
      </c>
      <c r="BE21" s="16" t="str">
        <f t="shared" si="4"/>
        <v xml:space="preserve">insert into table db_custscience_interns.col_10_DB_CUSTBASE_PRODREFRESH_ods_cust_rwrd_hist_t_null_value_count_table_stats select '10' as col_id, count (cust_key) as null_value_count where RWRD_USED IS NULL </v>
      </c>
      <c r="BF21" t="s">
        <v>5402</v>
      </c>
      <c r="BI21" s="16" t="str">
        <f t="shared" si="14"/>
        <v>insert into table db_custscience_interns.SUMMARY_of_DB_CUSTBASE_PRODREFRESH_ods_cust_rwrd_hist_t_null_value_count_table_stats select col_id, null_value_count from db_custscience_interns.col_10_DB_CUSTBASE_PRODREFRESH_ods_cust_rwrd_hist_t_null_value_count_table_stats ;</v>
      </c>
      <c r="BJ21" t="s">
        <v>5308</v>
      </c>
      <c r="BL21" s="212" t="s">
        <v>5403</v>
      </c>
      <c r="BM21" s="212">
        <v>4</v>
      </c>
      <c r="BN21" s="212">
        <v>0</v>
      </c>
      <c r="BP21" s="16" t="str">
        <f t="shared" si="15"/>
        <v>drop table db_custscience_interns.col_10_DB_CUSTBASE_PRODREFRESH_ods_cust_rwrd_hist_t_null_value_count_table_stats ;</v>
      </c>
      <c r="BQ21" t="s">
        <v>5310</v>
      </c>
    </row>
    <row r="22" spans="1:69">
      <c r="A22" s="222" t="s">
        <v>5404</v>
      </c>
      <c r="B22" s="16" t="str">
        <f t="shared" si="5"/>
        <v>snd_ge              string                                  </v>
      </c>
      <c r="C22" s="20">
        <f t="shared" si="6"/>
        <v>8</v>
      </c>
      <c r="D22" s="20">
        <f t="shared" si="7"/>
        <v>10</v>
      </c>
      <c r="E22" s="20"/>
      <c r="F22" s="20"/>
      <c r="G22" s="36" t="str">
        <f t="shared" si="0"/>
        <v>SND_GE </v>
      </c>
      <c r="H22" s="36" t="str">
        <f t="shared" si="1"/>
        <v>          string                                  </v>
      </c>
      <c r="I22" s="226">
        <v>11</v>
      </c>
      <c r="J22" s="224">
        <f t="shared" si="2"/>
        <v>2</v>
      </c>
      <c r="K22" s="224">
        <f t="shared" si="3"/>
        <v>0</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db_custscience_interns.col_11_DB_CUSTBASE_PRODREFRESH_ods_cust_rwrd_hist_t_distinct_values_table_stats (col_id int, distinct_values bigint) Row format delimited Fields terminated by '\t' Lines terminated by '\n'  Stored as textfile ;</v>
      </c>
      <c r="AJ22" t="s">
        <v>5312</v>
      </c>
      <c r="AM22" s="16" t="str">
        <f t="shared" si="10"/>
        <v>insert into table db_custscience_interns.col_11_DB_CUSTBASE_PRODREFRESH_ods_cust_rwrd_hist_t_distinct_values_table_stats select '11' as col_id, count (distinct SND_GE ) as distinct_values</v>
      </c>
      <c r="AN22" t="s">
        <v>5313</v>
      </c>
      <c r="AQ22" s="16" t="str">
        <f t="shared" si="11"/>
        <v>insert into table db_custscience_interns.SUMMARY_of_DB_CUSTBASE_PRODREFRESH_ods_cust_rwrd_hist_t_distinct_values_table_stats select col_id, distinct_values from db_custscience_interns.col_11_DB_CUSTBASE_PRODREFRESH_ods_cust_rwrd_hist_t_distinct_values_table_stats ;</v>
      </c>
      <c r="AR22" t="s">
        <v>5314</v>
      </c>
      <c r="AT22" s="212" t="s">
        <v>5405</v>
      </c>
      <c r="AU22" s="212">
        <v>5</v>
      </c>
      <c r="AV22" s="212">
        <v>146735857</v>
      </c>
      <c r="AX22" s="16" t="str">
        <f t="shared" si="12"/>
        <v>drop table db_custscience_interns.col_11_DB_CUSTBASE_PRODREFRESH_ods_cust_rwrd_hist_t_distinct_values_table_stats;</v>
      </c>
      <c r="AY22" t="s">
        <v>5316</v>
      </c>
      <c r="BA22" s="16" t="str">
        <f t="shared" si="13"/>
        <v>create table db_custscience_interns.col_11_DB_CUSTBASE_PRODREFRESH_ods_cust_rwrd_hist_t_null_value_count_table_stats (col_id int, null_value_count bigint) Row format delimited Fields terminated by '\t' Lines terminated by '\n'  Stored as textfile ;</v>
      </c>
      <c r="BB22" t="s">
        <v>5317</v>
      </c>
      <c r="BE22" s="16" t="str">
        <f t="shared" si="4"/>
        <v xml:space="preserve">insert into table db_custscience_interns.col_11_DB_CUSTBASE_PRODREFRESH_ods_cust_rwrd_hist_t_null_value_count_table_stats select '11' as col_id, count (cust_key) as null_value_count where SND_GE  IS NULL </v>
      </c>
      <c r="BF22" t="s">
        <v>5406</v>
      </c>
      <c r="BI22" s="16" t="str">
        <f t="shared" si="14"/>
        <v>insert into table db_custscience_interns.SUMMARY_of_DB_CUSTBASE_PRODREFRESH_ods_cust_rwrd_hist_t_null_value_count_table_stats select col_id, null_value_count from db_custscience_interns.col_11_DB_CUSTBASE_PRODREFRESH_ods_cust_rwrd_hist_t_null_value_count_table_stats ;</v>
      </c>
      <c r="BJ22" t="s">
        <v>5319</v>
      </c>
      <c r="BL22" s="212" t="s">
        <v>5309</v>
      </c>
      <c r="BM22" s="212">
        <v>5</v>
      </c>
      <c r="BN22" s="212">
        <v>0</v>
      </c>
      <c r="BP22" s="16" t="str">
        <f t="shared" si="15"/>
        <v>drop table db_custscience_interns.col_11_DB_CUSTBASE_PRODREFRESH_ods_cust_rwrd_hist_t_null_value_count_table_stats ;</v>
      </c>
      <c r="BQ22" t="s">
        <v>5321</v>
      </c>
    </row>
    <row r="23" spans="1:69">
      <c r="A23" s="222" t="s">
        <v>4765</v>
      </c>
      <c r="B23" s="16" t="str">
        <f t="shared" si="5"/>
        <v>ins_dt              string                                  </v>
      </c>
      <c r="C23" s="20">
        <f t="shared" si="6"/>
        <v>8</v>
      </c>
      <c r="D23" s="20">
        <f t="shared" si="7"/>
        <v>10</v>
      </c>
      <c r="E23" s="20"/>
      <c r="F23" s="20"/>
      <c r="G23" s="36" t="str">
        <f t="shared" si="0"/>
        <v>INS_DT </v>
      </c>
      <c r="H23" s="36" t="str">
        <f t="shared" si="1"/>
        <v>          string                                  </v>
      </c>
      <c r="I23" s="226">
        <v>12</v>
      </c>
      <c r="J23" s="224">
        <f t="shared" si="2"/>
        <v>117</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db_custscience_interns.col_12_DB_CUSTBASE_PRODREFRESH_ods_cust_rwrd_hist_t_distinct_values_table_stats (col_id int, distinct_values bigint) Row format delimited Fields terminated by '\t' Lines terminated by '\n'  Stored as textfile ;</v>
      </c>
      <c r="AJ23" t="s">
        <v>5323</v>
      </c>
      <c r="AM23" s="16" t="str">
        <f t="shared" si="10"/>
        <v>insert into table db_custscience_interns.col_12_DB_CUSTBASE_PRODREFRESH_ods_cust_rwrd_hist_t_distinct_values_table_stats select '12' as col_id, count (distinct INS_DT ) as distinct_values</v>
      </c>
      <c r="AN23" t="s">
        <v>5324</v>
      </c>
      <c r="AQ23" s="16" t="str">
        <f t="shared" si="11"/>
        <v>insert into table db_custscience_interns.SUMMARY_of_DB_CUSTBASE_PRODREFRESH_ods_cust_rwrd_hist_t_distinct_values_table_stats select col_id, distinct_values from db_custscience_interns.col_12_DB_CUSTBASE_PRODREFRESH_ods_cust_rwrd_hist_t_distinct_values_table_stats ;</v>
      </c>
      <c r="AR23" t="s">
        <v>5325</v>
      </c>
      <c r="AT23" s="212" t="s">
        <v>5407</v>
      </c>
      <c r="AU23" s="212">
        <v>6</v>
      </c>
      <c r="AV23" s="212">
        <v>10</v>
      </c>
      <c r="AX23" s="16" t="str">
        <f t="shared" si="12"/>
        <v>drop table db_custscience_interns.col_12_DB_CUSTBASE_PRODREFRESH_ods_cust_rwrd_hist_t_distinct_values_table_stats;</v>
      </c>
      <c r="AY23" t="s">
        <v>5327</v>
      </c>
      <c r="BA23" s="16" t="str">
        <f t="shared" si="13"/>
        <v>create table db_custscience_interns.col_12_DB_CUSTBASE_PRODREFRESH_ods_cust_rwrd_hist_t_null_value_count_table_stats (col_id int, null_value_count bigint) Row format delimited Fields terminated by '\t' Lines terminated by '\n'  Stored as textfile ;</v>
      </c>
      <c r="BB23" t="s">
        <v>5328</v>
      </c>
      <c r="BE23" s="16" t="str">
        <f t="shared" si="4"/>
        <v xml:space="preserve">insert into table db_custscience_interns.col_12_DB_CUSTBASE_PRODREFRESH_ods_cust_rwrd_hist_t_null_value_count_table_stats select '12' as col_id, count (cust_key) as null_value_count where INS_DT  IS NULL </v>
      </c>
      <c r="BF23" t="s">
        <v>5408</v>
      </c>
      <c r="BI23" s="16" t="str">
        <f t="shared" si="14"/>
        <v>insert into table db_custscience_interns.SUMMARY_of_DB_CUSTBASE_PRODREFRESH_ods_cust_rwrd_hist_t_null_value_count_table_stats select col_id, null_value_count from db_custscience_interns.col_12_DB_CUSTBASE_PRODREFRESH_ods_cust_rwrd_hist_t_null_value_count_table_stats ;</v>
      </c>
      <c r="BJ23" t="s">
        <v>5330</v>
      </c>
      <c r="BL23" s="212" t="s">
        <v>5060</v>
      </c>
      <c r="BM23" s="212">
        <v>6</v>
      </c>
      <c r="BN23" s="212">
        <v>0</v>
      </c>
      <c r="BP23" s="16" t="str">
        <f t="shared" si="15"/>
        <v>drop table db_custscience_interns.col_12_DB_CUSTBASE_PRODREFRESH_ods_cust_rwrd_hist_t_null_value_count_table_stats ;</v>
      </c>
      <c r="BQ23" t="s">
        <v>5332</v>
      </c>
    </row>
    <row r="24" spans="1:69">
      <c r="A24" s="222" t="s">
        <v>5289</v>
      </c>
      <c r="B24" s="16" t="str">
        <f t="shared" si="5"/>
        <v>updt_dt             string                                  </v>
      </c>
      <c r="C24" s="20">
        <f t="shared" si="6"/>
        <v>8</v>
      </c>
      <c r="D24" s="20">
        <f t="shared" si="7"/>
        <v>10</v>
      </c>
      <c r="E24" s="20"/>
      <c r="F24" s="20"/>
      <c r="G24" s="36" t="str">
        <f t="shared" si="0"/>
        <v>UPDT_DT</v>
      </c>
      <c r="H24" s="36" t="str">
        <f t="shared" si="1"/>
        <v>          string                                  </v>
      </c>
      <c r="I24" s="226">
        <v>13</v>
      </c>
      <c r="J24" s="224">
        <f t="shared" si="2"/>
        <v>4335</v>
      </c>
      <c r="K24" s="224">
        <f t="shared" si="3"/>
        <v>0</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db_custscience_interns.col_13_DB_CUSTBASE_PRODREFRESH_ods_cust_rwrd_hist_t_distinct_values_table_stats (col_id int, distinct_values bigint) Row format delimited Fields terminated by '\t' Lines terminated by '\n'  Stored as textfile ;</v>
      </c>
      <c r="AJ24" t="s">
        <v>5333</v>
      </c>
      <c r="AM24" s="16" t="str">
        <f t="shared" si="10"/>
        <v>insert into table db_custscience_interns.col_13_DB_CUSTBASE_PRODREFRESH_ods_cust_rwrd_hist_t_distinct_values_table_stats select '13' as col_id, count (distinct UPDT_DT) as distinct_values</v>
      </c>
      <c r="AN24" t="s">
        <v>5334</v>
      </c>
      <c r="AQ24" s="16" t="str">
        <f t="shared" si="11"/>
        <v>insert into table db_custscience_interns.SUMMARY_of_DB_CUSTBASE_PRODREFRESH_ods_cust_rwrd_hist_t_distinct_values_table_stats select col_id, distinct_values from db_custscience_interns.col_13_DB_CUSTBASE_PRODREFRESH_ods_cust_rwrd_hist_t_distinct_values_table_stats ;</v>
      </c>
      <c r="AR24" t="s">
        <v>5335</v>
      </c>
      <c r="AT24" s="212" t="s">
        <v>5409</v>
      </c>
      <c r="AU24" s="212">
        <v>7</v>
      </c>
      <c r="AV24" s="212">
        <v>67</v>
      </c>
      <c r="AX24" s="16" t="str">
        <f t="shared" si="12"/>
        <v>drop table db_custscience_interns.col_13_DB_CUSTBASE_PRODREFRESH_ods_cust_rwrd_hist_t_distinct_values_table_stats;</v>
      </c>
      <c r="AY24" t="s">
        <v>5337</v>
      </c>
      <c r="BA24" s="16" t="str">
        <f t="shared" si="13"/>
        <v>create table db_custscience_interns.col_13_DB_CUSTBASE_PRODREFRESH_ods_cust_rwrd_hist_t_null_value_count_table_stats (col_id int, null_value_count bigint) Row format delimited Fields terminated by '\t' Lines terminated by '\n'  Stored as textfile ;</v>
      </c>
      <c r="BB24" t="s">
        <v>5338</v>
      </c>
      <c r="BE24" s="16" t="str">
        <f t="shared" si="4"/>
        <v xml:space="preserve">insert into table db_custscience_interns.col_13_DB_CUSTBASE_PRODREFRESH_ods_cust_rwrd_hist_t_null_value_count_table_stats select '13' as col_id, count (cust_key) as null_value_count where UPDT_DT IS NULL </v>
      </c>
      <c r="BF24" t="s">
        <v>5410</v>
      </c>
      <c r="BI24" s="16" t="str">
        <f t="shared" si="14"/>
        <v>insert into table db_custscience_interns.SUMMARY_of_DB_CUSTBASE_PRODREFRESH_ods_cust_rwrd_hist_t_null_value_count_table_stats select col_id, null_value_count from db_custscience_interns.col_13_DB_CUSTBASE_PRODREFRESH_ods_cust_rwrd_hist_t_null_value_count_table_stats ;</v>
      </c>
      <c r="BJ24" t="s">
        <v>5340</v>
      </c>
      <c r="BL24" s="212" t="s">
        <v>5331</v>
      </c>
      <c r="BM24" s="212">
        <v>7</v>
      </c>
      <c r="BN24" s="212">
        <v>0</v>
      </c>
      <c r="BP24" s="16" t="str">
        <f t="shared" si="15"/>
        <v>drop table db_custscience_interns.col_13_DB_CUSTBASE_PRODREFRESH_ods_cust_rwrd_hist_t_null_value_count_table_stats ;</v>
      </c>
      <c r="BQ24" t="s">
        <v>5342</v>
      </c>
    </row>
    <row r="25" spans="1:69" ht="15.95" customHeight="1">
      <c r="A25" s="222" t="s">
        <v>4710</v>
      </c>
      <c r="B25" s="16" t="str">
        <f t="shared" si="5"/>
        <v>flow_key            bigint                                  </v>
      </c>
      <c r="C25" s="20">
        <f t="shared" si="6"/>
        <v>10</v>
      </c>
      <c r="D25" s="20">
        <f t="shared" si="7"/>
        <v>12</v>
      </c>
      <c r="E25" s="20"/>
      <c r="F25" s="20"/>
      <c r="G25" s="36" t="str">
        <f t="shared" si="0"/>
        <v>FLOW_KEY </v>
      </c>
      <c r="H25" s="36" t="str">
        <f t="shared" si="1"/>
        <v>        bigint                                  </v>
      </c>
      <c r="I25" s="226">
        <v>14</v>
      </c>
      <c r="J25" s="224">
        <f t="shared" si="2"/>
        <v>49</v>
      </c>
      <c r="K25" s="224">
        <f t="shared" si="3"/>
        <v>0</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db_custscience_interns.col_14_DB_CUSTBASE_PRODREFRESH_ods_cust_rwrd_hist_t_distinct_values_table_stats (col_id int, distinct_values bigint) Row format delimited Fields terminated by '\t' Lines terminated by '\n'  Stored as textfile ;</v>
      </c>
      <c r="AJ25" t="s">
        <v>5343</v>
      </c>
      <c r="AM25" s="16" t="str">
        <f t="shared" si="10"/>
        <v>insert into table db_custscience_interns.col_14_DB_CUSTBASE_PRODREFRESH_ods_cust_rwrd_hist_t_distinct_values_table_stats select '14' as col_id, count (distinct FLOW_KEY ) as distinct_values</v>
      </c>
      <c r="AN25" t="s">
        <v>5344</v>
      </c>
      <c r="AQ25" s="16" t="str">
        <f t="shared" si="11"/>
        <v>insert into table db_custscience_interns.SUMMARY_of_DB_CUSTBASE_PRODREFRESH_ods_cust_rwrd_hist_t_distinct_values_table_stats select col_id, distinct_values from db_custscience_interns.col_14_DB_CUSTBASE_PRODREFRESH_ods_cust_rwrd_hist_t_distinct_values_table_stats ;</v>
      </c>
      <c r="AR25" t="s">
        <v>5345</v>
      </c>
      <c r="AT25" s="212" t="s">
        <v>5411</v>
      </c>
      <c r="AU25" s="212">
        <v>8</v>
      </c>
      <c r="AV25" s="212">
        <v>18460430</v>
      </c>
      <c r="AX25" s="16" t="str">
        <f t="shared" si="12"/>
        <v>drop table db_custscience_interns.col_14_DB_CUSTBASE_PRODREFRESH_ods_cust_rwrd_hist_t_distinct_values_table_stats;</v>
      </c>
      <c r="AY25" t="s">
        <v>5347</v>
      </c>
      <c r="BA25" s="16" t="str">
        <f t="shared" si="13"/>
        <v>create table db_custscience_interns.col_14_DB_CUSTBASE_PRODREFRESH_ods_cust_rwrd_hist_t_null_value_count_table_stats (col_id int, null_value_count bigint) Row format delimited Fields terminated by '\t' Lines terminated by '\n'  Stored as textfile ;</v>
      </c>
      <c r="BB25" t="s">
        <v>5348</v>
      </c>
      <c r="BE25" s="16" t="str">
        <f t="shared" si="4"/>
        <v xml:space="preserve">insert into table db_custscience_interns.col_14_DB_CUSTBASE_PRODREFRESH_ods_cust_rwrd_hist_t_null_value_count_table_stats select '14' as col_id, count (cust_key) as null_value_count where FLOW_KEY  IS NULL </v>
      </c>
      <c r="BF25" t="s">
        <v>5412</v>
      </c>
      <c r="BI25" s="16" t="str">
        <f t="shared" si="14"/>
        <v>insert into table db_custscience_interns.SUMMARY_of_DB_CUSTBASE_PRODREFRESH_ods_cust_rwrd_hist_t_null_value_count_table_stats select col_id, null_value_count from db_custscience_interns.col_14_DB_CUSTBASE_PRODREFRESH_ods_cust_rwrd_hist_t_null_value_count_table_stats ;</v>
      </c>
      <c r="BJ25" t="s">
        <v>5350</v>
      </c>
      <c r="BL25" s="212" t="s">
        <v>5341</v>
      </c>
      <c r="BM25" s="212">
        <v>8</v>
      </c>
      <c r="BN25" s="212">
        <v>0</v>
      </c>
      <c r="BP25" s="16" t="str">
        <f t="shared" si="15"/>
        <v>drop table db_custscience_interns.col_14_DB_CUSTBASE_PRODREFRESH_ods_cust_rwrd_hist_t_null_value_count_table_stats ;</v>
      </c>
      <c r="BQ25" t="s">
        <v>5352</v>
      </c>
    </row>
    <row r="26" spans="1:69">
      <c r="A26" s="222" t="s">
        <v>5188</v>
      </c>
      <c r="B26" s="16" t="str">
        <f t="shared" si="5"/>
        <v>crt_tmst            string                                  </v>
      </c>
      <c r="C26" s="20">
        <f t="shared" si="6"/>
        <v>10</v>
      </c>
      <c r="D26" s="20">
        <f t="shared" si="7"/>
        <v>12</v>
      </c>
      <c r="E26" s="20"/>
      <c r="F26" s="20"/>
      <c r="G26" s="36" t="str">
        <f t="shared" si="0"/>
        <v>CRT_TMST </v>
      </c>
      <c r="H26" s="36" t="str">
        <f t="shared" si="1"/>
        <v>        string                                  </v>
      </c>
      <c r="I26" s="226">
        <v>15</v>
      </c>
      <c r="J26" s="224">
        <f t="shared" si="2"/>
        <v>2199</v>
      </c>
      <c r="K26" s="224">
        <f t="shared" si="3"/>
        <v>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db_custscience_interns.col_15_DB_CUSTBASE_PRODREFRESH_ods_cust_rwrd_hist_t_distinct_values_table_stats (col_id int, distinct_values bigint) Row format delimited Fields terminated by '\t' Lines terminated by '\n'  Stored as textfile ;</v>
      </c>
      <c r="AJ26" t="s">
        <v>5354</v>
      </c>
      <c r="AM26" s="16" t="str">
        <f t="shared" si="10"/>
        <v>insert into table db_custscience_interns.col_15_DB_CUSTBASE_PRODREFRESH_ods_cust_rwrd_hist_t_distinct_values_table_stats select '15' as col_id, count (distinct CRT_TMST ) as distinct_values</v>
      </c>
      <c r="AN26" t="s">
        <v>5355</v>
      </c>
      <c r="AQ26" s="16" t="str">
        <f t="shared" si="11"/>
        <v>insert into table db_custscience_interns.SUMMARY_of_DB_CUSTBASE_PRODREFRESH_ods_cust_rwrd_hist_t_distinct_values_table_stats select col_id, distinct_values from db_custscience_interns.col_15_DB_CUSTBASE_PRODREFRESH_ods_cust_rwrd_hist_t_distinct_values_table_stats ;</v>
      </c>
      <c r="AR26" t="s">
        <v>5356</v>
      </c>
      <c r="AT26" s="212" t="s">
        <v>5413</v>
      </c>
      <c r="AU26" s="212">
        <v>9</v>
      </c>
      <c r="AV26" s="212">
        <v>1597</v>
      </c>
      <c r="AX26" s="16" t="str">
        <f t="shared" si="12"/>
        <v>drop table db_custscience_interns.col_15_DB_CUSTBASE_PRODREFRESH_ods_cust_rwrd_hist_t_distinct_values_table_stats;</v>
      </c>
      <c r="AY26" t="s">
        <v>5358</v>
      </c>
      <c r="BA26" s="16" t="str">
        <f t="shared" si="13"/>
        <v>create table db_custscience_interns.col_15_DB_CUSTBASE_PRODREFRESH_ods_cust_rwrd_hist_t_null_value_count_table_stats (col_id int, null_value_count bigint) Row format delimited Fields terminated by '\t' Lines terminated by '\n'  Stored as textfile ;</v>
      </c>
      <c r="BB26" t="s">
        <v>5359</v>
      </c>
      <c r="BE26" s="16" t="str">
        <f t="shared" si="4"/>
        <v xml:space="preserve">insert into table db_custscience_interns.col_15_DB_CUSTBASE_PRODREFRESH_ods_cust_rwrd_hist_t_null_value_count_table_stats select '15' as col_id, count (cust_key) as null_value_count where CRT_TMST  IS NULL </v>
      </c>
      <c r="BF26" t="s">
        <v>5414</v>
      </c>
      <c r="BI26" s="16" t="str">
        <f t="shared" si="14"/>
        <v>insert into table db_custscience_interns.SUMMARY_of_DB_CUSTBASE_PRODREFRESH_ods_cust_rwrd_hist_t_null_value_count_table_stats select col_id, null_value_count from db_custscience_interns.col_15_DB_CUSTBASE_PRODREFRESH_ods_cust_rwrd_hist_t_null_value_count_table_stats ;</v>
      </c>
      <c r="BJ26" t="s">
        <v>5361</v>
      </c>
      <c r="BL26" s="212" t="s">
        <v>5351</v>
      </c>
      <c r="BM26" s="212">
        <v>9</v>
      </c>
      <c r="BN26" s="212">
        <v>0</v>
      </c>
      <c r="BP26" s="16" t="str">
        <f t="shared" si="15"/>
        <v>drop table db_custscience_interns.col_15_DB_CUSTBASE_PRODREFRESH_ods_cust_rwrd_hist_t_null_value_count_table_stats ;</v>
      </c>
      <c r="BQ26" t="s">
        <v>5363</v>
      </c>
    </row>
    <row r="27" spans="1:69">
      <c r="A27" s="222" t="s">
        <v>5415</v>
      </c>
      <c r="B27" s="16" t="str">
        <f t="shared" si="5"/>
        <v>updt_tmst           string   </v>
      </c>
      <c r="C27" s="20">
        <f t="shared" si="6"/>
        <v>10</v>
      </c>
      <c r="D27" s="20">
        <f t="shared" si="7"/>
        <v>12</v>
      </c>
      <c r="E27" s="20"/>
      <c r="F27" s="20"/>
      <c r="G27" s="36" t="str">
        <f t="shared" si="0"/>
        <v>UPDT_TMST</v>
      </c>
      <c r="H27" s="36" t="str">
        <f t="shared" si="1"/>
        <v>        string   </v>
      </c>
      <c r="I27" s="226">
        <v>16</v>
      </c>
      <c r="J27" s="224">
        <f t="shared" si="2"/>
        <v>2199</v>
      </c>
      <c r="K27" s="224">
        <f t="shared" si="3"/>
        <v>0</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db_custscience_interns.col_16_DB_CUSTBASE_PRODREFRESH_ods_cust_rwrd_hist_t_distinct_values_table_stats (col_id int, distinct_values bigint) Row format delimited Fields terminated by '\t' Lines terminated by '\n'  Stored as textfile ;</v>
      </c>
      <c r="AJ27" t="s">
        <v>5416</v>
      </c>
      <c r="AM27" s="16" t="str">
        <f t="shared" si="10"/>
        <v>insert into table db_custscience_interns.col_16_DB_CUSTBASE_PRODREFRESH_ods_cust_rwrd_hist_t_distinct_values_table_stats select '16' as col_id, count (distinct UPDT_TMST) as distinct_values</v>
      </c>
      <c r="AN27" t="s">
        <v>5417</v>
      </c>
      <c r="AQ27" s="16" t="str">
        <f t="shared" si="11"/>
        <v>insert into table db_custscience_interns.SUMMARY_of_DB_CUSTBASE_PRODREFRESH_ods_cust_rwrd_hist_t_distinct_values_table_stats select col_id, distinct_values from db_custscience_interns.col_16_DB_CUSTBASE_PRODREFRESH_ods_cust_rwrd_hist_t_distinct_values_table_stats ;</v>
      </c>
      <c r="AR27" t="s">
        <v>5418</v>
      </c>
      <c r="AT27" s="212" t="s">
        <v>5419</v>
      </c>
      <c r="AU27" s="212">
        <v>10</v>
      </c>
      <c r="AV27" s="212">
        <v>1</v>
      </c>
      <c r="AX27" s="16" t="str">
        <f t="shared" si="12"/>
        <v>drop table db_custscience_interns.col_16_DB_CUSTBASE_PRODREFRESH_ods_cust_rwrd_hist_t_distinct_values_table_stats;</v>
      </c>
      <c r="AY27" t="s">
        <v>5420</v>
      </c>
      <c r="BA27" s="16" t="str">
        <f t="shared" si="13"/>
        <v>create table db_custscience_interns.col_16_DB_CUSTBASE_PRODREFRESH_ods_cust_rwrd_hist_t_null_value_count_table_stats (col_id int, null_value_count bigint) Row format delimited Fields terminated by '\t' Lines terminated by '\n'  Stored as textfile ;</v>
      </c>
      <c r="BB27" t="s">
        <v>5421</v>
      </c>
      <c r="BE27" s="16" t="str">
        <f t="shared" si="4"/>
        <v xml:space="preserve">insert into table db_custscience_interns.col_16_DB_CUSTBASE_PRODREFRESH_ods_cust_rwrd_hist_t_null_value_count_table_stats select '16' as col_id, count (cust_key) as null_value_count where UPDT_TMST IS NULL </v>
      </c>
      <c r="BF27" t="s">
        <v>5422</v>
      </c>
      <c r="BI27" s="16" t="str">
        <f t="shared" si="14"/>
        <v>insert into table db_custscience_interns.SUMMARY_of_DB_CUSTBASE_PRODREFRESH_ods_cust_rwrd_hist_t_null_value_count_table_stats select col_id, null_value_count from db_custscience_interns.col_16_DB_CUSTBASE_PRODREFRESH_ods_cust_rwrd_hist_t_null_value_count_table_stats ;</v>
      </c>
      <c r="BJ27" t="s">
        <v>5423</v>
      </c>
      <c r="BL27" s="212" t="s">
        <v>5424</v>
      </c>
      <c r="BM27" s="212">
        <v>10</v>
      </c>
      <c r="BN27" s="212">
        <v>53153838</v>
      </c>
      <c r="BP27" s="16" t="str">
        <f t="shared" si="15"/>
        <v>drop table db_custscience_interns.col_16_DB_CUSTBASE_PRODREFRESH_ods_cust_rwrd_hist_t_null_value_count_table_stats ;</v>
      </c>
      <c r="BQ27" t="s">
        <v>5425</v>
      </c>
    </row>
    <row r="28" spans="1:69">
      <c r="AN28" t="s">
        <v>4089</v>
      </c>
      <c r="BF28" t="s">
        <v>4089</v>
      </c>
    </row>
    <row r="29" spans="1:69">
      <c r="A29" s="222" t="s">
        <v>5426</v>
      </c>
      <c r="R29"/>
      <c r="S29"/>
      <c r="T29"/>
      <c r="U29"/>
      <c r="V29"/>
      <c r="W29"/>
      <c r="X29"/>
      <c r="Y29"/>
      <c r="Z29"/>
      <c r="AA29"/>
      <c r="AB29"/>
      <c r="AC29"/>
      <c r="AD29"/>
      <c r="AE29"/>
      <c r="AF29"/>
      <c r="AG29"/>
      <c r="AH29"/>
      <c r="AI29"/>
      <c r="AZ29"/>
      <c r="BI29"/>
    </row>
    <row r="30" spans="1:69">
      <c r="A30" s="222" t="s">
        <v>5427</v>
      </c>
      <c r="R30"/>
      <c r="S30"/>
      <c r="T30"/>
      <c r="U30"/>
      <c r="V30"/>
      <c r="W30"/>
      <c r="X30"/>
      <c r="Y30"/>
      <c r="Z30"/>
      <c r="AA30"/>
      <c r="AB30"/>
      <c r="AC30"/>
      <c r="AD30"/>
      <c r="AE30"/>
      <c r="AF30"/>
      <c r="AG30"/>
      <c r="AH30"/>
      <c r="AI30"/>
      <c r="AZ30"/>
      <c r="BI30"/>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Z79"/>
  <sheetViews>
    <sheetView topLeftCell="E1" zoomScale="80" zoomScaleNormal="80" workbookViewId="0">
      <selection activeCell="G6" sqref="G6:K6"/>
    </sheetView>
  </sheetViews>
  <sheetFormatPr defaultColWidth="8.85546875" defaultRowHeight="15" outlineLevelCol="1"/>
  <cols>
    <col min="1" max="1" width="37.42578125" customWidth="1"/>
    <col min="3" max="3" width="23.28515625" customWidth="1"/>
    <col min="4" max="5" width="30.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47" style="195" customWidth="1"/>
    <col min="36" max="36" width="30.42578125" customWidth="1"/>
    <col min="37" max="37" width="12" customWidth="1"/>
    <col min="39" max="39" width="53.7109375" customWidth="1"/>
    <col min="40" max="40" width="28" customWidth="1"/>
    <col min="41" max="41" width="15.28515625" customWidth="1"/>
    <col min="43" max="43" width="48.42578125" customWidth="1"/>
    <col min="44" max="44" width="29.28515625" customWidth="1"/>
    <col min="46" max="49" width="16.140625" customWidth="1"/>
    <col min="50" max="50" width="106.42578125" customWidth="1"/>
    <col min="52" max="52" width="20.42578125" style="210" customWidth="1"/>
    <col min="53" max="53" width="18.42578125" customWidth="1"/>
    <col min="56" max="56" width="4" customWidth="1"/>
    <col min="57" max="57" width="35.85546875" customWidth="1"/>
    <col min="58" max="58" width="25.42578125" customWidth="1"/>
    <col min="59" max="59" width="22.28515625" customWidth="1"/>
    <col min="60" max="60" width="8.85546875" hidden="1" customWidth="1"/>
    <col min="61" max="61" width="86.7109375" style="16" customWidth="1"/>
    <col min="62" max="62" width="19.7109375" customWidth="1"/>
    <col min="63" max="63" width="16.140625" customWidth="1"/>
    <col min="64" max="64" width="17.140625" customWidth="1"/>
    <col min="66" max="66" width="10.85546875" customWidth="1"/>
  </cols>
  <sheetData>
    <row r="1" spans="1:73" ht="19.5" thickBot="1">
      <c r="G1" s="218" t="str">
        <f>UPPER(H5)</f>
        <v>ODS_CUST_DEMG_T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DB_CUSTBASE_PRODREFRESH.ods_cust_demg_t acquisition_date = "22-APR-17" limit 10000;'&gt;DB_CUSTBASE_PRODREFRESH_DB_CUSTBASE_PRODREFRESH.ods_cust_demg_t_10k_sample.txt;</v>
      </c>
    </row>
    <row r="4" spans="1:73" ht="15.75" thickBot="1">
      <c r="G4" s="3" t="s">
        <v>88</v>
      </c>
      <c r="H4" s="219" t="str">
        <f>LEFT(H6,(FIND(".",H6)-1))</f>
        <v>DB_CUSTBASE_PRODREFRESH</v>
      </c>
      <c r="I4" s="219"/>
      <c r="J4" s="219"/>
      <c r="K4" s="219"/>
      <c r="L4" s="219"/>
      <c r="M4" s="219"/>
      <c r="N4" s="40" t="s">
        <v>108</v>
      </c>
      <c r="AM4" s="15" t="s">
        <v>4049</v>
      </c>
      <c r="BE4" s="15" t="s">
        <v>4049</v>
      </c>
      <c r="BU4" t="s">
        <v>4547</v>
      </c>
    </row>
    <row r="5" spans="1:73">
      <c r="B5" s="9"/>
      <c r="G5" s="3" t="s">
        <v>89</v>
      </c>
      <c r="H5" s="219" t="str">
        <f>RIGHT(H6,(LEN(H6)-(FIND(".",H6))))</f>
        <v>ods_cust_demg_t</v>
      </c>
      <c r="I5" s="219"/>
      <c r="J5" s="219"/>
      <c r="K5" s="219"/>
      <c r="L5" s="219"/>
      <c r="M5" s="219"/>
      <c r="AM5" s="60" t="s">
        <v>4548</v>
      </c>
      <c r="BE5" s="60" t="s">
        <v>4549</v>
      </c>
    </row>
    <row r="6" spans="1:73">
      <c r="G6" s="3" t="s">
        <v>90</v>
      </c>
      <c r="H6" s="5" t="s">
        <v>4447</v>
      </c>
      <c r="I6" s="221"/>
      <c r="J6" s="221"/>
      <c r="K6" s="221"/>
      <c r="L6" s="221"/>
      <c r="M6" s="37"/>
      <c r="AI6" s="33" t="s">
        <v>4050</v>
      </c>
      <c r="AJ6" s="199" t="s">
        <v>4051</v>
      </c>
      <c r="AM6" s="9" t="s">
        <v>4127</v>
      </c>
      <c r="AQ6" s="203" t="s">
        <v>4201</v>
      </c>
      <c r="AX6" s="206" t="s">
        <v>4203</v>
      </c>
      <c r="BA6" s="33" t="s">
        <v>4052</v>
      </c>
      <c r="BE6" s="9" t="s">
        <v>4127</v>
      </c>
      <c r="BI6" s="203" t="s">
        <v>4201</v>
      </c>
      <c r="BK6" s="209"/>
    </row>
    <row r="7" spans="1:73" ht="15.75" thickBot="1">
      <c r="G7" s="3" t="s">
        <v>91</v>
      </c>
      <c r="H7" s="10">
        <v>42906</v>
      </c>
      <c r="I7" s="219"/>
      <c r="J7" s="4"/>
      <c r="K7" s="4"/>
      <c r="L7" s="12"/>
      <c r="M7" s="12"/>
      <c r="AT7" t="str">
        <f>"select * from db_custscience_interns."&amp;"SUMMARY_of_"&amp;$H$4&amp;"_"&amp;$H$5&amp;"_distinct_values_table_stats"</f>
        <v>select * from db_custscience_interns.SUMMARY_of_DB_CUSTBASE_PRODREFRESH_ods_cust_demg_t_distinct_values_table_stats</v>
      </c>
    </row>
    <row r="8" spans="1:73" ht="15.75" thickBot="1">
      <c r="A8" t="s">
        <v>3067</v>
      </c>
      <c r="G8" s="3" t="s">
        <v>92</v>
      </c>
      <c r="H8" s="13"/>
      <c r="I8" s="14"/>
      <c r="J8" s="4"/>
      <c r="K8" s="4"/>
    </row>
    <row r="9" spans="1:73">
      <c r="A9" t="s">
        <v>4550</v>
      </c>
      <c r="G9" s="15" t="s">
        <v>93</v>
      </c>
      <c r="H9" s="16"/>
      <c r="I9" s="16"/>
      <c r="J9" s="4"/>
      <c r="K9" s="4"/>
      <c r="BL9" t="str">
        <f>"select * from db_custscience_interns."&amp;"SUMMARY_of_"&amp;$H$4&amp;"_"&amp;$H$5&amp;"_null_value_count_table_stats"</f>
        <v>select * from db_custscience_interns.SUMMARY_of_DB_CUSTBASE_PRODREFRESH_ods_cust_demg_t_null_value_count_table_stats</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DB_CUSTBASE_PRODREFRESH.ods_cust_demg_t</v>
      </c>
      <c r="AN11" s="205" t="s">
        <v>4553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db_custscience_interns.SUMMARY_of_DB_CUSTBASE_PRODREFRESH_ods_cust_demg_t_distinct_values_table_stats (col_id int, distinct_values bigint) Row format delimited Fields terminated by '\t' Lines terminated by '\n'  Stored as textfile ;</v>
      </c>
      <c r="AR11" s="205" t="s">
        <v>4554</v>
      </c>
      <c r="BE11" s="209" t="str">
        <f>"from "&amp;$H$6</f>
        <v>from DB_CUSTBASE_PRODREFRESH.ods_cust_demg_t</v>
      </c>
      <c r="BF11" s="32" t="s">
        <v>4553</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db_custscience_interns.SUMMARY_of_DB_CUSTBASE_PRODREFRESH_ods_cust_demg_t_null_value_count_table_stats (col_id int, null_value_count bigint) Row format delimited Fields terminated by '\t' Lines terminated by '\n'  Stored as textfile ;</v>
      </c>
      <c r="BJ11" s="32" t="s">
        <v>4555</v>
      </c>
      <c r="BL11" s="212" t="s">
        <v>2</v>
      </c>
    </row>
    <row r="12" spans="1:73">
      <c r="A12" s="222" t="s">
        <v>4556</v>
      </c>
      <c r="B12" s="16" t="str">
        <f>TRIM(A12)</f>
        <v>address_type        string                                  </v>
      </c>
      <c r="C12" s="20">
        <f>SEARCH(" ",B12)</f>
        <v>14</v>
      </c>
      <c r="D12" s="20">
        <f>IFERROR(SEARCH(" ",B12,C12+1),0)</f>
        <v>16</v>
      </c>
      <c r="E12" s="20">
        <f>LEN(B12)</f>
        <v>60</v>
      </c>
      <c r="F12" s="20"/>
      <c r="G12" s="62" t="str">
        <f t="shared" ref="G12:G43" si="0">UPPER(LEFT(B12,C12-1))</f>
        <v>ADDRESS_TYPE </v>
      </c>
      <c r="H12" s="62" t="str">
        <f t="shared" ref="H12:H43" si="1">TRIM(RIGHT(A12,LEN(A12) - (C12+1)))</f>
        <v>    string                                  </v>
      </c>
      <c r="I12" s="223">
        <v>1</v>
      </c>
      <c r="J12" s="224">
        <f t="shared" ref="J12:J73" si="2">VLOOKUP($I12,$AU:$AV,2,FALSE)</f>
        <v>9</v>
      </c>
      <c r="K12" s="224">
        <f t="shared" ref="K12:K73" si="3">VLOOKUP($I12,$BM:$BN,2,FALSE)</f>
        <v>2095472</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db_custscience_interns.col_1_DB_CUSTBASE_PRODREFRESH_ods_cust_demg_t_distinct_values_table_stats (col_id int, distinct_values bigint) Row format delimited Fields terminated by '\t' Lines terminated by '\n'  Stored as textfile ;</v>
      </c>
      <c r="AJ12" t="s">
        <v>4557</v>
      </c>
      <c r="AM12" s="16" t="str">
        <f>"insert into table "&amp;"db_custscience_interns."&amp;$AH12&amp;"_"&amp;$H$4&amp;"_"&amp;$H$5&amp;"_distinct_values_table_stats select "&amp;"'"&amp;$I12&amp;"'"&amp;" as col_id, count (distinct "&amp;$G12&amp;") as distinct_values"</f>
        <v>insert into table db_custscience_interns.col_1_DB_CUSTBASE_PRODREFRESH_ods_cust_demg_t_distinct_values_table_stats select '1' as col_id, count (distinct ADDRESS_TYPE ) as distinct_values</v>
      </c>
      <c r="AN12" t="s">
        <v>4558</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db_custscience_interns.SUMMARY_of_DB_CUSTBASE_PRODREFRESH_ods_cust_demg_t_distinct_values_table_stats select col_id, distinct_values from db_custscience_interns.col_1_DB_CUSTBASE_PRODREFRESH_ods_cust_demg_t_distinct_values_table_stats ;</v>
      </c>
      <c r="AR12" t="s">
        <v>4559</v>
      </c>
      <c r="AT12" s="212" t="s">
        <v>4560</v>
      </c>
      <c r="AU12" s="212">
        <v>1</v>
      </c>
      <c r="AV12" s="212">
        <v>9</v>
      </c>
      <c r="AX12" s="16" t="str">
        <f>"drop table db_custscience_interns."&amp;$AH12&amp;"_"&amp;$H$4&amp;"_"&amp;$H$5&amp;"_distinct_values_table_stats;"</f>
        <v>drop table db_custscience_interns.col_1_DB_CUSTBASE_PRODREFRESH_ods_cust_demg_t_distinct_values_table_stats;</v>
      </c>
      <c r="AY12" t="s">
        <v>4561</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db_custscience_interns.col_1_DB_CUSTBASE_PRODREFRESH_ods_cust_demg_t_null_value_count_table_stats (col_id int, null_value_count bigint) Row format delimited Fields terminated by '\t' Lines terminated by '\n'  Stored as textfile ;</v>
      </c>
      <c r="BB12" t="s">
        <v>4562</v>
      </c>
      <c r="BE12" s="16" t="str">
        <f t="shared" ref="BE12:BE73" si="4">"insert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db_custscience_interns.col_1_DB_CUSTBASE_PRODREFRESH_ods_cust_demg_t_null_value_count_table_stats select '1' as col_id, count (cust_key) as null_value_count where ADDRESS_TYPE  IS NULL </v>
      </c>
      <c r="BF12" t="s">
        <v>4563</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db_custscience_interns.SUMMARY_of_DB_CUSTBASE_PRODREFRESH_ods_cust_demg_t_null_value_count_table_stats select col_id, null_value_count from db_custscience_interns.col_1_DB_CUSTBASE_PRODREFRESH_ods_cust_demg_t_null_value_count_table_stats ;</v>
      </c>
      <c r="BJ12" t="s">
        <v>4564</v>
      </c>
      <c r="BL12" s="212" t="s">
        <v>4565</v>
      </c>
      <c r="BM12" s="212">
        <v>1</v>
      </c>
      <c r="BN12" s="212">
        <v>2095472</v>
      </c>
      <c r="BP12" s="16" t="str">
        <f>"drop table db_custscience_interns."&amp;$AH12&amp;"_"&amp;$H$4&amp;"_"&amp;$H$5&amp;"_null_value_count_table_stats ;"</f>
        <v>drop table db_custscience_interns.col_1_DB_CUSTBASE_PRODREFRESH_ods_cust_demg_t_null_value_count_table_stats ;</v>
      </c>
      <c r="BQ12" t="s">
        <v>4566</v>
      </c>
    </row>
    <row r="13" spans="1:73">
      <c r="A13" s="222" t="s">
        <v>4567</v>
      </c>
      <c r="B13" s="16" t="str">
        <f t="shared" ref="B13:B45" si="5">TRIM(A13)</f>
        <v>adjusted_net_worth  double                                  </v>
      </c>
      <c r="C13" s="20">
        <f t="shared" ref="C13:C45" si="6">SEARCH(" ",B13)</f>
        <v>20</v>
      </c>
      <c r="D13" s="20">
        <f t="shared" ref="D13:D45" si="7">IFERROR(SEARCH(" ",B13,C13+1),0)</f>
        <v>27</v>
      </c>
      <c r="E13" s="20"/>
      <c r="F13" s="20"/>
      <c r="G13" s="36" t="str">
        <f t="shared" si="0"/>
        <v>ADJUSTED_NET_WORTH </v>
      </c>
      <c r="H13" s="36" t="str">
        <f t="shared" si="1"/>
        <v>ouble                                  </v>
      </c>
      <c r="I13" s="226">
        <v>2</v>
      </c>
      <c r="J13" s="224">
        <f t="shared" si="2"/>
        <v>1099369</v>
      </c>
      <c r="K13" s="224">
        <f t="shared" si="3"/>
        <v>7795273</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45" si="8">"col_"&amp;I13</f>
        <v>col_2</v>
      </c>
      <c r="AI13" s="196" t="str">
        <f t="shared" ref="AI13:AI73"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db_custscience_interns.col_2_DB_CUSTBASE_PRODREFRESH_ods_cust_demg_t_distinct_values_table_stats (col_id int, distinct_values bigint) Row format delimited Fields terminated by '\t' Lines terminated by '\n'  Stored as textfile ;</v>
      </c>
      <c r="AJ13" t="s">
        <v>4568</v>
      </c>
      <c r="AM13" s="16" t="str">
        <f t="shared" ref="AM13:AM73" si="10">"insert into table "&amp;"db_custscience_interns."&amp;$AH13&amp;"_"&amp;$H$4&amp;"_"&amp;$H$5&amp;"_distinct_values_table_stats select "&amp;"'"&amp;$I13&amp;"'"&amp;" as col_id, count (distinct "&amp;$G13&amp;") as distinct_values"</f>
        <v>insert into table db_custscience_interns.col_2_DB_CUSTBASE_PRODREFRESH_ods_cust_demg_t_distinct_values_table_stats select '2' as col_id, count (distinct ADJUSTED_NET_WORTH ) as distinct_values</v>
      </c>
      <c r="AN13" t="s">
        <v>4569</v>
      </c>
      <c r="AQ13" s="16" t="str">
        <f t="shared" ref="AQ13:AQ73"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db_custscience_interns.SUMMARY_of_DB_CUSTBASE_PRODREFRESH_ods_cust_demg_t_distinct_values_table_stats select col_id, distinct_values from db_custscience_interns.col_2_DB_CUSTBASE_PRODREFRESH_ods_cust_demg_t_distinct_values_table_stats ;</v>
      </c>
      <c r="AR13" t="s">
        <v>4570</v>
      </c>
      <c r="AT13" s="212" t="s">
        <v>4571</v>
      </c>
      <c r="AU13" s="212">
        <v>2</v>
      </c>
      <c r="AV13" s="212">
        <v>1099369</v>
      </c>
      <c r="AX13" s="16" t="str">
        <f t="shared" ref="AX13:AX73" si="12">"drop table db_custscience_interns."&amp;$AH13&amp;"_"&amp;$H$4&amp;"_"&amp;$H$5&amp;"_distinct_values_table_stats;"</f>
        <v>drop table db_custscience_interns.col_2_DB_CUSTBASE_PRODREFRESH_ods_cust_demg_t_distinct_values_table_stats;</v>
      </c>
      <c r="AY13" t="s">
        <v>4572</v>
      </c>
      <c r="BA13" s="16" t="str">
        <f t="shared" ref="BA13:BA73"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db_custscience_interns.col_2_DB_CUSTBASE_PRODREFRESH_ods_cust_demg_t_null_value_count_table_stats (col_id int, null_value_count bigint) Row format delimited Fields terminated by '\t' Lines terminated by '\n'  Stored as textfile ;</v>
      </c>
      <c r="BB13" t="s">
        <v>4573</v>
      </c>
      <c r="BE13" s="16" t="str">
        <f t="shared" si="4"/>
        <v xml:space="preserve">insert into table db_custscience_interns.col_2_DB_CUSTBASE_PRODREFRESH_ods_cust_demg_t_null_value_count_table_stats select '2' as col_id, count (cust_key) as null_value_count where ADJUSTED_NET_WORTH  IS NULL </v>
      </c>
      <c r="BF13" t="s">
        <v>4574</v>
      </c>
      <c r="BI13" s="16" t="str">
        <f t="shared" ref="BI13:BI73"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db_custscience_interns.SUMMARY_of_DB_CUSTBASE_PRODREFRESH_ods_cust_demg_t_null_value_count_table_stats select col_id, null_value_count from db_custscience_interns.col_2_DB_CUSTBASE_PRODREFRESH_ods_cust_demg_t_null_value_count_table_stats ;</v>
      </c>
      <c r="BJ13" t="s">
        <v>4575</v>
      </c>
      <c r="BL13" s="212" t="s">
        <v>4576</v>
      </c>
      <c r="BM13" s="212">
        <v>2</v>
      </c>
      <c r="BN13" s="212">
        <v>7795273</v>
      </c>
      <c r="BP13" s="16" t="str">
        <f t="shared" ref="BP13:BP73" si="15">"drop table db_custscience_interns."&amp;$AH13&amp;"_"&amp;$H$4&amp;"_"&amp;$H$5&amp;"_null_value_count_table_stats ;"</f>
        <v>drop table db_custscience_interns.col_2_DB_CUSTBASE_PRODREFRESH_ods_cust_demg_t_null_value_count_table_stats ;</v>
      </c>
      <c r="BQ13" t="s">
        <v>4577</v>
      </c>
    </row>
    <row r="14" spans="1:73">
      <c r="A14" s="222" t="s">
        <v>4578</v>
      </c>
      <c r="B14" s="16" t="str">
        <f t="shared" si="5"/>
        <v>age                 bigint                                  </v>
      </c>
      <c r="C14" s="20">
        <f t="shared" si="6"/>
        <v>4</v>
      </c>
      <c r="D14" s="20">
        <f t="shared" si="7"/>
        <v>6</v>
      </c>
      <c r="E14" s="20"/>
      <c r="F14" s="20"/>
      <c r="G14" s="36" t="str">
        <f t="shared" si="0"/>
        <v>AGE</v>
      </c>
      <c r="H14" s="36" t="str">
        <f t="shared" si="1"/>
        <v>              bigint                                  </v>
      </c>
      <c r="I14" s="226">
        <v>3</v>
      </c>
      <c r="J14" s="224">
        <f t="shared" si="2"/>
        <v>83</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db_custscience_interns.col_3_DB_CUSTBASE_PRODREFRESH_ods_cust_demg_t_distinct_values_table_stats (col_id int, distinct_values bigint) Row format delimited Fields terminated by '\t' Lines terminated by '\n'  Stored as textfile ;</v>
      </c>
      <c r="AJ14" t="s">
        <v>4579</v>
      </c>
      <c r="AM14" s="16" t="str">
        <f t="shared" si="10"/>
        <v>insert into table db_custscience_interns.col_3_DB_CUSTBASE_PRODREFRESH_ods_cust_demg_t_distinct_values_table_stats select '3' as col_id, count (distinct AGE) as distinct_values</v>
      </c>
      <c r="AN14" t="s">
        <v>4580</v>
      </c>
      <c r="AQ14" s="16" t="str">
        <f t="shared" si="11"/>
        <v>insert into table db_custscience_interns.SUMMARY_of_DB_CUSTBASE_PRODREFRESH_ods_cust_demg_t_distinct_values_table_stats select col_id, distinct_values from db_custscience_interns.col_3_DB_CUSTBASE_PRODREFRESH_ods_cust_demg_t_distinct_values_table_stats ;</v>
      </c>
      <c r="AR14" t="s">
        <v>4581</v>
      </c>
      <c r="AT14" s="212" t="s">
        <v>4582</v>
      </c>
      <c r="AU14" s="212">
        <v>11</v>
      </c>
      <c r="AV14" s="212">
        <v>8</v>
      </c>
      <c r="AX14" s="16" t="str">
        <f t="shared" si="12"/>
        <v>drop table db_custscience_interns.col_3_DB_CUSTBASE_PRODREFRESH_ods_cust_demg_t_distinct_values_table_stats;</v>
      </c>
      <c r="AY14" t="s">
        <v>4583</v>
      </c>
      <c r="BA14" s="16" t="str">
        <f t="shared" si="13"/>
        <v>create table db_custscience_interns.col_3_DB_CUSTBASE_PRODREFRESH_ods_cust_demg_t_null_value_count_table_stats (col_id int, null_value_count bigint) Row format delimited Fields terminated by '\t' Lines terminated by '\n'  Stored as textfile ;</v>
      </c>
      <c r="BB14" t="s">
        <v>4584</v>
      </c>
      <c r="BE14" s="16" t="str">
        <f t="shared" si="4"/>
        <v xml:space="preserve">insert into table db_custscience_interns.col_3_DB_CUSTBASE_PRODREFRESH_ods_cust_demg_t_null_value_count_table_stats select '3' as col_id, count (cust_key) as null_value_count where AGE IS NULL </v>
      </c>
      <c r="BF14" t="s">
        <v>4585</v>
      </c>
      <c r="BI14" s="16" t="str">
        <f t="shared" si="14"/>
        <v>insert into table db_custscience_interns.SUMMARY_of_DB_CUSTBASE_PRODREFRESH_ods_cust_demg_t_null_value_count_table_stats select col_id, null_value_count from db_custscience_interns.col_3_DB_CUSTBASE_PRODREFRESH_ods_cust_demg_t_null_value_count_table_stats ;</v>
      </c>
      <c r="BJ14" t="s">
        <v>4586</v>
      </c>
      <c r="BL14" s="212" t="s">
        <v>4587</v>
      </c>
      <c r="BM14" s="212">
        <v>11</v>
      </c>
      <c r="BN14" s="212">
        <v>23263155</v>
      </c>
      <c r="BP14" s="16" t="str">
        <f t="shared" si="15"/>
        <v>drop table db_custscience_interns.col_3_DB_CUSTBASE_PRODREFRESH_ods_cust_demg_t_null_value_count_table_stats ;</v>
      </c>
      <c r="BQ14" t="s">
        <v>4588</v>
      </c>
    </row>
    <row r="15" spans="1:73">
      <c r="A15" s="222" t="s">
        <v>4589</v>
      </c>
      <c r="B15" s="16" t="str">
        <f t="shared" si="5"/>
        <v>age_range_in_hh     bigint                                  </v>
      </c>
      <c r="C15" s="20">
        <f t="shared" si="6"/>
        <v>16</v>
      </c>
      <c r="D15" s="20">
        <f t="shared" si="7"/>
        <v>18</v>
      </c>
      <c r="E15" s="20"/>
      <c r="F15" s="20"/>
      <c r="G15" s="36" t="str">
        <f t="shared" si="0"/>
        <v>AGE_RANGE_IN_HH</v>
      </c>
      <c r="H15" s="36" t="str">
        <f t="shared" si="1"/>
        <v>  bigint                                  </v>
      </c>
      <c r="I15" s="226">
        <v>4</v>
      </c>
      <c r="J15" s="224">
        <f t="shared" si="2"/>
        <v>82</v>
      </c>
      <c r="K15" s="224">
        <f t="shared" si="3"/>
        <v>7795273</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db_custscience_interns.col_4_DB_CUSTBASE_PRODREFRESH_ods_cust_demg_t_distinct_values_table_stats (col_id int, distinct_values bigint) Row format delimited Fields terminated by '\t' Lines terminated by '\n'  Stored as textfile ;</v>
      </c>
      <c r="AJ15" t="s">
        <v>4590</v>
      </c>
      <c r="AM15" s="16" t="str">
        <f t="shared" si="10"/>
        <v>insert into table db_custscience_interns.col_4_DB_CUSTBASE_PRODREFRESH_ods_cust_demg_t_distinct_values_table_stats select '4' as col_id, count (distinct AGE_RANGE_IN_HH) as distinct_values</v>
      </c>
      <c r="AN15" t="s">
        <v>4591</v>
      </c>
      <c r="AQ15" s="16" t="str">
        <f t="shared" si="11"/>
        <v>insert into table db_custscience_interns.SUMMARY_of_DB_CUSTBASE_PRODREFRESH_ods_cust_demg_t_distinct_values_table_stats select col_id, distinct_values from db_custscience_interns.col_4_DB_CUSTBASE_PRODREFRESH_ods_cust_demg_t_distinct_values_table_stats ;</v>
      </c>
      <c r="AR15" t="s">
        <v>4592</v>
      </c>
      <c r="AT15" s="212" t="s">
        <v>4593</v>
      </c>
      <c r="AU15" s="212">
        <v>12</v>
      </c>
      <c r="AV15" s="212">
        <v>60690683</v>
      </c>
      <c r="AX15" s="16" t="str">
        <f t="shared" si="12"/>
        <v>drop table db_custscience_interns.col_4_DB_CUSTBASE_PRODREFRESH_ods_cust_demg_t_distinct_values_table_stats;</v>
      </c>
      <c r="AY15" t="s">
        <v>4594</v>
      </c>
      <c r="BA15" s="16" t="str">
        <f t="shared" si="13"/>
        <v>create table db_custscience_interns.col_4_DB_CUSTBASE_PRODREFRESH_ods_cust_demg_t_null_value_count_table_stats (col_id int, null_value_count bigint) Row format delimited Fields terminated by '\t' Lines terminated by '\n'  Stored as textfile ;</v>
      </c>
      <c r="BB15" t="s">
        <v>4595</v>
      </c>
      <c r="BE15" s="16" t="str">
        <f t="shared" si="4"/>
        <v xml:space="preserve">insert into table db_custscience_interns.col_4_DB_CUSTBASE_PRODREFRESH_ods_cust_demg_t_null_value_count_table_stats select '4' as col_id, count (cust_key) as null_value_count where AGE_RANGE_IN_HH IS NULL </v>
      </c>
      <c r="BF15" t="s">
        <v>4596</v>
      </c>
      <c r="BI15" s="16" t="str">
        <f t="shared" si="14"/>
        <v>insert into table db_custscience_interns.SUMMARY_of_DB_CUSTBASE_PRODREFRESH_ods_cust_demg_t_null_value_count_table_stats select col_id, null_value_count from db_custscience_interns.col_4_DB_CUSTBASE_PRODREFRESH_ods_cust_demg_t_null_value_count_table_stats ;</v>
      </c>
      <c r="BJ15" t="s">
        <v>4597</v>
      </c>
      <c r="BL15" s="212" t="s">
        <v>4598</v>
      </c>
      <c r="BM15" s="212">
        <v>12</v>
      </c>
      <c r="BN15" s="212">
        <v>0</v>
      </c>
      <c r="BP15" s="16" t="str">
        <f t="shared" si="15"/>
        <v>drop table db_custscience_interns.col_4_DB_CUSTBASE_PRODREFRESH_ods_cust_demg_t_null_value_count_table_stats ;</v>
      </c>
      <c r="BQ15" t="s">
        <v>4599</v>
      </c>
    </row>
    <row r="16" spans="1:73">
      <c r="A16" s="222" t="s">
        <v>4600</v>
      </c>
      <c r="B16" s="16" t="str">
        <f t="shared" si="5"/>
        <v>bank_card           string                                  </v>
      </c>
      <c r="C16" s="20">
        <f t="shared" si="6"/>
        <v>10</v>
      </c>
      <c r="D16" s="20">
        <f t="shared" si="7"/>
        <v>12</v>
      </c>
      <c r="E16" s="20"/>
      <c r="F16" s="20"/>
      <c r="G16" s="36" t="str">
        <f t="shared" si="0"/>
        <v>BANK_CARD</v>
      </c>
      <c r="H16" s="36" t="str">
        <f t="shared" si="1"/>
        <v>        string                                  </v>
      </c>
      <c r="I16" s="226">
        <v>5</v>
      </c>
      <c r="J16" s="224">
        <f t="shared" si="2"/>
        <v>2</v>
      </c>
      <c r="K16" s="224">
        <f t="shared" si="3"/>
        <v>17169755</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db_custscience_interns.col_5_DB_CUSTBASE_PRODREFRESH_ods_cust_demg_t_distinct_values_table_stats (col_id int, distinct_values bigint) Row format delimited Fields terminated by '\t' Lines terminated by '\n'  Stored as textfile ;</v>
      </c>
      <c r="AJ16" t="s">
        <v>4601</v>
      </c>
      <c r="AM16" s="16" t="str">
        <f t="shared" si="10"/>
        <v>insert into table db_custscience_interns.col_5_DB_CUSTBASE_PRODREFRESH_ods_cust_demg_t_distinct_values_table_stats select '5' as col_id, count (distinct BANK_CARD) as distinct_values</v>
      </c>
      <c r="AN16" t="s">
        <v>4602</v>
      </c>
      <c r="AQ16" s="16" t="str">
        <f t="shared" si="11"/>
        <v>insert into table db_custscience_interns.SUMMARY_of_DB_CUSTBASE_PRODREFRESH_ods_cust_demg_t_distinct_values_table_stats select col_id, distinct_values from db_custscience_interns.col_5_DB_CUSTBASE_PRODREFRESH_ods_cust_demg_t_distinct_values_table_stats ;</v>
      </c>
      <c r="AR16" t="s">
        <v>4603</v>
      </c>
      <c r="AT16" s="212" t="s">
        <v>4604</v>
      </c>
      <c r="AU16" s="212">
        <v>13</v>
      </c>
      <c r="AV16" s="212">
        <v>211</v>
      </c>
      <c r="AX16" s="16" t="str">
        <f t="shared" si="12"/>
        <v>drop table db_custscience_interns.col_5_DB_CUSTBASE_PRODREFRESH_ods_cust_demg_t_distinct_values_table_stats;</v>
      </c>
      <c r="AY16" t="s">
        <v>4605</v>
      </c>
      <c r="BA16" s="16" t="str">
        <f t="shared" si="13"/>
        <v>create table db_custscience_interns.col_5_DB_CUSTBASE_PRODREFRESH_ods_cust_demg_t_null_value_count_table_stats (col_id int, null_value_count bigint) Row format delimited Fields terminated by '\t' Lines terminated by '\n'  Stored as textfile ;</v>
      </c>
      <c r="BB16" t="s">
        <v>4606</v>
      </c>
      <c r="BE16" s="16" t="str">
        <f t="shared" si="4"/>
        <v xml:space="preserve">insert into table db_custscience_interns.col_5_DB_CUSTBASE_PRODREFRESH_ods_cust_demg_t_null_value_count_table_stats select '5' as col_id, count (cust_key) as null_value_count where BANK_CARD IS NULL </v>
      </c>
      <c r="BF16" t="s">
        <v>4607</v>
      </c>
      <c r="BI16" s="16" t="str">
        <f t="shared" si="14"/>
        <v>insert into table db_custscience_interns.SUMMARY_of_DB_CUSTBASE_PRODREFRESH_ods_cust_demg_t_null_value_count_table_stats select col_id, null_value_count from db_custscience_interns.col_5_DB_CUSTBASE_PRODREFRESH_ods_cust_demg_t_null_value_count_table_stats ;</v>
      </c>
      <c r="BJ16" t="s">
        <v>4608</v>
      </c>
      <c r="BL16" s="212" t="s">
        <v>4609</v>
      </c>
      <c r="BM16" s="212">
        <v>13</v>
      </c>
      <c r="BN16" s="212">
        <v>2146649</v>
      </c>
      <c r="BP16" s="16" t="str">
        <f t="shared" si="15"/>
        <v>drop table db_custscience_interns.col_5_DB_CUSTBASE_PRODREFRESH_ods_cust_demg_t_null_value_count_table_stats ;</v>
      </c>
      <c r="BQ16" t="s">
        <v>4610</v>
      </c>
    </row>
    <row r="17" spans="1:69">
      <c r="A17" s="222" t="s">
        <v>4611</v>
      </c>
      <c r="B17" s="16" t="str">
        <f t="shared" si="5"/>
        <v>cd_link             string                                  </v>
      </c>
      <c r="C17" s="20">
        <f t="shared" si="6"/>
        <v>8</v>
      </c>
      <c r="D17" s="20">
        <f t="shared" si="7"/>
        <v>10</v>
      </c>
      <c r="E17" s="20"/>
      <c r="F17" s="20"/>
      <c r="G17" s="36" t="str">
        <f t="shared" si="0"/>
        <v>CD_LINK</v>
      </c>
      <c r="H17" s="36" t="str">
        <f t="shared" si="1"/>
        <v>          string                                  </v>
      </c>
      <c r="I17" s="226">
        <v>6</v>
      </c>
      <c r="J17" s="224">
        <f t="shared" si="2"/>
        <v>58378317</v>
      </c>
      <c r="K17" s="224">
        <f t="shared" si="3"/>
        <v>0</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db_custscience_interns.col_6_DB_CUSTBASE_PRODREFRESH_ods_cust_demg_t_distinct_values_table_stats (col_id int, distinct_values bigint) Row format delimited Fields terminated by '\t' Lines terminated by '\n'  Stored as textfile ;</v>
      </c>
      <c r="AJ17" t="s">
        <v>4612</v>
      </c>
      <c r="AM17" s="16" t="str">
        <f t="shared" si="10"/>
        <v>insert into table db_custscience_interns.col_6_DB_CUSTBASE_PRODREFRESH_ods_cust_demg_t_distinct_values_table_stats select '6' as col_id, count (distinct CD_LINK) as distinct_values</v>
      </c>
      <c r="AN17" t="s">
        <v>4613</v>
      </c>
      <c r="AQ17" s="16" t="str">
        <f t="shared" si="11"/>
        <v>insert into table db_custscience_interns.SUMMARY_of_DB_CUSTBASE_PRODREFRESH_ods_cust_demg_t_distinct_values_table_stats select col_id, distinct_values from db_custscience_interns.col_6_DB_CUSTBASE_PRODREFRESH_ods_cust_demg_t_distinct_values_table_stats ;</v>
      </c>
      <c r="AR17" t="s">
        <v>4614</v>
      </c>
      <c r="AT17" s="212" t="s">
        <v>4615</v>
      </c>
      <c r="AU17" s="212">
        <v>14</v>
      </c>
      <c r="AV17" s="212">
        <v>201</v>
      </c>
      <c r="AX17" s="16" t="str">
        <f t="shared" si="12"/>
        <v>drop table db_custscience_interns.col_6_DB_CUSTBASE_PRODREFRESH_ods_cust_demg_t_distinct_values_table_stats;</v>
      </c>
      <c r="AY17" t="s">
        <v>4616</v>
      </c>
      <c r="BA17" s="16" t="str">
        <f t="shared" si="13"/>
        <v>create table db_custscience_interns.col_6_DB_CUSTBASE_PRODREFRESH_ods_cust_demg_t_null_value_count_table_stats (col_id int, null_value_count bigint) Row format delimited Fields terminated by '\t' Lines terminated by '\n'  Stored as textfile ;</v>
      </c>
      <c r="BB17" t="s">
        <v>4617</v>
      </c>
      <c r="BE17" s="16" t="str">
        <f t="shared" si="4"/>
        <v xml:space="preserve">insert into table db_custscience_interns.col_6_DB_CUSTBASE_PRODREFRESH_ods_cust_demg_t_null_value_count_table_stats select '6' as col_id, count (cust_key) as null_value_count where CD_LINK IS NULL </v>
      </c>
      <c r="BF17" t="s">
        <v>4618</v>
      </c>
      <c r="BI17" s="16" t="str">
        <f t="shared" si="14"/>
        <v>insert into table db_custscience_interns.SUMMARY_of_DB_CUSTBASE_PRODREFRESH_ods_cust_demg_t_null_value_count_table_stats select col_id, null_value_count from db_custscience_interns.col_6_DB_CUSTBASE_PRODREFRESH_ods_cust_demg_t_null_value_count_table_stats ;</v>
      </c>
      <c r="BJ17" t="s">
        <v>4619</v>
      </c>
      <c r="BL17" s="212" t="s">
        <v>4620</v>
      </c>
      <c r="BM17" s="212">
        <v>14</v>
      </c>
      <c r="BN17" s="212">
        <v>10858291</v>
      </c>
      <c r="BP17" s="16" t="str">
        <f t="shared" si="15"/>
        <v>drop table db_custscience_interns.col_6_DB_CUSTBASE_PRODREFRESH_ods_cust_demg_t_null_value_count_table_stats ;</v>
      </c>
      <c r="BQ17" t="s">
        <v>4621</v>
      </c>
    </row>
    <row r="18" spans="1:69">
      <c r="A18" s="222" t="s">
        <v>4622</v>
      </c>
      <c r="B18" s="16" t="str">
        <f t="shared" si="5"/>
        <v>children_0_3_years  string                                  </v>
      </c>
      <c r="C18" s="20">
        <f t="shared" si="6"/>
        <v>20</v>
      </c>
      <c r="D18" s="20">
        <f t="shared" si="7"/>
        <v>27</v>
      </c>
      <c r="E18" s="20"/>
      <c r="F18" s="20"/>
      <c r="G18" s="36" t="str">
        <f t="shared" si="0"/>
        <v>CHILDREN_0_3_YEARS </v>
      </c>
      <c r="H18" s="36" t="str">
        <f t="shared" si="1"/>
        <v>tring                                  </v>
      </c>
      <c r="I18" s="226">
        <v>7</v>
      </c>
      <c r="J18" s="224">
        <f t="shared" si="2"/>
        <v>4</v>
      </c>
      <c r="K18" s="224">
        <f t="shared" si="3"/>
        <v>50002869</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db_custscience_interns.col_7_DB_CUSTBASE_PRODREFRESH_ods_cust_demg_t_distinct_values_table_stats (col_id int, distinct_values bigint) Row format delimited Fields terminated by '\t' Lines terminated by '\n'  Stored as textfile ;</v>
      </c>
      <c r="AJ18" t="s">
        <v>4623</v>
      </c>
      <c r="AM18" s="16" t="str">
        <f t="shared" si="10"/>
        <v>insert into table db_custscience_interns.col_7_DB_CUSTBASE_PRODREFRESH_ods_cust_demg_t_distinct_values_table_stats select '7' as col_id, count (distinct CHILDREN_0_3_YEARS ) as distinct_values</v>
      </c>
      <c r="AN18" t="s">
        <v>4624</v>
      </c>
      <c r="AQ18" s="16" t="str">
        <f t="shared" si="11"/>
        <v>insert into table db_custscience_interns.SUMMARY_of_DB_CUSTBASE_PRODREFRESH_ods_cust_demg_t_distinct_values_table_stats select col_id, distinct_values from db_custscience_interns.col_7_DB_CUSTBASE_PRODREFRESH_ods_cust_demg_t_distinct_values_table_stats ;</v>
      </c>
      <c r="AR18" t="s">
        <v>4625</v>
      </c>
      <c r="AT18" s="212" t="s">
        <v>4626</v>
      </c>
      <c r="AU18" s="212">
        <v>15</v>
      </c>
      <c r="AV18" s="212">
        <v>1</v>
      </c>
      <c r="AX18" s="16" t="str">
        <f t="shared" si="12"/>
        <v>drop table db_custscience_interns.col_7_DB_CUSTBASE_PRODREFRESH_ods_cust_demg_t_distinct_values_table_stats;</v>
      </c>
      <c r="AY18" t="s">
        <v>4627</v>
      </c>
      <c r="BA18" s="16" t="str">
        <f t="shared" si="13"/>
        <v>create table db_custscience_interns.col_7_DB_CUSTBASE_PRODREFRESH_ods_cust_demg_t_null_value_count_table_stats (col_id int, null_value_count bigint) Row format delimited Fields terminated by '\t' Lines terminated by '\n'  Stored as textfile ;</v>
      </c>
      <c r="BB18" t="s">
        <v>4628</v>
      </c>
      <c r="BE18" s="16" t="str">
        <f t="shared" si="4"/>
        <v xml:space="preserve">insert into table db_custscience_interns.col_7_DB_CUSTBASE_PRODREFRESH_ods_cust_demg_t_null_value_count_table_stats select '7' as col_id, count (cust_key) as null_value_count where CHILDREN_0_3_YEARS  IS NULL </v>
      </c>
      <c r="BF18" t="s">
        <v>4629</v>
      </c>
      <c r="BI18" s="16" t="str">
        <f t="shared" si="14"/>
        <v>insert into table db_custscience_interns.SUMMARY_of_DB_CUSTBASE_PRODREFRESH_ods_cust_demg_t_null_value_count_table_stats select col_id, null_value_count from db_custscience_interns.col_7_DB_CUSTBASE_PRODREFRESH_ods_cust_demg_t_null_value_count_table_stats ;</v>
      </c>
      <c r="BJ18" t="s">
        <v>4630</v>
      </c>
      <c r="BL18" s="212" t="s">
        <v>4631</v>
      </c>
      <c r="BM18" s="212">
        <v>15</v>
      </c>
      <c r="BN18" s="212">
        <v>0</v>
      </c>
      <c r="BP18" s="16" t="str">
        <f t="shared" si="15"/>
        <v>drop table db_custscience_interns.col_7_DB_CUSTBASE_PRODREFRESH_ods_cust_demg_t_null_value_count_table_stats ;</v>
      </c>
      <c r="BQ18" t="s">
        <v>4632</v>
      </c>
    </row>
    <row r="19" spans="1:69">
      <c r="A19" s="222" t="s">
        <v>4633</v>
      </c>
      <c r="B19" s="16" t="str">
        <f t="shared" si="5"/>
        <v>children_13_18_years string                                  </v>
      </c>
      <c r="C19" s="20">
        <f t="shared" si="6"/>
        <v>21</v>
      </c>
      <c r="D19" s="20">
        <f t="shared" si="7"/>
        <v>28</v>
      </c>
      <c r="E19" s="20"/>
      <c r="F19" s="20"/>
      <c r="G19" s="36" t="str">
        <f t="shared" si="0"/>
        <v>CHILDREN_13_18_YEARS</v>
      </c>
      <c r="H19" s="36" t="str">
        <f t="shared" si="1"/>
        <v>tring                                  </v>
      </c>
      <c r="I19" s="226">
        <v>8</v>
      </c>
      <c r="J19" s="224">
        <f t="shared" si="2"/>
        <v>4</v>
      </c>
      <c r="K19" s="224">
        <f t="shared" si="3"/>
        <v>51399368</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db_custscience_interns.col_8_DB_CUSTBASE_PRODREFRESH_ods_cust_demg_t_distinct_values_table_stats (col_id int, distinct_values bigint) Row format delimited Fields terminated by '\t' Lines terminated by '\n'  Stored as textfile ;</v>
      </c>
      <c r="AJ19" t="s">
        <v>4634</v>
      </c>
      <c r="AM19" s="16" t="str">
        <f t="shared" si="10"/>
        <v>insert into table db_custscience_interns.col_8_DB_CUSTBASE_PRODREFRESH_ods_cust_demg_t_distinct_values_table_stats select '8' as col_id, count (distinct CHILDREN_13_18_YEARS) as distinct_values</v>
      </c>
      <c r="AN19" t="s">
        <v>4635</v>
      </c>
      <c r="AQ19" s="16" t="str">
        <f t="shared" si="11"/>
        <v>insert into table db_custscience_interns.SUMMARY_of_DB_CUSTBASE_PRODREFRESH_ods_cust_demg_t_distinct_values_table_stats select col_id, distinct_values from db_custscience_interns.col_8_DB_CUSTBASE_PRODREFRESH_ods_cust_demg_t_distinct_values_table_stats ;</v>
      </c>
      <c r="AR19" t="s">
        <v>4636</v>
      </c>
      <c r="AT19" s="212" t="s">
        <v>4637</v>
      </c>
      <c r="AU19" s="212">
        <v>16</v>
      </c>
      <c r="AV19" s="212">
        <v>3</v>
      </c>
      <c r="AX19" s="16" t="str">
        <f t="shared" si="12"/>
        <v>drop table db_custscience_interns.col_8_DB_CUSTBASE_PRODREFRESH_ods_cust_demg_t_distinct_values_table_stats;</v>
      </c>
      <c r="AY19" t="s">
        <v>4638</v>
      </c>
      <c r="BA19" s="16" t="str">
        <f t="shared" si="13"/>
        <v>create table db_custscience_interns.col_8_DB_CUSTBASE_PRODREFRESH_ods_cust_demg_t_null_value_count_table_stats (col_id int, null_value_count bigint) Row format delimited Fields terminated by '\t' Lines terminated by '\n'  Stored as textfile ;</v>
      </c>
      <c r="BB19" t="s">
        <v>4639</v>
      </c>
      <c r="BE19" s="16" t="str">
        <f t="shared" si="4"/>
        <v xml:space="preserve">insert into table db_custscience_interns.col_8_DB_CUSTBASE_PRODREFRESH_ods_cust_demg_t_null_value_count_table_stats select '8' as col_id, count (cust_key) as null_value_count where CHILDREN_13_18_YEARS IS NULL </v>
      </c>
      <c r="BF19" t="s">
        <v>4640</v>
      </c>
      <c r="BI19" s="16" t="str">
        <f t="shared" si="14"/>
        <v>insert into table db_custscience_interns.SUMMARY_of_DB_CUSTBASE_PRODREFRESH_ods_cust_demg_t_null_value_count_table_stats select col_id, null_value_count from db_custscience_interns.col_8_DB_CUSTBASE_PRODREFRESH_ods_cust_demg_t_null_value_count_table_stats ;</v>
      </c>
      <c r="BJ19" t="s">
        <v>4641</v>
      </c>
      <c r="BL19" s="212" t="s">
        <v>4642</v>
      </c>
      <c r="BM19" s="212">
        <v>16</v>
      </c>
      <c r="BN19" s="212">
        <v>12159531</v>
      </c>
      <c r="BP19" s="16" t="str">
        <f t="shared" si="15"/>
        <v>drop table db_custscience_interns.col_8_DB_CUSTBASE_PRODREFRESH_ods_cust_demg_t_null_value_count_table_stats ;</v>
      </c>
      <c r="BQ19" t="s">
        <v>4643</v>
      </c>
    </row>
    <row r="20" spans="1:69">
      <c r="A20" s="222" t="s">
        <v>4644</v>
      </c>
      <c r="B20" s="16" t="str">
        <f t="shared" si="5"/>
        <v>children_4_7_years  string                                  </v>
      </c>
      <c r="C20" s="20">
        <f t="shared" si="6"/>
        <v>20</v>
      </c>
      <c r="D20" s="20">
        <f t="shared" si="7"/>
        <v>27</v>
      </c>
      <c r="E20" s="20"/>
      <c r="F20" s="20"/>
      <c r="G20" s="36" t="str">
        <f t="shared" si="0"/>
        <v>CHILDREN_4_7_YEARS </v>
      </c>
      <c r="H20" s="36" t="str">
        <f t="shared" si="1"/>
        <v>tring                                  </v>
      </c>
      <c r="I20" s="226">
        <v>9</v>
      </c>
      <c r="J20" s="224">
        <f t="shared" si="2"/>
        <v>4</v>
      </c>
      <c r="K20" s="224">
        <f t="shared" si="3"/>
        <v>48620322</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db_custscience_interns.col_9_DB_CUSTBASE_PRODREFRESH_ods_cust_demg_t_distinct_values_table_stats (col_id int, distinct_values bigint) Row format delimited Fields terminated by '\t' Lines terminated by '\n'  Stored as textfile ;</v>
      </c>
      <c r="AJ20" t="s">
        <v>4645</v>
      </c>
      <c r="AM20" s="16" t="str">
        <f t="shared" si="10"/>
        <v>insert into table db_custscience_interns.col_9_DB_CUSTBASE_PRODREFRESH_ods_cust_demg_t_distinct_values_table_stats select '9' as col_id, count (distinct CHILDREN_4_7_YEARS ) as distinct_values</v>
      </c>
      <c r="AN20" t="s">
        <v>4646</v>
      </c>
      <c r="AQ20" s="16" t="str">
        <f t="shared" si="11"/>
        <v>insert into table db_custscience_interns.SUMMARY_of_DB_CUSTBASE_PRODREFRESH_ods_cust_demg_t_distinct_values_table_stats select col_id, distinct_values from db_custscience_interns.col_9_DB_CUSTBASE_PRODREFRESH_ods_cust_demg_t_distinct_values_table_stats ;</v>
      </c>
      <c r="AR20" t="s">
        <v>4647</v>
      </c>
      <c r="AT20" s="212" t="s">
        <v>4648</v>
      </c>
      <c r="AU20" s="212">
        <v>17</v>
      </c>
      <c r="AV20" s="212">
        <v>14</v>
      </c>
      <c r="AX20" s="16" t="str">
        <f>"drop table db_custscience_interns."&amp;$AH20&amp;"_"&amp;$H$4&amp;"_"&amp;$H$5&amp;"_distinct_values_table_stats;"</f>
        <v>drop table db_custscience_interns.col_9_DB_CUSTBASE_PRODREFRESH_ods_cust_demg_t_distinct_values_table_stats;</v>
      </c>
      <c r="AY20" t="s">
        <v>4649</v>
      </c>
      <c r="BA20" s="16" t="str">
        <f t="shared" si="13"/>
        <v>create table db_custscience_interns.col_9_DB_CUSTBASE_PRODREFRESH_ods_cust_demg_t_null_value_count_table_stats (col_id int, null_value_count bigint) Row format delimited Fields terminated by '\t' Lines terminated by '\n'  Stored as textfile ;</v>
      </c>
      <c r="BB20" t="s">
        <v>4650</v>
      </c>
      <c r="BE20" s="16" t="str">
        <f t="shared" si="4"/>
        <v xml:space="preserve">insert into table db_custscience_interns.col_9_DB_CUSTBASE_PRODREFRESH_ods_cust_demg_t_null_value_count_table_stats select '9' as col_id, count (cust_key) as null_value_count where CHILDREN_4_7_YEARS  IS NULL </v>
      </c>
      <c r="BF20" t="s">
        <v>4651</v>
      </c>
      <c r="BI20" s="16" t="str">
        <f t="shared" si="14"/>
        <v>insert into table db_custscience_interns.SUMMARY_of_DB_CUSTBASE_PRODREFRESH_ods_cust_demg_t_null_value_count_table_stats select col_id, null_value_count from db_custscience_interns.col_9_DB_CUSTBASE_PRODREFRESH_ods_cust_demg_t_null_value_count_table_stats ;</v>
      </c>
      <c r="BJ20" t="s">
        <v>4652</v>
      </c>
      <c r="BL20" s="212" t="s">
        <v>4653</v>
      </c>
      <c r="BM20" s="212">
        <v>17</v>
      </c>
      <c r="BN20" s="212">
        <v>10858291</v>
      </c>
      <c r="BP20" s="16" t="str">
        <f t="shared" si="15"/>
        <v>drop table db_custscience_interns.col_9_DB_CUSTBASE_PRODREFRESH_ods_cust_demg_t_null_value_count_table_stats ;</v>
      </c>
      <c r="BQ20" t="s">
        <v>4654</v>
      </c>
    </row>
    <row r="21" spans="1:69">
      <c r="A21" s="222" t="s">
        <v>4655</v>
      </c>
      <c r="B21" s="16" t="str">
        <f t="shared" si="5"/>
        <v>children_8_12_years string                                  </v>
      </c>
      <c r="C21" s="20">
        <f t="shared" si="6"/>
        <v>20</v>
      </c>
      <c r="D21" s="20">
        <f t="shared" si="7"/>
        <v>27</v>
      </c>
      <c r="E21" s="20"/>
      <c r="F21" s="20"/>
      <c r="G21" s="36" t="str">
        <f t="shared" si="0"/>
        <v>CHILDREN_8_12_YEARS</v>
      </c>
      <c r="H21" s="36" t="str">
        <f t="shared" si="1"/>
        <v>tring                                  </v>
      </c>
      <c r="I21" s="226">
        <v>10</v>
      </c>
      <c r="J21" s="224">
        <f t="shared" si="2"/>
        <v>4</v>
      </c>
      <c r="K21" s="224">
        <f t="shared" si="3"/>
        <v>45098438</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db_custscience_interns.col_10_DB_CUSTBASE_PRODREFRESH_ods_cust_demg_t_distinct_values_table_stats (col_id int, distinct_values bigint) Row format delimited Fields terminated by '\t' Lines terminated by '\n'  Stored as textfile ;</v>
      </c>
      <c r="AJ21" t="s">
        <v>4656</v>
      </c>
      <c r="AM21" s="16" t="str">
        <f t="shared" si="10"/>
        <v>insert into table db_custscience_interns.col_10_DB_CUSTBASE_PRODREFRESH_ods_cust_demg_t_distinct_values_table_stats select '10' as col_id, count (distinct CHILDREN_8_12_YEARS) as distinct_values</v>
      </c>
      <c r="AN21" t="s">
        <v>4657</v>
      </c>
      <c r="AQ21" s="16" t="str">
        <f t="shared" si="11"/>
        <v>insert into table db_custscience_interns.SUMMARY_of_DB_CUSTBASE_PRODREFRESH_ods_cust_demg_t_distinct_values_table_stats select col_id, distinct_values from db_custscience_interns.col_10_DB_CUSTBASE_PRODREFRESH_ods_cust_demg_t_distinct_values_table_stats ;</v>
      </c>
      <c r="AR21" t="s">
        <v>4658</v>
      </c>
      <c r="AT21" s="212" t="s">
        <v>4659</v>
      </c>
      <c r="AU21" s="212">
        <v>18</v>
      </c>
      <c r="AV21" s="212">
        <v>22</v>
      </c>
      <c r="AX21" s="16" t="str">
        <f t="shared" si="12"/>
        <v>drop table db_custscience_interns.col_10_DB_CUSTBASE_PRODREFRESH_ods_cust_demg_t_distinct_values_table_stats;</v>
      </c>
      <c r="AY21" t="s">
        <v>4660</v>
      </c>
      <c r="BA21" s="16" t="str">
        <f t="shared" si="13"/>
        <v>create table db_custscience_interns.col_10_DB_CUSTBASE_PRODREFRESH_ods_cust_demg_t_null_value_count_table_stats (col_id int, null_value_count bigint) Row format delimited Fields terminated by '\t' Lines terminated by '\n'  Stored as textfile ;</v>
      </c>
      <c r="BB21" t="s">
        <v>4661</v>
      </c>
      <c r="BE21" s="16" t="str">
        <f t="shared" si="4"/>
        <v xml:space="preserve">insert into table db_custscience_interns.col_10_DB_CUSTBASE_PRODREFRESH_ods_cust_demg_t_null_value_count_table_stats select '10' as col_id, count (cust_key) as null_value_count where CHILDREN_8_12_YEARS IS NULL </v>
      </c>
      <c r="BF21" t="s">
        <v>4662</v>
      </c>
      <c r="BI21" s="16" t="str">
        <f t="shared" si="14"/>
        <v>insert into table db_custscience_interns.SUMMARY_of_DB_CUSTBASE_PRODREFRESH_ods_cust_demg_t_null_value_count_table_stats select col_id, null_value_count from db_custscience_interns.col_10_DB_CUSTBASE_PRODREFRESH_ods_cust_demg_t_null_value_count_table_stats ;</v>
      </c>
      <c r="BJ21" t="s">
        <v>4663</v>
      </c>
      <c r="BL21" s="212" t="s">
        <v>4664</v>
      </c>
      <c r="BM21" s="212">
        <v>18</v>
      </c>
      <c r="BN21" s="212">
        <v>17975762</v>
      </c>
      <c r="BP21" s="16" t="str">
        <f t="shared" si="15"/>
        <v>drop table db_custscience_interns.col_10_DB_CUSTBASE_PRODREFRESH_ods_cust_demg_t_null_value_count_table_stats ;</v>
      </c>
      <c r="BQ21" t="s">
        <v>4665</v>
      </c>
    </row>
    <row r="22" spans="1:69">
      <c r="A22" s="222" t="s">
        <v>4666</v>
      </c>
      <c r="B22" s="16" t="str">
        <f t="shared" si="5"/>
        <v>credit_ranges       string                                  </v>
      </c>
      <c r="C22" s="20">
        <f t="shared" si="6"/>
        <v>14</v>
      </c>
      <c r="D22" s="20">
        <f t="shared" si="7"/>
        <v>16</v>
      </c>
      <c r="E22" s="20"/>
      <c r="F22" s="20"/>
      <c r="G22" s="36" t="str">
        <f t="shared" si="0"/>
        <v>CREDIT_RANGES</v>
      </c>
      <c r="H22" s="36" t="str">
        <f t="shared" si="1"/>
        <v>    string                                  </v>
      </c>
      <c r="I22" s="226">
        <v>11</v>
      </c>
      <c r="J22" s="224">
        <f t="shared" si="2"/>
        <v>8</v>
      </c>
      <c r="K22" s="224">
        <f t="shared" si="3"/>
        <v>23263155</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db_custscience_interns.col_11_DB_CUSTBASE_PRODREFRESH_ods_cust_demg_t_distinct_values_table_stats (col_id int, distinct_values bigint) Row format delimited Fields terminated by '\t' Lines terminated by '\n'  Stored as textfile ;</v>
      </c>
      <c r="AJ22" t="s">
        <v>4667</v>
      </c>
      <c r="AM22" s="16" t="str">
        <f t="shared" si="10"/>
        <v>insert into table db_custscience_interns.col_11_DB_CUSTBASE_PRODREFRESH_ods_cust_demg_t_distinct_values_table_stats select '11' as col_id, count (distinct CREDIT_RANGES) as distinct_values</v>
      </c>
      <c r="AN22" t="s">
        <v>4668</v>
      </c>
      <c r="AQ22" s="16" t="str">
        <f t="shared" si="11"/>
        <v>insert into table db_custscience_interns.SUMMARY_of_DB_CUSTBASE_PRODREFRESH_ods_cust_demg_t_distinct_values_table_stats select col_id, distinct_values from db_custscience_interns.col_11_DB_CUSTBASE_PRODREFRESH_ods_cust_demg_t_distinct_values_table_stats ;</v>
      </c>
      <c r="AR22" t="s">
        <v>4669</v>
      </c>
      <c r="AT22" s="212" t="s">
        <v>4670</v>
      </c>
      <c r="AU22" s="212">
        <v>19</v>
      </c>
      <c r="AV22" s="212">
        <v>50</v>
      </c>
      <c r="AX22" s="16" t="str">
        <f t="shared" si="12"/>
        <v>drop table db_custscience_interns.col_11_DB_CUSTBASE_PRODREFRESH_ods_cust_demg_t_distinct_values_table_stats;</v>
      </c>
      <c r="AY22" t="s">
        <v>4671</v>
      </c>
      <c r="BA22" s="16" t="str">
        <f t="shared" si="13"/>
        <v>create table db_custscience_interns.col_11_DB_CUSTBASE_PRODREFRESH_ods_cust_demg_t_null_value_count_table_stats (col_id int, null_value_count bigint) Row format delimited Fields terminated by '\t' Lines terminated by '\n'  Stored as textfile ;</v>
      </c>
      <c r="BB22" t="s">
        <v>4672</v>
      </c>
      <c r="BE22" s="16" t="str">
        <f t="shared" si="4"/>
        <v xml:space="preserve">insert into table db_custscience_interns.col_11_DB_CUSTBASE_PRODREFRESH_ods_cust_demg_t_null_value_count_table_stats select '11' as col_id, count (cust_key) as null_value_count where CREDIT_RANGES IS NULL </v>
      </c>
      <c r="BF22" t="s">
        <v>4673</v>
      </c>
      <c r="BI22" s="16" t="str">
        <f t="shared" si="14"/>
        <v>insert into table db_custscience_interns.SUMMARY_of_DB_CUSTBASE_PRODREFRESH_ods_cust_demg_t_null_value_count_table_stats select col_id, null_value_count from db_custscience_interns.col_11_DB_CUSTBASE_PRODREFRESH_ods_cust_demg_t_null_value_count_table_stats ;</v>
      </c>
      <c r="BJ22" t="s">
        <v>4674</v>
      </c>
      <c r="BL22" s="212" t="s">
        <v>4675</v>
      </c>
      <c r="BM22" s="212">
        <v>19</v>
      </c>
      <c r="BN22" s="212">
        <v>7795273</v>
      </c>
      <c r="BP22" s="16" t="str">
        <f t="shared" si="15"/>
        <v>drop table db_custscience_interns.col_11_DB_CUSTBASE_PRODREFRESH_ods_cust_demg_t_null_value_count_table_stats ;</v>
      </c>
      <c r="BQ22" t="s">
        <v>4676</v>
      </c>
    </row>
    <row r="23" spans="1:69">
      <c r="A23" s="222" t="s">
        <v>4677</v>
      </c>
      <c r="B23" s="16" t="str">
        <f t="shared" si="5"/>
        <v>cust_key            bigint                                  </v>
      </c>
      <c r="C23" s="20">
        <f t="shared" si="6"/>
        <v>10</v>
      </c>
      <c r="D23" s="20">
        <f t="shared" si="7"/>
        <v>12</v>
      </c>
      <c r="E23" s="20"/>
      <c r="F23" s="20"/>
      <c r="G23" s="36" t="str">
        <f t="shared" si="0"/>
        <v>CUST_KEY </v>
      </c>
      <c r="H23" s="36" t="str">
        <f t="shared" si="1"/>
        <v>        bigint                                  </v>
      </c>
      <c r="I23" s="226">
        <v>12</v>
      </c>
      <c r="J23" s="224">
        <f t="shared" si="2"/>
        <v>60690683</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db_custscience_interns.col_12_DB_CUSTBASE_PRODREFRESH_ods_cust_demg_t_distinct_values_table_stats (col_id int, distinct_values bigint) Row format delimited Fields terminated by '\t' Lines terminated by '\n'  Stored as textfile ;</v>
      </c>
      <c r="AJ23" t="s">
        <v>4678</v>
      </c>
      <c r="AM23" s="16" t="str">
        <f t="shared" si="10"/>
        <v>insert into table db_custscience_interns.col_12_DB_CUSTBASE_PRODREFRESH_ods_cust_demg_t_distinct_values_table_stats select '12' as col_id, count (distinct CUST_KEY ) as distinct_values</v>
      </c>
      <c r="AN23" t="s">
        <v>4679</v>
      </c>
      <c r="AQ23" s="16" t="str">
        <f t="shared" si="11"/>
        <v>insert into table db_custscience_interns.SUMMARY_of_DB_CUSTBASE_PRODREFRESH_ods_cust_demg_t_distinct_values_table_stats select col_id, distinct_values from db_custscience_interns.col_12_DB_CUSTBASE_PRODREFRESH_ods_cust_demg_t_distinct_values_table_stats ;</v>
      </c>
      <c r="AR23" t="s">
        <v>4680</v>
      </c>
      <c r="AT23" s="212" t="s">
        <v>4681</v>
      </c>
      <c r="AU23" s="212">
        <v>20</v>
      </c>
      <c r="AV23" s="212">
        <v>2</v>
      </c>
      <c r="AX23" s="16" t="str">
        <f t="shared" si="12"/>
        <v>drop table db_custscience_interns.col_12_DB_CUSTBASE_PRODREFRESH_ods_cust_demg_t_distinct_values_table_stats;</v>
      </c>
      <c r="AY23" t="s">
        <v>4682</v>
      </c>
      <c r="BA23" s="16" t="str">
        <f t="shared" si="13"/>
        <v>create table db_custscience_interns.col_12_DB_CUSTBASE_PRODREFRESH_ods_cust_demg_t_null_value_count_table_stats (col_id int, null_value_count bigint) Row format delimited Fields terminated by '\t' Lines terminated by '\n'  Stored as textfile ;</v>
      </c>
      <c r="BB23" t="s">
        <v>4683</v>
      </c>
      <c r="BE23" s="16" t="str">
        <f t="shared" si="4"/>
        <v xml:space="preserve">insert into table db_custscience_interns.col_12_DB_CUSTBASE_PRODREFRESH_ods_cust_demg_t_null_value_count_table_stats select '12' as col_id, count (cust_key) as null_value_count where CUST_KEY  IS NULL </v>
      </c>
      <c r="BF23" t="s">
        <v>4684</v>
      </c>
      <c r="BI23" s="16" t="str">
        <f t="shared" si="14"/>
        <v>insert into table db_custscience_interns.SUMMARY_of_DB_CUSTBASE_PRODREFRESH_ods_cust_demg_t_null_value_count_table_stats select col_id, null_value_count from db_custscience_interns.col_12_DB_CUSTBASE_PRODREFRESH_ods_cust_demg_t_null_value_count_table_stats ;</v>
      </c>
      <c r="BJ23" t="s">
        <v>4685</v>
      </c>
      <c r="BL23" s="212" t="s">
        <v>4686</v>
      </c>
      <c r="BM23" s="212">
        <v>20</v>
      </c>
      <c r="BN23" s="212">
        <v>0</v>
      </c>
      <c r="BP23" s="16" t="str">
        <f t="shared" si="15"/>
        <v>drop table db_custscience_interns.col_12_DB_CUSTBASE_PRODREFRESH_ods_cust_demg_t_null_value_count_table_stats ;</v>
      </c>
      <c r="BQ23" t="s">
        <v>4687</v>
      </c>
    </row>
    <row r="24" spans="1:69">
      <c r="A24" s="222" t="s">
        <v>4688</v>
      </c>
      <c r="B24" s="16" t="str">
        <f t="shared" si="5"/>
        <v>dma_code            bigint                                  </v>
      </c>
      <c r="C24" s="20">
        <f t="shared" si="6"/>
        <v>10</v>
      </c>
      <c r="D24" s="20">
        <f t="shared" si="7"/>
        <v>12</v>
      </c>
      <c r="E24" s="20"/>
      <c r="F24" s="20"/>
      <c r="G24" s="36" t="str">
        <f t="shared" si="0"/>
        <v>DMA_CODE </v>
      </c>
      <c r="H24" s="36" t="str">
        <f t="shared" si="1"/>
        <v>        bigint                                  </v>
      </c>
      <c r="I24" s="226">
        <v>13</v>
      </c>
      <c r="J24" s="224">
        <f t="shared" si="2"/>
        <v>211</v>
      </c>
      <c r="K24" s="224">
        <f t="shared" si="3"/>
        <v>2146649</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db_custscience_interns.col_13_DB_CUSTBASE_PRODREFRESH_ods_cust_demg_t_distinct_values_table_stats (col_id int, distinct_values bigint) Row format delimited Fields terminated by '\t' Lines terminated by '\n'  Stored as textfile ;</v>
      </c>
      <c r="AJ24" t="s">
        <v>4689</v>
      </c>
      <c r="AM24" s="16" t="str">
        <f t="shared" si="10"/>
        <v>insert into table db_custscience_interns.col_13_DB_CUSTBASE_PRODREFRESH_ods_cust_demg_t_distinct_values_table_stats select '13' as col_id, count (distinct DMA_CODE ) as distinct_values</v>
      </c>
      <c r="AN24" t="s">
        <v>4690</v>
      </c>
      <c r="AQ24" s="16" t="str">
        <f t="shared" si="11"/>
        <v>insert into table db_custscience_interns.SUMMARY_of_DB_CUSTBASE_PRODREFRESH_ods_cust_demg_t_distinct_values_table_stats select col_id, distinct_values from db_custscience_interns.col_13_DB_CUSTBASE_PRODREFRESH_ods_cust_demg_t_distinct_values_table_stats ;</v>
      </c>
      <c r="AR24" t="s">
        <v>4691</v>
      </c>
      <c r="AT24" s="212" t="s">
        <v>4692</v>
      </c>
      <c r="AU24" s="212">
        <v>3</v>
      </c>
      <c r="AV24" s="212">
        <v>83</v>
      </c>
      <c r="AX24" s="16" t="str">
        <f t="shared" si="12"/>
        <v>drop table db_custscience_interns.col_13_DB_CUSTBASE_PRODREFRESH_ods_cust_demg_t_distinct_values_table_stats;</v>
      </c>
      <c r="AY24" t="s">
        <v>4693</v>
      </c>
      <c r="BA24" s="16" t="str">
        <f t="shared" si="13"/>
        <v>create table db_custscience_interns.col_13_DB_CUSTBASE_PRODREFRESH_ods_cust_demg_t_null_value_count_table_stats (col_id int, null_value_count bigint) Row format delimited Fields terminated by '\t' Lines terminated by '\n'  Stored as textfile ;</v>
      </c>
      <c r="BB24" t="s">
        <v>4694</v>
      </c>
      <c r="BE24" s="16" t="str">
        <f t="shared" si="4"/>
        <v xml:space="preserve">insert into table db_custscience_interns.col_13_DB_CUSTBASE_PRODREFRESH_ods_cust_demg_t_null_value_count_table_stats select '13' as col_id, count (cust_key) as null_value_count where DMA_CODE  IS NULL </v>
      </c>
      <c r="BF24" t="s">
        <v>4695</v>
      </c>
      <c r="BI24" s="16" t="str">
        <f t="shared" si="14"/>
        <v>insert into table db_custscience_interns.SUMMARY_of_DB_CUSTBASE_PRODREFRESH_ods_cust_demg_t_null_value_count_table_stats select col_id, null_value_count from db_custscience_interns.col_13_DB_CUSTBASE_PRODREFRESH_ods_cust_demg_t_null_value_count_table_stats ;</v>
      </c>
      <c r="BJ24" t="s">
        <v>4696</v>
      </c>
      <c r="BL24" s="212" t="s">
        <v>4697</v>
      </c>
      <c r="BM24" s="212">
        <v>3</v>
      </c>
      <c r="BN24" s="212">
        <v>0</v>
      </c>
      <c r="BP24" s="16" t="str">
        <f t="shared" si="15"/>
        <v>drop table db_custscience_interns.col_13_DB_CUSTBASE_PRODREFRESH_ods_cust_demg_t_null_value_count_table_stats ;</v>
      </c>
      <c r="BQ24" t="s">
        <v>4698</v>
      </c>
    </row>
    <row r="25" spans="1:69">
      <c r="A25" s="222" t="s">
        <v>4699</v>
      </c>
      <c r="B25" s="16" t="str">
        <f t="shared" si="5"/>
        <v>ethnic_code         string                                  </v>
      </c>
      <c r="C25" s="20">
        <f t="shared" si="6"/>
        <v>12</v>
      </c>
      <c r="D25" s="20">
        <f t="shared" si="7"/>
        <v>14</v>
      </c>
      <c r="E25" s="20"/>
      <c r="F25" s="20"/>
      <c r="G25" s="36" t="str">
        <f t="shared" si="0"/>
        <v>ETHNIC_CODE</v>
      </c>
      <c r="H25" s="36" t="str">
        <f t="shared" si="1"/>
        <v>      string                                  </v>
      </c>
      <c r="I25" s="226">
        <v>14</v>
      </c>
      <c r="J25" s="224">
        <f t="shared" si="2"/>
        <v>201</v>
      </c>
      <c r="K25" s="224">
        <f t="shared" si="3"/>
        <v>10858291</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db_custscience_interns.col_14_DB_CUSTBASE_PRODREFRESH_ods_cust_demg_t_distinct_values_table_stats (col_id int, distinct_values bigint) Row format delimited Fields terminated by '\t' Lines terminated by '\n'  Stored as textfile ;</v>
      </c>
      <c r="AJ25" t="s">
        <v>4700</v>
      </c>
      <c r="AM25" s="16" t="str">
        <f t="shared" si="10"/>
        <v>insert into table db_custscience_interns.col_14_DB_CUSTBASE_PRODREFRESH_ods_cust_demg_t_distinct_values_table_stats select '14' as col_id, count (distinct ETHNIC_CODE) as distinct_values</v>
      </c>
      <c r="AN25" t="s">
        <v>4701</v>
      </c>
      <c r="AQ25" s="16" t="str">
        <f t="shared" si="11"/>
        <v>insert into table db_custscience_interns.SUMMARY_of_DB_CUSTBASE_PRODREFRESH_ods_cust_demg_t_distinct_values_table_stats select col_id, distinct_values from db_custscience_interns.col_14_DB_CUSTBASE_PRODREFRESH_ods_cust_demg_t_distinct_values_table_stats ;</v>
      </c>
      <c r="AR25" t="s">
        <v>4702</v>
      </c>
      <c r="AT25" s="212" t="s">
        <v>4703</v>
      </c>
      <c r="AU25" s="212">
        <v>21</v>
      </c>
      <c r="AV25" s="212">
        <v>71</v>
      </c>
      <c r="AX25" s="16" t="str">
        <f t="shared" si="12"/>
        <v>drop table db_custscience_interns.col_14_DB_CUSTBASE_PRODREFRESH_ods_cust_demg_t_distinct_values_table_stats;</v>
      </c>
      <c r="AY25" t="s">
        <v>4704</v>
      </c>
      <c r="BA25" s="16" t="str">
        <f t="shared" si="13"/>
        <v>create table db_custscience_interns.col_14_DB_CUSTBASE_PRODREFRESH_ods_cust_demg_t_null_value_count_table_stats (col_id int, null_value_count bigint) Row format delimited Fields terminated by '\t' Lines terminated by '\n'  Stored as textfile ;</v>
      </c>
      <c r="BB25" t="s">
        <v>4705</v>
      </c>
      <c r="BE25" s="16" t="str">
        <f t="shared" si="4"/>
        <v xml:space="preserve">insert into table db_custscience_interns.col_14_DB_CUSTBASE_PRODREFRESH_ods_cust_demg_t_null_value_count_table_stats select '14' as col_id, count (cust_key) as null_value_count where ETHNIC_CODE IS NULL </v>
      </c>
      <c r="BF25" t="s">
        <v>4706</v>
      </c>
      <c r="BI25" s="16" t="str">
        <f t="shared" si="14"/>
        <v>insert into table db_custscience_interns.SUMMARY_of_DB_CUSTBASE_PRODREFRESH_ods_cust_demg_t_null_value_count_table_stats select col_id, null_value_count from db_custscience_interns.col_14_DB_CUSTBASE_PRODREFRESH_ods_cust_demg_t_null_value_count_table_stats ;</v>
      </c>
      <c r="BJ25" t="s">
        <v>4707</v>
      </c>
      <c r="BL25" s="212" t="s">
        <v>4708</v>
      </c>
      <c r="BM25" s="212">
        <v>21</v>
      </c>
      <c r="BN25" s="212">
        <v>9025062</v>
      </c>
      <c r="BP25" s="16" t="str">
        <f t="shared" si="15"/>
        <v>drop table db_custscience_interns.col_14_DB_CUSTBASE_PRODREFRESH_ods_cust_demg_t_null_value_count_table_stats ;</v>
      </c>
      <c r="BQ25" t="s">
        <v>4709</v>
      </c>
    </row>
    <row r="26" spans="1:69">
      <c r="A26" s="222" t="s">
        <v>4710</v>
      </c>
      <c r="B26" s="16" t="str">
        <f t="shared" si="5"/>
        <v>flow_key            bigint                                  </v>
      </c>
      <c r="C26" s="20">
        <f t="shared" si="6"/>
        <v>10</v>
      </c>
      <c r="D26" s="20">
        <f t="shared" si="7"/>
        <v>12</v>
      </c>
      <c r="E26" s="20"/>
      <c r="F26" s="20"/>
      <c r="G26" s="36" t="str">
        <f t="shared" si="0"/>
        <v>FLOW_KEY </v>
      </c>
      <c r="H26" s="36" t="str">
        <f t="shared" si="1"/>
        <v>        bigint                                  </v>
      </c>
      <c r="I26" s="226">
        <v>15</v>
      </c>
      <c r="J26" s="224">
        <f t="shared" si="2"/>
        <v>1</v>
      </c>
      <c r="K26" s="224">
        <f t="shared" si="3"/>
        <v>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db_custscience_interns.col_15_DB_CUSTBASE_PRODREFRESH_ods_cust_demg_t_distinct_values_table_stats (col_id int, distinct_values bigint) Row format delimited Fields terminated by '\t' Lines terminated by '\n'  Stored as textfile ;</v>
      </c>
      <c r="AJ26" t="s">
        <v>4711</v>
      </c>
      <c r="AM26" s="16" t="str">
        <f t="shared" si="10"/>
        <v>insert into table db_custscience_interns.col_15_DB_CUSTBASE_PRODREFRESH_ods_cust_demg_t_distinct_values_table_stats select '15' as col_id, count (distinct FLOW_KEY ) as distinct_values</v>
      </c>
      <c r="AN26" t="s">
        <v>4712</v>
      </c>
      <c r="AQ26" s="16" t="str">
        <f t="shared" si="11"/>
        <v>insert into table db_custscience_interns.SUMMARY_of_DB_CUSTBASE_PRODREFRESH_ods_cust_demg_t_distinct_values_table_stats select col_id, distinct_values from db_custscience_interns.col_15_DB_CUSTBASE_PRODREFRESH_ods_cust_demg_t_distinct_values_table_stats ;</v>
      </c>
      <c r="AR26" t="s">
        <v>4713</v>
      </c>
      <c r="AT26" s="212" t="s">
        <v>4714</v>
      </c>
      <c r="AU26" s="212">
        <v>22</v>
      </c>
      <c r="AV26" s="212">
        <v>82</v>
      </c>
      <c r="AX26" s="16" t="str">
        <f t="shared" si="12"/>
        <v>drop table db_custscience_interns.col_15_DB_CUSTBASE_PRODREFRESH_ods_cust_demg_t_distinct_values_table_stats;</v>
      </c>
      <c r="AY26" t="s">
        <v>4715</v>
      </c>
      <c r="BA26" s="16" t="str">
        <f t="shared" si="13"/>
        <v>create table db_custscience_interns.col_15_DB_CUSTBASE_PRODREFRESH_ods_cust_demg_t_null_value_count_table_stats (col_id int, null_value_count bigint) Row format delimited Fields terminated by '\t' Lines terminated by '\n'  Stored as textfile ;</v>
      </c>
      <c r="BB26" t="s">
        <v>4716</v>
      </c>
      <c r="BE26" s="16" t="str">
        <f t="shared" si="4"/>
        <v xml:space="preserve">insert into table db_custscience_interns.col_15_DB_CUSTBASE_PRODREFRESH_ods_cust_demg_t_null_value_count_table_stats select '15' as col_id, count (cust_key) as null_value_count where FLOW_KEY  IS NULL </v>
      </c>
      <c r="BF26" t="s">
        <v>4717</v>
      </c>
      <c r="BI26" s="16" t="str">
        <f t="shared" si="14"/>
        <v>insert into table db_custscience_interns.SUMMARY_of_DB_CUSTBASE_PRODREFRESH_ods_cust_demg_t_null_value_count_table_stats select col_id, null_value_count from db_custscience_interns.col_15_DB_CUSTBASE_PRODREFRESH_ods_cust_demg_t_null_value_count_table_stats ;</v>
      </c>
      <c r="BJ26" t="s">
        <v>4718</v>
      </c>
      <c r="BL26" s="212" t="s">
        <v>4719</v>
      </c>
      <c r="BM26" s="212">
        <v>22</v>
      </c>
      <c r="BN26" s="212">
        <v>7795273</v>
      </c>
      <c r="BP26" s="16" t="str">
        <f t="shared" si="15"/>
        <v>drop table db_custscience_interns.col_15_DB_CUSTBASE_PRODREFRESH_ods_cust_demg_t_null_value_count_table_stats ;</v>
      </c>
      <c r="BQ26" t="s">
        <v>4720</v>
      </c>
    </row>
    <row r="27" spans="1:69">
      <c r="A27" s="222" t="s">
        <v>4721</v>
      </c>
      <c r="B27" s="16" t="str">
        <f t="shared" si="5"/>
        <v>gender              string                                  </v>
      </c>
      <c r="C27" s="20">
        <f t="shared" si="6"/>
        <v>8</v>
      </c>
      <c r="D27" s="20">
        <f t="shared" si="7"/>
        <v>10</v>
      </c>
      <c r="E27" s="20"/>
      <c r="F27" s="20"/>
      <c r="G27" s="36" t="str">
        <f t="shared" si="0"/>
        <v>GENDER </v>
      </c>
      <c r="H27" s="36" t="str">
        <f t="shared" si="1"/>
        <v>          string                                  </v>
      </c>
      <c r="I27" s="226">
        <v>16</v>
      </c>
      <c r="J27" s="224">
        <f t="shared" si="2"/>
        <v>3</v>
      </c>
      <c r="K27" s="224">
        <f t="shared" si="3"/>
        <v>12159531</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db_custscience_interns.col_16_DB_CUSTBASE_PRODREFRESH_ods_cust_demg_t_distinct_values_table_stats (col_id int, distinct_values bigint) Row format delimited Fields terminated by '\t' Lines terminated by '\n'  Stored as textfile ;</v>
      </c>
      <c r="AJ27" t="s">
        <v>4722</v>
      </c>
      <c r="AM27" s="16" t="str">
        <f t="shared" si="10"/>
        <v>insert into table db_custscience_interns.col_16_DB_CUSTBASE_PRODREFRESH_ods_cust_demg_t_distinct_values_table_stats select '16' as col_id, count (distinct GENDER ) as distinct_values</v>
      </c>
      <c r="AN27" t="s">
        <v>4723</v>
      </c>
      <c r="AQ27" s="16" t="str">
        <f t="shared" si="11"/>
        <v>insert into table db_custscience_interns.SUMMARY_of_DB_CUSTBASE_PRODREFRESH_ods_cust_demg_t_distinct_values_table_stats select col_id, distinct_values from db_custscience_interns.col_16_DB_CUSTBASE_PRODREFRESH_ods_cust_demg_t_distinct_values_table_stats ;</v>
      </c>
      <c r="AR27" t="s">
        <v>4724</v>
      </c>
      <c r="AT27" s="212" t="s">
        <v>4725</v>
      </c>
      <c r="AU27" s="212">
        <v>23</v>
      </c>
      <c r="AV27" s="212">
        <v>4</v>
      </c>
      <c r="AX27" s="16" t="str">
        <f t="shared" si="12"/>
        <v>drop table db_custscience_interns.col_16_DB_CUSTBASE_PRODREFRESH_ods_cust_demg_t_distinct_values_table_stats;</v>
      </c>
      <c r="AY27" t="s">
        <v>4726</v>
      </c>
      <c r="BA27" s="16" t="str">
        <f t="shared" si="13"/>
        <v>create table db_custscience_interns.col_16_DB_CUSTBASE_PRODREFRESH_ods_cust_demg_t_null_value_count_table_stats (col_id int, null_value_count bigint) Row format delimited Fields terminated by '\t' Lines terminated by '\n'  Stored as textfile ;</v>
      </c>
      <c r="BB27" t="s">
        <v>4727</v>
      </c>
      <c r="BE27" s="16" t="str">
        <f t="shared" si="4"/>
        <v xml:space="preserve">insert into table db_custscience_interns.col_16_DB_CUSTBASE_PRODREFRESH_ods_cust_demg_t_null_value_count_table_stats select '16' as col_id, count (cust_key) as null_value_count where GENDER  IS NULL </v>
      </c>
      <c r="BF27" t="s">
        <v>4728</v>
      </c>
      <c r="BI27" s="16" t="str">
        <f t="shared" si="14"/>
        <v>insert into table db_custscience_interns.SUMMARY_of_DB_CUSTBASE_PRODREFRESH_ods_cust_demg_t_null_value_count_table_stats select col_id, null_value_count from db_custscience_interns.col_16_DB_CUSTBASE_PRODREFRESH_ods_cust_demg_t_null_value_count_table_stats ;</v>
      </c>
      <c r="BJ27" t="s">
        <v>4729</v>
      </c>
      <c r="BL27" s="212" t="s">
        <v>4730</v>
      </c>
      <c r="BM27" s="212">
        <v>23</v>
      </c>
      <c r="BN27" s="212">
        <v>7795273</v>
      </c>
      <c r="BP27" s="16" t="str">
        <f t="shared" si="15"/>
        <v>drop table db_custscience_interns.col_16_DB_CUSTBASE_PRODREFRESH_ods_cust_demg_t_null_value_count_table_stats ;</v>
      </c>
      <c r="BQ27" t="s">
        <v>4731</v>
      </c>
    </row>
    <row r="28" spans="1:69">
      <c r="A28" s="222" t="s">
        <v>4732</v>
      </c>
      <c r="B28" s="16" t="str">
        <f t="shared" si="5"/>
        <v>group_ethnic_code   string                                  </v>
      </c>
      <c r="C28" s="20">
        <f t="shared" si="6"/>
        <v>18</v>
      </c>
      <c r="D28" s="20">
        <f t="shared" si="7"/>
        <v>20</v>
      </c>
      <c r="E28" s="20"/>
      <c r="F28" s="20"/>
      <c r="G28" s="36" t="str">
        <f t="shared" si="0"/>
        <v>GROUP_ETHNIC_CODE</v>
      </c>
      <c r="H28" s="36" t="str">
        <f t="shared" si="1"/>
        <v>string                                  </v>
      </c>
      <c r="I28" s="226">
        <v>17</v>
      </c>
      <c r="J28" s="224">
        <f t="shared" si="2"/>
        <v>14</v>
      </c>
      <c r="K28" s="224">
        <f t="shared" si="3"/>
        <v>10858291</v>
      </c>
      <c r="N28" s="169"/>
      <c r="O28" s="169"/>
      <c r="P28" s="169"/>
      <c r="R28" s="164"/>
      <c r="S28" s="164"/>
      <c r="T28" s="164"/>
      <c r="U28" s="164"/>
      <c r="V28" s="164"/>
      <c r="W28" s="164"/>
      <c r="X28" s="164"/>
      <c r="Y28" s="164"/>
      <c r="Z28" s="164"/>
      <c r="AA28" s="164"/>
      <c r="AB28" s="164"/>
      <c r="AC28" s="164"/>
      <c r="AD28" s="164"/>
      <c r="AE28" s="164"/>
      <c r="AF28" s="164"/>
      <c r="AG28" s="164"/>
      <c r="AH28" s="197" t="str">
        <f t="shared" si="8"/>
        <v>col_17</v>
      </c>
      <c r="AI28" s="196" t="str">
        <f t="shared" si="9"/>
        <v>create table db_custscience_interns.col_17_DB_CUSTBASE_PRODREFRESH_ods_cust_demg_t_distinct_values_table_stats (col_id int, distinct_values bigint) Row format delimited Fields terminated by '\t' Lines terminated by '\n'  Stored as textfile ;</v>
      </c>
      <c r="AJ28" t="s">
        <v>4733</v>
      </c>
      <c r="AM28" s="16" t="str">
        <f t="shared" si="10"/>
        <v>insert into table db_custscience_interns.col_17_DB_CUSTBASE_PRODREFRESH_ods_cust_demg_t_distinct_values_table_stats select '17' as col_id, count (distinct GROUP_ETHNIC_CODE) as distinct_values</v>
      </c>
      <c r="AN28" t="s">
        <v>4734</v>
      </c>
      <c r="AQ28" s="16" t="str">
        <f t="shared" si="11"/>
        <v>insert into table db_custscience_interns.SUMMARY_of_DB_CUSTBASE_PRODREFRESH_ods_cust_demg_t_distinct_values_table_stats select col_id, distinct_values from db_custscience_interns.col_17_DB_CUSTBASE_PRODREFRESH_ods_cust_demg_t_distinct_values_table_stats ;</v>
      </c>
      <c r="AR28" t="s">
        <v>4735</v>
      </c>
      <c r="AT28" s="212" t="s">
        <v>4736</v>
      </c>
      <c r="AU28" s="212">
        <v>24</v>
      </c>
      <c r="AV28" s="212">
        <v>2</v>
      </c>
      <c r="AX28" s="16" t="str">
        <f t="shared" si="12"/>
        <v>drop table db_custscience_interns.col_17_DB_CUSTBASE_PRODREFRESH_ods_cust_demg_t_distinct_values_table_stats;</v>
      </c>
      <c r="AY28" t="s">
        <v>4737</v>
      </c>
      <c r="BA28" s="16" t="str">
        <f t="shared" si="13"/>
        <v>create table db_custscience_interns.col_17_DB_CUSTBASE_PRODREFRESH_ods_cust_demg_t_null_value_count_table_stats (col_id int, null_value_count bigint) Row format delimited Fields terminated by '\t' Lines terminated by '\n'  Stored as textfile ;</v>
      </c>
      <c r="BB28" t="s">
        <v>4738</v>
      </c>
      <c r="BE28" s="16" t="str">
        <f t="shared" si="4"/>
        <v xml:space="preserve">insert into table db_custscience_interns.col_17_DB_CUSTBASE_PRODREFRESH_ods_cust_demg_t_null_value_count_table_stats select '17' as col_id, count (cust_key) as null_value_count where GROUP_ETHNIC_CODE IS NULL </v>
      </c>
      <c r="BF28" t="s">
        <v>4739</v>
      </c>
      <c r="BI28" s="16" t="str">
        <f t="shared" si="14"/>
        <v>insert into table db_custscience_interns.SUMMARY_of_DB_CUSTBASE_PRODREFRESH_ods_cust_demg_t_null_value_count_table_stats select col_id, null_value_count from db_custscience_interns.col_17_DB_CUSTBASE_PRODREFRESH_ods_cust_demg_t_null_value_count_table_stats ;</v>
      </c>
      <c r="BJ28" t="s">
        <v>4740</v>
      </c>
      <c r="BL28" s="212" t="s">
        <v>4741</v>
      </c>
      <c r="BM28" s="212">
        <v>24</v>
      </c>
      <c r="BN28" s="212">
        <v>7795273</v>
      </c>
      <c r="BP28" s="16" t="str">
        <f t="shared" si="15"/>
        <v>drop table db_custscience_interns.col_17_DB_CUSTBASE_PRODREFRESH_ods_cust_demg_t_null_value_count_table_stats ;</v>
      </c>
      <c r="BQ28" t="s">
        <v>4742</v>
      </c>
    </row>
    <row r="29" spans="1:69">
      <c r="A29" s="222" t="s">
        <v>4743</v>
      </c>
      <c r="B29" s="16" t="str">
        <f t="shared" si="5"/>
        <v>home_value          string                                  </v>
      </c>
      <c r="C29" s="20">
        <f t="shared" si="6"/>
        <v>12</v>
      </c>
      <c r="D29" s="20">
        <f t="shared" si="7"/>
        <v>14</v>
      </c>
      <c r="E29" s="20"/>
      <c r="F29" s="20"/>
      <c r="G29" s="36" t="str">
        <f t="shared" si="0"/>
        <v>HOME_VALUE </v>
      </c>
      <c r="H29" s="36" t="str">
        <f t="shared" si="1"/>
        <v>      string                                  </v>
      </c>
      <c r="I29" s="226">
        <v>18</v>
      </c>
      <c r="J29" s="224">
        <f t="shared" si="2"/>
        <v>22</v>
      </c>
      <c r="K29" s="224">
        <f t="shared" si="3"/>
        <v>17975762</v>
      </c>
      <c r="N29" s="169"/>
      <c r="O29" s="169"/>
      <c r="P29" s="169"/>
      <c r="R29" s="164"/>
      <c r="S29" s="164"/>
      <c r="T29" s="164"/>
      <c r="U29" s="164"/>
      <c r="V29" s="164"/>
      <c r="W29" s="164"/>
      <c r="X29" s="164"/>
      <c r="Y29" s="164"/>
      <c r="Z29" s="164"/>
      <c r="AA29" s="164"/>
      <c r="AB29" s="164"/>
      <c r="AC29" s="164"/>
      <c r="AD29" s="164"/>
      <c r="AE29" s="164"/>
      <c r="AF29" s="164"/>
      <c r="AG29" s="164"/>
      <c r="AH29" s="197" t="str">
        <f t="shared" si="8"/>
        <v>col_18</v>
      </c>
      <c r="AI29" s="196" t="str">
        <f t="shared" si="9"/>
        <v>create table db_custscience_interns.col_18_DB_CUSTBASE_PRODREFRESH_ods_cust_demg_t_distinct_values_table_stats (col_id int, distinct_values bigint) Row format delimited Fields terminated by '\t' Lines terminated by '\n'  Stored as textfile ;</v>
      </c>
      <c r="AJ29" t="s">
        <v>4744</v>
      </c>
      <c r="AM29" s="16" t="str">
        <f t="shared" si="10"/>
        <v>insert into table db_custscience_interns.col_18_DB_CUSTBASE_PRODREFRESH_ods_cust_demg_t_distinct_values_table_stats select '18' as col_id, count (distinct HOME_VALUE ) as distinct_values</v>
      </c>
      <c r="AN29" t="s">
        <v>4745</v>
      </c>
      <c r="AQ29" s="16" t="str">
        <f t="shared" si="11"/>
        <v>insert into table db_custscience_interns.SUMMARY_of_DB_CUSTBASE_PRODREFRESH_ods_cust_demg_t_distinct_values_table_stats select col_id, distinct_values from db_custscience_interns.col_18_DB_CUSTBASE_PRODREFRESH_ods_cust_demg_t_distinct_values_table_stats ;</v>
      </c>
      <c r="AR29" t="s">
        <v>4746</v>
      </c>
      <c r="AT29" s="212" t="s">
        <v>4747</v>
      </c>
      <c r="AU29" s="212">
        <v>25</v>
      </c>
      <c r="AV29" s="212">
        <v>2</v>
      </c>
      <c r="AX29" s="16" t="str">
        <f t="shared" si="12"/>
        <v>drop table db_custscience_interns.col_18_DB_CUSTBASE_PRODREFRESH_ods_cust_demg_t_distinct_values_table_stats;</v>
      </c>
      <c r="AY29" t="s">
        <v>4748</v>
      </c>
      <c r="BA29" s="16" t="str">
        <f t="shared" si="13"/>
        <v>create table db_custscience_interns.col_18_DB_CUSTBASE_PRODREFRESH_ods_cust_demg_t_null_value_count_table_stats (col_id int, null_value_count bigint) Row format delimited Fields terminated by '\t' Lines terminated by '\n'  Stored as textfile ;</v>
      </c>
      <c r="BB29" t="s">
        <v>4749</v>
      </c>
      <c r="BE29" s="16" t="str">
        <f t="shared" si="4"/>
        <v xml:space="preserve">insert into table db_custscience_interns.col_18_DB_CUSTBASE_PRODREFRESH_ods_cust_demg_t_null_value_count_table_stats select '18' as col_id, count (cust_key) as null_value_count where HOME_VALUE  IS NULL </v>
      </c>
      <c r="BF29" t="s">
        <v>4750</v>
      </c>
      <c r="BI29" s="16" t="str">
        <f t="shared" si="14"/>
        <v>insert into table db_custscience_interns.SUMMARY_of_DB_CUSTBASE_PRODREFRESH_ods_cust_demg_t_null_value_count_table_stats select col_id, null_value_count from db_custscience_interns.col_18_DB_CUSTBASE_PRODREFRESH_ods_cust_demg_t_null_value_count_table_stats ;</v>
      </c>
      <c r="BJ29" t="s">
        <v>4751</v>
      </c>
      <c r="BL29" s="212" t="s">
        <v>4752</v>
      </c>
      <c r="BM29" s="212">
        <v>25</v>
      </c>
      <c r="BN29" s="212">
        <v>7795273</v>
      </c>
      <c r="BP29" s="16" t="str">
        <f t="shared" si="15"/>
        <v>drop table db_custscience_interns.col_18_DB_CUSTBASE_PRODREFRESH_ods_cust_demg_t_null_value_count_table_stats ;</v>
      </c>
      <c r="BQ29" t="s">
        <v>4753</v>
      </c>
    </row>
    <row r="30" spans="1:69">
      <c r="A30" s="222" t="s">
        <v>4754</v>
      </c>
      <c r="B30" s="16" t="str">
        <f t="shared" si="5"/>
        <v>individual_count    bigint                                  </v>
      </c>
      <c r="C30" s="20">
        <f t="shared" si="6"/>
        <v>18</v>
      </c>
      <c r="D30" s="20">
        <f t="shared" si="7"/>
        <v>20</v>
      </c>
      <c r="E30" s="20"/>
      <c r="F30" s="20"/>
      <c r="G30" s="36" t="str">
        <f t="shared" si="0"/>
        <v>INDIVIDUAL_COUNT </v>
      </c>
      <c r="H30" s="36" t="str">
        <f t="shared" si="1"/>
        <v>bigint                                  </v>
      </c>
      <c r="I30" s="226">
        <v>19</v>
      </c>
      <c r="J30" s="224">
        <f t="shared" si="2"/>
        <v>50</v>
      </c>
      <c r="K30" s="224">
        <f t="shared" si="3"/>
        <v>7795273</v>
      </c>
      <c r="N30" s="169"/>
      <c r="O30" s="169"/>
      <c r="P30" s="169"/>
      <c r="R30" s="164"/>
      <c r="S30" s="164"/>
      <c r="T30" s="164"/>
      <c r="U30" s="164"/>
      <c r="V30" s="164"/>
      <c r="W30" s="164"/>
      <c r="X30" s="164"/>
      <c r="Y30" s="164"/>
      <c r="Z30" s="164"/>
      <c r="AA30" s="164"/>
      <c r="AB30" s="164"/>
      <c r="AC30" s="164"/>
      <c r="AD30" s="164"/>
      <c r="AE30" s="164"/>
      <c r="AF30" s="164"/>
      <c r="AG30" s="164"/>
      <c r="AH30" s="197" t="str">
        <f t="shared" si="8"/>
        <v>col_19</v>
      </c>
      <c r="AI30" s="196" t="str">
        <f t="shared" si="9"/>
        <v>create table db_custscience_interns.col_19_DB_CUSTBASE_PRODREFRESH_ods_cust_demg_t_distinct_values_table_stats (col_id int, distinct_values bigint) Row format delimited Fields terminated by '\t' Lines terminated by '\n'  Stored as textfile ;</v>
      </c>
      <c r="AJ30" t="s">
        <v>4755</v>
      </c>
      <c r="AM30" s="16" t="str">
        <f t="shared" si="10"/>
        <v>insert into table db_custscience_interns.col_19_DB_CUSTBASE_PRODREFRESH_ods_cust_demg_t_distinct_values_table_stats select '19' as col_id, count (distinct INDIVIDUAL_COUNT ) as distinct_values</v>
      </c>
      <c r="AN30" t="s">
        <v>4756</v>
      </c>
      <c r="AQ30" s="16" t="str">
        <f t="shared" si="11"/>
        <v>insert into table db_custscience_interns.SUMMARY_of_DB_CUSTBASE_PRODREFRESH_ods_cust_demg_t_distinct_values_table_stats select col_id, distinct_values from db_custscience_interns.col_19_DB_CUSTBASE_PRODREFRESH_ods_cust_demg_t_distinct_values_table_stats ;</v>
      </c>
      <c r="AR30" t="s">
        <v>4757</v>
      </c>
      <c r="AT30" s="212" t="s">
        <v>4758</v>
      </c>
      <c r="AU30" s="212">
        <v>26</v>
      </c>
      <c r="AV30" s="212">
        <v>12</v>
      </c>
      <c r="AX30" s="16" t="str">
        <f t="shared" si="12"/>
        <v>drop table db_custscience_interns.col_19_DB_CUSTBASE_PRODREFRESH_ods_cust_demg_t_distinct_values_table_stats;</v>
      </c>
      <c r="AY30" t="s">
        <v>4759</v>
      </c>
      <c r="BA30" s="16" t="str">
        <f t="shared" si="13"/>
        <v>create table db_custscience_interns.col_19_DB_CUSTBASE_PRODREFRESH_ods_cust_demg_t_null_value_count_table_stats (col_id int, null_value_count bigint) Row format delimited Fields terminated by '\t' Lines terminated by '\n'  Stored as textfile ;</v>
      </c>
      <c r="BB30" t="s">
        <v>4760</v>
      </c>
      <c r="BE30" s="16" t="str">
        <f t="shared" si="4"/>
        <v xml:space="preserve">insert into table db_custscience_interns.col_19_DB_CUSTBASE_PRODREFRESH_ods_cust_demg_t_null_value_count_table_stats select '19' as col_id, count (cust_key) as null_value_count where INDIVIDUAL_COUNT  IS NULL </v>
      </c>
      <c r="BF30" t="s">
        <v>4761</v>
      </c>
      <c r="BI30" s="16" t="str">
        <f t="shared" si="14"/>
        <v>insert into table db_custscience_interns.SUMMARY_of_DB_CUSTBASE_PRODREFRESH_ods_cust_demg_t_null_value_count_table_stats select col_id, null_value_count from db_custscience_interns.col_19_DB_CUSTBASE_PRODREFRESH_ods_cust_demg_t_null_value_count_table_stats ;</v>
      </c>
      <c r="BJ30" t="s">
        <v>4762</v>
      </c>
      <c r="BL30" s="212" t="s">
        <v>4763</v>
      </c>
      <c r="BM30" s="212">
        <v>26</v>
      </c>
      <c r="BN30" s="212">
        <v>7795273</v>
      </c>
      <c r="BP30" s="16" t="str">
        <f t="shared" si="15"/>
        <v>drop table db_custscience_interns.col_19_DB_CUSTBASE_PRODREFRESH_ods_cust_demg_t_null_value_count_table_stats ;</v>
      </c>
      <c r="BQ30" t="s">
        <v>4764</v>
      </c>
    </row>
    <row r="31" spans="1:69">
      <c r="A31" s="222" t="s">
        <v>4765</v>
      </c>
      <c r="B31" s="16" t="str">
        <f t="shared" si="5"/>
        <v>ins_dt              string                                  </v>
      </c>
      <c r="C31" s="20">
        <f t="shared" si="6"/>
        <v>8</v>
      </c>
      <c r="D31" s="20">
        <f t="shared" si="7"/>
        <v>10</v>
      </c>
      <c r="E31" s="20"/>
      <c r="F31" s="20"/>
      <c r="G31" s="36" t="str">
        <f t="shared" si="0"/>
        <v>INS_DT </v>
      </c>
      <c r="H31" s="36" t="str">
        <f t="shared" si="1"/>
        <v>          string                                  </v>
      </c>
      <c r="I31" s="226">
        <v>20</v>
      </c>
      <c r="J31" s="224">
        <f t="shared" si="2"/>
        <v>2</v>
      </c>
      <c r="K31" s="224">
        <f t="shared" si="3"/>
        <v>0</v>
      </c>
      <c r="N31" s="169"/>
      <c r="O31" s="169"/>
      <c r="P31" s="169"/>
      <c r="R31" s="164"/>
      <c r="S31" s="164"/>
      <c r="T31" s="164"/>
      <c r="U31" s="164"/>
      <c r="V31" s="164"/>
      <c r="W31" s="164"/>
      <c r="X31" s="164"/>
      <c r="Y31" s="164"/>
      <c r="Z31" s="164"/>
      <c r="AA31" s="164"/>
      <c r="AB31" s="164"/>
      <c r="AC31" s="164"/>
      <c r="AD31" s="164"/>
      <c r="AE31" s="164"/>
      <c r="AF31" s="164"/>
      <c r="AG31" s="164"/>
      <c r="AH31" s="197" t="str">
        <f t="shared" si="8"/>
        <v>col_20</v>
      </c>
      <c r="AI31" s="196" t="str">
        <f t="shared" si="9"/>
        <v>create table db_custscience_interns.col_20_DB_CUSTBASE_PRODREFRESH_ods_cust_demg_t_distinct_values_table_stats (col_id int, distinct_values bigint) Row format delimited Fields terminated by '\t' Lines terminated by '\n'  Stored as textfile ;</v>
      </c>
      <c r="AJ31" t="s">
        <v>4766</v>
      </c>
      <c r="AM31" s="16" t="str">
        <f t="shared" si="10"/>
        <v>insert into table db_custscience_interns.col_20_DB_CUSTBASE_PRODREFRESH_ods_cust_demg_t_distinct_values_table_stats select '20' as col_id, count (distinct INS_DT ) as distinct_values</v>
      </c>
      <c r="AN31" t="s">
        <v>4767</v>
      </c>
      <c r="AQ31" s="16" t="str">
        <f t="shared" si="11"/>
        <v>insert into table db_custscience_interns.SUMMARY_of_DB_CUSTBASE_PRODREFRESH_ods_cust_demg_t_distinct_values_table_stats select col_id, distinct_values from db_custscience_interns.col_20_DB_CUSTBASE_PRODREFRESH_ods_cust_demg_t_distinct_values_table_stats ;</v>
      </c>
      <c r="AR31" t="s">
        <v>4768</v>
      </c>
      <c r="AT31" s="212" t="s">
        <v>4769</v>
      </c>
      <c r="AU31" s="212">
        <v>27</v>
      </c>
      <c r="AV31" s="212">
        <v>10</v>
      </c>
      <c r="AX31" s="16" t="str">
        <f t="shared" si="12"/>
        <v>drop table db_custscience_interns.col_20_DB_CUSTBASE_PRODREFRESH_ods_cust_demg_t_distinct_values_table_stats;</v>
      </c>
      <c r="AY31" t="s">
        <v>4770</v>
      </c>
      <c r="BA31" s="16" t="str">
        <f t="shared" si="13"/>
        <v>create table db_custscience_interns.col_20_DB_CUSTBASE_PRODREFRESH_ods_cust_demg_t_null_value_count_table_stats (col_id int, null_value_count bigint) Row format delimited Fields terminated by '\t' Lines terminated by '\n'  Stored as textfile ;</v>
      </c>
      <c r="BB31" t="s">
        <v>4771</v>
      </c>
      <c r="BE31" s="16" t="str">
        <f t="shared" si="4"/>
        <v xml:space="preserve">insert into table db_custscience_interns.col_20_DB_CUSTBASE_PRODREFRESH_ods_cust_demg_t_null_value_count_table_stats select '20' as col_id, count (cust_key) as null_value_count where INS_DT  IS NULL </v>
      </c>
      <c r="BF31" t="s">
        <v>4772</v>
      </c>
      <c r="BI31" s="16" t="str">
        <f t="shared" si="14"/>
        <v>insert into table db_custscience_interns.SUMMARY_of_DB_CUSTBASE_PRODREFRESH_ods_cust_demg_t_null_value_count_table_stats select col_id, null_value_count from db_custscience_interns.col_20_DB_CUSTBASE_PRODREFRESH_ods_cust_demg_t_null_value_count_table_stats ;</v>
      </c>
      <c r="BJ31" t="s">
        <v>4773</v>
      </c>
      <c r="BL31" s="212" t="s">
        <v>4774</v>
      </c>
      <c r="BM31" s="212">
        <v>27</v>
      </c>
      <c r="BN31" s="212">
        <v>7795273</v>
      </c>
      <c r="BP31" s="16" t="str">
        <f t="shared" si="15"/>
        <v>drop table db_custscience_interns.col_20_DB_CUSTBASE_PRODREFRESH_ods_cust_demg_t_null_value_count_table_stats ;</v>
      </c>
      <c r="BQ31" t="s">
        <v>4775</v>
      </c>
    </row>
    <row r="32" spans="1:69">
      <c r="A32" s="222" t="s">
        <v>4776</v>
      </c>
      <c r="B32" s="16" t="str">
        <f t="shared" si="5"/>
        <v>length_of_residence bigint                                  </v>
      </c>
      <c r="C32" s="20">
        <f t="shared" si="6"/>
        <v>20</v>
      </c>
      <c r="D32" s="20">
        <f t="shared" si="7"/>
        <v>27</v>
      </c>
      <c r="E32" s="20"/>
      <c r="F32" s="20"/>
      <c r="G32" s="36" t="str">
        <f t="shared" si="0"/>
        <v>LENGTH_OF_RESIDENCE</v>
      </c>
      <c r="H32" s="36" t="str">
        <f t="shared" si="1"/>
        <v>igint                                  </v>
      </c>
      <c r="I32" s="226">
        <v>21</v>
      </c>
      <c r="J32" s="224">
        <f t="shared" si="2"/>
        <v>71</v>
      </c>
      <c r="K32" s="224">
        <f t="shared" si="3"/>
        <v>9025062</v>
      </c>
      <c r="N32" s="169"/>
      <c r="O32" s="169"/>
      <c r="P32" s="169"/>
      <c r="R32" s="164"/>
      <c r="S32" s="164"/>
      <c r="T32" s="164"/>
      <c r="U32" s="164"/>
      <c r="V32" s="164"/>
      <c r="W32" s="164"/>
      <c r="X32" s="164"/>
      <c r="Y32" s="164"/>
      <c r="Z32" s="164"/>
      <c r="AA32" s="164"/>
      <c r="AB32" s="164"/>
      <c r="AC32" s="164"/>
      <c r="AD32" s="164"/>
      <c r="AE32" s="164"/>
      <c r="AF32" s="164"/>
      <c r="AG32" s="164"/>
      <c r="AH32" s="197" t="str">
        <f t="shared" si="8"/>
        <v>col_21</v>
      </c>
      <c r="AI32" s="196" t="str">
        <f t="shared" si="9"/>
        <v>create table db_custscience_interns.col_21_DB_CUSTBASE_PRODREFRESH_ods_cust_demg_t_distinct_values_table_stats (col_id int, distinct_values bigint) Row format delimited Fields terminated by '\t' Lines terminated by '\n'  Stored as textfile ;</v>
      </c>
      <c r="AJ32" t="s">
        <v>4777</v>
      </c>
      <c r="AM32" s="16" t="str">
        <f t="shared" si="10"/>
        <v>insert into table db_custscience_interns.col_21_DB_CUSTBASE_PRODREFRESH_ods_cust_demg_t_distinct_values_table_stats select '21' as col_id, count (distinct LENGTH_OF_RESIDENCE) as distinct_values</v>
      </c>
      <c r="AN32" t="s">
        <v>4778</v>
      </c>
      <c r="AQ32" s="16" t="str">
        <f t="shared" si="11"/>
        <v>insert into table db_custscience_interns.SUMMARY_of_DB_CUSTBASE_PRODREFRESH_ods_cust_demg_t_distinct_values_table_stats select col_id, distinct_values from db_custscience_interns.col_21_DB_CUSTBASE_PRODREFRESH_ods_cust_demg_t_distinct_values_table_stats ;</v>
      </c>
      <c r="AR32" t="s">
        <v>4779</v>
      </c>
      <c r="AT32" s="212" t="s">
        <v>4780</v>
      </c>
      <c r="AU32" s="212">
        <v>28</v>
      </c>
      <c r="AV32" s="212">
        <v>49</v>
      </c>
      <c r="AX32" s="16" t="str">
        <f t="shared" si="12"/>
        <v>drop table db_custscience_interns.col_21_DB_CUSTBASE_PRODREFRESH_ods_cust_demg_t_distinct_values_table_stats;</v>
      </c>
      <c r="AY32" t="s">
        <v>4781</v>
      </c>
      <c r="BA32" s="16" t="str">
        <f t="shared" si="13"/>
        <v>create table db_custscience_interns.col_21_DB_CUSTBASE_PRODREFRESH_ods_cust_demg_t_null_value_count_table_stats (col_id int, null_value_count bigint) Row format delimited Fields terminated by '\t' Lines terminated by '\n'  Stored as textfile ;</v>
      </c>
      <c r="BB32" t="s">
        <v>4782</v>
      </c>
      <c r="BE32" s="16" t="str">
        <f t="shared" si="4"/>
        <v xml:space="preserve">insert into table db_custscience_interns.col_21_DB_CUSTBASE_PRODREFRESH_ods_cust_demg_t_null_value_count_table_stats select '21' as col_id, count (cust_key) as null_value_count where LENGTH_OF_RESIDENCE IS NULL </v>
      </c>
      <c r="BF32" t="s">
        <v>4783</v>
      </c>
      <c r="BI32" s="16" t="str">
        <f t="shared" si="14"/>
        <v>insert into table db_custscience_interns.SUMMARY_of_DB_CUSTBASE_PRODREFRESH_ods_cust_demg_t_null_value_count_table_stats select col_id, null_value_count from db_custscience_interns.col_21_DB_CUSTBASE_PRODREFRESH_ods_cust_demg_t_null_value_count_table_stats ;</v>
      </c>
      <c r="BJ32" t="s">
        <v>4784</v>
      </c>
      <c r="BL32" s="212" t="s">
        <v>4785</v>
      </c>
      <c r="BM32" s="212">
        <v>28</v>
      </c>
      <c r="BN32" s="212">
        <v>36010136</v>
      </c>
      <c r="BP32" s="16" t="str">
        <f t="shared" si="15"/>
        <v>drop table db_custscience_interns.col_21_DB_CUSTBASE_PRODREFRESH_ods_cust_demg_t_null_value_count_table_stats ;</v>
      </c>
      <c r="BQ32" t="s">
        <v>4786</v>
      </c>
    </row>
    <row r="33" spans="1:69" s="5" customFormat="1">
      <c r="A33" s="222" t="s">
        <v>4787</v>
      </c>
      <c r="B33" s="229" t="str">
        <f t="shared" si="5"/>
        <v>mega_age            bigint                                  </v>
      </c>
      <c r="C33" s="230">
        <f t="shared" si="6"/>
        <v>10</v>
      </c>
      <c r="D33" s="230">
        <f t="shared" si="7"/>
        <v>12</v>
      </c>
      <c r="E33" s="230"/>
      <c r="F33" s="230"/>
      <c r="G33" s="36" t="str">
        <f t="shared" si="0"/>
        <v>MEGA_AGE </v>
      </c>
      <c r="H33" s="36" t="str">
        <f t="shared" si="1"/>
        <v>        bigint                                  </v>
      </c>
      <c r="I33" s="226">
        <v>22</v>
      </c>
      <c r="J33" s="224">
        <f t="shared" si="2"/>
        <v>82</v>
      </c>
      <c r="K33" s="224">
        <f t="shared" si="3"/>
        <v>7795273</v>
      </c>
      <c r="N33" s="231"/>
      <c r="O33" s="231"/>
      <c r="P33" s="231"/>
      <c r="R33" s="232"/>
      <c r="S33" s="232"/>
      <c r="T33" s="232"/>
      <c r="U33" s="232"/>
      <c r="V33" s="232"/>
      <c r="W33" s="232"/>
      <c r="X33" s="232"/>
      <c r="Y33" s="232"/>
      <c r="Z33" s="232"/>
      <c r="AA33" s="232"/>
      <c r="AB33" s="232"/>
      <c r="AC33" s="232"/>
      <c r="AD33" s="232"/>
      <c r="AE33" s="232"/>
      <c r="AF33" s="232"/>
      <c r="AG33" s="232"/>
      <c r="AH33" s="233" t="str">
        <f t="shared" si="8"/>
        <v>col_22</v>
      </c>
      <c r="AI33" s="234" t="str">
        <f t="shared" si="9"/>
        <v>create table db_custscience_interns.col_22_DB_CUSTBASE_PRODREFRESH_ods_cust_demg_t_distinct_values_table_stats (col_id int, distinct_values bigint) Row format delimited Fields terminated by '\t' Lines terminated by '\n'  Stored as textfile ;</v>
      </c>
      <c r="AJ33" s="5" t="s">
        <v>4788</v>
      </c>
      <c r="AM33" s="229" t="str">
        <f t="shared" si="10"/>
        <v>insert into table db_custscience_interns.col_22_DB_CUSTBASE_PRODREFRESH_ods_cust_demg_t_distinct_values_table_stats select '22' as col_id, count (distinct MEGA_AGE ) as distinct_values</v>
      </c>
      <c r="AN33" s="5" t="s">
        <v>4789</v>
      </c>
      <c r="AQ33" s="229" t="str">
        <f t="shared" si="11"/>
        <v>insert into table db_custscience_interns.SUMMARY_of_DB_CUSTBASE_PRODREFRESH_ods_cust_demg_t_distinct_values_table_stats select col_id, distinct_values from db_custscience_interns.col_22_DB_CUSTBASE_PRODREFRESH_ods_cust_demg_t_distinct_values_table_stats ;</v>
      </c>
      <c r="AR33" s="5" t="s">
        <v>4790</v>
      </c>
      <c r="AT33" s="212" t="s">
        <v>4791</v>
      </c>
      <c r="AU33" s="235">
        <v>29</v>
      </c>
      <c r="AV33" s="235">
        <v>2</v>
      </c>
      <c r="AX33" s="229" t="str">
        <f t="shared" si="12"/>
        <v>drop table db_custscience_interns.col_22_DB_CUSTBASE_PRODREFRESH_ods_cust_demg_t_distinct_values_table_stats;</v>
      </c>
      <c r="AY33" s="5" t="s">
        <v>4792</v>
      </c>
      <c r="AZ33" s="236"/>
      <c r="BA33" s="229" t="str">
        <f t="shared" si="13"/>
        <v>create table db_custscience_interns.col_22_DB_CUSTBASE_PRODREFRESH_ods_cust_demg_t_null_value_count_table_stats (col_id int, null_value_count bigint) Row format delimited Fields terminated by '\t' Lines terminated by '\n'  Stored as textfile ;</v>
      </c>
      <c r="BB33" s="5" t="s">
        <v>4793</v>
      </c>
      <c r="BE33" s="229" t="str">
        <f t="shared" si="4"/>
        <v xml:space="preserve">insert into table db_custscience_interns.col_22_DB_CUSTBASE_PRODREFRESH_ods_cust_demg_t_null_value_count_table_stats select '22' as col_id, count (cust_key) as null_value_count where MEGA_AGE  IS NULL </v>
      </c>
      <c r="BF33" s="5" t="s">
        <v>4794</v>
      </c>
      <c r="BI33" s="229" t="str">
        <f t="shared" si="14"/>
        <v>insert into table db_custscience_interns.SUMMARY_of_DB_CUSTBASE_PRODREFRESH_ods_cust_demg_t_null_value_count_table_stats select col_id, null_value_count from db_custscience_interns.col_22_DB_CUSTBASE_PRODREFRESH_ods_cust_demg_t_null_value_count_table_stats ;</v>
      </c>
      <c r="BJ33" s="5" t="s">
        <v>4795</v>
      </c>
      <c r="BL33" s="212" t="s">
        <v>4796</v>
      </c>
      <c r="BM33" s="235">
        <v>29</v>
      </c>
      <c r="BN33" s="235">
        <v>7795273</v>
      </c>
      <c r="BP33" s="229" t="str">
        <f t="shared" si="15"/>
        <v>drop table db_custscience_interns.col_22_DB_CUSTBASE_PRODREFRESH_ods_cust_demg_t_null_value_count_table_stats ;</v>
      </c>
      <c r="BQ33" s="5" t="s">
        <v>4797</v>
      </c>
    </row>
    <row r="34" spans="1:69">
      <c r="A34" s="222" t="s">
        <v>4798</v>
      </c>
      <c r="B34" s="16" t="str">
        <f t="shared" si="5"/>
        <v>mega_education      bigint                                  </v>
      </c>
      <c r="C34" s="20">
        <f t="shared" si="6"/>
        <v>16</v>
      </c>
      <c r="D34" s="20">
        <f t="shared" si="7"/>
        <v>18</v>
      </c>
      <c r="E34" s="20"/>
      <c r="F34" s="20"/>
      <c r="G34" s="36" t="str">
        <f t="shared" si="0"/>
        <v>MEGA_EDUCATION </v>
      </c>
      <c r="H34" s="36" t="str">
        <f t="shared" si="1"/>
        <v>  bigint                                  </v>
      </c>
      <c r="I34" s="226">
        <v>23</v>
      </c>
      <c r="J34" s="224">
        <f t="shared" si="2"/>
        <v>4</v>
      </c>
      <c r="K34" s="224">
        <f t="shared" si="3"/>
        <v>7795273</v>
      </c>
      <c r="N34" s="169"/>
      <c r="O34" s="169"/>
      <c r="P34" s="169"/>
      <c r="R34" s="164"/>
      <c r="S34" s="164"/>
      <c r="T34" s="164"/>
      <c r="U34" s="164"/>
      <c r="V34" s="164"/>
      <c r="W34" s="164"/>
      <c r="X34" s="164"/>
      <c r="Y34" s="164"/>
      <c r="Z34" s="164"/>
      <c r="AA34" s="164"/>
      <c r="AB34" s="164"/>
      <c r="AC34" s="164"/>
      <c r="AD34" s="164"/>
      <c r="AE34" s="164"/>
      <c r="AF34" s="164"/>
      <c r="AG34" s="164"/>
      <c r="AH34" s="197" t="str">
        <f t="shared" si="8"/>
        <v>col_23</v>
      </c>
      <c r="AI34" s="196" t="str">
        <f t="shared" si="9"/>
        <v>create table db_custscience_interns.col_23_DB_CUSTBASE_PRODREFRESH_ods_cust_demg_t_distinct_values_table_stats (col_id int, distinct_values bigint) Row format delimited Fields terminated by '\t' Lines terminated by '\n'  Stored as textfile ;</v>
      </c>
      <c r="AJ34" t="s">
        <v>4799</v>
      </c>
      <c r="AM34" s="16" t="str">
        <f t="shared" si="10"/>
        <v>insert into table db_custscience_interns.col_23_DB_CUSTBASE_PRODREFRESH_ods_cust_demg_t_distinct_values_table_stats select '23' as col_id, count (distinct MEGA_EDUCATION ) as distinct_values</v>
      </c>
      <c r="AN34" t="s">
        <v>4800</v>
      </c>
      <c r="AQ34" s="16" t="str">
        <f t="shared" si="11"/>
        <v>insert into table db_custscience_interns.SUMMARY_of_DB_CUSTBASE_PRODREFRESH_ods_cust_demg_t_distinct_values_table_stats select col_id, distinct_values from db_custscience_interns.col_23_DB_CUSTBASE_PRODREFRESH_ods_cust_demg_t_distinct_values_table_stats ;</v>
      </c>
      <c r="AR34" t="s">
        <v>4801</v>
      </c>
      <c r="AT34" s="212" t="s">
        <v>4802</v>
      </c>
      <c r="AU34" s="212">
        <v>30</v>
      </c>
      <c r="AV34" s="212">
        <v>2</v>
      </c>
      <c r="AX34" s="16" t="str">
        <f t="shared" si="12"/>
        <v>drop table db_custscience_interns.col_23_DB_CUSTBASE_PRODREFRESH_ods_cust_demg_t_distinct_values_table_stats;</v>
      </c>
      <c r="AY34" t="s">
        <v>4803</v>
      </c>
      <c r="BA34" s="16" t="str">
        <f t="shared" si="13"/>
        <v>create table db_custscience_interns.col_23_DB_CUSTBASE_PRODREFRESH_ods_cust_demg_t_null_value_count_table_stats (col_id int, null_value_count bigint) Row format delimited Fields terminated by '\t' Lines terminated by '\n'  Stored as textfile ;</v>
      </c>
      <c r="BB34" t="s">
        <v>4804</v>
      </c>
      <c r="BE34" s="16" t="str">
        <f t="shared" si="4"/>
        <v xml:space="preserve">insert into table db_custscience_interns.col_23_DB_CUSTBASE_PRODREFRESH_ods_cust_demg_t_null_value_count_table_stats select '23' as col_id, count (cust_key) as null_value_count where MEGA_EDUCATION  IS NULL </v>
      </c>
      <c r="BF34" t="s">
        <v>4805</v>
      </c>
      <c r="BI34" s="16" t="str">
        <f t="shared" si="14"/>
        <v>insert into table db_custscience_interns.SUMMARY_of_DB_CUSTBASE_PRODREFRESH_ods_cust_demg_t_null_value_count_table_stats select col_id, null_value_count from db_custscience_interns.col_23_DB_CUSTBASE_PRODREFRESH_ods_cust_demg_t_null_value_count_table_stats ;</v>
      </c>
      <c r="BJ34" t="s">
        <v>4806</v>
      </c>
      <c r="BL34" s="212" t="s">
        <v>4807</v>
      </c>
      <c r="BM34" s="212">
        <v>30</v>
      </c>
      <c r="BN34" s="212">
        <v>7795273</v>
      </c>
      <c r="BP34" s="16" t="str">
        <f t="shared" si="15"/>
        <v>drop table db_custscience_interns.col_23_DB_CUSTBASE_PRODREFRESH_ods_cust_demg_t_null_value_count_table_stats ;</v>
      </c>
      <c r="BQ34" t="s">
        <v>4808</v>
      </c>
    </row>
    <row r="35" spans="1:69">
      <c r="A35" s="222" t="s">
        <v>4809</v>
      </c>
      <c r="B35" s="16" t="str">
        <f t="shared" si="5"/>
        <v>mega_fitness_or_exercise bigint                                  </v>
      </c>
      <c r="C35" s="20">
        <f t="shared" si="6"/>
        <v>25</v>
      </c>
      <c r="D35" s="20">
        <f t="shared" si="7"/>
        <v>32</v>
      </c>
      <c r="E35" s="20"/>
      <c r="F35" s="20"/>
      <c r="G35" s="36" t="str">
        <f t="shared" si="0"/>
        <v>MEGA_FITNESS_OR_EXERCISE</v>
      </c>
      <c r="H35" s="36" t="str">
        <f t="shared" si="1"/>
        <v>igint                                  </v>
      </c>
      <c r="I35" s="226">
        <v>24</v>
      </c>
      <c r="J35" s="224">
        <f t="shared" si="2"/>
        <v>2</v>
      </c>
      <c r="K35" s="224">
        <f t="shared" si="3"/>
        <v>7795273</v>
      </c>
      <c r="N35" s="169"/>
      <c r="O35" s="169"/>
      <c r="P35" s="169"/>
      <c r="R35" s="164"/>
      <c r="S35" s="164"/>
      <c r="T35" s="164"/>
      <c r="U35" s="164"/>
      <c r="V35" s="164"/>
      <c r="W35" s="164"/>
      <c r="X35" s="164"/>
      <c r="Y35" s="164"/>
      <c r="Z35" s="164"/>
      <c r="AA35" s="164"/>
      <c r="AB35" s="164"/>
      <c r="AC35" s="164"/>
      <c r="AD35" s="164"/>
      <c r="AE35" s="164"/>
      <c r="AF35" s="164"/>
      <c r="AG35" s="164"/>
      <c r="AH35" s="197" t="str">
        <f t="shared" si="8"/>
        <v>col_24</v>
      </c>
      <c r="AI35" s="196" t="str">
        <f t="shared" si="9"/>
        <v>create table db_custscience_interns.col_24_DB_CUSTBASE_PRODREFRESH_ods_cust_demg_t_distinct_values_table_stats (col_id int, distinct_values bigint) Row format delimited Fields terminated by '\t' Lines terminated by '\n'  Stored as textfile ;</v>
      </c>
      <c r="AJ35" t="s">
        <v>4810</v>
      </c>
      <c r="AM35" s="16" t="str">
        <f t="shared" si="10"/>
        <v>insert into table db_custscience_interns.col_24_DB_CUSTBASE_PRODREFRESH_ods_cust_demg_t_distinct_values_table_stats select '24' as col_id, count (distinct MEGA_FITNESS_OR_EXERCISE) as distinct_values</v>
      </c>
      <c r="AN35" t="s">
        <v>4811</v>
      </c>
      <c r="AQ35" s="16" t="str">
        <f t="shared" si="11"/>
        <v>insert into table db_custscience_interns.SUMMARY_of_DB_CUSTBASE_PRODREFRESH_ods_cust_demg_t_distinct_values_table_stats select col_id, distinct_values from db_custscience_interns.col_24_DB_CUSTBASE_PRODREFRESH_ods_cust_demg_t_distinct_values_table_stats ;</v>
      </c>
      <c r="AR35" t="s">
        <v>4812</v>
      </c>
      <c r="AT35" s="212" t="s">
        <v>4813</v>
      </c>
      <c r="AU35" s="212">
        <v>4</v>
      </c>
      <c r="AV35" s="212">
        <v>82</v>
      </c>
      <c r="AX35" s="16" t="str">
        <f t="shared" si="12"/>
        <v>drop table db_custscience_interns.col_24_DB_CUSTBASE_PRODREFRESH_ods_cust_demg_t_distinct_values_table_stats;</v>
      </c>
      <c r="AY35" t="s">
        <v>4814</v>
      </c>
      <c r="BA35" s="16" t="str">
        <f t="shared" si="13"/>
        <v>create table db_custscience_interns.col_24_DB_CUSTBASE_PRODREFRESH_ods_cust_demg_t_null_value_count_table_stats (col_id int, null_value_count bigint) Row format delimited Fields terminated by '\t' Lines terminated by '\n'  Stored as textfile ;</v>
      </c>
      <c r="BB35" t="s">
        <v>4815</v>
      </c>
      <c r="BE35" s="16" t="str">
        <f t="shared" si="4"/>
        <v xml:space="preserve">insert into table db_custscience_interns.col_24_DB_CUSTBASE_PRODREFRESH_ods_cust_demg_t_null_value_count_table_stats select '24' as col_id, count (cust_key) as null_value_count where MEGA_FITNESS_OR_EXERCISE IS NULL </v>
      </c>
      <c r="BF35" t="s">
        <v>4816</v>
      </c>
      <c r="BI35" s="16" t="str">
        <f t="shared" si="14"/>
        <v>insert into table db_custscience_interns.SUMMARY_of_DB_CUSTBASE_PRODREFRESH_ods_cust_demg_t_null_value_count_table_stats select col_id, null_value_count from db_custscience_interns.col_24_DB_CUSTBASE_PRODREFRESH_ods_cust_demg_t_null_value_count_table_stats ;</v>
      </c>
      <c r="BJ35" t="s">
        <v>4817</v>
      </c>
      <c r="BL35" s="212" t="s">
        <v>4818</v>
      </c>
      <c r="BM35" s="212">
        <v>4</v>
      </c>
      <c r="BN35" s="212">
        <v>7795273</v>
      </c>
      <c r="BP35" s="16" t="str">
        <f t="shared" si="15"/>
        <v>drop table db_custscience_interns.col_24_DB_CUSTBASE_PRODREFRESH_ods_cust_demg_t_null_value_count_table_stats ;</v>
      </c>
      <c r="BQ35" t="s">
        <v>4819</v>
      </c>
    </row>
    <row r="36" spans="1:69" s="5" customFormat="1">
      <c r="A36" s="222" t="s">
        <v>4820</v>
      </c>
      <c r="B36" s="229" t="str">
        <f t="shared" si="5"/>
        <v>mega_homeowner      string                                  </v>
      </c>
      <c r="C36" s="230">
        <f t="shared" si="6"/>
        <v>16</v>
      </c>
      <c r="D36" s="230">
        <f t="shared" si="7"/>
        <v>18</v>
      </c>
      <c r="E36" s="230"/>
      <c r="F36" s="230"/>
      <c r="G36" s="36" t="str">
        <f t="shared" si="0"/>
        <v>MEGA_HOMEOWNER </v>
      </c>
      <c r="H36" s="36" t="str">
        <f t="shared" si="1"/>
        <v>  string                                  </v>
      </c>
      <c r="I36" s="226">
        <v>25</v>
      </c>
      <c r="J36" s="224">
        <f t="shared" si="2"/>
        <v>2</v>
      </c>
      <c r="K36" s="224">
        <f t="shared" si="3"/>
        <v>7795273</v>
      </c>
      <c r="N36" s="231"/>
      <c r="O36" s="231"/>
      <c r="P36" s="231"/>
      <c r="R36" s="232"/>
      <c r="S36" s="232"/>
      <c r="T36" s="232"/>
      <c r="U36" s="232"/>
      <c r="V36" s="232"/>
      <c r="W36" s="232"/>
      <c r="X36" s="232"/>
      <c r="Y36" s="232"/>
      <c r="Z36" s="232"/>
      <c r="AA36" s="232"/>
      <c r="AB36" s="232"/>
      <c r="AC36" s="232"/>
      <c r="AD36" s="232"/>
      <c r="AE36" s="232"/>
      <c r="AF36" s="232"/>
      <c r="AG36" s="232"/>
      <c r="AH36" s="233" t="str">
        <f t="shared" si="8"/>
        <v>col_25</v>
      </c>
      <c r="AI36" s="234" t="str">
        <f t="shared" si="9"/>
        <v>create table db_custscience_interns.col_25_DB_CUSTBASE_PRODREFRESH_ods_cust_demg_t_distinct_values_table_stats (col_id int, distinct_values bigint) Row format delimited Fields terminated by '\t' Lines terminated by '\n'  Stored as textfile ;</v>
      </c>
      <c r="AJ36" s="5" t="s">
        <v>4821</v>
      </c>
      <c r="AM36" s="229" t="str">
        <f t="shared" si="10"/>
        <v>insert into table db_custscience_interns.col_25_DB_CUSTBASE_PRODREFRESH_ods_cust_demg_t_distinct_values_table_stats select '25' as col_id, count (distinct MEGA_HOMEOWNER ) as distinct_values</v>
      </c>
      <c r="AN36" s="5" t="s">
        <v>4822</v>
      </c>
      <c r="AO36" s="237"/>
      <c r="AQ36" s="229" t="str">
        <f t="shared" si="11"/>
        <v>insert into table db_custscience_interns.SUMMARY_of_DB_CUSTBASE_PRODREFRESH_ods_cust_demg_t_distinct_values_table_stats select col_id, distinct_values from db_custscience_interns.col_25_DB_CUSTBASE_PRODREFRESH_ods_cust_demg_t_distinct_values_table_stats ;</v>
      </c>
      <c r="AR36" s="5" t="s">
        <v>4823</v>
      </c>
      <c r="AT36" s="212" t="s">
        <v>4824</v>
      </c>
      <c r="AU36" s="235">
        <v>31</v>
      </c>
      <c r="AV36" s="235">
        <v>2</v>
      </c>
      <c r="AX36" s="229" t="str">
        <f t="shared" si="12"/>
        <v>drop table db_custscience_interns.col_25_DB_CUSTBASE_PRODREFRESH_ods_cust_demg_t_distinct_values_table_stats;</v>
      </c>
      <c r="AY36" s="5" t="s">
        <v>4825</v>
      </c>
      <c r="AZ36" s="236"/>
      <c r="BA36" s="229" t="str">
        <f t="shared" si="13"/>
        <v>create table db_custscience_interns.col_25_DB_CUSTBASE_PRODREFRESH_ods_cust_demg_t_null_value_count_table_stats (col_id int, null_value_count bigint) Row format delimited Fields terminated by '\t' Lines terminated by '\n'  Stored as textfile ;</v>
      </c>
      <c r="BB36" s="5" t="s">
        <v>4826</v>
      </c>
      <c r="BE36" s="229" t="str">
        <f t="shared" si="4"/>
        <v xml:space="preserve">insert into table db_custscience_interns.col_25_DB_CUSTBASE_PRODREFRESH_ods_cust_demg_t_null_value_count_table_stats select '25' as col_id, count (cust_key) as null_value_count where MEGA_HOMEOWNER  IS NULL </v>
      </c>
      <c r="BF36" s="5" t="s">
        <v>4827</v>
      </c>
      <c r="BI36" s="229" t="str">
        <f t="shared" si="14"/>
        <v>insert into table db_custscience_interns.SUMMARY_of_DB_CUSTBASE_PRODREFRESH_ods_cust_demg_t_null_value_count_table_stats select col_id, null_value_count from db_custscience_interns.col_25_DB_CUSTBASE_PRODREFRESH_ods_cust_demg_t_null_value_count_table_stats ;</v>
      </c>
      <c r="BJ36" s="5" t="s">
        <v>4828</v>
      </c>
      <c r="BL36" s="212" t="s">
        <v>4829</v>
      </c>
      <c r="BM36" s="235">
        <v>31</v>
      </c>
      <c r="BN36" s="235">
        <v>7795273</v>
      </c>
      <c r="BP36" s="229" t="str">
        <f t="shared" si="15"/>
        <v>drop table db_custscience_interns.col_25_DB_CUSTBASE_PRODREFRESH_ods_cust_demg_t_null_value_count_table_stats ;</v>
      </c>
      <c r="BQ36" s="5" t="s">
        <v>4830</v>
      </c>
    </row>
    <row r="37" spans="1:69">
      <c r="A37" s="222" t="s">
        <v>4831</v>
      </c>
      <c r="B37" s="16" t="str">
        <f t="shared" si="5"/>
        <v>mega_income         double                                  </v>
      </c>
      <c r="C37" s="20">
        <f t="shared" si="6"/>
        <v>12</v>
      </c>
      <c r="D37" s="20">
        <f t="shared" si="7"/>
        <v>14</v>
      </c>
      <c r="E37" s="20"/>
      <c r="F37" s="20"/>
      <c r="G37" s="36" t="str">
        <f t="shared" si="0"/>
        <v>MEGA_INCOME</v>
      </c>
      <c r="H37" s="36" t="str">
        <f t="shared" si="1"/>
        <v>      double                                  </v>
      </c>
      <c r="I37" s="226">
        <v>26</v>
      </c>
      <c r="J37" s="224">
        <f t="shared" si="2"/>
        <v>12</v>
      </c>
      <c r="K37" s="224">
        <f t="shared" si="3"/>
        <v>7795273</v>
      </c>
      <c r="M37" s="238"/>
      <c r="N37" s="239"/>
      <c r="O37" s="169"/>
      <c r="P37" s="169"/>
      <c r="R37" s="164"/>
      <c r="S37" s="164"/>
      <c r="T37" s="164"/>
      <c r="U37" s="164"/>
      <c r="V37" s="164"/>
      <c r="W37" s="164"/>
      <c r="X37" s="164"/>
      <c r="Y37" s="164"/>
      <c r="Z37" s="164"/>
      <c r="AA37" s="164"/>
      <c r="AB37" s="164"/>
      <c r="AC37" s="164"/>
      <c r="AD37" s="164"/>
      <c r="AE37" s="164"/>
      <c r="AF37" s="164"/>
      <c r="AG37" s="164"/>
      <c r="AH37" s="197" t="str">
        <f t="shared" si="8"/>
        <v>col_26</v>
      </c>
      <c r="AI37" s="196" t="str">
        <f t="shared" si="9"/>
        <v>create table db_custscience_interns.col_26_DB_CUSTBASE_PRODREFRESH_ods_cust_demg_t_distinct_values_table_stats (col_id int, distinct_values bigint) Row format delimited Fields terminated by '\t' Lines terminated by '\n'  Stored as textfile ;</v>
      </c>
      <c r="AJ37" t="s">
        <v>4832</v>
      </c>
      <c r="AM37" s="16" t="str">
        <f t="shared" si="10"/>
        <v>insert into table db_custscience_interns.col_26_DB_CUSTBASE_PRODREFRESH_ods_cust_demg_t_distinct_values_table_stats select '26' as col_id, count (distinct MEGA_INCOME) as distinct_values</v>
      </c>
      <c r="AN37" t="s">
        <v>4833</v>
      </c>
      <c r="AQ37" s="16" t="str">
        <f t="shared" si="11"/>
        <v>insert into table db_custscience_interns.SUMMARY_of_DB_CUSTBASE_PRODREFRESH_ods_cust_demg_t_distinct_values_table_stats select col_id, distinct_values from db_custscience_interns.col_26_DB_CUSTBASE_PRODREFRESH_ods_cust_demg_t_distinct_values_table_stats ;</v>
      </c>
      <c r="AR37" t="s">
        <v>4834</v>
      </c>
      <c r="AT37" s="212" t="s">
        <v>4835</v>
      </c>
      <c r="AU37" s="212">
        <v>32</v>
      </c>
      <c r="AV37" s="212">
        <v>2</v>
      </c>
      <c r="AX37" s="16" t="str">
        <f t="shared" si="12"/>
        <v>drop table db_custscience_interns.col_26_DB_CUSTBASE_PRODREFRESH_ods_cust_demg_t_distinct_values_table_stats;</v>
      </c>
      <c r="AY37" t="s">
        <v>4836</v>
      </c>
      <c r="BA37" s="16" t="str">
        <f t="shared" si="13"/>
        <v>create table db_custscience_interns.col_26_DB_CUSTBASE_PRODREFRESH_ods_cust_demg_t_null_value_count_table_stats (col_id int, null_value_count bigint) Row format delimited Fields terminated by '\t' Lines terminated by '\n'  Stored as textfile ;</v>
      </c>
      <c r="BB37" t="s">
        <v>4837</v>
      </c>
      <c r="BE37" s="16" t="str">
        <f t="shared" si="4"/>
        <v xml:space="preserve">insert into table db_custscience_interns.col_26_DB_CUSTBASE_PRODREFRESH_ods_cust_demg_t_null_value_count_table_stats select '26' as col_id, count (cust_key) as null_value_count where MEGA_INCOME IS NULL </v>
      </c>
      <c r="BF37" t="s">
        <v>4838</v>
      </c>
      <c r="BI37" s="16" t="str">
        <f t="shared" si="14"/>
        <v>insert into table db_custscience_interns.SUMMARY_of_DB_CUSTBASE_PRODREFRESH_ods_cust_demg_t_null_value_count_table_stats select col_id, null_value_count from db_custscience_interns.col_26_DB_CUSTBASE_PRODREFRESH_ods_cust_demg_t_null_value_count_table_stats ;</v>
      </c>
      <c r="BJ37" t="s">
        <v>4839</v>
      </c>
      <c r="BL37" s="212" t="s">
        <v>4840</v>
      </c>
      <c r="BM37" s="212">
        <v>32</v>
      </c>
      <c r="BN37" s="212">
        <v>7795273</v>
      </c>
      <c r="BP37" s="16" t="str">
        <f t="shared" si="15"/>
        <v>drop table db_custscience_interns.col_26_DB_CUSTBASE_PRODREFRESH_ods_cust_demg_t_null_value_count_table_stats ;</v>
      </c>
      <c r="BQ37" t="s">
        <v>4841</v>
      </c>
    </row>
    <row r="38" spans="1:69">
      <c r="A38" s="222" t="s">
        <v>4842</v>
      </c>
      <c r="B38" s="16" t="str">
        <f t="shared" si="5"/>
        <v>mega_number_of_children bigint                                  </v>
      </c>
      <c r="C38" s="20">
        <f t="shared" si="6"/>
        <v>24</v>
      </c>
      <c r="D38" s="20">
        <f t="shared" si="7"/>
        <v>31</v>
      </c>
      <c r="E38" s="20"/>
      <c r="F38" s="20"/>
      <c r="G38" s="36" t="str">
        <f t="shared" si="0"/>
        <v>MEGA_NUMBER_OF_CHILDREN</v>
      </c>
      <c r="H38" s="36" t="str">
        <f t="shared" si="1"/>
        <v>igint                                  </v>
      </c>
      <c r="I38" s="226">
        <v>27</v>
      </c>
      <c r="J38" s="224">
        <f t="shared" si="2"/>
        <v>10</v>
      </c>
      <c r="K38" s="224">
        <f t="shared" si="3"/>
        <v>7795273</v>
      </c>
      <c r="M38" s="238"/>
      <c r="N38" s="239"/>
      <c r="O38" s="239"/>
      <c r="P38" s="169"/>
      <c r="R38" s="164"/>
      <c r="S38" s="164"/>
      <c r="T38" s="164"/>
      <c r="U38" s="164"/>
      <c r="V38" s="164"/>
      <c r="W38" s="164"/>
      <c r="X38" s="164"/>
      <c r="Y38" s="164"/>
      <c r="Z38" s="164"/>
      <c r="AA38" s="164"/>
      <c r="AB38" s="164"/>
      <c r="AC38" s="164"/>
      <c r="AD38" s="164"/>
      <c r="AE38" s="164"/>
      <c r="AF38" s="164"/>
      <c r="AG38" s="164"/>
      <c r="AH38" s="197" t="str">
        <f t="shared" si="8"/>
        <v>col_27</v>
      </c>
      <c r="AI38" s="196" t="str">
        <f t="shared" si="9"/>
        <v>create table db_custscience_interns.col_27_DB_CUSTBASE_PRODREFRESH_ods_cust_demg_t_distinct_values_table_stats (col_id int, distinct_values bigint) Row format delimited Fields terminated by '\t' Lines terminated by '\n'  Stored as textfile ;</v>
      </c>
      <c r="AJ38" t="s">
        <v>4843</v>
      </c>
      <c r="AM38" s="16" t="str">
        <f t="shared" si="10"/>
        <v>insert into table db_custscience_interns.col_27_DB_CUSTBASE_PRODREFRESH_ods_cust_demg_t_distinct_values_table_stats select '27' as col_id, count (distinct MEGA_NUMBER_OF_CHILDREN) as distinct_values</v>
      </c>
      <c r="AN38" t="s">
        <v>4844</v>
      </c>
      <c r="AQ38" s="16" t="str">
        <f t="shared" si="11"/>
        <v>insert into table db_custscience_interns.SUMMARY_of_DB_CUSTBASE_PRODREFRESH_ods_cust_demg_t_distinct_values_table_stats select col_id, distinct_values from db_custscience_interns.col_27_DB_CUSTBASE_PRODREFRESH_ods_cust_demg_t_distinct_values_table_stats ;</v>
      </c>
      <c r="AR38" t="s">
        <v>4845</v>
      </c>
      <c r="AT38" s="212" t="s">
        <v>4846</v>
      </c>
      <c r="AU38" s="212">
        <v>33</v>
      </c>
      <c r="AV38" s="212">
        <v>2</v>
      </c>
      <c r="AX38" s="16" t="str">
        <f t="shared" si="12"/>
        <v>drop table db_custscience_interns.col_27_DB_CUSTBASE_PRODREFRESH_ods_cust_demg_t_distinct_values_table_stats;</v>
      </c>
      <c r="AY38" t="s">
        <v>4847</v>
      </c>
      <c r="BA38" s="16" t="str">
        <f t="shared" si="13"/>
        <v>create table db_custscience_interns.col_27_DB_CUSTBASE_PRODREFRESH_ods_cust_demg_t_null_value_count_table_stats (col_id int, null_value_count bigint) Row format delimited Fields terminated by '\t' Lines terminated by '\n'  Stored as textfile ;</v>
      </c>
      <c r="BB38" t="s">
        <v>4848</v>
      </c>
      <c r="BE38" s="16" t="str">
        <f t="shared" si="4"/>
        <v xml:space="preserve">insert into table db_custscience_interns.col_27_DB_CUSTBASE_PRODREFRESH_ods_cust_demg_t_null_value_count_table_stats select '27' as col_id, count (cust_key) as null_value_count where MEGA_NUMBER_OF_CHILDREN IS NULL </v>
      </c>
      <c r="BF38" t="s">
        <v>4849</v>
      </c>
      <c r="BI38" s="16" t="str">
        <f t="shared" si="14"/>
        <v>insert into table db_custscience_interns.SUMMARY_of_DB_CUSTBASE_PRODREFRESH_ods_cust_demg_t_null_value_count_table_stats select col_id, null_value_count from db_custscience_interns.col_27_DB_CUSTBASE_PRODREFRESH_ods_cust_demg_t_null_value_count_table_stats ;</v>
      </c>
      <c r="BJ38" t="s">
        <v>4850</v>
      </c>
      <c r="BL38" s="212" t="s">
        <v>4851</v>
      </c>
      <c r="BM38" s="212">
        <v>33</v>
      </c>
      <c r="BN38" s="212">
        <v>7795273</v>
      </c>
      <c r="BP38" s="16" t="str">
        <f t="shared" si="15"/>
        <v>drop table db_custscience_interns.col_27_DB_CUSTBASE_PRODREFRESH_ods_cust_demg_t_null_value_count_table_stats ;</v>
      </c>
      <c r="BQ38" t="s">
        <v>4852</v>
      </c>
    </row>
    <row r="39" spans="1:69" s="5" customFormat="1">
      <c r="A39" s="222" t="s">
        <v>4853</v>
      </c>
      <c r="B39" s="229" t="str">
        <f t="shared" si="5"/>
        <v>mega_occupation     bigint                                  </v>
      </c>
      <c r="C39" s="230">
        <f t="shared" si="6"/>
        <v>16</v>
      </c>
      <c r="D39" s="230">
        <f t="shared" si="7"/>
        <v>18</v>
      </c>
      <c r="E39" s="230"/>
      <c r="F39" s="230"/>
      <c r="G39" s="240" t="str">
        <f t="shared" si="0"/>
        <v>MEGA_OCCUPATION</v>
      </c>
      <c r="H39" s="240" t="str">
        <f t="shared" si="1"/>
        <v>  bigint                                  </v>
      </c>
      <c r="I39" s="241">
        <v>28</v>
      </c>
      <c r="J39" s="224">
        <f t="shared" si="2"/>
        <v>49</v>
      </c>
      <c r="K39" s="224">
        <f t="shared" si="3"/>
        <v>36010136</v>
      </c>
      <c r="M39" s="242"/>
      <c r="N39" s="243"/>
      <c r="O39" s="243"/>
      <c r="P39" s="231"/>
      <c r="R39" s="232"/>
      <c r="S39" s="232"/>
      <c r="T39" s="232"/>
      <c r="U39" s="232"/>
      <c r="V39" s="232"/>
      <c r="W39" s="232"/>
      <c r="X39" s="232"/>
      <c r="Y39" s="232"/>
      <c r="Z39" s="232"/>
      <c r="AA39" s="232"/>
      <c r="AB39" s="232"/>
      <c r="AC39" s="232"/>
      <c r="AD39" s="232"/>
      <c r="AE39" s="232"/>
      <c r="AF39" s="232"/>
      <c r="AG39" s="232"/>
      <c r="AH39" s="233" t="str">
        <f t="shared" si="8"/>
        <v>col_28</v>
      </c>
      <c r="AI39" s="234" t="str">
        <f t="shared" si="9"/>
        <v>create table db_custscience_interns.col_28_DB_CUSTBASE_PRODREFRESH_ods_cust_demg_t_distinct_values_table_stats (col_id int, distinct_values bigint) Row format delimited Fields terminated by '\t' Lines terminated by '\n'  Stored as textfile ;</v>
      </c>
      <c r="AJ39" s="5" t="s">
        <v>4854</v>
      </c>
      <c r="AM39" s="229" t="str">
        <f t="shared" si="10"/>
        <v>insert into table db_custscience_interns.col_28_DB_CUSTBASE_PRODREFRESH_ods_cust_demg_t_distinct_values_table_stats select '28' as col_id, count (distinct MEGA_OCCUPATION) as distinct_values</v>
      </c>
      <c r="AN39" s="5" t="s">
        <v>4855</v>
      </c>
      <c r="AQ39" s="229" t="str">
        <f t="shared" si="11"/>
        <v>insert into table db_custscience_interns.SUMMARY_of_DB_CUSTBASE_PRODREFRESH_ods_cust_demg_t_distinct_values_table_stats select col_id, distinct_values from db_custscience_interns.col_28_DB_CUSTBASE_PRODREFRESH_ods_cust_demg_t_distinct_values_table_stats ;</v>
      </c>
      <c r="AR39" s="5" t="s">
        <v>4856</v>
      </c>
      <c r="AT39" s="212" t="s">
        <v>4857</v>
      </c>
      <c r="AU39" s="235">
        <v>34</v>
      </c>
      <c r="AV39" s="235">
        <v>2</v>
      </c>
      <c r="AX39" s="229" t="str">
        <f t="shared" si="12"/>
        <v>drop table db_custscience_interns.col_28_DB_CUSTBASE_PRODREFRESH_ods_cust_demg_t_distinct_values_table_stats;</v>
      </c>
      <c r="AY39" s="5" t="s">
        <v>4858</v>
      </c>
      <c r="AZ39" s="236"/>
      <c r="BA39" s="229" t="str">
        <f t="shared" si="13"/>
        <v>create table db_custscience_interns.col_28_DB_CUSTBASE_PRODREFRESH_ods_cust_demg_t_null_value_count_table_stats (col_id int, null_value_count bigint) Row format delimited Fields terminated by '\t' Lines terminated by '\n'  Stored as textfile ;</v>
      </c>
      <c r="BB39" s="5" t="s">
        <v>4859</v>
      </c>
      <c r="BE39" s="229" t="str">
        <f t="shared" si="4"/>
        <v xml:space="preserve">insert into table db_custscience_interns.col_28_DB_CUSTBASE_PRODREFRESH_ods_cust_demg_t_null_value_count_table_stats select '28' as col_id, count (cust_key) as null_value_count where MEGA_OCCUPATION IS NULL </v>
      </c>
      <c r="BF39" s="5" t="s">
        <v>4860</v>
      </c>
      <c r="BI39" s="229" t="str">
        <f t="shared" si="14"/>
        <v>insert into table db_custscience_interns.SUMMARY_of_DB_CUSTBASE_PRODREFRESH_ods_cust_demg_t_null_value_count_table_stats select col_id, null_value_count from db_custscience_interns.col_28_DB_CUSTBASE_PRODREFRESH_ods_cust_demg_t_null_value_count_table_stats ;</v>
      </c>
      <c r="BJ39" s="5" t="s">
        <v>4861</v>
      </c>
      <c r="BL39" s="212" t="s">
        <v>4862</v>
      </c>
      <c r="BM39" s="235">
        <v>34</v>
      </c>
      <c r="BN39" s="235">
        <v>7795273</v>
      </c>
      <c r="BP39" s="229" t="str">
        <f t="shared" si="15"/>
        <v>drop table db_custscience_interns.col_28_DB_CUSTBASE_PRODREFRESH_ods_cust_demg_t_null_value_count_table_stats ;</v>
      </c>
      <c r="BQ39" s="5" t="s">
        <v>4863</v>
      </c>
    </row>
    <row r="40" spans="1:69">
      <c r="A40" s="222" t="s">
        <v>4864</v>
      </c>
      <c r="B40" s="16" t="str">
        <f t="shared" si="5"/>
        <v>mega_presence_of_children string                                  </v>
      </c>
      <c r="C40" s="20">
        <f t="shared" si="6"/>
        <v>26</v>
      </c>
      <c r="D40" s="244">
        <f t="shared" si="7"/>
        <v>33</v>
      </c>
      <c r="E40" s="244"/>
      <c r="F40" s="244"/>
      <c r="G40" s="245" t="str">
        <f t="shared" si="0"/>
        <v>MEGA_PRESENCE_OF_CHILDREN</v>
      </c>
      <c r="H40" s="245" t="str">
        <f t="shared" si="1"/>
        <v>tring                                  </v>
      </c>
      <c r="I40" s="246">
        <v>29</v>
      </c>
      <c r="J40" s="224">
        <f t="shared" si="2"/>
        <v>2</v>
      </c>
      <c r="K40" s="224">
        <f t="shared" si="3"/>
        <v>7795273</v>
      </c>
      <c r="L40" s="12"/>
      <c r="M40" s="238"/>
      <c r="N40" s="247"/>
      <c r="O40" s="239"/>
      <c r="P40" s="169"/>
      <c r="R40" s="164"/>
      <c r="S40" s="164"/>
      <c r="T40" s="164"/>
      <c r="U40" s="164"/>
      <c r="V40" s="164"/>
      <c r="W40" s="164"/>
      <c r="X40" s="164"/>
      <c r="Y40" s="164"/>
      <c r="Z40" s="164"/>
      <c r="AA40" s="164"/>
      <c r="AB40" s="164"/>
      <c r="AC40" s="164"/>
      <c r="AD40" s="164"/>
      <c r="AE40" s="164"/>
      <c r="AF40" s="164"/>
      <c r="AG40" s="164"/>
      <c r="AH40" s="197" t="str">
        <f t="shared" si="8"/>
        <v>col_29</v>
      </c>
      <c r="AI40" s="196" t="str">
        <f t="shared" si="9"/>
        <v>create table db_custscience_interns.col_29_DB_CUSTBASE_PRODREFRESH_ods_cust_demg_t_distinct_values_table_stats (col_id int, distinct_values bigint) Row format delimited Fields terminated by '\t' Lines terminated by '\n'  Stored as textfile ;</v>
      </c>
      <c r="AJ40" t="s">
        <v>4865</v>
      </c>
      <c r="AM40" s="16" t="str">
        <f t="shared" si="10"/>
        <v>insert into table db_custscience_interns.col_29_DB_CUSTBASE_PRODREFRESH_ods_cust_demg_t_distinct_values_table_stats select '29' as col_id, count (distinct MEGA_PRESENCE_OF_CHILDREN) as distinct_values</v>
      </c>
      <c r="AN40" t="s">
        <v>4866</v>
      </c>
      <c r="AQ40" s="16" t="str">
        <f t="shared" si="11"/>
        <v>insert into table db_custscience_interns.SUMMARY_of_DB_CUSTBASE_PRODREFRESH_ods_cust_demg_t_distinct_values_table_stats select col_id, distinct_values from db_custscience_interns.col_29_DB_CUSTBASE_PRODREFRESH_ods_cust_demg_t_distinct_values_table_stats ;</v>
      </c>
      <c r="AR40" t="s">
        <v>4867</v>
      </c>
      <c r="AT40" s="212" t="s">
        <v>4868</v>
      </c>
      <c r="AU40" s="212">
        <v>35</v>
      </c>
      <c r="AV40" s="212">
        <v>1</v>
      </c>
      <c r="AX40" s="16" t="str">
        <f t="shared" si="12"/>
        <v>drop table db_custscience_interns.col_29_DB_CUSTBASE_PRODREFRESH_ods_cust_demg_t_distinct_values_table_stats;</v>
      </c>
      <c r="AY40" t="s">
        <v>4869</v>
      </c>
      <c r="BA40" s="16" t="str">
        <f t="shared" si="13"/>
        <v>create table db_custscience_interns.col_29_DB_CUSTBASE_PRODREFRESH_ods_cust_demg_t_null_value_count_table_stats (col_id int, null_value_count bigint) Row format delimited Fields terminated by '\t' Lines terminated by '\n'  Stored as textfile ;</v>
      </c>
      <c r="BB40" t="s">
        <v>4870</v>
      </c>
      <c r="BE40" s="16" t="str">
        <f t="shared" si="4"/>
        <v xml:space="preserve">insert into table db_custscience_interns.col_29_DB_CUSTBASE_PRODREFRESH_ods_cust_demg_t_null_value_count_table_stats select '29' as col_id, count (cust_key) as null_value_count where MEGA_PRESENCE_OF_CHILDREN IS NULL </v>
      </c>
      <c r="BF40" t="s">
        <v>4871</v>
      </c>
      <c r="BI40" s="16" t="str">
        <f t="shared" si="14"/>
        <v>insert into table db_custscience_interns.SUMMARY_of_DB_CUSTBASE_PRODREFRESH_ods_cust_demg_t_null_value_count_table_stats select col_id, null_value_count from db_custscience_interns.col_29_DB_CUSTBASE_PRODREFRESH_ods_cust_demg_t_null_value_count_table_stats ;</v>
      </c>
      <c r="BJ40" t="s">
        <v>4872</v>
      </c>
      <c r="BL40" s="212" t="s">
        <v>4873</v>
      </c>
      <c r="BM40" s="212">
        <v>35</v>
      </c>
      <c r="BN40" s="212">
        <v>28877440</v>
      </c>
      <c r="BP40" s="16" t="str">
        <f t="shared" si="15"/>
        <v>drop table db_custscience_interns.col_29_DB_CUSTBASE_PRODREFRESH_ods_cust_demg_t_null_value_count_table_stats ;</v>
      </c>
      <c r="BQ40" t="s">
        <v>4874</v>
      </c>
    </row>
    <row r="41" spans="1:69">
      <c r="A41" s="222" t="s">
        <v>4875</v>
      </c>
      <c r="B41" s="16" t="str">
        <f t="shared" si="5"/>
        <v>mega_type_age       string                                  </v>
      </c>
      <c r="C41" s="20">
        <f t="shared" si="6"/>
        <v>14</v>
      </c>
      <c r="D41" s="244">
        <f t="shared" si="7"/>
        <v>16</v>
      </c>
      <c r="E41" s="244"/>
      <c r="F41" s="244"/>
      <c r="G41" s="245" t="str">
        <f t="shared" si="0"/>
        <v>MEGA_TYPE_AGE</v>
      </c>
      <c r="H41" s="245" t="str">
        <f t="shared" si="1"/>
        <v>    string                                  </v>
      </c>
      <c r="I41" s="246">
        <v>30</v>
      </c>
      <c r="J41" s="224">
        <f t="shared" si="2"/>
        <v>2</v>
      </c>
      <c r="K41" s="224">
        <f t="shared" si="3"/>
        <v>7795273</v>
      </c>
      <c r="L41" s="12"/>
      <c r="M41" s="238"/>
      <c r="N41" s="239"/>
      <c r="O41" s="239"/>
      <c r="P41" s="169"/>
      <c r="R41" s="164"/>
      <c r="S41" s="164"/>
      <c r="T41" s="164"/>
      <c r="U41" s="164"/>
      <c r="V41" s="164"/>
      <c r="W41" s="164"/>
      <c r="X41" s="164"/>
      <c r="Y41" s="164"/>
      <c r="Z41" s="164"/>
      <c r="AA41" s="164"/>
      <c r="AB41" s="164"/>
      <c r="AC41" s="164"/>
      <c r="AD41" s="164"/>
      <c r="AE41" s="164"/>
      <c r="AF41" s="164"/>
      <c r="AG41" s="164"/>
      <c r="AH41" s="197" t="str">
        <f t="shared" si="8"/>
        <v>col_30</v>
      </c>
      <c r="AI41" s="196" t="str">
        <f t="shared" si="9"/>
        <v>create table db_custscience_interns.col_30_DB_CUSTBASE_PRODREFRESH_ods_cust_demg_t_distinct_values_table_stats (col_id int, distinct_values bigint) Row format delimited Fields terminated by '\t' Lines terminated by '\n'  Stored as textfile ;</v>
      </c>
      <c r="AJ41" t="s">
        <v>4876</v>
      </c>
      <c r="AM41" s="16" t="str">
        <f t="shared" si="10"/>
        <v>insert into table db_custscience_interns.col_30_DB_CUSTBASE_PRODREFRESH_ods_cust_demg_t_distinct_values_table_stats select '30' as col_id, count (distinct MEGA_TYPE_AGE) as distinct_values</v>
      </c>
      <c r="AN41" t="s">
        <v>4877</v>
      </c>
      <c r="AQ41" s="16" t="str">
        <f t="shared" si="11"/>
        <v>insert into table db_custscience_interns.SUMMARY_of_DB_CUSTBASE_PRODREFRESH_ods_cust_demg_t_distinct_values_table_stats select col_id, distinct_values from db_custscience_interns.col_30_DB_CUSTBASE_PRODREFRESH_ods_cust_demg_t_distinct_values_table_stats ;</v>
      </c>
      <c r="AR41" t="s">
        <v>4878</v>
      </c>
      <c r="AT41" s="212" t="s">
        <v>4879</v>
      </c>
      <c r="AU41" s="212">
        <v>36</v>
      </c>
      <c r="AV41" s="212">
        <v>1</v>
      </c>
      <c r="AX41" s="16" t="str">
        <f t="shared" si="12"/>
        <v>drop table db_custscience_interns.col_30_DB_CUSTBASE_PRODREFRESH_ods_cust_demg_t_distinct_values_table_stats;</v>
      </c>
      <c r="AY41" t="s">
        <v>4880</v>
      </c>
      <c r="BA41" s="16" t="str">
        <f t="shared" si="13"/>
        <v>create table db_custscience_interns.col_30_DB_CUSTBASE_PRODREFRESH_ods_cust_demg_t_null_value_count_table_stats (col_id int, null_value_count bigint) Row format delimited Fields terminated by '\t' Lines terminated by '\n'  Stored as textfile ;</v>
      </c>
      <c r="BB41" t="s">
        <v>4881</v>
      </c>
      <c r="BE41" s="16" t="str">
        <f t="shared" si="4"/>
        <v xml:space="preserve">insert into table db_custscience_interns.col_30_DB_CUSTBASE_PRODREFRESH_ods_cust_demg_t_null_value_count_table_stats select '30' as col_id, count (cust_key) as null_value_count where MEGA_TYPE_AGE IS NULL </v>
      </c>
      <c r="BF41" t="s">
        <v>4882</v>
      </c>
      <c r="BI41" s="16" t="str">
        <f t="shared" si="14"/>
        <v>insert into table db_custscience_interns.SUMMARY_of_DB_CUSTBASE_PRODREFRESH_ods_cust_demg_t_null_value_count_table_stats select col_id, null_value_count from db_custscience_interns.col_30_DB_CUSTBASE_PRODREFRESH_ods_cust_demg_t_null_value_count_table_stats ;</v>
      </c>
      <c r="BJ41" t="s">
        <v>4883</v>
      </c>
      <c r="BL41" s="212" t="s">
        <v>4884</v>
      </c>
      <c r="BM41" s="212">
        <v>36</v>
      </c>
      <c r="BN41" s="212">
        <v>36010136</v>
      </c>
      <c r="BP41" s="16" t="str">
        <f t="shared" si="15"/>
        <v>drop table db_custscience_interns.col_30_DB_CUSTBASE_PRODREFRESH_ods_cust_demg_t_null_value_count_table_stats ;</v>
      </c>
      <c r="BQ41" t="s">
        <v>4885</v>
      </c>
    </row>
    <row r="42" spans="1:69">
      <c r="A42" s="222" t="s">
        <v>4886</v>
      </c>
      <c r="B42" s="16" t="str">
        <f t="shared" si="5"/>
        <v>mega_type_education string                                  </v>
      </c>
      <c r="C42" s="20">
        <f t="shared" si="6"/>
        <v>20</v>
      </c>
      <c r="D42" s="244">
        <f t="shared" si="7"/>
        <v>27</v>
      </c>
      <c r="E42" s="244"/>
      <c r="F42" s="244"/>
      <c r="G42" s="245" t="str">
        <f t="shared" si="0"/>
        <v>MEGA_TYPE_EDUCATION</v>
      </c>
      <c r="H42" s="245" t="str">
        <f t="shared" si="1"/>
        <v>tring                                  </v>
      </c>
      <c r="I42" s="246">
        <v>31</v>
      </c>
      <c r="J42" s="224">
        <f t="shared" si="2"/>
        <v>2</v>
      </c>
      <c r="K42" s="224">
        <f t="shared" si="3"/>
        <v>7795273</v>
      </c>
      <c r="L42" s="12"/>
      <c r="M42" s="12"/>
      <c r="N42" s="169"/>
      <c r="O42" s="239"/>
      <c r="P42" s="169"/>
      <c r="R42" s="164"/>
      <c r="S42" s="164"/>
      <c r="T42" s="164"/>
      <c r="U42" s="164"/>
      <c r="V42" s="164"/>
      <c r="W42" s="164"/>
      <c r="X42" s="164"/>
      <c r="Y42" s="164"/>
      <c r="Z42" s="164"/>
      <c r="AA42" s="164"/>
      <c r="AB42" s="164"/>
      <c r="AC42" s="164"/>
      <c r="AD42" s="164"/>
      <c r="AE42" s="164"/>
      <c r="AF42" s="164"/>
      <c r="AG42" s="164"/>
      <c r="AH42" s="197" t="str">
        <f t="shared" si="8"/>
        <v>col_31</v>
      </c>
      <c r="AI42" s="196" t="str">
        <f t="shared" si="9"/>
        <v>create table db_custscience_interns.col_31_DB_CUSTBASE_PRODREFRESH_ods_cust_demg_t_distinct_values_table_stats (col_id int, distinct_values bigint) Row format delimited Fields terminated by '\t' Lines terminated by '\n'  Stored as textfile ;</v>
      </c>
      <c r="AJ42" t="s">
        <v>4887</v>
      </c>
      <c r="AM42" s="16" t="str">
        <f t="shared" si="10"/>
        <v>insert into table db_custscience_interns.col_31_DB_CUSTBASE_PRODREFRESH_ods_cust_demg_t_distinct_values_table_stats select '31' as col_id, count (distinct MEGA_TYPE_EDUCATION) as distinct_values</v>
      </c>
      <c r="AN42" t="s">
        <v>4888</v>
      </c>
      <c r="AQ42" s="16" t="str">
        <f t="shared" si="11"/>
        <v>insert into table db_custscience_interns.SUMMARY_of_DB_CUSTBASE_PRODREFRESH_ods_cust_demg_t_distinct_values_table_stats select col_id, distinct_values from db_custscience_interns.col_31_DB_CUSTBASE_PRODREFRESH_ods_cust_demg_t_distinct_values_table_stats ;</v>
      </c>
      <c r="AR42" t="s">
        <v>4889</v>
      </c>
      <c r="AT42" s="212" t="s">
        <v>4890</v>
      </c>
      <c r="AU42" s="212">
        <v>37</v>
      </c>
      <c r="AV42" s="212">
        <v>2</v>
      </c>
      <c r="AX42" s="16" t="str">
        <f t="shared" si="12"/>
        <v>drop table db_custscience_interns.col_31_DB_CUSTBASE_PRODREFRESH_ods_cust_demg_t_distinct_values_table_stats;</v>
      </c>
      <c r="AY42" t="s">
        <v>4891</v>
      </c>
      <c r="BA42" s="16" t="str">
        <f t="shared" si="13"/>
        <v>create table db_custscience_interns.col_31_DB_CUSTBASE_PRODREFRESH_ods_cust_demg_t_null_value_count_table_stats (col_id int, null_value_count bigint) Row format delimited Fields terminated by '\t' Lines terminated by '\n'  Stored as textfile ;</v>
      </c>
      <c r="BB42" t="s">
        <v>4892</v>
      </c>
      <c r="BE42" s="16" t="str">
        <f t="shared" si="4"/>
        <v xml:space="preserve">insert into table db_custscience_interns.col_31_DB_CUSTBASE_PRODREFRESH_ods_cust_demg_t_null_value_count_table_stats select '31' as col_id, count (cust_key) as null_value_count where MEGA_TYPE_EDUCATION IS NULL </v>
      </c>
      <c r="BF42" t="s">
        <v>4893</v>
      </c>
      <c r="BI42" s="16" t="str">
        <f t="shared" si="14"/>
        <v>insert into table db_custscience_interns.SUMMARY_of_DB_CUSTBASE_PRODREFRESH_ods_cust_demg_t_null_value_count_table_stats select col_id, null_value_count from db_custscience_interns.col_31_DB_CUSTBASE_PRODREFRESH_ods_cust_demg_t_null_value_count_table_stats ;</v>
      </c>
      <c r="BJ42" t="s">
        <v>4894</v>
      </c>
      <c r="BL42" s="212" t="s">
        <v>4895</v>
      </c>
      <c r="BM42" s="212">
        <v>37</v>
      </c>
      <c r="BN42" s="212">
        <v>7795273</v>
      </c>
      <c r="BP42" s="16" t="str">
        <f t="shared" si="15"/>
        <v>drop table db_custscience_interns.col_31_DB_CUSTBASE_PRODREFRESH_ods_cust_demg_t_null_value_count_table_stats ;</v>
      </c>
      <c r="BQ42" t="s">
        <v>4896</v>
      </c>
    </row>
    <row r="43" spans="1:69">
      <c r="A43" s="222" t="s">
        <v>4897</v>
      </c>
      <c r="B43" s="16" t="str">
        <f t="shared" si="5"/>
        <v>mega_type_fitness_or_exercise string                                  </v>
      </c>
      <c r="C43" s="20">
        <f t="shared" si="6"/>
        <v>30</v>
      </c>
      <c r="D43" s="244">
        <f t="shared" si="7"/>
        <v>37</v>
      </c>
      <c r="E43" s="244"/>
      <c r="F43" s="244"/>
      <c r="G43" s="245" t="str">
        <f t="shared" si="0"/>
        <v>MEGA_TYPE_FITNESS_OR_EXERCISE</v>
      </c>
      <c r="H43" s="245" t="str">
        <f t="shared" si="1"/>
        <v>tring                                  </v>
      </c>
      <c r="I43" s="246">
        <v>32</v>
      </c>
      <c r="J43" s="224">
        <f t="shared" si="2"/>
        <v>2</v>
      </c>
      <c r="K43" s="224">
        <f t="shared" si="3"/>
        <v>7795273</v>
      </c>
      <c r="L43" s="12"/>
      <c r="M43" s="238"/>
      <c r="N43" s="239"/>
      <c r="O43" s="239"/>
      <c r="P43" s="169"/>
      <c r="R43" s="164"/>
      <c r="S43" s="164"/>
      <c r="T43" s="164"/>
      <c r="U43" s="164"/>
      <c r="V43" s="164"/>
      <c r="W43" s="164"/>
      <c r="X43" s="164"/>
      <c r="Y43" s="164"/>
      <c r="Z43" s="164"/>
      <c r="AA43" s="164"/>
      <c r="AB43" s="164"/>
      <c r="AC43" s="164"/>
      <c r="AD43" s="164"/>
      <c r="AE43" s="164"/>
      <c r="AF43" s="164"/>
      <c r="AG43" s="164"/>
      <c r="AH43" s="197" t="str">
        <f t="shared" si="8"/>
        <v>col_32</v>
      </c>
      <c r="AI43" s="196" t="str">
        <f t="shared" si="9"/>
        <v>create table db_custscience_interns.col_32_DB_CUSTBASE_PRODREFRESH_ods_cust_demg_t_distinct_values_table_stats (col_id int, distinct_values bigint) Row format delimited Fields terminated by '\t' Lines terminated by '\n'  Stored as textfile ;</v>
      </c>
      <c r="AJ43" t="s">
        <v>4898</v>
      </c>
      <c r="AM43" s="16" t="str">
        <f t="shared" si="10"/>
        <v>insert into table db_custscience_interns.col_32_DB_CUSTBASE_PRODREFRESH_ods_cust_demg_t_distinct_values_table_stats select '32' as col_id, count (distinct MEGA_TYPE_FITNESS_OR_EXERCISE) as distinct_values</v>
      </c>
      <c r="AN43" t="s">
        <v>4899</v>
      </c>
      <c r="AQ43" s="16" t="str">
        <f t="shared" si="11"/>
        <v>insert into table db_custscience_interns.SUMMARY_of_DB_CUSTBASE_PRODREFRESH_ods_cust_demg_t_distinct_values_table_stats select col_id, distinct_values from db_custscience_interns.col_32_DB_CUSTBASE_PRODREFRESH_ods_cust_demg_t_distinct_values_table_stats ;</v>
      </c>
      <c r="AR43" t="s">
        <v>4900</v>
      </c>
      <c r="AT43" s="212" t="s">
        <v>4901</v>
      </c>
      <c r="AU43" s="212">
        <v>38</v>
      </c>
      <c r="AV43" s="212">
        <v>10</v>
      </c>
      <c r="AX43" s="16" t="str">
        <f t="shared" si="12"/>
        <v>drop table db_custscience_interns.col_32_DB_CUSTBASE_PRODREFRESH_ods_cust_demg_t_distinct_values_table_stats;</v>
      </c>
      <c r="AY43" t="s">
        <v>4902</v>
      </c>
      <c r="BA43" s="16" t="str">
        <f t="shared" si="13"/>
        <v>create table db_custscience_interns.col_32_DB_CUSTBASE_PRODREFRESH_ods_cust_demg_t_null_value_count_table_stats (col_id int, null_value_count bigint) Row format delimited Fields terminated by '\t' Lines terminated by '\n'  Stored as textfile ;</v>
      </c>
      <c r="BB43" t="s">
        <v>4903</v>
      </c>
      <c r="BE43" s="16" t="str">
        <f t="shared" si="4"/>
        <v xml:space="preserve">insert into table db_custscience_interns.col_32_DB_CUSTBASE_PRODREFRESH_ods_cust_demg_t_null_value_count_table_stats select '32' as col_id, count (cust_key) as null_value_count where MEGA_TYPE_FITNESS_OR_EXERCISE IS NULL </v>
      </c>
      <c r="BF43" t="s">
        <v>4904</v>
      </c>
      <c r="BI43" s="16" t="str">
        <f t="shared" si="14"/>
        <v>insert into table db_custscience_interns.SUMMARY_of_DB_CUSTBASE_PRODREFRESH_ods_cust_demg_t_null_value_count_table_stats select col_id, null_value_count from db_custscience_interns.col_32_DB_CUSTBASE_PRODREFRESH_ods_cust_demg_t_null_value_count_table_stats ;</v>
      </c>
      <c r="BJ43" t="s">
        <v>4905</v>
      </c>
      <c r="BL43" s="212" t="s">
        <v>4906</v>
      </c>
      <c r="BM43" s="212">
        <v>38</v>
      </c>
      <c r="BN43" s="212">
        <v>7795273</v>
      </c>
      <c r="BP43" s="16" t="str">
        <f t="shared" si="15"/>
        <v>drop table db_custscience_interns.col_32_DB_CUSTBASE_PRODREFRESH_ods_cust_demg_t_null_value_count_table_stats ;</v>
      </c>
      <c r="BQ43" t="s">
        <v>4907</v>
      </c>
    </row>
    <row r="44" spans="1:69">
      <c r="A44" s="222" t="s">
        <v>4908</v>
      </c>
      <c r="B44" s="16" t="str">
        <f t="shared" si="5"/>
        <v>mega_type_homeowner string                                  </v>
      </c>
      <c r="C44" s="20">
        <f t="shared" si="6"/>
        <v>20</v>
      </c>
      <c r="D44" s="244">
        <f t="shared" si="7"/>
        <v>27</v>
      </c>
      <c r="E44" s="244"/>
      <c r="F44" s="244"/>
      <c r="G44" s="245" t="str">
        <f t="shared" ref="G44:G73" si="16">UPPER(LEFT(B44,C44-1))</f>
        <v>MEGA_TYPE_HOMEOWNER</v>
      </c>
      <c r="H44" s="245" t="str">
        <f t="shared" ref="H44:H73" si="17">TRIM(RIGHT(A44,LEN(A44) - (C44+1)))</f>
        <v>tring                                  </v>
      </c>
      <c r="I44" s="246">
        <v>33</v>
      </c>
      <c r="J44" s="224">
        <f t="shared" si="2"/>
        <v>2</v>
      </c>
      <c r="K44" s="224">
        <f t="shared" si="3"/>
        <v>7795273</v>
      </c>
      <c r="L44" s="12"/>
      <c r="M44" s="238"/>
      <c r="N44" s="239"/>
      <c r="O44" s="239"/>
      <c r="P44" s="169"/>
      <c r="R44" s="164"/>
      <c r="S44" s="164"/>
      <c r="T44" s="164"/>
      <c r="U44" s="164"/>
      <c r="V44" s="164"/>
      <c r="W44" s="164"/>
      <c r="X44" s="164"/>
      <c r="Y44" s="164"/>
      <c r="Z44" s="164"/>
      <c r="AA44" s="164"/>
      <c r="AB44" s="164"/>
      <c r="AC44" s="164"/>
      <c r="AD44" s="164"/>
      <c r="AE44" s="164"/>
      <c r="AF44" s="164"/>
      <c r="AG44" s="164"/>
      <c r="AH44" s="197" t="str">
        <f t="shared" si="8"/>
        <v>col_33</v>
      </c>
      <c r="AI44" s="196" t="str">
        <f t="shared" si="9"/>
        <v>create table db_custscience_interns.col_33_DB_CUSTBASE_PRODREFRESH_ods_cust_demg_t_distinct_values_table_stats (col_id int, distinct_values bigint) Row format delimited Fields terminated by '\t' Lines terminated by '\n'  Stored as textfile ;</v>
      </c>
      <c r="AJ44" t="s">
        <v>4909</v>
      </c>
      <c r="AM44" s="16" t="str">
        <f t="shared" si="10"/>
        <v>insert into table db_custscience_interns.col_33_DB_CUSTBASE_PRODREFRESH_ods_cust_demg_t_distinct_values_table_stats select '33' as col_id, count (distinct MEGA_TYPE_HOMEOWNER) as distinct_values</v>
      </c>
      <c r="AN44" t="s">
        <v>4910</v>
      </c>
      <c r="AQ44" s="16" t="str">
        <f t="shared" si="11"/>
        <v>insert into table db_custscience_interns.SUMMARY_of_DB_CUSTBASE_PRODREFRESH_ods_cust_demg_t_distinct_values_table_stats select col_id, distinct_values from db_custscience_interns.col_33_DB_CUSTBASE_PRODREFRESH_ods_cust_demg_t_distinct_values_table_stats ;</v>
      </c>
      <c r="AR44" t="s">
        <v>4911</v>
      </c>
      <c r="AT44" s="212" t="s">
        <v>4912</v>
      </c>
      <c r="AU44" s="212">
        <v>39</v>
      </c>
      <c r="AV44" s="212">
        <v>3012</v>
      </c>
      <c r="AX44" s="16" t="str">
        <f t="shared" si="12"/>
        <v>drop table db_custscience_interns.col_33_DB_CUSTBASE_PRODREFRESH_ods_cust_demg_t_distinct_values_table_stats;</v>
      </c>
      <c r="AY44" t="s">
        <v>4913</v>
      </c>
      <c r="BA44" s="16" t="str">
        <f t="shared" si="13"/>
        <v>create table db_custscience_interns.col_33_DB_CUSTBASE_PRODREFRESH_ods_cust_demg_t_null_value_count_table_stats (col_id int, null_value_count bigint) Row format delimited Fields terminated by '\t' Lines terminated by '\n'  Stored as textfile ;</v>
      </c>
      <c r="BB44" t="s">
        <v>4914</v>
      </c>
      <c r="BE44" s="16" t="str">
        <f t="shared" si="4"/>
        <v xml:space="preserve">insert into table db_custscience_interns.col_33_DB_CUSTBASE_PRODREFRESH_ods_cust_demg_t_null_value_count_table_stats select '33' as col_id, count (cust_key) as null_value_count where MEGA_TYPE_HOMEOWNER IS NULL </v>
      </c>
      <c r="BF44" t="s">
        <v>4915</v>
      </c>
      <c r="BI44" s="16" t="str">
        <f t="shared" si="14"/>
        <v>insert into table db_custscience_interns.SUMMARY_of_DB_CUSTBASE_PRODREFRESH_ods_cust_demg_t_null_value_count_table_stats select col_id, null_value_count from db_custscience_interns.col_33_DB_CUSTBASE_PRODREFRESH_ods_cust_demg_t_null_value_count_table_stats ;</v>
      </c>
      <c r="BJ44" t="s">
        <v>4916</v>
      </c>
      <c r="BL44" s="212" t="s">
        <v>4917</v>
      </c>
      <c r="BM44" s="212">
        <v>39</v>
      </c>
      <c r="BN44" s="212">
        <v>9399837</v>
      </c>
      <c r="BP44" s="16" t="str">
        <f t="shared" si="15"/>
        <v>drop table db_custscience_interns.col_33_DB_CUSTBASE_PRODREFRESH_ods_cust_demg_t_null_value_count_table_stats ;</v>
      </c>
      <c r="BQ44" t="s">
        <v>4918</v>
      </c>
    </row>
    <row r="45" spans="1:69">
      <c r="A45" s="222" t="s">
        <v>4919</v>
      </c>
      <c r="B45" s="16" t="str">
        <f t="shared" si="5"/>
        <v>mega_type_income    string                                  </v>
      </c>
      <c r="C45" s="20">
        <f t="shared" si="6"/>
        <v>18</v>
      </c>
      <c r="D45" s="244">
        <f t="shared" si="7"/>
        <v>20</v>
      </c>
      <c r="E45" s="244"/>
      <c r="F45" s="244"/>
      <c r="G45" s="245" t="str">
        <f t="shared" si="16"/>
        <v>MEGA_TYPE_INCOME </v>
      </c>
      <c r="H45" s="245" t="str">
        <f t="shared" si="17"/>
        <v>string                                  </v>
      </c>
      <c r="I45" s="246">
        <v>34</v>
      </c>
      <c r="J45" s="224">
        <f t="shared" si="2"/>
        <v>2</v>
      </c>
      <c r="K45" s="224">
        <f t="shared" si="3"/>
        <v>7795273</v>
      </c>
      <c r="L45" s="12"/>
      <c r="M45" s="238"/>
      <c r="N45" s="239"/>
      <c r="O45" s="239"/>
      <c r="P45" s="169"/>
      <c r="R45" s="164"/>
      <c r="S45" s="164"/>
      <c r="T45" s="164"/>
      <c r="U45" s="164"/>
      <c r="V45" s="164"/>
      <c r="W45" s="164"/>
      <c r="X45" s="164"/>
      <c r="Y45" s="164"/>
      <c r="Z45" s="164"/>
      <c r="AA45" s="164"/>
      <c r="AB45" s="164"/>
      <c r="AC45" s="164"/>
      <c r="AD45" s="164"/>
      <c r="AE45" s="164"/>
      <c r="AF45" s="164"/>
      <c r="AG45" s="164"/>
      <c r="AH45" s="197" t="str">
        <f t="shared" si="8"/>
        <v>col_34</v>
      </c>
      <c r="AI45" s="196" t="str">
        <f t="shared" si="9"/>
        <v>create table db_custscience_interns.col_34_DB_CUSTBASE_PRODREFRESH_ods_cust_demg_t_distinct_values_table_stats (col_id int, distinct_values bigint) Row format delimited Fields terminated by '\t' Lines terminated by '\n'  Stored as textfile ;</v>
      </c>
      <c r="AJ45" t="s">
        <v>4920</v>
      </c>
      <c r="AM45" s="16" t="str">
        <f t="shared" si="10"/>
        <v>insert into table db_custscience_interns.col_34_DB_CUSTBASE_PRODREFRESH_ods_cust_demg_t_distinct_values_table_stats select '34' as col_id, count (distinct MEGA_TYPE_INCOME ) as distinct_values</v>
      </c>
      <c r="AN45" t="s">
        <v>4921</v>
      </c>
      <c r="AQ45" s="16" t="str">
        <f t="shared" si="11"/>
        <v>insert into table db_custscience_interns.SUMMARY_of_DB_CUSTBASE_PRODREFRESH_ods_cust_demg_t_distinct_values_table_stats select col_id, distinct_values from db_custscience_interns.col_34_DB_CUSTBASE_PRODREFRESH_ods_cust_demg_t_distinct_values_table_stats ;</v>
      </c>
      <c r="AR45" t="s">
        <v>4922</v>
      </c>
      <c r="AT45" s="212" t="s">
        <v>4923</v>
      </c>
      <c r="AU45" s="212">
        <v>40</v>
      </c>
      <c r="AV45" s="212">
        <v>10</v>
      </c>
      <c r="AX45" s="16" t="str">
        <f t="shared" si="12"/>
        <v>drop table db_custscience_interns.col_34_DB_CUSTBASE_PRODREFRESH_ods_cust_demg_t_distinct_values_table_stats;</v>
      </c>
      <c r="AY45" t="s">
        <v>4924</v>
      </c>
      <c r="BA45" s="16" t="str">
        <f t="shared" si="13"/>
        <v>create table db_custscience_interns.col_34_DB_CUSTBASE_PRODREFRESH_ods_cust_demg_t_null_value_count_table_stats (col_id int, null_value_count bigint) Row format delimited Fields terminated by '\t' Lines terminated by '\n'  Stored as textfile ;</v>
      </c>
      <c r="BB45" t="s">
        <v>4925</v>
      </c>
      <c r="BE45" s="16" t="str">
        <f t="shared" si="4"/>
        <v xml:space="preserve">insert into table db_custscience_interns.col_34_DB_CUSTBASE_PRODREFRESH_ods_cust_demg_t_null_value_count_table_stats select '34' as col_id, count (cust_key) as null_value_count where MEGA_TYPE_INCOME  IS NULL </v>
      </c>
      <c r="BF45" t="s">
        <v>4926</v>
      </c>
      <c r="BI45" s="16" t="str">
        <f t="shared" si="14"/>
        <v>insert into table db_custscience_interns.SUMMARY_of_DB_CUSTBASE_PRODREFRESH_ods_cust_demg_t_null_value_count_table_stats select col_id, null_value_count from db_custscience_interns.col_34_DB_CUSTBASE_PRODREFRESH_ods_cust_demg_t_null_value_count_table_stats ;</v>
      </c>
      <c r="BJ45" t="s">
        <v>4927</v>
      </c>
      <c r="BL45" s="212" t="s">
        <v>4928</v>
      </c>
      <c r="BM45" s="212">
        <v>40</v>
      </c>
      <c r="BN45" s="212">
        <v>7795273</v>
      </c>
      <c r="BP45" s="16" t="str">
        <f t="shared" si="15"/>
        <v>drop table db_custscience_interns.col_34_DB_CUSTBASE_PRODREFRESH_ods_cust_demg_t_null_value_count_table_stats ;</v>
      </c>
      <c r="BQ45" t="s">
        <v>4929</v>
      </c>
    </row>
    <row r="46" spans="1:69">
      <c r="A46" s="222" t="s">
        <v>4930</v>
      </c>
      <c r="B46" s="16" t="str">
        <f>TRIM(A46)</f>
        <v>mega_type_number_of_children string                                  </v>
      </c>
      <c r="C46" s="20">
        <f>SEARCH(" ",B46)</f>
        <v>29</v>
      </c>
      <c r="D46" s="20">
        <f>IFERROR(SEARCH(" ",B46,C46+1),0)</f>
        <v>36</v>
      </c>
      <c r="E46" s="20"/>
      <c r="F46" s="20"/>
      <c r="G46" s="152" t="str">
        <f t="shared" si="16"/>
        <v>MEGA_TYPE_NUMBER_OF_CHILDREN</v>
      </c>
      <c r="H46" s="152" t="str">
        <f t="shared" si="17"/>
        <v>tring                                  </v>
      </c>
      <c r="I46" s="248">
        <v>35</v>
      </c>
      <c r="J46" s="224">
        <f t="shared" si="2"/>
        <v>1</v>
      </c>
      <c r="K46" s="224">
        <f t="shared" si="3"/>
        <v>28877440</v>
      </c>
      <c r="L46" s="249"/>
      <c r="M46" s="250"/>
      <c r="N46" s="169"/>
      <c r="O46" s="169"/>
      <c r="P46" s="169"/>
      <c r="R46" s="164"/>
      <c r="S46" s="164"/>
      <c r="T46" s="164"/>
      <c r="U46" s="164"/>
      <c r="V46" s="164"/>
      <c r="W46" s="164"/>
      <c r="X46" s="164"/>
      <c r="Y46" s="164"/>
      <c r="Z46" s="164"/>
      <c r="AA46" s="164"/>
      <c r="AB46" s="164"/>
      <c r="AC46" s="164"/>
      <c r="AD46" s="164"/>
      <c r="AE46" s="164"/>
      <c r="AF46" s="164"/>
      <c r="AG46" s="164"/>
      <c r="AH46" s="197" t="str">
        <f>"col_"&amp;I46</f>
        <v>col_35</v>
      </c>
      <c r="AI46" s="196" t="str">
        <f>"create table db_custscience_interns."&amp;$AH46&amp;"_"&amp;$H$4&amp;"_"&amp;$H$5&amp;"_distinct_values_table_stats (col_id int, distinct_values bigint) Row format delimited Fields terminated by '\t' Lines terminated by '\n'  Stored as textfile ;"</f>
        <v>create table db_custscience_interns.col_35_DB_CUSTBASE_PRODREFRESH_ods_cust_demg_t_distinct_values_table_stats (col_id int, distinct_values bigint) Row format delimited Fields terminated by '\t' Lines terminated by '\n'  Stored as textfile ;</v>
      </c>
      <c r="AJ46" t="s">
        <v>4931</v>
      </c>
      <c r="AM46" s="16" t="str">
        <f>"insert into table "&amp;"db_custscience_interns."&amp;$AH46&amp;"_"&amp;$H$4&amp;"_"&amp;$H$5&amp;"_distinct_values_table_stats select "&amp;"'"&amp;$I46&amp;"'"&amp;" as col_id, count (distinct "&amp;$G46&amp;") as distinct_values"</f>
        <v>insert into table db_custscience_interns.col_35_DB_CUSTBASE_PRODREFRESH_ods_cust_demg_t_distinct_values_table_stats select '35' as col_id, count (distinct MEGA_TYPE_NUMBER_OF_CHILDREN) as distinct_values</v>
      </c>
      <c r="AN46" t="s">
        <v>4932</v>
      </c>
      <c r="AQ46" s="16" t="str">
        <f>"insert into table "&amp;"db_custscience_interns."&amp;"SUMMARY_of_"&amp;$H$4&amp;"_"&amp;$H$5&amp;"_distinct_values_table_stats select col_id, distinct_values from db_custscience_interns."&amp;$AH46&amp;"_"&amp;$H$4&amp;"_"&amp;$H$5&amp;"_distinct_values_table_stats"&amp;" ;"</f>
        <v>insert into table db_custscience_interns.SUMMARY_of_DB_CUSTBASE_PRODREFRESH_ods_cust_demg_t_distinct_values_table_stats select col_id, distinct_values from db_custscience_interns.col_35_DB_CUSTBASE_PRODREFRESH_ods_cust_demg_t_distinct_values_table_stats ;</v>
      </c>
      <c r="AR46" t="s">
        <v>4933</v>
      </c>
      <c r="AT46" s="212" t="s">
        <v>4934</v>
      </c>
      <c r="AU46" s="212">
        <v>5</v>
      </c>
      <c r="AV46" s="212">
        <v>2</v>
      </c>
      <c r="AX46" s="16" t="str">
        <f>"drop table db_custscience_interns."&amp;$AH46&amp;"_"&amp;$H$4&amp;"_"&amp;$H$5&amp;"_distinct_values_table_stats;"</f>
        <v>drop table db_custscience_interns.col_35_DB_CUSTBASE_PRODREFRESH_ods_cust_demg_t_distinct_values_table_stats;</v>
      </c>
      <c r="AY46" t="s">
        <v>4935</v>
      </c>
      <c r="BA46" s="16" t="str">
        <f>"create table db_custscience_interns."&amp;$AH46&amp;"_"&amp;$H$4&amp;"_"&amp;$H$5&amp;"_null_value_count_table_stats (col_id int, null_value_count bigint) Row format delimited Fields terminated by '\t' Lines terminated by '\n'  Stored as textfile ;"</f>
        <v>create table db_custscience_interns.col_35_DB_CUSTBASE_PRODREFRESH_ods_cust_demg_t_null_value_count_table_stats (col_id int, null_value_count bigint) Row format delimited Fields terminated by '\t' Lines terminated by '\n'  Stored as textfile ;</v>
      </c>
      <c r="BB46" t="s">
        <v>4936</v>
      </c>
      <c r="BE46" s="16" t="str">
        <f t="shared" si="4"/>
        <v xml:space="preserve">insert into table db_custscience_interns.col_35_DB_CUSTBASE_PRODREFRESH_ods_cust_demg_t_null_value_count_table_stats select '35' as col_id, count (cust_key) as null_value_count where MEGA_TYPE_NUMBER_OF_CHILDREN IS NULL </v>
      </c>
      <c r="BF46" t="s">
        <v>4937</v>
      </c>
      <c r="BI46" s="16" t="str">
        <f>"insert into table "&amp;"db_custscience_interns."&amp;"SUMMARY_of_"&amp;$H$4&amp;"_"&amp;$H$5&amp;"_null_value_count_table_stats select col_id, null_value_count from db_custscience_interns."&amp;$AH46&amp;"_"&amp;$H$4&amp;"_"&amp;$H$5&amp;"_null_value_count_table_stats"&amp;" ;"</f>
        <v>insert into table db_custscience_interns.SUMMARY_of_DB_CUSTBASE_PRODREFRESH_ods_cust_demg_t_null_value_count_table_stats select col_id, null_value_count from db_custscience_interns.col_35_DB_CUSTBASE_PRODREFRESH_ods_cust_demg_t_null_value_count_table_stats ;</v>
      </c>
      <c r="BJ46" t="s">
        <v>4938</v>
      </c>
      <c r="BL46" s="212" t="s">
        <v>4939</v>
      </c>
      <c r="BM46" s="212">
        <v>5</v>
      </c>
      <c r="BN46" s="212">
        <v>17169755</v>
      </c>
      <c r="BP46" s="16" t="str">
        <f>"drop table db_custscience_interns."&amp;$AH46&amp;"_"&amp;$H$4&amp;"_"&amp;$H$5&amp;"_null_value_count_table_stats ;"</f>
        <v>drop table db_custscience_interns.col_35_DB_CUSTBASE_PRODREFRESH_ods_cust_demg_t_null_value_count_table_stats ;</v>
      </c>
      <c r="BQ46" t="s">
        <v>4940</v>
      </c>
    </row>
    <row r="47" spans="1:69">
      <c r="A47" s="222" t="s">
        <v>4941</v>
      </c>
      <c r="B47" s="16" t="str">
        <f t="shared" ref="B47:B73" si="18">TRIM(A47)</f>
        <v>mega_type_occupation string                                  </v>
      </c>
      <c r="C47" s="20">
        <f t="shared" ref="C47:C73" si="19">SEARCH(" ",B47)</f>
        <v>21</v>
      </c>
      <c r="D47" s="20">
        <f t="shared" ref="D47:D73" si="20">IFERROR(SEARCH(" ",B47,C47+1),0)</f>
        <v>28</v>
      </c>
      <c r="E47" s="20"/>
      <c r="F47" s="244"/>
      <c r="G47" s="251" t="str">
        <f t="shared" si="16"/>
        <v>MEGA_TYPE_OCCUPATION</v>
      </c>
      <c r="H47" s="36" t="str">
        <f t="shared" si="17"/>
        <v>tring                                  </v>
      </c>
      <c r="I47" s="226">
        <v>36</v>
      </c>
      <c r="J47" s="224">
        <f t="shared" si="2"/>
        <v>1</v>
      </c>
      <c r="K47" s="224">
        <f t="shared" si="3"/>
        <v>36010136</v>
      </c>
      <c r="L47" s="227"/>
      <c r="M47" s="167"/>
      <c r="N47" s="169"/>
      <c r="O47" s="169"/>
      <c r="P47" s="169"/>
      <c r="R47" s="164"/>
      <c r="S47" s="164"/>
      <c r="T47" s="164"/>
      <c r="U47" s="164"/>
      <c r="V47" s="164"/>
      <c r="W47" s="164"/>
      <c r="X47" s="164"/>
      <c r="Y47" s="164"/>
      <c r="Z47" s="164"/>
      <c r="AA47" s="164"/>
      <c r="AB47" s="164"/>
      <c r="AC47" s="164"/>
      <c r="AD47" s="164"/>
      <c r="AE47" s="164"/>
      <c r="AF47" s="164"/>
      <c r="AG47" s="164"/>
      <c r="AH47" s="197" t="str">
        <f t="shared" ref="AH47:AH73" si="21">"col_"&amp;I47</f>
        <v>col_36</v>
      </c>
      <c r="AI47" s="196" t="str">
        <f t="shared" si="9"/>
        <v>create table db_custscience_interns.col_36_DB_CUSTBASE_PRODREFRESH_ods_cust_demg_t_distinct_values_table_stats (col_id int, distinct_values bigint) Row format delimited Fields terminated by '\t' Lines terminated by '\n'  Stored as textfile ;</v>
      </c>
      <c r="AJ47" t="s">
        <v>4942</v>
      </c>
      <c r="AM47" s="16" t="str">
        <f t="shared" si="10"/>
        <v>insert into table db_custscience_interns.col_36_DB_CUSTBASE_PRODREFRESH_ods_cust_demg_t_distinct_values_table_stats select '36' as col_id, count (distinct MEGA_TYPE_OCCUPATION) as distinct_values</v>
      </c>
      <c r="AN47" t="s">
        <v>4943</v>
      </c>
      <c r="AQ47" s="16" t="str">
        <f t="shared" si="11"/>
        <v>insert into table db_custscience_interns.SUMMARY_of_DB_CUSTBASE_PRODREFRESH_ods_cust_demg_t_distinct_values_table_stats select col_id, distinct_values from db_custscience_interns.col_36_DB_CUSTBASE_PRODREFRESH_ods_cust_demg_t_distinct_values_table_stats ;</v>
      </c>
      <c r="AR47" t="s">
        <v>4944</v>
      </c>
      <c r="AT47" s="212" t="s">
        <v>4945</v>
      </c>
      <c r="AU47" s="212">
        <v>41</v>
      </c>
      <c r="AV47" s="212">
        <v>5</v>
      </c>
      <c r="AX47" s="16" t="str">
        <f t="shared" si="12"/>
        <v>drop table db_custscience_interns.col_36_DB_CUSTBASE_PRODREFRESH_ods_cust_demg_t_distinct_values_table_stats;</v>
      </c>
      <c r="AY47" t="s">
        <v>4946</v>
      </c>
      <c r="BA47" s="16" t="str">
        <f t="shared" si="13"/>
        <v>create table db_custscience_interns.col_36_DB_CUSTBASE_PRODREFRESH_ods_cust_demg_t_null_value_count_table_stats (col_id int, null_value_count bigint) Row format delimited Fields terminated by '\t' Lines terminated by '\n'  Stored as textfile ;</v>
      </c>
      <c r="BB47" t="s">
        <v>4947</v>
      </c>
      <c r="BE47" s="16" t="str">
        <f t="shared" si="4"/>
        <v xml:space="preserve">insert into table db_custscience_interns.col_36_DB_CUSTBASE_PRODREFRESH_ods_cust_demg_t_null_value_count_table_stats select '36' as col_id, count (cust_key) as null_value_count where MEGA_TYPE_OCCUPATION IS NULL </v>
      </c>
      <c r="BF47" t="s">
        <v>4948</v>
      </c>
      <c r="BI47" s="16" t="str">
        <f t="shared" si="14"/>
        <v>insert into table db_custscience_interns.SUMMARY_of_DB_CUSTBASE_PRODREFRESH_ods_cust_demg_t_null_value_count_table_stats select col_id, null_value_count from db_custscience_interns.col_36_DB_CUSTBASE_PRODREFRESH_ods_cust_demg_t_null_value_count_table_stats ;</v>
      </c>
      <c r="BJ47" t="s">
        <v>4949</v>
      </c>
      <c r="BL47" s="212" t="s">
        <v>4950</v>
      </c>
      <c r="BM47" s="212">
        <v>41</v>
      </c>
      <c r="BN47" s="212">
        <v>7795273</v>
      </c>
      <c r="BP47" s="16" t="str">
        <f t="shared" si="15"/>
        <v>drop table db_custscience_interns.col_36_DB_CUSTBASE_PRODREFRESH_ods_cust_demg_t_null_value_count_table_stats ;</v>
      </c>
      <c r="BQ47" t="s">
        <v>4951</v>
      </c>
    </row>
    <row r="48" spans="1:69">
      <c r="A48" s="222" t="s">
        <v>4952</v>
      </c>
      <c r="B48" s="16" t="str">
        <f t="shared" si="18"/>
        <v>mega_type_presence_of_children string                                  </v>
      </c>
      <c r="C48" s="20">
        <f t="shared" si="19"/>
        <v>31</v>
      </c>
      <c r="D48" s="20">
        <f t="shared" si="20"/>
        <v>38</v>
      </c>
      <c r="E48" s="20"/>
      <c r="F48" s="244"/>
      <c r="G48" s="251" t="str">
        <f t="shared" si="16"/>
        <v>MEGA_TYPE_PRESENCE_OF_CHILDREN</v>
      </c>
      <c r="H48" s="36" t="str">
        <f t="shared" si="17"/>
        <v>tring                                  </v>
      </c>
      <c r="I48" s="226">
        <v>37</v>
      </c>
      <c r="J48" s="224">
        <f t="shared" si="2"/>
        <v>2</v>
      </c>
      <c r="K48" s="224">
        <f t="shared" si="3"/>
        <v>7795273</v>
      </c>
      <c r="L48" s="228"/>
      <c r="M48" s="168"/>
      <c r="N48" s="169"/>
      <c r="O48" s="169"/>
      <c r="P48" s="169"/>
      <c r="R48" s="164"/>
      <c r="S48" s="164"/>
      <c r="T48" s="164"/>
      <c r="U48" s="164"/>
      <c r="V48" s="164"/>
      <c r="W48" s="164"/>
      <c r="X48" s="164"/>
      <c r="Y48" s="164"/>
      <c r="Z48" s="164"/>
      <c r="AA48" s="164"/>
      <c r="AB48" s="164"/>
      <c r="AC48" s="164"/>
      <c r="AD48" s="164"/>
      <c r="AE48" s="164"/>
      <c r="AF48" s="164"/>
      <c r="AG48" s="164"/>
      <c r="AH48" s="197" t="str">
        <f t="shared" si="21"/>
        <v>col_37</v>
      </c>
      <c r="AI48" s="196" t="str">
        <f t="shared" si="9"/>
        <v>create table db_custscience_interns.col_37_DB_CUSTBASE_PRODREFRESH_ods_cust_demg_t_distinct_values_table_stats (col_id int, distinct_values bigint) Row format delimited Fields terminated by '\t' Lines terminated by '\n'  Stored as textfile ;</v>
      </c>
      <c r="AJ48" t="s">
        <v>4953</v>
      </c>
      <c r="AM48" s="16" t="str">
        <f t="shared" si="10"/>
        <v>insert into table db_custscience_interns.col_37_DB_CUSTBASE_PRODREFRESH_ods_cust_demg_t_distinct_values_table_stats select '37' as col_id, count (distinct MEGA_TYPE_PRESENCE_OF_CHILDREN) as distinct_values</v>
      </c>
      <c r="AN48" t="s">
        <v>4954</v>
      </c>
      <c r="AQ48" s="16" t="str">
        <f t="shared" si="11"/>
        <v>insert into table db_custscience_interns.SUMMARY_of_DB_CUSTBASE_PRODREFRESH_ods_cust_demg_t_distinct_values_table_stats select col_id, distinct_values from db_custscience_interns.col_37_DB_CUSTBASE_PRODREFRESH_ods_cust_demg_t_distinct_values_table_stats ;</v>
      </c>
      <c r="AR48" t="s">
        <v>4955</v>
      </c>
      <c r="AT48" s="212" t="s">
        <v>4956</v>
      </c>
      <c r="AU48" s="212">
        <v>42</v>
      </c>
      <c r="AV48" s="212">
        <v>331</v>
      </c>
      <c r="AX48" s="16" t="str">
        <f t="shared" si="12"/>
        <v>drop table db_custscience_interns.col_37_DB_CUSTBASE_PRODREFRESH_ods_cust_demg_t_distinct_values_table_stats;</v>
      </c>
      <c r="AY48" t="s">
        <v>4957</v>
      </c>
      <c r="BA48" s="16" t="str">
        <f t="shared" si="13"/>
        <v>create table db_custscience_interns.col_37_DB_CUSTBASE_PRODREFRESH_ods_cust_demg_t_null_value_count_table_stats (col_id int, null_value_count bigint) Row format delimited Fields terminated by '\t' Lines terminated by '\n'  Stored as textfile ;</v>
      </c>
      <c r="BB48" t="s">
        <v>4958</v>
      </c>
      <c r="BE48" s="16" t="str">
        <f t="shared" si="4"/>
        <v xml:space="preserve">insert into table db_custscience_interns.col_37_DB_CUSTBASE_PRODREFRESH_ods_cust_demg_t_null_value_count_table_stats select '37' as col_id, count (cust_key) as null_value_count where MEGA_TYPE_PRESENCE_OF_CHILDREN IS NULL </v>
      </c>
      <c r="BF48" t="s">
        <v>4959</v>
      </c>
      <c r="BI48" s="16" t="str">
        <f t="shared" si="14"/>
        <v>insert into table db_custscience_interns.SUMMARY_of_DB_CUSTBASE_PRODREFRESH_ods_cust_demg_t_null_value_count_table_stats select col_id, null_value_count from db_custscience_interns.col_37_DB_CUSTBASE_PRODREFRESH_ods_cust_demg_t_null_value_count_table_stats ;</v>
      </c>
      <c r="BJ48" t="s">
        <v>4960</v>
      </c>
      <c r="BL48" s="212" t="s">
        <v>4961</v>
      </c>
      <c r="BM48" s="212">
        <v>42</v>
      </c>
      <c r="BN48" s="212">
        <v>9904271</v>
      </c>
      <c r="BP48" s="16" t="str">
        <f t="shared" si="15"/>
        <v>drop table db_custscience_interns.col_37_DB_CUSTBASE_PRODREFRESH_ods_cust_demg_t_null_value_count_table_stats ;</v>
      </c>
      <c r="BQ48" t="s">
        <v>4962</v>
      </c>
    </row>
    <row r="49" spans="1:69">
      <c r="A49" s="222" t="s">
        <v>4963</v>
      </c>
      <c r="B49" s="16" t="str">
        <f t="shared" si="18"/>
        <v>merkle_inf_cardholders_rank bigint                                  </v>
      </c>
      <c r="C49" s="20">
        <f t="shared" si="19"/>
        <v>28</v>
      </c>
      <c r="D49" s="20">
        <f t="shared" si="20"/>
        <v>35</v>
      </c>
      <c r="E49" s="20"/>
      <c r="F49" s="20"/>
      <c r="G49" s="36" t="str">
        <f t="shared" si="16"/>
        <v>MERKLE_INF_CARDHOLDERS_RANK</v>
      </c>
      <c r="H49" s="36" t="str">
        <f t="shared" si="17"/>
        <v>igint                                  </v>
      </c>
      <c r="I49" s="226">
        <v>38</v>
      </c>
      <c r="J49" s="224">
        <f t="shared" si="2"/>
        <v>10</v>
      </c>
      <c r="K49" s="224">
        <f t="shared" si="3"/>
        <v>7795273</v>
      </c>
      <c r="N49" s="169"/>
      <c r="O49" s="169"/>
      <c r="P49" s="169"/>
      <c r="R49" s="164"/>
      <c r="S49" s="164"/>
      <c r="T49" s="164"/>
      <c r="U49" s="164"/>
      <c r="V49" s="164"/>
      <c r="W49" s="164"/>
      <c r="X49" s="164"/>
      <c r="Y49" s="164"/>
      <c r="Z49" s="164"/>
      <c r="AA49" s="164"/>
      <c r="AB49" s="164"/>
      <c r="AC49" s="164"/>
      <c r="AD49" s="164"/>
      <c r="AE49" s="164"/>
      <c r="AF49" s="164"/>
      <c r="AG49" s="164"/>
      <c r="AH49" s="197" t="str">
        <f t="shared" si="21"/>
        <v>col_38</v>
      </c>
      <c r="AI49" s="196" t="str">
        <f t="shared" si="9"/>
        <v>create table db_custscience_interns.col_38_DB_CUSTBASE_PRODREFRESH_ods_cust_demg_t_distinct_values_table_stats (col_id int, distinct_values bigint) Row format delimited Fields terminated by '\t' Lines terminated by '\n'  Stored as textfile ;</v>
      </c>
      <c r="AJ49" t="s">
        <v>4964</v>
      </c>
      <c r="AM49" s="16" t="str">
        <f t="shared" si="10"/>
        <v>insert into table db_custscience_interns.col_38_DB_CUSTBASE_PRODREFRESH_ods_cust_demg_t_distinct_values_table_stats select '38' as col_id, count (distinct MERKLE_INF_CARDHOLDERS_RANK) as distinct_values</v>
      </c>
      <c r="AN49" t="s">
        <v>4965</v>
      </c>
      <c r="AQ49" s="16" t="str">
        <f t="shared" si="11"/>
        <v>insert into table db_custscience_interns.SUMMARY_of_DB_CUSTBASE_PRODREFRESH_ods_cust_demg_t_distinct_values_table_stats select col_id, distinct_values from db_custscience_interns.col_38_DB_CUSTBASE_PRODREFRESH_ods_cust_demg_t_distinct_values_table_stats ;</v>
      </c>
      <c r="AR49" t="s">
        <v>4966</v>
      </c>
      <c r="AT49" s="212" t="s">
        <v>4967</v>
      </c>
      <c r="AU49" s="212">
        <v>43</v>
      </c>
      <c r="AV49" s="212">
        <v>8</v>
      </c>
      <c r="AX49" s="16" t="str">
        <f t="shared" si="12"/>
        <v>drop table db_custscience_interns.col_38_DB_CUSTBASE_PRODREFRESH_ods_cust_demg_t_distinct_values_table_stats;</v>
      </c>
      <c r="AY49" t="s">
        <v>4968</v>
      </c>
      <c r="BA49" s="16" t="str">
        <f t="shared" si="13"/>
        <v>create table db_custscience_interns.col_38_DB_CUSTBASE_PRODREFRESH_ods_cust_demg_t_null_value_count_table_stats (col_id int, null_value_count bigint) Row format delimited Fields terminated by '\t' Lines terminated by '\n'  Stored as textfile ;</v>
      </c>
      <c r="BB49" t="s">
        <v>4969</v>
      </c>
      <c r="BE49" s="16" t="str">
        <f t="shared" si="4"/>
        <v xml:space="preserve">insert into table db_custscience_interns.col_38_DB_CUSTBASE_PRODREFRESH_ods_cust_demg_t_null_value_count_table_stats select '38' as col_id, count (cust_key) as null_value_count where MERKLE_INF_CARDHOLDERS_RANK IS NULL </v>
      </c>
      <c r="BF49" t="s">
        <v>4970</v>
      </c>
      <c r="BI49" s="16" t="str">
        <f t="shared" si="14"/>
        <v>insert into table db_custscience_interns.SUMMARY_of_DB_CUSTBASE_PRODREFRESH_ods_cust_demg_t_null_value_count_table_stats select col_id, null_value_count from db_custscience_interns.col_38_DB_CUSTBASE_PRODREFRESH_ods_cust_demg_t_null_value_count_table_stats ;</v>
      </c>
      <c r="BJ49" t="s">
        <v>4971</v>
      </c>
      <c r="BL49" s="212" t="s">
        <v>4972</v>
      </c>
      <c r="BM49" s="212">
        <v>43</v>
      </c>
      <c r="BN49" s="212">
        <v>16123249</v>
      </c>
      <c r="BP49" s="16" t="str">
        <f t="shared" si="15"/>
        <v>drop table db_custscience_interns.col_38_DB_CUSTBASE_PRODREFRESH_ods_cust_demg_t_null_value_count_table_stats ;</v>
      </c>
      <c r="BQ49" t="s">
        <v>4973</v>
      </c>
    </row>
    <row r="50" spans="1:69">
      <c r="A50" s="222" t="s">
        <v>4974</v>
      </c>
      <c r="B50" s="16" t="str">
        <f t="shared" si="18"/>
        <v>merkle_marketing_index bigint                                  </v>
      </c>
      <c r="C50" s="20">
        <f t="shared" si="19"/>
        <v>23</v>
      </c>
      <c r="D50" s="20">
        <f t="shared" si="20"/>
        <v>30</v>
      </c>
      <c r="E50" s="20"/>
      <c r="F50" s="20"/>
      <c r="G50" s="36" t="str">
        <f t="shared" si="16"/>
        <v>MERKLE_MARKETING_INDEX</v>
      </c>
      <c r="H50" s="36" t="str">
        <f t="shared" si="17"/>
        <v>igint                                  </v>
      </c>
      <c r="I50" s="226">
        <v>39</v>
      </c>
      <c r="J50" s="224">
        <f t="shared" si="2"/>
        <v>3012</v>
      </c>
      <c r="K50" s="224">
        <f t="shared" si="3"/>
        <v>9399837</v>
      </c>
      <c r="N50" s="169"/>
      <c r="O50" s="169"/>
      <c r="P50" s="169"/>
      <c r="R50" s="164"/>
      <c r="S50" s="164"/>
      <c r="T50" s="164"/>
      <c r="U50" s="164"/>
      <c r="V50" s="164"/>
      <c r="W50" s="164"/>
      <c r="X50" s="164"/>
      <c r="Y50" s="164"/>
      <c r="Z50" s="164"/>
      <c r="AA50" s="164"/>
      <c r="AB50" s="164"/>
      <c r="AC50" s="164"/>
      <c r="AD50" s="164"/>
      <c r="AE50" s="164"/>
      <c r="AF50" s="164"/>
      <c r="AG50" s="164"/>
      <c r="AH50" s="197" t="str">
        <f t="shared" si="21"/>
        <v>col_39</v>
      </c>
      <c r="AI50" s="196" t="str">
        <f t="shared" si="9"/>
        <v>create table db_custscience_interns.col_39_DB_CUSTBASE_PRODREFRESH_ods_cust_demg_t_distinct_values_table_stats (col_id int, distinct_values bigint) Row format delimited Fields terminated by '\t' Lines terminated by '\n'  Stored as textfile ;</v>
      </c>
      <c r="AJ50" t="s">
        <v>4975</v>
      </c>
      <c r="AM50" s="16" t="str">
        <f t="shared" si="10"/>
        <v>insert into table db_custscience_interns.col_39_DB_CUSTBASE_PRODREFRESH_ods_cust_demg_t_distinct_values_table_stats select '39' as col_id, count (distinct MERKLE_MARKETING_INDEX) as distinct_values</v>
      </c>
      <c r="AN50" t="s">
        <v>4976</v>
      </c>
      <c r="AQ50" s="16" t="str">
        <f t="shared" si="11"/>
        <v>insert into table db_custscience_interns.SUMMARY_of_DB_CUSTBASE_PRODREFRESH_ods_cust_demg_t_distinct_values_table_stats select col_id, distinct_values from db_custscience_interns.col_39_DB_CUSTBASE_PRODREFRESH_ods_cust_demg_t_distinct_values_table_stats ;</v>
      </c>
      <c r="AR50" t="s">
        <v>4977</v>
      </c>
      <c r="AT50" s="212" t="s">
        <v>4978</v>
      </c>
      <c r="AU50" s="212">
        <v>44</v>
      </c>
      <c r="AV50" s="212">
        <v>1370</v>
      </c>
      <c r="AX50" s="16" t="str">
        <f t="shared" si="12"/>
        <v>drop table db_custscience_interns.col_39_DB_CUSTBASE_PRODREFRESH_ods_cust_demg_t_distinct_values_table_stats;</v>
      </c>
      <c r="AY50" t="s">
        <v>4979</v>
      </c>
      <c r="BA50" s="16" t="str">
        <f t="shared" si="13"/>
        <v>create table db_custscience_interns.col_39_DB_CUSTBASE_PRODREFRESH_ods_cust_demg_t_null_value_count_table_stats (col_id int, null_value_count bigint) Row format delimited Fields terminated by '\t' Lines terminated by '\n'  Stored as textfile ;</v>
      </c>
      <c r="BB50" t="s">
        <v>4980</v>
      </c>
      <c r="BE50" s="16" t="str">
        <f t="shared" si="4"/>
        <v xml:space="preserve">insert into table db_custscience_interns.col_39_DB_CUSTBASE_PRODREFRESH_ods_cust_demg_t_null_value_count_table_stats select '39' as col_id, count (cust_key) as null_value_count where MERKLE_MARKETING_INDEX IS NULL </v>
      </c>
      <c r="BF50" t="s">
        <v>4981</v>
      </c>
      <c r="BI50" s="16" t="str">
        <f t="shared" si="14"/>
        <v>insert into table db_custscience_interns.SUMMARY_of_DB_CUSTBASE_PRODREFRESH_ods_cust_demg_t_null_value_count_table_stats select col_id, null_value_count from db_custscience_interns.col_39_DB_CUSTBASE_PRODREFRESH_ods_cust_demg_t_null_value_count_table_stats ;</v>
      </c>
      <c r="BJ50" t="s">
        <v>4982</v>
      </c>
      <c r="BL50" s="212" t="s">
        <v>4983</v>
      </c>
      <c r="BM50" s="212">
        <v>44</v>
      </c>
      <c r="BN50" s="212">
        <v>14815106</v>
      </c>
      <c r="BP50" s="16" t="str">
        <f t="shared" si="15"/>
        <v>drop table db_custscience_interns.col_39_DB_CUSTBASE_PRODREFRESH_ods_cust_demg_t_null_value_count_table_stats ;</v>
      </c>
      <c r="BQ50" t="s">
        <v>4984</v>
      </c>
    </row>
    <row r="51" spans="1:69">
      <c r="A51" s="222" t="s">
        <v>4985</v>
      </c>
      <c r="B51" s="16" t="str">
        <f t="shared" si="18"/>
        <v>merkle_marketing_rank bigint                                  </v>
      </c>
      <c r="C51" s="20">
        <f t="shared" si="19"/>
        <v>22</v>
      </c>
      <c r="D51" s="20">
        <f t="shared" si="20"/>
        <v>29</v>
      </c>
      <c r="E51" s="20"/>
      <c r="F51" s="20"/>
      <c r="G51" s="36" t="str">
        <f t="shared" si="16"/>
        <v>MERKLE_MARKETING_RANK</v>
      </c>
      <c r="H51" s="36" t="str">
        <f t="shared" si="17"/>
        <v>igint                                  </v>
      </c>
      <c r="I51" s="226">
        <v>40</v>
      </c>
      <c r="J51" s="224">
        <f t="shared" si="2"/>
        <v>10</v>
      </c>
      <c r="K51" s="224">
        <f t="shared" si="3"/>
        <v>7795273</v>
      </c>
      <c r="N51" s="169"/>
      <c r="O51" s="169"/>
      <c r="P51" s="169"/>
      <c r="R51" s="164"/>
      <c r="S51" s="164"/>
      <c r="T51" s="164"/>
      <c r="U51" s="164"/>
      <c r="V51" s="164"/>
      <c r="W51" s="164"/>
      <c r="X51" s="164"/>
      <c r="Y51" s="164"/>
      <c r="Z51" s="164"/>
      <c r="AA51" s="164"/>
      <c r="AB51" s="164"/>
      <c r="AC51" s="164"/>
      <c r="AD51" s="164"/>
      <c r="AE51" s="164"/>
      <c r="AF51" s="164"/>
      <c r="AG51" s="164"/>
      <c r="AH51" s="197" t="str">
        <f t="shared" si="21"/>
        <v>col_40</v>
      </c>
      <c r="AI51" s="196" t="str">
        <f t="shared" si="9"/>
        <v>create table db_custscience_interns.col_40_DB_CUSTBASE_PRODREFRESH_ods_cust_demg_t_distinct_values_table_stats (col_id int, distinct_values bigint) Row format delimited Fields terminated by '\t' Lines terminated by '\n'  Stored as textfile ;</v>
      </c>
      <c r="AJ51" t="s">
        <v>4986</v>
      </c>
      <c r="AM51" s="16" t="str">
        <f t="shared" si="10"/>
        <v>insert into table db_custscience_interns.col_40_DB_CUSTBASE_PRODREFRESH_ods_cust_demg_t_distinct_values_table_stats select '40' as col_id, count (distinct MERKLE_MARKETING_RANK) as distinct_values</v>
      </c>
      <c r="AN51" t="s">
        <v>4987</v>
      </c>
      <c r="AQ51" s="16" t="str">
        <f t="shared" si="11"/>
        <v>insert into table db_custscience_interns.SUMMARY_of_DB_CUSTBASE_PRODREFRESH_ods_cust_demg_t_distinct_values_table_stats select col_id, distinct_values from db_custscience_interns.col_40_DB_CUSTBASE_PRODREFRESH_ods_cust_demg_t_distinct_values_table_stats ;</v>
      </c>
      <c r="AR51" t="s">
        <v>4988</v>
      </c>
      <c r="AT51" s="212" t="s">
        <v>4989</v>
      </c>
      <c r="AU51" s="212">
        <v>45</v>
      </c>
      <c r="AV51" s="212">
        <v>3</v>
      </c>
      <c r="AX51" s="16" t="str">
        <f t="shared" si="12"/>
        <v>drop table db_custscience_interns.col_40_DB_CUSTBASE_PRODREFRESH_ods_cust_demg_t_distinct_values_table_stats;</v>
      </c>
      <c r="AY51" t="s">
        <v>4990</v>
      </c>
      <c r="BA51" s="16" t="str">
        <f t="shared" si="13"/>
        <v>create table db_custscience_interns.col_40_DB_CUSTBASE_PRODREFRESH_ods_cust_demg_t_null_value_count_table_stats (col_id int, null_value_count bigint) Row format delimited Fields terminated by '\t' Lines terminated by '\n'  Stored as textfile ;</v>
      </c>
      <c r="BB51" t="s">
        <v>4991</v>
      </c>
      <c r="BE51" s="16" t="str">
        <f t="shared" si="4"/>
        <v xml:space="preserve">insert into table db_custscience_interns.col_40_DB_CUSTBASE_PRODREFRESH_ods_cust_demg_t_null_value_count_table_stats select '40' as col_id, count (cust_key) as null_value_count where MERKLE_MARKETING_RANK IS NULL </v>
      </c>
      <c r="BF51" t="s">
        <v>4992</v>
      </c>
      <c r="BI51" s="16" t="str">
        <f t="shared" si="14"/>
        <v>insert into table db_custscience_interns.SUMMARY_of_DB_CUSTBASE_PRODREFRESH_ods_cust_demg_t_null_value_count_table_stats select col_id, null_value_count from db_custscience_interns.col_40_DB_CUSTBASE_PRODREFRESH_ods_cust_demg_t_null_value_count_table_stats ;</v>
      </c>
      <c r="BJ51" t="s">
        <v>4993</v>
      </c>
      <c r="BL51" s="212" t="s">
        <v>4994</v>
      </c>
      <c r="BM51" s="212">
        <v>45</v>
      </c>
      <c r="BN51" s="212">
        <v>9348111</v>
      </c>
      <c r="BP51" s="16" t="str">
        <f t="shared" si="15"/>
        <v>drop table db_custscience_interns.col_40_DB_CUSTBASE_PRODREFRESH_ods_cust_demg_t_null_value_count_table_stats ;</v>
      </c>
      <c r="BQ51" t="s">
        <v>4995</v>
      </c>
    </row>
    <row r="52" spans="1:69">
      <c r="A52" s="222" t="s">
        <v>4996</v>
      </c>
      <c r="B52" s="16" t="str">
        <f t="shared" si="18"/>
        <v>merkle_responder_rating bigint                                  </v>
      </c>
      <c r="C52" s="20">
        <f t="shared" si="19"/>
        <v>24</v>
      </c>
      <c r="D52" s="20">
        <f t="shared" si="20"/>
        <v>31</v>
      </c>
      <c r="E52" s="20"/>
      <c r="F52" s="20"/>
      <c r="G52" s="36" t="str">
        <f t="shared" si="16"/>
        <v>MERKLE_RESPONDER_RATING</v>
      </c>
      <c r="H52" s="36" t="str">
        <f t="shared" si="17"/>
        <v>igint                                  </v>
      </c>
      <c r="I52" s="226">
        <v>41</v>
      </c>
      <c r="J52" s="224">
        <f t="shared" si="2"/>
        <v>5</v>
      </c>
      <c r="K52" s="224">
        <f t="shared" si="3"/>
        <v>7795273</v>
      </c>
      <c r="N52" s="169"/>
      <c r="O52" s="169"/>
      <c r="P52" s="169"/>
      <c r="R52" s="164"/>
      <c r="S52" s="164"/>
      <c r="T52" s="164"/>
      <c r="U52" s="164"/>
      <c r="V52" s="164"/>
      <c r="W52" s="164"/>
      <c r="X52" s="164"/>
      <c r="Y52" s="164"/>
      <c r="Z52" s="164"/>
      <c r="AA52" s="164"/>
      <c r="AB52" s="164"/>
      <c r="AC52" s="164"/>
      <c r="AD52" s="164"/>
      <c r="AE52" s="164"/>
      <c r="AF52" s="164"/>
      <c r="AG52" s="164"/>
      <c r="AH52" s="197" t="str">
        <f t="shared" si="21"/>
        <v>col_41</v>
      </c>
      <c r="AI52" s="196" t="str">
        <f t="shared" si="9"/>
        <v>create table db_custscience_interns.col_41_DB_CUSTBASE_PRODREFRESH_ods_cust_demg_t_distinct_values_table_stats (col_id int, distinct_values bigint) Row format delimited Fields terminated by '\t' Lines terminated by '\n'  Stored as textfile ;</v>
      </c>
      <c r="AJ52" t="s">
        <v>4997</v>
      </c>
      <c r="AM52" s="16" t="str">
        <f t="shared" si="10"/>
        <v>insert into table db_custscience_interns.col_41_DB_CUSTBASE_PRODREFRESH_ods_cust_demg_t_distinct_values_table_stats select '41' as col_id, count (distinct MERKLE_RESPONDER_RATING) as distinct_values</v>
      </c>
      <c r="AN52" t="s">
        <v>4998</v>
      </c>
      <c r="AQ52" s="16" t="str">
        <f t="shared" si="11"/>
        <v>insert into table db_custscience_interns.SUMMARY_of_DB_CUSTBASE_PRODREFRESH_ods_cust_demg_t_distinct_values_table_stats select col_id, distinct_values from db_custscience_interns.col_41_DB_CUSTBASE_PRODREFRESH_ods_cust_demg_t_distinct_values_table_stats ;</v>
      </c>
      <c r="AR52" t="s">
        <v>4999</v>
      </c>
      <c r="AT52" s="212" t="s">
        <v>5000</v>
      </c>
      <c r="AU52" s="212">
        <v>46</v>
      </c>
      <c r="AV52" s="212">
        <v>2</v>
      </c>
      <c r="AX52" s="16" t="str">
        <f t="shared" si="12"/>
        <v>drop table db_custscience_interns.col_41_DB_CUSTBASE_PRODREFRESH_ods_cust_demg_t_distinct_values_table_stats;</v>
      </c>
      <c r="AY52" t="s">
        <v>5001</v>
      </c>
      <c r="BA52" s="16" t="str">
        <f t="shared" si="13"/>
        <v>create table db_custscience_interns.col_41_DB_CUSTBASE_PRODREFRESH_ods_cust_demg_t_null_value_count_table_stats (col_id int, null_value_count bigint) Row format delimited Fields terminated by '\t' Lines terminated by '\n'  Stored as textfile ;</v>
      </c>
      <c r="BB52" t="s">
        <v>5002</v>
      </c>
      <c r="BE52" s="16" t="str">
        <f t="shared" si="4"/>
        <v xml:space="preserve">insert into table db_custscience_interns.col_41_DB_CUSTBASE_PRODREFRESH_ods_cust_demg_t_null_value_count_table_stats select '41' as col_id, count (cust_key) as null_value_count where MERKLE_RESPONDER_RATING IS NULL </v>
      </c>
      <c r="BF52" t="s">
        <v>5003</v>
      </c>
      <c r="BI52" s="16" t="str">
        <f t="shared" si="14"/>
        <v>insert into table db_custscience_interns.SUMMARY_of_DB_CUSTBASE_PRODREFRESH_ods_cust_demg_t_null_value_count_table_stats select col_id, null_value_count from db_custscience_interns.col_41_DB_CUSTBASE_PRODREFRESH_ods_cust_demg_t_null_value_count_table_stats ;</v>
      </c>
      <c r="BJ52" t="s">
        <v>5004</v>
      </c>
      <c r="BL52" s="212" t="s">
        <v>5005</v>
      </c>
      <c r="BM52" s="212">
        <v>46</v>
      </c>
      <c r="BN52" s="212">
        <v>15512382</v>
      </c>
      <c r="BP52" s="16" t="str">
        <f t="shared" si="15"/>
        <v>drop table db_custscience_interns.col_41_DB_CUSTBASE_PRODREFRESH_ods_cust_demg_t_null_value_count_table_stats ;</v>
      </c>
      <c r="BQ52" t="s">
        <v>5006</v>
      </c>
    </row>
    <row r="53" spans="1:69">
      <c r="A53" s="222" t="s">
        <v>5007</v>
      </c>
      <c r="B53" s="16" t="str">
        <f t="shared" si="18"/>
        <v>msa_code            bigint                                  </v>
      </c>
      <c r="C53" s="20">
        <f t="shared" si="19"/>
        <v>10</v>
      </c>
      <c r="D53" s="20">
        <f t="shared" si="20"/>
        <v>12</v>
      </c>
      <c r="E53" s="20"/>
      <c r="F53" s="20"/>
      <c r="G53" s="36" t="str">
        <f t="shared" si="16"/>
        <v>MSA_CODE </v>
      </c>
      <c r="H53" s="36" t="str">
        <f t="shared" si="17"/>
        <v>        bigint                                  </v>
      </c>
      <c r="I53" s="226">
        <v>42</v>
      </c>
      <c r="J53" s="224">
        <f t="shared" si="2"/>
        <v>331</v>
      </c>
      <c r="K53" s="224">
        <f t="shared" si="3"/>
        <v>9904271</v>
      </c>
      <c r="N53" s="169"/>
      <c r="O53" s="169"/>
      <c r="P53" s="169"/>
      <c r="R53" s="164"/>
      <c r="S53" s="164"/>
      <c r="T53" s="164"/>
      <c r="U53" s="164"/>
      <c r="V53" s="164"/>
      <c r="W53" s="164"/>
      <c r="X53" s="164"/>
      <c r="Y53" s="164"/>
      <c r="Z53" s="164"/>
      <c r="AA53" s="164"/>
      <c r="AB53" s="164"/>
      <c r="AC53" s="164"/>
      <c r="AD53" s="164"/>
      <c r="AE53" s="164"/>
      <c r="AF53" s="164"/>
      <c r="AG53" s="164"/>
      <c r="AH53" s="197" t="str">
        <f t="shared" si="21"/>
        <v>col_42</v>
      </c>
      <c r="AI53" s="196" t="str">
        <f t="shared" si="9"/>
        <v>create table db_custscience_interns.col_42_DB_CUSTBASE_PRODREFRESH_ods_cust_demg_t_distinct_values_table_stats (col_id int, distinct_values bigint) Row format delimited Fields terminated by '\t' Lines terminated by '\n'  Stored as textfile ;</v>
      </c>
      <c r="AJ53" t="s">
        <v>5008</v>
      </c>
      <c r="AM53" s="16" t="str">
        <f t="shared" si="10"/>
        <v>insert into table db_custscience_interns.col_42_DB_CUSTBASE_PRODREFRESH_ods_cust_demg_t_distinct_values_table_stats select '42' as col_id, count (distinct MSA_CODE ) as distinct_values</v>
      </c>
      <c r="AN53" t="s">
        <v>5009</v>
      </c>
      <c r="AQ53" s="16" t="str">
        <f t="shared" si="11"/>
        <v>insert into table db_custscience_interns.SUMMARY_of_DB_CUSTBASE_PRODREFRESH_ods_cust_demg_t_distinct_values_table_stats select col_id, distinct_values from db_custscience_interns.col_42_DB_CUSTBASE_PRODREFRESH_ods_cust_demg_t_distinct_values_table_stats ;</v>
      </c>
      <c r="AR53" t="s">
        <v>5010</v>
      </c>
      <c r="AT53" s="212" t="s">
        <v>5011</v>
      </c>
      <c r="AU53" s="212">
        <v>47</v>
      </c>
      <c r="AV53" s="212">
        <v>10</v>
      </c>
      <c r="AX53" s="16" t="str">
        <f t="shared" si="12"/>
        <v>drop table db_custscience_interns.col_42_DB_CUSTBASE_PRODREFRESH_ods_cust_demg_t_distinct_values_table_stats;</v>
      </c>
      <c r="AY53" t="s">
        <v>5012</v>
      </c>
      <c r="BA53" s="16" t="str">
        <f t="shared" si="13"/>
        <v>create table db_custscience_interns.col_42_DB_CUSTBASE_PRODREFRESH_ods_cust_demg_t_null_value_count_table_stats (col_id int, null_value_count bigint) Row format delimited Fields terminated by '\t' Lines terminated by '\n'  Stored as textfile ;</v>
      </c>
      <c r="BB53" t="s">
        <v>5013</v>
      </c>
      <c r="BE53" s="16" t="str">
        <f t="shared" si="4"/>
        <v xml:space="preserve">insert into table db_custscience_interns.col_42_DB_CUSTBASE_PRODREFRESH_ods_cust_demg_t_null_value_count_table_stats select '42' as col_id, count (cust_key) as null_value_count where MSA_CODE  IS NULL </v>
      </c>
      <c r="BF53" t="s">
        <v>5014</v>
      </c>
      <c r="BI53" s="16" t="str">
        <f t="shared" si="14"/>
        <v>insert into table db_custscience_interns.SUMMARY_of_DB_CUSTBASE_PRODREFRESH_ods_cust_demg_t_null_value_count_table_stats select col_id, null_value_count from db_custscience_interns.col_42_DB_CUSTBASE_PRODREFRESH_ods_cust_demg_t_null_value_count_table_stats ;</v>
      </c>
      <c r="BJ53" t="s">
        <v>5015</v>
      </c>
      <c r="BL53" s="212" t="s">
        <v>5016</v>
      </c>
      <c r="BM53" s="212">
        <v>47</v>
      </c>
      <c r="BN53" s="212">
        <v>16123249</v>
      </c>
      <c r="BP53" s="16" t="str">
        <f t="shared" si="15"/>
        <v>drop table db_custscience_interns.col_42_DB_CUSTBASE_PRODREFRESH_ods_cust_demg_t_null_value_count_table_stats ;</v>
      </c>
      <c r="BQ53" t="s">
        <v>5017</v>
      </c>
    </row>
    <row r="54" spans="1:69">
      <c r="A54" s="222" t="s">
        <v>5018</v>
      </c>
      <c r="B54" s="16" t="str">
        <f t="shared" si="18"/>
        <v>new_credit_range    bigint                                  </v>
      </c>
      <c r="C54" s="20">
        <f t="shared" si="19"/>
        <v>18</v>
      </c>
      <c r="D54" s="20">
        <f t="shared" si="20"/>
        <v>20</v>
      </c>
      <c r="E54" s="20"/>
      <c r="F54" s="20"/>
      <c r="G54" s="36" t="str">
        <f t="shared" si="16"/>
        <v>NEW_CREDIT_RANGE </v>
      </c>
      <c r="H54" s="36" t="str">
        <f t="shared" si="17"/>
        <v>bigint                                  </v>
      </c>
      <c r="I54" s="226">
        <v>43</v>
      </c>
      <c r="J54" s="224">
        <f t="shared" si="2"/>
        <v>8</v>
      </c>
      <c r="K54" s="224">
        <f t="shared" si="3"/>
        <v>16123249</v>
      </c>
      <c r="N54" s="169"/>
      <c r="O54" s="169"/>
      <c r="P54" s="169"/>
      <c r="R54" s="164"/>
      <c r="S54" s="164"/>
      <c r="T54" s="164"/>
      <c r="U54" s="164"/>
      <c r="V54" s="164"/>
      <c r="W54" s="164"/>
      <c r="X54" s="164"/>
      <c r="Y54" s="164"/>
      <c r="Z54" s="164"/>
      <c r="AA54" s="164"/>
      <c r="AB54" s="164"/>
      <c r="AC54" s="164"/>
      <c r="AD54" s="164"/>
      <c r="AE54" s="164"/>
      <c r="AF54" s="164"/>
      <c r="AG54" s="164"/>
      <c r="AH54" s="197" t="str">
        <f t="shared" si="21"/>
        <v>col_43</v>
      </c>
      <c r="AI54" s="196" t="str">
        <f t="shared" si="9"/>
        <v>create table db_custscience_interns.col_43_DB_CUSTBASE_PRODREFRESH_ods_cust_demg_t_distinct_values_table_stats (col_id int, distinct_values bigint) Row format delimited Fields terminated by '\t' Lines terminated by '\n'  Stored as textfile ;</v>
      </c>
      <c r="AJ54" t="s">
        <v>5019</v>
      </c>
      <c r="AM54" s="16" t="str">
        <f t="shared" si="10"/>
        <v>insert into table db_custscience_interns.col_43_DB_CUSTBASE_PRODREFRESH_ods_cust_demg_t_distinct_values_table_stats select '43' as col_id, count (distinct NEW_CREDIT_RANGE ) as distinct_values</v>
      </c>
      <c r="AN54" t="s">
        <v>5020</v>
      </c>
      <c r="AQ54" s="16" t="str">
        <f t="shared" si="11"/>
        <v>insert into table db_custscience_interns.SUMMARY_of_DB_CUSTBASE_PRODREFRESH_ods_cust_demg_t_distinct_values_table_stats select col_id, distinct_values from db_custscience_interns.col_43_DB_CUSTBASE_PRODREFRESH_ods_cust_demg_t_distinct_values_table_stats ;</v>
      </c>
      <c r="AR54" t="s">
        <v>5021</v>
      </c>
      <c r="AT54" s="212" t="s">
        <v>5022</v>
      </c>
      <c r="AU54" s="212">
        <v>48</v>
      </c>
      <c r="AV54" s="212">
        <v>1</v>
      </c>
      <c r="AX54" s="16" t="str">
        <f t="shared" si="12"/>
        <v>drop table db_custscience_interns.col_43_DB_CUSTBASE_PRODREFRESH_ods_cust_demg_t_distinct_values_table_stats;</v>
      </c>
      <c r="AY54" t="s">
        <v>5023</v>
      </c>
      <c r="BA54" s="16" t="str">
        <f t="shared" si="13"/>
        <v>create table db_custscience_interns.col_43_DB_CUSTBASE_PRODREFRESH_ods_cust_demg_t_null_value_count_table_stats (col_id int, null_value_count bigint) Row format delimited Fields terminated by '\t' Lines terminated by '\n'  Stored as textfile ;</v>
      </c>
      <c r="BB54" t="s">
        <v>5024</v>
      </c>
      <c r="BE54" s="16" t="str">
        <f t="shared" si="4"/>
        <v xml:space="preserve">insert into table db_custscience_interns.col_43_DB_CUSTBASE_PRODREFRESH_ods_cust_demg_t_null_value_count_table_stats select '43' as col_id, count (cust_key) as null_value_count where NEW_CREDIT_RANGE  IS NULL </v>
      </c>
      <c r="BF54" t="s">
        <v>5025</v>
      </c>
      <c r="BI54" s="16" t="str">
        <f t="shared" si="14"/>
        <v>insert into table db_custscience_interns.SUMMARY_of_DB_CUSTBASE_PRODREFRESH_ods_cust_demg_t_null_value_count_table_stats select col_id, null_value_count from db_custscience_interns.col_43_DB_CUSTBASE_PRODREFRESH_ods_cust_demg_t_null_value_count_table_stats ;</v>
      </c>
      <c r="BJ54" t="s">
        <v>5026</v>
      </c>
      <c r="BL54" s="212" t="s">
        <v>5027</v>
      </c>
      <c r="BM54" s="212">
        <v>48</v>
      </c>
      <c r="BN54" s="212">
        <v>48991836</v>
      </c>
      <c r="BP54" s="16" t="str">
        <f t="shared" si="15"/>
        <v>drop table db_custscience_interns.col_43_DB_CUSTBASE_PRODREFRESH_ods_cust_demg_t_null_value_count_table_stats ;</v>
      </c>
      <c r="BQ54" t="s">
        <v>5028</v>
      </c>
    </row>
    <row r="55" spans="1:69">
      <c r="A55" s="222" t="s">
        <v>5029</v>
      </c>
      <c r="B55" s="16" t="str">
        <f t="shared" si="18"/>
        <v>nm1_birthdate       string                                  </v>
      </c>
      <c r="C55" s="20">
        <f t="shared" si="19"/>
        <v>14</v>
      </c>
      <c r="D55" s="20">
        <f t="shared" si="20"/>
        <v>16</v>
      </c>
      <c r="E55" s="20"/>
      <c r="F55" s="20"/>
      <c r="G55" s="36" t="str">
        <f t="shared" si="16"/>
        <v>NM1_BIRTHDATE</v>
      </c>
      <c r="H55" s="36" t="str">
        <f t="shared" si="17"/>
        <v>    string                                  </v>
      </c>
      <c r="I55" s="226">
        <v>44</v>
      </c>
      <c r="J55" s="224">
        <f t="shared" si="2"/>
        <v>1370</v>
      </c>
      <c r="K55" s="224">
        <f t="shared" si="3"/>
        <v>14815106</v>
      </c>
      <c r="N55" s="169"/>
      <c r="O55" s="169"/>
      <c r="P55" s="169"/>
      <c r="R55" s="164"/>
      <c r="S55" s="164"/>
      <c r="T55" s="164"/>
      <c r="U55" s="164"/>
      <c r="V55" s="164"/>
      <c r="W55" s="164"/>
      <c r="X55" s="164"/>
      <c r="Y55" s="164"/>
      <c r="Z55" s="164"/>
      <c r="AA55" s="164"/>
      <c r="AB55" s="164"/>
      <c r="AC55" s="164"/>
      <c r="AD55" s="164"/>
      <c r="AE55" s="164"/>
      <c r="AF55" s="164"/>
      <c r="AG55" s="164"/>
      <c r="AH55" s="197" t="str">
        <f t="shared" si="21"/>
        <v>col_44</v>
      </c>
      <c r="AI55" s="196" t="str">
        <f t="shared" si="9"/>
        <v>create table db_custscience_interns.col_44_DB_CUSTBASE_PRODREFRESH_ods_cust_demg_t_distinct_values_table_stats (col_id int, distinct_values bigint) Row format delimited Fields terminated by '\t' Lines terminated by '\n'  Stored as textfile ;</v>
      </c>
      <c r="AJ55" t="s">
        <v>5030</v>
      </c>
      <c r="AM55" s="16" t="str">
        <f t="shared" si="10"/>
        <v>insert into table db_custscience_interns.col_44_DB_CUSTBASE_PRODREFRESH_ods_cust_demg_t_distinct_values_table_stats select '44' as col_id, count (distinct NM1_BIRTHDATE) as distinct_values</v>
      </c>
      <c r="AN55" t="s">
        <v>5031</v>
      </c>
      <c r="AQ55" s="16" t="str">
        <f t="shared" si="11"/>
        <v>insert into table db_custscience_interns.SUMMARY_of_DB_CUSTBASE_PRODREFRESH_ods_cust_demg_t_distinct_values_table_stats select col_id, distinct_values from db_custscience_interns.col_44_DB_CUSTBASE_PRODREFRESH_ods_cust_demg_t_distinct_values_table_stats ;</v>
      </c>
      <c r="AR55" t="s">
        <v>5032</v>
      </c>
      <c r="AT55" s="212" t="s">
        <v>5033</v>
      </c>
      <c r="AU55" s="212">
        <v>49</v>
      </c>
      <c r="AV55" s="212">
        <v>903</v>
      </c>
      <c r="AX55" s="16" t="str">
        <f t="shared" si="12"/>
        <v>drop table db_custscience_interns.col_44_DB_CUSTBASE_PRODREFRESH_ods_cust_demg_t_distinct_values_table_stats;</v>
      </c>
      <c r="AY55" t="s">
        <v>5034</v>
      </c>
      <c r="BA55" s="16" t="str">
        <f t="shared" si="13"/>
        <v>create table db_custscience_interns.col_44_DB_CUSTBASE_PRODREFRESH_ods_cust_demg_t_null_value_count_table_stats (col_id int, null_value_count bigint) Row format delimited Fields terminated by '\t' Lines terminated by '\n'  Stored as textfile ;</v>
      </c>
      <c r="BB55" t="s">
        <v>5035</v>
      </c>
      <c r="BE55" s="16" t="str">
        <f t="shared" si="4"/>
        <v xml:space="preserve">insert into table db_custscience_interns.col_44_DB_CUSTBASE_PRODREFRESH_ods_cust_demg_t_null_value_count_table_stats select '44' as col_id, count (cust_key) as null_value_count where NM1_BIRTHDATE IS NULL </v>
      </c>
      <c r="BF55" t="s">
        <v>5036</v>
      </c>
      <c r="BI55" s="16" t="str">
        <f t="shared" si="14"/>
        <v>insert into table db_custscience_interns.SUMMARY_of_DB_CUSTBASE_PRODREFRESH_ods_cust_demg_t_null_value_count_table_stats select col_id, null_value_count from db_custscience_interns.col_44_DB_CUSTBASE_PRODREFRESH_ods_cust_demg_t_null_value_count_table_stats ;</v>
      </c>
      <c r="BJ55" t="s">
        <v>5037</v>
      </c>
      <c r="BL55" s="212" t="s">
        <v>5038</v>
      </c>
      <c r="BM55" s="212">
        <v>49</v>
      </c>
      <c r="BN55" s="212">
        <v>7795273</v>
      </c>
      <c r="BP55" s="16" t="str">
        <f t="shared" si="15"/>
        <v>drop table db_custscience_interns.col_44_DB_CUSTBASE_PRODREFRESH_ods_cust_demg_t_null_value_count_table_stats ;</v>
      </c>
      <c r="BQ55" t="s">
        <v>5039</v>
      </c>
    </row>
    <row r="56" spans="1:69">
      <c r="A56" s="222" t="s">
        <v>5040</v>
      </c>
      <c r="B56" s="16" t="str">
        <f t="shared" si="18"/>
        <v>nm1_gender          string                                  </v>
      </c>
      <c r="C56" s="20">
        <f t="shared" si="19"/>
        <v>12</v>
      </c>
      <c r="D56" s="20">
        <f t="shared" si="20"/>
        <v>14</v>
      </c>
      <c r="E56" s="20"/>
      <c r="F56" s="20"/>
      <c r="G56" s="36" t="str">
        <f t="shared" si="16"/>
        <v>NM1_GENDER </v>
      </c>
      <c r="H56" s="36" t="str">
        <f t="shared" si="17"/>
        <v>      string                                  </v>
      </c>
      <c r="I56" s="226">
        <v>45</v>
      </c>
      <c r="J56" s="224">
        <f t="shared" si="2"/>
        <v>3</v>
      </c>
      <c r="K56" s="224">
        <f t="shared" si="3"/>
        <v>9348111</v>
      </c>
      <c r="N56" s="169"/>
      <c r="O56" s="169"/>
      <c r="P56" s="169"/>
      <c r="R56" s="164"/>
      <c r="S56" s="164"/>
      <c r="T56" s="164"/>
      <c r="U56" s="164"/>
      <c r="V56" s="164"/>
      <c r="W56" s="164"/>
      <c r="X56" s="164"/>
      <c r="Y56" s="164"/>
      <c r="Z56" s="164"/>
      <c r="AA56" s="164"/>
      <c r="AB56" s="164"/>
      <c r="AC56" s="164"/>
      <c r="AD56" s="164"/>
      <c r="AE56" s="164"/>
      <c r="AF56" s="164"/>
      <c r="AG56" s="164"/>
      <c r="AH56" s="197" t="str">
        <f t="shared" si="21"/>
        <v>col_45</v>
      </c>
      <c r="AI56" s="196" t="str">
        <f t="shared" si="9"/>
        <v>create table db_custscience_interns.col_45_DB_CUSTBASE_PRODREFRESH_ods_cust_demg_t_distinct_values_table_stats (col_id int, distinct_values bigint) Row format delimited Fields terminated by '\t' Lines terminated by '\n'  Stored as textfile ;</v>
      </c>
      <c r="AJ56" t="s">
        <v>5041</v>
      </c>
      <c r="AM56" s="16" t="str">
        <f t="shared" si="10"/>
        <v>insert into table db_custscience_interns.col_45_DB_CUSTBASE_PRODREFRESH_ods_cust_demg_t_distinct_values_table_stats select '45' as col_id, count (distinct NM1_GENDER ) as distinct_values</v>
      </c>
      <c r="AN56" t="s">
        <v>5042</v>
      </c>
      <c r="AQ56" s="16" t="str">
        <f t="shared" si="11"/>
        <v>insert into table db_custscience_interns.SUMMARY_of_DB_CUSTBASE_PRODREFRESH_ods_cust_demg_t_distinct_values_table_stats select col_id, distinct_values from db_custscience_interns.col_45_DB_CUSTBASE_PRODREFRESH_ods_cust_demg_t_distinct_values_table_stats ;</v>
      </c>
      <c r="AR56" t="s">
        <v>5043</v>
      </c>
      <c r="AT56" s="212" t="s">
        <v>5044</v>
      </c>
      <c r="AU56" s="212">
        <v>50</v>
      </c>
      <c r="AV56" s="212">
        <v>482</v>
      </c>
      <c r="AX56" s="16" t="str">
        <f t="shared" si="12"/>
        <v>drop table db_custscience_interns.col_45_DB_CUSTBASE_PRODREFRESH_ods_cust_demg_t_distinct_values_table_stats;</v>
      </c>
      <c r="AY56" t="s">
        <v>5045</v>
      </c>
      <c r="BA56" s="16" t="str">
        <f t="shared" si="13"/>
        <v>create table db_custscience_interns.col_45_DB_CUSTBASE_PRODREFRESH_ods_cust_demg_t_null_value_count_table_stats (col_id int, null_value_count bigint) Row format delimited Fields terminated by '\t' Lines terminated by '\n'  Stored as textfile ;</v>
      </c>
      <c r="BB56" t="s">
        <v>5046</v>
      </c>
      <c r="BE56" s="16" t="str">
        <f t="shared" si="4"/>
        <v xml:space="preserve">insert into table db_custscience_interns.col_45_DB_CUSTBASE_PRODREFRESH_ods_cust_demg_t_null_value_count_table_stats select '45' as col_id, count (cust_key) as null_value_count where NM1_GENDER  IS NULL </v>
      </c>
      <c r="BF56" t="s">
        <v>5047</v>
      </c>
      <c r="BI56" s="16" t="str">
        <f t="shared" si="14"/>
        <v>insert into table db_custscience_interns.SUMMARY_of_DB_CUSTBASE_PRODREFRESH_ods_cust_demg_t_null_value_count_table_stats select col_id, null_value_count from db_custscience_interns.col_45_DB_CUSTBASE_PRODREFRESH_ods_cust_demg_t_null_value_count_table_stats ;</v>
      </c>
      <c r="BJ56" t="s">
        <v>5048</v>
      </c>
      <c r="BL56" s="212" t="s">
        <v>5049</v>
      </c>
      <c r="BM56" s="212">
        <v>50</v>
      </c>
      <c r="BN56" s="212">
        <v>7795273</v>
      </c>
      <c r="BP56" s="16" t="str">
        <f t="shared" si="15"/>
        <v>drop table db_custscience_interns.col_45_DB_CUSTBASE_PRODREFRESH_ods_cust_demg_t_null_value_count_table_stats ;</v>
      </c>
      <c r="BQ56" t="s">
        <v>5050</v>
      </c>
    </row>
    <row r="57" spans="1:69">
      <c r="A57" s="222" t="s">
        <v>5051</v>
      </c>
      <c r="B57" s="16" t="str">
        <f t="shared" si="18"/>
        <v>nm1_marital_status  string                                  </v>
      </c>
      <c r="C57" s="20">
        <f t="shared" si="19"/>
        <v>20</v>
      </c>
      <c r="D57" s="20">
        <f t="shared" si="20"/>
        <v>27</v>
      </c>
      <c r="E57" s="20"/>
      <c r="F57" s="20"/>
      <c r="G57" s="36" t="str">
        <f t="shared" si="16"/>
        <v>NM1_MARITAL_STATUS </v>
      </c>
      <c r="H57" s="36" t="str">
        <f t="shared" si="17"/>
        <v>tring                                  </v>
      </c>
      <c r="I57" s="226">
        <v>46</v>
      </c>
      <c r="J57" s="224">
        <f t="shared" si="2"/>
        <v>2</v>
      </c>
      <c r="K57" s="224">
        <f t="shared" si="3"/>
        <v>15512382</v>
      </c>
      <c r="N57" s="169"/>
      <c r="O57" s="169"/>
      <c r="P57" s="169"/>
      <c r="R57" s="164"/>
      <c r="S57" s="164"/>
      <c r="T57" s="164"/>
      <c r="U57" s="164"/>
      <c r="V57" s="164"/>
      <c r="W57" s="164"/>
      <c r="X57" s="164"/>
      <c r="Y57" s="164"/>
      <c r="Z57" s="164"/>
      <c r="AA57" s="164"/>
      <c r="AB57" s="164"/>
      <c r="AC57" s="164"/>
      <c r="AD57" s="164"/>
      <c r="AE57" s="164"/>
      <c r="AF57" s="164"/>
      <c r="AG57" s="164"/>
      <c r="AH57" s="197" t="str">
        <f t="shared" si="21"/>
        <v>col_46</v>
      </c>
      <c r="AI57" s="196" t="str">
        <f t="shared" si="9"/>
        <v>create table db_custscience_interns.col_46_DB_CUSTBASE_PRODREFRESH_ods_cust_demg_t_distinct_values_table_stats (col_id int, distinct_values bigint) Row format delimited Fields terminated by '\t' Lines terminated by '\n'  Stored as textfile ;</v>
      </c>
      <c r="AJ57" t="s">
        <v>5052</v>
      </c>
      <c r="AM57" s="16" t="str">
        <f t="shared" si="10"/>
        <v>insert into table db_custscience_interns.col_46_DB_CUSTBASE_PRODREFRESH_ods_cust_demg_t_distinct_values_table_stats select '46' as col_id, count (distinct NM1_MARITAL_STATUS ) as distinct_values</v>
      </c>
      <c r="AN57" t="s">
        <v>5053</v>
      </c>
      <c r="AQ57" s="16" t="str">
        <f t="shared" si="11"/>
        <v>insert into table db_custscience_interns.SUMMARY_of_DB_CUSTBASE_PRODREFRESH_ods_cust_demg_t_distinct_values_table_stats select col_id, distinct_values from db_custscience_interns.col_46_DB_CUSTBASE_PRODREFRESH_ods_cust_demg_t_distinct_values_table_stats ;</v>
      </c>
      <c r="AR57" t="s">
        <v>5054</v>
      </c>
      <c r="AT57" s="212" t="s">
        <v>5055</v>
      </c>
      <c r="AU57" s="212">
        <v>6</v>
      </c>
      <c r="AV57" s="212">
        <v>58378317</v>
      </c>
      <c r="AX57" s="16" t="str">
        <f t="shared" si="12"/>
        <v>drop table db_custscience_interns.col_46_DB_CUSTBASE_PRODREFRESH_ods_cust_demg_t_distinct_values_table_stats;</v>
      </c>
      <c r="AY57" t="s">
        <v>5056</v>
      </c>
      <c r="BA57" s="16" t="str">
        <f t="shared" si="13"/>
        <v>create table db_custscience_interns.col_46_DB_CUSTBASE_PRODREFRESH_ods_cust_demg_t_null_value_count_table_stats (col_id int, null_value_count bigint) Row format delimited Fields terminated by '\t' Lines terminated by '\n'  Stored as textfile ;</v>
      </c>
      <c r="BB57" t="s">
        <v>5057</v>
      </c>
      <c r="BE57" s="16" t="str">
        <f t="shared" si="4"/>
        <v xml:space="preserve">insert into table db_custscience_interns.col_46_DB_CUSTBASE_PRODREFRESH_ods_cust_demg_t_null_value_count_table_stats select '46' as col_id, count (cust_key) as null_value_count where NM1_MARITAL_STATUS  IS NULL </v>
      </c>
      <c r="BF57" t="s">
        <v>5058</v>
      </c>
      <c r="BI57" s="16" t="str">
        <f t="shared" si="14"/>
        <v>insert into table db_custscience_interns.SUMMARY_of_DB_CUSTBASE_PRODREFRESH_ods_cust_demg_t_null_value_count_table_stats select col_id, null_value_count from db_custscience_interns.col_46_DB_CUSTBASE_PRODREFRESH_ods_cust_demg_t_null_value_count_table_stats ;</v>
      </c>
      <c r="BJ57" t="s">
        <v>5059</v>
      </c>
      <c r="BL57" s="212" t="s">
        <v>5060</v>
      </c>
      <c r="BM57" s="212">
        <v>6</v>
      </c>
      <c r="BN57" s="212">
        <v>0</v>
      </c>
      <c r="BP57" s="16" t="str">
        <f t="shared" si="15"/>
        <v>drop table db_custscience_interns.col_46_DB_CUSTBASE_PRODREFRESH_ods_cust_demg_t_null_value_count_table_stats ;</v>
      </c>
      <c r="BQ57" t="s">
        <v>5061</v>
      </c>
    </row>
    <row r="58" spans="1:69">
      <c r="A58" s="222" t="s">
        <v>5062</v>
      </c>
      <c r="B58" s="16" t="str">
        <f t="shared" si="18"/>
        <v>num_credit_lines    bigint                                  </v>
      </c>
      <c r="C58" s="20">
        <f t="shared" si="19"/>
        <v>18</v>
      </c>
      <c r="D58" s="20">
        <f t="shared" si="20"/>
        <v>20</v>
      </c>
      <c r="E58" s="20"/>
      <c r="F58" s="20"/>
      <c r="G58" s="36" t="str">
        <f t="shared" si="16"/>
        <v>NUM_CREDIT_LINES </v>
      </c>
      <c r="H58" s="36" t="str">
        <f t="shared" si="17"/>
        <v>bigint                                  </v>
      </c>
      <c r="I58" s="226">
        <v>47</v>
      </c>
      <c r="J58" s="224">
        <f t="shared" si="2"/>
        <v>10</v>
      </c>
      <c r="K58" s="224">
        <f t="shared" si="3"/>
        <v>16123249</v>
      </c>
      <c r="N58" s="169"/>
      <c r="O58" s="169"/>
      <c r="P58" s="169"/>
      <c r="R58" s="164"/>
      <c r="S58" s="164"/>
      <c r="T58" s="164"/>
      <c r="U58" s="164"/>
      <c r="V58" s="164"/>
      <c r="W58" s="164"/>
      <c r="X58" s="164"/>
      <c r="Y58" s="164"/>
      <c r="Z58" s="164"/>
      <c r="AA58" s="164"/>
      <c r="AB58" s="164"/>
      <c r="AC58" s="164"/>
      <c r="AD58" s="164"/>
      <c r="AE58" s="164"/>
      <c r="AF58" s="164"/>
      <c r="AG58" s="164"/>
      <c r="AH58" s="197" t="str">
        <f t="shared" si="21"/>
        <v>col_47</v>
      </c>
      <c r="AI58" s="196" t="str">
        <f t="shared" si="9"/>
        <v>create table db_custscience_interns.col_47_DB_CUSTBASE_PRODREFRESH_ods_cust_demg_t_distinct_values_table_stats (col_id int, distinct_values bigint) Row format delimited Fields terminated by '\t' Lines terminated by '\n'  Stored as textfile ;</v>
      </c>
      <c r="AJ58" t="s">
        <v>5063</v>
      </c>
      <c r="AM58" s="16" t="str">
        <f t="shared" si="10"/>
        <v>insert into table db_custscience_interns.col_47_DB_CUSTBASE_PRODREFRESH_ods_cust_demg_t_distinct_values_table_stats select '47' as col_id, count (distinct NUM_CREDIT_LINES ) as distinct_values</v>
      </c>
      <c r="AN58" t="s">
        <v>5064</v>
      </c>
      <c r="AQ58" s="16" t="str">
        <f t="shared" si="11"/>
        <v>insert into table db_custscience_interns.SUMMARY_of_DB_CUSTBASE_PRODREFRESH_ods_cust_demg_t_distinct_values_table_stats select col_id, distinct_values from db_custscience_interns.col_47_DB_CUSTBASE_PRODREFRESH_ods_cust_demg_t_distinct_values_table_stats ;</v>
      </c>
      <c r="AR58" t="s">
        <v>5065</v>
      </c>
      <c r="AT58" s="212" t="s">
        <v>5066</v>
      </c>
      <c r="AU58" s="212">
        <v>51</v>
      </c>
      <c r="AV58" s="212">
        <v>707</v>
      </c>
      <c r="AX58" s="16" t="str">
        <f t="shared" si="12"/>
        <v>drop table db_custscience_interns.col_47_DB_CUSTBASE_PRODREFRESH_ods_cust_demg_t_distinct_values_table_stats;</v>
      </c>
      <c r="AY58" t="s">
        <v>5067</v>
      </c>
      <c r="BA58" s="16" t="str">
        <f t="shared" si="13"/>
        <v>create table db_custscience_interns.col_47_DB_CUSTBASE_PRODREFRESH_ods_cust_demg_t_null_value_count_table_stats (col_id int, null_value_count bigint) Row format delimited Fields terminated by '\t' Lines terminated by '\n'  Stored as textfile ;</v>
      </c>
      <c r="BB58" t="s">
        <v>5068</v>
      </c>
      <c r="BE58" s="16" t="str">
        <f t="shared" si="4"/>
        <v xml:space="preserve">insert into table db_custscience_interns.col_47_DB_CUSTBASE_PRODREFRESH_ods_cust_demg_t_null_value_count_table_stats select '47' as col_id, count (cust_key) as null_value_count where NUM_CREDIT_LINES  IS NULL </v>
      </c>
      <c r="BF58" t="s">
        <v>5069</v>
      </c>
      <c r="BI58" s="16" t="str">
        <f t="shared" si="14"/>
        <v>insert into table db_custscience_interns.SUMMARY_of_DB_CUSTBASE_PRODREFRESH_ods_cust_demg_t_null_value_count_table_stats select col_id, null_value_count from db_custscience_interns.col_47_DB_CUSTBASE_PRODREFRESH_ods_cust_demg_t_null_value_count_table_stats ;</v>
      </c>
      <c r="BJ58" t="s">
        <v>5070</v>
      </c>
      <c r="BL58" s="212" t="s">
        <v>5071</v>
      </c>
      <c r="BM58" s="212">
        <v>51</v>
      </c>
      <c r="BN58" s="212">
        <v>7795273</v>
      </c>
      <c r="BP58" s="16" t="str">
        <f t="shared" si="15"/>
        <v>drop table db_custscience_interns.col_47_DB_CUSTBASE_PRODREFRESH_ods_cust_demg_t_null_value_count_table_stats ;</v>
      </c>
      <c r="BQ58" t="s">
        <v>5072</v>
      </c>
    </row>
    <row r="59" spans="1:69">
      <c r="A59" s="222" t="s">
        <v>5073</v>
      </c>
      <c r="B59" s="16" t="str">
        <f t="shared" si="18"/>
        <v>premium_bank_card   string                                  </v>
      </c>
      <c r="C59" s="20">
        <f t="shared" si="19"/>
        <v>18</v>
      </c>
      <c r="D59" s="20">
        <f t="shared" si="20"/>
        <v>20</v>
      </c>
      <c r="E59" s="20"/>
      <c r="F59" s="20"/>
      <c r="G59" s="36" t="str">
        <f t="shared" si="16"/>
        <v>PREMIUM_BANK_CARD</v>
      </c>
      <c r="H59" s="36" t="str">
        <f t="shared" si="17"/>
        <v>string                                  </v>
      </c>
      <c r="I59" s="226">
        <v>48</v>
      </c>
      <c r="J59" s="224">
        <f t="shared" si="2"/>
        <v>1</v>
      </c>
      <c r="K59" s="224">
        <f t="shared" si="3"/>
        <v>48991836</v>
      </c>
      <c r="N59" s="169"/>
      <c r="O59" s="169"/>
      <c r="P59" s="169"/>
      <c r="R59" s="164"/>
      <c r="S59" s="164"/>
      <c r="T59" s="164"/>
      <c r="U59" s="164"/>
      <c r="V59" s="164"/>
      <c r="W59" s="164"/>
      <c r="X59" s="164"/>
      <c r="Y59" s="164"/>
      <c r="Z59" s="164"/>
      <c r="AA59" s="164"/>
      <c r="AB59" s="164"/>
      <c r="AC59" s="164"/>
      <c r="AD59" s="164"/>
      <c r="AE59" s="164"/>
      <c r="AF59" s="164"/>
      <c r="AG59" s="164"/>
      <c r="AH59" s="197" t="str">
        <f t="shared" si="21"/>
        <v>col_48</v>
      </c>
      <c r="AI59" s="196" t="str">
        <f t="shared" si="9"/>
        <v>create table db_custscience_interns.col_48_DB_CUSTBASE_PRODREFRESH_ods_cust_demg_t_distinct_values_table_stats (col_id int, distinct_values bigint) Row format delimited Fields terminated by '\t' Lines terminated by '\n'  Stored as textfile ;</v>
      </c>
      <c r="AJ59" t="s">
        <v>5074</v>
      </c>
      <c r="AM59" s="16" t="str">
        <f t="shared" si="10"/>
        <v>insert into table db_custscience_interns.col_48_DB_CUSTBASE_PRODREFRESH_ods_cust_demg_t_distinct_values_table_stats select '48' as col_id, count (distinct PREMIUM_BANK_CARD) as distinct_values</v>
      </c>
      <c r="AN59" t="s">
        <v>5075</v>
      </c>
      <c r="AQ59" s="16" t="str">
        <f t="shared" si="11"/>
        <v>insert into table db_custscience_interns.SUMMARY_of_DB_CUSTBASE_PRODREFRESH_ods_cust_demg_t_distinct_values_table_stats select col_id, distinct_values from db_custscience_interns.col_48_DB_CUSTBASE_PRODREFRESH_ods_cust_demg_t_distinct_values_table_stats ;</v>
      </c>
      <c r="AR59" t="s">
        <v>5076</v>
      </c>
      <c r="AT59" s="212" t="s">
        <v>5077</v>
      </c>
      <c r="AU59" s="212">
        <v>52</v>
      </c>
      <c r="AV59" s="212">
        <v>1</v>
      </c>
      <c r="AX59" s="16" t="str">
        <f t="shared" si="12"/>
        <v>drop table db_custscience_interns.col_48_DB_CUSTBASE_PRODREFRESH_ods_cust_demg_t_distinct_values_table_stats;</v>
      </c>
      <c r="AY59" t="s">
        <v>5078</v>
      </c>
      <c r="BA59" s="16" t="str">
        <f t="shared" si="13"/>
        <v>create table db_custscience_interns.col_48_DB_CUSTBASE_PRODREFRESH_ods_cust_demg_t_null_value_count_table_stats (col_id int, null_value_count bigint) Row format delimited Fields terminated by '\t' Lines terminated by '\n'  Stored as textfile ;</v>
      </c>
      <c r="BB59" t="s">
        <v>5079</v>
      </c>
      <c r="BE59" s="16" t="str">
        <f t="shared" si="4"/>
        <v xml:space="preserve">insert into table db_custscience_interns.col_48_DB_CUSTBASE_PRODREFRESH_ods_cust_demg_t_null_value_count_table_stats select '48' as col_id, count (cust_key) as null_value_count where PREMIUM_BANK_CARD IS NULL </v>
      </c>
      <c r="BF59" t="s">
        <v>5080</v>
      </c>
      <c r="BI59" s="16" t="str">
        <f t="shared" si="14"/>
        <v>insert into table db_custscience_interns.SUMMARY_of_DB_CUSTBASE_PRODREFRESH_ods_cust_demg_t_null_value_count_table_stats select col_id, null_value_count from db_custscience_interns.col_48_DB_CUSTBASE_PRODREFRESH_ods_cust_demg_t_null_value_count_table_stats ;</v>
      </c>
      <c r="BJ59" t="s">
        <v>5081</v>
      </c>
      <c r="BL59" s="212" t="s">
        <v>5082</v>
      </c>
      <c r="BM59" s="212">
        <v>52</v>
      </c>
      <c r="BN59" s="212">
        <v>32240843</v>
      </c>
      <c r="BP59" s="16" t="str">
        <f t="shared" si="15"/>
        <v>drop table db_custscience_interns.col_48_DB_CUSTBASE_PRODREFRESH_ods_cust_demg_t_null_value_count_table_stats ;</v>
      </c>
      <c r="BQ59" t="s">
        <v>5083</v>
      </c>
    </row>
    <row r="60" spans="1:69">
      <c r="A60" s="222" t="s">
        <v>5084</v>
      </c>
      <c r="B60" s="16" t="str">
        <f t="shared" si="18"/>
        <v>prob_ordering_through_internet bigint                                  </v>
      </c>
      <c r="C60" s="20">
        <f t="shared" si="19"/>
        <v>31</v>
      </c>
      <c r="D60" s="20">
        <f t="shared" si="20"/>
        <v>38</v>
      </c>
      <c r="E60" s="20"/>
      <c r="F60" s="20"/>
      <c r="G60" s="36" t="str">
        <f t="shared" si="16"/>
        <v>PROB_ORDERING_THROUGH_INTERNET</v>
      </c>
      <c r="H60" s="36" t="str">
        <f t="shared" si="17"/>
        <v>igint                                  </v>
      </c>
      <c r="I60" s="226">
        <v>49</v>
      </c>
      <c r="J60" s="224">
        <f t="shared" si="2"/>
        <v>903</v>
      </c>
      <c r="K60" s="224">
        <f t="shared" si="3"/>
        <v>7795273</v>
      </c>
      <c r="N60" s="169"/>
      <c r="O60" s="169"/>
      <c r="P60" s="169"/>
      <c r="R60" s="164"/>
      <c r="S60" s="164"/>
      <c r="T60" s="164"/>
      <c r="U60" s="164"/>
      <c r="V60" s="164"/>
      <c r="W60" s="164"/>
      <c r="X60" s="164"/>
      <c r="Y60" s="164"/>
      <c r="Z60" s="164"/>
      <c r="AA60" s="164"/>
      <c r="AB60" s="164"/>
      <c r="AC60" s="164"/>
      <c r="AD60" s="164"/>
      <c r="AE60" s="164"/>
      <c r="AF60" s="164"/>
      <c r="AG60" s="164"/>
      <c r="AH60" s="197" t="str">
        <f t="shared" si="21"/>
        <v>col_49</v>
      </c>
      <c r="AI60" s="196" t="str">
        <f t="shared" si="9"/>
        <v>create table db_custscience_interns.col_49_DB_CUSTBASE_PRODREFRESH_ods_cust_demg_t_distinct_values_table_stats (col_id int, distinct_values bigint) Row format delimited Fields terminated by '\t' Lines terminated by '\n'  Stored as textfile ;</v>
      </c>
      <c r="AJ60" t="s">
        <v>5085</v>
      </c>
      <c r="AM60" s="16" t="str">
        <f t="shared" si="10"/>
        <v>insert into table db_custscience_interns.col_49_DB_CUSTBASE_PRODREFRESH_ods_cust_demg_t_distinct_values_table_stats select '49' as col_id, count (distinct PROB_ORDERING_THROUGH_INTERNET) as distinct_values</v>
      </c>
      <c r="AN60" t="s">
        <v>5086</v>
      </c>
      <c r="AQ60" s="16" t="str">
        <f t="shared" si="11"/>
        <v>insert into table db_custscience_interns.SUMMARY_of_DB_CUSTBASE_PRODREFRESH_ods_cust_demg_t_distinct_values_table_stats select col_id, distinct_values from db_custscience_interns.col_49_DB_CUSTBASE_PRODREFRESH_ods_cust_demg_t_distinct_values_table_stats ;</v>
      </c>
      <c r="AR60" t="s">
        <v>5087</v>
      </c>
      <c r="AT60" s="212" t="s">
        <v>5088</v>
      </c>
      <c r="AU60" s="212">
        <v>53</v>
      </c>
      <c r="AV60" s="212">
        <v>9</v>
      </c>
      <c r="AX60" s="16" t="str">
        <f t="shared" si="12"/>
        <v>drop table db_custscience_interns.col_49_DB_CUSTBASE_PRODREFRESH_ods_cust_demg_t_distinct_values_table_stats;</v>
      </c>
      <c r="AY60" t="s">
        <v>5089</v>
      </c>
      <c r="BA60" s="16" t="str">
        <f t="shared" si="13"/>
        <v>create table db_custscience_interns.col_49_DB_CUSTBASE_PRODREFRESH_ods_cust_demg_t_null_value_count_table_stats (col_id int, null_value_count bigint) Row format delimited Fields terminated by '\t' Lines terminated by '\n'  Stored as textfile ;</v>
      </c>
      <c r="BB60" t="s">
        <v>5090</v>
      </c>
      <c r="BE60" s="16" t="str">
        <f t="shared" si="4"/>
        <v xml:space="preserve">insert into table db_custscience_interns.col_49_DB_CUSTBASE_PRODREFRESH_ods_cust_demg_t_null_value_count_table_stats select '49' as col_id, count (cust_key) as null_value_count where PROB_ORDERING_THROUGH_INTERNET IS NULL </v>
      </c>
      <c r="BF60" t="s">
        <v>5091</v>
      </c>
      <c r="BI60" s="16" t="str">
        <f t="shared" si="14"/>
        <v>insert into table db_custscience_interns.SUMMARY_of_DB_CUSTBASE_PRODREFRESH_ods_cust_demg_t_null_value_count_table_stats select col_id, null_value_count from db_custscience_interns.col_49_DB_CUSTBASE_PRODREFRESH_ods_cust_demg_t_null_value_count_table_stats ;</v>
      </c>
      <c r="BJ60" t="s">
        <v>5092</v>
      </c>
      <c r="BL60" s="212" t="s">
        <v>5093</v>
      </c>
      <c r="BM60" s="212">
        <v>53</v>
      </c>
      <c r="BN60" s="212">
        <v>4819049</v>
      </c>
      <c r="BP60" s="16" t="str">
        <f t="shared" si="15"/>
        <v>drop table db_custscience_interns.col_49_DB_CUSTBASE_PRODREFRESH_ods_cust_demg_t_null_value_count_table_stats ;</v>
      </c>
      <c r="BQ60" t="s">
        <v>5094</v>
      </c>
    </row>
    <row r="61" spans="1:69">
      <c r="A61" s="222" t="s">
        <v>5095</v>
      </c>
      <c r="B61" s="16" t="str">
        <f t="shared" si="18"/>
        <v>prob_ordering_through_mail bigint                                  </v>
      </c>
      <c r="C61" s="20">
        <f t="shared" si="19"/>
        <v>27</v>
      </c>
      <c r="D61" s="20">
        <f t="shared" si="20"/>
        <v>34</v>
      </c>
      <c r="E61" s="20"/>
      <c r="F61" s="20"/>
      <c r="G61" s="36" t="str">
        <f t="shared" si="16"/>
        <v>PROB_ORDERING_THROUGH_MAIL</v>
      </c>
      <c r="H61" s="36" t="str">
        <f t="shared" si="17"/>
        <v>igint                                  </v>
      </c>
      <c r="I61" s="226">
        <v>50</v>
      </c>
      <c r="J61" s="224">
        <f t="shared" si="2"/>
        <v>482</v>
      </c>
      <c r="K61" s="224">
        <f t="shared" si="3"/>
        <v>7795273</v>
      </c>
      <c r="N61" s="169"/>
      <c r="O61" s="169"/>
      <c r="P61" s="169"/>
      <c r="R61" s="164"/>
      <c r="S61" s="164"/>
      <c r="T61" s="164"/>
      <c r="U61" s="164"/>
      <c r="V61" s="164"/>
      <c r="W61" s="164"/>
      <c r="X61" s="164"/>
      <c r="Y61" s="164"/>
      <c r="Z61" s="164"/>
      <c r="AA61" s="164"/>
      <c r="AB61" s="164"/>
      <c r="AC61" s="164"/>
      <c r="AD61" s="164"/>
      <c r="AE61" s="164"/>
      <c r="AF61" s="164"/>
      <c r="AG61" s="164"/>
      <c r="AH61" s="197" t="str">
        <f t="shared" si="21"/>
        <v>col_50</v>
      </c>
      <c r="AI61" s="196" t="str">
        <f t="shared" si="9"/>
        <v>create table db_custscience_interns.col_50_DB_CUSTBASE_PRODREFRESH_ods_cust_demg_t_distinct_values_table_stats (col_id int, distinct_values bigint) Row format delimited Fields terminated by '\t' Lines terminated by '\n'  Stored as textfile ;</v>
      </c>
      <c r="AJ61" t="s">
        <v>5096</v>
      </c>
      <c r="AM61" s="16" t="str">
        <f t="shared" si="10"/>
        <v>insert into table db_custscience_interns.col_50_DB_CUSTBASE_PRODREFRESH_ods_cust_demg_t_distinct_values_table_stats select '50' as col_id, count (distinct PROB_ORDERING_THROUGH_MAIL) as distinct_values</v>
      </c>
      <c r="AN61" t="s">
        <v>5097</v>
      </c>
      <c r="AQ61" s="16" t="str">
        <f t="shared" si="11"/>
        <v>insert into table db_custscience_interns.SUMMARY_of_DB_CUSTBASE_PRODREFRESH_ods_cust_demg_t_distinct_values_table_stats select col_id, distinct_values from db_custscience_interns.col_50_DB_CUSTBASE_PRODREFRESH_ods_cust_demg_t_distinct_values_table_stats ;</v>
      </c>
      <c r="AR61" t="s">
        <v>5098</v>
      </c>
      <c r="AT61" s="212" t="s">
        <v>5099</v>
      </c>
      <c r="AU61" s="212">
        <v>54</v>
      </c>
      <c r="AV61" s="212">
        <v>7</v>
      </c>
      <c r="AX61" s="16" t="str">
        <f t="shared" si="12"/>
        <v>drop table db_custscience_interns.col_50_DB_CUSTBASE_PRODREFRESH_ods_cust_demg_t_distinct_values_table_stats;</v>
      </c>
      <c r="AY61" t="s">
        <v>5100</v>
      </c>
      <c r="BA61" s="16" t="str">
        <f t="shared" si="13"/>
        <v>create table db_custscience_interns.col_50_DB_CUSTBASE_PRODREFRESH_ods_cust_demg_t_null_value_count_table_stats (col_id int, null_value_count bigint) Row format delimited Fields terminated by '\t' Lines terminated by '\n'  Stored as textfile ;</v>
      </c>
      <c r="BB61" t="s">
        <v>5101</v>
      </c>
      <c r="BE61" s="16" t="str">
        <f t="shared" si="4"/>
        <v xml:space="preserve">insert into table db_custscience_interns.col_50_DB_CUSTBASE_PRODREFRESH_ods_cust_demg_t_null_value_count_table_stats select '50' as col_id, count (cust_key) as null_value_count where PROB_ORDERING_THROUGH_MAIL IS NULL </v>
      </c>
      <c r="BF61" t="s">
        <v>5102</v>
      </c>
      <c r="BI61" s="16" t="str">
        <f t="shared" si="14"/>
        <v>insert into table db_custscience_interns.SUMMARY_of_DB_CUSTBASE_PRODREFRESH_ods_cust_demg_t_null_value_count_table_stats select col_id, null_value_count from db_custscience_interns.col_50_DB_CUSTBASE_PRODREFRESH_ods_cust_demg_t_null_value_count_table_stats ;</v>
      </c>
      <c r="BJ61" t="s">
        <v>5103</v>
      </c>
      <c r="BL61" s="212" t="s">
        <v>5104</v>
      </c>
      <c r="BM61" s="212">
        <v>54</v>
      </c>
      <c r="BN61" s="212">
        <v>27343061</v>
      </c>
      <c r="BP61" s="16" t="str">
        <f t="shared" si="15"/>
        <v>drop table db_custscience_interns.col_50_DB_CUSTBASE_PRODREFRESH_ods_cust_demg_t_null_value_count_table_stats ;</v>
      </c>
      <c r="BQ61" t="s">
        <v>5105</v>
      </c>
    </row>
    <row r="62" spans="1:69">
      <c r="A62" s="222" t="s">
        <v>5106</v>
      </c>
      <c r="B62" s="16" t="str">
        <f t="shared" si="18"/>
        <v>prob_ordering_through_phone bigint                                  </v>
      </c>
      <c r="C62" s="20">
        <f t="shared" si="19"/>
        <v>28</v>
      </c>
      <c r="D62" s="20">
        <f t="shared" si="20"/>
        <v>35</v>
      </c>
      <c r="E62" s="20"/>
      <c r="F62" s="20"/>
      <c r="G62" s="36" t="str">
        <f t="shared" si="16"/>
        <v>PROB_ORDERING_THROUGH_PHONE</v>
      </c>
      <c r="H62" s="36" t="str">
        <f t="shared" si="17"/>
        <v>igint                                  </v>
      </c>
      <c r="I62" s="226">
        <v>51</v>
      </c>
      <c r="J62" s="224">
        <f t="shared" si="2"/>
        <v>707</v>
      </c>
      <c r="K62" s="224">
        <f t="shared" si="3"/>
        <v>7795273</v>
      </c>
      <c r="N62" s="169"/>
      <c r="O62" s="169"/>
      <c r="P62" s="169"/>
      <c r="R62" s="164"/>
      <c r="S62" s="164"/>
      <c r="T62" s="164"/>
      <c r="U62" s="164"/>
      <c r="V62" s="164"/>
      <c r="W62" s="164"/>
      <c r="X62" s="164"/>
      <c r="Y62" s="164"/>
      <c r="Z62" s="164"/>
      <c r="AA62" s="164"/>
      <c r="AB62" s="164"/>
      <c r="AC62" s="164"/>
      <c r="AD62" s="164"/>
      <c r="AE62" s="164"/>
      <c r="AF62" s="164"/>
      <c r="AG62" s="164"/>
      <c r="AH62" s="197" t="str">
        <f t="shared" si="21"/>
        <v>col_51</v>
      </c>
      <c r="AI62" s="196" t="str">
        <f t="shared" si="9"/>
        <v>create table db_custscience_interns.col_51_DB_CUSTBASE_PRODREFRESH_ods_cust_demg_t_distinct_values_table_stats (col_id int, distinct_values bigint) Row format delimited Fields terminated by '\t' Lines terminated by '\n'  Stored as textfile ;</v>
      </c>
      <c r="AJ62" t="s">
        <v>5107</v>
      </c>
      <c r="AM62" s="16" t="str">
        <f t="shared" si="10"/>
        <v>insert into table db_custscience_interns.col_51_DB_CUSTBASE_PRODREFRESH_ods_cust_demg_t_distinct_values_table_stats select '51' as col_id, count (distinct PROB_ORDERING_THROUGH_PHONE) as distinct_values</v>
      </c>
      <c r="AN62" t="s">
        <v>5108</v>
      </c>
      <c r="AQ62" s="16" t="str">
        <f t="shared" si="11"/>
        <v>insert into table db_custscience_interns.SUMMARY_of_DB_CUSTBASE_PRODREFRESH_ods_cust_demg_t_distinct_values_table_stats select col_id, distinct_values from db_custscience_interns.col_51_DB_CUSTBASE_PRODREFRESH_ods_cust_demg_t_distinct_values_table_stats ;</v>
      </c>
      <c r="AR62" t="s">
        <v>5109</v>
      </c>
      <c r="AT62" s="212" t="s">
        <v>5110</v>
      </c>
      <c r="AU62" s="212">
        <v>55</v>
      </c>
      <c r="AV62" s="212">
        <v>7</v>
      </c>
      <c r="AX62" s="16" t="str">
        <f t="shared" si="12"/>
        <v>drop table db_custscience_interns.col_51_DB_CUSTBASE_PRODREFRESH_ods_cust_demg_t_distinct_values_table_stats;</v>
      </c>
      <c r="AY62" t="s">
        <v>5111</v>
      </c>
      <c r="BA62" s="16" t="str">
        <f t="shared" si="13"/>
        <v>create table db_custscience_interns.col_51_DB_CUSTBASE_PRODREFRESH_ods_cust_demg_t_null_value_count_table_stats (col_id int, null_value_count bigint) Row format delimited Fields terminated by '\t' Lines terminated by '\n'  Stored as textfile ;</v>
      </c>
      <c r="BB62" t="s">
        <v>5112</v>
      </c>
      <c r="BE62" s="16" t="str">
        <f t="shared" si="4"/>
        <v xml:space="preserve">insert into table db_custscience_interns.col_51_DB_CUSTBASE_PRODREFRESH_ods_cust_demg_t_null_value_count_table_stats select '51' as col_id, count (cust_key) as null_value_count where PROB_ORDERING_THROUGH_PHONE IS NULL </v>
      </c>
      <c r="BF62" t="s">
        <v>5113</v>
      </c>
      <c r="BI62" s="16" t="str">
        <f t="shared" si="14"/>
        <v>insert into table db_custscience_interns.SUMMARY_of_DB_CUSTBASE_PRODREFRESH_ods_cust_demg_t_null_value_count_table_stats select col_id, null_value_count from db_custscience_interns.col_51_DB_CUSTBASE_PRODREFRESH_ods_cust_demg_t_null_value_count_table_stats ;</v>
      </c>
      <c r="BJ62" t="s">
        <v>5114</v>
      </c>
      <c r="BL62" s="212" t="s">
        <v>5115</v>
      </c>
      <c r="BM62" s="212">
        <v>55</v>
      </c>
      <c r="BN62" s="212">
        <v>27343061</v>
      </c>
      <c r="BP62" s="16" t="str">
        <f t="shared" si="15"/>
        <v>drop table db_custscience_interns.col_51_DB_CUSTBASE_PRODREFRESH_ods_cust_demg_t_null_value_count_table_stats ;</v>
      </c>
      <c r="BQ62" t="s">
        <v>5116</v>
      </c>
    </row>
    <row r="63" spans="1:69">
      <c r="A63" s="222" t="s">
        <v>5117</v>
      </c>
      <c r="B63" s="16" t="str">
        <f t="shared" si="18"/>
        <v>retail_card         string                                  </v>
      </c>
      <c r="C63" s="20">
        <f t="shared" si="19"/>
        <v>12</v>
      </c>
      <c r="D63" s="20">
        <f t="shared" si="20"/>
        <v>14</v>
      </c>
      <c r="E63" s="20"/>
      <c r="F63" s="20"/>
      <c r="G63" s="36" t="str">
        <f t="shared" si="16"/>
        <v>RETAIL_CARD</v>
      </c>
      <c r="H63" s="36" t="str">
        <f t="shared" si="17"/>
        <v>      string                                  </v>
      </c>
      <c r="I63" s="226">
        <v>52</v>
      </c>
      <c r="J63" s="224">
        <f t="shared" si="2"/>
        <v>1</v>
      </c>
      <c r="K63" s="224">
        <f t="shared" si="3"/>
        <v>32240843</v>
      </c>
      <c r="N63" s="169"/>
      <c r="O63" s="169"/>
      <c r="P63" s="169"/>
      <c r="R63" s="164"/>
      <c r="S63" s="164"/>
      <c r="T63" s="164"/>
      <c r="U63" s="164"/>
      <c r="V63" s="164"/>
      <c r="W63" s="164"/>
      <c r="X63" s="164"/>
      <c r="Y63" s="164"/>
      <c r="Z63" s="164"/>
      <c r="AA63" s="164"/>
      <c r="AB63" s="164"/>
      <c r="AC63" s="164"/>
      <c r="AD63" s="164"/>
      <c r="AE63" s="164"/>
      <c r="AF63" s="164"/>
      <c r="AG63" s="164"/>
      <c r="AH63" s="197" t="str">
        <f t="shared" si="21"/>
        <v>col_52</v>
      </c>
      <c r="AI63" s="196" t="str">
        <f t="shared" si="9"/>
        <v>create table db_custscience_interns.col_52_DB_CUSTBASE_PRODREFRESH_ods_cust_demg_t_distinct_values_table_stats (col_id int, distinct_values bigint) Row format delimited Fields terminated by '\t' Lines terminated by '\n'  Stored as textfile ;</v>
      </c>
      <c r="AJ63" t="s">
        <v>5118</v>
      </c>
      <c r="AM63" s="16" t="str">
        <f t="shared" si="10"/>
        <v>insert into table db_custscience_interns.col_52_DB_CUSTBASE_PRODREFRESH_ods_cust_demg_t_distinct_values_table_stats select '52' as col_id, count (distinct RETAIL_CARD) as distinct_values</v>
      </c>
      <c r="AN63" t="s">
        <v>5119</v>
      </c>
      <c r="AQ63" s="16" t="str">
        <f t="shared" si="11"/>
        <v>insert into table db_custscience_interns.SUMMARY_of_DB_CUSTBASE_PRODREFRESH_ods_cust_demg_t_distinct_values_table_stats select col_id, distinct_values from db_custscience_interns.col_52_DB_CUSTBASE_PRODREFRESH_ods_cust_demg_t_distinct_values_table_stats ;</v>
      </c>
      <c r="AR63" t="s">
        <v>5120</v>
      </c>
      <c r="AT63" s="212" t="s">
        <v>5121</v>
      </c>
      <c r="AU63" s="212">
        <v>56</v>
      </c>
      <c r="AV63" s="212">
        <v>18382</v>
      </c>
      <c r="AX63" s="16" t="str">
        <f t="shared" si="12"/>
        <v>drop table db_custscience_interns.col_52_DB_CUSTBASE_PRODREFRESH_ods_cust_demg_t_distinct_values_table_stats;</v>
      </c>
      <c r="AY63" t="s">
        <v>5122</v>
      </c>
      <c r="BA63" s="16" t="str">
        <f t="shared" si="13"/>
        <v>create table db_custscience_interns.col_52_DB_CUSTBASE_PRODREFRESH_ods_cust_demg_t_null_value_count_table_stats (col_id int, null_value_count bigint) Row format delimited Fields terminated by '\t' Lines terminated by '\n'  Stored as textfile ;</v>
      </c>
      <c r="BB63" t="s">
        <v>5123</v>
      </c>
      <c r="BE63" s="16" t="str">
        <f t="shared" si="4"/>
        <v xml:space="preserve">insert into table db_custscience_interns.col_52_DB_CUSTBASE_PRODREFRESH_ods_cust_demg_t_null_value_count_table_stats select '52' as col_id, count (cust_key) as null_value_count where RETAIL_CARD IS NULL </v>
      </c>
      <c r="BF63" t="s">
        <v>5124</v>
      </c>
      <c r="BI63" s="16" t="str">
        <f t="shared" si="14"/>
        <v>insert into table db_custscience_interns.SUMMARY_of_DB_CUSTBASE_PRODREFRESH_ods_cust_demg_t_null_value_count_table_stats select col_id, null_value_count from db_custscience_interns.col_52_DB_CUSTBASE_PRODREFRESH_ods_cust_demg_t_null_value_count_table_stats ;</v>
      </c>
      <c r="BJ63" t="s">
        <v>5125</v>
      </c>
      <c r="BL63" s="212" t="s">
        <v>5126</v>
      </c>
      <c r="BM63" s="212">
        <v>56</v>
      </c>
      <c r="BN63" s="212">
        <v>3612436</v>
      </c>
      <c r="BP63" s="16" t="str">
        <f t="shared" si="15"/>
        <v>drop table db_custscience_interns.col_52_DB_CUSTBASE_PRODREFRESH_ods_cust_demg_t_null_value_count_table_stats ;</v>
      </c>
      <c r="BQ63" t="s">
        <v>5127</v>
      </c>
    </row>
    <row r="64" spans="1:69">
      <c r="A64" s="222" t="s">
        <v>5128</v>
      </c>
      <c r="B64" s="16" t="str">
        <f t="shared" si="18"/>
        <v>rural_urban_county_size_code bigint                                  </v>
      </c>
      <c r="C64" s="20">
        <f t="shared" si="19"/>
        <v>29</v>
      </c>
      <c r="D64" s="20">
        <f t="shared" si="20"/>
        <v>36</v>
      </c>
      <c r="E64" s="20"/>
      <c r="F64" s="20"/>
      <c r="G64" s="36" t="str">
        <f t="shared" si="16"/>
        <v>RURAL_URBAN_COUNTY_SIZE_CODE</v>
      </c>
      <c r="H64" s="36" t="str">
        <f t="shared" si="17"/>
        <v>igint                                  </v>
      </c>
      <c r="I64" s="226">
        <v>53</v>
      </c>
      <c r="J64" s="224">
        <f t="shared" si="2"/>
        <v>9</v>
      </c>
      <c r="K64" s="224">
        <f t="shared" si="3"/>
        <v>4819049</v>
      </c>
      <c r="N64" s="169"/>
      <c r="O64" s="169"/>
      <c r="P64" s="169"/>
      <c r="R64" s="164"/>
      <c r="S64" s="164"/>
      <c r="T64" s="164"/>
      <c r="U64" s="164"/>
      <c r="V64" s="164"/>
      <c r="W64" s="164"/>
      <c r="X64" s="164"/>
      <c r="Y64" s="164"/>
      <c r="Z64" s="164"/>
      <c r="AA64" s="164"/>
      <c r="AB64" s="164"/>
      <c r="AC64" s="164"/>
      <c r="AD64" s="164"/>
      <c r="AE64" s="164"/>
      <c r="AF64" s="164"/>
      <c r="AG64" s="164"/>
      <c r="AH64" s="197" t="str">
        <f t="shared" si="21"/>
        <v>col_53</v>
      </c>
      <c r="AI64" s="196" t="str">
        <f t="shared" si="9"/>
        <v>create table db_custscience_interns.col_53_DB_CUSTBASE_PRODREFRESH_ods_cust_demg_t_distinct_values_table_stats (col_id int, distinct_values bigint) Row format delimited Fields terminated by '\t' Lines terminated by '\n'  Stored as textfile ;</v>
      </c>
      <c r="AJ64" t="s">
        <v>5129</v>
      </c>
      <c r="AM64" s="16" t="str">
        <f t="shared" si="10"/>
        <v>insert into table db_custscience_interns.col_53_DB_CUSTBASE_PRODREFRESH_ods_cust_demg_t_distinct_values_table_stats select '53' as col_id, count (distinct RURAL_URBAN_COUNTY_SIZE_CODE) as distinct_values</v>
      </c>
      <c r="AN64" t="s">
        <v>5130</v>
      </c>
      <c r="AQ64" s="16" t="str">
        <f t="shared" si="11"/>
        <v>insert into table db_custscience_interns.SUMMARY_of_DB_CUSTBASE_PRODREFRESH_ods_cust_demg_t_distinct_values_table_stats select col_id, distinct_values from db_custscience_interns.col_53_DB_CUSTBASE_PRODREFRESH_ods_cust_demg_t_distinct_values_table_stats ;</v>
      </c>
      <c r="AR64" t="s">
        <v>5131</v>
      </c>
      <c r="AT64" s="212" t="s">
        <v>5132</v>
      </c>
      <c r="AU64" s="212">
        <v>57</v>
      </c>
      <c r="AV64" s="212">
        <v>95211</v>
      </c>
      <c r="AX64" s="16" t="str">
        <f t="shared" si="12"/>
        <v>drop table db_custscience_interns.col_53_DB_CUSTBASE_PRODREFRESH_ods_cust_demg_t_distinct_values_table_stats;</v>
      </c>
      <c r="AY64" t="s">
        <v>5133</v>
      </c>
      <c r="BA64" s="16" t="str">
        <f t="shared" si="13"/>
        <v>create table db_custscience_interns.col_53_DB_CUSTBASE_PRODREFRESH_ods_cust_demg_t_null_value_count_table_stats (col_id int, null_value_count bigint) Row format delimited Fields terminated by '\t' Lines terminated by '\n'  Stored as textfile ;</v>
      </c>
      <c r="BB64" t="s">
        <v>5134</v>
      </c>
      <c r="BE64" s="16" t="str">
        <f t="shared" si="4"/>
        <v xml:space="preserve">insert into table db_custscience_interns.col_53_DB_CUSTBASE_PRODREFRESH_ods_cust_demg_t_null_value_count_table_stats select '53' as col_id, count (cust_key) as null_value_count where RURAL_URBAN_COUNTY_SIZE_CODE IS NULL </v>
      </c>
      <c r="BF64" t="s">
        <v>5135</v>
      </c>
      <c r="BI64" s="16" t="str">
        <f t="shared" si="14"/>
        <v>insert into table db_custscience_interns.SUMMARY_of_DB_CUSTBASE_PRODREFRESH_ods_cust_demg_t_null_value_count_table_stats select col_id, null_value_count from db_custscience_interns.col_53_DB_CUSTBASE_PRODREFRESH_ods_cust_demg_t_null_value_count_table_stats ;</v>
      </c>
      <c r="BJ64" t="s">
        <v>5136</v>
      </c>
      <c r="BL64" s="212" t="s">
        <v>5137</v>
      </c>
      <c r="BM64" s="212">
        <v>57</v>
      </c>
      <c r="BN64" s="212">
        <v>3612307</v>
      </c>
      <c r="BP64" s="16" t="str">
        <f t="shared" si="15"/>
        <v>drop table db_custscience_interns.col_53_DB_CUSTBASE_PRODREFRESH_ods_cust_demg_t_null_value_count_table_stats ;</v>
      </c>
      <c r="BQ64" t="s">
        <v>5138</v>
      </c>
    </row>
    <row r="65" spans="1:78">
      <c r="A65" s="222" t="s">
        <v>5139</v>
      </c>
      <c r="B65" s="16" t="str">
        <f t="shared" si="18"/>
        <v>social_iq_facebook  bigint                                  </v>
      </c>
      <c r="C65" s="20">
        <f>SEARCH(" ",B65)</f>
        <v>20</v>
      </c>
      <c r="D65" s="20">
        <f t="shared" si="20"/>
        <v>27</v>
      </c>
      <c r="E65" s="20"/>
      <c r="F65" s="20"/>
      <c r="G65" s="36" t="str">
        <f t="shared" si="16"/>
        <v>SOCIAL_IQ_FACEBOOK </v>
      </c>
      <c r="H65" s="36" t="str">
        <f t="shared" si="17"/>
        <v>igint                                  </v>
      </c>
      <c r="I65" s="226">
        <v>54</v>
      </c>
      <c r="J65" s="224">
        <f t="shared" si="2"/>
        <v>7</v>
      </c>
      <c r="K65" s="224">
        <f t="shared" si="3"/>
        <v>27343061</v>
      </c>
      <c r="N65" s="169"/>
      <c r="O65" s="169"/>
      <c r="P65" s="169"/>
      <c r="R65" s="164"/>
      <c r="S65" s="164"/>
      <c r="T65" s="164"/>
      <c r="U65" s="164"/>
      <c r="V65" s="164"/>
      <c r="W65" s="164"/>
      <c r="X65" s="164"/>
      <c r="Y65" s="164"/>
      <c r="Z65" s="164"/>
      <c r="AA65" s="164"/>
      <c r="AB65" s="164"/>
      <c r="AC65" s="164"/>
      <c r="AD65" s="164"/>
      <c r="AE65" s="164"/>
      <c r="AF65" s="164"/>
      <c r="AG65" s="164"/>
      <c r="AH65" s="197" t="str">
        <f t="shared" si="21"/>
        <v>col_54</v>
      </c>
      <c r="AI65" s="196" t="str">
        <f t="shared" si="9"/>
        <v>create table db_custscience_interns.col_54_DB_CUSTBASE_PRODREFRESH_ods_cust_demg_t_distinct_values_table_stats (col_id int, distinct_values bigint) Row format delimited Fields terminated by '\t' Lines terminated by '\n'  Stored as textfile ;</v>
      </c>
      <c r="AJ65" t="s">
        <v>5140</v>
      </c>
      <c r="AM65" s="16" t="str">
        <f t="shared" si="10"/>
        <v>insert into table db_custscience_interns.col_54_DB_CUSTBASE_PRODREFRESH_ods_cust_demg_t_distinct_values_table_stats select '54' as col_id, count (distinct SOCIAL_IQ_FACEBOOK ) as distinct_values</v>
      </c>
      <c r="AN65" t="s">
        <v>5141</v>
      </c>
      <c r="AQ65" s="16" t="str">
        <f t="shared" si="11"/>
        <v>insert into table db_custscience_interns.SUMMARY_of_DB_CUSTBASE_PRODREFRESH_ods_cust_demg_t_distinct_values_table_stats select col_id, distinct_values from db_custscience_interns.col_54_DB_CUSTBASE_PRODREFRESH_ods_cust_demg_t_distinct_values_table_stats ;</v>
      </c>
      <c r="AR65" t="s">
        <v>5142</v>
      </c>
      <c r="AT65" s="212" t="s">
        <v>5143</v>
      </c>
      <c r="AU65" s="212">
        <v>58</v>
      </c>
      <c r="AV65" s="212">
        <v>89</v>
      </c>
      <c r="AX65" s="16" t="str">
        <f t="shared" si="12"/>
        <v>drop table db_custscience_interns.col_54_DB_CUSTBASE_PRODREFRESH_ods_cust_demg_t_distinct_values_table_stats;</v>
      </c>
      <c r="AY65" t="s">
        <v>5144</v>
      </c>
      <c r="BA65" s="16" t="str">
        <f t="shared" si="13"/>
        <v>create table db_custscience_interns.col_54_DB_CUSTBASE_PRODREFRESH_ods_cust_demg_t_null_value_count_table_stats (col_id int, null_value_count bigint) Row format delimited Fields terminated by '\t' Lines terminated by '\n'  Stored as textfile ;</v>
      </c>
      <c r="BB65" t="s">
        <v>5145</v>
      </c>
      <c r="BE65" s="16" t="str">
        <f t="shared" si="4"/>
        <v xml:space="preserve">insert into table db_custscience_interns.col_54_DB_CUSTBASE_PRODREFRESH_ods_cust_demg_t_null_value_count_table_stats select '54' as col_id, count (cust_key) as null_value_count where SOCIAL_IQ_FACEBOOK  IS NULL </v>
      </c>
      <c r="BF65" t="s">
        <v>5146</v>
      </c>
      <c r="BI65" s="16" t="str">
        <f t="shared" si="14"/>
        <v>insert into table db_custscience_interns.SUMMARY_of_DB_CUSTBASE_PRODREFRESH_ods_cust_demg_t_null_value_count_table_stats select col_id, null_value_count from db_custscience_interns.col_54_DB_CUSTBASE_PRODREFRESH_ods_cust_demg_t_null_value_count_table_stats ;</v>
      </c>
      <c r="BJ65" t="s">
        <v>5147</v>
      </c>
      <c r="BL65" s="212" t="s">
        <v>5148</v>
      </c>
      <c r="BM65" s="212">
        <v>58</v>
      </c>
      <c r="BN65" s="212">
        <v>10858291</v>
      </c>
      <c r="BP65" s="16" t="str">
        <f t="shared" si="15"/>
        <v>drop table db_custscience_interns.col_54_DB_CUSTBASE_PRODREFRESH_ods_cust_demg_t_null_value_count_table_stats ;</v>
      </c>
      <c r="BQ65" t="s">
        <v>5149</v>
      </c>
    </row>
    <row r="66" spans="1:78">
      <c r="A66" s="222" t="s">
        <v>5150</v>
      </c>
      <c r="B66" s="16" t="str">
        <f t="shared" si="18"/>
        <v>social_iq_twitter   bigint                                  </v>
      </c>
      <c r="C66" s="20">
        <f t="shared" si="19"/>
        <v>18</v>
      </c>
      <c r="D66" s="20">
        <f t="shared" si="20"/>
        <v>20</v>
      </c>
      <c r="E66" s="20"/>
      <c r="F66" s="20"/>
      <c r="G66" s="240" t="str">
        <f t="shared" si="16"/>
        <v>SOCIAL_IQ_TWITTER</v>
      </c>
      <c r="H66" s="240" t="str">
        <f t="shared" si="17"/>
        <v>bigint                                  </v>
      </c>
      <c r="I66" s="241">
        <v>55</v>
      </c>
      <c r="J66" s="224">
        <f t="shared" si="2"/>
        <v>7</v>
      </c>
      <c r="K66" s="224">
        <f t="shared" si="3"/>
        <v>27343061</v>
      </c>
      <c r="N66" s="169"/>
      <c r="O66" s="169"/>
      <c r="P66" s="169"/>
      <c r="R66" s="164"/>
      <c r="S66" s="164"/>
      <c r="T66" s="164"/>
      <c r="U66" s="164"/>
      <c r="V66" s="164"/>
      <c r="W66" s="164"/>
      <c r="X66" s="164"/>
      <c r="Y66" s="164"/>
      <c r="Z66" s="164"/>
      <c r="AA66" s="164"/>
      <c r="AB66" s="164"/>
      <c r="AC66" s="164"/>
      <c r="AD66" s="164"/>
      <c r="AE66" s="164"/>
      <c r="AF66" s="164"/>
      <c r="AG66" s="164"/>
      <c r="AH66" s="197" t="str">
        <f t="shared" si="21"/>
        <v>col_55</v>
      </c>
      <c r="AI66" s="196" t="str">
        <f t="shared" si="9"/>
        <v>create table db_custscience_interns.col_55_DB_CUSTBASE_PRODREFRESH_ods_cust_demg_t_distinct_values_table_stats (col_id int, distinct_values bigint) Row format delimited Fields terminated by '\t' Lines terminated by '\n'  Stored as textfile ;</v>
      </c>
      <c r="AJ66" t="s">
        <v>5151</v>
      </c>
      <c r="AM66" s="16" t="str">
        <f t="shared" si="10"/>
        <v>insert into table db_custscience_interns.col_55_DB_CUSTBASE_PRODREFRESH_ods_cust_demg_t_distinct_values_table_stats select '55' as col_id, count (distinct SOCIAL_IQ_TWITTER) as distinct_values</v>
      </c>
      <c r="AN66" t="s">
        <v>5152</v>
      </c>
      <c r="AQ66" s="16" t="str">
        <f t="shared" si="11"/>
        <v>insert into table db_custscience_interns.SUMMARY_of_DB_CUSTBASE_PRODREFRESH_ods_cust_demg_t_distinct_values_table_stats select col_id, distinct_values from db_custscience_interns.col_55_DB_CUSTBASE_PRODREFRESH_ods_cust_demg_t_distinct_values_table_stats ;</v>
      </c>
      <c r="AR66" t="s">
        <v>5153</v>
      </c>
      <c r="AT66" s="212" t="s">
        <v>5154</v>
      </c>
      <c r="AU66" s="212">
        <v>59</v>
      </c>
      <c r="AV66" s="212">
        <v>2</v>
      </c>
      <c r="AX66" s="16" t="str">
        <f t="shared" si="12"/>
        <v>drop table db_custscience_interns.col_55_DB_CUSTBASE_PRODREFRESH_ods_cust_demg_t_distinct_values_table_stats;</v>
      </c>
      <c r="AY66" t="s">
        <v>5155</v>
      </c>
      <c r="BA66" s="16" t="str">
        <f t="shared" si="13"/>
        <v>create table db_custscience_interns.col_55_DB_CUSTBASE_PRODREFRESH_ods_cust_demg_t_null_value_count_table_stats (col_id int, null_value_count bigint) Row format delimited Fields terminated by '\t' Lines terminated by '\n'  Stored as textfile ;</v>
      </c>
      <c r="BB66" t="s">
        <v>5156</v>
      </c>
      <c r="BE66" s="16" t="str">
        <f t="shared" si="4"/>
        <v xml:space="preserve">insert into table db_custscience_interns.col_55_DB_CUSTBASE_PRODREFRESH_ods_cust_demg_t_null_value_count_table_stats select '55' as col_id, count (cust_key) as null_value_count where SOCIAL_IQ_TWITTER IS NULL </v>
      </c>
      <c r="BF66" t="s">
        <v>5157</v>
      </c>
      <c r="BI66" s="16" t="str">
        <f t="shared" si="14"/>
        <v>insert into table db_custscience_interns.SUMMARY_of_DB_CUSTBASE_PRODREFRESH_ods_cust_demg_t_null_value_count_table_stats select col_id, null_value_count from db_custscience_interns.col_55_DB_CUSTBASE_PRODREFRESH_ods_cust_demg_t_null_value_count_table_stats ;</v>
      </c>
      <c r="BJ66" t="s">
        <v>5158</v>
      </c>
      <c r="BL66" s="212" t="s">
        <v>5159</v>
      </c>
      <c r="BM66" s="212">
        <v>59</v>
      </c>
      <c r="BN66" s="212">
        <v>0</v>
      </c>
      <c r="BP66" s="16" t="str">
        <f t="shared" si="15"/>
        <v>drop table db_custscience_interns.col_55_DB_CUSTBASE_PRODREFRESH_ods_cust_demg_t_null_value_count_table_stats ;</v>
      </c>
      <c r="BQ66" t="s">
        <v>5160</v>
      </c>
    </row>
    <row r="67" spans="1:78" s="177" customFormat="1">
      <c r="A67" s="222" t="s">
        <v>5161</v>
      </c>
      <c r="B67" s="252" t="str">
        <f t="shared" si="18"/>
        <v>spendex_apparel     double                                  </v>
      </c>
      <c r="C67" s="253">
        <f t="shared" si="19"/>
        <v>16</v>
      </c>
      <c r="D67" s="253">
        <f t="shared" si="20"/>
        <v>18</v>
      </c>
      <c r="E67" s="253"/>
      <c r="F67" s="253"/>
      <c r="G67" s="245" t="str">
        <f t="shared" si="16"/>
        <v>SPENDEX_APPAREL</v>
      </c>
      <c r="H67" s="245" t="str">
        <f t="shared" si="17"/>
        <v>  double                                  </v>
      </c>
      <c r="I67" s="246">
        <v>56</v>
      </c>
      <c r="J67" s="224">
        <f t="shared" si="2"/>
        <v>18382</v>
      </c>
      <c r="K67" s="224">
        <f t="shared" si="3"/>
        <v>3612436</v>
      </c>
      <c r="M67" s="242"/>
      <c r="N67" s="231"/>
      <c r="O67" s="231"/>
      <c r="P67" s="169"/>
      <c r="R67" s="254"/>
      <c r="S67" s="254"/>
      <c r="T67" s="254"/>
      <c r="U67" s="254"/>
      <c r="V67" s="254"/>
      <c r="W67" s="254"/>
      <c r="X67" s="254"/>
      <c r="Y67" s="254"/>
      <c r="Z67" s="254"/>
      <c r="AA67" s="254"/>
      <c r="AB67" s="254"/>
      <c r="AC67" s="254"/>
      <c r="AD67" s="254"/>
      <c r="AE67" s="254"/>
      <c r="AF67" s="254"/>
      <c r="AG67" s="254"/>
      <c r="AH67" s="197" t="str">
        <f t="shared" si="21"/>
        <v>col_56</v>
      </c>
      <c r="AI67" s="255" t="str">
        <f t="shared" si="9"/>
        <v>create table db_custscience_interns.col_56_DB_CUSTBASE_PRODREFRESH_ods_cust_demg_t_distinct_values_table_stats (col_id int, distinct_values bigint) Row format delimited Fields terminated by '\t' Lines terminated by '\n'  Stored as textfile ;</v>
      </c>
      <c r="AJ67" s="177" t="s">
        <v>5162</v>
      </c>
      <c r="AM67" s="252" t="str">
        <f t="shared" si="10"/>
        <v>insert into table db_custscience_interns.col_56_DB_CUSTBASE_PRODREFRESH_ods_cust_demg_t_distinct_values_table_stats select '56' as col_id, count (distinct SPENDEX_APPAREL) as distinct_values</v>
      </c>
      <c r="AN67" s="177" t="s">
        <v>5163</v>
      </c>
      <c r="AQ67" s="252" t="str">
        <f t="shared" si="11"/>
        <v>insert into table db_custscience_interns.SUMMARY_of_DB_CUSTBASE_PRODREFRESH_ods_cust_demg_t_distinct_values_table_stats select col_id, distinct_values from db_custscience_interns.col_56_DB_CUSTBASE_PRODREFRESH_ods_cust_demg_t_distinct_values_table_stats ;</v>
      </c>
      <c r="AR67" s="177" t="s">
        <v>5164</v>
      </c>
      <c r="AT67" s="212" t="s">
        <v>5165</v>
      </c>
      <c r="AU67" s="256">
        <v>60</v>
      </c>
      <c r="AV67" s="256">
        <v>1</v>
      </c>
      <c r="AX67" s="252" t="str">
        <f t="shared" si="12"/>
        <v>drop table db_custscience_interns.col_56_DB_CUSTBASE_PRODREFRESH_ods_cust_demg_t_distinct_values_table_stats;</v>
      </c>
      <c r="AY67" s="177" t="s">
        <v>5166</v>
      </c>
      <c r="BA67" s="252" t="str">
        <f t="shared" si="13"/>
        <v>create table db_custscience_interns.col_56_DB_CUSTBASE_PRODREFRESH_ods_cust_demg_t_null_value_count_table_stats (col_id int, null_value_count bigint) Row format delimited Fields terminated by '\t' Lines terminated by '\n'  Stored as textfile ;</v>
      </c>
      <c r="BB67" s="177" t="s">
        <v>5167</v>
      </c>
      <c r="BE67" s="252" t="str">
        <f t="shared" si="4"/>
        <v xml:space="preserve">insert into table db_custscience_interns.col_56_DB_CUSTBASE_PRODREFRESH_ods_cust_demg_t_null_value_count_table_stats select '56' as col_id, count (cust_key) as null_value_count where SPENDEX_APPAREL IS NULL </v>
      </c>
      <c r="BF67" s="177" t="s">
        <v>5168</v>
      </c>
      <c r="BI67" s="252" t="str">
        <f t="shared" si="14"/>
        <v>insert into table db_custscience_interns.SUMMARY_of_DB_CUSTBASE_PRODREFRESH_ods_cust_demg_t_null_value_count_table_stats select col_id, null_value_count from db_custscience_interns.col_56_DB_CUSTBASE_PRODREFRESH_ods_cust_demg_t_null_value_count_table_stats ;</v>
      </c>
      <c r="BJ67" s="177" t="s">
        <v>5169</v>
      </c>
      <c r="BL67" s="212" t="s">
        <v>5170</v>
      </c>
      <c r="BM67" s="256">
        <v>60</v>
      </c>
      <c r="BN67" s="256">
        <v>44143955</v>
      </c>
      <c r="BP67" s="252" t="str">
        <f t="shared" si="15"/>
        <v>drop table db_custscience_interns.col_56_DB_CUSTBASE_PRODREFRESH_ods_cust_demg_t_null_value_count_table_stats ;</v>
      </c>
      <c r="BQ67" s="177" t="s">
        <v>5171</v>
      </c>
    </row>
    <row r="68" spans="1:78">
      <c r="A68" s="222" t="s">
        <v>5172</v>
      </c>
      <c r="B68" s="252" t="str">
        <f t="shared" si="18"/>
        <v>spendex_plus        double                                  </v>
      </c>
      <c r="C68" s="253">
        <f t="shared" si="19"/>
        <v>14</v>
      </c>
      <c r="D68" s="253">
        <f t="shared" si="20"/>
        <v>16</v>
      </c>
      <c r="E68" s="253"/>
      <c r="F68" s="20"/>
      <c r="G68" s="245" t="str">
        <f t="shared" si="16"/>
        <v>SPENDEX_PLUS </v>
      </c>
      <c r="H68" s="245" t="str">
        <f t="shared" si="17"/>
        <v>    double                                  </v>
      </c>
      <c r="I68" s="246">
        <v>57</v>
      </c>
      <c r="J68" s="224">
        <f t="shared" si="2"/>
        <v>95211</v>
      </c>
      <c r="K68" s="224">
        <f t="shared" si="3"/>
        <v>3612307</v>
      </c>
      <c r="N68" s="169"/>
      <c r="O68" s="169"/>
      <c r="P68" s="169"/>
      <c r="R68" s="164"/>
      <c r="S68" s="164"/>
      <c r="T68" s="164"/>
      <c r="U68" s="164"/>
      <c r="V68" s="164"/>
      <c r="W68" s="164"/>
      <c r="X68" s="164"/>
      <c r="Y68" s="164"/>
      <c r="Z68" s="164"/>
      <c r="AA68" s="164"/>
      <c r="AB68" s="164"/>
      <c r="AC68" s="164"/>
      <c r="AD68" s="164"/>
      <c r="AE68" s="164"/>
      <c r="AF68" s="164"/>
      <c r="AG68" s="164"/>
      <c r="AH68" s="197" t="str">
        <f t="shared" si="21"/>
        <v>col_57</v>
      </c>
      <c r="AI68" s="255" t="str">
        <f t="shared" si="9"/>
        <v>create table db_custscience_interns.col_57_DB_CUSTBASE_PRODREFRESH_ods_cust_demg_t_distinct_values_table_stats (col_id int, distinct_values bigint) Row format delimited Fields terminated by '\t' Lines terminated by '\n'  Stored as textfile ;</v>
      </c>
      <c r="AJ68" s="177" t="s">
        <v>5162</v>
      </c>
      <c r="AK68" s="177"/>
      <c r="AL68" s="177"/>
      <c r="AM68" s="252" t="str">
        <f t="shared" si="10"/>
        <v>insert into table db_custscience_interns.col_57_DB_CUSTBASE_PRODREFRESH_ods_cust_demg_t_distinct_values_table_stats select '57' as col_id, count (distinct SPENDEX_PLUS ) as distinct_values</v>
      </c>
      <c r="AN68" s="177" t="s">
        <v>5163</v>
      </c>
      <c r="AO68" s="177"/>
      <c r="AP68" s="177"/>
      <c r="AQ68" s="252" t="str">
        <f t="shared" si="11"/>
        <v>insert into table db_custscience_interns.SUMMARY_of_DB_CUSTBASE_PRODREFRESH_ods_cust_demg_t_distinct_values_table_stats select col_id, distinct_values from db_custscience_interns.col_57_DB_CUSTBASE_PRODREFRESH_ods_cust_demg_t_distinct_values_table_stats ;</v>
      </c>
      <c r="AR68" s="177" t="s">
        <v>5164</v>
      </c>
      <c r="AS68" s="177"/>
      <c r="AT68" s="212" t="s">
        <v>5173</v>
      </c>
      <c r="AU68" s="256">
        <v>7</v>
      </c>
      <c r="AV68" s="256">
        <v>4</v>
      </c>
      <c r="AW68" s="177"/>
      <c r="AX68" s="252" t="str">
        <f t="shared" si="12"/>
        <v>drop table db_custscience_interns.col_57_DB_CUSTBASE_PRODREFRESH_ods_cust_demg_t_distinct_values_table_stats;</v>
      </c>
      <c r="AY68" s="177" t="s">
        <v>5166</v>
      </c>
      <c r="AZ68" s="177"/>
      <c r="BA68" s="252" t="str">
        <f t="shared" si="13"/>
        <v>create table db_custscience_interns.col_57_DB_CUSTBASE_PRODREFRESH_ods_cust_demg_t_null_value_count_table_stats (col_id int, null_value_count bigint) Row format delimited Fields terminated by '\t' Lines terminated by '\n'  Stored as textfile ;</v>
      </c>
      <c r="BB68" s="177" t="s">
        <v>5167</v>
      </c>
      <c r="BC68" s="177"/>
      <c r="BD68" s="177"/>
      <c r="BE68" s="252" t="str">
        <f t="shared" si="4"/>
        <v xml:space="preserve">insert into table db_custscience_interns.col_57_DB_CUSTBASE_PRODREFRESH_ods_cust_demg_t_null_value_count_table_stats select '57' as col_id, count (cust_key) as null_value_count where SPENDEX_PLUS  IS NULL </v>
      </c>
      <c r="BF68" s="177" t="s">
        <v>5168</v>
      </c>
      <c r="BG68" s="177"/>
      <c r="BH68" s="177"/>
      <c r="BI68" s="252" t="str">
        <f t="shared" si="14"/>
        <v>insert into table db_custscience_interns.SUMMARY_of_DB_CUSTBASE_PRODREFRESH_ods_cust_demg_t_null_value_count_table_stats select col_id, null_value_count from db_custscience_interns.col_57_DB_CUSTBASE_PRODREFRESH_ods_cust_demg_t_null_value_count_table_stats ;</v>
      </c>
      <c r="BJ68" s="177" t="s">
        <v>5174</v>
      </c>
      <c r="BK68" s="177"/>
      <c r="BL68" s="212" t="s">
        <v>5175</v>
      </c>
      <c r="BM68" s="256">
        <v>7</v>
      </c>
      <c r="BN68" s="256">
        <v>50002869</v>
      </c>
      <c r="BO68" s="177"/>
      <c r="BP68" s="252" t="str">
        <f t="shared" si="15"/>
        <v>drop table db_custscience_interns.col_57_DB_CUSTBASE_PRODREFRESH_ods_cust_demg_t_null_value_count_table_stats ;</v>
      </c>
      <c r="BQ68" s="177" t="s">
        <v>5171</v>
      </c>
      <c r="BR68" s="177"/>
      <c r="BS68" s="177"/>
      <c r="BT68" s="177"/>
      <c r="BU68" s="177"/>
      <c r="BV68" s="177"/>
      <c r="BW68" s="177"/>
      <c r="BX68" s="177"/>
      <c r="BY68" s="177"/>
      <c r="BZ68" s="177"/>
    </row>
    <row r="69" spans="1:78">
      <c r="A69" s="222" t="s">
        <v>5176</v>
      </c>
      <c r="B69" s="252" t="str">
        <f t="shared" si="18"/>
        <v>spoken_language     string                                  </v>
      </c>
      <c r="C69" s="253">
        <f t="shared" si="19"/>
        <v>16</v>
      </c>
      <c r="D69" s="253">
        <f t="shared" si="20"/>
        <v>18</v>
      </c>
      <c r="E69" s="253"/>
      <c r="F69" s="20"/>
      <c r="G69" s="245" t="str">
        <f t="shared" si="16"/>
        <v>SPOKEN_LANGUAGE</v>
      </c>
      <c r="H69" s="245" t="str">
        <f t="shared" si="17"/>
        <v>  string                                  </v>
      </c>
      <c r="I69" s="246">
        <v>58</v>
      </c>
      <c r="J69" s="224">
        <f t="shared" si="2"/>
        <v>89</v>
      </c>
      <c r="K69" s="224">
        <f t="shared" si="3"/>
        <v>10858291</v>
      </c>
      <c r="N69" s="169"/>
      <c r="O69" s="169"/>
      <c r="P69" s="169"/>
      <c r="R69" s="164"/>
      <c r="S69" s="164"/>
      <c r="T69" s="164"/>
      <c r="U69" s="164"/>
      <c r="V69" s="164"/>
      <c r="W69" s="164"/>
      <c r="X69" s="164"/>
      <c r="Y69" s="164"/>
      <c r="Z69" s="164"/>
      <c r="AA69" s="164"/>
      <c r="AB69" s="164"/>
      <c r="AC69" s="164"/>
      <c r="AD69" s="164"/>
      <c r="AE69" s="164"/>
      <c r="AF69" s="164"/>
      <c r="AG69" s="164"/>
      <c r="AH69" s="197" t="str">
        <f t="shared" si="21"/>
        <v>col_58</v>
      </c>
      <c r="AI69" s="255" t="str">
        <f t="shared" si="9"/>
        <v>create table db_custscience_interns.col_58_DB_CUSTBASE_PRODREFRESH_ods_cust_demg_t_distinct_values_table_stats (col_id int, distinct_values bigint) Row format delimited Fields terminated by '\t' Lines terminated by '\n'  Stored as textfile ;</v>
      </c>
      <c r="AJ69" s="177" t="s">
        <v>5162</v>
      </c>
      <c r="AK69" s="177"/>
      <c r="AL69" s="177"/>
      <c r="AM69" s="252" t="str">
        <f t="shared" si="10"/>
        <v>insert into table db_custscience_interns.col_58_DB_CUSTBASE_PRODREFRESH_ods_cust_demg_t_distinct_values_table_stats select '58' as col_id, count (distinct SPOKEN_LANGUAGE) as distinct_values</v>
      </c>
      <c r="AN69" s="177" t="s">
        <v>5163</v>
      </c>
      <c r="AO69" s="177"/>
      <c r="AP69" s="177"/>
      <c r="AQ69" s="252" t="str">
        <f t="shared" si="11"/>
        <v>insert into table db_custscience_interns.SUMMARY_of_DB_CUSTBASE_PRODREFRESH_ods_cust_demg_t_distinct_values_table_stats select col_id, distinct_values from db_custscience_interns.col_58_DB_CUSTBASE_PRODREFRESH_ods_cust_demg_t_distinct_values_table_stats ;</v>
      </c>
      <c r="AR69" s="177" t="s">
        <v>5164</v>
      </c>
      <c r="AS69" s="177"/>
      <c r="AT69" s="212" t="s">
        <v>5177</v>
      </c>
      <c r="AU69" s="256">
        <v>61</v>
      </c>
      <c r="AV69" s="256">
        <v>1005</v>
      </c>
      <c r="AW69" s="177"/>
      <c r="AX69" s="252" t="str">
        <f t="shared" si="12"/>
        <v>drop table db_custscience_interns.col_58_DB_CUSTBASE_PRODREFRESH_ods_cust_demg_t_distinct_values_table_stats;</v>
      </c>
      <c r="AY69" s="177" t="s">
        <v>5166</v>
      </c>
      <c r="AZ69" s="177"/>
      <c r="BA69" s="252" t="str">
        <f t="shared" si="13"/>
        <v>create table db_custscience_interns.col_58_DB_CUSTBASE_PRODREFRESH_ods_cust_demg_t_null_value_count_table_stats (col_id int, null_value_count bigint) Row format delimited Fields terminated by '\t' Lines terminated by '\n'  Stored as textfile ;</v>
      </c>
      <c r="BB69" s="177" t="s">
        <v>5167</v>
      </c>
      <c r="BC69" s="177"/>
      <c r="BD69" s="177"/>
      <c r="BE69" s="252" t="str">
        <f t="shared" si="4"/>
        <v xml:space="preserve">insert into table db_custscience_interns.col_58_DB_CUSTBASE_PRODREFRESH_ods_cust_demg_t_null_value_count_table_stats select '58' as col_id, count (cust_key) as null_value_count where SPOKEN_LANGUAGE IS NULL </v>
      </c>
      <c r="BF69" s="177" t="s">
        <v>5168</v>
      </c>
      <c r="BG69" s="177"/>
      <c r="BH69" s="177"/>
      <c r="BI69" s="252" t="str">
        <f t="shared" si="14"/>
        <v>insert into table db_custscience_interns.SUMMARY_of_DB_CUSTBASE_PRODREFRESH_ods_cust_demg_t_null_value_count_table_stats select col_id, null_value_count from db_custscience_interns.col_58_DB_CUSTBASE_PRODREFRESH_ods_cust_demg_t_null_value_count_table_stats ;</v>
      </c>
      <c r="BJ69" s="177" t="s">
        <v>5178</v>
      </c>
      <c r="BK69" s="177"/>
      <c r="BL69" s="212" t="s">
        <v>5179</v>
      </c>
      <c r="BM69" s="256">
        <v>61</v>
      </c>
      <c r="BN69" s="256">
        <v>0</v>
      </c>
      <c r="BO69" s="177"/>
      <c r="BP69" s="252" t="str">
        <f t="shared" si="15"/>
        <v>drop table db_custscience_interns.col_58_DB_CUSTBASE_PRODREFRESH_ods_cust_demg_t_null_value_count_table_stats ;</v>
      </c>
      <c r="BQ69" s="177" t="s">
        <v>5171</v>
      </c>
      <c r="BR69" s="177"/>
      <c r="BS69" s="177"/>
      <c r="BT69" s="177"/>
      <c r="BU69" s="177"/>
      <c r="BV69" s="177"/>
      <c r="BW69" s="177"/>
      <c r="BX69" s="177"/>
      <c r="BY69" s="177"/>
      <c r="BZ69" s="177"/>
    </row>
    <row r="70" spans="1:78">
      <c r="A70" s="222" t="s">
        <v>5180</v>
      </c>
      <c r="B70" s="252" t="str">
        <f t="shared" si="18"/>
        <v>upd_dt              string                                  </v>
      </c>
      <c r="C70" s="253">
        <f t="shared" si="19"/>
        <v>8</v>
      </c>
      <c r="D70" s="253">
        <f t="shared" si="20"/>
        <v>10</v>
      </c>
      <c r="E70" s="253"/>
      <c r="F70" s="20"/>
      <c r="G70" s="245" t="str">
        <f t="shared" si="16"/>
        <v>UPD_DT </v>
      </c>
      <c r="H70" s="245" t="str">
        <f t="shared" si="17"/>
        <v>          string                                  </v>
      </c>
      <c r="I70" s="246">
        <v>59</v>
      </c>
      <c r="J70" s="224">
        <f t="shared" si="2"/>
        <v>2</v>
      </c>
      <c r="K70" s="224">
        <f t="shared" si="3"/>
        <v>0</v>
      </c>
      <c r="L70" s="177"/>
      <c r="M70" s="177"/>
      <c r="N70" s="169"/>
      <c r="O70" s="257"/>
      <c r="P70" s="169"/>
      <c r="Q70" s="177"/>
      <c r="R70" s="164"/>
      <c r="S70" s="164"/>
      <c r="T70" s="164"/>
      <c r="U70" s="164"/>
      <c r="V70" s="164"/>
      <c r="W70" s="164"/>
      <c r="X70" s="164"/>
      <c r="Y70" s="164"/>
      <c r="Z70" s="164"/>
      <c r="AA70" s="164"/>
      <c r="AB70" s="164"/>
      <c r="AC70" s="164"/>
      <c r="AD70" s="164"/>
      <c r="AE70" s="164"/>
      <c r="AF70" s="164"/>
      <c r="AG70" s="164"/>
      <c r="AH70" s="197" t="str">
        <f t="shared" si="21"/>
        <v>col_59</v>
      </c>
      <c r="AI70" s="255" t="str">
        <f t="shared" si="9"/>
        <v>create table db_custscience_interns.col_59_DB_CUSTBASE_PRODREFRESH_ods_cust_demg_t_distinct_values_table_stats (col_id int, distinct_values bigint) Row format delimited Fields terminated by '\t' Lines terminated by '\n'  Stored as textfile ;</v>
      </c>
      <c r="AJ70" s="177" t="s">
        <v>5162</v>
      </c>
      <c r="AK70" s="177"/>
      <c r="AL70" s="177"/>
      <c r="AM70" s="252" t="str">
        <f t="shared" si="10"/>
        <v>insert into table db_custscience_interns.col_59_DB_CUSTBASE_PRODREFRESH_ods_cust_demg_t_distinct_values_table_stats select '59' as col_id, count (distinct UPD_DT ) as distinct_values</v>
      </c>
      <c r="AN70" s="177" t="s">
        <v>5163</v>
      </c>
      <c r="AO70" s="177"/>
      <c r="AP70" s="177"/>
      <c r="AQ70" s="252" t="str">
        <f t="shared" si="11"/>
        <v>insert into table db_custscience_interns.SUMMARY_of_DB_CUSTBASE_PRODREFRESH_ods_cust_demg_t_distinct_values_table_stats select col_id, distinct_values from db_custscience_interns.col_59_DB_CUSTBASE_PRODREFRESH_ods_cust_demg_t_distinct_values_table_stats ;</v>
      </c>
      <c r="AR70" s="177" t="s">
        <v>5164</v>
      </c>
      <c r="AS70" s="177"/>
      <c r="AT70" s="212" t="s">
        <v>5181</v>
      </c>
      <c r="AU70" s="256">
        <v>62</v>
      </c>
      <c r="AV70" s="256">
        <v>1005</v>
      </c>
      <c r="AW70" s="177"/>
      <c r="AX70" s="252" t="str">
        <f t="shared" si="12"/>
        <v>drop table db_custscience_interns.col_59_DB_CUSTBASE_PRODREFRESH_ods_cust_demg_t_distinct_values_table_stats;</v>
      </c>
      <c r="AY70" s="177" t="s">
        <v>5166</v>
      </c>
      <c r="AZ70" s="177"/>
      <c r="BA70" s="252" t="str">
        <f t="shared" si="13"/>
        <v>create table db_custscience_interns.col_59_DB_CUSTBASE_PRODREFRESH_ods_cust_demg_t_null_value_count_table_stats (col_id int, null_value_count bigint) Row format delimited Fields terminated by '\t' Lines terminated by '\n'  Stored as textfile ;</v>
      </c>
      <c r="BB70" s="177" t="s">
        <v>5167</v>
      </c>
      <c r="BC70" s="177"/>
      <c r="BD70" s="177"/>
      <c r="BE70" s="252" t="str">
        <f t="shared" si="4"/>
        <v xml:space="preserve">insert into table db_custscience_interns.col_59_DB_CUSTBASE_PRODREFRESH_ods_cust_demg_t_null_value_count_table_stats select '59' as col_id, count (cust_key) as null_value_count where UPD_DT  IS NULL </v>
      </c>
      <c r="BF70" s="177" t="s">
        <v>5168</v>
      </c>
      <c r="BG70" s="177"/>
      <c r="BH70" s="177"/>
      <c r="BI70" s="252" t="str">
        <f t="shared" si="14"/>
        <v>insert into table db_custscience_interns.SUMMARY_of_DB_CUSTBASE_PRODREFRESH_ods_cust_demg_t_null_value_count_table_stats select col_id, null_value_count from db_custscience_interns.col_59_DB_CUSTBASE_PRODREFRESH_ods_cust_demg_t_null_value_count_table_stats ;</v>
      </c>
      <c r="BJ70" s="177" t="s">
        <v>5182</v>
      </c>
      <c r="BK70" s="177"/>
      <c r="BL70" s="212" t="s">
        <v>5183</v>
      </c>
      <c r="BM70" s="256">
        <v>62</v>
      </c>
      <c r="BN70" s="256">
        <v>0</v>
      </c>
      <c r="BO70" s="177"/>
      <c r="BP70" s="252" t="str">
        <f t="shared" si="15"/>
        <v>drop table db_custscience_interns.col_59_DB_CUSTBASE_PRODREFRESH_ods_cust_demg_t_null_value_count_table_stats ;</v>
      </c>
      <c r="BQ70" s="177" t="s">
        <v>5171</v>
      </c>
      <c r="BR70" s="177"/>
      <c r="BS70" s="177"/>
      <c r="BT70" s="177"/>
      <c r="BU70" s="177"/>
      <c r="BV70" s="177"/>
      <c r="BW70" s="177"/>
      <c r="BX70" s="177"/>
      <c r="BY70" s="177"/>
      <c r="BZ70" s="177"/>
    </row>
    <row r="71" spans="1:78">
      <c r="A71" s="222" t="s">
        <v>5184</v>
      </c>
      <c r="B71" s="252" t="str">
        <f t="shared" si="18"/>
        <v>upscale_retail_card string                                  </v>
      </c>
      <c r="C71" s="253">
        <f t="shared" si="19"/>
        <v>20</v>
      </c>
      <c r="D71" s="253">
        <f t="shared" si="20"/>
        <v>27</v>
      </c>
      <c r="E71" s="253"/>
      <c r="F71" s="20"/>
      <c r="G71" s="245" t="str">
        <f t="shared" si="16"/>
        <v>UPSCALE_RETAIL_CARD</v>
      </c>
      <c r="H71" s="245" t="str">
        <f t="shared" si="17"/>
        <v>tring                                  </v>
      </c>
      <c r="I71" s="246">
        <v>60</v>
      </c>
      <c r="J71" s="224">
        <f t="shared" si="2"/>
        <v>1</v>
      </c>
      <c r="K71" s="224">
        <f t="shared" si="3"/>
        <v>44143955</v>
      </c>
      <c r="L71" s="177"/>
      <c r="M71" s="177"/>
      <c r="N71" s="169"/>
      <c r="O71" s="257"/>
      <c r="P71" s="169"/>
      <c r="Q71" s="177"/>
      <c r="R71" s="164"/>
      <c r="S71" s="164"/>
      <c r="T71" s="164"/>
      <c r="U71" s="164"/>
      <c r="V71" s="164"/>
      <c r="W71" s="164"/>
      <c r="X71" s="164"/>
      <c r="Y71" s="164"/>
      <c r="Z71" s="164"/>
      <c r="AA71" s="164"/>
      <c r="AB71" s="164"/>
      <c r="AC71" s="164"/>
      <c r="AD71" s="164"/>
      <c r="AE71" s="164"/>
      <c r="AF71" s="164"/>
      <c r="AG71" s="164"/>
      <c r="AH71" s="197" t="str">
        <f t="shared" si="21"/>
        <v>col_60</v>
      </c>
      <c r="AI71" s="255" t="str">
        <f t="shared" si="9"/>
        <v>create table db_custscience_interns.col_60_DB_CUSTBASE_PRODREFRESH_ods_cust_demg_t_distinct_values_table_stats (col_id int, distinct_values bigint) Row format delimited Fields terminated by '\t' Lines terminated by '\n'  Stored as textfile ;</v>
      </c>
      <c r="AJ71" s="177" t="s">
        <v>5162</v>
      </c>
      <c r="AK71" s="177"/>
      <c r="AL71" s="177"/>
      <c r="AM71" s="252" t="str">
        <f t="shared" si="10"/>
        <v>insert into table db_custscience_interns.col_60_DB_CUSTBASE_PRODREFRESH_ods_cust_demg_t_distinct_values_table_stats select '60' as col_id, count (distinct UPSCALE_RETAIL_CARD) as distinct_values</v>
      </c>
      <c r="AN71" s="177" t="s">
        <v>5163</v>
      </c>
      <c r="AO71" s="177"/>
      <c r="AP71" s="177"/>
      <c r="AQ71" s="252" t="str">
        <f t="shared" si="11"/>
        <v>insert into table db_custscience_interns.SUMMARY_of_DB_CUSTBASE_PRODREFRESH_ods_cust_demg_t_distinct_values_table_stats select col_id, distinct_values from db_custscience_interns.col_60_DB_CUSTBASE_PRODREFRESH_ods_cust_demg_t_distinct_values_table_stats ;</v>
      </c>
      <c r="AR71" s="177" t="s">
        <v>5164</v>
      </c>
      <c r="AS71" s="177"/>
      <c r="AT71" s="212" t="s">
        <v>5185</v>
      </c>
      <c r="AU71" s="256">
        <v>8</v>
      </c>
      <c r="AV71" s="256">
        <v>4</v>
      </c>
      <c r="AW71" s="177"/>
      <c r="AX71" s="252" t="str">
        <f t="shared" si="12"/>
        <v>drop table db_custscience_interns.col_60_DB_CUSTBASE_PRODREFRESH_ods_cust_demg_t_distinct_values_table_stats;</v>
      </c>
      <c r="AY71" s="177" t="s">
        <v>5166</v>
      </c>
      <c r="AZ71" s="177"/>
      <c r="BA71" s="252" t="str">
        <f t="shared" si="13"/>
        <v>create table db_custscience_interns.col_60_DB_CUSTBASE_PRODREFRESH_ods_cust_demg_t_null_value_count_table_stats (col_id int, null_value_count bigint) Row format delimited Fields terminated by '\t' Lines terminated by '\n'  Stored as textfile ;</v>
      </c>
      <c r="BB71" s="177" t="s">
        <v>5167</v>
      </c>
      <c r="BC71" s="177"/>
      <c r="BD71" s="177"/>
      <c r="BE71" s="252" t="str">
        <f t="shared" si="4"/>
        <v xml:space="preserve">insert into table db_custscience_interns.col_60_DB_CUSTBASE_PRODREFRESH_ods_cust_demg_t_null_value_count_table_stats select '60' as col_id, count (cust_key) as null_value_count where UPSCALE_RETAIL_CARD IS NULL </v>
      </c>
      <c r="BF71" s="177" t="s">
        <v>5168</v>
      </c>
      <c r="BG71" s="177"/>
      <c r="BH71" s="177"/>
      <c r="BI71" s="252" t="str">
        <f t="shared" si="14"/>
        <v>insert into table db_custscience_interns.SUMMARY_of_DB_CUSTBASE_PRODREFRESH_ods_cust_demg_t_null_value_count_table_stats select col_id, null_value_count from db_custscience_interns.col_60_DB_CUSTBASE_PRODREFRESH_ods_cust_demg_t_null_value_count_table_stats ;</v>
      </c>
      <c r="BJ71" s="177" t="s">
        <v>5186</v>
      </c>
      <c r="BK71" s="177"/>
      <c r="BL71" s="212" t="s">
        <v>5187</v>
      </c>
      <c r="BM71" s="256">
        <v>8</v>
      </c>
      <c r="BN71" s="256">
        <v>51399368</v>
      </c>
      <c r="BO71" s="177"/>
      <c r="BP71" s="252" t="str">
        <f t="shared" si="15"/>
        <v>drop table db_custscience_interns.col_60_DB_CUSTBASE_PRODREFRESH_ods_cust_demg_t_null_value_count_table_stats ;</v>
      </c>
      <c r="BQ71" s="177" t="s">
        <v>5171</v>
      </c>
      <c r="BR71" s="177"/>
      <c r="BS71" s="177"/>
      <c r="BT71" s="177"/>
      <c r="BU71" s="177"/>
      <c r="BV71" s="177"/>
      <c r="BW71" s="177"/>
      <c r="BX71" s="177"/>
      <c r="BY71" s="177"/>
      <c r="BZ71" s="177"/>
    </row>
    <row r="72" spans="1:78">
      <c r="A72" s="222" t="s">
        <v>5188</v>
      </c>
      <c r="B72" s="252" t="str">
        <f t="shared" si="18"/>
        <v>crt_tmst            string                                  </v>
      </c>
      <c r="C72" s="253">
        <f t="shared" si="19"/>
        <v>10</v>
      </c>
      <c r="D72" s="253">
        <f t="shared" si="20"/>
        <v>12</v>
      </c>
      <c r="E72" s="253"/>
      <c r="F72" s="20"/>
      <c r="G72" s="245" t="str">
        <f t="shared" si="16"/>
        <v>CRT_TMST </v>
      </c>
      <c r="H72" s="245" t="str">
        <f t="shared" si="17"/>
        <v>        string                                  </v>
      </c>
      <c r="I72" s="246">
        <v>61</v>
      </c>
      <c r="J72" s="224">
        <f t="shared" si="2"/>
        <v>1005</v>
      </c>
      <c r="K72" s="224">
        <f t="shared" si="3"/>
        <v>0</v>
      </c>
      <c r="L72" s="177"/>
      <c r="M72" s="177"/>
      <c r="N72" s="169"/>
      <c r="O72" s="257"/>
      <c r="P72" s="169"/>
      <c r="Q72" s="177"/>
      <c r="R72" s="164"/>
      <c r="S72" s="164"/>
      <c r="T72" s="164"/>
      <c r="U72" s="164"/>
      <c r="V72" s="164"/>
      <c r="W72" s="164"/>
      <c r="X72" s="164"/>
      <c r="Y72" s="164"/>
      <c r="Z72" s="164"/>
      <c r="AA72" s="164"/>
      <c r="AB72" s="164"/>
      <c r="AC72" s="164"/>
      <c r="AD72" s="164"/>
      <c r="AE72" s="164"/>
      <c r="AF72" s="164"/>
      <c r="AG72" s="164"/>
      <c r="AH72" s="197" t="str">
        <f t="shared" si="21"/>
        <v>col_61</v>
      </c>
      <c r="AI72" s="255" t="str">
        <f t="shared" si="9"/>
        <v>create table db_custscience_interns.col_61_DB_CUSTBASE_PRODREFRESH_ods_cust_demg_t_distinct_values_table_stats (col_id int, distinct_values bigint) Row format delimited Fields terminated by '\t' Lines terminated by '\n'  Stored as textfile ;</v>
      </c>
      <c r="AJ72" s="177" t="s">
        <v>5162</v>
      </c>
      <c r="AK72" s="177"/>
      <c r="AL72" s="177"/>
      <c r="AM72" s="252" t="str">
        <f t="shared" si="10"/>
        <v>insert into table db_custscience_interns.col_61_DB_CUSTBASE_PRODREFRESH_ods_cust_demg_t_distinct_values_table_stats select '61' as col_id, count (distinct CRT_TMST ) as distinct_values</v>
      </c>
      <c r="AN72" s="177" t="s">
        <v>5163</v>
      </c>
      <c r="AO72" s="177"/>
      <c r="AP72" s="177"/>
      <c r="AQ72" s="252" t="str">
        <f t="shared" si="11"/>
        <v>insert into table db_custscience_interns.SUMMARY_of_DB_CUSTBASE_PRODREFRESH_ods_cust_demg_t_distinct_values_table_stats select col_id, distinct_values from db_custscience_interns.col_61_DB_CUSTBASE_PRODREFRESH_ods_cust_demg_t_distinct_values_table_stats ;</v>
      </c>
      <c r="AR72" s="177" t="s">
        <v>5164</v>
      </c>
      <c r="AS72" s="177"/>
      <c r="AT72" s="212" t="s">
        <v>5189</v>
      </c>
      <c r="AU72" s="256">
        <v>9</v>
      </c>
      <c r="AV72" s="256">
        <v>4</v>
      </c>
      <c r="AW72" s="177"/>
      <c r="AX72" s="252" t="str">
        <f t="shared" si="12"/>
        <v>drop table db_custscience_interns.col_61_DB_CUSTBASE_PRODREFRESH_ods_cust_demg_t_distinct_values_table_stats;</v>
      </c>
      <c r="AY72" s="177" t="s">
        <v>5166</v>
      </c>
      <c r="AZ72" s="177"/>
      <c r="BA72" s="252" t="str">
        <f t="shared" si="13"/>
        <v>create table db_custscience_interns.col_61_DB_CUSTBASE_PRODREFRESH_ods_cust_demg_t_null_value_count_table_stats (col_id int, null_value_count bigint) Row format delimited Fields terminated by '\t' Lines terminated by '\n'  Stored as textfile ;</v>
      </c>
      <c r="BB72" s="177" t="s">
        <v>5167</v>
      </c>
      <c r="BC72" s="177"/>
      <c r="BD72" s="177"/>
      <c r="BE72" s="252" t="str">
        <f t="shared" si="4"/>
        <v xml:space="preserve">insert into table db_custscience_interns.col_61_DB_CUSTBASE_PRODREFRESH_ods_cust_demg_t_null_value_count_table_stats select '61' as col_id, count (cust_key) as null_value_count where CRT_TMST  IS NULL </v>
      </c>
      <c r="BF72" s="177" t="s">
        <v>5168</v>
      </c>
      <c r="BG72" s="177"/>
      <c r="BH72" s="177"/>
      <c r="BI72" s="252" t="str">
        <f t="shared" si="14"/>
        <v>insert into table db_custscience_interns.SUMMARY_of_DB_CUSTBASE_PRODREFRESH_ods_cust_demg_t_null_value_count_table_stats select col_id, null_value_count from db_custscience_interns.col_61_DB_CUSTBASE_PRODREFRESH_ods_cust_demg_t_null_value_count_table_stats ;</v>
      </c>
      <c r="BJ72" s="177" t="s">
        <v>5190</v>
      </c>
      <c r="BK72" s="177"/>
      <c r="BL72" s="212" t="s">
        <v>5191</v>
      </c>
      <c r="BM72" s="256">
        <v>9</v>
      </c>
      <c r="BN72" s="256">
        <v>48620322</v>
      </c>
      <c r="BO72" s="177"/>
      <c r="BP72" s="252" t="str">
        <f t="shared" si="15"/>
        <v>drop table db_custscience_interns.col_61_DB_CUSTBASE_PRODREFRESH_ods_cust_demg_t_null_value_count_table_stats ;</v>
      </c>
      <c r="BQ72" s="177" t="s">
        <v>5171</v>
      </c>
      <c r="BR72" s="177"/>
      <c r="BS72" s="177"/>
      <c r="BT72" s="177"/>
      <c r="BU72" s="177"/>
      <c r="BV72" s="177"/>
      <c r="BW72" s="177"/>
      <c r="BX72" s="177"/>
      <c r="BY72" s="177"/>
      <c r="BZ72" s="177"/>
    </row>
    <row r="73" spans="1:78">
      <c r="A73" s="222" t="s">
        <v>5192</v>
      </c>
      <c r="B73" s="252" t="str">
        <f t="shared" si="18"/>
        <v>updt_tmst           string                                  </v>
      </c>
      <c r="C73" s="253">
        <f t="shared" si="19"/>
        <v>10</v>
      </c>
      <c r="D73" s="253">
        <f t="shared" si="20"/>
        <v>12</v>
      </c>
      <c r="E73" s="253"/>
      <c r="F73" s="20"/>
      <c r="G73" s="245" t="str">
        <f t="shared" si="16"/>
        <v>UPDT_TMST</v>
      </c>
      <c r="H73" s="245" t="str">
        <f t="shared" si="17"/>
        <v>        string                                  </v>
      </c>
      <c r="I73" s="246">
        <v>62</v>
      </c>
      <c r="J73" s="224">
        <f t="shared" si="2"/>
        <v>1005</v>
      </c>
      <c r="K73" s="224">
        <f t="shared" si="3"/>
        <v>0</v>
      </c>
      <c r="L73" s="177"/>
      <c r="M73" s="177"/>
      <c r="N73" s="169"/>
      <c r="O73" s="257"/>
      <c r="P73" s="169"/>
      <c r="Q73" s="177"/>
      <c r="R73" s="164"/>
      <c r="S73" s="164"/>
      <c r="T73" s="164"/>
      <c r="U73" s="164"/>
      <c r="V73" s="164"/>
      <c r="W73" s="164"/>
      <c r="X73" s="164"/>
      <c r="Y73" s="164"/>
      <c r="Z73" s="164"/>
      <c r="AA73" s="164"/>
      <c r="AB73" s="164"/>
      <c r="AC73" s="164"/>
      <c r="AD73" s="164"/>
      <c r="AE73" s="164"/>
      <c r="AF73" s="164"/>
      <c r="AG73" s="164"/>
      <c r="AH73" s="197" t="str">
        <f t="shared" si="21"/>
        <v>col_62</v>
      </c>
      <c r="AI73" s="255" t="str">
        <f t="shared" si="9"/>
        <v>create table db_custscience_interns.col_62_DB_CUSTBASE_PRODREFRESH_ods_cust_demg_t_distinct_values_table_stats (col_id int, distinct_values bigint) Row format delimited Fields terminated by '\t' Lines terminated by '\n'  Stored as textfile ;</v>
      </c>
      <c r="AJ73" s="177" t="s">
        <v>5162</v>
      </c>
      <c r="AK73" s="177"/>
      <c r="AL73" s="177"/>
      <c r="AM73" s="252" t="str">
        <f t="shared" si="10"/>
        <v>insert into table db_custscience_interns.col_62_DB_CUSTBASE_PRODREFRESH_ods_cust_demg_t_distinct_values_table_stats select '62' as col_id, count (distinct UPDT_TMST) as distinct_values</v>
      </c>
      <c r="AN73" s="177" t="s">
        <v>5163</v>
      </c>
      <c r="AO73" s="177"/>
      <c r="AP73" s="177"/>
      <c r="AQ73" s="252" t="str">
        <f t="shared" si="11"/>
        <v>insert into table db_custscience_interns.SUMMARY_of_DB_CUSTBASE_PRODREFRESH_ods_cust_demg_t_distinct_values_table_stats select col_id, distinct_values from db_custscience_interns.col_62_DB_CUSTBASE_PRODREFRESH_ods_cust_demg_t_distinct_values_table_stats ;</v>
      </c>
      <c r="AR73" s="177" t="s">
        <v>5164</v>
      </c>
      <c r="AS73" s="177"/>
      <c r="AT73" s="212" t="s">
        <v>5193</v>
      </c>
      <c r="AU73" s="256">
        <v>10</v>
      </c>
      <c r="AV73" s="256">
        <v>4</v>
      </c>
      <c r="AW73" s="177"/>
      <c r="AX73" s="252" t="str">
        <f t="shared" si="12"/>
        <v>drop table db_custscience_interns.col_62_DB_CUSTBASE_PRODREFRESH_ods_cust_demg_t_distinct_values_table_stats;</v>
      </c>
      <c r="AY73" s="177" t="s">
        <v>5166</v>
      </c>
      <c r="AZ73" s="177"/>
      <c r="BA73" s="252" t="str">
        <f t="shared" si="13"/>
        <v>create table db_custscience_interns.col_62_DB_CUSTBASE_PRODREFRESH_ods_cust_demg_t_null_value_count_table_stats (col_id int, null_value_count bigint) Row format delimited Fields terminated by '\t' Lines terminated by '\n'  Stored as textfile ;</v>
      </c>
      <c r="BB73" s="177" t="s">
        <v>5167</v>
      </c>
      <c r="BC73" s="177"/>
      <c r="BD73" s="177"/>
      <c r="BE73" s="252" t="str">
        <f t="shared" si="4"/>
        <v xml:space="preserve">insert into table db_custscience_interns.col_62_DB_CUSTBASE_PRODREFRESH_ods_cust_demg_t_null_value_count_table_stats select '62' as col_id, count (cust_key) as null_value_count where UPDT_TMST IS NULL </v>
      </c>
      <c r="BF73" s="177" t="s">
        <v>5168</v>
      </c>
      <c r="BG73" s="177"/>
      <c r="BH73" s="177"/>
      <c r="BI73" s="252" t="str">
        <f t="shared" si="14"/>
        <v>insert into table db_custscience_interns.SUMMARY_of_DB_CUSTBASE_PRODREFRESH_ods_cust_demg_t_null_value_count_table_stats select col_id, null_value_count from db_custscience_interns.col_62_DB_CUSTBASE_PRODREFRESH_ods_cust_demg_t_null_value_count_table_stats ;</v>
      </c>
      <c r="BJ73" s="177" t="s">
        <v>5194</v>
      </c>
      <c r="BK73" s="177"/>
      <c r="BL73" s="212" t="s">
        <v>5195</v>
      </c>
      <c r="BM73" s="256">
        <v>10</v>
      </c>
      <c r="BN73" s="256">
        <v>45098438</v>
      </c>
      <c r="BO73" s="177"/>
      <c r="BP73" s="252" t="str">
        <f t="shared" si="15"/>
        <v>drop table db_custscience_interns.col_62_DB_CUSTBASE_PRODREFRESH_ods_cust_demg_t_null_value_count_table_stats ;</v>
      </c>
      <c r="BQ73" s="177" t="s">
        <v>5171</v>
      </c>
      <c r="BR73" s="177"/>
      <c r="BS73" s="177"/>
      <c r="BT73" s="177"/>
      <c r="BU73" s="177"/>
      <c r="BV73" s="177"/>
      <c r="BW73" s="177"/>
      <c r="BX73" s="177"/>
      <c r="BY73" s="177"/>
      <c r="BZ73" s="177"/>
    </row>
    <row r="74" spans="1:78">
      <c r="A74" s="258"/>
      <c r="B74" s="16"/>
      <c r="C74" s="20"/>
      <c r="D74" s="20"/>
      <c r="E74" s="20"/>
      <c r="F74" s="20"/>
      <c r="G74" s="245"/>
      <c r="H74" s="245"/>
      <c r="I74" s="246"/>
      <c r="J74" s="224"/>
      <c r="K74" s="224"/>
      <c r="L74" s="177"/>
      <c r="M74" s="177"/>
      <c r="N74" s="257"/>
      <c r="O74" s="257"/>
      <c r="P74" s="257"/>
      <c r="Q74" s="177"/>
      <c r="R74" s="164"/>
      <c r="S74" s="164"/>
      <c r="T74" s="164"/>
      <c r="U74" s="164"/>
      <c r="V74" s="164"/>
      <c r="W74" s="164"/>
      <c r="X74" s="164"/>
      <c r="Y74" s="164"/>
      <c r="Z74" s="164"/>
      <c r="AA74" s="164"/>
      <c r="AB74" s="164"/>
      <c r="AC74" s="164"/>
      <c r="AD74" s="164"/>
      <c r="AE74" s="164"/>
      <c r="AF74" s="164"/>
      <c r="AG74" s="164"/>
      <c r="AH74" s="197"/>
      <c r="AI74" s="196"/>
      <c r="AM74" s="16"/>
      <c r="AQ74" s="16"/>
      <c r="AT74" s="212"/>
      <c r="AU74" s="212"/>
      <c r="AV74" s="212"/>
      <c r="AX74" s="16"/>
      <c r="BA74" s="16"/>
      <c r="BE74" s="16"/>
      <c r="BL74" s="212"/>
      <c r="BM74" s="212"/>
      <c r="BN74" s="212"/>
      <c r="BP74" s="16"/>
    </row>
    <row r="75" spans="1:78">
      <c r="A75" s="222" t="s">
        <v>5196</v>
      </c>
      <c r="B75" s="16"/>
      <c r="C75" s="20"/>
      <c r="D75" s="20"/>
      <c r="E75" s="20"/>
      <c r="F75" s="20"/>
      <c r="G75" s="245"/>
      <c r="H75" s="245"/>
      <c r="I75" s="246"/>
      <c r="J75" s="224"/>
      <c r="K75" s="224"/>
      <c r="L75" s="177"/>
      <c r="M75" s="177"/>
      <c r="N75" s="257"/>
      <c r="O75" s="257"/>
      <c r="P75" s="257"/>
      <c r="Q75" s="177"/>
      <c r="R75" s="164"/>
      <c r="S75" s="164"/>
      <c r="T75" s="164"/>
      <c r="U75" s="164"/>
      <c r="V75" s="164"/>
      <c r="W75" s="164"/>
      <c r="X75" s="164"/>
      <c r="Y75" s="164"/>
      <c r="Z75" s="164"/>
      <c r="AA75" s="164"/>
      <c r="AB75" s="164"/>
      <c r="AC75" s="164"/>
      <c r="AD75" s="164"/>
      <c r="AE75" s="164"/>
      <c r="AF75" s="164"/>
      <c r="AG75" s="164"/>
      <c r="AH75" s="197"/>
      <c r="AI75" s="196"/>
      <c r="AM75" s="16"/>
      <c r="AQ75" s="16"/>
      <c r="AT75" s="212"/>
      <c r="AU75" s="212"/>
      <c r="AV75" s="212"/>
      <c r="AX75" s="16"/>
      <c r="BA75" s="16"/>
      <c r="BE75" s="16"/>
      <c r="BL75" s="212"/>
      <c r="BM75" s="212"/>
      <c r="BN75" s="212"/>
      <c r="BP75" s="16"/>
    </row>
    <row r="76" spans="1:78">
      <c r="A76" s="222" t="s">
        <v>5197</v>
      </c>
      <c r="B76" s="16"/>
      <c r="C76" s="20"/>
      <c r="D76" s="20"/>
      <c r="E76" s="20"/>
      <c r="F76" s="20"/>
      <c r="G76" s="245"/>
      <c r="H76" s="245"/>
      <c r="I76" s="246"/>
      <c r="J76" s="224"/>
      <c r="K76" s="224"/>
      <c r="L76" s="177"/>
      <c r="M76" s="177"/>
      <c r="N76" s="257"/>
      <c r="O76" s="257"/>
      <c r="P76" s="257"/>
      <c r="Q76" s="177"/>
      <c r="R76" s="164"/>
      <c r="S76" s="164"/>
      <c r="T76" s="164"/>
      <c r="U76" s="164"/>
      <c r="V76" s="164"/>
      <c r="W76" s="164"/>
      <c r="X76" s="164"/>
      <c r="Y76" s="164"/>
      <c r="Z76" s="164"/>
      <c r="AA76" s="164"/>
      <c r="AB76" s="164"/>
      <c r="AC76" s="164"/>
      <c r="AD76" s="164"/>
      <c r="AE76" s="164"/>
      <c r="AF76" s="164"/>
      <c r="AG76" s="164"/>
      <c r="AH76" s="197"/>
      <c r="AI76" s="196"/>
      <c r="AM76" s="16"/>
      <c r="AQ76" s="16"/>
      <c r="AT76" s="212"/>
      <c r="AU76" s="212"/>
      <c r="AV76" s="212"/>
      <c r="AX76" s="16"/>
      <c r="BA76" s="16"/>
      <c r="BE76" s="16"/>
      <c r="BL76" s="212"/>
      <c r="BM76" s="212"/>
      <c r="BN76" s="212"/>
      <c r="BP76" s="16"/>
    </row>
    <row r="77" spans="1:78">
      <c r="B77" s="16"/>
      <c r="C77" s="20"/>
      <c r="D77" s="20"/>
      <c r="E77" s="20"/>
      <c r="F77" s="20"/>
      <c r="G77" s="245"/>
      <c r="H77" s="245"/>
      <c r="I77" s="246"/>
      <c r="J77" s="224"/>
      <c r="K77" s="224"/>
      <c r="L77" s="177"/>
      <c r="M77" s="177"/>
      <c r="N77" s="257"/>
      <c r="O77" s="257"/>
      <c r="P77" s="257"/>
      <c r="Q77" s="177"/>
      <c r="R77" s="164"/>
      <c r="S77" s="164"/>
      <c r="T77" s="164"/>
      <c r="U77" s="164"/>
      <c r="V77" s="164"/>
      <c r="W77" s="164"/>
      <c r="X77" s="164"/>
      <c r="Y77" s="164"/>
      <c r="Z77" s="164"/>
      <c r="AA77" s="164"/>
      <c r="AB77" s="164"/>
      <c r="AC77" s="164"/>
      <c r="AD77" s="164"/>
      <c r="AE77" s="164"/>
      <c r="AF77" s="164"/>
      <c r="AG77" s="164"/>
      <c r="AH77" s="197"/>
      <c r="AI77" s="196"/>
      <c r="AM77" s="16"/>
      <c r="AQ77" s="16"/>
      <c r="AT77" s="212"/>
      <c r="AU77" s="212"/>
      <c r="AV77" s="212"/>
      <c r="AX77" s="16"/>
      <c r="BA77" s="16"/>
      <c r="BE77" s="16"/>
      <c r="BL77" s="212"/>
      <c r="BM77" s="212"/>
      <c r="BN77" s="212"/>
      <c r="BP77" s="16"/>
    </row>
    <row r="78" spans="1:78">
      <c r="B78" s="16"/>
      <c r="C78" s="20"/>
      <c r="D78" s="20"/>
      <c r="E78" s="20"/>
      <c r="F78" s="20"/>
      <c r="G78" s="245"/>
      <c r="H78" s="245"/>
      <c r="I78" s="246"/>
      <c r="J78" s="224"/>
      <c r="K78" s="224"/>
      <c r="L78" s="177"/>
      <c r="M78" s="177"/>
      <c r="N78" s="257"/>
      <c r="O78" s="257"/>
      <c r="P78" s="257"/>
      <c r="Q78" s="177"/>
      <c r="R78" s="164"/>
      <c r="S78" s="164"/>
      <c r="T78" s="164"/>
      <c r="U78" s="164"/>
      <c r="V78" s="164"/>
      <c r="W78" s="164"/>
      <c r="X78" s="164"/>
      <c r="Y78" s="164"/>
      <c r="Z78" s="164"/>
      <c r="AA78" s="164"/>
      <c r="AB78" s="164"/>
      <c r="AC78" s="164"/>
      <c r="AD78" s="164"/>
      <c r="AE78" s="164"/>
      <c r="AF78" s="164"/>
      <c r="AG78" s="164"/>
      <c r="AH78" s="197"/>
      <c r="AI78" s="196"/>
      <c r="AM78" s="16"/>
      <c r="AQ78" s="16"/>
      <c r="AT78" s="212"/>
      <c r="AU78" s="212"/>
      <c r="AV78" s="212"/>
      <c r="AX78" s="16"/>
      <c r="BA78" s="16"/>
      <c r="BE78" s="16"/>
      <c r="BL78" s="212"/>
      <c r="BM78" s="212"/>
      <c r="BN78" s="212"/>
      <c r="BP78" s="16"/>
    </row>
    <row r="79" spans="1:78">
      <c r="B79" s="16"/>
      <c r="C79" s="20"/>
      <c r="D79" s="20"/>
      <c r="E79" s="20"/>
      <c r="F79" s="20"/>
      <c r="G79" s="245"/>
      <c r="H79" s="245"/>
      <c r="I79" s="246"/>
      <c r="J79" s="224"/>
      <c r="K79" s="224"/>
      <c r="L79" s="177"/>
      <c r="M79" s="177"/>
      <c r="N79" s="257"/>
      <c r="O79" s="257"/>
      <c r="P79" s="257"/>
      <c r="Q79" s="177"/>
      <c r="R79" s="164"/>
      <c r="S79" s="164"/>
      <c r="T79" s="164"/>
      <c r="U79" s="164"/>
      <c r="V79" s="164"/>
      <c r="W79" s="164"/>
      <c r="X79" s="164"/>
      <c r="Y79" s="164"/>
      <c r="Z79" s="164"/>
      <c r="AA79" s="164"/>
      <c r="AB79" s="164"/>
      <c r="AC79" s="164"/>
      <c r="AD79" s="164"/>
      <c r="AE79" s="164"/>
      <c r="AF79" s="164"/>
      <c r="AG79" s="164"/>
      <c r="AH79" s="197"/>
      <c r="AI79" s="196"/>
      <c r="AM79" s="16"/>
      <c r="AQ79" s="16"/>
      <c r="AT79" s="212"/>
      <c r="AU79" s="212"/>
      <c r="AV79" s="212"/>
      <c r="AX79" s="16"/>
      <c r="BA79" s="16"/>
      <c r="BE79" s="16"/>
      <c r="BL79" s="212"/>
      <c r="BM79" s="212"/>
      <c r="BN79" s="212"/>
      <c r="BP79" s="1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29"/>
  <sheetViews>
    <sheetView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81.42578125" customWidth="1"/>
    <col min="44" max="44" width="29.28515625" customWidth="1"/>
    <col min="46" max="49" width="16.140625" customWidth="1"/>
    <col min="50" max="50" width="14.28515625" customWidth="1"/>
    <col min="52" max="52" width="20.42578125" style="210" customWidth="1"/>
    <col min="53" max="53" width="18.42578125" customWidth="1"/>
    <col min="56" max="56" width="4" customWidth="1"/>
    <col min="57" max="57" width="129.140625" customWidth="1"/>
    <col min="58" max="58" width="25.42578125" customWidth="1"/>
    <col min="59" max="59" width="22.28515625" customWidth="1"/>
    <col min="60" max="60" width="65.28515625" hidden="1" customWidth="1"/>
    <col min="61" max="61" width="50.140625" style="16" customWidth="1"/>
    <col min="62" max="62" width="19.7109375" customWidth="1"/>
    <col min="63" max="63" width="16.140625" customWidth="1"/>
    <col min="64" max="64" width="17.140625" customWidth="1"/>
    <col min="66" max="66" width="10.85546875" customWidth="1"/>
  </cols>
  <sheetData>
    <row r="1" spans="1:73" ht="19.5" thickBot="1">
      <c r="G1" s="218" t="str">
        <f>UPPER(H5)</f>
        <v>ODS_CUST_PREFERENCES_T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DB_CUSTBASE_PRODREFRESH.ods_cust_preferences_t acquisition_date = "22-APR-17" limit 10000;'&gt;DB_CUSTBASE_PRODREFRESH_DB_CUSTBASE_PRODREFRESH.ods_cust_preferences_t_10k_sample.txt;</v>
      </c>
    </row>
    <row r="4" spans="1:73" ht="15.75" thickBot="1">
      <c r="G4" s="3" t="s">
        <v>88</v>
      </c>
      <c r="H4" s="219" t="str">
        <f>LEFT(H6,(FIND(".",H6)-1))</f>
        <v>DB_CUSTBASE_PRODREFRESH</v>
      </c>
      <c r="I4" s="219"/>
      <c r="J4" s="219"/>
      <c r="K4" s="219"/>
      <c r="L4" s="219"/>
      <c r="M4" s="219"/>
      <c r="N4" s="40" t="s">
        <v>108</v>
      </c>
      <c r="AM4" s="15" t="s">
        <v>4049</v>
      </c>
      <c r="BE4" s="15" t="s">
        <v>4049</v>
      </c>
      <c r="BU4" t="s">
        <v>5198</v>
      </c>
    </row>
    <row r="5" spans="1:73">
      <c r="B5" s="9"/>
      <c r="G5" s="3" t="s">
        <v>89</v>
      </c>
      <c r="H5" s="219" t="str">
        <f>RIGHT(H6,(LEN(H6)-(FIND(".",H6))))</f>
        <v>ods_cust_preferences_t</v>
      </c>
      <c r="I5" s="219"/>
      <c r="J5" s="219"/>
      <c r="K5" s="219"/>
      <c r="L5" s="219"/>
      <c r="M5" s="219"/>
      <c r="AM5" s="60" t="s">
        <v>5199</v>
      </c>
      <c r="BE5" s="60" t="s">
        <v>5200</v>
      </c>
    </row>
    <row r="6" spans="1:73">
      <c r="G6" s="3" t="s">
        <v>90</v>
      </c>
      <c r="H6" s="259" t="s">
        <v>4448</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tr">
        <f>"select * from db_custscience_interns."&amp;"SUMMARY_of_"&amp;$H$4&amp;"_"&amp;$H$5&amp;"_distinct_values_table_stats"</f>
        <v>select * from db_custscience_interns.SUMMARY_of_DB_CUSTBASE_PRODREFRESH_ods_cust_preferences_t_distinct_values_table_stats</v>
      </c>
      <c r="BL8" t="str">
        <f>"select * from db_custscience_interns."&amp;"SUMMARY_of_"&amp;$H$4&amp;"_"&amp;$H$5&amp;"_null_value_count_table_stats"</f>
        <v>select * from db_custscience_interns.SUMMARY_of_DB_CUSTBASE_PRODREFRESH_ods_cust_preferences_t_null_value_count_table_stats</v>
      </c>
    </row>
    <row r="9" spans="1:73">
      <c r="A9" t="s">
        <v>5201</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DB_CUSTBASE_PRODREFRESH.ods_cust_preferences_t</v>
      </c>
      <c r="AN11" s="205" t="s">
        <v>5202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db_custscience_interns.SUMMARY_of_DB_CUSTBASE_PRODREFRESH_ods_cust_preferences_t_distinct_values_table_stats (col_id int, distinct_values bigint) Row format delimited Fields terminated by '\t' Lines terminated by '\n'  Stored as textfile ;</v>
      </c>
      <c r="AR11" s="205" t="s">
        <v>5203</v>
      </c>
      <c r="BE11" s="209" t="str">
        <f>"from "&amp;$H$6</f>
        <v>from DB_CUSTBASE_PRODREFRESH.ods_cust_preferences_t</v>
      </c>
      <c r="BF11" s="32" t="s">
        <v>5202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db_custscience_interns.SUMMARY_of_DB_CUSTBASE_PRODREFRESH_ods_cust_preferences_t_null_value_count_table_stats (col_id int, null_value_count bigint) Row format delimited Fields terminated by '\t' Lines terminated by '\n'  Stored as textfile ;</v>
      </c>
      <c r="BJ11" s="32" t="s">
        <v>5204</v>
      </c>
      <c r="BL11" s="212" t="s">
        <v>2</v>
      </c>
    </row>
    <row r="12" spans="1:73">
      <c r="A12" s="222" t="s">
        <v>5205</v>
      </c>
      <c r="B12" s="16" t="str">
        <f>TRIM(A12)</f>
        <v>active_flag         string                                  </v>
      </c>
      <c r="C12" s="20">
        <f>SEARCH(" ",B12)</f>
        <v>12</v>
      </c>
      <c r="D12" s="20">
        <f>IFERROR(SEARCH(" ",B12,C12+1),0)</f>
        <v>14</v>
      </c>
      <c r="E12" s="20">
        <f>LEN(B12)</f>
        <v>60</v>
      </c>
      <c r="F12" s="20"/>
      <c r="G12" s="62" t="str">
        <f t="shared" ref="G12:G26" si="0">UPPER(LEFT(B12,C12-1))</f>
        <v>ACTIVE_FLAG</v>
      </c>
      <c r="H12" s="62" t="str">
        <f t="shared" ref="H12:H26" si="1">TRIM(RIGHT(A12,LEN(A12) - (C12+1)))</f>
        <v>      string                                  </v>
      </c>
      <c r="I12" s="223">
        <v>1</v>
      </c>
      <c r="J12" s="224">
        <f t="shared" ref="J12:J26" si="2">VLOOKUP($I12,$AU:$AV,2,FALSE)</f>
        <v>2</v>
      </c>
      <c r="K12" s="224">
        <f t="shared" ref="K12:K26"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db_custscience_interns.col_1_DB_CUSTBASE_PRODREFRESH_ods_cust_preferences_t_distinct_values_table_stats (col_id int, distinct_values bigint) Row format delimited Fields terminated by '\t' Lines terminated by '\n'  Stored as textfile ;</v>
      </c>
      <c r="AJ12" t="s">
        <v>5206</v>
      </c>
      <c r="AM12" s="16" t="str">
        <f>"insert into table "&amp;"db_custscience_interns."&amp;$AH12&amp;"_"&amp;$H$4&amp;"_"&amp;$H$5&amp;"_distinct_values_table_stats select "&amp;"'"&amp;$I12&amp;"'"&amp;" as col_id, count (distinct "&amp;$G12&amp;") as distinct_values"</f>
        <v>insert into table db_custscience_interns.col_1_DB_CUSTBASE_PRODREFRESH_ods_cust_preferences_t_distinct_values_table_stats select '1' as col_id, count (distinct ACTIVE_FLAG) as distinct_values</v>
      </c>
      <c r="AN12" t="s">
        <v>5207</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db_custscience_interns.SUMMARY_of_DB_CUSTBASE_PRODREFRESH_ods_cust_preferences_t_distinct_values_table_stats select col_id, distinct_values from db_custscience_interns.col_1_DB_CUSTBASE_PRODREFRESH_ods_cust_preferences_t_distinct_values_table_stats ;</v>
      </c>
      <c r="AR12" t="s">
        <v>5208</v>
      </c>
      <c r="AT12" s="212" t="s">
        <v>5209</v>
      </c>
      <c r="AU12" s="212">
        <v>1</v>
      </c>
      <c r="AV12" s="212">
        <v>2</v>
      </c>
      <c r="AX12" s="16" t="str">
        <f>"drop table db_custscience_interns."&amp;$AH12&amp;"_"&amp;$H$4&amp;"_"&amp;$H$5&amp;"_distinct_values_table_stats;"</f>
        <v>drop table db_custscience_interns.col_1_DB_CUSTBASE_PRODREFRESH_ods_cust_preferences_t_distinct_values_table_stats;</v>
      </c>
      <c r="AY12" t="s">
        <v>5210</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db_custscience_interns.col_1_DB_CUSTBASE_PRODREFRESH_ods_cust_preferences_t_null_value_count_table_stats (col_id int, null_value_count bigint) Row format delimited Fields terminated by '\t' Lines terminated by '\n'  Stored as textfile ;</v>
      </c>
      <c r="BB12" t="s">
        <v>5211</v>
      </c>
      <c r="BE12" s="16" t="str">
        <f t="shared" ref="BE12:BE26" si="4">"insert into table "&amp;"db_custscience_interns."&amp;$AH12&amp;"_"&amp;$H$4&amp;"_"&amp;$H$5&amp;"_null_value_count_table_stats select "&amp;"'"&amp;$I12&amp;"'"&amp;" as col_id, count (customer_key) as null_value_count where "&amp;$G12&amp;" IS NULL "</f>
        <v xml:space="preserve">insert into table db_custscience_interns.col_1_DB_CUSTBASE_PRODREFRESH_ods_cust_preferences_t_null_value_count_table_stats select '1' as col_id, count (customer_key) as null_value_count where ACTIVE_FLAG IS NULL </v>
      </c>
      <c r="BF12" t="s">
        <v>5212</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db_custscience_interns.SUMMARY_of_DB_CUSTBASE_PRODREFRESH_ods_cust_preferences_t_null_value_count_table_stats select col_id, null_value_count from db_custscience_interns.col_1_DB_CUSTBASE_PRODREFRESH_ods_cust_preferences_t_null_value_count_table_stats ;</v>
      </c>
      <c r="BJ12" t="s">
        <v>5213</v>
      </c>
      <c r="BL12" s="212" t="s">
        <v>5214</v>
      </c>
      <c r="BM12" s="212">
        <v>1</v>
      </c>
      <c r="BN12" s="212">
        <v>0</v>
      </c>
      <c r="BP12" s="16" t="str">
        <f>"drop table db_custscience_interns."&amp;$AH12&amp;"_"&amp;$H$4&amp;"_"&amp;$H$5&amp;"_null_value_count_table_stats ;"</f>
        <v>drop table db_custscience_interns.col_1_DB_CUSTBASE_PRODREFRESH_ods_cust_preferences_t_null_value_count_table_stats ;</v>
      </c>
      <c r="BQ12" t="s">
        <v>5215</v>
      </c>
    </row>
    <row r="13" spans="1:73">
      <c r="A13" s="222" t="s">
        <v>5216</v>
      </c>
      <c r="B13" s="16" t="str">
        <f t="shared" ref="B13:B26" si="5">TRIM(A13)</f>
        <v>brand               string                                  </v>
      </c>
      <c r="C13" s="20">
        <f t="shared" ref="C13:C26" si="6">SEARCH(" ",B13)</f>
        <v>6</v>
      </c>
      <c r="D13" s="20">
        <f t="shared" ref="D13:D26" si="7">IFERROR(SEARCH(" ",B13,C13+1),0)</f>
        <v>8</v>
      </c>
      <c r="E13" s="20"/>
      <c r="F13" s="20"/>
      <c r="G13" s="36" t="str">
        <f t="shared" si="0"/>
        <v>BRAND</v>
      </c>
      <c r="H13" s="36" t="str">
        <f t="shared" si="1"/>
        <v>            string                                  </v>
      </c>
      <c r="I13" s="226">
        <v>2</v>
      </c>
      <c r="J13" s="224">
        <f t="shared" si="2"/>
        <v>7</v>
      </c>
      <c r="K13" s="224">
        <f t="shared" si="3"/>
        <v>0</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6" si="8">"col_"&amp;I13</f>
        <v>col_2</v>
      </c>
      <c r="AI13" s="196" t="str">
        <f t="shared" ref="AI13:AI26"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db_custscience_interns.col_2_DB_CUSTBASE_PRODREFRESH_ods_cust_preferences_t_distinct_values_table_stats (col_id int, distinct_values bigint) Row format delimited Fields terminated by '\t' Lines terminated by '\n'  Stored as textfile ;</v>
      </c>
      <c r="AJ13" t="s">
        <v>5217</v>
      </c>
      <c r="AM13" s="16" t="str">
        <f t="shared" ref="AM13:AM26" si="10">"insert into table "&amp;"db_custscience_interns."&amp;$AH13&amp;"_"&amp;$H$4&amp;"_"&amp;$H$5&amp;"_distinct_values_table_stats select "&amp;"'"&amp;$I13&amp;"'"&amp;" as col_id, count (distinct "&amp;$G13&amp;") as distinct_values"</f>
        <v>insert into table db_custscience_interns.col_2_DB_CUSTBASE_PRODREFRESH_ods_cust_preferences_t_distinct_values_table_stats select '2' as col_id, count (distinct BRAND) as distinct_values</v>
      </c>
      <c r="AN13" t="s">
        <v>5218</v>
      </c>
      <c r="AQ13" s="16" t="str">
        <f>"insert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db_custscience_interns.SUMMARY_of_DB_CUSTBASE_PRODREFRESH_ods_cust_preferences_t_distinct_values_table_stats select col_id, distinct_values from db_custscience_interns.col_2_DB_CUSTBASE_PRODREFRESH_ods_cust_preferences_t_distinct_values_table_stats ;</v>
      </c>
      <c r="AR13" t="s">
        <v>5219</v>
      </c>
      <c r="AT13" s="212" t="s">
        <v>5220</v>
      </c>
      <c r="AU13" s="212">
        <v>2</v>
      </c>
      <c r="AV13" s="212">
        <v>7</v>
      </c>
      <c r="AX13" s="16" t="str">
        <f t="shared" ref="AX13:AX26" si="11">"drop table db_custscience_interns."&amp;$AH13&amp;"_"&amp;$H$4&amp;"_"&amp;$H$5&amp;"_distinct_values_table_stats;"</f>
        <v>drop table db_custscience_interns.col_2_DB_CUSTBASE_PRODREFRESH_ods_cust_preferences_t_distinct_values_table_stats;</v>
      </c>
      <c r="AY13" t="s">
        <v>5221</v>
      </c>
      <c r="BA13" s="16" t="str">
        <f t="shared" ref="BA13:BA26"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db_custscience_interns.col_2_DB_CUSTBASE_PRODREFRESH_ods_cust_preferences_t_null_value_count_table_stats (col_id int, null_value_count bigint) Row format delimited Fields terminated by '\t' Lines terminated by '\n'  Stored as textfile ;</v>
      </c>
      <c r="BB13" t="s">
        <v>5222</v>
      </c>
      <c r="BE13" s="16" t="str">
        <f t="shared" si="4"/>
        <v xml:space="preserve">insert into table db_custscience_interns.col_2_DB_CUSTBASE_PRODREFRESH_ods_cust_preferences_t_null_value_count_table_stats select '2' as col_id, count (customer_key) as null_value_count where BRAND IS NULL </v>
      </c>
      <c r="BF13" t="s">
        <v>5223</v>
      </c>
      <c r="BI13" s="16" t="str">
        <f t="shared" ref="BI13:BI26" si="13">"insert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db_custscience_interns.SUMMARY_of_DB_CUSTBASE_PRODREFRESH_ods_cust_preferences_t_null_value_count_table_stats select col_id, null_value_count from db_custscience_interns.col_2_DB_CUSTBASE_PRODREFRESH_ods_cust_preferences_t_null_value_count_table_stats ;</v>
      </c>
      <c r="BJ13" t="s">
        <v>5224</v>
      </c>
      <c r="BL13" s="212" t="s">
        <v>5225</v>
      </c>
      <c r="BM13" s="212">
        <v>2</v>
      </c>
      <c r="BN13" s="212">
        <v>0</v>
      </c>
      <c r="BP13" s="16" t="str">
        <f t="shared" ref="BP13:BP26" si="14">"drop table db_custscience_interns."&amp;$AH13&amp;"_"&amp;$H$4&amp;"_"&amp;$H$5&amp;"_null_value_count_table_stats ;"</f>
        <v>drop table db_custscience_interns.col_2_DB_CUSTBASE_PRODREFRESH_ods_cust_preferences_t_null_value_count_table_stats ;</v>
      </c>
      <c r="BQ13" t="s">
        <v>5226</v>
      </c>
    </row>
    <row r="14" spans="1:73">
      <c r="A14" s="222" t="s">
        <v>5227</v>
      </c>
      <c r="B14" s="16" t="str">
        <f t="shared" si="5"/>
        <v>customer_key        bigint                                  </v>
      </c>
      <c r="C14" s="20">
        <f t="shared" si="6"/>
        <v>14</v>
      </c>
      <c r="D14" s="20">
        <f t="shared" si="7"/>
        <v>16</v>
      </c>
      <c r="E14" s="20"/>
      <c r="F14" s="20"/>
      <c r="G14" s="36" t="str">
        <f t="shared" si="0"/>
        <v>CUSTOMER_KEY </v>
      </c>
      <c r="H14" s="36" t="str">
        <f t="shared" si="1"/>
        <v>    bigint                                  </v>
      </c>
      <c r="I14" s="226">
        <v>3</v>
      </c>
      <c r="J14" s="224">
        <f t="shared" si="2"/>
        <v>13374753</v>
      </c>
      <c r="K14" s="224">
        <f t="shared" si="3"/>
        <v>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db_custscience_interns.col_3_DB_CUSTBASE_PRODREFRESH_ods_cust_preferences_t_distinct_values_table_stats (col_id int, distinct_values bigint) Row format delimited Fields terminated by '\t' Lines terminated by '\n'  Stored as textfile ;</v>
      </c>
      <c r="AJ14" t="s">
        <v>5228</v>
      </c>
      <c r="AM14" s="16" t="str">
        <f t="shared" si="10"/>
        <v>insert into table db_custscience_interns.col_3_DB_CUSTBASE_PRODREFRESH_ods_cust_preferences_t_distinct_values_table_stats select '3' as col_id, count (distinct CUSTOMER_KEY ) as distinct_values</v>
      </c>
      <c r="AN14" t="s">
        <v>5229</v>
      </c>
      <c r="AQ14" s="16" t="str">
        <f t="shared" ref="AQ14:AQ26" si="15">"insert into table "&amp;"db_custscience_interns."&amp;"SUMMARY_of_"&amp;$H$4&amp;"_"&amp;$H$5&amp;"_distinct_values_table_stats select col_id, distinct_values from db_custscience_interns."&amp;$AH14&amp;"_"&amp;$H$4&amp;"_"&amp;$H$5&amp;"_distinct_values_table_stats"&amp;" ;"</f>
        <v>insert into table db_custscience_interns.SUMMARY_of_DB_CUSTBASE_PRODREFRESH_ods_cust_preferences_t_distinct_values_table_stats select col_id, distinct_values from db_custscience_interns.col_3_DB_CUSTBASE_PRODREFRESH_ods_cust_preferences_t_distinct_values_table_stats ;</v>
      </c>
      <c r="AR14" t="s">
        <v>5230</v>
      </c>
      <c r="AT14" s="212" t="s">
        <v>5231</v>
      </c>
      <c r="AU14" s="212">
        <v>11</v>
      </c>
      <c r="AV14" s="212">
        <v>5</v>
      </c>
      <c r="AX14" s="16" t="str">
        <f t="shared" si="11"/>
        <v>drop table db_custscience_interns.col_3_DB_CUSTBASE_PRODREFRESH_ods_cust_preferences_t_distinct_values_table_stats;</v>
      </c>
      <c r="AY14" t="s">
        <v>5232</v>
      </c>
      <c r="BA14" s="16" t="str">
        <f t="shared" si="12"/>
        <v>create table db_custscience_interns.col_3_DB_CUSTBASE_PRODREFRESH_ods_cust_preferences_t_null_value_count_table_stats (col_id int, null_value_count bigint) Row format delimited Fields terminated by '\t' Lines terminated by '\n'  Stored as textfile ;</v>
      </c>
      <c r="BB14" t="s">
        <v>5233</v>
      </c>
      <c r="BE14" s="16" t="str">
        <f t="shared" si="4"/>
        <v xml:space="preserve">insert into table db_custscience_interns.col_3_DB_CUSTBASE_PRODREFRESH_ods_cust_preferences_t_null_value_count_table_stats select '3' as col_id, count (customer_key) as null_value_count where CUSTOMER_KEY  IS NULL </v>
      </c>
      <c r="BF14" t="s">
        <v>5234</v>
      </c>
      <c r="BI14" s="16" t="str">
        <f t="shared" si="13"/>
        <v>insert into table db_custscience_interns.SUMMARY_of_DB_CUSTBASE_PRODREFRESH_ods_cust_preferences_t_null_value_count_table_stats select col_id, null_value_count from db_custscience_interns.col_3_DB_CUSTBASE_PRODREFRESH_ods_cust_preferences_t_null_value_count_table_stats ;</v>
      </c>
      <c r="BJ14" t="s">
        <v>5235</v>
      </c>
      <c r="BL14" s="212" t="s">
        <v>5236</v>
      </c>
      <c r="BM14" s="212">
        <v>11</v>
      </c>
      <c r="BN14" s="212">
        <v>0</v>
      </c>
      <c r="BP14" s="16" t="str">
        <f t="shared" si="14"/>
        <v>drop table db_custscience_interns.col_3_DB_CUSTBASE_PRODREFRESH_ods_cust_preferences_t_null_value_count_table_stats ;</v>
      </c>
      <c r="BQ14" t="s">
        <v>5237</v>
      </c>
    </row>
    <row r="15" spans="1:73">
      <c r="A15" s="222" t="s">
        <v>5238</v>
      </c>
      <c r="B15" s="16" t="str">
        <f t="shared" si="5"/>
        <v>household_key       bigint                                  </v>
      </c>
      <c r="C15" s="20">
        <f t="shared" si="6"/>
        <v>14</v>
      </c>
      <c r="D15" s="20">
        <f t="shared" si="7"/>
        <v>16</v>
      </c>
      <c r="E15" s="20"/>
      <c r="F15" s="20"/>
      <c r="G15" s="36" t="str">
        <f t="shared" si="0"/>
        <v>HOUSEHOLD_KEY</v>
      </c>
      <c r="H15" s="36" t="str">
        <f t="shared" si="1"/>
        <v>    bigint                                  </v>
      </c>
      <c r="I15" s="226">
        <v>4</v>
      </c>
      <c r="J15" s="224">
        <f t="shared" si="2"/>
        <v>9509472</v>
      </c>
      <c r="K15" s="224">
        <f t="shared" si="3"/>
        <v>11760799</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db_custscience_interns.col_4_DB_CUSTBASE_PRODREFRESH_ods_cust_preferences_t_distinct_values_table_stats (col_id int, distinct_values bigint) Row format delimited Fields terminated by '\t' Lines terminated by '\n'  Stored as textfile ;</v>
      </c>
      <c r="AJ15" t="s">
        <v>5239</v>
      </c>
      <c r="AM15" s="16" t="str">
        <f t="shared" si="10"/>
        <v>insert into table db_custscience_interns.col_4_DB_CUSTBASE_PRODREFRESH_ods_cust_preferences_t_distinct_values_table_stats select '4' as col_id, count (distinct HOUSEHOLD_KEY) as distinct_values</v>
      </c>
      <c r="AN15" t="s">
        <v>5240</v>
      </c>
      <c r="AQ15" s="16" t="str">
        <f t="shared" si="15"/>
        <v>insert into table db_custscience_interns.SUMMARY_of_DB_CUSTBASE_PRODREFRESH_ods_cust_preferences_t_distinct_values_table_stats select col_id, distinct_values from db_custscience_interns.col_4_DB_CUSTBASE_PRODREFRESH_ods_cust_preferences_t_distinct_values_table_stats ;</v>
      </c>
      <c r="AR15" t="s">
        <v>5241</v>
      </c>
      <c r="AT15" s="212" t="s">
        <v>5242</v>
      </c>
      <c r="AU15" s="212">
        <v>12</v>
      </c>
      <c r="AV15" s="212">
        <v>8719176</v>
      </c>
      <c r="AX15" s="16" t="str">
        <f t="shared" si="11"/>
        <v>drop table db_custscience_interns.col_4_DB_CUSTBASE_PRODREFRESH_ods_cust_preferences_t_distinct_values_table_stats;</v>
      </c>
      <c r="AY15" t="s">
        <v>5243</v>
      </c>
      <c r="BA15" s="16" t="str">
        <f t="shared" si="12"/>
        <v>create table db_custscience_interns.col_4_DB_CUSTBASE_PRODREFRESH_ods_cust_preferences_t_null_value_count_table_stats (col_id int, null_value_count bigint) Row format delimited Fields terminated by '\t' Lines terminated by '\n'  Stored as textfile ;</v>
      </c>
      <c r="BB15" t="s">
        <v>5244</v>
      </c>
      <c r="BE15" s="16" t="str">
        <f t="shared" si="4"/>
        <v xml:space="preserve">insert into table db_custscience_interns.col_4_DB_CUSTBASE_PRODREFRESH_ods_cust_preferences_t_null_value_count_table_stats select '4' as col_id, count (customer_key) as null_value_count where HOUSEHOLD_KEY IS NULL </v>
      </c>
      <c r="BF15" t="s">
        <v>5245</v>
      </c>
      <c r="BI15" s="16" t="str">
        <f t="shared" si="13"/>
        <v>insert into table db_custscience_interns.SUMMARY_of_DB_CUSTBASE_PRODREFRESH_ods_cust_preferences_t_null_value_count_table_stats select col_id, null_value_count from db_custscience_interns.col_4_DB_CUSTBASE_PRODREFRESH_ods_cust_preferences_t_null_value_count_table_stats ;</v>
      </c>
      <c r="BJ15" t="s">
        <v>5246</v>
      </c>
      <c r="BL15" s="212" t="s">
        <v>4598</v>
      </c>
      <c r="BM15" s="212">
        <v>12</v>
      </c>
      <c r="BN15" s="212">
        <v>0</v>
      </c>
      <c r="BP15" s="16" t="str">
        <f t="shared" si="14"/>
        <v>drop table db_custscience_interns.col_4_DB_CUSTBASE_PRODREFRESH_ods_cust_preferences_t_null_value_count_table_stats ;</v>
      </c>
      <c r="BQ15" t="s">
        <v>5247</v>
      </c>
    </row>
    <row r="16" spans="1:73">
      <c r="A16" s="222" t="s">
        <v>5248</v>
      </c>
      <c r="B16" s="16" t="str">
        <f t="shared" si="5"/>
        <v>preference_key      bigint                                  </v>
      </c>
      <c r="C16" s="20">
        <f t="shared" si="6"/>
        <v>16</v>
      </c>
      <c r="D16" s="20">
        <f t="shared" si="7"/>
        <v>18</v>
      </c>
      <c r="E16" s="20"/>
      <c r="F16" s="20"/>
      <c r="G16" s="36" t="str">
        <f t="shared" si="0"/>
        <v>PREFERENCE_KEY </v>
      </c>
      <c r="H16" s="36" t="str">
        <f t="shared" si="1"/>
        <v>  bigint                                  </v>
      </c>
      <c r="I16" s="226">
        <v>5</v>
      </c>
      <c r="J16" s="224">
        <f t="shared" si="2"/>
        <v>20092</v>
      </c>
      <c r="K16" s="224">
        <f t="shared" si="3"/>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db_custscience_interns.col_5_DB_CUSTBASE_PRODREFRESH_ods_cust_preferences_t_distinct_values_table_stats (col_id int, distinct_values bigint) Row format delimited Fields terminated by '\t' Lines terminated by '\n'  Stored as textfile ;</v>
      </c>
      <c r="AJ16" t="s">
        <v>5249</v>
      </c>
      <c r="AM16" s="16" t="str">
        <f t="shared" si="10"/>
        <v>insert into table db_custscience_interns.col_5_DB_CUSTBASE_PRODREFRESH_ods_cust_preferences_t_distinct_values_table_stats select '5' as col_id, count (distinct PREFERENCE_KEY ) as distinct_values</v>
      </c>
      <c r="AN16" t="s">
        <v>5250</v>
      </c>
      <c r="AQ16" s="16" t="str">
        <f t="shared" si="15"/>
        <v>insert into table db_custscience_interns.SUMMARY_of_DB_CUSTBASE_PRODREFRESH_ods_cust_preferences_t_distinct_values_table_stats select col_id, distinct_values from db_custscience_interns.col_5_DB_CUSTBASE_PRODREFRESH_ods_cust_preferences_t_distinct_values_table_stats ;</v>
      </c>
      <c r="AR16" t="s">
        <v>5251</v>
      </c>
      <c r="AT16" s="212" t="s">
        <v>5252</v>
      </c>
      <c r="AU16" s="212">
        <v>13</v>
      </c>
      <c r="AV16" s="212">
        <v>109</v>
      </c>
      <c r="AX16" s="16" t="str">
        <f t="shared" si="11"/>
        <v>drop table db_custscience_interns.col_5_DB_CUSTBASE_PRODREFRESH_ods_cust_preferences_t_distinct_values_table_stats;</v>
      </c>
      <c r="AY16" t="s">
        <v>5253</v>
      </c>
      <c r="BA16" s="16" t="str">
        <f t="shared" si="12"/>
        <v>create table db_custscience_interns.col_5_DB_CUSTBASE_PRODREFRESH_ods_cust_preferences_t_null_value_count_table_stats (col_id int, null_value_count bigint) Row format delimited Fields terminated by '\t' Lines terminated by '\n'  Stored as textfile ;</v>
      </c>
      <c r="BB16" t="s">
        <v>5254</v>
      </c>
      <c r="BE16" s="16" t="str">
        <f t="shared" si="4"/>
        <v xml:space="preserve">insert into table db_custscience_interns.col_5_DB_CUSTBASE_PRODREFRESH_ods_cust_preferences_t_null_value_count_table_stats select '5' as col_id, count (customer_key) as null_value_count where PREFERENCE_KEY  IS NULL </v>
      </c>
      <c r="BF16" t="s">
        <v>5255</v>
      </c>
      <c r="BI16" s="16" t="str">
        <f t="shared" si="13"/>
        <v>insert into table db_custscience_interns.SUMMARY_of_DB_CUSTBASE_PRODREFRESH_ods_cust_preferences_t_null_value_count_table_stats select col_id, null_value_count from db_custscience_interns.col_5_DB_CUSTBASE_PRODREFRESH_ods_cust_preferences_t_null_value_count_table_stats ;</v>
      </c>
      <c r="BJ16" t="s">
        <v>5256</v>
      </c>
      <c r="BL16" s="212" t="s">
        <v>5257</v>
      </c>
      <c r="BM16" s="212">
        <v>13</v>
      </c>
      <c r="BN16" s="212">
        <v>0</v>
      </c>
      <c r="BP16" s="16" t="str">
        <f t="shared" si="14"/>
        <v>drop table db_custscience_interns.col_5_DB_CUSTBASE_PRODREFRESH_ods_cust_preferences_t_null_value_count_table_stats ;</v>
      </c>
      <c r="BQ16" t="s">
        <v>5258</v>
      </c>
    </row>
    <row r="17" spans="1:69">
      <c r="A17" s="222" t="s">
        <v>5259</v>
      </c>
      <c r="B17" s="16" t="str">
        <f t="shared" si="5"/>
        <v>maternity_due_date  string                                  </v>
      </c>
      <c r="C17" s="20">
        <f t="shared" si="6"/>
        <v>20</v>
      </c>
      <c r="D17" s="20">
        <f t="shared" si="7"/>
        <v>27</v>
      </c>
      <c r="E17" s="20"/>
      <c r="F17" s="20"/>
      <c r="G17" s="36" t="str">
        <f t="shared" si="0"/>
        <v>MATERNITY_DUE_DATE </v>
      </c>
      <c r="H17" s="36" t="str">
        <f t="shared" si="1"/>
        <v>tring                                  </v>
      </c>
      <c r="I17" s="226">
        <v>6</v>
      </c>
      <c r="J17" s="224">
        <f t="shared" si="2"/>
        <v>212</v>
      </c>
      <c r="K17" s="224">
        <f t="shared" si="3"/>
        <v>56166845</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db_custscience_interns.col_6_DB_CUSTBASE_PRODREFRESH_ods_cust_preferences_t_distinct_values_table_stats (col_id int, distinct_values bigint) Row format delimited Fields terminated by '\t' Lines terminated by '\n'  Stored as textfile ;</v>
      </c>
      <c r="AJ17" t="s">
        <v>5260</v>
      </c>
      <c r="AM17" s="16" t="str">
        <f t="shared" si="10"/>
        <v>insert into table db_custscience_interns.col_6_DB_CUSTBASE_PRODREFRESH_ods_cust_preferences_t_distinct_values_table_stats select '6' as col_id, count (distinct MATERNITY_DUE_DATE ) as distinct_values</v>
      </c>
      <c r="AN17" t="s">
        <v>5261</v>
      </c>
      <c r="AQ17" s="16" t="str">
        <f t="shared" si="15"/>
        <v>insert into table db_custscience_interns.SUMMARY_of_DB_CUSTBASE_PRODREFRESH_ods_cust_preferences_t_distinct_values_table_stats select col_id, distinct_values from db_custscience_interns.col_6_DB_CUSTBASE_PRODREFRESH_ods_cust_preferences_t_distinct_values_table_stats ;</v>
      </c>
      <c r="AR17" t="s">
        <v>5262</v>
      </c>
      <c r="AT17" s="212" t="s">
        <v>5263</v>
      </c>
      <c r="AU17" s="212">
        <v>14</v>
      </c>
      <c r="AV17" s="212">
        <v>1807</v>
      </c>
      <c r="AX17" s="16" t="str">
        <f t="shared" si="11"/>
        <v>drop table db_custscience_interns.col_6_DB_CUSTBASE_PRODREFRESH_ods_cust_preferences_t_distinct_values_table_stats;</v>
      </c>
      <c r="AY17" t="s">
        <v>5264</v>
      </c>
      <c r="BA17" s="16" t="str">
        <f t="shared" si="12"/>
        <v>create table db_custscience_interns.col_6_DB_CUSTBASE_PRODREFRESH_ods_cust_preferences_t_null_value_count_table_stats (col_id int, null_value_count bigint) Row format delimited Fields terminated by '\t' Lines terminated by '\n'  Stored as textfile ;</v>
      </c>
      <c r="BB17" t="s">
        <v>5265</v>
      </c>
      <c r="BE17" s="16" t="str">
        <f t="shared" si="4"/>
        <v xml:space="preserve">insert into table db_custscience_interns.col_6_DB_CUSTBASE_PRODREFRESH_ods_cust_preferences_t_null_value_count_table_stats select '6' as col_id, count (customer_key) as null_value_count where MATERNITY_DUE_DATE  IS NULL </v>
      </c>
      <c r="BF17" t="s">
        <v>5266</v>
      </c>
      <c r="BI17" s="16" t="str">
        <f t="shared" si="13"/>
        <v>insert into table db_custscience_interns.SUMMARY_of_DB_CUSTBASE_PRODREFRESH_ods_cust_preferences_t_null_value_count_table_stats select col_id, null_value_count from db_custscience_interns.col_6_DB_CUSTBASE_PRODREFRESH_ods_cust_preferences_t_null_value_count_table_stats ;</v>
      </c>
      <c r="BJ17" t="s">
        <v>5267</v>
      </c>
      <c r="BL17" s="212" t="s">
        <v>5268</v>
      </c>
      <c r="BM17" s="212">
        <v>14</v>
      </c>
      <c r="BN17" s="212">
        <v>0</v>
      </c>
      <c r="BP17" s="16" t="str">
        <f t="shared" si="14"/>
        <v>drop table db_custscience_interns.col_6_DB_CUSTBASE_PRODREFRESH_ods_cust_preferences_t_null_value_count_table_stats ;</v>
      </c>
      <c r="BQ17" t="s">
        <v>5269</v>
      </c>
    </row>
    <row r="18" spans="1:69">
      <c r="A18" s="222" t="s">
        <v>5270</v>
      </c>
      <c r="B18" s="16" t="str">
        <f t="shared" si="5"/>
        <v>date_collected      string                                  </v>
      </c>
      <c r="C18" s="20">
        <f t="shared" si="6"/>
        <v>16</v>
      </c>
      <c r="D18" s="20">
        <f t="shared" si="7"/>
        <v>18</v>
      </c>
      <c r="E18" s="20"/>
      <c r="F18" s="20"/>
      <c r="G18" s="36" t="str">
        <f t="shared" si="0"/>
        <v>DATE_COLLECTED </v>
      </c>
      <c r="H18" s="36" t="str">
        <f t="shared" si="1"/>
        <v>  string                                  </v>
      </c>
      <c r="I18" s="226">
        <v>7</v>
      </c>
      <c r="J18" s="224">
        <f t="shared" si="2"/>
        <v>3614</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db_custscience_interns.col_7_DB_CUSTBASE_PRODREFRESH_ods_cust_preferences_t_distinct_values_table_stats (col_id int, distinct_values bigint) Row format delimited Fields terminated by '\t' Lines terminated by '\n'  Stored as textfile ;</v>
      </c>
      <c r="AJ18" t="s">
        <v>5271</v>
      </c>
      <c r="AM18" s="16" t="str">
        <f t="shared" si="10"/>
        <v>insert into table db_custscience_interns.col_7_DB_CUSTBASE_PRODREFRESH_ods_cust_preferences_t_distinct_values_table_stats select '7' as col_id, count (distinct DATE_COLLECTED ) as distinct_values</v>
      </c>
      <c r="AN18" t="s">
        <v>5272</v>
      </c>
      <c r="AQ18" s="16" t="str">
        <f t="shared" si="15"/>
        <v>insert into table db_custscience_interns.SUMMARY_of_DB_CUSTBASE_PRODREFRESH_ods_cust_preferences_t_distinct_values_table_stats select col_id, distinct_values from db_custscience_interns.col_7_DB_CUSTBASE_PRODREFRESH_ods_cust_preferences_t_distinct_values_table_stats ;</v>
      </c>
      <c r="AR18" t="s">
        <v>5273</v>
      </c>
      <c r="AT18" s="212" t="s">
        <v>5274</v>
      </c>
      <c r="AU18" s="212">
        <v>15</v>
      </c>
      <c r="AV18" s="212">
        <v>1807</v>
      </c>
      <c r="AX18" s="16" t="str">
        <f t="shared" si="11"/>
        <v>drop table db_custscience_interns.col_7_DB_CUSTBASE_PRODREFRESH_ods_cust_preferences_t_distinct_values_table_stats;</v>
      </c>
      <c r="AY18" t="s">
        <v>5275</v>
      </c>
      <c r="BA18" s="16" t="str">
        <f t="shared" si="12"/>
        <v>create table db_custscience_interns.col_7_DB_CUSTBASE_PRODREFRESH_ods_cust_preferences_t_null_value_count_table_stats (col_id int, null_value_count bigint) Row format delimited Fields terminated by '\t' Lines terminated by '\n'  Stored as textfile ;</v>
      </c>
      <c r="BB18" t="s">
        <v>5276</v>
      </c>
      <c r="BE18" s="16" t="str">
        <f t="shared" si="4"/>
        <v xml:space="preserve">insert into table db_custscience_interns.col_7_DB_CUSTBASE_PRODREFRESH_ods_cust_preferences_t_null_value_count_table_stats select '7' as col_id, count (customer_key) as null_value_count where DATE_COLLECTED  IS NULL </v>
      </c>
      <c r="BF18" t="s">
        <v>5277</v>
      </c>
      <c r="BI18" s="16" t="str">
        <f t="shared" si="13"/>
        <v>insert into table db_custscience_interns.SUMMARY_of_DB_CUSTBASE_PRODREFRESH_ods_cust_preferences_t_null_value_count_table_stats select col_id, null_value_count from db_custscience_interns.col_7_DB_CUSTBASE_PRODREFRESH_ods_cust_preferences_t_null_value_count_table_stats ;</v>
      </c>
      <c r="BJ18" t="s">
        <v>5278</v>
      </c>
      <c r="BL18" s="212" t="s">
        <v>4631</v>
      </c>
      <c r="BM18" s="212">
        <v>15</v>
      </c>
      <c r="BN18" s="212">
        <v>0</v>
      </c>
      <c r="BP18" s="16" t="str">
        <f t="shared" si="14"/>
        <v>drop table db_custscience_interns.col_7_DB_CUSTBASE_PRODREFRESH_ods_cust_preferences_t_null_value_count_table_stats ;</v>
      </c>
      <c r="BQ18" t="s">
        <v>5279</v>
      </c>
    </row>
    <row r="19" spans="1:69">
      <c r="A19" s="222" t="s">
        <v>4765</v>
      </c>
      <c r="B19" s="16" t="str">
        <f t="shared" si="5"/>
        <v>ins_dt              string                                  </v>
      </c>
      <c r="C19" s="20">
        <f t="shared" si="6"/>
        <v>8</v>
      </c>
      <c r="D19" s="20">
        <f t="shared" si="7"/>
        <v>10</v>
      </c>
      <c r="E19" s="20"/>
      <c r="F19" s="20"/>
      <c r="G19" s="36" t="str">
        <f t="shared" si="0"/>
        <v>INS_DT </v>
      </c>
      <c r="H19" s="36" t="str">
        <f t="shared" si="1"/>
        <v>          string                                  </v>
      </c>
      <c r="I19" s="226">
        <v>8</v>
      </c>
      <c r="J19" s="224">
        <f t="shared" si="2"/>
        <v>2368</v>
      </c>
      <c r="K19" s="224">
        <f t="shared" si="3"/>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db_custscience_interns.col_8_DB_CUSTBASE_PRODREFRESH_ods_cust_preferences_t_distinct_values_table_stats (col_id int, distinct_values bigint) Row format delimited Fields terminated by '\t' Lines terminated by '\n'  Stored as textfile ;</v>
      </c>
      <c r="AJ19" t="s">
        <v>5280</v>
      </c>
      <c r="AM19" s="16" t="str">
        <f t="shared" si="10"/>
        <v>insert into table db_custscience_interns.col_8_DB_CUSTBASE_PRODREFRESH_ods_cust_preferences_t_distinct_values_table_stats select '8' as col_id, count (distinct INS_DT ) as distinct_values</v>
      </c>
      <c r="AN19" t="s">
        <v>5281</v>
      </c>
      <c r="AQ19" s="16" t="str">
        <f t="shared" si="15"/>
        <v>insert into table db_custscience_interns.SUMMARY_of_DB_CUSTBASE_PRODREFRESH_ods_cust_preferences_t_distinct_values_table_stats select col_id, distinct_values from db_custscience_interns.col_8_DB_CUSTBASE_PRODREFRESH_ods_cust_preferences_t_distinct_values_table_stats ;</v>
      </c>
      <c r="AR19" t="s">
        <v>5282</v>
      </c>
      <c r="AT19" s="212" t="s">
        <v>5283</v>
      </c>
      <c r="AU19" s="212">
        <v>3</v>
      </c>
      <c r="AV19" s="212">
        <v>13374753</v>
      </c>
      <c r="AX19" s="16" t="str">
        <f t="shared" si="11"/>
        <v>drop table db_custscience_interns.col_8_DB_CUSTBASE_PRODREFRESH_ods_cust_preferences_t_distinct_values_table_stats;</v>
      </c>
      <c r="AY19" t="s">
        <v>5284</v>
      </c>
      <c r="BA19" s="16" t="str">
        <f t="shared" si="12"/>
        <v>create table db_custscience_interns.col_8_DB_CUSTBASE_PRODREFRESH_ods_cust_preferences_t_null_value_count_table_stats (col_id int, null_value_count bigint) Row format delimited Fields terminated by '\t' Lines terminated by '\n'  Stored as textfile ;</v>
      </c>
      <c r="BB19" t="s">
        <v>5285</v>
      </c>
      <c r="BE19" s="16" t="str">
        <f t="shared" si="4"/>
        <v xml:space="preserve">insert into table db_custscience_interns.col_8_DB_CUSTBASE_PRODREFRESH_ods_cust_preferences_t_null_value_count_table_stats select '8' as col_id, count (customer_key) as null_value_count where INS_DT  IS NULL </v>
      </c>
      <c r="BF19" t="s">
        <v>5286</v>
      </c>
      <c r="BI19" s="16" t="str">
        <f t="shared" si="13"/>
        <v>insert into table db_custscience_interns.SUMMARY_of_DB_CUSTBASE_PRODREFRESH_ods_cust_preferences_t_null_value_count_table_stats select col_id, null_value_count from db_custscience_interns.col_8_DB_CUSTBASE_PRODREFRESH_ods_cust_preferences_t_null_value_count_table_stats ;</v>
      </c>
      <c r="BJ19" t="s">
        <v>5287</v>
      </c>
      <c r="BL19" s="212" t="s">
        <v>4697</v>
      </c>
      <c r="BM19" s="212">
        <v>3</v>
      </c>
      <c r="BN19" s="212">
        <v>0</v>
      </c>
      <c r="BP19" s="16" t="str">
        <f t="shared" si="14"/>
        <v>drop table db_custscience_interns.col_8_DB_CUSTBASE_PRODREFRESH_ods_cust_preferences_t_null_value_count_table_stats ;</v>
      </c>
      <c r="BQ19" t="s">
        <v>5288</v>
      </c>
    </row>
    <row r="20" spans="1:69">
      <c r="A20" s="222" t="s">
        <v>5289</v>
      </c>
      <c r="B20" s="16" t="str">
        <f t="shared" si="5"/>
        <v>updt_dt             string                                  </v>
      </c>
      <c r="C20" s="20">
        <f t="shared" si="6"/>
        <v>8</v>
      </c>
      <c r="D20" s="20">
        <f t="shared" si="7"/>
        <v>10</v>
      </c>
      <c r="E20" s="20"/>
      <c r="F20" s="20"/>
      <c r="G20" s="36" t="str">
        <f t="shared" si="0"/>
        <v>UPDT_DT</v>
      </c>
      <c r="H20" s="36" t="str">
        <f t="shared" si="1"/>
        <v>          string                                  </v>
      </c>
      <c r="I20" s="226">
        <v>9</v>
      </c>
      <c r="J20" s="224">
        <f t="shared" si="2"/>
        <v>2395</v>
      </c>
      <c r="K20" s="224">
        <f t="shared" si="3"/>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db_custscience_interns.col_9_DB_CUSTBASE_PRODREFRESH_ods_cust_preferences_t_distinct_values_table_stats (col_id int, distinct_values bigint) Row format delimited Fields terminated by '\t' Lines terminated by '\n'  Stored as textfile ;</v>
      </c>
      <c r="AJ20" t="s">
        <v>5290</v>
      </c>
      <c r="AM20" s="16" t="str">
        <f t="shared" si="10"/>
        <v>insert into table db_custscience_interns.col_9_DB_CUSTBASE_PRODREFRESH_ods_cust_preferences_t_distinct_values_table_stats select '9' as col_id, count (distinct UPDT_DT) as distinct_values</v>
      </c>
      <c r="AN20" t="s">
        <v>5291</v>
      </c>
      <c r="AQ20" s="16" t="str">
        <f t="shared" si="15"/>
        <v>insert into table db_custscience_interns.SUMMARY_of_DB_CUSTBASE_PRODREFRESH_ods_cust_preferences_t_distinct_values_table_stats select col_id, distinct_values from db_custscience_interns.col_9_DB_CUSTBASE_PRODREFRESH_ods_cust_preferences_t_distinct_values_table_stats ;</v>
      </c>
      <c r="AR20" t="s">
        <v>5292</v>
      </c>
      <c r="AT20" s="212" t="s">
        <v>5293</v>
      </c>
      <c r="AU20" s="212">
        <v>4</v>
      </c>
      <c r="AV20" s="212">
        <v>9509472</v>
      </c>
      <c r="AX20" s="16" t="str">
        <f t="shared" si="11"/>
        <v>drop table db_custscience_interns.col_9_DB_CUSTBASE_PRODREFRESH_ods_cust_preferences_t_distinct_values_table_stats;</v>
      </c>
      <c r="AY20" t="s">
        <v>5294</v>
      </c>
      <c r="BA20" s="16" t="str">
        <f t="shared" si="12"/>
        <v>create table db_custscience_interns.col_9_DB_CUSTBASE_PRODREFRESH_ods_cust_preferences_t_null_value_count_table_stats (col_id int, null_value_count bigint) Row format delimited Fields terminated by '\t' Lines terminated by '\n'  Stored as textfile ;</v>
      </c>
      <c r="BB20" t="s">
        <v>5295</v>
      </c>
      <c r="BE20" s="16" t="str">
        <f t="shared" si="4"/>
        <v xml:space="preserve">insert into table db_custscience_interns.col_9_DB_CUSTBASE_PRODREFRESH_ods_cust_preferences_t_null_value_count_table_stats select '9' as col_id, count (customer_key) as null_value_count where UPDT_DT IS NULL </v>
      </c>
      <c r="BF20" t="s">
        <v>5296</v>
      </c>
      <c r="BI20" s="16" t="str">
        <f t="shared" si="13"/>
        <v>insert into table db_custscience_interns.SUMMARY_of_DB_CUSTBASE_PRODREFRESH_ods_cust_preferences_t_null_value_count_table_stats select col_id, null_value_count from db_custscience_interns.col_9_DB_CUSTBASE_PRODREFRESH_ods_cust_preferences_t_null_value_count_table_stats ;</v>
      </c>
      <c r="BJ20" t="s">
        <v>5297</v>
      </c>
      <c r="BL20" s="212" t="s">
        <v>5298</v>
      </c>
      <c r="BM20" s="212">
        <v>4</v>
      </c>
      <c r="BN20" s="212">
        <v>11760799</v>
      </c>
      <c r="BP20" s="16" t="str">
        <f t="shared" si="14"/>
        <v>drop table db_custscience_interns.col_9_DB_CUSTBASE_PRODREFRESH_ods_cust_preferences_t_null_value_count_table_stats ;</v>
      </c>
      <c r="BQ20" t="s">
        <v>5299</v>
      </c>
    </row>
    <row r="21" spans="1:69">
      <c r="A21" s="222" t="s">
        <v>5300</v>
      </c>
      <c r="B21" s="16" t="str">
        <f t="shared" si="5"/>
        <v>brand_cd            bigint                                  </v>
      </c>
      <c r="C21" s="20">
        <f t="shared" si="6"/>
        <v>10</v>
      </c>
      <c r="D21" s="20">
        <f t="shared" si="7"/>
        <v>12</v>
      </c>
      <c r="E21" s="20"/>
      <c r="F21" s="20"/>
      <c r="G21" s="36" t="str">
        <f t="shared" si="0"/>
        <v>BRAND_CD </v>
      </c>
      <c r="H21" s="36" t="str">
        <f t="shared" si="1"/>
        <v>        bigint                                  </v>
      </c>
      <c r="I21" s="226">
        <v>10</v>
      </c>
      <c r="J21" s="224">
        <f t="shared" si="2"/>
        <v>19</v>
      </c>
      <c r="K21" s="224">
        <f t="shared" si="3"/>
        <v>0</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db_custscience_interns.col_10_DB_CUSTBASE_PRODREFRESH_ods_cust_preferences_t_distinct_values_table_stats (col_id int, distinct_values bigint) Row format delimited Fields terminated by '\t' Lines terminated by '\n'  Stored as textfile ;</v>
      </c>
      <c r="AJ21" t="s">
        <v>5301</v>
      </c>
      <c r="AM21" s="16" t="str">
        <f t="shared" si="10"/>
        <v>insert into table db_custscience_interns.col_10_DB_CUSTBASE_PRODREFRESH_ods_cust_preferences_t_distinct_values_table_stats select '10' as col_id, count (distinct BRAND_CD ) as distinct_values</v>
      </c>
      <c r="AN21" t="s">
        <v>5302</v>
      </c>
      <c r="AQ21" s="16" t="str">
        <f t="shared" si="15"/>
        <v>insert into table db_custscience_interns.SUMMARY_of_DB_CUSTBASE_PRODREFRESH_ods_cust_preferences_t_distinct_values_table_stats select col_id, distinct_values from db_custscience_interns.col_10_DB_CUSTBASE_PRODREFRESH_ods_cust_preferences_t_distinct_values_table_stats ;</v>
      </c>
      <c r="AR21" t="s">
        <v>5303</v>
      </c>
      <c r="AT21" s="212" t="s">
        <v>5304</v>
      </c>
      <c r="AU21" s="212">
        <v>5</v>
      </c>
      <c r="AV21" s="212">
        <v>20092</v>
      </c>
      <c r="AX21" s="16" t="str">
        <f t="shared" si="11"/>
        <v>drop table db_custscience_interns.col_10_DB_CUSTBASE_PRODREFRESH_ods_cust_preferences_t_distinct_values_table_stats;</v>
      </c>
      <c r="AY21" t="s">
        <v>5305</v>
      </c>
      <c r="BA21" s="16" t="str">
        <f t="shared" si="12"/>
        <v>create table db_custscience_interns.col_10_DB_CUSTBASE_PRODREFRESH_ods_cust_preferences_t_null_value_count_table_stats (col_id int, null_value_count bigint) Row format delimited Fields terminated by '\t' Lines terminated by '\n'  Stored as textfile ;</v>
      </c>
      <c r="BB21" t="s">
        <v>5306</v>
      </c>
      <c r="BE21" s="16" t="str">
        <f t="shared" si="4"/>
        <v xml:space="preserve">insert into table db_custscience_interns.col_10_DB_CUSTBASE_PRODREFRESH_ods_cust_preferences_t_null_value_count_table_stats select '10' as col_id, count (customer_key) as null_value_count where BRAND_CD  IS NULL </v>
      </c>
      <c r="BF21" t="s">
        <v>5307</v>
      </c>
      <c r="BI21" s="16" t="str">
        <f t="shared" si="13"/>
        <v>insert into table db_custscience_interns.SUMMARY_of_DB_CUSTBASE_PRODREFRESH_ods_cust_preferences_t_null_value_count_table_stats select col_id, null_value_count from db_custscience_interns.col_10_DB_CUSTBASE_PRODREFRESH_ods_cust_preferences_t_null_value_count_table_stats ;</v>
      </c>
      <c r="BJ21" t="s">
        <v>5308</v>
      </c>
      <c r="BL21" s="212" t="s">
        <v>5309</v>
      </c>
      <c r="BM21" s="212">
        <v>5</v>
      </c>
      <c r="BN21" s="212">
        <v>0</v>
      </c>
      <c r="BP21" s="16" t="str">
        <f t="shared" si="14"/>
        <v>drop table db_custscience_interns.col_10_DB_CUSTBASE_PRODREFRESH_ods_cust_preferences_t_null_value_count_table_stats ;</v>
      </c>
      <c r="BQ21" t="s">
        <v>5310</v>
      </c>
    </row>
    <row r="22" spans="1:69">
      <c r="A22" s="222" t="s">
        <v>5311</v>
      </c>
      <c r="B22" s="16" t="str">
        <f t="shared" si="5"/>
        <v>country             string                                  </v>
      </c>
      <c r="C22" s="20">
        <f t="shared" si="6"/>
        <v>8</v>
      </c>
      <c r="D22" s="20">
        <f t="shared" si="7"/>
        <v>10</v>
      </c>
      <c r="E22" s="20"/>
      <c r="F22" s="20"/>
      <c r="G22" s="36" t="str">
        <f t="shared" si="0"/>
        <v>COUNTRY</v>
      </c>
      <c r="H22" s="36" t="str">
        <f t="shared" si="1"/>
        <v>          string                                  </v>
      </c>
      <c r="I22" s="226">
        <v>11</v>
      </c>
      <c r="J22" s="224">
        <f t="shared" si="2"/>
        <v>5</v>
      </c>
      <c r="K22" s="224">
        <f t="shared" si="3"/>
        <v>0</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db_custscience_interns.col_11_DB_CUSTBASE_PRODREFRESH_ods_cust_preferences_t_distinct_values_table_stats (col_id int, distinct_values bigint) Row format delimited Fields terminated by '\t' Lines terminated by '\n'  Stored as textfile ;</v>
      </c>
      <c r="AJ22" t="s">
        <v>5312</v>
      </c>
      <c r="AM22" s="16" t="str">
        <f t="shared" si="10"/>
        <v>insert into table db_custscience_interns.col_11_DB_CUSTBASE_PRODREFRESH_ods_cust_preferences_t_distinct_values_table_stats select '11' as col_id, count (distinct COUNTRY) as distinct_values</v>
      </c>
      <c r="AN22" t="s">
        <v>5313</v>
      </c>
      <c r="AQ22" s="16" t="str">
        <f t="shared" si="15"/>
        <v>insert into table db_custscience_interns.SUMMARY_of_DB_CUSTBASE_PRODREFRESH_ods_cust_preferences_t_distinct_values_table_stats select col_id, distinct_values from db_custscience_interns.col_11_DB_CUSTBASE_PRODREFRESH_ods_cust_preferences_t_distinct_values_table_stats ;</v>
      </c>
      <c r="AR22" t="s">
        <v>5314</v>
      </c>
      <c r="AT22" s="212" t="s">
        <v>5315</v>
      </c>
      <c r="AU22" s="212">
        <v>6</v>
      </c>
      <c r="AV22" s="212">
        <v>212</v>
      </c>
      <c r="AX22" s="16" t="str">
        <f t="shared" si="11"/>
        <v>drop table db_custscience_interns.col_11_DB_CUSTBASE_PRODREFRESH_ods_cust_preferences_t_distinct_values_table_stats;</v>
      </c>
      <c r="AY22" t="s">
        <v>5316</v>
      </c>
      <c r="BA22" s="16" t="str">
        <f t="shared" si="12"/>
        <v>create table db_custscience_interns.col_11_DB_CUSTBASE_PRODREFRESH_ods_cust_preferences_t_null_value_count_table_stats (col_id int, null_value_count bigint) Row format delimited Fields terminated by '\t' Lines terminated by '\n'  Stored as textfile ;</v>
      </c>
      <c r="BB22" t="s">
        <v>5317</v>
      </c>
      <c r="BE22" s="16" t="str">
        <f t="shared" si="4"/>
        <v xml:space="preserve">insert into table db_custscience_interns.col_11_DB_CUSTBASE_PRODREFRESH_ods_cust_preferences_t_null_value_count_table_stats select '11' as col_id, count (customer_key) as null_value_count where COUNTRY IS NULL </v>
      </c>
      <c r="BF22" t="s">
        <v>5318</v>
      </c>
      <c r="BI22" s="16" t="str">
        <f t="shared" si="13"/>
        <v>insert into table db_custscience_interns.SUMMARY_of_DB_CUSTBASE_PRODREFRESH_ods_cust_preferences_t_null_value_count_table_stats select col_id, null_value_count from db_custscience_interns.col_11_DB_CUSTBASE_PRODREFRESH_ods_cust_preferences_t_null_value_count_table_stats ;</v>
      </c>
      <c r="BJ22" t="s">
        <v>5319</v>
      </c>
      <c r="BL22" s="212" t="s">
        <v>5320</v>
      </c>
      <c r="BM22" s="212">
        <v>6</v>
      </c>
      <c r="BN22" s="212">
        <v>56166845</v>
      </c>
      <c r="BP22" s="16" t="str">
        <f t="shared" si="14"/>
        <v>drop table db_custscience_interns.col_11_DB_CUSTBASE_PRODREFRESH_ods_cust_preferences_t_null_value_count_table_stats ;</v>
      </c>
      <c r="BQ22" t="s">
        <v>5321</v>
      </c>
    </row>
    <row r="23" spans="1:69">
      <c r="A23" s="222" t="s">
        <v>5322</v>
      </c>
      <c r="B23" s="16" t="str">
        <f t="shared" si="5"/>
        <v>eml_addr_key        bigint                                  </v>
      </c>
      <c r="C23" s="20">
        <f t="shared" si="6"/>
        <v>14</v>
      </c>
      <c r="D23" s="20">
        <f t="shared" si="7"/>
        <v>16</v>
      </c>
      <c r="E23" s="20"/>
      <c r="F23" s="20"/>
      <c r="G23" s="36" t="str">
        <f t="shared" si="0"/>
        <v>EML_ADDR_KEY </v>
      </c>
      <c r="H23" s="36" t="str">
        <f t="shared" si="1"/>
        <v>    bigint                                  </v>
      </c>
      <c r="I23" s="226">
        <v>12</v>
      </c>
      <c r="J23" s="224">
        <f t="shared" si="2"/>
        <v>8719176</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db_custscience_interns.col_12_DB_CUSTBASE_PRODREFRESH_ods_cust_preferences_t_distinct_values_table_stats (col_id int, distinct_values bigint) Row format delimited Fields terminated by '\t' Lines terminated by '\n'  Stored as textfile ;</v>
      </c>
      <c r="AJ23" t="s">
        <v>5323</v>
      </c>
      <c r="AM23" s="16" t="str">
        <f t="shared" si="10"/>
        <v>insert into table db_custscience_interns.col_12_DB_CUSTBASE_PRODREFRESH_ods_cust_preferences_t_distinct_values_table_stats select '12' as col_id, count (distinct EML_ADDR_KEY ) as distinct_values</v>
      </c>
      <c r="AN23" t="s">
        <v>5324</v>
      </c>
      <c r="AQ23" s="16" t="str">
        <f t="shared" si="15"/>
        <v>insert into table db_custscience_interns.SUMMARY_of_DB_CUSTBASE_PRODREFRESH_ods_cust_preferences_t_distinct_values_table_stats select col_id, distinct_values from db_custscience_interns.col_12_DB_CUSTBASE_PRODREFRESH_ods_cust_preferences_t_distinct_values_table_stats ;</v>
      </c>
      <c r="AR23" t="s">
        <v>5325</v>
      </c>
      <c r="AT23" s="212" t="s">
        <v>5326</v>
      </c>
      <c r="AU23" s="212">
        <v>7</v>
      </c>
      <c r="AV23" s="212">
        <v>3614</v>
      </c>
      <c r="AX23" s="16" t="str">
        <f t="shared" si="11"/>
        <v>drop table db_custscience_interns.col_12_DB_CUSTBASE_PRODREFRESH_ods_cust_preferences_t_distinct_values_table_stats;</v>
      </c>
      <c r="AY23" t="s">
        <v>5327</v>
      </c>
      <c r="BA23" s="16" t="str">
        <f t="shared" si="12"/>
        <v>create table db_custscience_interns.col_12_DB_CUSTBASE_PRODREFRESH_ods_cust_preferences_t_null_value_count_table_stats (col_id int, null_value_count bigint) Row format delimited Fields terminated by '\t' Lines terminated by '\n'  Stored as textfile ;</v>
      </c>
      <c r="BB23" t="s">
        <v>5328</v>
      </c>
      <c r="BE23" s="16" t="str">
        <f t="shared" si="4"/>
        <v xml:space="preserve">insert into table db_custscience_interns.col_12_DB_CUSTBASE_PRODREFRESH_ods_cust_preferences_t_null_value_count_table_stats select '12' as col_id, count (customer_key) as null_value_count where EML_ADDR_KEY  IS NULL </v>
      </c>
      <c r="BF23" t="s">
        <v>5329</v>
      </c>
      <c r="BI23" s="16" t="str">
        <f t="shared" si="13"/>
        <v>insert into table db_custscience_interns.SUMMARY_of_DB_CUSTBASE_PRODREFRESH_ods_cust_preferences_t_null_value_count_table_stats select col_id, null_value_count from db_custscience_interns.col_12_DB_CUSTBASE_PRODREFRESH_ods_cust_preferences_t_null_value_count_table_stats ;</v>
      </c>
      <c r="BJ23" t="s">
        <v>5330</v>
      </c>
      <c r="BL23" s="212" t="s">
        <v>5331</v>
      </c>
      <c r="BM23" s="212">
        <v>7</v>
      </c>
      <c r="BN23" s="212">
        <v>0</v>
      </c>
      <c r="BP23" s="16" t="str">
        <f t="shared" si="14"/>
        <v>drop table db_custscience_interns.col_12_DB_CUSTBASE_PRODREFRESH_ods_cust_preferences_t_null_value_count_table_stats ;</v>
      </c>
      <c r="BQ23" t="s">
        <v>5332</v>
      </c>
    </row>
    <row r="24" spans="1:69">
      <c r="A24" s="222" t="s">
        <v>4710</v>
      </c>
      <c r="B24" s="16" t="str">
        <f t="shared" si="5"/>
        <v>flow_key            bigint                                  </v>
      </c>
      <c r="C24" s="20">
        <f t="shared" si="6"/>
        <v>10</v>
      </c>
      <c r="D24" s="20">
        <f t="shared" si="7"/>
        <v>12</v>
      </c>
      <c r="E24" s="20"/>
      <c r="F24" s="20"/>
      <c r="G24" s="36" t="str">
        <f t="shared" si="0"/>
        <v>FLOW_KEY </v>
      </c>
      <c r="H24" s="36" t="str">
        <f t="shared" si="1"/>
        <v>        bigint                                  </v>
      </c>
      <c r="I24" s="226">
        <v>13</v>
      </c>
      <c r="J24" s="224">
        <f t="shared" si="2"/>
        <v>109</v>
      </c>
      <c r="K24" s="224">
        <f t="shared" si="3"/>
        <v>0</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db_custscience_interns.col_13_DB_CUSTBASE_PRODREFRESH_ods_cust_preferences_t_distinct_values_table_stats (col_id int, distinct_values bigint) Row format delimited Fields terminated by '\t' Lines terminated by '\n'  Stored as textfile ;</v>
      </c>
      <c r="AJ24" t="s">
        <v>5333</v>
      </c>
      <c r="AM24" s="16" t="str">
        <f t="shared" si="10"/>
        <v>insert into table db_custscience_interns.col_13_DB_CUSTBASE_PRODREFRESH_ods_cust_preferences_t_distinct_values_table_stats select '13' as col_id, count (distinct FLOW_KEY ) as distinct_values</v>
      </c>
      <c r="AN24" t="s">
        <v>5334</v>
      </c>
      <c r="AQ24" s="16" t="str">
        <f t="shared" si="15"/>
        <v>insert into table db_custscience_interns.SUMMARY_of_DB_CUSTBASE_PRODREFRESH_ods_cust_preferences_t_distinct_values_table_stats select col_id, distinct_values from db_custscience_interns.col_13_DB_CUSTBASE_PRODREFRESH_ods_cust_preferences_t_distinct_values_table_stats ;</v>
      </c>
      <c r="AR24" t="s">
        <v>5335</v>
      </c>
      <c r="AT24" s="212" t="s">
        <v>5336</v>
      </c>
      <c r="AU24" s="212">
        <v>8</v>
      </c>
      <c r="AV24" s="212">
        <v>2368</v>
      </c>
      <c r="AX24" s="16" t="str">
        <f t="shared" si="11"/>
        <v>drop table db_custscience_interns.col_13_DB_CUSTBASE_PRODREFRESH_ods_cust_preferences_t_distinct_values_table_stats;</v>
      </c>
      <c r="AY24" t="s">
        <v>5337</v>
      </c>
      <c r="BA24" s="16" t="str">
        <f t="shared" si="12"/>
        <v>create table db_custscience_interns.col_13_DB_CUSTBASE_PRODREFRESH_ods_cust_preferences_t_null_value_count_table_stats (col_id int, null_value_count bigint) Row format delimited Fields terminated by '\t' Lines terminated by '\n'  Stored as textfile ;</v>
      </c>
      <c r="BB24" t="s">
        <v>5338</v>
      </c>
      <c r="BE24" s="16" t="str">
        <f t="shared" si="4"/>
        <v xml:space="preserve">insert into table db_custscience_interns.col_13_DB_CUSTBASE_PRODREFRESH_ods_cust_preferences_t_null_value_count_table_stats select '13' as col_id, count (customer_key) as null_value_count where FLOW_KEY  IS NULL </v>
      </c>
      <c r="BF24" t="s">
        <v>5339</v>
      </c>
      <c r="BI24" s="16" t="str">
        <f t="shared" si="13"/>
        <v>insert into table db_custscience_interns.SUMMARY_of_DB_CUSTBASE_PRODREFRESH_ods_cust_preferences_t_null_value_count_table_stats select col_id, null_value_count from db_custscience_interns.col_13_DB_CUSTBASE_PRODREFRESH_ods_cust_preferences_t_null_value_count_table_stats ;</v>
      </c>
      <c r="BJ24" t="s">
        <v>5340</v>
      </c>
      <c r="BL24" s="212" t="s">
        <v>5341</v>
      </c>
      <c r="BM24" s="212">
        <v>8</v>
      </c>
      <c r="BN24" s="212">
        <v>0</v>
      </c>
      <c r="BP24" s="16" t="str">
        <f t="shared" si="14"/>
        <v>drop table db_custscience_interns.col_13_DB_CUSTBASE_PRODREFRESH_ods_cust_preferences_t_null_value_count_table_stats ;</v>
      </c>
      <c r="BQ24" t="s">
        <v>5342</v>
      </c>
    </row>
    <row r="25" spans="1:69" ht="15.95" customHeight="1">
      <c r="A25" s="222" t="s">
        <v>5188</v>
      </c>
      <c r="B25" s="16" t="str">
        <f t="shared" si="5"/>
        <v>crt_tmst            string                                  </v>
      </c>
      <c r="C25" s="20">
        <f t="shared" si="6"/>
        <v>10</v>
      </c>
      <c r="D25" s="20">
        <f t="shared" si="7"/>
        <v>12</v>
      </c>
      <c r="E25" s="20"/>
      <c r="F25" s="20"/>
      <c r="G25" s="36" t="str">
        <f t="shared" si="0"/>
        <v>CRT_TMST </v>
      </c>
      <c r="H25" s="36" t="str">
        <f t="shared" si="1"/>
        <v>        string                                  </v>
      </c>
      <c r="I25" s="226">
        <v>14</v>
      </c>
      <c r="J25" s="224">
        <f t="shared" si="2"/>
        <v>1807</v>
      </c>
      <c r="K25" s="224">
        <f t="shared" si="3"/>
        <v>0</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db_custscience_interns.col_14_DB_CUSTBASE_PRODREFRESH_ods_cust_preferences_t_distinct_values_table_stats (col_id int, distinct_values bigint) Row format delimited Fields terminated by '\t' Lines terminated by '\n'  Stored as textfile ;</v>
      </c>
      <c r="AJ25" t="s">
        <v>5343</v>
      </c>
      <c r="AM25" s="16" t="str">
        <f t="shared" si="10"/>
        <v>insert into table db_custscience_interns.col_14_DB_CUSTBASE_PRODREFRESH_ods_cust_preferences_t_distinct_values_table_stats select '14' as col_id, count (distinct CRT_TMST ) as distinct_values</v>
      </c>
      <c r="AN25" t="s">
        <v>5344</v>
      </c>
      <c r="AQ25" s="16" t="str">
        <f t="shared" si="15"/>
        <v>insert into table db_custscience_interns.SUMMARY_of_DB_CUSTBASE_PRODREFRESH_ods_cust_preferences_t_distinct_values_table_stats select col_id, distinct_values from db_custscience_interns.col_14_DB_CUSTBASE_PRODREFRESH_ods_cust_preferences_t_distinct_values_table_stats ;</v>
      </c>
      <c r="AR25" t="s">
        <v>5345</v>
      </c>
      <c r="AT25" s="212" t="s">
        <v>5346</v>
      </c>
      <c r="AU25" s="212">
        <v>9</v>
      </c>
      <c r="AV25" s="212">
        <v>2395</v>
      </c>
      <c r="AX25" s="16" t="str">
        <f t="shared" si="11"/>
        <v>drop table db_custscience_interns.col_14_DB_CUSTBASE_PRODREFRESH_ods_cust_preferences_t_distinct_values_table_stats;</v>
      </c>
      <c r="AY25" t="s">
        <v>5347</v>
      </c>
      <c r="BA25" s="16" t="str">
        <f t="shared" si="12"/>
        <v>create table db_custscience_interns.col_14_DB_CUSTBASE_PRODREFRESH_ods_cust_preferences_t_null_value_count_table_stats (col_id int, null_value_count bigint) Row format delimited Fields terminated by '\t' Lines terminated by '\n'  Stored as textfile ;</v>
      </c>
      <c r="BB25" t="s">
        <v>5348</v>
      </c>
      <c r="BE25" s="16" t="str">
        <f t="shared" si="4"/>
        <v xml:space="preserve">insert into table db_custscience_interns.col_14_DB_CUSTBASE_PRODREFRESH_ods_cust_preferences_t_null_value_count_table_stats select '14' as col_id, count (customer_key) as null_value_count where CRT_TMST  IS NULL </v>
      </c>
      <c r="BF25" t="s">
        <v>5349</v>
      </c>
      <c r="BI25" s="16" t="str">
        <f t="shared" si="13"/>
        <v>insert into table db_custscience_interns.SUMMARY_of_DB_CUSTBASE_PRODREFRESH_ods_cust_preferences_t_null_value_count_table_stats select col_id, null_value_count from db_custscience_interns.col_14_DB_CUSTBASE_PRODREFRESH_ods_cust_preferences_t_null_value_count_table_stats ;</v>
      </c>
      <c r="BJ25" t="s">
        <v>5350</v>
      </c>
      <c r="BL25" s="212" t="s">
        <v>5351</v>
      </c>
      <c r="BM25" s="212">
        <v>9</v>
      </c>
      <c r="BN25" s="212">
        <v>0</v>
      </c>
      <c r="BP25" s="16" t="str">
        <f t="shared" si="14"/>
        <v>drop table db_custscience_interns.col_14_DB_CUSTBASE_PRODREFRESH_ods_cust_preferences_t_null_value_count_table_stats ;</v>
      </c>
      <c r="BQ25" t="s">
        <v>5352</v>
      </c>
    </row>
    <row r="26" spans="1:69">
      <c r="A26" s="222" t="s">
        <v>5353</v>
      </c>
      <c r="B26" s="16" t="str">
        <f t="shared" si="5"/>
        <v>updt_tmst           string    </v>
      </c>
      <c r="C26" s="20">
        <f t="shared" si="6"/>
        <v>10</v>
      </c>
      <c r="D26" s="20">
        <f t="shared" si="7"/>
        <v>12</v>
      </c>
      <c r="E26" s="20"/>
      <c r="F26" s="20"/>
      <c r="G26" s="36" t="str">
        <f t="shared" si="0"/>
        <v>UPDT_TMST</v>
      </c>
      <c r="H26" s="36" t="str">
        <f t="shared" si="1"/>
        <v>        string    </v>
      </c>
      <c r="I26" s="226">
        <v>15</v>
      </c>
      <c r="J26" s="224">
        <f t="shared" si="2"/>
        <v>1807</v>
      </c>
      <c r="K26" s="224">
        <f t="shared" si="3"/>
        <v>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db_custscience_interns.col_15_DB_CUSTBASE_PRODREFRESH_ods_cust_preferences_t_distinct_values_table_stats (col_id int, distinct_values bigint) Row format delimited Fields terminated by '\t' Lines terminated by '\n'  Stored as textfile ;</v>
      </c>
      <c r="AJ26" t="s">
        <v>5354</v>
      </c>
      <c r="AM26" s="16" t="str">
        <f t="shared" si="10"/>
        <v>insert into table db_custscience_interns.col_15_DB_CUSTBASE_PRODREFRESH_ods_cust_preferences_t_distinct_values_table_stats select '15' as col_id, count (distinct UPDT_TMST) as distinct_values</v>
      </c>
      <c r="AN26" t="s">
        <v>5355</v>
      </c>
      <c r="AQ26" s="16" t="str">
        <f t="shared" si="15"/>
        <v>insert into table db_custscience_interns.SUMMARY_of_DB_CUSTBASE_PRODREFRESH_ods_cust_preferences_t_distinct_values_table_stats select col_id, distinct_values from db_custscience_interns.col_15_DB_CUSTBASE_PRODREFRESH_ods_cust_preferences_t_distinct_values_table_stats ;</v>
      </c>
      <c r="AR26" t="s">
        <v>5356</v>
      </c>
      <c r="AT26" s="212" t="s">
        <v>5357</v>
      </c>
      <c r="AU26" s="212">
        <v>10</v>
      </c>
      <c r="AV26" s="212">
        <v>19</v>
      </c>
      <c r="AX26" s="16" t="str">
        <f t="shared" si="11"/>
        <v>drop table db_custscience_interns.col_15_DB_CUSTBASE_PRODREFRESH_ods_cust_preferences_t_distinct_values_table_stats;</v>
      </c>
      <c r="AY26" t="s">
        <v>5358</v>
      </c>
      <c r="BA26" s="16" t="str">
        <f t="shared" si="12"/>
        <v>create table db_custscience_interns.col_15_DB_CUSTBASE_PRODREFRESH_ods_cust_preferences_t_null_value_count_table_stats (col_id int, null_value_count bigint) Row format delimited Fields terminated by '\t' Lines terminated by '\n'  Stored as textfile ;</v>
      </c>
      <c r="BB26" t="s">
        <v>5359</v>
      </c>
      <c r="BE26" s="16" t="str">
        <f t="shared" si="4"/>
        <v xml:space="preserve">insert into table db_custscience_interns.col_15_DB_CUSTBASE_PRODREFRESH_ods_cust_preferences_t_null_value_count_table_stats select '15' as col_id, count (customer_key) as null_value_count where UPDT_TMST IS NULL </v>
      </c>
      <c r="BF26" t="s">
        <v>5360</v>
      </c>
      <c r="BI26" s="16" t="str">
        <f t="shared" si="13"/>
        <v>insert into table db_custscience_interns.SUMMARY_of_DB_CUSTBASE_PRODREFRESH_ods_cust_preferences_t_null_value_count_table_stats select col_id, null_value_count from db_custscience_interns.col_15_DB_CUSTBASE_PRODREFRESH_ods_cust_preferences_t_null_value_count_table_stats ;</v>
      </c>
      <c r="BJ26" t="s">
        <v>5361</v>
      </c>
      <c r="BL26" s="212" t="s">
        <v>5362</v>
      </c>
      <c r="BM26" s="212">
        <v>10</v>
      </c>
      <c r="BN26" s="212">
        <v>0</v>
      </c>
      <c r="BP26" s="16" t="str">
        <f t="shared" si="14"/>
        <v>drop table db_custscience_interns.col_15_DB_CUSTBASE_PRODREFRESH_ods_cust_preferences_t_null_value_count_table_stats ;</v>
      </c>
      <c r="BQ26" t="s">
        <v>5363</v>
      </c>
    </row>
    <row r="27" spans="1:69">
      <c r="AN27" t="s">
        <v>4089</v>
      </c>
      <c r="BF27" t="s">
        <v>4089</v>
      </c>
    </row>
    <row r="28" spans="1:69">
      <c r="A28" s="222" t="s">
        <v>5364</v>
      </c>
      <c r="R28"/>
      <c r="S28"/>
      <c r="T28"/>
      <c r="U28"/>
      <c r="V28"/>
      <c r="W28"/>
      <c r="X28"/>
      <c r="Y28"/>
      <c r="Z28"/>
      <c r="AA28"/>
      <c r="AB28"/>
      <c r="AC28"/>
      <c r="AD28"/>
      <c r="AE28"/>
      <c r="AF28"/>
      <c r="AG28"/>
      <c r="AH28"/>
      <c r="AI28"/>
      <c r="AZ28"/>
      <c r="BI28"/>
    </row>
    <row r="29" spans="1:69">
      <c r="A29" s="222" t="s">
        <v>5365</v>
      </c>
      <c r="R29"/>
      <c r="S29"/>
      <c r="T29"/>
      <c r="U29"/>
      <c r="V29"/>
      <c r="W29"/>
      <c r="X29"/>
      <c r="Y29"/>
      <c r="Z29"/>
      <c r="AA29"/>
      <c r="AB29"/>
      <c r="AC29"/>
      <c r="AD29"/>
      <c r="AE29"/>
      <c r="AF29"/>
      <c r="AG29"/>
      <c r="AH29"/>
      <c r="AI29"/>
      <c r="AZ29"/>
      <c r="BI29"/>
    </row>
  </sheetData>
  <pageMargins left="0.7" right="0.7" top="0.75" bottom="0.75" header="0.3" footer="0.3"/>
  <pageSetup orientation="portrait" horizontalDpi="0" verticalDpi="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U30"/>
  <sheetViews>
    <sheetView topLeftCell="B1" zoomScale="80" zoomScaleNormal="80" workbookViewId="0">
      <selection activeCell="G6" sqref="G6:K6"/>
    </sheetView>
  </sheetViews>
  <sheetFormatPr defaultColWidth="8.85546875" defaultRowHeight="15" outlineLevelCol="1"/>
  <cols>
    <col min="1" max="1" width="37.425781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53" style="195" customWidth="1"/>
    <col min="36" max="36" width="30.42578125" customWidth="1"/>
    <col min="37" max="37" width="12" customWidth="1"/>
    <col min="39" max="39" width="47.425781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3" max="53" width="18.42578125" customWidth="1"/>
    <col min="56" max="56" width="4" customWidth="1"/>
    <col min="57" max="57" width="31.42578125" customWidth="1"/>
    <col min="58" max="58" width="25.42578125" customWidth="1"/>
    <col min="59" max="59" width="22.28515625" customWidth="1"/>
    <col min="60" max="60" width="8.85546875" hidden="1" customWidth="1"/>
    <col min="61" max="61" width="8.85546875" style="16"/>
    <col min="62" max="62" width="19.7109375" customWidth="1"/>
    <col min="63" max="63" width="16.140625" customWidth="1"/>
    <col min="64" max="64" width="17.140625" customWidth="1"/>
    <col min="66" max="66" width="10.85546875" customWidth="1"/>
  </cols>
  <sheetData>
    <row r="1" spans="1:73" ht="19.5" thickBot="1">
      <c r="G1" s="218" t="str">
        <f>UPPER(H5)</f>
        <v>ODS_CUST_RWRD_HIST_T</v>
      </c>
      <c r="H1" s="218"/>
      <c r="I1" s="218"/>
      <c r="J1" s="218"/>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220" t="s">
        <v>106</v>
      </c>
      <c r="I3" s="220"/>
      <c r="J3" s="220"/>
      <c r="K3" s="220"/>
      <c r="L3" s="220"/>
      <c r="M3" s="220"/>
      <c r="N3" s="39" t="s">
        <v>107</v>
      </c>
      <c r="BU3" s="16" t="str">
        <f>"hive -e 'set hive.cli.print.header=true; select * from "&amp;H6&amp;" acquisition_date = "&amp;"""22-APR-17"""&amp;" limit 10000;'&gt;"&amp;$H$4&amp;"_"&amp;$H$6&amp;"_10k_sample.txt;"</f>
        <v>hive -e 'set hive.cli.print.header=true; select * from DB_CUSTBASE_PRODREFRESH.ods_cust_rwrd_hist_t acquisition_date = "22-APR-17" limit 10000;'&gt;DB_CUSTBASE_PRODREFRESH_DB_CUSTBASE_PRODREFRESH.ods_cust_rwrd_hist_t_10k_sample.txt;</v>
      </c>
    </row>
    <row r="4" spans="1:73" ht="15.75" thickBot="1">
      <c r="G4" s="3" t="s">
        <v>88</v>
      </c>
      <c r="H4" s="219" t="str">
        <f>LEFT(H6,(FIND(".",H6)-1))</f>
        <v>DB_CUSTBASE_PRODREFRESH</v>
      </c>
      <c r="I4" s="219"/>
      <c r="J4" s="219"/>
      <c r="K4" s="219"/>
      <c r="L4" s="219"/>
      <c r="M4" s="219"/>
      <c r="N4" s="40" t="s">
        <v>108</v>
      </c>
      <c r="AM4" s="15" t="s">
        <v>4049</v>
      </c>
      <c r="BE4" s="15" t="s">
        <v>4049</v>
      </c>
      <c r="BU4" t="s">
        <v>5366</v>
      </c>
    </row>
    <row r="5" spans="1:73">
      <c r="B5" s="9"/>
      <c r="G5" s="3" t="s">
        <v>89</v>
      </c>
      <c r="H5" s="219" t="str">
        <f>RIGHT(H6,(LEN(H6)-(FIND(".",H6))))</f>
        <v>ods_cust_rwrd_hist_t</v>
      </c>
      <c r="I5" s="219"/>
      <c r="J5" s="219"/>
      <c r="K5" s="219"/>
      <c r="L5" s="219"/>
      <c r="M5" s="219"/>
      <c r="AM5" s="60" t="s">
        <v>5367</v>
      </c>
      <c r="BE5" s="60" t="s">
        <v>5368</v>
      </c>
    </row>
    <row r="6" spans="1:73">
      <c r="G6" s="3" t="s">
        <v>90</v>
      </c>
      <c r="H6" s="5" t="s">
        <v>4449</v>
      </c>
      <c r="I6" s="221"/>
      <c r="J6" s="221"/>
      <c r="K6" s="221"/>
      <c r="L6" s="221"/>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tr">
        <f>"select * from db_custscience_interns."&amp;"SUMMARY_of_"&amp;$H$4&amp;"_"&amp;$H$5&amp;"_distinct_values_table_stats"</f>
        <v>select * from db_custscience_interns.SUMMARY_of_DB_CUSTBASE_PRODREFRESH_ods_cust_rwrd_hist_t_distinct_values_table_stats</v>
      </c>
      <c r="BL8" t="str">
        <f>"select * from db_custscience_interns."&amp;"SUMMARY_of_"&amp;$H$4&amp;"_"&amp;$H$5&amp;"_null_value_count_table_stats"</f>
        <v>select * from db_custscience_interns.SUMMARY_of_DB_CUSTBASE_PRODREFRESH_ods_cust_rwrd_hist_t_null_value_count_table_stats</v>
      </c>
    </row>
    <row r="9" spans="1:73">
      <c r="A9" t="s">
        <v>5369</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s="222"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DB_CUSTBASE_PRODREFRESH.ods_cust_rwrd_hist_t</v>
      </c>
      <c r="AN11" s="205" t="s">
        <v>5202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db_custscience_interns.SUMMARY_of_DB_CUSTBASE_PRODREFRESH_ods_cust_rwrd_hist_t_distinct_values_table_stats (col_id int, distinct_values bigint) Row format delimited Fields terminated by '\t' Lines terminated by '\n'  Stored as textfile ;</v>
      </c>
      <c r="AR11" s="205" t="s">
        <v>5203</v>
      </c>
      <c r="BE11" s="209" t="str">
        <f>"from "&amp;$H$6</f>
        <v>from DB_CUSTBASE_PRODREFRESH.ods_cust_rwrd_hist_t</v>
      </c>
      <c r="BF11" s="32" t="s">
        <v>5202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db_custscience_interns.SUMMARY_of_DB_CUSTBASE_PRODREFRESH_ods_cust_rwrd_hist_t_null_value_count_table_stats (col_id int, null_value_count bigint) Row format delimited Fields terminated by '\t' Lines terminated by '\n'  Stored as textfile ;</v>
      </c>
      <c r="BJ11" s="32" t="s">
        <v>5204</v>
      </c>
      <c r="BL11" s="212" t="s">
        <v>2</v>
      </c>
    </row>
    <row r="12" spans="1:73">
      <c r="A12" s="222" t="s">
        <v>4677</v>
      </c>
      <c r="B12" s="16" t="str">
        <f>TRIM(A12)</f>
        <v>cust_key            bigint                                  </v>
      </c>
      <c r="C12" s="20">
        <f>SEARCH(" ",B12)</f>
        <v>10</v>
      </c>
      <c r="D12" s="20">
        <f>IFERROR(SEARCH(" ",B12,C12+1),0)</f>
        <v>12</v>
      </c>
      <c r="E12" s="20">
        <f>LEN(B12)</f>
        <v>60</v>
      </c>
      <c r="F12" s="20"/>
      <c r="G12" s="62" t="str">
        <f t="shared" ref="G12:G27" si="0">UPPER(LEFT(B12,C12-1))</f>
        <v>CUST_KEY </v>
      </c>
      <c r="H12" s="62" t="str">
        <f t="shared" ref="H12:H27" si="1">TRIM(RIGHT(A12,LEN(A12) - (C12+1)))</f>
        <v>        bigint                                  </v>
      </c>
      <c r="I12" s="223">
        <v>1</v>
      </c>
      <c r="J12" s="224">
        <f t="shared" ref="J12:J27" si="2">VLOOKUP($I12,$AU:$AV,2,FALSE)</f>
        <v>14653100</v>
      </c>
      <c r="K12" s="224">
        <f t="shared" ref="K12:K27" si="3">VLOOKUP($I12,$BM:$BN,2,FALSE)</f>
        <v>0</v>
      </c>
      <c r="L12" s="225"/>
      <c r="M12" s="166"/>
      <c r="N12" s="169"/>
      <c r="O12" s="169"/>
      <c r="P12" s="169"/>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db_custscience_interns.col_1_DB_CUSTBASE_PRODREFRESH_ods_cust_rwrd_hist_t_distinct_values_table_stats (col_id int, distinct_values bigint) Row format delimited Fields terminated by '\t' Lines terminated by '\n'  Stored as textfile ;</v>
      </c>
      <c r="AJ12" t="s">
        <v>5206</v>
      </c>
      <c r="AM12" s="16" t="str">
        <f>"insert into table "&amp;"db_custscience_interns."&amp;$AH12&amp;"_"&amp;$H$4&amp;"_"&amp;$H$5&amp;"_distinct_values_table_stats select "&amp;"'"&amp;$I12&amp;"'"&amp;" as col_id, count (distinct "&amp;$G12&amp;") as distinct_values"</f>
        <v>insert into table db_custscience_interns.col_1_DB_CUSTBASE_PRODREFRESH_ods_cust_rwrd_hist_t_distinct_values_table_stats select '1' as col_id, count (distinct CUST_KEY ) as distinct_values</v>
      </c>
      <c r="AN12" t="s">
        <v>5207</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db_custscience_interns.SUMMARY_of_DB_CUSTBASE_PRODREFRESH_ods_cust_rwrd_hist_t_distinct_values_table_stats select col_id, distinct_values from db_custscience_interns.col_1_DB_CUSTBASE_PRODREFRESH_ods_cust_rwrd_hist_t_distinct_values_table_stats ;</v>
      </c>
      <c r="AR12" t="s">
        <v>5208</v>
      </c>
      <c r="AT12" s="212" t="s">
        <v>5370</v>
      </c>
      <c r="AU12" s="212">
        <v>1</v>
      </c>
      <c r="AV12" s="212">
        <v>14653100</v>
      </c>
      <c r="AX12" s="16" t="str">
        <f>"drop table db_custscience_interns."&amp;$AH12&amp;"_"&amp;$H$4&amp;"_"&amp;$H$5&amp;"_distinct_values_table_stats;"</f>
        <v>drop table db_custscience_interns.col_1_DB_CUSTBASE_PRODREFRESH_ods_cust_rwrd_hist_t_distinct_values_table_stats;</v>
      </c>
      <c r="AY12" t="s">
        <v>5210</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db_custscience_interns.col_1_DB_CUSTBASE_PRODREFRESH_ods_cust_rwrd_hist_t_null_value_count_table_stats (col_id int, null_value_count bigint) Row format delimited Fields terminated by '\t' Lines terminated by '\n'  Stored as textfile ;</v>
      </c>
      <c r="BB12" t="s">
        <v>5211</v>
      </c>
      <c r="BE12" s="16" t="str">
        <f t="shared" ref="BE12:BE27" si="4">"insert into table "&amp;"db_custscience_interns."&amp;$AH12&amp;"_"&amp;$H$4&amp;"_"&amp;$H$5&amp;"_null_value_count_table_stats select "&amp;"'"&amp;$I12&amp;"'"&amp;" as col_id, count (cust_key) as null_value_count where "&amp;$G12&amp;" IS NULL "</f>
        <v xml:space="preserve">insert into table db_custscience_interns.col_1_DB_CUSTBASE_PRODREFRESH_ods_cust_rwrd_hist_t_null_value_count_table_stats select '1' as col_id, count (cust_key) as null_value_count where CUST_KEY  IS NULL </v>
      </c>
      <c r="BF12" t="s">
        <v>5371</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db_custscience_interns.SUMMARY_of_DB_CUSTBASE_PRODREFRESH_ods_cust_rwrd_hist_t_null_value_count_table_stats select col_id, null_value_count from db_custscience_interns.col_1_DB_CUSTBASE_PRODREFRESH_ods_cust_rwrd_hist_t_null_value_count_table_stats ;</v>
      </c>
      <c r="BJ12" t="s">
        <v>5213</v>
      </c>
      <c r="BL12" s="212" t="s">
        <v>5214</v>
      </c>
      <c r="BM12" s="212">
        <v>1</v>
      </c>
      <c r="BN12" s="212">
        <v>0</v>
      </c>
      <c r="BP12" s="16" t="str">
        <f>"drop table db_custscience_interns."&amp;$AH12&amp;"_"&amp;$H$4&amp;"_"&amp;$H$5&amp;"_null_value_count_table_stats ;"</f>
        <v>drop table db_custscience_interns.col_1_DB_CUSTBASE_PRODREFRESH_ods_cust_rwrd_hist_t_null_value_count_table_stats ;</v>
      </c>
      <c r="BQ12" t="s">
        <v>5215</v>
      </c>
    </row>
    <row r="13" spans="1:73">
      <c r="A13" s="222" t="s">
        <v>5372</v>
      </c>
      <c r="B13" s="16" t="str">
        <f t="shared" ref="B13:B27" si="5">TRIM(A13)</f>
        <v>brnd_key            int                                     </v>
      </c>
      <c r="C13" s="20">
        <f t="shared" ref="C13:C27" si="6">SEARCH(" ",B13)</f>
        <v>10</v>
      </c>
      <c r="D13" s="20">
        <f t="shared" ref="D13:D27" si="7">IFERROR(SEARCH(" ",B13,C13+1),0)</f>
        <v>12</v>
      </c>
      <c r="E13" s="20"/>
      <c r="F13" s="20"/>
      <c r="G13" s="36" t="str">
        <f t="shared" si="0"/>
        <v>BRND_KEY </v>
      </c>
      <c r="H13" s="36" t="str">
        <f t="shared" si="1"/>
        <v>        int                                     </v>
      </c>
      <c r="I13" s="226">
        <v>2</v>
      </c>
      <c r="J13" s="224">
        <f t="shared" si="2"/>
        <v>4</v>
      </c>
      <c r="K13" s="224">
        <f t="shared" si="3"/>
        <v>163</v>
      </c>
      <c r="L13" s="227"/>
      <c r="M13" s="167"/>
      <c r="N13" s="169"/>
      <c r="O13" s="169"/>
      <c r="P13" s="169"/>
      <c r="R13" s="164"/>
      <c r="S13" s="164"/>
      <c r="T13" s="164"/>
      <c r="U13" s="164"/>
      <c r="V13" s="164"/>
      <c r="W13" s="164"/>
      <c r="X13" s="164"/>
      <c r="Y13" s="164"/>
      <c r="Z13" s="164"/>
      <c r="AA13" s="164"/>
      <c r="AB13" s="164"/>
      <c r="AC13" s="164"/>
      <c r="AD13" s="164"/>
      <c r="AE13" s="164"/>
      <c r="AF13" s="164"/>
      <c r="AG13" s="164"/>
      <c r="AH13" s="197" t="str">
        <f t="shared" ref="AH13:AH27" si="8">"col_"&amp;I13</f>
        <v>col_2</v>
      </c>
      <c r="AI13" s="196" t="str">
        <f t="shared" ref="AI13:AI27" si="9">"create table db_custscience_interns."&amp;$AH13&amp;"_"&amp;$H$4&amp;"_"&amp;$H$5&amp;"_distinct_values_table_stats (col_id int, distinct_values bigint) Row format delimited Fields terminated by '\t' Lines terminated by '\n'  Stored as textfile ;"</f>
        <v>create table db_custscience_interns.col_2_DB_CUSTBASE_PRODREFRESH_ods_cust_rwrd_hist_t_distinct_values_table_stats (col_id int, distinct_values bigint) Row format delimited Fields terminated by '\t' Lines terminated by '\n'  Stored as textfile ;</v>
      </c>
      <c r="AJ13" t="s">
        <v>5217</v>
      </c>
      <c r="AM13" s="16" t="str">
        <f t="shared" ref="AM13:AM27" si="10">"insert into table "&amp;"db_custscience_interns."&amp;$AH13&amp;"_"&amp;$H$4&amp;"_"&amp;$H$5&amp;"_distinct_values_table_stats select "&amp;"'"&amp;$I13&amp;"'"&amp;" as col_id, count (distinct "&amp;$G13&amp;") as distinct_values"</f>
        <v>insert into table db_custscience_interns.col_2_DB_CUSTBASE_PRODREFRESH_ods_cust_rwrd_hist_t_distinct_values_table_stats select '2' as col_id, count (distinct BRND_KEY ) as distinct_values</v>
      </c>
      <c r="AN13" t="s">
        <v>5373</v>
      </c>
      <c r="AQ13" s="16" t="str">
        <f t="shared" ref="AQ13:AQ27" si="11">"insert into table "&amp;"db_custscience_interns."&amp;"SUMMARY_of_"&amp;$H$4&amp;"_"&amp;$H$5&amp;"_distinct_values_table_stats select col_id, distinct_values from db_custscience_interns."&amp;$AH13&amp;"_"&amp;$H$4&amp;"_"&amp;$H$5&amp;"_distinct_values_table_stats"&amp;" ;"</f>
        <v>insert into table db_custscience_interns.SUMMARY_of_DB_CUSTBASE_PRODREFRESH_ods_cust_rwrd_hist_t_distinct_values_table_stats select col_id, distinct_values from db_custscience_interns.col_2_DB_CUSTBASE_PRODREFRESH_ods_cust_rwrd_hist_t_distinct_values_table_stats ;</v>
      </c>
      <c r="AR13" t="s">
        <v>5219</v>
      </c>
      <c r="AT13" s="212" t="s">
        <v>5374</v>
      </c>
      <c r="AU13" s="212">
        <v>2</v>
      </c>
      <c r="AV13" s="212">
        <v>4</v>
      </c>
      <c r="AX13" s="16" t="str">
        <f t="shared" ref="AX13:AX27" si="12">"drop table db_custscience_interns."&amp;$AH13&amp;"_"&amp;$H$4&amp;"_"&amp;$H$5&amp;"_distinct_values_table_stats;"</f>
        <v>drop table db_custscience_interns.col_2_DB_CUSTBASE_PRODREFRESH_ods_cust_rwrd_hist_t_distinct_values_table_stats;</v>
      </c>
      <c r="AY13" t="s">
        <v>5221</v>
      </c>
      <c r="BA13" s="16" t="str">
        <f t="shared" ref="BA13:BA27" si="13">"create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db_custscience_interns.col_2_DB_CUSTBASE_PRODREFRESH_ods_cust_rwrd_hist_t_null_value_count_table_stats (col_id int, null_value_count bigint) Row format delimited Fields terminated by '\t' Lines terminated by '\n'  Stored as textfile ;</v>
      </c>
      <c r="BB13" t="s">
        <v>5222</v>
      </c>
      <c r="BE13" s="16" t="str">
        <f t="shared" si="4"/>
        <v xml:space="preserve">insert into table db_custscience_interns.col_2_DB_CUSTBASE_PRODREFRESH_ods_cust_rwrd_hist_t_null_value_count_table_stats select '2' as col_id, count (cust_key) as null_value_count where BRND_KEY  IS NULL </v>
      </c>
      <c r="BF13" t="s">
        <v>5375</v>
      </c>
      <c r="BI13" s="16" t="str">
        <f t="shared" ref="BI13:BI27"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db_custscience_interns.SUMMARY_of_DB_CUSTBASE_PRODREFRESH_ods_cust_rwrd_hist_t_null_value_count_table_stats select col_id, null_value_count from db_custscience_interns.col_2_DB_CUSTBASE_PRODREFRESH_ods_cust_rwrd_hist_t_null_value_count_table_stats ;</v>
      </c>
      <c r="BJ13" t="s">
        <v>5224</v>
      </c>
      <c r="BL13" s="212" t="s">
        <v>5376</v>
      </c>
      <c r="BM13" s="212">
        <v>2</v>
      </c>
      <c r="BN13" s="212">
        <v>163</v>
      </c>
      <c r="BP13" s="16" t="str">
        <f t="shared" ref="BP13:BP27" si="15">"drop table db_custscience_interns."&amp;$AH13&amp;"_"&amp;$H$4&amp;"_"&amp;$H$5&amp;"_null_value_count_table_stats ;"</f>
        <v>drop table db_custscience_interns.col_2_DB_CUSTBASE_PRODREFRESH_ods_cust_rwrd_hist_t_null_value_count_table_stats ;</v>
      </c>
      <c r="BQ13" t="s">
        <v>5226</v>
      </c>
    </row>
    <row r="14" spans="1:73">
      <c r="A14" s="222" t="s">
        <v>5377</v>
      </c>
      <c r="B14" s="16" t="str">
        <f t="shared" si="5"/>
        <v>ctry_key            int                                     </v>
      </c>
      <c r="C14" s="20">
        <f t="shared" si="6"/>
        <v>10</v>
      </c>
      <c r="D14" s="20">
        <f t="shared" si="7"/>
        <v>12</v>
      </c>
      <c r="E14" s="20"/>
      <c r="F14" s="20"/>
      <c r="G14" s="36" t="str">
        <f t="shared" si="0"/>
        <v>CTRY_KEY </v>
      </c>
      <c r="H14" s="36" t="str">
        <f t="shared" si="1"/>
        <v>        int                                     </v>
      </c>
      <c r="I14" s="226">
        <v>3</v>
      </c>
      <c r="J14" s="224">
        <f t="shared" si="2"/>
        <v>1</v>
      </c>
      <c r="K14" s="224">
        <f t="shared" si="3"/>
        <v>170</v>
      </c>
      <c r="L14" s="228"/>
      <c r="M14" s="168"/>
      <c r="N14" s="169"/>
      <c r="O14" s="169"/>
      <c r="P14" s="169"/>
      <c r="R14" s="164"/>
      <c r="S14" s="164"/>
      <c r="T14" s="164"/>
      <c r="U14" s="164"/>
      <c r="V14" s="164"/>
      <c r="W14" s="164"/>
      <c r="X14" s="164"/>
      <c r="Y14" s="164"/>
      <c r="Z14" s="164"/>
      <c r="AA14" s="164"/>
      <c r="AB14" s="164"/>
      <c r="AC14" s="164"/>
      <c r="AD14" s="164"/>
      <c r="AE14" s="164"/>
      <c r="AF14" s="164"/>
      <c r="AG14" s="164"/>
      <c r="AH14" s="197" t="str">
        <f t="shared" si="8"/>
        <v>col_3</v>
      </c>
      <c r="AI14" s="196" t="str">
        <f t="shared" si="9"/>
        <v>create table db_custscience_interns.col_3_DB_CUSTBASE_PRODREFRESH_ods_cust_rwrd_hist_t_distinct_values_table_stats (col_id int, distinct_values bigint) Row format delimited Fields terminated by '\t' Lines terminated by '\n'  Stored as textfile ;</v>
      </c>
      <c r="AJ14" t="s">
        <v>5228</v>
      </c>
      <c r="AM14" s="16" t="str">
        <f t="shared" si="10"/>
        <v>insert into table db_custscience_interns.col_3_DB_CUSTBASE_PRODREFRESH_ods_cust_rwrd_hist_t_distinct_values_table_stats select '3' as col_id, count (distinct CTRY_KEY ) as distinct_values</v>
      </c>
      <c r="AN14" t="s">
        <v>5229</v>
      </c>
      <c r="AQ14" s="16" t="str">
        <f t="shared" si="11"/>
        <v>insert into table db_custscience_interns.SUMMARY_of_DB_CUSTBASE_PRODREFRESH_ods_cust_rwrd_hist_t_distinct_values_table_stats select col_id, distinct_values from db_custscience_interns.col_3_DB_CUSTBASE_PRODREFRESH_ods_cust_rwrd_hist_t_distinct_values_table_stats ;</v>
      </c>
      <c r="AR14" t="s">
        <v>5230</v>
      </c>
      <c r="AT14" s="212" t="s">
        <v>5378</v>
      </c>
      <c r="AU14" s="212">
        <v>11</v>
      </c>
      <c r="AV14" s="212">
        <v>2</v>
      </c>
      <c r="AX14" s="16" t="str">
        <f t="shared" si="12"/>
        <v>drop table db_custscience_interns.col_3_DB_CUSTBASE_PRODREFRESH_ods_cust_rwrd_hist_t_distinct_values_table_stats;</v>
      </c>
      <c r="AY14" t="s">
        <v>5232</v>
      </c>
      <c r="BA14" s="16" t="str">
        <f t="shared" si="13"/>
        <v>create table db_custscience_interns.col_3_DB_CUSTBASE_PRODREFRESH_ods_cust_rwrd_hist_t_null_value_count_table_stats (col_id int, null_value_count bigint) Row format delimited Fields terminated by '\t' Lines terminated by '\n'  Stored as textfile ;</v>
      </c>
      <c r="BB14" t="s">
        <v>5233</v>
      </c>
      <c r="BE14" s="16" t="str">
        <f t="shared" si="4"/>
        <v xml:space="preserve">insert into table db_custscience_interns.col_3_DB_CUSTBASE_PRODREFRESH_ods_cust_rwrd_hist_t_null_value_count_table_stats select '3' as col_id, count (cust_key) as null_value_count where CTRY_KEY  IS NULL </v>
      </c>
      <c r="BF14" t="s">
        <v>5379</v>
      </c>
      <c r="BI14" s="16" t="str">
        <f t="shared" si="14"/>
        <v>insert into table db_custscience_interns.SUMMARY_of_DB_CUSTBASE_PRODREFRESH_ods_cust_rwrd_hist_t_null_value_count_table_stats select col_id, null_value_count from db_custscience_interns.col_3_DB_CUSTBASE_PRODREFRESH_ods_cust_rwrd_hist_t_null_value_count_table_stats ;</v>
      </c>
      <c r="BJ14" t="s">
        <v>5235</v>
      </c>
      <c r="BL14" s="212" t="s">
        <v>5236</v>
      </c>
      <c r="BM14" s="212">
        <v>11</v>
      </c>
      <c r="BN14" s="212">
        <v>0</v>
      </c>
      <c r="BP14" s="16" t="str">
        <f t="shared" si="15"/>
        <v>drop table db_custscience_interns.col_3_DB_CUSTBASE_PRODREFRESH_ods_cust_rwrd_hist_t_null_value_count_table_stats ;</v>
      </c>
      <c r="BQ14" t="s">
        <v>5237</v>
      </c>
    </row>
    <row r="15" spans="1:73">
      <c r="A15" s="222" t="s">
        <v>5380</v>
      </c>
      <c r="B15" s="16" t="str">
        <f t="shared" si="5"/>
        <v>rwrd_cert_nbr_12    string                                  </v>
      </c>
      <c r="C15" s="20">
        <f t="shared" si="6"/>
        <v>18</v>
      </c>
      <c r="D15" s="20">
        <f t="shared" si="7"/>
        <v>20</v>
      </c>
      <c r="E15" s="20"/>
      <c r="F15" s="20"/>
      <c r="G15" s="36" t="str">
        <f t="shared" si="0"/>
        <v>RWRD_CERT_NBR_12 </v>
      </c>
      <c r="H15" s="36" t="str">
        <f t="shared" si="1"/>
        <v>string                                  </v>
      </c>
      <c r="I15" s="226">
        <v>4</v>
      </c>
      <c r="J15" s="224">
        <f t="shared" si="2"/>
        <v>146735857</v>
      </c>
      <c r="K15" s="224">
        <f t="shared" si="3"/>
        <v>0</v>
      </c>
      <c r="N15" s="169"/>
      <c r="O15" s="169"/>
      <c r="P15" s="169"/>
      <c r="R15" s="164"/>
      <c r="S15" s="164"/>
      <c r="T15" s="164"/>
      <c r="U15" s="164"/>
      <c r="V15" s="164"/>
      <c r="W15" s="164"/>
      <c r="X15" s="164"/>
      <c r="Y15" s="164"/>
      <c r="Z15" s="164"/>
      <c r="AA15" s="164"/>
      <c r="AB15" s="164"/>
      <c r="AC15" s="164"/>
      <c r="AD15" s="164"/>
      <c r="AE15" s="164"/>
      <c r="AF15" s="164"/>
      <c r="AG15" s="164"/>
      <c r="AH15" s="197" t="str">
        <f t="shared" si="8"/>
        <v>col_4</v>
      </c>
      <c r="AI15" s="196" t="str">
        <f t="shared" si="9"/>
        <v>create table db_custscience_interns.col_4_DB_CUSTBASE_PRODREFRESH_ods_cust_rwrd_hist_t_distinct_values_table_stats (col_id int, distinct_values bigint) Row format delimited Fields terminated by '\t' Lines terminated by '\n'  Stored as textfile ;</v>
      </c>
      <c r="AJ15" t="s">
        <v>5239</v>
      </c>
      <c r="AM15" s="16" t="str">
        <f t="shared" si="10"/>
        <v>insert into table db_custscience_interns.col_4_DB_CUSTBASE_PRODREFRESH_ods_cust_rwrd_hist_t_distinct_values_table_stats select '4' as col_id, count (distinct RWRD_CERT_NBR_12 ) as distinct_values</v>
      </c>
      <c r="AN15" t="s">
        <v>5240</v>
      </c>
      <c r="AQ15" s="16" t="str">
        <f t="shared" si="11"/>
        <v>insert into table db_custscience_interns.SUMMARY_of_DB_CUSTBASE_PRODREFRESH_ods_cust_rwrd_hist_t_distinct_values_table_stats select col_id, distinct_values from db_custscience_interns.col_4_DB_CUSTBASE_PRODREFRESH_ods_cust_rwrd_hist_t_distinct_values_table_stats ;</v>
      </c>
      <c r="AR15" t="s">
        <v>5241</v>
      </c>
      <c r="AT15" s="212" t="s">
        <v>5381</v>
      </c>
      <c r="AU15" s="212">
        <v>12</v>
      </c>
      <c r="AV15" s="212">
        <v>117</v>
      </c>
      <c r="AX15" s="16" t="str">
        <f t="shared" si="12"/>
        <v>drop table db_custscience_interns.col_4_DB_CUSTBASE_PRODREFRESH_ods_cust_rwrd_hist_t_distinct_values_table_stats;</v>
      </c>
      <c r="AY15" t="s">
        <v>5243</v>
      </c>
      <c r="BA15" s="16" t="str">
        <f t="shared" si="13"/>
        <v>create table db_custscience_interns.col_4_DB_CUSTBASE_PRODREFRESH_ods_cust_rwrd_hist_t_null_value_count_table_stats (col_id int, null_value_count bigint) Row format delimited Fields terminated by '\t' Lines terminated by '\n'  Stored as textfile ;</v>
      </c>
      <c r="BB15" t="s">
        <v>5244</v>
      </c>
      <c r="BE15" s="16" t="str">
        <f t="shared" si="4"/>
        <v xml:space="preserve">insert into table db_custscience_interns.col_4_DB_CUSTBASE_PRODREFRESH_ods_cust_rwrd_hist_t_null_value_count_table_stats select '4' as col_id, count (cust_key) as null_value_count where RWRD_CERT_NBR_12  IS NULL </v>
      </c>
      <c r="BF15" t="s">
        <v>5382</v>
      </c>
      <c r="BI15" s="16" t="str">
        <f t="shared" si="14"/>
        <v>insert into table db_custscience_interns.SUMMARY_of_DB_CUSTBASE_PRODREFRESH_ods_cust_rwrd_hist_t_null_value_count_table_stats select col_id, null_value_count from db_custscience_interns.col_4_DB_CUSTBASE_PRODREFRESH_ods_cust_rwrd_hist_t_null_value_count_table_stats ;</v>
      </c>
      <c r="BJ15" t="s">
        <v>5246</v>
      </c>
      <c r="BL15" s="212" t="s">
        <v>4598</v>
      </c>
      <c r="BM15" s="212">
        <v>12</v>
      </c>
      <c r="BN15" s="212">
        <v>0</v>
      </c>
      <c r="BP15" s="16" t="str">
        <f t="shared" si="15"/>
        <v>drop table db_custscience_interns.col_4_DB_CUSTBASE_PRODREFRESH_ods_cust_rwrd_hist_t_null_value_count_table_stats ;</v>
      </c>
      <c r="BQ15" t="s">
        <v>5247</v>
      </c>
    </row>
    <row r="16" spans="1:73">
      <c r="A16" s="222" t="s">
        <v>5383</v>
      </c>
      <c r="B16" s="16" t="str">
        <f t="shared" si="5"/>
        <v>rwrd_cert_nbr_16    string                                  </v>
      </c>
      <c r="C16" s="20">
        <f t="shared" si="6"/>
        <v>18</v>
      </c>
      <c r="D16" s="20">
        <f t="shared" si="7"/>
        <v>20</v>
      </c>
      <c r="E16" s="20"/>
      <c r="F16" s="20"/>
      <c r="G16" s="36" t="str">
        <f t="shared" si="0"/>
        <v>RWRD_CERT_NBR_16 </v>
      </c>
      <c r="H16" s="36" t="str">
        <f t="shared" si="1"/>
        <v>string                                  </v>
      </c>
      <c r="I16" s="226">
        <v>5</v>
      </c>
      <c r="J16" s="224">
        <f t="shared" si="2"/>
        <v>146735857</v>
      </c>
      <c r="K16" s="224">
        <f t="shared" si="3"/>
        <v>0</v>
      </c>
      <c r="N16" s="169"/>
      <c r="O16" s="169"/>
      <c r="P16" s="169"/>
      <c r="R16" s="164"/>
      <c r="S16" s="164"/>
      <c r="T16" s="164"/>
      <c r="U16" s="164"/>
      <c r="V16" s="164"/>
      <c r="W16" s="164"/>
      <c r="X16" s="164"/>
      <c r="Y16" s="164"/>
      <c r="Z16" s="164"/>
      <c r="AA16" s="164"/>
      <c r="AB16" s="164"/>
      <c r="AC16" s="164"/>
      <c r="AD16" s="164"/>
      <c r="AE16" s="164"/>
      <c r="AF16" s="164"/>
      <c r="AG16" s="164"/>
      <c r="AH16" s="197" t="str">
        <f t="shared" si="8"/>
        <v>col_5</v>
      </c>
      <c r="AI16" s="196" t="str">
        <f t="shared" si="9"/>
        <v>create table db_custscience_interns.col_5_DB_CUSTBASE_PRODREFRESH_ods_cust_rwrd_hist_t_distinct_values_table_stats (col_id int, distinct_values bigint) Row format delimited Fields terminated by '\t' Lines terminated by '\n'  Stored as textfile ;</v>
      </c>
      <c r="AJ16" t="s">
        <v>5249</v>
      </c>
      <c r="AM16" s="16" t="str">
        <f t="shared" si="10"/>
        <v>insert into table db_custscience_interns.col_5_DB_CUSTBASE_PRODREFRESH_ods_cust_rwrd_hist_t_distinct_values_table_stats select '5' as col_id, count (distinct RWRD_CERT_NBR_16 ) as distinct_values</v>
      </c>
      <c r="AN16" t="s">
        <v>5250</v>
      </c>
      <c r="AQ16" s="16" t="str">
        <f t="shared" si="11"/>
        <v>insert into table db_custscience_interns.SUMMARY_of_DB_CUSTBASE_PRODREFRESH_ods_cust_rwrd_hist_t_distinct_values_table_stats select col_id, distinct_values from db_custscience_interns.col_5_DB_CUSTBASE_PRODREFRESH_ods_cust_rwrd_hist_t_distinct_values_table_stats ;</v>
      </c>
      <c r="AR16" t="s">
        <v>5251</v>
      </c>
      <c r="AT16" s="212" t="s">
        <v>5384</v>
      </c>
      <c r="AU16" s="212">
        <v>13</v>
      </c>
      <c r="AV16" s="212">
        <v>4335</v>
      </c>
      <c r="AX16" s="16" t="str">
        <f t="shared" si="12"/>
        <v>drop table db_custscience_interns.col_5_DB_CUSTBASE_PRODREFRESH_ods_cust_rwrd_hist_t_distinct_values_table_stats;</v>
      </c>
      <c r="AY16" t="s">
        <v>5253</v>
      </c>
      <c r="BA16" s="16" t="str">
        <f t="shared" si="13"/>
        <v>create table db_custscience_interns.col_5_DB_CUSTBASE_PRODREFRESH_ods_cust_rwrd_hist_t_null_value_count_table_stats (col_id int, null_value_count bigint) Row format delimited Fields terminated by '\t' Lines terminated by '\n'  Stored as textfile ;</v>
      </c>
      <c r="BB16" t="s">
        <v>5254</v>
      </c>
      <c r="BE16" s="16" t="str">
        <f t="shared" si="4"/>
        <v xml:space="preserve">insert into table db_custscience_interns.col_5_DB_CUSTBASE_PRODREFRESH_ods_cust_rwrd_hist_t_null_value_count_table_stats select '5' as col_id, count (cust_key) as null_value_count where RWRD_CERT_NBR_16  IS NULL </v>
      </c>
      <c r="BF16" t="s">
        <v>5385</v>
      </c>
      <c r="BI16" s="16" t="str">
        <f t="shared" si="14"/>
        <v>insert into table db_custscience_interns.SUMMARY_of_DB_CUSTBASE_PRODREFRESH_ods_cust_rwrd_hist_t_null_value_count_table_stats select col_id, null_value_count from db_custscience_interns.col_5_DB_CUSTBASE_PRODREFRESH_ods_cust_rwrd_hist_t_null_value_count_table_stats ;</v>
      </c>
      <c r="BJ16" t="s">
        <v>5256</v>
      </c>
      <c r="BL16" s="212" t="s">
        <v>5257</v>
      </c>
      <c r="BM16" s="212">
        <v>13</v>
      </c>
      <c r="BN16" s="212">
        <v>0</v>
      </c>
      <c r="BP16" s="16" t="str">
        <f t="shared" si="15"/>
        <v>drop table db_custscience_interns.col_5_DB_CUSTBASE_PRODREFRESH_ods_cust_rwrd_hist_t_null_value_count_table_stats ;</v>
      </c>
      <c r="BQ16" t="s">
        <v>5258</v>
      </c>
    </row>
    <row r="17" spans="1:69">
      <c r="A17" s="222" t="s">
        <v>5386</v>
      </c>
      <c r="B17" s="16" t="str">
        <f t="shared" si="5"/>
        <v>cert_amt            bigint                                  </v>
      </c>
      <c r="C17" s="20">
        <f t="shared" si="6"/>
        <v>10</v>
      </c>
      <c r="D17" s="20">
        <f t="shared" si="7"/>
        <v>12</v>
      </c>
      <c r="E17" s="20"/>
      <c r="F17" s="20"/>
      <c r="G17" s="36" t="str">
        <f t="shared" si="0"/>
        <v>CERT_AMT </v>
      </c>
      <c r="H17" s="36" t="str">
        <f t="shared" si="1"/>
        <v>        bigint                                  </v>
      </c>
      <c r="I17" s="226">
        <v>6</v>
      </c>
      <c r="J17" s="224">
        <f t="shared" si="2"/>
        <v>10</v>
      </c>
      <c r="K17" s="224">
        <f t="shared" si="3"/>
        <v>0</v>
      </c>
      <c r="N17" s="169"/>
      <c r="O17" s="169"/>
      <c r="P17" s="169"/>
      <c r="R17" s="164"/>
      <c r="S17" s="164"/>
      <c r="T17" s="164"/>
      <c r="U17" s="164"/>
      <c r="V17" s="164"/>
      <c r="W17" s="164"/>
      <c r="X17" s="164"/>
      <c r="Y17" s="164"/>
      <c r="Z17" s="164"/>
      <c r="AA17" s="164"/>
      <c r="AB17" s="164"/>
      <c r="AC17" s="164"/>
      <c r="AD17" s="164"/>
      <c r="AE17" s="164"/>
      <c r="AF17" s="164"/>
      <c r="AG17" s="164"/>
      <c r="AH17" s="197" t="str">
        <f t="shared" si="8"/>
        <v>col_6</v>
      </c>
      <c r="AI17" s="196" t="str">
        <f t="shared" si="9"/>
        <v>create table db_custscience_interns.col_6_DB_CUSTBASE_PRODREFRESH_ods_cust_rwrd_hist_t_distinct_values_table_stats (col_id int, distinct_values bigint) Row format delimited Fields terminated by '\t' Lines terminated by '\n'  Stored as textfile ;</v>
      </c>
      <c r="AJ17" t="s">
        <v>5260</v>
      </c>
      <c r="AM17" s="16" t="str">
        <f t="shared" si="10"/>
        <v>insert into table db_custscience_interns.col_6_DB_CUSTBASE_PRODREFRESH_ods_cust_rwrd_hist_t_distinct_values_table_stats select '6' as col_id, count (distinct CERT_AMT ) as distinct_values</v>
      </c>
      <c r="AN17" t="s">
        <v>5261</v>
      </c>
      <c r="AQ17" s="16" t="str">
        <f t="shared" si="11"/>
        <v>insert into table db_custscience_interns.SUMMARY_of_DB_CUSTBASE_PRODREFRESH_ods_cust_rwrd_hist_t_distinct_values_table_stats select col_id, distinct_values from db_custscience_interns.col_6_DB_CUSTBASE_PRODREFRESH_ods_cust_rwrd_hist_t_distinct_values_table_stats ;</v>
      </c>
      <c r="AR17" t="s">
        <v>5262</v>
      </c>
      <c r="AT17" s="212" t="s">
        <v>5387</v>
      </c>
      <c r="AU17" s="212">
        <v>14</v>
      </c>
      <c r="AV17" s="212">
        <v>49</v>
      </c>
      <c r="AX17" s="16" t="str">
        <f t="shared" si="12"/>
        <v>drop table db_custscience_interns.col_6_DB_CUSTBASE_PRODREFRESH_ods_cust_rwrd_hist_t_distinct_values_table_stats;</v>
      </c>
      <c r="AY17" t="s">
        <v>5264</v>
      </c>
      <c r="BA17" s="16" t="str">
        <f t="shared" si="13"/>
        <v>create table db_custscience_interns.col_6_DB_CUSTBASE_PRODREFRESH_ods_cust_rwrd_hist_t_null_value_count_table_stats (col_id int, null_value_count bigint) Row format delimited Fields terminated by '\t' Lines terminated by '\n'  Stored as textfile ;</v>
      </c>
      <c r="BB17" t="s">
        <v>5265</v>
      </c>
      <c r="BE17" s="16" t="str">
        <f t="shared" si="4"/>
        <v xml:space="preserve">insert into table db_custscience_interns.col_6_DB_CUSTBASE_PRODREFRESH_ods_cust_rwrd_hist_t_null_value_count_table_stats select '6' as col_id, count (cust_key) as null_value_count where CERT_AMT  IS NULL </v>
      </c>
      <c r="BF17" t="s">
        <v>5388</v>
      </c>
      <c r="BI17" s="16" t="str">
        <f t="shared" si="14"/>
        <v>insert into table db_custscience_interns.SUMMARY_of_DB_CUSTBASE_PRODREFRESH_ods_cust_rwrd_hist_t_null_value_count_table_stats select col_id, null_value_count from db_custscience_interns.col_6_DB_CUSTBASE_PRODREFRESH_ods_cust_rwrd_hist_t_null_value_count_table_stats ;</v>
      </c>
      <c r="BJ17" t="s">
        <v>5267</v>
      </c>
      <c r="BL17" s="212" t="s">
        <v>5268</v>
      </c>
      <c r="BM17" s="212">
        <v>14</v>
      </c>
      <c r="BN17" s="212">
        <v>0</v>
      </c>
      <c r="BP17" s="16" t="str">
        <f t="shared" si="15"/>
        <v>drop table db_custscience_interns.col_6_DB_CUSTBASE_PRODREFRESH_ods_cust_rwrd_hist_t_null_value_count_table_stats ;</v>
      </c>
      <c r="BQ17" t="s">
        <v>5269</v>
      </c>
    </row>
    <row r="18" spans="1:69">
      <c r="A18" s="222" t="s">
        <v>5389</v>
      </c>
      <c r="B18" s="16" t="str">
        <f t="shared" si="5"/>
        <v>exp_dt              string                                  </v>
      </c>
      <c r="C18" s="20">
        <f t="shared" si="6"/>
        <v>8</v>
      </c>
      <c r="D18" s="20">
        <f t="shared" si="7"/>
        <v>10</v>
      </c>
      <c r="E18" s="20"/>
      <c r="F18" s="20"/>
      <c r="G18" s="36" t="str">
        <f t="shared" si="0"/>
        <v>EXP_DT </v>
      </c>
      <c r="H18" s="36" t="str">
        <f t="shared" si="1"/>
        <v>          string                                  </v>
      </c>
      <c r="I18" s="226">
        <v>7</v>
      </c>
      <c r="J18" s="224">
        <f t="shared" si="2"/>
        <v>67</v>
      </c>
      <c r="K18" s="224">
        <f t="shared" si="3"/>
        <v>0</v>
      </c>
      <c r="N18" s="169"/>
      <c r="O18" s="169"/>
      <c r="P18" s="169"/>
      <c r="R18" s="164"/>
      <c r="S18" s="164"/>
      <c r="T18" s="164"/>
      <c r="U18" s="164"/>
      <c r="V18" s="164"/>
      <c r="W18" s="164"/>
      <c r="X18" s="164"/>
      <c r="Y18" s="164"/>
      <c r="Z18" s="164"/>
      <c r="AA18" s="164"/>
      <c r="AB18" s="164"/>
      <c r="AC18" s="164"/>
      <c r="AD18" s="164"/>
      <c r="AE18" s="164"/>
      <c r="AF18" s="164"/>
      <c r="AG18" s="164"/>
      <c r="AH18" s="197" t="str">
        <f t="shared" si="8"/>
        <v>col_7</v>
      </c>
      <c r="AI18" s="196" t="str">
        <f t="shared" si="9"/>
        <v>create table db_custscience_interns.col_7_DB_CUSTBASE_PRODREFRESH_ods_cust_rwrd_hist_t_distinct_values_table_stats (col_id int, distinct_values bigint) Row format delimited Fields terminated by '\t' Lines terminated by '\n'  Stored as textfile ;</v>
      </c>
      <c r="AJ18" t="s">
        <v>5271</v>
      </c>
      <c r="AM18" s="16" t="str">
        <f t="shared" si="10"/>
        <v>insert into table db_custscience_interns.col_7_DB_CUSTBASE_PRODREFRESH_ods_cust_rwrd_hist_t_distinct_values_table_stats select '7' as col_id, count (distinct EXP_DT ) as distinct_values</v>
      </c>
      <c r="AN18" t="s">
        <v>5272</v>
      </c>
      <c r="AQ18" s="16" t="str">
        <f t="shared" si="11"/>
        <v>insert into table db_custscience_interns.SUMMARY_of_DB_CUSTBASE_PRODREFRESH_ods_cust_rwrd_hist_t_distinct_values_table_stats select col_id, distinct_values from db_custscience_interns.col_7_DB_CUSTBASE_PRODREFRESH_ods_cust_rwrd_hist_t_distinct_values_table_stats ;</v>
      </c>
      <c r="AR18" t="s">
        <v>5273</v>
      </c>
      <c r="AT18" s="212" t="s">
        <v>5390</v>
      </c>
      <c r="AU18" s="212">
        <v>15</v>
      </c>
      <c r="AV18" s="212">
        <v>2199</v>
      </c>
      <c r="AX18" s="16" t="str">
        <f t="shared" si="12"/>
        <v>drop table db_custscience_interns.col_7_DB_CUSTBASE_PRODREFRESH_ods_cust_rwrd_hist_t_distinct_values_table_stats;</v>
      </c>
      <c r="AY18" t="s">
        <v>5275</v>
      </c>
      <c r="BA18" s="16" t="str">
        <f t="shared" si="13"/>
        <v>create table db_custscience_interns.col_7_DB_CUSTBASE_PRODREFRESH_ods_cust_rwrd_hist_t_null_value_count_table_stats (col_id int, null_value_count bigint) Row format delimited Fields terminated by '\t' Lines terminated by '\n'  Stored as textfile ;</v>
      </c>
      <c r="BB18" t="s">
        <v>5276</v>
      </c>
      <c r="BE18" s="16" t="str">
        <f t="shared" si="4"/>
        <v xml:space="preserve">insert into table db_custscience_interns.col_7_DB_CUSTBASE_PRODREFRESH_ods_cust_rwrd_hist_t_null_value_count_table_stats select '7' as col_id, count (cust_key) as null_value_count where EXP_DT  IS NULL </v>
      </c>
      <c r="BF18" t="s">
        <v>5391</v>
      </c>
      <c r="BI18" s="16" t="str">
        <f t="shared" si="14"/>
        <v>insert into table db_custscience_interns.SUMMARY_of_DB_CUSTBASE_PRODREFRESH_ods_cust_rwrd_hist_t_null_value_count_table_stats select col_id, null_value_count from db_custscience_interns.col_7_DB_CUSTBASE_PRODREFRESH_ods_cust_rwrd_hist_t_null_value_count_table_stats ;</v>
      </c>
      <c r="BJ18" t="s">
        <v>5278</v>
      </c>
      <c r="BL18" s="212" t="s">
        <v>4631</v>
      </c>
      <c r="BM18" s="212">
        <v>15</v>
      </c>
      <c r="BN18" s="212">
        <v>0</v>
      </c>
      <c r="BP18" s="16" t="str">
        <f t="shared" si="15"/>
        <v>drop table db_custscience_interns.col_7_DB_CUSTBASE_PRODREFRESH_ods_cust_rwrd_hist_t_null_value_count_table_stats ;</v>
      </c>
      <c r="BQ18" t="s">
        <v>5279</v>
      </c>
    </row>
    <row r="19" spans="1:69">
      <c r="A19" s="222" t="s">
        <v>5392</v>
      </c>
      <c r="B19" s="16" t="str">
        <f t="shared" si="5"/>
        <v>cr_crd_nbr_key      bigint                                  </v>
      </c>
      <c r="C19" s="20">
        <f t="shared" si="6"/>
        <v>16</v>
      </c>
      <c r="D19" s="20">
        <f t="shared" si="7"/>
        <v>18</v>
      </c>
      <c r="E19" s="20"/>
      <c r="F19" s="20"/>
      <c r="G19" s="36" t="str">
        <f t="shared" si="0"/>
        <v>CR_CRD_NBR_KEY </v>
      </c>
      <c r="H19" s="36" t="str">
        <f t="shared" si="1"/>
        <v>  bigint                                  </v>
      </c>
      <c r="I19" s="226">
        <v>8</v>
      </c>
      <c r="J19" s="224">
        <f t="shared" si="2"/>
        <v>18460430</v>
      </c>
      <c r="K19" s="224">
        <f t="shared" si="3"/>
        <v>0</v>
      </c>
      <c r="N19" s="169"/>
      <c r="O19" s="169"/>
      <c r="P19" s="169"/>
      <c r="R19" s="164"/>
      <c r="S19" s="164"/>
      <c r="T19" s="164"/>
      <c r="U19" s="164"/>
      <c r="V19" s="164"/>
      <c r="W19" s="164"/>
      <c r="X19" s="164"/>
      <c r="Y19" s="164"/>
      <c r="Z19" s="164"/>
      <c r="AA19" s="164"/>
      <c r="AB19" s="164"/>
      <c r="AC19" s="164"/>
      <c r="AD19" s="164"/>
      <c r="AE19" s="164"/>
      <c r="AF19" s="164"/>
      <c r="AG19" s="164"/>
      <c r="AH19" s="197" t="str">
        <f t="shared" si="8"/>
        <v>col_8</v>
      </c>
      <c r="AI19" s="196" t="str">
        <f t="shared" si="9"/>
        <v>create table db_custscience_interns.col_8_DB_CUSTBASE_PRODREFRESH_ods_cust_rwrd_hist_t_distinct_values_table_stats (col_id int, distinct_values bigint) Row format delimited Fields terminated by '\t' Lines terminated by '\n'  Stored as textfile ;</v>
      </c>
      <c r="AJ19" t="s">
        <v>5280</v>
      </c>
      <c r="AM19" s="16" t="str">
        <f t="shared" si="10"/>
        <v>insert into table db_custscience_interns.col_8_DB_CUSTBASE_PRODREFRESH_ods_cust_rwrd_hist_t_distinct_values_table_stats select '8' as col_id, count (distinct CR_CRD_NBR_KEY ) as distinct_values</v>
      </c>
      <c r="AN19" t="s">
        <v>5281</v>
      </c>
      <c r="AQ19" s="16" t="str">
        <f t="shared" si="11"/>
        <v>insert into table db_custscience_interns.SUMMARY_of_DB_CUSTBASE_PRODREFRESH_ods_cust_rwrd_hist_t_distinct_values_table_stats select col_id, distinct_values from db_custscience_interns.col_8_DB_CUSTBASE_PRODREFRESH_ods_cust_rwrd_hist_t_distinct_values_table_stats ;</v>
      </c>
      <c r="AR19" t="s">
        <v>5282</v>
      </c>
      <c r="AT19" s="212" t="s">
        <v>5393</v>
      </c>
      <c r="AU19" s="212">
        <v>16</v>
      </c>
      <c r="AV19" s="212">
        <v>2199</v>
      </c>
      <c r="AX19" s="16" t="str">
        <f t="shared" si="12"/>
        <v>drop table db_custscience_interns.col_8_DB_CUSTBASE_PRODREFRESH_ods_cust_rwrd_hist_t_distinct_values_table_stats;</v>
      </c>
      <c r="AY19" t="s">
        <v>5284</v>
      </c>
      <c r="BA19" s="16" t="str">
        <f t="shared" si="13"/>
        <v>create table db_custscience_interns.col_8_DB_CUSTBASE_PRODREFRESH_ods_cust_rwrd_hist_t_null_value_count_table_stats (col_id int, null_value_count bigint) Row format delimited Fields terminated by '\t' Lines terminated by '\n'  Stored as textfile ;</v>
      </c>
      <c r="BB19" t="s">
        <v>5285</v>
      </c>
      <c r="BE19" s="16" t="str">
        <f t="shared" si="4"/>
        <v xml:space="preserve">insert into table db_custscience_interns.col_8_DB_CUSTBASE_PRODREFRESH_ods_cust_rwrd_hist_t_null_value_count_table_stats select '8' as col_id, count (cust_key) as null_value_count where CR_CRD_NBR_KEY  IS NULL </v>
      </c>
      <c r="BF19" t="s">
        <v>5394</v>
      </c>
      <c r="BI19" s="16" t="str">
        <f t="shared" si="14"/>
        <v>insert into table db_custscience_interns.SUMMARY_of_DB_CUSTBASE_PRODREFRESH_ods_cust_rwrd_hist_t_null_value_count_table_stats select col_id, null_value_count from db_custscience_interns.col_8_DB_CUSTBASE_PRODREFRESH_ods_cust_rwrd_hist_t_null_value_count_table_stats ;</v>
      </c>
      <c r="BJ19" t="s">
        <v>5287</v>
      </c>
      <c r="BL19" s="212" t="s">
        <v>5395</v>
      </c>
      <c r="BM19" s="212">
        <v>16</v>
      </c>
      <c r="BN19" s="212">
        <v>0</v>
      </c>
      <c r="BP19" s="16" t="str">
        <f t="shared" si="15"/>
        <v>drop table db_custscience_interns.col_8_DB_CUSTBASE_PRODREFRESH_ods_cust_rwrd_hist_t_null_value_count_table_stats ;</v>
      </c>
      <c r="BQ19" t="s">
        <v>5288</v>
      </c>
    </row>
    <row r="20" spans="1:69">
      <c r="A20" s="222" t="s">
        <v>5396</v>
      </c>
      <c r="B20" s="16" t="str">
        <f t="shared" si="5"/>
        <v>cyc_dt              string                                  </v>
      </c>
      <c r="C20" s="20">
        <f t="shared" si="6"/>
        <v>8</v>
      </c>
      <c r="D20" s="20">
        <f t="shared" si="7"/>
        <v>10</v>
      </c>
      <c r="E20" s="20"/>
      <c r="F20" s="20"/>
      <c r="G20" s="36" t="str">
        <f t="shared" si="0"/>
        <v>CYC_DT </v>
      </c>
      <c r="H20" s="36" t="str">
        <f t="shared" si="1"/>
        <v>          string                                  </v>
      </c>
      <c r="I20" s="226">
        <v>9</v>
      </c>
      <c r="J20" s="224">
        <f t="shared" si="2"/>
        <v>1597</v>
      </c>
      <c r="K20" s="224">
        <f t="shared" si="3"/>
        <v>0</v>
      </c>
      <c r="N20" s="169"/>
      <c r="O20" s="169"/>
      <c r="P20" s="169"/>
      <c r="R20" s="164"/>
      <c r="S20" s="164"/>
      <c r="T20" s="164"/>
      <c r="U20" s="164"/>
      <c r="V20" s="164"/>
      <c r="W20" s="164"/>
      <c r="X20" s="164"/>
      <c r="Y20" s="164"/>
      <c r="Z20" s="164"/>
      <c r="AA20" s="164"/>
      <c r="AB20" s="164"/>
      <c r="AC20" s="164"/>
      <c r="AD20" s="164"/>
      <c r="AE20" s="164"/>
      <c r="AF20" s="164"/>
      <c r="AG20" s="164"/>
      <c r="AH20" s="197" t="str">
        <f t="shared" si="8"/>
        <v>col_9</v>
      </c>
      <c r="AI20" s="196" t="str">
        <f t="shared" si="9"/>
        <v>create table db_custscience_interns.col_9_DB_CUSTBASE_PRODREFRESH_ods_cust_rwrd_hist_t_distinct_values_table_stats (col_id int, distinct_values bigint) Row format delimited Fields terminated by '\t' Lines terminated by '\n'  Stored as textfile ;</v>
      </c>
      <c r="AJ20" t="s">
        <v>5290</v>
      </c>
      <c r="AM20" s="16" t="str">
        <f t="shared" si="10"/>
        <v>insert into table db_custscience_interns.col_9_DB_CUSTBASE_PRODREFRESH_ods_cust_rwrd_hist_t_distinct_values_table_stats select '9' as col_id, count (distinct CYC_DT ) as distinct_values</v>
      </c>
      <c r="AN20" t="s">
        <v>5291</v>
      </c>
      <c r="AQ20" s="16" t="str">
        <f t="shared" si="11"/>
        <v>insert into table db_custscience_interns.SUMMARY_of_DB_CUSTBASE_PRODREFRESH_ods_cust_rwrd_hist_t_distinct_values_table_stats select col_id, distinct_values from db_custscience_interns.col_9_DB_CUSTBASE_PRODREFRESH_ods_cust_rwrd_hist_t_distinct_values_table_stats ;</v>
      </c>
      <c r="AR20" t="s">
        <v>5292</v>
      </c>
      <c r="AT20" s="212" t="s">
        <v>5397</v>
      </c>
      <c r="AU20" s="212">
        <v>3</v>
      </c>
      <c r="AV20" s="212">
        <v>1</v>
      </c>
      <c r="AX20" s="16" t="str">
        <f t="shared" si="12"/>
        <v>drop table db_custscience_interns.col_9_DB_CUSTBASE_PRODREFRESH_ods_cust_rwrd_hist_t_distinct_values_table_stats;</v>
      </c>
      <c r="AY20" t="s">
        <v>5294</v>
      </c>
      <c r="BA20" s="16" t="str">
        <f t="shared" si="13"/>
        <v>create table db_custscience_interns.col_9_DB_CUSTBASE_PRODREFRESH_ods_cust_rwrd_hist_t_null_value_count_table_stats (col_id int, null_value_count bigint) Row format delimited Fields terminated by '\t' Lines terminated by '\n'  Stored as textfile ;</v>
      </c>
      <c r="BB20" t="s">
        <v>5295</v>
      </c>
      <c r="BE20" s="16" t="str">
        <f t="shared" si="4"/>
        <v xml:space="preserve">insert into table db_custscience_interns.col_9_DB_CUSTBASE_PRODREFRESH_ods_cust_rwrd_hist_t_null_value_count_table_stats select '9' as col_id, count (cust_key) as null_value_count where CYC_DT  IS NULL </v>
      </c>
      <c r="BF20" t="s">
        <v>5398</v>
      </c>
      <c r="BI20" s="16" t="str">
        <f t="shared" si="14"/>
        <v>insert into table db_custscience_interns.SUMMARY_of_DB_CUSTBASE_PRODREFRESH_ods_cust_rwrd_hist_t_null_value_count_table_stats select col_id, null_value_count from db_custscience_interns.col_9_DB_CUSTBASE_PRODREFRESH_ods_cust_rwrd_hist_t_null_value_count_table_stats ;</v>
      </c>
      <c r="BJ20" t="s">
        <v>5297</v>
      </c>
      <c r="BL20" s="212" t="s">
        <v>5399</v>
      </c>
      <c r="BM20" s="212">
        <v>3</v>
      </c>
      <c r="BN20" s="212">
        <v>170</v>
      </c>
      <c r="BP20" s="16" t="str">
        <f t="shared" si="15"/>
        <v>drop table db_custscience_interns.col_9_DB_CUSTBASE_PRODREFRESH_ods_cust_rwrd_hist_t_null_value_count_table_stats ;</v>
      </c>
      <c r="BQ20" t="s">
        <v>5299</v>
      </c>
    </row>
    <row r="21" spans="1:69">
      <c r="A21" s="222" t="s">
        <v>5400</v>
      </c>
      <c r="B21" s="16" t="str">
        <f t="shared" si="5"/>
        <v>rwrd_used           string                                  </v>
      </c>
      <c r="C21" s="20">
        <f t="shared" si="6"/>
        <v>10</v>
      </c>
      <c r="D21" s="20">
        <f t="shared" si="7"/>
        <v>12</v>
      </c>
      <c r="E21" s="20"/>
      <c r="F21" s="20"/>
      <c r="G21" s="36" t="str">
        <f t="shared" si="0"/>
        <v>RWRD_USED</v>
      </c>
      <c r="H21" s="36" t="str">
        <f t="shared" si="1"/>
        <v>        string                                  </v>
      </c>
      <c r="I21" s="226">
        <v>10</v>
      </c>
      <c r="J21" s="224">
        <f t="shared" si="2"/>
        <v>1</v>
      </c>
      <c r="K21" s="224">
        <f t="shared" si="3"/>
        <v>53153838</v>
      </c>
      <c r="N21" s="169"/>
      <c r="O21" s="169"/>
      <c r="P21" s="169"/>
      <c r="R21" s="164"/>
      <c r="S21" s="164"/>
      <c r="T21" s="164"/>
      <c r="U21" s="164"/>
      <c r="V21" s="164"/>
      <c r="W21" s="164"/>
      <c r="X21" s="164"/>
      <c r="Y21" s="164"/>
      <c r="Z21" s="164"/>
      <c r="AA21" s="164"/>
      <c r="AB21" s="164"/>
      <c r="AC21" s="164"/>
      <c r="AD21" s="164"/>
      <c r="AE21" s="164"/>
      <c r="AF21" s="164"/>
      <c r="AG21" s="164"/>
      <c r="AH21" s="197" t="str">
        <f t="shared" si="8"/>
        <v>col_10</v>
      </c>
      <c r="AI21" s="196" t="str">
        <f t="shared" si="9"/>
        <v>create table db_custscience_interns.col_10_DB_CUSTBASE_PRODREFRESH_ods_cust_rwrd_hist_t_distinct_values_table_stats (col_id int, distinct_values bigint) Row format delimited Fields terminated by '\t' Lines terminated by '\n'  Stored as textfile ;</v>
      </c>
      <c r="AJ21" t="s">
        <v>5301</v>
      </c>
      <c r="AM21" s="16" t="str">
        <f t="shared" si="10"/>
        <v>insert into table db_custscience_interns.col_10_DB_CUSTBASE_PRODREFRESH_ods_cust_rwrd_hist_t_distinct_values_table_stats select '10' as col_id, count (distinct RWRD_USED) as distinct_values</v>
      </c>
      <c r="AN21" t="s">
        <v>5302</v>
      </c>
      <c r="AQ21" s="16" t="str">
        <f t="shared" si="11"/>
        <v>insert into table db_custscience_interns.SUMMARY_of_DB_CUSTBASE_PRODREFRESH_ods_cust_rwrd_hist_t_distinct_values_table_stats select col_id, distinct_values from db_custscience_interns.col_10_DB_CUSTBASE_PRODREFRESH_ods_cust_rwrd_hist_t_distinct_values_table_stats ;</v>
      </c>
      <c r="AR21" t="s">
        <v>5303</v>
      </c>
      <c r="AT21" s="212" t="s">
        <v>5401</v>
      </c>
      <c r="AU21" s="212">
        <v>4</v>
      </c>
      <c r="AV21" s="212">
        <v>146735857</v>
      </c>
      <c r="AX21" s="16" t="str">
        <f t="shared" si="12"/>
        <v>drop table db_custscience_interns.col_10_DB_CUSTBASE_PRODREFRESH_ods_cust_rwrd_hist_t_distinct_values_table_stats;</v>
      </c>
      <c r="AY21" t="s">
        <v>5305</v>
      </c>
      <c r="BA21" s="16" t="str">
        <f t="shared" si="13"/>
        <v>create table db_custscience_interns.col_10_DB_CUSTBASE_PRODREFRESH_ods_cust_rwrd_hist_t_null_value_count_table_stats (col_id int, null_value_count bigint) Row format delimited Fields terminated by '\t' Lines terminated by '\n'  Stored as textfile ;</v>
      </c>
      <c r="BB21" t="s">
        <v>5306</v>
      </c>
      <c r="BE21" s="16" t="str">
        <f t="shared" si="4"/>
        <v xml:space="preserve">insert into table db_custscience_interns.col_10_DB_CUSTBASE_PRODREFRESH_ods_cust_rwrd_hist_t_null_value_count_table_stats select '10' as col_id, count (cust_key) as null_value_count where RWRD_USED IS NULL </v>
      </c>
      <c r="BF21" t="s">
        <v>5402</v>
      </c>
      <c r="BI21" s="16" t="str">
        <f t="shared" si="14"/>
        <v>insert into table db_custscience_interns.SUMMARY_of_DB_CUSTBASE_PRODREFRESH_ods_cust_rwrd_hist_t_null_value_count_table_stats select col_id, null_value_count from db_custscience_interns.col_10_DB_CUSTBASE_PRODREFRESH_ods_cust_rwrd_hist_t_null_value_count_table_stats ;</v>
      </c>
      <c r="BJ21" t="s">
        <v>5308</v>
      </c>
      <c r="BL21" s="212" t="s">
        <v>5403</v>
      </c>
      <c r="BM21" s="212">
        <v>4</v>
      </c>
      <c r="BN21" s="212">
        <v>0</v>
      </c>
      <c r="BP21" s="16" t="str">
        <f t="shared" si="15"/>
        <v>drop table db_custscience_interns.col_10_DB_CUSTBASE_PRODREFRESH_ods_cust_rwrd_hist_t_null_value_count_table_stats ;</v>
      </c>
      <c r="BQ21" t="s">
        <v>5310</v>
      </c>
    </row>
    <row r="22" spans="1:69">
      <c r="A22" s="222" t="s">
        <v>5404</v>
      </c>
      <c r="B22" s="16" t="str">
        <f t="shared" si="5"/>
        <v>snd_ge              string                                  </v>
      </c>
      <c r="C22" s="20">
        <f t="shared" si="6"/>
        <v>8</v>
      </c>
      <c r="D22" s="20">
        <f t="shared" si="7"/>
        <v>10</v>
      </c>
      <c r="E22" s="20"/>
      <c r="F22" s="20"/>
      <c r="G22" s="36" t="str">
        <f t="shared" si="0"/>
        <v>SND_GE </v>
      </c>
      <c r="H22" s="36" t="str">
        <f t="shared" si="1"/>
        <v>          string                                  </v>
      </c>
      <c r="I22" s="226">
        <v>11</v>
      </c>
      <c r="J22" s="224">
        <f t="shared" si="2"/>
        <v>2</v>
      </c>
      <c r="K22" s="224">
        <f t="shared" si="3"/>
        <v>0</v>
      </c>
      <c r="N22" s="169"/>
      <c r="O22" s="169"/>
      <c r="P22" s="169"/>
      <c r="R22" s="164"/>
      <c r="S22" s="164"/>
      <c r="T22" s="164"/>
      <c r="U22" s="164"/>
      <c r="V22" s="164"/>
      <c r="W22" s="164"/>
      <c r="X22" s="164"/>
      <c r="Y22" s="164"/>
      <c r="Z22" s="164"/>
      <c r="AA22" s="164"/>
      <c r="AB22" s="164"/>
      <c r="AC22" s="164"/>
      <c r="AD22" s="164"/>
      <c r="AE22" s="164"/>
      <c r="AF22" s="164"/>
      <c r="AG22" s="164"/>
      <c r="AH22" s="197" t="str">
        <f t="shared" si="8"/>
        <v>col_11</v>
      </c>
      <c r="AI22" s="196" t="str">
        <f t="shared" si="9"/>
        <v>create table db_custscience_interns.col_11_DB_CUSTBASE_PRODREFRESH_ods_cust_rwrd_hist_t_distinct_values_table_stats (col_id int, distinct_values bigint) Row format delimited Fields terminated by '\t' Lines terminated by '\n'  Stored as textfile ;</v>
      </c>
      <c r="AJ22" t="s">
        <v>5312</v>
      </c>
      <c r="AM22" s="16" t="str">
        <f t="shared" si="10"/>
        <v>insert into table db_custscience_interns.col_11_DB_CUSTBASE_PRODREFRESH_ods_cust_rwrd_hist_t_distinct_values_table_stats select '11' as col_id, count (distinct SND_GE ) as distinct_values</v>
      </c>
      <c r="AN22" t="s">
        <v>5313</v>
      </c>
      <c r="AQ22" s="16" t="str">
        <f t="shared" si="11"/>
        <v>insert into table db_custscience_interns.SUMMARY_of_DB_CUSTBASE_PRODREFRESH_ods_cust_rwrd_hist_t_distinct_values_table_stats select col_id, distinct_values from db_custscience_interns.col_11_DB_CUSTBASE_PRODREFRESH_ods_cust_rwrd_hist_t_distinct_values_table_stats ;</v>
      </c>
      <c r="AR22" t="s">
        <v>5314</v>
      </c>
      <c r="AT22" s="212" t="s">
        <v>5405</v>
      </c>
      <c r="AU22" s="212">
        <v>5</v>
      </c>
      <c r="AV22" s="212">
        <v>146735857</v>
      </c>
      <c r="AX22" s="16" t="str">
        <f t="shared" si="12"/>
        <v>drop table db_custscience_interns.col_11_DB_CUSTBASE_PRODREFRESH_ods_cust_rwrd_hist_t_distinct_values_table_stats;</v>
      </c>
      <c r="AY22" t="s">
        <v>5316</v>
      </c>
      <c r="BA22" s="16" t="str">
        <f t="shared" si="13"/>
        <v>create table db_custscience_interns.col_11_DB_CUSTBASE_PRODREFRESH_ods_cust_rwrd_hist_t_null_value_count_table_stats (col_id int, null_value_count bigint) Row format delimited Fields terminated by '\t' Lines terminated by '\n'  Stored as textfile ;</v>
      </c>
      <c r="BB22" t="s">
        <v>5317</v>
      </c>
      <c r="BE22" s="16" t="str">
        <f t="shared" si="4"/>
        <v xml:space="preserve">insert into table db_custscience_interns.col_11_DB_CUSTBASE_PRODREFRESH_ods_cust_rwrd_hist_t_null_value_count_table_stats select '11' as col_id, count (cust_key) as null_value_count where SND_GE  IS NULL </v>
      </c>
      <c r="BF22" t="s">
        <v>5406</v>
      </c>
      <c r="BI22" s="16" t="str">
        <f t="shared" si="14"/>
        <v>insert into table db_custscience_interns.SUMMARY_of_DB_CUSTBASE_PRODREFRESH_ods_cust_rwrd_hist_t_null_value_count_table_stats select col_id, null_value_count from db_custscience_interns.col_11_DB_CUSTBASE_PRODREFRESH_ods_cust_rwrd_hist_t_null_value_count_table_stats ;</v>
      </c>
      <c r="BJ22" t="s">
        <v>5319</v>
      </c>
      <c r="BL22" s="212" t="s">
        <v>5309</v>
      </c>
      <c r="BM22" s="212">
        <v>5</v>
      </c>
      <c r="BN22" s="212">
        <v>0</v>
      </c>
      <c r="BP22" s="16" t="str">
        <f t="shared" si="15"/>
        <v>drop table db_custscience_interns.col_11_DB_CUSTBASE_PRODREFRESH_ods_cust_rwrd_hist_t_null_value_count_table_stats ;</v>
      </c>
      <c r="BQ22" t="s">
        <v>5321</v>
      </c>
    </row>
    <row r="23" spans="1:69">
      <c r="A23" s="222" t="s">
        <v>4765</v>
      </c>
      <c r="B23" s="16" t="str">
        <f t="shared" si="5"/>
        <v>ins_dt              string                                  </v>
      </c>
      <c r="C23" s="20">
        <f t="shared" si="6"/>
        <v>8</v>
      </c>
      <c r="D23" s="20">
        <f t="shared" si="7"/>
        <v>10</v>
      </c>
      <c r="E23" s="20"/>
      <c r="F23" s="20"/>
      <c r="G23" s="36" t="str">
        <f t="shared" si="0"/>
        <v>INS_DT </v>
      </c>
      <c r="H23" s="36" t="str">
        <f t="shared" si="1"/>
        <v>          string                                  </v>
      </c>
      <c r="I23" s="226">
        <v>12</v>
      </c>
      <c r="J23" s="224">
        <f t="shared" si="2"/>
        <v>117</v>
      </c>
      <c r="K23" s="224">
        <f t="shared" si="3"/>
        <v>0</v>
      </c>
      <c r="N23" s="169"/>
      <c r="O23" s="169"/>
      <c r="P23" s="169"/>
      <c r="R23" s="164"/>
      <c r="S23" s="164"/>
      <c r="T23" s="164"/>
      <c r="U23" s="164"/>
      <c r="V23" s="164"/>
      <c r="W23" s="164"/>
      <c r="X23" s="164"/>
      <c r="Y23" s="164"/>
      <c r="Z23" s="164"/>
      <c r="AA23" s="164"/>
      <c r="AB23" s="164"/>
      <c r="AC23" s="164"/>
      <c r="AD23" s="164"/>
      <c r="AE23" s="164"/>
      <c r="AF23" s="164"/>
      <c r="AG23" s="164"/>
      <c r="AH23" s="197" t="str">
        <f t="shared" si="8"/>
        <v>col_12</v>
      </c>
      <c r="AI23" s="196" t="str">
        <f t="shared" si="9"/>
        <v>create table db_custscience_interns.col_12_DB_CUSTBASE_PRODREFRESH_ods_cust_rwrd_hist_t_distinct_values_table_stats (col_id int, distinct_values bigint) Row format delimited Fields terminated by '\t' Lines terminated by '\n'  Stored as textfile ;</v>
      </c>
      <c r="AJ23" t="s">
        <v>5323</v>
      </c>
      <c r="AM23" s="16" t="str">
        <f t="shared" si="10"/>
        <v>insert into table db_custscience_interns.col_12_DB_CUSTBASE_PRODREFRESH_ods_cust_rwrd_hist_t_distinct_values_table_stats select '12' as col_id, count (distinct INS_DT ) as distinct_values</v>
      </c>
      <c r="AN23" t="s">
        <v>5324</v>
      </c>
      <c r="AQ23" s="16" t="str">
        <f t="shared" si="11"/>
        <v>insert into table db_custscience_interns.SUMMARY_of_DB_CUSTBASE_PRODREFRESH_ods_cust_rwrd_hist_t_distinct_values_table_stats select col_id, distinct_values from db_custscience_interns.col_12_DB_CUSTBASE_PRODREFRESH_ods_cust_rwrd_hist_t_distinct_values_table_stats ;</v>
      </c>
      <c r="AR23" t="s">
        <v>5325</v>
      </c>
      <c r="AT23" s="212" t="s">
        <v>5407</v>
      </c>
      <c r="AU23" s="212">
        <v>6</v>
      </c>
      <c r="AV23" s="212">
        <v>10</v>
      </c>
      <c r="AX23" s="16" t="str">
        <f t="shared" si="12"/>
        <v>drop table db_custscience_interns.col_12_DB_CUSTBASE_PRODREFRESH_ods_cust_rwrd_hist_t_distinct_values_table_stats;</v>
      </c>
      <c r="AY23" t="s">
        <v>5327</v>
      </c>
      <c r="BA23" s="16" t="str">
        <f t="shared" si="13"/>
        <v>create table db_custscience_interns.col_12_DB_CUSTBASE_PRODREFRESH_ods_cust_rwrd_hist_t_null_value_count_table_stats (col_id int, null_value_count bigint) Row format delimited Fields terminated by '\t' Lines terminated by '\n'  Stored as textfile ;</v>
      </c>
      <c r="BB23" t="s">
        <v>5328</v>
      </c>
      <c r="BE23" s="16" t="str">
        <f t="shared" si="4"/>
        <v xml:space="preserve">insert into table db_custscience_interns.col_12_DB_CUSTBASE_PRODREFRESH_ods_cust_rwrd_hist_t_null_value_count_table_stats select '12' as col_id, count (cust_key) as null_value_count where INS_DT  IS NULL </v>
      </c>
      <c r="BF23" t="s">
        <v>5408</v>
      </c>
      <c r="BI23" s="16" t="str">
        <f t="shared" si="14"/>
        <v>insert into table db_custscience_interns.SUMMARY_of_DB_CUSTBASE_PRODREFRESH_ods_cust_rwrd_hist_t_null_value_count_table_stats select col_id, null_value_count from db_custscience_interns.col_12_DB_CUSTBASE_PRODREFRESH_ods_cust_rwrd_hist_t_null_value_count_table_stats ;</v>
      </c>
      <c r="BJ23" t="s">
        <v>5330</v>
      </c>
      <c r="BL23" s="212" t="s">
        <v>5060</v>
      </c>
      <c r="BM23" s="212">
        <v>6</v>
      </c>
      <c r="BN23" s="212">
        <v>0</v>
      </c>
      <c r="BP23" s="16" t="str">
        <f t="shared" si="15"/>
        <v>drop table db_custscience_interns.col_12_DB_CUSTBASE_PRODREFRESH_ods_cust_rwrd_hist_t_null_value_count_table_stats ;</v>
      </c>
      <c r="BQ23" t="s">
        <v>5332</v>
      </c>
    </row>
    <row r="24" spans="1:69">
      <c r="A24" s="222" t="s">
        <v>5289</v>
      </c>
      <c r="B24" s="16" t="str">
        <f t="shared" si="5"/>
        <v>updt_dt             string                                  </v>
      </c>
      <c r="C24" s="20">
        <f t="shared" si="6"/>
        <v>8</v>
      </c>
      <c r="D24" s="20">
        <f t="shared" si="7"/>
        <v>10</v>
      </c>
      <c r="E24" s="20"/>
      <c r="F24" s="20"/>
      <c r="G24" s="36" t="str">
        <f t="shared" si="0"/>
        <v>UPDT_DT</v>
      </c>
      <c r="H24" s="36" t="str">
        <f t="shared" si="1"/>
        <v>          string                                  </v>
      </c>
      <c r="I24" s="226">
        <v>13</v>
      </c>
      <c r="J24" s="224">
        <f t="shared" si="2"/>
        <v>4335</v>
      </c>
      <c r="K24" s="224">
        <f t="shared" si="3"/>
        <v>0</v>
      </c>
      <c r="N24" s="169"/>
      <c r="O24" s="169"/>
      <c r="P24" s="169"/>
      <c r="R24" s="164"/>
      <c r="S24" s="164"/>
      <c r="T24" s="164"/>
      <c r="U24" s="164"/>
      <c r="V24" s="164"/>
      <c r="W24" s="164"/>
      <c r="X24" s="164"/>
      <c r="Y24" s="164"/>
      <c r="Z24" s="164"/>
      <c r="AA24" s="164"/>
      <c r="AB24" s="164"/>
      <c r="AC24" s="164"/>
      <c r="AD24" s="164"/>
      <c r="AE24" s="164"/>
      <c r="AF24" s="164"/>
      <c r="AG24" s="164"/>
      <c r="AH24" s="197" t="str">
        <f t="shared" si="8"/>
        <v>col_13</v>
      </c>
      <c r="AI24" s="196" t="str">
        <f t="shared" si="9"/>
        <v>create table db_custscience_interns.col_13_DB_CUSTBASE_PRODREFRESH_ods_cust_rwrd_hist_t_distinct_values_table_stats (col_id int, distinct_values bigint) Row format delimited Fields terminated by '\t' Lines terminated by '\n'  Stored as textfile ;</v>
      </c>
      <c r="AJ24" t="s">
        <v>5333</v>
      </c>
      <c r="AM24" s="16" t="str">
        <f t="shared" si="10"/>
        <v>insert into table db_custscience_interns.col_13_DB_CUSTBASE_PRODREFRESH_ods_cust_rwrd_hist_t_distinct_values_table_stats select '13' as col_id, count (distinct UPDT_DT) as distinct_values</v>
      </c>
      <c r="AN24" t="s">
        <v>5334</v>
      </c>
      <c r="AQ24" s="16" t="str">
        <f t="shared" si="11"/>
        <v>insert into table db_custscience_interns.SUMMARY_of_DB_CUSTBASE_PRODREFRESH_ods_cust_rwrd_hist_t_distinct_values_table_stats select col_id, distinct_values from db_custscience_interns.col_13_DB_CUSTBASE_PRODREFRESH_ods_cust_rwrd_hist_t_distinct_values_table_stats ;</v>
      </c>
      <c r="AR24" t="s">
        <v>5335</v>
      </c>
      <c r="AT24" s="212" t="s">
        <v>5409</v>
      </c>
      <c r="AU24" s="212">
        <v>7</v>
      </c>
      <c r="AV24" s="212">
        <v>67</v>
      </c>
      <c r="AX24" s="16" t="str">
        <f t="shared" si="12"/>
        <v>drop table db_custscience_interns.col_13_DB_CUSTBASE_PRODREFRESH_ods_cust_rwrd_hist_t_distinct_values_table_stats;</v>
      </c>
      <c r="AY24" t="s">
        <v>5337</v>
      </c>
      <c r="BA24" s="16" t="str">
        <f t="shared" si="13"/>
        <v>create table db_custscience_interns.col_13_DB_CUSTBASE_PRODREFRESH_ods_cust_rwrd_hist_t_null_value_count_table_stats (col_id int, null_value_count bigint) Row format delimited Fields terminated by '\t' Lines terminated by '\n'  Stored as textfile ;</v>
      </c>
      <c r="BB24" t="s">
        <v>5338</v>
      </c>
      <c r="BE24" s="16" t="str">
        <f t="shared" si="4"/>
        <v xml:space="preserve">insert into table db_custscience_interns.col_13_DB_CUSTBASE_PRODREFRESH_ods_cust_rwrd_hist_t_null_value_count_table_stats select '13' as col_id, count (cust_key) as null_value_count where UPDT_DT IS NULL </v>
      </c>
      <c r="BF24" t="s">
        <v>5410</v>
      </c>
      <c r="BI24" s="16" t="str">
        <f t="shared" si="14"/>
        <v>insert into table db_custscience_interns.SUMMARY_of_DB_CUSTBASE_PRODREFRESH_ods_cust_rwrd_hist_t_null_value_count_table_stats select col_id, null_value_count from db_custscience_interns.col_13_DB_CUSTBASE_PRODREFRESH_ods_cust_rwrd_hist_t_null_value_count_table_stats ;</v>
      </c>
      <c r="BJ24" t="s">
        <v>5340</v>
      </c>
      <c r="BL24" s="212" t="s">
        <v>5331</v>
      </c>
      <c r="BM24" s="212">
        <v>7</v>
      </c>
      <c r="BN24" s="212">
        <v>0</v>
      </c>
      <c r="BP24" s="16" t="str">
        <f t="shared" si="15"/>
        <v>drop table db_custscience_interns.col_13_DB_CUSTBASE_PRODREFRESH_ods_cust_rwrd_hist_t_null_value_count_table_stats ;</v>
      </c>
      <c r="BQ24" t="s">
        <v>5342</v>
      </c>
    </row>
    <row r="25" spans="1:69" ht="15.95" customHeight="1">
      <c r="A25" s="222" t="s">
        <v>4710</v>
      </c>
      <c r="B25" s="16" t="str">
        <f t="shared" si="5"/>
        <v>flow_key            bigint                                  </v>
      </c>
      <c r="C25" s="20">
        <f t="shared" si="6"/>
        <v>10</v>
      </c>
      <c r="D25" s="20">
        <f t="shared" si="7"/>
        <v>12</v>
      </c>
      <c r="E25" s="20"/>
      <c r="F25" s="20"/>
      <c r="G25" s="36" t="str">
        <f t="shared" si="0"/>
        <v>FLOW_KEY </v>
      </c>
      <c r="H25" s="36" t="str">
        <f t="shared" si="1"/>
        <v>        bigint                                  </v>
      </c>
      <c r="I25" s="226">
        <v>14</v>
      </c>
      <c r="J25" s="224">
        <f t="shared" si="2"/>
        <v>49</v>
      </c>
      <c r="K25" s="224">
        <f t="shared" si="3"/>
        <v>0</v>
      </c>
      <c r="N25" s="169"/>
      <c r="O25" s="169"/>
      <c r="P25" s="169"/>
      <c r="R25" s="164"/>
      <c r="S25" s="164"/>
      <c r="T25" s="164"/>
      <c r="U25" s="164"/>
      <c r="V25" s="164"/>
      <c r="W25" s="164"/>
      <c r="X25" s="164"/>
      <c r="Y25" s="164"/>
      <c r="Z25" s="164"/>
      <c r="AA25" s="164"/>
      <c r="AB25" s="164"/>
      <c r="AC25" s="164"/>
      <c r="AD25" s="164"/>
      <c r="AE25" s="164"/>
      <c r="AF25" s="164"/>
      <c r="AG25" s="164"/>
      <c r="AH25" s="197" t="str">
        <f t="shared" si="8"/>
        <v>col_14</v>
      </c>
      <c r="AI25" s="196" t="str">
        <f t="shared" si="9"/>
        <v>create table db_custscience_interns.col_14_DB_CUSTBASE_PRODREFRESH_ods_cust_rwrd_hist_t_distinct_values_table_stats (col_id int, distinct_values bigint) Row format delimited Fields terminated by '\t' Lines terminated by '\n'  Stored as textfile ;</v>
      </c>
      <c r="AJ25" t="s">
        <v>5343</v>
      </c>
      <c r="AM25" s="16" t="str">
        <f t="shared" si="10"/>
        <v>insert into table db_custscience_interns.col_14_DB_CUSTBASE_PRODREFRESH_ods_cust_rwrd_hist_t_distinct_values_table_stats select '14' as col_id, count (distinct FLOW_KEY ) as distinct_values</v>
      </c>
      <c r="AN25" t="s">
        <v>5344</v>
      </c>
      <c r="AQ25" s="16" t="str">
        <f t="shared" si="11"/>
        <v>insert into table db_custscience_interns.SUMMARY_of_DB_CUSTBASE_PRODREFRESH_ods_cust_rwrd_hist_t_distinct_values_table_stats select col_id, distinct_values from db_custscience_interns.col_14_DB_CUSTBASE_PRODREFRESH_ods_cust_rwrd_hist_t_distinct_values_table_stats ;</v>
      </c>
      <c r="AR25" t="s">
        <v>5345</v>
      </c>
      <c r="AT25" s="212" t="s">
        <v>5411</v>
      </c>
      <c r="AU25" s="212">
        <v>8</v>
      </c>
      <c r="AV25" s="212">
        <v>18460430</v>
      </c>
      <c r="AX25" s="16" t="str">
        <f t="shared" si="12"/>
        <v>drop table db_custscience_interns.col_14_DB_CUSTBASE_PRODREFRESH_ods_cust_rwrd_hist_t_distinct_values_table_stats;</v>
      </c>
      <c r="AY25" t="s">
        <v>5347</v>
      </c>
      <c r="BA25" s="16" t="str">
        <f t="shared" si="13"/>
        <v>create table db_custscience_interns.col_14_DB_CUSTBASE_PRODREFRESH_ods_cust_rwrd_hist_t_null_value_count_table_stats (col_id int, null_value_count bigint) Row format delimited Fields terminated by '\t' Lines terminated by '\n'  Stored as textfile ;</v>
      </c>
      <c r="BB25" t="s">
        <v>5348</v>
      </c>
      <c r="BE25" s="16" t="str">
        <f t="shared" si="4"/>
        <v xml:space="preserve">insert into table db_custscience_interns.col_14_DB_CUSTBASE_PRODREFRESH_ods_cust_rwrd_hist_t_null_value_count_table_stats select '14' as col_id, count (cust_key) as null_value_count where FLOW_KEY  IS NULL </v>
      </c>
      <c r="BF25" t="s">
        <v>5412</v>
      </c>
      <c r="BI25" s="16" t="str">
        <f t="shared" si="14"/>
        <v>insert into table db_custscience_interns.SUMMARY_of_DB_CUSTBASE_PRODREFRESH_ods_cust_rwrd_hist_t_null_value_count_table_stats select col_id, null_value_count from db_custscience_interns.col_14_DB_CUSTBASE_PRODREFRESH_ods_cust_rwrd_hist_t_null_value_count_table_stats ;</v>
      </c>
      <c r="BJ25" t="s">
        <v>5350</v>
      </c>
      <c r="BL25" s="212" t="s">
        <v>5341</v>
      </c>
      <c r="BM25" s="212">
        <v>8</v>
      </c>
      <c r="BN25" s="212">
        <v>0</v>
      </c>
      <c r="BP25" s="16" t="str">
        <f t="shared" si="15"/>
        <v>drop table db_custscience_interns.col_14_DB_CUSTBASE_PRODREFRESH_ods_cust_rwrd_hist_t_null_value_count_table_stats ;</v>
      </c>
      <c r="BQ25" t="s">
        <v>5352</v>
      </c>
    </row>
    <row r="26" spans="1:69">
      <c r="A26" s="222" t="s">
        <v>5188</v>
      </c>
      <c r="B26" s="16" t="str">
        <f t="shared" si="5"/>
        <v>crt_tmst            string                                  </v>
      </c>
      <c r="C26" s="20">
        <f t="shared" si="6"/>
        <v>10</v>
      </c>
      <c r="D26" s="20">
        <f t="shared" si="7"/>
        <v>12</v>
      </c>
      <c r="E26" s="20"/>
      <c r="F26" s="20"/>
      <c r="G26" s="36" t="str">
        <f t="shared" si="0"/>
        <v>CRT_TMST </v>
      </c>
      <c r="H26" s="36" t="str">
        <f t="shared" si="1"/>
        <v>        string                                  </v>
      </c>
      <c r="I26" s="226">
        <v>15</v>
      </c>
      <c r="J26" s="224">
        <f t="shared" si="2"/>
        <v>2199</v>
      </c>
      <c r="K26" s="224">
        <f t="shared" si="3"/>
        <v>0</v>
      </c>
      <c r="N26" s="169"/>
      <c r="O26" s="169"/>
      <c r="P26" s="169"/>
      <c r="R26" s="164"/>
      <c r="S26" s="164"/>
      <c r="T26" s="164"/>
      <c r="U26" s="164"/>
      <c r="V26" s="164"/>
      <c r="W26" s="164"/>
      <c r="X26" s="164"/>
      <c r="Y26" s="164"/>
      <c r="Z26" s="164"/>
      <c r="AA26" s="164"/>
      <c r="AB26" s="164"/>
      <c r="AC26" s="164"/>
      <c r="AD26" s="164"/>
      <c r="AE26" s="164"/>
      <c r="AF26" s="164"/>
      <c r="AG26" s="164"/>
      <c r="AH26" s="197" t="str">
        <f t="shared" si="8"/>
        <v>col_15</v>
      </c>
      <c r="AI26" s="196" t="str">
        <f t="shared" si="9"/>
        <v>create table db_custscience_interns.col_15_DB_CUSTBASE_PRODREFRESH_ods_cust_rwrd_hist_t_distinct_values_table_stats (col_id int, distinct_values bigint) Row format delimited Fields terminated by '\t' Lines terminated by '\n'  Stored as textfile ;</v>
      </c>
      <c r="AJ26" t="s">
        <v>5354</v>
      </c>
      <c r="AM26" s="16" t="str">
        <f t="shared" si="10"/>
        <v>insert into table db_custscience_interns.col_15_DB_CUSTBASE_PRODREFRESH_ods_cust_rwrd_hist_t_distinct_values_table_stats select '15' as col_id, count (distinct CRT_TMST ) as distinct_values</v>
      </c>
      <c r="AN26" t="s">
        <v>5355</v>
      </c>
      <c r="AQ26" s="16" t="str">
        <f t="shared" si="11"/>
        <v>insert into table db_custscience_interns.SUMMARY_of_DB_CUSTBASE_PRODREFRESH_ods_cust_rwrd_hist_t_distinct_values_table_stats select col_id, distinct_values from db_custscience_interns.col_15_DB_CUSTBASE_PRODREFRESH_ods_cust_rwrd_hist_t_distinct_values_table_stats ;</v>
      </c>
      <c r="AR26" t="s">
        <v>5356</v>
      </c>
      <c r="AT26" s="212" t="s">
        <v>5413</v>
      </c>
      <c r="AU26" s="212">
        <v>9</v>
      </c>
      <c r="AV26" s="212">
        <v>1597</v>
      </c>
      <c r="AX26" s="16" t="str">
        <f t="shared" si="12"/>
        <v>drop table db_custscience_interns.col_15_DB_CUSTBASE_PRODREFRESH_ods_cust_rwrd_hist_t_distinct_values_table_stats;</v>
      </c>
      <c r="AY26" t="s">
        <v>5358</v>
      </c>
      <c r="BA26" s="16" t="str">
        <f t="shared" si="13"/>
        <v>create table db_custscience_interns.col_15_DB_CUSTBASE_PRODREFRESH_ods_cust_rwrd_hist_t_null_value_count_table_stats (col_id int, null_value_count bigint) Row format delimited Fields terminated by '\t' Lines terminated by '\n'  Stored as textfile ;</v>
      </c>
      <c r="BB26" t="s">
        <v>5359</v>
      </c>
      <c r="BE26" s="16" t="str">
        <f t="shared" si="4"/>
        <v xml:space="preserve">insert into table db_custscience_interns.col_15_DB_CUSTBASE_PRODREFRESH_ods_cust_rwrd_hist_t_null_value_count_table_stats select '15' as col_id, count (cust_key) as null_value_count where CRT_TMST  IS NULL </v>
      </c>
      <c r="BF26" t="s">
        <v>5414</v>
      </c>
      <c r="BI26" s="16" t="str">
        <f t="shared" si="14"/>
        <v>insert into table db_custscience_interns.SUMMARY_of_DB_CUSTBASE_PRODREFRESH_ods_cust_rwrd_hist_t_null_value_count_table_stats select col_id, null_value_count from db_custscience_interns.col_15_DB_CUSTBASE_PRODREFRESH_ods_cust_rwrd_hist_t_null_value_count_table_stats ;</v>
      </c>
      <c r="BJ26" t="s">
        <v>5361</v>
      </c>
      <c r="BL26" s="212" t="s">
        <v>5351</v>
      </c>
      <c r="BM26" s="212">
        <v>9</v>
      </c>
      <c r="BN26" s="212">
        <v>0</v>
      </c>
      <c r="BP26" s="16" t="str">
        <f t="shared" si="15"/>
        <v>drop table db_custscience_interns.col_15_DB_CUSTBASE_PRODREFRESH_ods_cust_rwrd_hist_t_null_value_count_table_stats ;</v>
      </c>
      <c r="BQ26" t="s">
        <v>5363</v>
      </c>
    </row>
    <row r="27" spans="1:69">
      <c r="A27" s="222" t="s">
        <v>5415</v>
      </c>
      <c r="B27" s="16" t="str">
        <f t="shared" si="5"/>
        <v>updt_tmst           string   </v>
      </c>
      <c r="C27" s="20">
        <f t="shared" si="6"/>
        <v>10</v>
      </c>
      <c r="D27" s="20">
        <f t="shared" si="7"/>
        <v>12</v>
      </c>
      <c r="E27" s="20"/>
      <c r="F27" s="20"/>
      <c r="G27" s="36" t="str">
        <f t="shared" si="0"/>
        <v>UPDT_TMST</v>
      </c>
      <c r="H27" s="36" t="str">
        <f t="shared" si="1"/>
        <v>        string   </v>
      </c>
      <c r="I27" s="226">
        <v>16</v>
      </c>
      <c r="J27" s="224">
        <f t="shared" si="2"/>
        <v>2199</v>
      </c>
      <c r="K27" s="224">
        <f t="shared" si="3"/>
        <v>0</v>
      </c>
      <c r="N27" s="169"/>
      <c r="O27" s="169"/>
      <c r="P27" s="169"/>
      <c r="R27" s="164"/>
      <c r="S27" s="164"/>
      <c r="T27" s="164"/>
      <c r="U27" s="164"/>
      <c r="V27" s="164"/>
      <c r="W27" s="164"/>
      <c r="X27" s="164"/>
      <c r="Y27" s="164"/>
      <c r="Z27" s="164"/>
      <c r="AA27" s="164"/>
      <c r="AB27" s="164"/>
      <c r="AC27" s="164"/>
      <c r="AD27" s="164"/>
      <c r="AE27" s="164"/>
      <c r="AF27" s="164"/>
      <c r="AG27" s="164"/>
      <c r="AH27" s="197" t="str">
        <f t="shared" si="8"/>
        <v>col_16</v>
      </c>
      <c r="AI27" s="196" t="str">
        <f t="shared" si="9"/>
        <v>create table db_custscience_interns.col_16_DB_CUSTBASE_PRODREFRESH_ods_cust_rwrd_hist_t_distinct_values_table_stats (col_id int, distinct_values bigint) Row format delimited Fields terminated by '\t' Lines terminated by '\n'  Stored as textfile ;</v>
      </c>
      <c r="AJ27" t="s">
        <v>5416</v>
      </c>
      <c r="AM27" s="16" t="str">
        <f t="shared" si="10"/>
        <v>insert into table db_custscience_interns.col_16_DB_CUSTBASE_PRODREFRESH_ods_cust_rwrd_hist_t_distinct_values_table_stats select '16' as col_id, count (distinct UPDT_TMST) as distinct_values</v>
      </c>
      <c r="AN27" t="s">
        <v>5417</v>
      </c>
      <c r="AQ27" s="16" t="str">
        <f t="shared" si="11"/>
        <v>insert into table db_custscience_interns.SUMMARY_of_DB_CUSTBASE_PRODREFRESH_ods_cust_rwrd_hist_t_distinct_values_table_stats select col_id, distinct_values from db_custscience_interns.col_16_DB_CUSTBASE_PRODREFRESH_ods_cust_rwrd_hist_t_distinct_values_table_stats ;</v>
      </c>
      <c r="AR27" t="s">
        <v>5418</v>
      </c>
      <c r="AT27" s="212" t="s">
        <v>5419</v>
      </c>
      <c r="AU27" s="212">
        <v>10</v>
      </c>
      <c r="AV27" s="212">
        <v>1</v>
      </c>
      <c r="AX27" s="16" t="str">
        <f t="shared" si="12"/>
        <v>drop table db_custscience_interns.col_16_DB_CUSTBASE_PRODREFRESH_ods_cust_rwrd_hist_t_distinct_values_table_stats;</v>
      </c>
      <c r="AY27" t="s">
        <v>5420</v>
      </c>
      <c r="BA27" s="16" t="str">
        <f t="shared" si="13"/>
        <v>create table db_custscience_interns.col_16_DB_CUSTBASE_PRODREFRESH_ods_cust_rwrd_hist_t_null_value_count_table_stats (col_id int, null_value_count bigint) Row format delimited Fields terminated by '\t' Lines terminated by '\n'  Stored as textfile ;</v>
      </c>
      <c r="BB27" t="s">
        <v>5421</v>
      </c>
      <c r="BE27" s="16" t="str">
        <f t="shared" si="4"/>
        <v xml:space="preserve">insert into table db_custscience_interns.col_16_DB_CUSTBASE_PRODREFRESH_ods_cust_rwrd_hist_t_null_value_count_table_stats select '16' as col_id, count (cust_key) as null_value_count where UPDT_TMST IS NULL </v>
      </c>
      <c r="BF27" t="s">
        <v>5422</v>
      </c>
      <c r="BI27" s="16" t="str">
        <f t="shared" si="14"/>
        <v>insert into table db_custscience_interns.SUMMARY_of_DB_CUSTBASE_PRODREFRESH_ods_cust_rwrd_hist_t_null_value_count_table_stats select col_id, null_value_count from db_custscience_interns.col_16_DB_CUSTBASE_PRODREFRESH_ods_cust_rwrd_hist_t_null_value_count_table_stats ;</v>
      </c>
      <c r="BJ27" t="s">
        <v>5423</v>
      </c>
      <c r="BL27" s="212" t="s">
        <v>5424</v>
      </c>
      <c r="BM27" s="212">
        <v>10</v>
      </c>
      <c r="BN27" s="212">
        <v>53153838</v>
      </c>
      <c r="BP27" s="16" t="str">
        <f t="shared" si="15"/>
        <v>drop table db_custscience_interns.col_16_DB_CUSTBASE_PRODREFRESH_ods_cust_rwrd_hist_t_null_value_count_table_stats ;</v>
      </c>
      <c r="BQ27" t="s">
        <v>5425</v>
      </c>
    </row>
    <row r="28" spans="1:69">
      <c r="AN28" t="s">
        <v>4089</v>
      </c>
      <c r="BF28" t="s">
        <v>4089</v>
      </c>
    </row>
    <row r="29" spans="1:69">
      <c r="A29" s="222" t="s">
        <v>5426</v>
      </c>
      <c r="R29"/>
      <c r="S29"/>
      <c r="T29"/>
      <c r="U29"/>
      <c r="V29"/>
      <c r="W29"/>
      <c r="X29"/>
      <c r="Y29"/>
      <c r="Z29"/>
      <c r="AA29"/>
      <c r="AB29"/>
      <c r="AC29"/>
      <c r="AD29"/>
      <c r="AE29"/>
      <c r="AF29"/>
      <c r="AG29"/>
      <c r="AH29"/>
      <c r="AI29"/>
      <c r="AZ29"/>
      <c r="BI29"/>
    </row>
    <row r="30" spans="1:69">
      <c r="A30" s="222" t="s">
        <v>5427</v>
      </c>
      <c r="R30"/>
      <c r="S30"/>
      <c r="T30"/>
      <c r="U30"/>
      <c r="V30"/>
      <c r="W30"/>
      <c r="X30"/>
      <c r="Y30"/>
      <c r="Z30"/>
      <c r="AA30"/>
      <c r="AB30"/>
      <c r="AC30"/>
      <c r="AD30"/>
      <c r="AE30"/>
      <c r="AF30"/>
      <c r="AG30"/>
      <c r="AH30"/>
      <c r="AI30"/>
      <c r="AZ30"/>
      <c r="BI30"/>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31"/>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ODS_EMAILCLICKS_T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DB_CUSTBASE_PRODREFRESH.ods_emailclicks_t limit 10000;'&gt;DB_CUSTBASE_PRODREFRESH.ods_emailclicks_t_10k_sample.txt;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ods_emailclicks_t</v>
      </c>
      <c r="I5" s="474" t="e">
        <f>RIGHT(I6,(LEN(I6)-(FIND(".",I6))))</f>
        <v>#VALUE!</v>
      </c>
      <c r="J5" s="474" t="e">
        <f>RIGHT(J6,(LEN(J6)-(FIND(".",J6))))</f>
        <v>#VALUE!</v>
      </c>
      <c r="K5" s="474"/>
      <c r="L5" s="474" t="e">
        <f>RIGHT(L6,(LEN(L6)-(FIND(".",L6))))</f>
        <v>#VALUE!</v>
      </c>
      <c r="M5" s="219"/>
      <c r="AL5" s="60" t="s">
        <v>5428</v>
      </c>
      <c r="AZ5" s="60" t="s">
        <v>5429</v>
      </c>
    </row>
    <row r="6" spans="1:65">
      <c r="G6" s="3" t="s">
        <v>90</v>
      </c>
      <c r="H6" s="476" t="s">
        <v>4450</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db_custscience_interns.SUMMARY_of_DB_CUSTBASE_PRODREFRESH_ods_emailclicks_t_distinct_values_table_stats;</v>
      </c>
      <c r="BE8" s="209" t="str">
        <f>"select * from db_custscience_interns.SUMMARY_of_"&amp;$H$4&amp;"_"&amp;$H$5&amp;"_null_value_count_table_stats ;"</f>
        <v>select * from db_custscience_interns.SUMMARY_of_DB_CUSTBASE_PRODREFRESH_ods_emailclicks_t_null_value_count_table_stats ;</v>
      </c>
    </row>
    <row r="9" spans="1:65">
      <c r="A9" t="s">
        <v>5430</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DB_CUSTBASE_PRODREFRESH.ods_emailclicks_t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db_custscience_interns.SUMMARY_of_DB_CUSTBASE_PRODREFRESH_ods_emailclicks_t_distinct_values_table_stats (col_id int, distinct_values bigint) Row format delimited Fields terminated by '\t' Lines terminated by '\n'  Stored as textfile ;</v>
      </c>
      <c r="AZ11" s="209" t="str">
        <f>"from "&amp;$H$6</f>
        <v>from DB_CUSTBASE_PRODREFRESH.ods_emailclicks_t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db_custscience_interns.SUMMARY_of_DB_CUSTBASE_PRODREFRESH_ods_emailclicks_t_null_value_count_table_stats (col_id int, null_value_count bigint) Row format delimited Fields terminated by '\t' Lines terminated by '\n'  Stored as textfile ;</v>
      </c>
      <c r="BE11" s="212" t="s">
        <v>2</v>
      </c>
    </row>
    <row r="12" spans="1:65">
      <c r="A12" t="s">
        <v>5216</v>
      </c>
      <c r="B12" s="16" t="str">
        <f t="shared" ref="B12:B28" si="0">TRIM(A12)</f>
        <v>brand               string                                  </v>
      </c>
      <c r="C12" s="20">
        <f>SEARCH(" ",B12)</f>
        <v>6</v>
      </c>
      <c r="D12" s="20">
        <f>IFERROR(SEARCH(" ",B12,C12+1),0)</f>
        <v>8</v>
      </c>
      <c r="E12" s="20">
        <f>LEN(B12)</f>
        <v>60</v>
      </c>
      <c r="F12" s="20"/>
      <c r="G12" s="16" t="str">
        <f t="shared" ref="G12:G28" si="1">UPPER(LEFT(B12,C12-1))</f>
        <v>BRAND</v>
      </c>
      <c r="H12" s="16" t="str">
        <f t="shared" ref="H12:H28" si="2">TRIM(RIGHT(A12,LEN(A12) - (C12+1)))</f>
        <v>            string                                  </v>
      </c>
      <c r="I12" s="246">
        <v>1</v>
      </c>
      <c r="J12" s="260">
        <f t="shared" ref="J12:J28" si="3">VLOOKUP($I12,$AR:$AS,2,FALSE)</f>
        <v>6</v>
      </c>
      <c r="K12" s="260">
        <f t="shared" ref="K12:K28"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28"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db_custscience_interns.col_1_DB_CUSTBASE_PRODREFRESH_ods_emailclicks_t_distinct_values_table_stats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db_custscience_interns.col_1_DB_CUSTBASE_PRODREFRESH_ods_emailclicks_t_distinct_values_table_stats select '1' as col_id, count (distinct BRAND) as distinct_values</v>
      </c>
      <c r="AO12" s="16" t="str">
        <f t="shared" ref="AO12:AO28"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db_custscience_interns.SUMMARY_of_DB_CUSTBASE_PRODREFRESH_ods_emailclicks_t_distinct_values_table_stats select col_id, distinct_values from db_custscience_interns.col_1_DB_CUSTBASE_PRODREFRESH_ods_emailclicks_t_distinct_values_table_stats ;</v>
      </c>
      <c r="AQ12" s="212" t="s">
        <v>5432</v>
      </c>
      <c r="AR12" s="212">
        <v>1</v>
      </c>
      <c r="AS12" s="212">
        <v>6</v>
      </c>
      <c r="AU12" s="16" t="str">
        <f t="shared" ref="AU12:AU28" si="7">"drop table db_custscience_interns."&amp;$AH12&amp;"_"&amp;$H$4&amp;"_"&amp;$H$5&amp;"_distinct_values_table_stats;"</f>
        <v>drop table db_custscience_interns.col_1_DB_CUSTBASE_PRODREFRESH_ods_emailclicks_t_distinct_values_table_stats;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db_custscience_interns.col_1_DB_CUSTBASE_PRODREFRESH_ods_emailclicks_t_null_value_count_table_stats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(sskey) as null_value_count where "&amp;$G12&amp;" IS NULL "</f>
        <v xml:space="preserve">insert into table db_custscience_interns.col_1_DB_CUSTBASE_PRODREFRESH_ods_emailclicks_t_null_value_count_table_stats select '1' as col_id, count (sskey) as null_value_count where BRAND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db_custscience_interns.SUMMARY_of_DB_CUSTBASE_PRODREFRESH_ods_emailclicks_t_null_value_count_table_stats select col_id, null_value_count from db_custscience_interns.col_1_DB_CUSTBASE_PRODREFRESH_ods_emailclicks_t_null_value_count_table_stats ;</v>
      </c>
      <c r="BE12" s="212" t="s">
        <v>5214</v>
      </c>
      <c r="BF12" s="212">
        <v>1</v>
      </c>
      <c r="BG12" s="212">
        <v>0</v>
      </c>
      <c r="BI12" s="16" t="str">
        <f>"drop table db_custscience_interns."&amp;$AH12&amp;"_"&amp;$H$4&amp;"_"&amp;$H$5&amp;"_null_value_count_table_stats ;"</f>
        <v>drop table db_custscience_interns.col_1_DB_CUSTBASE_PRODREFRESH_ods_emailclicks_t_null_value_count_table_stats ;</v>
      </c>
    </row>
    <row r="13" spans="1:65">
      <c r="A13" t="s">
        <v>5300</v>
      </c>
      <c r="B13" s="16" t="str">
        <f t="shared" si="0"/>
        <v>brand_cd            bigint                                  </v>
      </c>
      <c r="C13" s="20">
        <f t="shared" ref="C13:C28" si="8">SEARCH(" ",B13)</f>
        <v>10</v>
      </c>
      <c r="D13" s="20">
        <f t="shared" ref="D13:D28" si="9">IFERROR(SEARCH(" ",B13,C13+1),0)</f>
        <v>12</v>
      </c>
      <c r="E13" s="20"/>
      <c r="F13" s="20"/>
      <c r="G13" s="16" t="str">
        <f t="shared" si="1"/>
        <v>BRAND_CD </v>
      </c>
      <c r="H13" s="16" t="str">
        <f t="shared" si="2"/>
        <v>        bigint                                  </v>
      </c>
      <c r="I13" s="246">
        <v>2</v>
      </c>
      <c r="J13" s="260">
        <f t="shared" si="3"/>
        <v>19</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8" si="10">"col_"&amp;I13</f>
        <v>col_2</v>
      </c>
      <c r="AI13" s="196" t="str">
        <f t="shared" si="5"/>
        <v>create table db_custscience_interns.col_2_DB_CUSTBASE_PRODREFRESH_ods_emailclicks_t_distinct_values_table_stats (col_id int, distinct_values bigint) Row format delimited Fields terminated by '\t' Lines terminated by '\n'  Stored as textfile ;</v>
      </c>
      <c r="AL13" s="16" t="str">
        <f t="shared" ref="AL13:AL28" si="11">"insert into table "&amp;"db_custscience_interns."&amp;$AH13&amp;"_"&amp;$H$4&amp;"_"&amp;$H$5&amp;"_distinct_values_table_stats select "&amp;"'"&amp;$I13&amp;"'"&amp;" as col_id, count (distinct "&amp;$G13&amp;") as distinct_values"</f>
        <v>insert into table db_custscience_interns.col_2_DB_CUSTBASE_PRODREFRESH_ods_emailclicks_t_distinct_values_table_stats select '2' as col_id, count (distinct BRAND_CD ) as distinct_values</v>
      </c>
      <c r="AO13" s="16" t="str">
        <f t="shared" si="6"/>
        <v>insert into table db_custscience_interns.SUMMARY_of_DB_CUSTBASE_PRODREFRESH_ods_emailclicks_t_distinct_values_table_stats select col_id, distinct_values from db_custscience_interns.col_2_DB_CUSTBASE_PRODREFRESH_ods_emailclicks_t_distinct_values_table_stats ;</v>
      </c>
      <c r="AQ13" s="212" t="s">
        <v>5433</v>
      </c>
      <c r="AR13" s="212">
        <v>2</v>
      </c>
      <c r="AS13" s="212">
        <v>19</v>
      </c>
      <c r="AU13" s="16" t="str">
        <f t="shared" si="7"/>
        <v>drop table db_custscience_interns.col_2_DB_CUSTBASE_PRODREFRESH_ods_emailclicks_t_distinct_values_table_stats;</v>
      </c>
      <c r="AW13" s="16" t="str">
        <f t="shared" ref="AW13:AW28"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db_custscience_interns.col_2_DB_CUSTBASE_PRODREFRESH_ods_emailclicks_t_null_value_count_table_stats (col_id int, null_value_count bigint) Row format delimited Fields terminated by '\t' Lines terminated by '\n'  Stored as textfile ;</v>
      </c>
      <c r="AZ13" s="16" t="str">
        <f t="shared" ref="AZ13:AZ28" si="13">"insert into table "&amp;"db_custscience_interns."&amp;$AH13&amp;"_"&amp;$H$4&amp;"_"&amp;$H$5&amp;"_null_value_count_table_stats select "&amp;"'"&amp;$I13&amp;"'"&amp;" as col_id, count (sskey) as null_value_count where "&amp;$G13&amp;" IS NULL "</f>
        <v xml:space="preserve">insert into table db_custscience_interns.col_2_DB_CUSTBASE_PRODREFRESH_ods_emailclicks_t_null_value_count_table_stats select '2' as col_id, count (sskey) as null_value_count where BRAND_CD  IS NULL </v>
      </c>
      <c r="BC13" s="16" t="str">
        <f t="shared" ref="BC13:BC28"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db_custscience_interns.SUMMARY_of_DB_CUSTBASE_PRODREFRESH_ods_emailclicks_t_null_value_count_table_stats select col_id, null_value_count from db_custscience_interns.col_2_DB_CUSTBASE_PRODREFRESH_ods_emailclicks_t_null_value_count_table_stats ;</v>
      </c>
      <c r="BE13" s="212" t="s">
        <v>5225</v>
      </c>
      <c r="BF13" s="212">
        <v>2</v>
      </c>
      <c r="BG13" s="212">
        <v>0</v>
      </c>
      <c r="BI13" s="16" t="str">
        <f t="shared" ref="BI13:BI28" si="15">"drop table db_custscience_interns."&amp;$AH13&amp;"_"&amp;$H$4&amp;"_"&amp;$H$5&amp;"_null_value_count_table_stats ;"</f>
        <v>drop table db_custscience_interns.col_2_DB_CUSTBASE_PRODREFRESH_ods_emailclicks_t_null_value_count_table_stats ;</v>
      </c>
    </row>
    <row r="14" spans="1:65">
      <c r="A14" t="s">
        <v>5434</v>
      </c>
      <c r="B14" s="16" t="str">
        <f t="shared" si="0"/>
        <v>campaign_version    bigint                                  </v>
      </c>
      <c r="C14" s="20">
        <f t="shared" si="8"/>
        <v>18</v>
      </c>
      <c r="D14" s="20">
        <f t="shared" si="9"/>
        <v>20</v>
      </c>
      <c r="E14" s="20"/>
      <c r="F14" s="20"/>
      <c r="G14" s="16" t="str">
        <f t="shared" si="1"/>
        <v>CAMPAIGN_VERSION </v>
      </c>
      <c r="H14" s="16" t="str">
        <f t="shared" si="2"/>
        <v>bigint                                  </v>
      </c>
      <c r="I14" s="246">
        <v>3</v>
      </c>
      <c r="J14" s="260">
        <f t="shared" si="3"/>
        <v>77347</v>
      </c>
      <c r="K14" s="260">
        <f t="shared" si="4"/>
        <v>214</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db_custscience_interns.col_3_DB_CUSTBASE_PRODREFRESH_ods_emailclicks_t_distinct_values_table_stats (col_id int, distinct_values bigint) Row format delimited Fields terminated by '\t' Lines terminated by '\n'  Stored as textfile ;</v>
      </c>
      <c r="AL14" s="16" t="str">
        <f t="shared" si="11"/>
        <v>insert into table db_custscience_interns.col_3_DB_CUSTBASE_PRODREFRESH_ods_emailclicks_t_distinct_values_table_stats select '3' as col_id, count (distinct CAMPAIGN_VERSION ) as distinct_values</v>
      </c>
      <c r="AO14" s="16" t="str">
        <f t="shared" si="6"/>
        <v>insert into table db_custscience_interns.SUMMARY_of_DB_CUSTBASE_PRODREFRESH_ods_emailclicks_t_distinct_values_table_stats select col_id, distinct_values from db_custscience_interns.col_3_DB_CUSTBASE_PRODREFRESH_ods_emailclicks_t_distinct_values_table_stats ;</v>
      </c>
      <c r="AQ14" s="212" t="s">
        <v>5435</v>
      </c>
      <c r="AR14" s="212">
        <v>11</v>
      </c>
      <c r="AS14" s="212">
        <v>136</v>
      </c>
      <c r="AU14" s="16" t="str">
        <f t="shared" si="7"/>
        <v>drop table db_custscience_interns.col_3_DB_CUSTBASE_PRODREFRESH_ods_emailclicks_t_distinct_values_table_stats;</v>
      </c>
      <c r="AW14" s="16" t="str">
        <f t="shared" si="12"/>
        <v>create table db_custscience_interns.col_3_DB_CUSTBASE_PRODREFRESH_ods_emailclicks_t_null_value_count_table_stats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db_custscience_interns.col_3_DB_CUSTBASE_PRODREFRESH_ods_emailclicks_t_null_value_count_table_stats select '3' as col_id, count (sskey) as null_value_count where CAMPAIGN_VERSION  IS NULL </v>
      </c>
      <c r="BC14" s="16" t="str">
        <f t="shared" si="14"/>
        <v>insert into table db_custscience_interns.SUMMARY_of_DB_CUSTBASE_PRODREFRESH_ods_emailclicks_t_null_value_count_table_stats select col_id, null_value_count from db_custscience_interns.col_3_DB_CUSTBASE_PRODREFRESH_ods_emailclicks_t_null_value_count_table_stats ;</v>
      </c>
      <c r="BE14" s="212" t="s">
        <v>5236</v>
      </c>
      <c r="BF14" s="212">
        <v>11</v>
      </c>
      <c r="BG14" s="212">
        <v>0</v>
      </c>
      <c r="BI14" s="16" t="str">
        <f t="shared" si="15"/>
        <v>drop table db_custscience_interns.col_3_DB_CUSTBASE_PRODREFRESH_ods_emailclicks_t_null_value_count_table_stats ;</v>
      </c>
    </row>
    <row r="15" spans="1:65">
      <c r="A15" t="s">
        <v>5436</v>
      </c>
      <c r="B15" s="16" t="str">
        <f t="shared" si="0"/>
        <v>cell_key            bigint                                  </v>
      </c>
      <c r="C15" s="20">
        <f t="shared" si="8"/>
        <v>10</v>
      </c>
      <c r="D15" s="20">
        <f t="shared" si="9"/>
        <v>12</v>
      </c>
      <c r="E15" s="20"/>
      <c r="F15" s="20"/>
      <c r="G15" s="16" t="str">
        <f t="shared" si="1"/>
        <v>CELL_KEY </v>
      </c>
      <c r="H15" s="16" t="str">
        <f t="shared" si="2"/>
        <v>        bigint                                  </v>
      </c>
      <c r="I15" s="246">
        <v>4</v>
      </c>
      <c r="J15" s="260">
        <f t="shared" si="3"/>
        <v>62504</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db_custscience_interns.col_4_DB_CUSTBASE_PRODREFRESH_ods_emailclicks_t_distinct_values_table_stats (col_id int, distinct_values bigint) Row format delimited Fields terminated by '\t' Lines terminated by '\n'  Stored as textfile ;</v>
      </c>
      <c r="AL15" s="16" t="str">
        <f t="shared" si="11"/>
        <v>insert into table db_custscience_interns.col_4_DB_CUSTBASE_PRODREFRESH_ods_emailclicks_t_distinct_values_table_stats select '4' as col_id, count (distinct CELL_KEY ) as distinct_values</v>
      </c>
      <c r="AO15" s="16" t="str">
        <f t="shared" si="6"/>
        <v>insert into table db_custscience_interns.SUMMARY_of_DB_CUSTBASE_PRODREFRESH_ods_emailclicks_t_distinct_values_table_stats select col_id, distinct_values from db_custscience_interns.col_4_DB_CUSTBASE_PRODREFRESH_ods_emailclicks_t_distinct_values_table_stats ;</v>
      </c>
      <c r="AQ15" s="212" t="s">
        <v>5437</v>
      </c>
      <c r="AR15" s="212">
        <v>12</v>
      </c>
      <c r="AS15" s="212">
        <v>1269</v>
      </c>
      <c r="AU15" s="16" t="str">
        <f t="shared" si="7"/>
        <v>drop table db_custscience_interns.col_4_DB_CUSTBASE_PRODREFRESH_ods_emailclicks_t_distinct_values_table_stats;</v>
      </c>
      <c r="AW15" s="16" t="str">
        <f t="shared" si="12"/>
        <v>create table db_custscience_interns.col_4_DB_CUSTBASE_PRODREFRESH_ods_emailclicks_t_null_value_count_table_stats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db_custscience_interns.col_4_DB_CUSTBASE_PRODREFRESH_ods_emailclicks_t_null_value_count_table_stats select '4' as col_id, count (sskey) as null_value_count where CELL_KEY  IS NULL </v>
      </c>
      <c r="BC15" s="16" t="str">
        <f t="shared" si="14"/>
        <v>insert into table db_custscience_interns.SUMMARY_of_DB_CUSTBASE_PRODREFRESH_ods_emailclicks_t_null_value_count_table_stats select col_id, null_value_count from db_custscience_interns.col_4_DB_CUSTBASE_PRODREFRESH_ods_emailclicks_t_null_value_count_table_stats ;</v>
      </c>
      <c r="BE15" s="212" t="s">
        <v>4598</v>
      </c>
      <c r="BF15" s="212">
        <v>12</v>
      </c>
      <c r="BG15" s="212">
        <v>0</v>
      </c>
      <c r="BI15" s="16" t="str">
        <f t="shared" si="15"/>
        <v>drop table db_custscience_interns.col_4_DB_CUSTBASE_PRODREFRESH_ods_emailclicks_t_null_value_count_table_stats ;</v>
      </c>
    </row>
    <row r="16" spans="1:65">
      <c r="A16" t="s">
        <v>5438</v>
      </c>
      <c r="B16" s="16" t="str">
        <f t="shared" si="0"/>
        <v>click_date          string                                  </v>
      </c>
      <c r="C16" s="20">
        <f t="shared" si="8"/>
        <v>12</v>
      </c>
      <c r="D16" s="20">
        <f t="shared" si="9"/>
        <v>14</v>
      </c>
      <c r="E16" s="20"/>
      <c r="F16" s="20"/>
      <c r="G16" s="16" t="str">
        <f t="shared" si="1"/>
        <v>CLICK_DATE </v>
      </c>
      <c r="H16" s="16" t="str">
        <f t="shared" si="2"/>
        <v>      string                                  </v>
      </c>
      <c r="I16" s="246">
        <v>5</v>
      </c>
      <c r="J16" s="260">
        <f t="shared" si="3"/>
        <v>61792841</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db_custscience_interns.col_5_DB_CUSTBASE_PRODREFRESH_ods_emailclicks_t_distinct_values_table_stats (col_id int, distinct_values bigint) Row format delimited Fields terminated by '\t' Lines terminated by '\n'  Stored as textfile ;</v>
      </c>
      <c r="AL16" s="16" t="str">
        <f t="shared" si="11"/>
        <v>insert into table db_custscience_interns.col_5_DB_CUSTBASE_PRODREFRESH_ods_emailclicks_t_distinct_values_table_stats select '5' as col_id, count (distinct CLICK_DATE ) as distinct_values</v>
      </c>
      <c r="AO16" s="16" t="str">
        <f t="shared" si="6"/>
        <v>insert into table db_custscience_interns.SUMMARY_of_DB_CUSTBASE_PRODREFRESH_ods_emailclicks_t_distinct_values_table_stats select col_id, distinct_values from db_custscience_interns.col_5_DB_CUSTBASE_PRODREFRESH_ods_emailclicks_t_distinct_values_table_stats ;</v>
      </c>
      <c r="AQ16" s="212" t="s">
        <v>5439</v>
      </c>
      <c r="AR16" s="212">
        <v>13</v>
      </c>
      <c r="AS16" s="212">
        <v>697552256</v>
      </c>
      <c r="AU16" s="16" t="str">
        <f t="shared" si="7"/>
        <v>drop table db_custscience_interns.col_5_DB_CUSTBASE_PRODREFRESH_ods_emailclicks_t_distinct_values_table_stats;</v>
      </c>
      <c r="AW16" s="16" t="str">
        <f t="shared" si="12"/>
        <v>create table db_custscience_interns.col_5_DB_CUSTBASE_PRODREFRESH_ods_emailclicks_t_null_value_count_table_stats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db_custscience_interns.col_5_DB_CUSTBASE_PRODREFRESH_ods_emailclicks_t_null_value_count_table_stats select '5' as col_id, count (sskey) as null_value_count where CLICK_DATE  IS NULL </v>
      </c>
      <c r="BC16" s="16" t="str">
        <f t="shared" si="14"/>
        <v>insert into table db_custscience_interns.SUMMARY_of_DB_CUSTBASE_PRODREFRESH_ods_emailclicks_t_null_value_count_table_stats select col_id, null_value_count from db_custscience_interns.col_5_DB_CUSTBASE_PRODREFRESH_ods_emailclicks_t_null_value_count_table_stats ;</v>
      </c>
      <c r="BE16" s="212" t="s">
        <v>5257</v>
      </c>
      <c r="BF16" s="212">
        <v>13</v>
      </c>
      <c r="BG16" s="212">
        <v>0</v>
      </c>
      <c r="BI16" s="16" t="str">
        <f t="shared" si="15"/>
        <v>drop table db_custscience_interns.col_5_DB_CUSTBASE_PRODREFRESH_ods_emailclicks_t_null_value_count_table_stats ;</v>
      </c>
    </row>
    <row r="17" spans="1:61">
      <c r="A17" t="s">
        <v>5311</v>
      </c>
      <c r="B17" s="16" t="str">
        <f t="shared" si="0"/>
        <v>country             string                                  </v>
      </c>
      <c r="C17" s="20">
        <f t="shared" si="8"/>
        <v>8</v>
      </c>
      <c r="D17" s="20">
        <f t="shared" si="9"/>
        <v>10</v>
      </c>
      <c r="E17" s="20"/>
      <c r="F17" s="20"/>
      <c r="G17" s="16" t="str">
        <f t="shared" si="1"/>
        <v>COUNTRY</v>
      </c>
      <c r="H17" s="16" t="str">
        <f t="shared" si="2"/>
        <v>          string                                  </v>
      </c>
      <c r="I17" s="246">
        <v>6</v>
      </c>
      <c r="J17" s="260">
        <f t="shared" si="3"/>
        <v>6</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db_custscience_interns.col_6_DB_CUSTBASE_PRODREFRESH_ods_emailclicks_t_distinct_values_table_stats (col_id int, distinct_values bigint) Row format delimited Fields terminated by '\t' Lines terminated by '\n'  Stored as textfile ;</v>
      </c>
      <c r="AL17" s="16" t="str">
        <f t="shared" si="11"/>
        <v>insert into table db_custscience_interns.col_6_DB_CUSTBASE_PRODREFRESH_ods_emailclicks_t_distinct_values_table_stats select '6' as col_id, count (distinct COUNTRY) as distinct_values</v>
      </c>
      <c r="AO17" s="16" t="str">
        <f t="shared" si="6"/>
        <v>insert into table db_custscience_interns.SUMMARY_of_DB_CUSTBASE_PRODREFRESH_ods_emailclicks_t_distinct_values_table_stats select col_id, distinct_values from db_custscience_interns.col_6_DB_CUSTBASE_PRODREFRESH_ods_emailclicks_t_distinct_values_table_stats ;</v>
      </c>
      <c r="AQ17" s="212" t="s">
        <v>5440</v>
      </c>
      <c r="AR17" s="212">
        <v>14</v>
      </c>
      <c r="AS17" s="212">
        <v>1269</v>
      </c>
      <c r="AU17" s="16" t="str">
        <f t="shared" si="7"/>
        <v>drop table db_custscience_interns.col_6_DB_CUSTBASE_PRODREFRESH_ods_emailclicks_t_distinct_values_table_stats;</v>
      </c>
      <c r="AW17" s="16" t="str">
        <f t="shared" si="12"/>
        <v>create table db_custscience_interns.col_6_DB_CUSTBASE_PRODREFRESH_ods_emailclicks_t_null_value_count_table_stats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db_custscience_interns.col_6_DB_CUSTBASE_PRODREFRESH_ods_emailclicks_t_null_value_count_table_stats select '6' as col_id, count (sskey) as null_value_count where COUNTRY IS NULL </v>
      </c>
      <c r="BC17" s="16" t="str">
        <f t="shared" si="14"/>
        <v>insert into table db_custscience_interns.SUMMARY_of_DB_CUSTBASE_PRODREFRESH_ods_emailclicks_t_null_value_count_table_stats select col_id, null_value_count from db_custscience_interns.col_6_DB_CUSTBASE_PRODREFRESH_ods_emailclicks_t_null_value_count_table_stats ;</v>
      </c>
      <c r="BE17" s="212" t="s">
        <v>5268</v>
      </c>
      <c r="BF17" s="212">
        <v>14</v>
      </c>
      <c r="BG17" s="212">
        <v>0</v>
      </c>
      <c r="BI17" s="16" t="str">
        <f t="shared" si="15"/>
        <v>drop table db_custscience_interns.col_6_DB_CUSTBASE_PRODREFRESH_ods_emailclicks_t_null_value_count_table_stats ;</v>
      </c>
    </row>
    <row r="18" spans="1:61">
      <c r="A18" t="s">
        <v>5227</v>
      </c>
      <c r="B18" s="16" t="str">
        <f t="shared" si="0"/>
        <v>customer_key        bigint                                  </v>
      </c>
      <c r="C18" s="20">
        <f t="shared" si="8"/>
        <v>14</v>
      </c>
      <c r="D18" s="20">
        <f t="shared" si="9"/>
        <v>16</v>
      </c>
      <c r="E18" s="20"/>
      <c r="F18" s="20"/>
      <c r="G18" s="16" t="str">
        <f t="shared" si="1"/>
        <v>CUSTOMER_KEY </v>
      </c>
      <c r="H18" s="16" t="str">
        <f t="shared" si="2"/>
        <v>    bigint                                  </v>
      </c>
      <c r="I18" s="246">
        <v>7</v>
      </c>
      <c r="J18" s="260">
        <f t="shared" si="3"/>
        <v>38140396</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db_custscience_interns.col_7_DB_CUSTBASE_PRODREFRESH_ods_emailclicks_t_distinct_values_table_stats (col_id int, distinct_values bigint) Row format delimited Fields terminated by '\t' Lines terminated by '\n'  Stored as textfile ;</v>
      </c>
      <c r="AL18" s="16" t="str">
        <f t="shared" si="11"/>
        <v>insert into table db_custscience_interns.col_7_DB_CUSTBASE_PRODREFRESH_ods_emailclicks_t_distinct_values_table_stats select '7' as col_id, count (distinct CUSTOMER_KEY ) as distinct_values</v>
      </c>
      <c r="AO18" s="16" t="str">
        <f t="shared" si="6"/>
        <v>insert into table db_custscience_interns.SUMMARY_of_DB_CUSTBASE_PRODREFRESH_ods_emailclicks_t_distinct_values_table_stats select col_id, distinct_values from db_custscience_interns.col_7_DB_CUSTBASE_PRODREFRESH_ods_emailclicks_t_distinct_values_table_stats ;</v>
      </c>
      <c r="AQ18" s="212" t="s">
        <v>5441</v>
      </c>
      <c r="AR18" s="212">
        <v>15</v>
      </c>
      <c r="AS18" s="212">
        <v>432400255</v>
      </c>
      <c r="AU18" s="16" t="str">
        <f t="shared" si="7"/>
        <v>drop table db_custscience_interns.col_7_DB_CUSTBASE_PRODREFRESH_ods_emailclicks_t_distinct_values_table_stats;</v>
      </c>
      <c r="AW18" s="16" t="str">
        <f t="shared" si="12"/>
        <v>create table db_custscience_interns.col_7_DB_CUSTBASE_PRODREFRESH_ods_emailclicks_t_null_value_count_table_stats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db_custscience_interns.col_7_DB_CUSTBASE_PRODREFRESH_ods_emailclicks_t_null_value_count_table_stats select '7' as col_id, count (sskey) as null_value_count where CUSTOMER_KEY  IS NULL </v>
      </c>
      <c r="BC18" s="16" t="str">
        <f t="shared" si="14"/>
        <v>insert into table db_custscience_interns.SUMMARY_of_DB_CUSTBASE_PRODREFRESH_ods_emailclicks_t_null_value_count_table_stats select col_id, null_value_count from db_custscience_interns.col_7_DB_CUSTBASE_PRODREFRESH_ods_emailclicks_t_null_value_count_table_stats ;</v>
      </c>
      <c r="BE18" s="212" t="s">
        <v>4631</v>
      </c>
      <c r="BF18" s="212">
        <v>15</v>
      </c>
      <c r="BG18" s="212">
        <v>0</v>
      </c>
      <c r="BI18" s="16" t="str">
        <f t="shared" si="15"/>
        <v>drop table db_custscience_interns.col_7_DB_CUSTBASE_PRODREFRESH_ods_emailclicks_t_null_value_count_table_stats ;</v>
      </c>
    </row>
    <row r="19" spans="1:61">
      <c r="A19" t="s">
        <v>5442</v>
      </c>
      <c r="B19" s="16" t="str">
        <f t="shared" si="0"/>
        <v>device_id           bigint                                  </v>
      </c>
      <c r="C19" s="20">
        <f t="shared" si="8"/>
        <v>10</v>
      </c>
      <c r="D19" s="20">
        <f t="shared" si="9"/>
        <v>12</v>
      </c>
      <c r="E19" s="20"/>
      <c r="F19" s="20"/>
      <c r="G19" s="16" t="str">
        <f t="shared" si="1"/>
        <v>DEVICE_ID</v>
      </c>
      <c r="H19" s="16" t="str">
        <f t="shared" si="2"/>
        <v>        bigint                                  </v>
      </c>
      <c r="I19" s="246">
        <v>8</v>
      </c>
      <c r="J19" s="260">
        <f t="shared" si="3"/>
        <v>38</v>
      </c>
      <c r="K19" s="260">
        <f t="shared" si="4"/>
        <v>37776196</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db_custscience_interns.col_8_DB_CUSTBASE_PRODREFRESH_ods_emailclicks_t_distinct_values_table_stats (col_id int, distinct_values bigint) Row format delimited Fields terminated by '\t' Lines terminated by '\n'  Stored as textfile ;</v>
      </c>
      <c r="AL19" s="16" t="str">
        <f t="shared" si="11"/>
        <v>insert into table db_custscience_interns.col_8_DB_CUSTBASE_PRODREFRESH_ods_emailclicks_t_distinct_values_table_stats select '8' as col_id, count (distinct DEVICE_ID) as distinct_values</v>
      </c>
      <c r="AO19" s="16" t="str">
        <f t="shared" si="6"/>
        <v>insert into table db_custscience_interns.SUMMARY_of_DB_CUSTBASE_PRODREFRESH_ods_emailclicks_t_distinct_values_table_stats select col_id, distinct_values from db_custscience_interns.col_8_DB_CUSTBASE_PRODREFRESH_ods_emailclicks_t_distinct_values_table_stats ;</v>
      </c>
      <c r="AQ19" s="212" t="s">
        <v>5443</v>
      </c>
      <c r="AR19" s="212">
        <v>16</v>
      </c>
      <c r="AS19" s="212">
        <v>9554</v>
      </c>
      <c r="AU19" s="16" t="str">
        <f t="shared" si="7"/>
        <v>drop table db_custscience_interns.col_8_DB_CUSTBASE_PRODREFRESH_ods_emailclicks_t_distinct_values_table_stats;</v>
      </c>
      <c r="AW19" s="16" t="str">
        <f t="shared" si="12"/>
        <v>create table db_custscience_interns.col_8_DB_CUSTBASE_PRODREFRESH_ods_emailclicks_t_null_value_count_table_stats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db_custscience_interns.col_8_DB_CUSTBASE_PRODREFRESH_ods_emailclicks_t_null_value_count_table_stats select '8' as col_id, count (sskey) as null_value_count where DEVICE_ID IS NULL </v>
      </c>
      <c r="BC19" s="16" t="str">
        <f t="shared" si="14"/>
        <v>insert into table db_custscience_interns.SUMMARY_of_DB_CUSTBASE_PRODREFRESH_ods_emailclicks_t_null_value_count_table_stats select col_id, null_value_count from db_custscience_interns.col_8_DB_CUSTBASE_PRODREFRESH_ods_emailclicks_t_null_value_count_table_stats ;</v>
      </c>
      <c r="BE19" s="212" t="s">
        <v>5395</v>
      </c>
      <c r="BF19" s="212">
        <v>16</v>
      </c>
      <c r="BG19" s="212">
        <v>0</v>
      </c>
      <c r="BI19" s="16" t="str">
        <f t="shared" si="15"/>
        <v>drop table db_custscience_interns.col_8_DB_CUSTBASE_PRODREFRESH_ods_emailclicks_t_null_value_count_table_stats ;</v>
      </c>
    </row>
    <row r="20" spans="1:61">
      <c r="A20" t="s">
        <v>5444</v>
      </c>
      <c r="B20" s="16" t="str">
        <f t="shared" si="0"/>
        <v>email_key           bigint                                  </v>
      </c>
      <c r="C20" s="20">
        <f t="shared" si="8"/>
        <v>10</v>
      </c>
      <c r="D20" s="20">
        <f t="shared" si="9"/>
        <v>12</v>
      </c>
      <c r="E20" s="20"/>
      <c r="F20" s="20"/>
      <c r="G20" s="16" t="str">
        <f t="shared" si="1"/>
        <v>EMAIL_KEY</v>
      </c>
      <c r="H20" s="16" t="str">
        <f t="shared" si="2"/>
        <v>        bigint                                  </v>
      </c>
      <c r="I20" s="246">
        <v>9</v>
      </c>
      <c r="J20" s="260">
        <f t="shared" si="3"/>
        <v>39417772</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db_custscience_interns.col_9_DB_CUSTBASE_PRODREFRESH_ods_emailclicks_t_distinct_values_table_stats (col_id int, distinct_values bigint) Row format delimited Fields terminated by '\t' Lines terminated by '\n'  Stored as textfile ;</v>
      </c>
      <c r="AL20" s="16" t="str">
        <f t="shared" si="11"/>
        <v>insert into table db_custscience_interns.col_9_DB_CUSTBASE_PRODREFRESH_ods_emailclicks_t_distinct_values_table_stats select '9' as col_id, count (distinct EMAIL_KEY) as distinct_values</v>
      </c>
      <c r="AO20" s="16" t="str">
        <f t="shared" si="6"/>
        <v>insert into table db_custscience_interns.SUMMARY_of_DB_CUSTBASE_PRODREFRESH_ods_emailclicks_t_distinct_values_table_stats select col_id, distinct_values from db_custscience_interns.col_9_DB_CUSTBASE_PRODREFRESH_ods_emailclicks_t_distinct_values_table_stats ;</v>
      </c>
      <c r="AQ20" s="212" t="s">
        <v>5445</v>
      </c>
      <c r="AR20" s="212">
        <v>17</v>
      </c>
      <c r="AS20" s="212">
        <v>9554</v>
      </c>
      <c r="AU20" s="16" t="str">
        <f t="shared" si="7"/>
        <v>drop table db_custscience_interns.col_9_DB_CUSTBASE_PRODREFRESH_ods_emailclicks_t_distinct_values_table_stats;</v>
      </c>
      <c r="AW20" s="16" t="str">
        <f t="shared" si="12"/>
        <v>create table db_custscience_interns.col_9_DB_CUSTBASE_PRODREFRESH_ods_emailclicks_t_null_value_count_table_stats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db_custscience_interns.col_9_DB_CUSTBASE_PRODREFRESH_ods_emailclicks_t_null_value_count_table_stats select '9' as col_id, count (sskey) as null_value_count where EMAIL_KEY IS NULL </v>
      </c>
      <c r="BC20" s="16" t="str">
        <f t="shared" si="14"/>
        <v>insert into table db_custscience_interns.SUMMARY_of_DB_CUSTBASE_PRODREFRESH_ods_emailclicks_t_null_value_count_table_stats select col_id, null_value_count from db_custscience_interns.col_9_DB_CUSTBASE_PRODREFRESH_ods_emailclicks_t_null_value_count_table_stats ;</v>
      </c>
      <c r="BE20" s="212" t="s">
        <v>5446</v>
      </c>
      <c r="BF20" s="212">
        <v>17</v>
      </c>
      <c r="BG20" s="212">
        <v>0</v>
      </c>
      <c r="BI20" s="16" t="str">
        <f t="shared" si="15"/>
        <v>drop table db_custscience_interns.col_9_DB_CUSTBASE_PRODREFRESH_ods_emailclicks_t_null_value_count_table_stats ;</v>
      </c>
    </row>
    <row r="21" spans="1:61">
      <c r="A21" t="s">
        <v>5447</v>
      </c>
      <c r="B21" s="16" t="str">
        <f t="shared" si="0"/>
        <v>email_seed_ind      string                                  </v>
      </c>
      <c r="C21" s="20">
        <f t="shared" si="8"/>
        <v>16</v>
      </c>
      <c r="D21" s="20">
        <f t="shared" si="9"/>
        <v>18</v>
      </c>
      <c r="E21" s="20"/>
      <c r="F21" s="20"/>
      <c r="G21" s="16" t="str">
        <f t="shared" si="1"/>
        <v>EMAIL_SEED_IND </v>
      </c>
      <c r="H21" s="16" t="str">
        <f t="shared" si="2"/>
        <v>  string                                  </v>
      </c>
      <c r="I21" s="246">
        <v>10</v>
      </c>
      <c r="J21" s="260">
        <f t="shared" si="3"/>
        <v>0</v>
      </c>
      <c r="K21" s="260">
        <f t="shared" si="4"/>
        <v>706256564</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db_custscience_interns.col_10_DB_CUSTBASE_PRODREFRESH_ods_emailclicks_t_distinct_values_table_stats (col_id int, distinct_values bigint) Row format delimited Fields terminated by '\t' Lines terminated by '\n'  Stored as textfile ;</v>
      </c>
      <c r="AL21" s="16" t="str">
        <f t="shared" si="11"/>
        <v>insert into table db_custscience_interns.col_10_DB_CUSTBASE_PRODREFRESH_ods_emailclicks_t_distinct_values_table_stats select '10' as col_id, count (distinct EMAIL_SEED_IND ) as distinct_values</v>
      </c>
      <c r="AO21" s="16" t="str">
        <f t="shared" si="6"/>
        <v>insert into table db_custscience_interns.SUMMARY_of_DB_CUSTBASE_PRODREFRESH_ods_emailclicks_t_distinct_values_table_stats select col_id, distinct_values from db_custscience_interns.col_10_DB_CUSTBASE_PRODREFRESH_ods_emailclicks_t_distinct_values_table_stats ;</v>
      </c>
      <c r="AQ21" s="212" t="s">
        <v>5448</v>
      </c>
      <c r="AR21" s="212">
        <v>3</v>
      </c>
      <c r="AS21" s="212">
        <v>77347</v>
      </c>
      <c r="AU21" s="16" t="str">
        <f t="shared" si="7"/>
        <v>drop table db_custscience_interns.col_10_DB_CUSTBASE_PRODREFRESH_ods_emailclicks_t_distinct_values_table_stats;</v>
      </c>
      <c r="AW21" s="16" t="str">
        <f t="shared" si="12"/>
        <v>create table db_custscience_interns.col_10_DB_CUSTBASE_PRODREFRESH_ods_emailclicks_t_null_value_count_table_stats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db_custscience_interns.col_10_DB_CUSTBASE_PRODREFRESH_ods_emailclicks_t_null_value_count_table_stats select '10' as col_id, count (sskey) as null_value_count where EMAIL_SEED_IND  IS NULL </v>
      </c>
      <c r="BC21" s="16" t="str">
        <f t="shared" si="14"/>
        <v>insert into table db_custscience_interns.SUMMARY_of_DB_CUSTBASE_PRODREFRESH_ods_emailclicks_t_null_value_count_table_stats select col_id, null_value_count from db_custscience_interns.col_10_DB_CUSTBASE_PRODREFRESH_ods_emailclicks_t_null_value_count_table_stats ;</v>
      </c>
      <c r="BE21" s="212" t="s">
        <v>5449</v>
      </c>
      <c r="BF21" s="212">
        <v>3</v>
      </c>
      <c r="BG21" s="212">
        <v>214</v>
      </c>
      <c r="BI21" s="16" t="str">
        <f t="shared" si="15"/>
        <v>drop table db_custscience_interns.col_10_DB_CUSTBASE_PRODREFRESH_ods_emailclicks_t_null_value_count_table_stats ;</v>
      </c>
    </row>
    <row r="22" spans="1:61">
      <c r="A22" t="s">
        <v>4710</v>
      </c>
      <c r="B22" s="16" t="str">
        <f t="shared" si="0"/>
        <v>flow_key            bigint                                  </v>
      </c>
      <c r="C22" s="20">
        <f t="shared" si="8"/>
        <v>10</v>
      </c>
      <c r="D22" s="20">
        <f t="shared" si="9"/>
        <v>12</v>
      </c>
      <c r="E22" s="20"/>
      <c r="F22" s="20"/>
      <c r="G22" s="16" t="str">
        <f t="shared" si="1"/>
        <v>FLOW_KEY </v>
      </c>
      <c r="H22" s="16" t="str">
        <f t="shared" si="2"/>
        <v>        bigint                                  </v>
      </c>
      <c r="I22" s="246">
        <v>11</v>
      </c>
      <c r="J22" s="260">
        <f t="shared" si="3"/>
        <v>136</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db_custscience_interns.col_11_DB_CUSTBASE_PRODREFRESH_ods_emailclicks_t_distinct_values_table_stats (col_id int, distinct_values bigint) Row format delimited Fields terminated by '\t' Lines terminated by '\n'  Stored as textfile ;</v>
      </c>
      <c r="AL22" s="16" t="str">
        <f t="shared" si="11"/>
        <v>insert into table db_custscience_interns.col_11_DB_CUSTBASE_PRODREFRESH_ods_emailclicks_t_distinct_values_table_stats select '11' as col_id, count (distinct FLOW_KEY ) as distinct_values</v>
      </c>
      <c r="AO22" s="16" t="str">
        <f t="shared" si="6"/>
        <v>insert into table db_custscience_interns.SUMMARY_of_DB_CUSTBASE_PRODREFRESH_ods_emailclicks_t_distinct_values_table_stats select col_id, distinct_values from db_custscience_interns.col_11_DB_CUSTBASE_PRODREFRESH_ods_emailclicks_t_distinct_values_table_stats ;</v>
      </c>
      <c r="AQ22" s="212" t="s">
        <v>5450</v>
      </c>
      <c r="AR22" s="212">
        <v>4</v>
      </c>
      <c r="AS22" s="212">
        <v>62504</v>
      </c>
      <c r="AU22" s="16" t="str">
        <f t="shared" si="7"/>
        <v>drop table db_custscience_interns.col_11_DB_CUSTBASE_PRODREFRESH_ods_emailclicks_t_distinct_values_table_stats;</v>
      </c>
      <c r="AW22" s="16" t="str">
        <f t="shared" si="12"/>
        <v>create table db_custscience_interns.col_11_DB_CUSTBASE_PRODREFRESH_ods_emailclicks_t_null_value_count_table_stats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db_custscience_interns.col_11_DB_CUSTBASE_PRODREFRESH_ods_emailclicks_t_null_value_count_table_stats select '11' as col_id, count (sskey) as null_value_count where FLOW_KEY  IS NULL </v>
      </c>
      <c r="BC22" s="16" t="str">
        <f t="shared" si="14"/>
        <v>insert into table db_custscience_interns.SUMMARY_of_DB_CUSTBASE_PRODREFRESH_ods_emailclicks_t_null_value_count_table_stats select col_id, null_value_count from db_custscience_interns.col_11_DB_CUSTBASE_PRODREFRESH_ods_emailclicks_t_null_value_count_table_stats ;</v>
      </c>
      <c r="BE22" s="212" t="s">
        <v>5403</v>
      </c>
      <c r="BF22" s="212">
        <v>4</v>
      </c>
      <c r="BG22" s="212">
        <v>0</v>
      </c>
      <c r="BI22" s="16" t="str">
        <f t="shared" si="15"/>
        <v>drop table db_custscience_interns.col_11_DB_CUSTBASE_PRODREFRESH_ods_emailclicks_t_null_value_count_table_stats ;</v>
      </c>
    </row>
    <row r="23" spans="1:61">
      <c r="A23" t="s">
        <v>4765</v>
      </c>
      <c r="B23" s="16" t="str">
        <f t="shared" si="0"/>
        <v>ins_dt              string                                  </v>
      </c>
      <c r="C23" s="20">
        <f t="shared" si="8"/>
        <v>8</v>
      </c>
      <c r="D23" s="20">
        <f t="shared" si="9"/>
        <v>10</v>
      </c>
      <c r="E23" s="20"/>
      <c r="F23" s="20"/>
      <c r="G23" s="16" t="str">
        <f t="shared" si="1"/>
        <v>INS_DT </v>
      </c>
      <c r="H23" s="16" t="str">
        <f t="shared" si="2"/>
        <v>          string                                  </v>
      </c>
      <c r="I23" s="246">
        <v>12</v>
      </c>
      <c r="J23" s="260">
        <f t="shared" si="3"/>
        <v>1269</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db_custscience_interns.col_12_DB_CUSTBASE_PRODREFRESH_ods_emailclicks_t_distinct_values_table_stats (col_id int, distinct_values bigint) Row format delimited Fields terminated by '\t' Lines terminated by '\n'  Stored as textfile ;</v>
      </c>
      <c r="AL23" s="16" t="str">
        <f t="shared" si="11"/>
        <v>insert into table db_custscience_interns.col_12_DB_CUSTBASE_PRODREFRESH_ods_emailclicks_t_distinct_values_table_stats select '12' as col_id, count (distinct INS_DT ) as distinct_values</v>
      </c>
      <c r="AO23" s="16" t="str">
        <f t="shared" si="6"/>
        <v>insert into table db_custscience_interns.SUMMARY_of_DB_CUSTBASE_PRODREFRESH_ods_emailclicks_t_distinct_values_table_stats select col_id, distinct_values from db_custscience_interns.col_12_DB_CUSTBASE_PRODREFRESH_ods_emailclicks_t_distinct_values_table_stats ;</v>
      </c>
      <c r="AQ23" s="212" t="s">
        <v>5451</v>
      </c>
      <c r="AR23" s="212">
        <v>5</v>
      </c>
      <c r="AS23" s="212">
        <v>61792841</v>
      </c>
      <c r="AU23" s="16" t="str">
        <f t="shared" si="7"/>
        <v>drop table db_custscience_interns.col_12_DB_CUSTBASE_PRODREFRESH_ods_emailclicks_t_distinct_values_table_stats;</v>
      </c>
      <c r="AW23" s="16" t="str">
        <f t="shared" si="12"/>
        <v>create table db_custscience_interns.col_12_DB_CUSTBASE_PRODREFRESH_ods_emailclicks_t_null_value_count_table_stats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db_custscience_interns.col_12_DB_CUSTBASE_PRODREFRESH_ods_emailclicks_t_null_value_count_table_stats select '12' as col_id, count (sskey) as null_value_count where INS_DT  IS NULL </v>
      </c>
      <c r="BC23" s="16" t="str">
        <f t="shared" si="14"/>
        <v>insert into table db_custscience_interns.SUMMARY_of_DB_CUSTBASE_PRODREFRESH_ods_emailclicks_t_null_value_count_table_stats select col_id, null_value_count from db_custscience_interns.col_12_DB_CUSTBASE_PRODREFRESH_ods_emailclicks_t_null_value_count_table_stats ;</v>
      </c>
      <c r="BE23" s="212" t="s">
        <v>5309</v>
      </c>
      <c r="BF23" s="212">
        <v>5</v>
      </c>
      <c r="BG23" s="212">
        <v>0</v>
      </c>
      <c r="BI23" s="16" t="str">
        <f t="shared" si="15"/>
        <v>drop table db_custscience_interns.col_12_DB_CUSTBASE_PRODREFRESH_ods_emailclicks_t_null_value_count_table_stats ;</v>
      </c>
    </row>
    <row r="24" spans="1:61">
      <c r="A24" t="s">
        <v>5452</v>
      </c>
      <c r="B24" s="16" t="str">
        <f t="shared" si="0"/>
        <v>sskey               bigint                                  </v>
      </c>
      <c r="C24" s="20">
        <f t="shared" si="8"/>
        <v>6</v>
      </c>
      <c r="D24" s="20">
        <f t="shared" si="9"/>
        <v>8</v>
      </c>
      <c r="E24" s="20"/>
      <c r="F24" s="20"/>
      <c r="G24" s="16" t="str">
        <f t="shared" si="1"/>
        <v>SSKEY</v>
      </c>
      <c r="H24" s="16" t="str">
        <f t="shared" si="2"/>
        <v>            bigint                                  </v>
      </c>
      <c r="I24" s="246">
        <v>13</v>
      </c>
      <c r="J24" s="260">
        <f t="shared" si="3"/>
        <v>697552256</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db_custscience_interns.col_13_DB_CUSTBASE_PRODREFRESH_ods_emailclicks_t_distinct_values_table_stats (col_id int, distinct_values bigint) Row format delimited Fields terminated by '\t' Lines terminated by '\n'  Stored as textfile ;</v>
      </c>
      <c r="AL24" s="16" t="str">
        <f t="shared" si="11"/>
        <v>insert into table db_custscience_interns.col_13_DB_CUSTBASE_PRODREFRESH_ods_emailclicks_t_distinct_values_table_stats select '13' as col_id, count (distinct SSKEY) as distinct_values</v>
      </c>
      <c r="AO24" s="16" t="str">
        <f t="shared" si="6"/>
        <v>insert into table db_custscience_interns.SUMMARY_of_DB_CUSTBASE_PRODREFRESH_ods_emailclicks_t_distinct_values_table_stats select col_id, distinct_values from db_custscience_interns.col_13_DB_CUSTBASE_PRODREFRESH_ods_emailclicks_t_distinct_values_table_stats ;</v>
      </c>
      <c r="AQ24" s="212" t="s">
        <v>5453</v>
      </c>
      <c r="AR24" s="212">
        <v>6</v>
      </c>
      <c r="AS24" s="212">
        <v>6</v>
      </c>
      <c r="AU24" s="16" t="str">
        <f t="shared" si="7"/>
        <v>drop table db_custscience_interns.col_13_DB_CUSTBASE_PRODREFRESH_ods_emailclicks_t_distinct_values_table_stats;</v>
      </c>
      <c r="AW24" s="16" t="str">
        <f t="shared" si="12"/>
        <v>create table db_custscience_interns.col_13_DB_CUSTBASE_PRODREFRESH_ods_emailclicks_t_null_value_count_table_stats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db_custscience_interns.col_13_DB_CUSTBASE_PRODREFRESH_ods_emailclicks_t_null_value_count_table_stats select '13' as col_id, count (sskey) as null_value_count where SSKEY IS NULL </v>
      </c>
      <c r="BC24" s="16" t="str">
        <f t="shared" si="14"/>
        <v>insert into table db_custscience_interns.SUMMARY_of_DB_CUSTBASE_PRODREFRESH_ods_emailclicks_t_null_value_count_table_stats select col_id, null_value_count from db_custscience_interns.col_13_DB_CUSTBASE_PRODREFRESH_ods_emailclicks_t_null_value_count_table_stats ;</v>
      </c>
      <c r="BE24" s="212" t="s">
        <v>5060</v>
      </c>
      <c r="BF24" s="212">
        <v>6</v>
      </c>
      <c r="BG24" s="212">
        <v>0</v>
      </c>
      <c r="BI24" s="16" t="str">
        <f t="shared" si="15"/>
        <v>drop table db_custscience_interns.col_13_DB_CUSTBASE_PRODREFRESH_ods_emailclicks_t_null_value_count_table_stats ;</v>
      </c>
    </row>
    <row r="25" spans="1:61">
      <c r="A25" t="s">
        <v>5289</v>
      </c>
      <c r="B25" s="16" t="str">
        <f t="shared" si="0"/>
        <v>updt_dt             string                                  </v>
      </c>
      <c r="C25" s="20">
        <f t="shared" si="8"/>
        <v>8</v>
      </c>
      <c r="D25" s="20">
        <f t="shared" si="9"/>
        <v>10</v>
      </c>
      <c r="E25" s="20"/>
      <c r="F25" s="20"/>
      <c r="G25" s="16" t="str">
        <f t="shared" si="1"/>
        <v>UPDT_DT</v>
      </c>
      <c r="H25" s="16" t="str">
        <f t="shared" si="2"/>
        <v>          string                                  </v>
      </c>
      <c r="I25" s="246">
        <v>14</v>
      </c>
      <c r="J25" s="260">
        <f t="shared" si="3"/>
        <v>1269</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db_custscience_interns.col_14_DB_CUSTBASE_PRODREFRESH_ods_emailclicks_t_distinct_values_table_stats (col_id int, distinct_values bigint) Row format delimited Fields terminated by '\t' Lines terminated by '\n'  Stored as textfile ;</v>
      </c>
      <c r="AL25" s="16" t="str">
        <f t="shared" si="11"/>
        <v>insert into table db_custscience_interns.col_14_DB_CUSTBASE_PRODREFRESH_ods_emailclicks_t_distinct_values_table_stats select '14' as col_id, count (distinct UPDT_DT) as distinct_values</v>
      </c>
      <c r="AO25" s="16" t="str">
        <f t="shared" si="6"/>
        <v>insert into table db_custscience_interns.SUMMARY_of_DB_CUSTBASE_PRODREFRESH_ods_emailclicks_t_distinct_values_table_stats select col_id, distinct_values from db_custscience_interns.col_14_DB_CUSTBASE_PRODREFRESH_ods_emailclicks_t_distinct_values_table_stats ;</v>
      </c>
      <c r="AQ25" s="212" t="s">
        <v>5454</v>
      </c>
      <c r="AR25" s="212">
        <v>7</v>
      </c>
      <c r="AS25" s="212">
        <v>38140396</v>
      </c>
      <c r="AU25" s="16" t="str">
        <f t="shared" si="7"/>
        <v>drop table db_custscience_interns.col_14_DB_CUSTBASE_PRODREFRESH_ods_emailclicks_t_distinct_values_table_stats;</v>
      </c>
      <c r="AW25" s="16" t="str">
        <f t="shared" si="12"/>
        <v>create table db_custscience_interns.col_14_DB_CUSTBASE_PRODREFRESH_ods_emailclicks_t_null_value_count_table_stats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db_custscience_interns.col_14_DB_CUSTBASE_PRODREFRESH_ods_emailclicks_t_null_value_count_table_stats select '14' as col_id, count (sskey) as null_value_count where UPDT_DT IS NULL </v>
      </c>
      <c r="BC25" s="16" t="str">
        <f t="shared" si="14"/>
        <v>insert into table db_custscience_interns.SUMMARY_of_DB_CUSTBASE_PRODREFRESH_ods_emailclicks_t_null_value_count_table_stats select col_id, null_value_count from db_custscience_interns.col_14_DB_CUSTBASE_PRODREFRESH_ods_emailclicks_t_null_value_count_table_stats ;</v>
      </c>
      <c r="BE25" s="212" t="s">
        <v>5331</v>
      </c>
      <c r="BF25" s="212">
        <v>7</v>
      </c>
      <c r="BG25" s="212">
        <v>0</v>
      </c>
      <c r="BI25" s="16" t="str">
        <f t="shared" si="15"/>
        <v>drop table db_custscience_interns.col_14_DB_CUSTBASE_PRODREFRESH_ods_emailclicks_t_null_value_count_table_stats ;</v>
      </c>
    </row>
    <row r="26" spans="1:61">
      <c r="A26" t="s">
        <v>5455</v>
      </c>
      <c r="B26" s="16" t="str">
        <f t="shared" si="0"/>
        <v>url_key             bigint                                  </v>
      </c>
      <c r="C26" s="20">
        <f t="shared" si="8"/>
        <v>8</v>
      </c>
      <c r="D26" s="20">
        <f t="shared" si="9"/>
        <v>10</v>
      </c>
      <c r="E26" s="20"/>
      <c r="F26" s="20"/>
      <c r="G26" s="16" t="str">
        <f t="shared" si="1"/>
        <v>URL_KEY</v>
      </c>
      <c r="H26" s="16" t="str">
        <f t="shared" si="2"/>
        <v>          bigint                                  </v>
      </c>
      <c r="I26" s="246">
        <v>15</v>
      </c>
      <c r="J26" s="260">
        <f t="shared" si="3"/>
        <v>432400255</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db_custscience_interns.col_15_DB_CUSTBASE_PRODREFRESH_ods_emailclicks_t_distinct_values_table_stats (col_id int, distinct_values bigint) Row format delimited Fields terminated by '\t' Lines terminated by '\n'  Stored as textfile ;</v>
      </c>
      <c r="AL26" s="16" t="str">
        <f t="shared" si="11"/>
        <v>insert into table db_custscience_interns.col_15_DB_CUSTBASE_PRODREFRESH_ods_emailclicks_t_distinct_values_table_stats select '15' as col_id, count (distinct URL_KEY) as distinct_values</v>
      </c>
      <c r="AO26" s="16" t="str">
        <f t="shared" si="6"/>
        <v>insert into table db_custscience_interns.SUMMARY_of_DB_CUSTBASE_PRODREFRESH_ods_emailclicks_t_distinct_values_table_stats select col_id, distinct_values from db_custscience_interns.col_15_DB_CUSTBASE_PRODREFRESH_ods_emailclicks_t_distinct_values_table_stats ;</v>
      </c>
      <c r="AQ26" s="212" t="s">
        <v>5456</v>
      </c>
      <c r="AR26" s="212">
        <v>8</v>
      </c>
      <c r="AS26" s="212">
        <v>38</v>
      </c>
      <c r="AU26" s="16" t="str">
        <f t="shared" si="7"/>
        <v>drop table db_custscience_interns.col_15_DB_CUSTBASE_PRODREFRESH_ods_emailclicks_t_distinct_values_table_stats;</v>
      </c>
      <c r="AW26" s="16" t="str">
        <f t="shared" si="12"/>
        <v>create table db_custscience_interns.col_15_DB_CUSTBASE_PRODREFRESH_ods_emailclicks_t_null_value_count_table_stats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db_custscience_interns.col_15_DB_CUSTBASE_PRODREFRESH_ods_emailclicks_t_null_value_count_table_stats select '15' as col_id, count (sskey) as null_value_count where URL_KEY IS NULL </v>
      </c>
      <c r="BC26" s="16" t="str">
        <f t="shared" si="14"/>
        <v>insert into table db_custscience_interns.SUMMARY_of_DB_CUSTBASE_PRODREFRESH_ods_emailclicks_t_null_value_count_table_stats select col_id, null_value_count from db_custscience_interns.col_15_DB_CUSTBASE_PRODREFRESH_ods_emailclicks_t_null_value_count_table_stats ;</v>
      </c>
      <c r="BE26" s="212" t="s">
        <v>5457</v>
      </c>
      <c r="BF26" s="212">
        <v>8</v>
      </c>
      <c r="BG26" s="212">
        <v>37776196</v>
      </c>
      <c r="BI26" s="16" t="str">
        <f t="shared" si="15"/>
        <v>drop table db_custscience_interns.col_15_DB_CUSTBASE_PRODREFRESH_ods_emailclicks_t_null_value_count_table_stats ;</v>
      </c>
    </row>
    <row r="27" spans="1:61">
      <c r="A27" t="s">
        <v>5188</v>
      </c>
      <c r="B27" s="16" t="str">
        <f t="shared" si="0"/>
        <v>crt_tmst            string                                  </v>
      </c>
      <c r="C27" s="20">
        <f t="shared" si="8"/>
        <v>10</v>
      </c>
      <c r="D27" s="20">
        <f t="shared" si="9"/>
        <v>12</v>
      </c>
      <c r="E27" s="20"/>
      <c r="F27" s="20"/>
      <c r="G27" s="16" t="str">
        <f t="shared" si="1"/>
        <v>CRT_TMST </v>
      </c>
      <c r="H27" s="16" t="str">
        <f t="shared" si="2"/>
        <v>        string                                  </v>
      </c>
      <c r="I27" s="246">
        <v>16</v>
      </c>
      <c r="J27" s="260">
        <f t="shared" si="3"/>
        <v>9554</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db_custscience_interns.col_16_DB_CUSTBASE_PRODREFRESH_ods_emailclicks_t_distinct_values_table_stats (col_id int, distinct_values bigint) Row format delimited Fields terminated by '\t' Lines terminated by '\n'  Stored as textfile ;</v>
      </c>
      <c r="AL27" s="16" t="str">
        <f t="shared" si="11"/>
        <v>insert into table db_custscience_interns.col_16_DB_CUSTBASE_PRODREFRESH_ods_emailclicks_t_distinct_values_table_stats select '16' as col_id, count (distinct CRT_TMST ) as distinct_values</v>
      </c>
      <c r="AO27" s="16" t="str">
        <f t="shared" si="6"/>
        <v>insert into table db_custscience_interns.SUMMARY_of_DB_CUSTBASE_PRODREFRESH_ods_emailclicks_t_distinct_values_table_stats select col_id, distinct_values from db_custscience_interns.col_16_DB_CUSTBASE_PRODREFRESH_ods_emailclicks_t_distinct_values_table_stats ;</v>
      </c>
      <c r="AQ27" s="212" t="s">
        <v>5458</v>
      </c>
      <c r="AR27" s="212">
        <v>9</v>
      </c>
      <c r="AS27" s="212">
        <v>39417772</v>
      </c>
      <c r="AU27" s="16" t="str">
        <f t="shared" si="7"/>
        <v>drop table db_custscience_interns.col_16_DB_CUSTBASE_PRODREFRESH_ods_emailclicks_t_distinct_values_table_stats;</v>
      </c>
      <c r="AW27" s="16" t="str">
        <f t="shared" si="12"/>
        <v>create table db_custscience_interns.col_16_DB_CUSTBASE_PRODREFRESH_ods_emailclicks_t_null_value_count_table_stats (col_id int, null_value_count bigint) Row format delimited Fields terminated by '\t' Lines terminated by '\n'  Stored as textfile ;</v>
      </c>
      <c r="AZ27" s="16" t="str">
        <f t="shared" si="13"/>
        <v xml:space="preserve">insert into table db_custscience_interns.col_16_DB_CUSTBASE_PRODREFRESH_ods_emailclicks_t_null_value_count_table_stats select '16' as col_id, count (sskey) as null_value_count where CRT_TMST  IS NULL </v>
      </c>
      <c r="BC27" s="16" t="str">
        <f t="shared" si="14"/>
        <v>insert into table db_custscience_interns.SUMMARY_of_DB_CUSTBASE_PRODREFRESH_ods_emailclicks_t_null_value_count_table_stats select col_id, null_value_count from db_custscience_interns.col_16_DB_CUSTBASE_PRODREFRESH_ods_emailclicks_t_null_value_count_table_stats ;</v>
      </c>
      <c r="BE27" s="212" t="s">
        <v>5351</v>
      </c>
      <c r="BF27" s="212">
        <v>9</v>
      </c>
      <c r="BG27" s="212">
        <v>0</v>
      </c>
      <c r="BI27" s="16" t="str">
        <f t="shared" si="15"/>
        <v>drop table db_custscience_interns.col_16_DB_CUSTBASE_PRODREFRESH_ods_emailclicks_t_null_value_count_table_stats ;</v>
      </c>
    </row>
    <row r="28" spans="1:61">
      <c r="A28" t="s">
        <v>5415</v>
      </c>
      <c r="B28" s="16" t="str">
        <f t="shared" si="0"/>
        <v>updt_tmst           string   </v>
      </c>
      <c r="C28" s="20">
        <f t="shared" si="8"/>
        <v>10</v>
      </c>
      <c r="D28" s="20">
        <f t="shared" si="9"/>
        <v>12</v>
      </c>
      <c r="E28" s="20"/>
      <c r="F28" s="20"/>
      <c r="G28" s="16" t="str">
        <f t="shared" si="1"/>
        <v>UPDT_TMST</v>
      </c>
      <c r="H28" s="16" t="str">
        <f t="shared" si="2"/>
        <v>        string   </v>
      </c>
      <c r="I28" s="246">
        <v>17</v>
      </c>
      <c r="J28" s="260">
        <f t="shared" si="3"/>
        <v>9554</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db_custscience_interns.col_17_DB_CUSTBASE_PRODREFRESH_ods_emailclicks_t_distinct_values_table_stats (col_id int, distinct_values bigint) Row format delimited Fields terminated by '\t' Lines terminated by '\n'  Stored as textfile ;</v>
      </c>
      <c r="AL28" s="16" t="str">
        <f t="shared" si="11"/>
        <v>insert into table db_custscience_interns.col_17_DB_CUSTBASE_PRODREFRESH_ods_emailclicks_t_distinct_values_table_stats select '17' as col_id, count (distinct UPDT_TMST) as distinct_values</v>
      </c>
      <c r="AO28" s="16" t="str">
        <f t="shared" si="6"/>
        <v>insert into table db_custscience_interns.SUMMARY_of_DB_CUSTBASE_PRODREFRESH_ods_emailclicks_t_distinct_values_table_stats select col_id, distinct_values from db_custscience_interns.col_17_DB_CUSTBASE_PRODREFRESH_ods_emailclicks_t_distinct_values_table_stats ;</v>
      </c>
      <c r="AQ28" s="212" t="s">
        <v>5362</v>
      </c>
      <c r="AR28" s="212">
        <v>10</v>
      </c>
      <c r="AS28" s="212">
        <v>0</v>
      </c>
      <c r="AU28" s="16" t="str">
        <f t="shared" si="7"/>
        <v>drop table db_custscience_interns.col_17_DB_CUSTBASE_PRODREFRESH_ods_emailclicks_t_distinct_values_table_stats;</v>
      </c>
      <c r="AW28" s="16" t="str">
        <f t="shared" si="12"/>
        <v>create table db_custscience_interns.col_17_DB_CUSTBASE_PRODREFRESH_ods_emailclicks_t_null_value_count_table_stats (col_id int, null_value_count bigint) Row format delimited Fields terminated by '\t' Lines terminated by '\n'  Stored as textfile ;</v>
      </c>
      <c r="AZ28" s="16" t="str">
        <f t="shared" si="13"/>
        <v xml:space="preserve">insert into table db_custscience_interns.col_17_DB_CUSTBASE_PRODREFRESH_ods_emailclicks_t_null_value_count_table_stats select '17' as col_id, count (sskey) as null_value_count where UPDT_TMST IS NULL </v>
      </c>
      <c r="BC28" s="16" t="str">
        <f t="shared" si="14"/>
        <v>insert into table db_custscience_interns.SUMMARY_of_DB_CUSTBASE_PRODREFRESH_ods_emailclicks_t_null_value_count_table_stats select col_id, null_value_count from db_custscience_interns.col_17_DB_CUSTBASE_PRODREFRESH_ods_emailclicks_t_null_value_count_table_stats ;</v>
      </c>
      <c r="BE28" s="212" t="s">
        <v>5459</v>
      </c>
      <c r="BF28" s="212">
        <v>10</v>
      </c>
      <c r="BG28" s="212">
        <v>706256564</v>
      </c>
      <c r="BI28" s="16" t="str">
        <f t="shared" si="15"/>
        <v>drop table db_custscience_interns.col_17_DB_CUSTBASE_PRODREFRESH_ods_emailclicks_t_null_value_count_table_stats ;</v>
      </c>
    </row>
    <row r="29" spans="1:61">
      <c r="AL29" t="s">
        <v>4089</v>
      </c>
      <c r="AZ29" t="s">
        <v>4089</v>
      </c>
    </row>
    <row r="30" spans="1:61" ht="409.5">
      <c r="A30" s="262" t="s">
        <v>5460</v>
      </c>
    </row>
    <row r="31" spans="1:61">
      <c r="A31" s="263" t="s">
        <v>5461</v>
      </c>
    </row>
  </sheetData>
  <mergeCells count="5">
    <mergeCell ref="G1:J1"/>
    <mergeCell ref="H3:L3"/>
    <mergeCell ref="H4:L4"/>
    <mergeCell ref="H5:L5"/>
    <mergeCell ref="H6:L6"/>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33"/>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85546875"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ODS_EMAILOPENS_T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DB_CUSTBASE_PRODREFRESH.ods_emailopens_t limit 10000;'&gt;DB_CUSTBASE_PRODREFRESH.ods_emailopens_t_10k_sample.txt;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ods_emailopens_t</v>
      </c>
      <c r="I5" s="474" t="e">
        <f>RIGHT(I6,(LEN(I6)-(FIND(".",I6))))</f>
        <v>#VALUE!</v>
      </c>
      <c r="J5" s="474" t="e">
        <f>RIGHT(J6,(LEN(J6)-(FIND(".",J6))))</f>
        <v>#VALUE!</v>
      </c>
      <c r="K5" s="474"/>
      <c r="L5" s="474" t="e">
        <f>RIGHT(L6,(LEN(L6)-(FIND(".",L6))))</f>
        <v>#VALUE!</v>
      </c>
      <c r="M5" s="219"/>
      <c r="AL5" s="60" t="s">
        <v>5462</v>
      </c>
      <c r="AZ5" s="60" t="s">
        <v>5463</v>
      </c>
    </row>
    <row r="6" spans="1:65">
      <c r="G6" s="3" t="s">
        <v>90</v>
      </c>
      <c r="H6" s="476" t="s">
        <v>4451</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64" t="str">
        <f>"select * from db_custscience_interns.SUMMARY_of_"&amp;$H$4&amp;"_"&amp;$H$5&amp;"_distinct_values_table_stats;"</f>
        <v>select * from db_custscience_interns.SUMMARY_of_DB_CUSTBASE_PRODREFRESH_ods_emailopens_t_distinct_values_table_stats;</v>
      </c>
      <c r="BE8" s="209" t="str">
        <f>"select * from db_custscience_interns.SUMMARY_of_"&amp;$H$4&amp;"_"&amp;$H$5&amp;"_null_value_count_table_stats ;"</f>
        <v>select * from db_custscience_interns.SUMMARY_of_DB_CUSTBASE_PRODREFRESH_ods_emailopens_t_null_value_count_table_stats ;</v>
      </c>
    </row>
    <row r="9" spans="1:65">
      <c r="A9" t="s">
        <v>5464</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DB_CUSTBASE_PRODREFRESH.ods_emailopens_t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db_custscience_interns.SUMMARY_of_DB_CUSTBASE_PRODREFRESH_ods_emailopens_t_distinct_values_table_stats (col_id int, distinct_values bigint) Row format delimited Fields terminated by '\t' Lines terminated by '\n'  Stored as textfile ;</v>
      </c>
      <c r="AZ11" s="209" t="str">
        <f>"from "&amp;$H$6</f>
        <v>from DB_CUSTBASE_PRODREFRESH.ods_emailopens_t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db_custscience_interns.SUMMARY_of_DB_CUSTBASE_PRODREFRESH_ods_emailopens_t_null_value_count_table_stats (col_id int, null_value_count bigint) Row format delimited Fields terminated by '\t' Lines terminated by '\n'  Stored as textfile ;</v>
      </c>
      <c r="BE11" s="212" t="s">
        <v>2</v>
      </c>
    </row>
    <row r="12" spans="1:65">
      <c r="A12" t="s">
        <v>4710</v>
      </c>
      <c r="B12" s="16" t="str">
        <f t="shared" ref="B12:B30" si="0">TRIM(A12)</f>
        <v>flow_key            bigint                                  </v>
      </c>
      <c r="C12" s="20">
        <f>SEARCH(" ",B12)</f>
        <v>10</v>
      </c>
      <c r="D12" s="20">
        <f>IFERROR(SEARCH(" ",B12,C12+1),0)</f>
        <v>12</v>
      </c>
      <c r="E12" s="20">
        <f>LEN(B12)</f>
        <v>60</v>
      </c>
      <c r="F12" s="20"/>
      <c r="G12" s="16" t="str">
        <f t="shared" ref="G12:G30" si="1">UPPER(LEFT(B12,C12-1))</f>
        <v>FLOW_KEY </v>
      </c>
      <c r="H12" s="16" t="str">
        <f t="shared" ref="H12:H30" si="2">TRIM(RIGHT(A12,LEN(A12) - (C12+1)))</f>
        <v>        bigint                                  </v>
      </c>
      <c r="I12" s="246">
        <v>1</v>
      </c>
      <c r="J12" s="260">
        <f t="shared" ref="J12:J30" si="3">VLOOKUP($I12,$AR:$AS,2,FALSE)</f>
        <v>93</v>
      </c>
      <c r="K12" s="260">
        <f t="shared" ref="K12:K30"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30"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db_custscience_interns.col_1_DB_CUSTBASE_PRODREFRESH_ods_emailopens_t_distinct_values_table_stats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db_custscience_interns.col_1_DB_CUSTBASE_PRODREFRESH_ods_emailopens_t_distinct_values_table_stats select '1' as col_id, count (distinct FLOW_KEY ) as distinct_values</v>
      </c>
      <c r="AO12" s="16" t="str">
        <f t="shared" ref="AO12:AO30"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db_custscience_interns.SUMMARY_of_DB_CUSTBASE_PRODREFRESH_ods_emailopens_t_distinct_values_table_stats select col_id, distinct_values from db_custscience_interns.col_1_DB_CUSTBASE_PRODREFRESH_ods_emailopens_t_distinct_values_table_stats ;</v>
      </c>
      <c r="AQ12" s="212" t="s">
        <v>5465</v>
      </c>
      <c r="AR12" s="212">
        <v>1</v>
      </c>
      <c r="AS12" s="212">
        <v>93</v>
      </c>
      <c r="AU12" s="16" t="str">
        <f t="shared" ref="AU12:AU30" si="7">"drop table db_custscience_interns."&amp;$AH12&amp;"_"&amp;$H$4&amp;"_"&amp;$H$5&amp;"_distinct_values_table_stats;"</f>
        <v>drop table db_custscience_interns.col_1_DB_CUSTBASE_PRODREFRESH_ods_emailopens_t_distinct_values_table_stats;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db_custscience_interns.col_1_DB_CUSTBASE_PRODREFRESH_ods_emailopens_t_null_value_count_table_stats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(sskey) as null_value_count where "&amp;$G12&amp;" IS NULL "</f>
        <v xml:space="preserve">insert into table db_custscience_interns.col_1_DB_CUSTBASE_PRODREFRESH_ods_emailopens_t_null_value_count_table_stats select '1' as col_id, count (sskey) as null_value_count where FLOW_KEY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db_custscience_interns.SUMMARY_of_DB_CUSTBASE_PRODREFRESH_ods_emailopens_t_null_value_count_table_stats select col_id, null_value_count from db_custscience_interns.col_1_DB_CUSTBASE_PRODREFRESH_ods_emailopens_t_null_value_count_table_stats ;</v>
      </c>
      <c r="BE12" s="212" t="s">
        <v>5214</v>
      </c>
      <c r="BF12" s="212">
        <v>1</v>
      </c>
      <c r="BG12" s="212">
        <v>0</v>
      </c>
      <c r="BI12" s="16" t="str">
        <f>"drop table db_custscience_interns."&amp;$AH12&amp;"_"&amp;$H$4&amp;"_"&amp;$H$5&amp;"_null_value_count_table_stats ;"</f>
        <v>drop table db_custscience_interns.col_1_DB_CUSTBASE_PRODREFRESH_ods_emailopens_t_null_value_count_table_stats ;</v>
      </c>
    </row>
    <row r="13" spans="1:65">
      <c r="A13" t="s">
        <v>5452</v>
      </c>
      <c r="B13" s="16" t="str">
        <f t="shared" si="0"/>
        <v>sskey               bigint                                  </v>
      </c>
      <c r="C13" s="20">
        <f t="shared" ref="C13:C30" si="8">SEARCH(" ",B13)</f>
        <v>6</v>
      </c>
      <c r="D13" s="20">
        <f t="shared" ref="D13:D30" si="9">IFERROR(SEARCH(" ",B13,C13+1),0)</f>
        <v>8</v>
      </c>
      <c r="E13" s="20"/>
      <c r="F13" s="20"/>
      <c r="G13" s="16" t="str">
        <f t="shared" si="1"/>
        <v>SSKEY</v>
      </c>
      <c r="H13" s="16" t="str">
        <f t="shared" si="2"/>
        <v>            bigint                                  </v>
      </c>
      <c r="I13" s="246">
        <v>2</v>
      </c>
      <c r="J13" s="260">
        <f t="shared" si="3"/>
        <v>5425123483</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30" si="10">"col_"&amp;I13</f>
        <v>col_2</v>
      </c>
      <c r="AI13" s="196" t="str">
        <f t="shared" si="5"/>
        <v>create table db_custscience_interns.col_2_DB_CUSTBASE_PRODREFRESH_ods_emailopens_t_distinct_values_table_stats (col_id int, distinct_values bigint) Row format delimited Fields terminated by '\t' Lines terminated by '\n'  Stored as textfile ;</v>
      </c>
      <c r="AL13" s="16" t="str">
        <f t="shared" ref="AL13:AL30" si="11">"insert into table "&amp;"db_custscience_interns."&amp;$AH13&amp;"_"&amp;$H$4&amp;"_"&amp;$H$5&amp;"_distinct_values_table_stats select "&amp;"'"&amp;$I13&amp;"'"&amp;" as col_id, count (distinct "&amp;$G13&amp;") as distinct_values"</f>
        <v>insert into table db_custscience_interns.col_2_DB_CUSTBASE_PRODREFRESH_ods_emailopens_t_distinct_values_table_stats select '2' as col_id, count (distinct SSKEY) as distinct_values</v>
      </c>
      <c r="AO13" s="16" t="str">
        <f t="shared" si="6"/>
        <v>insert into table db_custscience_interns.SUMMARY_of_DB_CUSTBASE_PRODREFRESH_ods_emailopens_t_distinct_values_table_stats select col_id, distinct_values from db_custscience_interns.col_2_DB_CUSTBASE_PRODREFRESH_ods_emailopens_t_distinct_values_table_stats ;</v>
      </c>
      <c r="AQ13" s="212" t="s">
        <v>5466</v>
      </c>
      <c r="AR13" s="212">
        <v>2</v>
      </c>
      <c r="AS13" s="212">
        <v>5425123483</v>
      </c>
      <c r="AU13" s="16" t="str">
        <f t="shared" si="7"/>
        <v>drop table db_custscience_interns.col_2_DB_CUSTBASE_PRODREFRESH_ods_emailopens_t_distinct_values_table_stats;</v>
      </c>
      <c r="AW13" s="16" t="str">
        <f t="shared" ref="AW13:AW30"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db_custscience_interns.col_2_DB_CUSTBASE_PRODREFRESH_ods_emailopens_t_null_value_count_table_stats (col_id int, null_value_count bigint) Row format delimited Fields terminated by '\t' Lines terminated by '\n'  Stored as textfile ;</v>
      </c>
      <c r="AZ13" s="16" t="str">
        <f t="shared" ref="AZ13:AZ30" si="13">"insert into table "&amp;"db_custscience_interns."&amp;$AH13&amp;"_"&amp;$H$4&amp;"_"&amp;$H$5&amp;"_null_value_count_table_stats select "&amp;"'"&amp;$I13&amp;"'"&amp;" as col_id, count (sskey) as null_value_count where "&amp;$G13&amp;" IS NULL "</f>
        <v xml:space="preserve">insert into table db_custscience_interns.col_2_DB_CUSTBASE_PRODREFRESH_ods_emailopens_t_null_value_count_table_stats select '2' as col_id, count (sskey) as null_value_count where SSKEY IS NULL </v>
      </c>
      <c r="BC13" s="16" t="str">
        <f t="shared" ref="BC13:BC30"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db_custscience_interns.SUMMARY_of_DB_CUSTBASE_PRODREFRESH_ods_emailopens_t_null_value_count_table_stats select col_id, null_value_count from db_custscience_interns.col_2_DB_CUSTBASE_PRODREFRESH_ods_emailopens_t_null_value_count_table_stats ;</v>
      </c>
      <c r="BE13" s="212" t="s">
        <v>5225</v>
      </c>
      <c r="BF13" s="212">
        <v>2</v>
      </c>
      <c r="BG13" s="212">
        <v>0</v>
      </c>
      <c r="BI13" s="16" t="str">
        <f t="shared" ref="BI13:BI30" si="15">"drop table db_custscience_interns."&amp;$AH13&amp;"_"&amp;$H$4&amp;"_"&amp;$H$5&amp;"_null_value_count_table_stats ;"</f>
        <v>drop table db_custscience_interns.col_2_DB_CUSTBASE_PRODREFRESH_ods_emailopens_t_null_value_count_table_stats ;</v>
      </c>
    </row>
    <row r="14" spans="1:65">
      <c r="A14" t="s">
        <v>5467</v>
      </c>
      <c r="B14" s="16" t="str">
        <f t="shared" si="0"/>
        <v>event_type          string                                  </v>
      </c>
      <c r="C14" s="20">
        <f t="shared" si="8"/>
        <v>12</v>
      </c>
      <c r="D14" s="20">
        <f t="shared" si="9"/>
        <v>14</v>
      </c>
      <c r="E14" s="20"/>
      <c r="F14" s="20"/>
      <c r="G14" s="16" t="str">
        <f t="shared" si="1"/>
        <v>EVENT_TYPE </v>
      </c>
      <c r="H14" s="16" t="str">
        <f t="shared" si="2"/>
        <v>      string                                  </v>
      </c>
      <c r="I14" s="246">
        <v>3</v>
      </c>
      <c r="J14" s="260">
        <f t="shared" si="3"/>
        <v>2</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db_custscience_interns.col_3_DB_CUSTBASE_PRODREFRESH_ods_emailopens_t_distinct_values_table_stats (col_id int, distinct_values bigint) Row format delimited Fields terminated by '\t' Lines terminated by '\n'  Stored as textfile ;</v>
      </c>
      <c r="AL14" s="16" t="str">
        <f t="shared" si="11"/>
        <v>insert into table db_custscience_interns.col_3_DB_CUSTBASE_PRODREFRESH_ods_emailopens_t_distinct_values_table_stats select '3' as col_id, count (distinct EVENT_TYPE ) as distinct_values</v>
      </c>
      <c r="AO14" s="16" t="str">
        <f t="shared" si="6"/>
        <v>insert into table db_custscience_interns.SUMMARY_of_DB_CUSTBASE_PRODREFRESH_ods_emailopens_t_distinct_values_table_stats select col_id, distinct_values from db_custscience_interns.col_3_DB_CUSTBASE_PRODREFRESH_ods_emailopens_t_distinct_values_table_stats ;</v>
      </c>
      <c r="AQ14" s="212" t="s">
        <v>5468</v>
      </c>
      <c r="AR14" s="212">
        <v>11</v>
      </c>
      <c r="AS14" s="212">
        <v>147765</v>
      </c>
      <c r="AU14" s="16" t="str">
        <f t="shared" si="7"/>
        <v>drop table db_custscience_interns.col_3_DB_CUSTBASE_PRODREFRESH_ods_emailopens_t_distinct_values_table_stats;</v>
      </c>
      <c r="AW14" s="16" t="str">
        <f t="shared" si="12"/>
        <v>create table db_custscience_interns.col_3_DB_CUSTBASE_PRODREFRESH_ods_emailopens_t_null_value_count_table_stats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db_custscience_interns.col_3_DB_CUSTBASE_PRODREFRESH_ods_emailopens_t_null_value_count_table_stats select '3' as col_id, count (sskey) as null_value_count where EVENT_TYPE  IS NULL </v>
      </c>
      <c r="BC14" s="16" t="str">
        <f t="shared" si="14"/>
        <v>insert into table db_custscience_interns.SUMMARY_of_DB_CUSTBASE_PRODREFRESH_ods_emailopens_t_null_value_count_table_stats select col_id, null_value_count from db_custscience_interns.col_3_DB_CUSTBASE_PRODREFRESH_ods_emailopens_t_null_value_count_table_stats ;</v>
      </c>
      <c r="BE14" s="212" t="s">
        <v>5236</v>
      </c>
      <c r="BF14" s="212">
        <v>11</v>
      </c>
      <c r="BG14" s="212">
        <v>0</v>
      </c>
      <c r="BI14" s="16" t="str">
        <f t="shared" si="15"/>
        <v>drop table db_custscience_interns.col_3_DB_CUSTBASE_PRODREFRESH_ods_emailopens_t_null_value_count_table_stats ;</v>
      </c>
    </row>
    <row r="15" spans="1:65">
      <c r="A15" t="s">
        <v>5469</v>
      </c>
      <c r="B15" s="16" t="str">
        <f t="shared" si="0"/>
        <v>event_date          string                                  </v>
      </c>
      <c r="C15" s="20">
        <f t="shared" si="8"/>
        <v>12</v>
      </c>
      <c r="D15" s="20">
        <f t="shared" si="9"/>
        <v>14</v>
      </c>
      <c r="E15" s="20"/>
      <c r="F15" s="20"/>
      <c r="G15" s="16" t="str">
        <f t="shared" si="1"/>
        <v>EVENT_DATE </v>
      </c>
      <c r="H15" s="16" t="str">
        <f t="shared" si="2"/>
        <v>      string                                  </v>
      </c>
      <c r="I15" s="246">
        <v>4</v>
      </c>
      <c r="J15" s="260">
        <f t="shared" si="3"/>
        <v>47629466</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db_custscience_interns.col_4_DB_CUSTBASE_PRODREFRESH_ods_emailopens_t_distinct_values_table_stats (col_id int, distinct_values bigint) Row format delimited Fields terminated by '\t' Lines terminated by '\n'  Stored as textfile ;</v>
      </c>
      <c r="AL15" s="16" t="str">
        <f t="shared" si="11"/>
        <v>insert into table db_custscience_interns.col_4_DB_CUSTBASE_PRODREFRESH_ods_emailopens_t_distinct_values_table_stats select '4' as col_id, count (distinct EVENT_DATE ) as distinct_values</v>
      </c>
      <c r="AO15" s="16" t="str">
        <f t="shared" si="6"/>
        <v>insert into table db_custscience_interns.SUMMARY_of_DB_CUSTBASE_PRODREFRESH_ods_emailopens_t_distinct_values_table_stats select col_id, distinct_values from db_custscience_interns.col_4_DB_CUSTBASE_PRODREFRESH_ods_emailopens_t_distinct_values_table_stats ;</v>
      </c>
      <c r="AQ15" s="212" t="s">
        <v>5470</v>
      </c>
      <c r="AR15" s="212">
        <v>12</v>
      </c>
      <c r="AS15" s="212">
        <v>1516</v>
      </c>
      <c r="AU15" s="16" t="str">
        <f t="shared" si="7"/>
        <v>drop table db_custscience_interns.col_4_DB_CUSTBASE_PRODREFRESH_ods_emailopens_t_distinct_values_table_stats;</v>
      </c>
      <c r="AW15" s="16" t="str">
        <f t="shared" si="12"/>
        <v>create table db_custscience_interns.col_4_DB_CUSTBASE_PRODREFRESH_ods_emailopens_t_null_value_count_table_stats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db_custscience_interns.col_4_DB_CUSTBASE_PRODREFRESH_ods_emailopens_t_null_value_count_table_stats select '4' as col_id, count (sskey) as null_value_count where EVENT_DATE  IS NULL </v>
      </c>
      <c r="BC15" s="16" t="str">
        <f t="shared" si="14"/>
        <v>insert into table db_custscience_interns.SUMMARY_of_DB_CUSTBASE_PRODREFRESH_ods_emailopens_t_null_value_count_table_stats select col_id, null_value_count from db_custscience_interns.col_4_DB_CUSTBASE_PRODREFRESH_ods_emailopens_t_null_value_count_table_stats ;</v>
      </c>
      <c r="BE15" s="212" t="s">
        <v>4598</v>
      </c>
      <c r="BF15" s="212">
        <v>12</v>
      </c>
      <c r="BG15" s="212">
        <v>0</v>
      </c>
      <c r="BI15" s="16" t="str">
        <f t="shared" si="15"/>
        <v>drop table db_custscience_interns.col_4_DB_CUSTBASE_PRODREFRESH_ods_emailopens_t_null_value_count_table_stats ;</v>
      </c>
    </row>
    <row r="16" spans="1:65">
      <c r="A16" t="s">
        <v>5216</v>
      </c>
      <c r="B16" s="16" t="str">
        <f t="shared" si="0"/>
        <v>brand               string                                  </v>
      </c>
      <c r="C16" s="20">
        <f t="shared" si="8"/>
        <v>6</v>
      </c>
      <c r="D16" s="20">
        <f t="shared" si="9"/>
        <v>8</v>
      </c>
      <c r="E16" s="20"/>
      <c r="F16" s="20"/>
      <c r="G16" s="16" t="str">
        <f t="shared" si="1"/>
        <v>BRAND</v>
      </c>
      <c r="H16" s="16" t="str">
        <f t="shared" si="2"/>
        <v>            string                                  </v>
      </c>
      <c r="I16" s="246">
        <v>5</v>
      </c>
      <c r="J16" s="260">
        <f t="shared" si="3"/>
        <v>6</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db_custscience_interns.col_5_DB_CUSTBASE_PRODREFRESH_ods_emailopens_t_distinct_values_table_stats (col_id int, distinct_values bigint) Row format delimited Fields terminated by '\t' Lines terminated by '\n'  Stored as textfile ;</v>
      </c>
      <c r="AL16" s="16" t="str">
        <f t="shared" si="11"/>
        <v>insert into table db_custscience_interns.col_5_DB_CUSTBASE_PRODREFRESH_ods_emailopens_t_distinct_values_table_stats select '5' as col_id, count (distinct BRAND) as distinct_values</v>
      </c>
      <c r="AO16" s="16" t="str">
        <f t="shared" si="6"/>
        <v>insert into table db_custscience_interns.SUMMARY_of_DB_CUSTBASE_PRODREFRESH_ods_emailopens_t_distinct_values_table_stats select col_id, distinct_values from db_custscience_interns.col_5_DB_CUSTBASE_PRODREFRESH_ods_emailopens_t_distinct_values_table_stats ;</v>
      </c>
      <c r="AQ16" s="212" t="s">
        <v>5471</v>
      </c>
      <c r="AR16" s="212">
        <v>13</v>
      </c>
      <c r="AS16" s="212">
        <v>1516</v>
      </c>
      <c r="AU16" s="16" t="str">
        <f t="shared" si="7"/>
        <v>drop table db_custscience_interns.col_5_DB_CUSTBASE_PRODREFRESH_ods_emailopens_t_distinct_values_table_stats;</v>
      </c>
      <c r="AW16" s="16" t="str">
        <f t="shared" si="12"/>
        <v>create table db_custscience_interns.col_5_DB_CUSTBASE_PRODREFRESH_ods_emailopens_t_null_value_count_table_stats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db_custscience_interns.col_5_DB_CUSTBASE_PRODREFRESH_ods_emailopens_t_null_value_count_table_stats select '5' as col_id, count (sskey) as null_value_count where BRAND IS NULL </v>
      </c>
      <c r="BC16" s="16" t="str">
        <f t="shared" si="14"/>
        <v>insert into table db_custscience_interns.SUMMARY_of_DB_CUSTBASE_PRODREFRESH_ods_emailopens_t_null_value_count_table_stats select col_id, null_value_count from db_custscience_interns.col_5_DB_CUSTBASE_PRODREFRESH_ods_emailopens_t_null_value_count_table_stats ;</v>
      </c>
      <c r="BE16" s="212" t="s">
        <v>5257</v>
      </c>
      <c r="BF16" s="212">
        <v>13</v>
      </c>
      <c r="BG16" s="212">
        <v>0</v>
      </c>
      <c r="BI16" s="16" t="str">
        <f t="shared" si="15"/>
        <v>drop table db_custscience_interns.col_5_DB_CUSTBASE_PRODREFRESH_ods_emailopens_t_null_value_count_table_stats ;</v>
      </c>
    </row>
    <row r="17" spans="1:61">
      <c r="A17" t="s">
        <v>5227</v>
      </c>
      <c r="B17" s="16" t="str">
        <f t="shared" si="0"/>
        <v>customer_key        bigint                                  </v>
      </c>
      <c r="C17" s="20">
        <f t="shared" si="8"/>
        <v>14</v>
      </c>
      <c r="D17" s="20">
        <f t="shared" si="9"/>
        <v>16</v>
      </c>
      <c r="E17" s="20"/>
      <c r="F17" s="20"/>
      <c r="G17" s="16" t="str">
        <f t="shared" si="1"/>
        <v>CUSTOMER_KEY </v>
      </c>
      <c r="H17" s="16" t="str">
        <f t="shared" si="2"/>
        <v>    bigint                                  </v>
      </c>
      <c r="I17" s="246">
        <v>6</v>
      </c>
      <c r="J17" s="260">
        <f t="shared" si="3"/>
        <v>50197758</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db_custscience_interns.col_6_DB_CUSTBASE_PRODREFRESH_ods_emailopens_t_distinct_values_table_stats (col_id int, distinct_values bigint) Row format delimited Fields terminated by '\t' Lines terminated by '\n'  Stored as textfile ;</v>
      </c>
      <c r="AL17" s="16" t="str">
        <f t="shared" si="11"/>
        <v>insert into table db_custscience_interns.col_6_DB_CUSTBASE_PRODREFRESH_ods_emailopens_t_distinct_values_table_stats select '6' as col_id, count (distinct CUSTOMER_KEY ) as distinct_values</v>
      </c>
      <c r="AO17" s="16" t="str">
        <f t="shared" si="6"/>
        <v>insert into table db_custscience_interns.SUMMARY_of_DB_CUSTBASE_PRODREFRESH_ods_emailopens_t_distinct_values_table_stats select col_id, distinct_values from db_custscience_interns.col_6_DB_CUSTBASE_PRODREFRESH_ods_emailopens_t_distinct_values_table_stats ;</v>
      </c>
      <c r="AQ17" s="212" t="s">
        <v>5472</v>
      </c>
      <c r="AR17" s="212">
        <v>14</v>
      </c>
      <c r="AS17" s="212">
        <v>19</v>
      </c>
      <c r="AU17" s="16" t="str">
        <f t="shared" si="7"/>
        <v>drop table db_custscience_interns.col_6_DB_CUSTBASE_PRODREFRESH_ods_emailopens_t_distinct_values_table_stats;</v>
      </c>
      <c r="AW17" s="16" t="str">
        <f t="shared" si="12"/>
        <v>create table db_custscience_interns.col_6_DB_CUSTBASE_PRODREFRESH_ods_emailopens_t_null_value_count_table_stats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db_custscience_interns.col_6_DB_CUSTBASE_PRODREFRESH_ods_emailopens_t_null_value_count_table_stats select '6' as col_id, count (sskey) as null_value_count where CUSTOMER_KEY  IS NULL </v>
      </c>
      <c r="BC17" s="16" t="str">
        <f t="shared" si="14"/>
        <v>insert into table db_custscience_interns.SUMMARY_of_DB_CUSTBASE_PRODREFRESH_ods_emailopens_t_null_value_count_table_stats select col_id, null_value_count from db_custscience_interns.col_6_DB_CUSTBASE_PRODREFRESH_ods_emailopens_t_null_value_count_table_stats ;</v>
      </c>
      <c r="BE17" s="212" t="s">
        <v>5268</v>
      </c>
      <c r="BF17" s="212">
        <v>14</v>
      </c>
      <c r="BG17" s="212">
        <v>0</v>
      </c>
      <c r="BI17" s="16" t="str">
        <f t="shared" si="15"/>
        <v>drop table db_custscience_interns.col_6_DB_CUSTBASE_PRODREFRESH_ods_emailopens_t_null_value_count_table_stats ;</v>
      </c>
    </row>
    <row r="18" spans="1:61">
      <c r="A18" t="s">
        <v>5444</v>
      </c>
      <c r="B18" s="16" t="str">
        <f t="shared" si="0"/>
        <v>email_key           bigint                                  </v>
      </c>
      <c r="C18" s="20">
        <f t="shared" si="8"/>
        <v>10</v>
      </c>
      <c r="D18" s="20">
        <f t="shared" si="9"/>
        <v>12</v>
      </c>
      <c r="E18" s="20"/>
      <c r="F18" s="20"/>
      <c r="G18" s="16" t="str">
        <f t="shared" si="1"/>
        <v>EMAIL_KEY</v>
      </c>
      <c r="H18" s="16" t="str">
        <f t="shared" si="2"/>
        <v>        bigint                                  </v>
      </c>
      <c r="I18" s="246">
        <v>7</v>
      </c>
      <c r="J18" s="260">
        <f t="shared" si="3"/>
        <v>52639363</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db_custscience_interns.col_7_DB_CUSTBASE_PRODREFRESH_ods_emailopens_t_distinct_values_table_stats (col_id int, distinct_values bigint) Row format delimited Fields terminated by '\t' Lines terminated by '\n'  Stored as textfile ;</v>
      </c>
      <c r="AL18" s="16" t="str">
        <f t="shared" si="11"/>
        <v>insert into table db_custscience_interns.col_7_DB_CUSTBASE_PRODREFRESH_ods_emailopens_t_distinct_values_table_stats select '7' as col_id, count (distinct EMAIL_KEY) as distinct_values</v>
      </c>
      <c r="AO18" s="16" t="str">
        <f t="shared" si="6"/>
        <v>insert into table db_custscience_interns.SUMMARY_of_DB_CUSTBASE_PRODREFRESH_ods_emailopens_t_distinct_values_table_stats select col_id, distinct_values from db_custscience_interns.col_7_DB_CUSTBASE_PRODREFRESH_ods_emailopens_t_distinct_values_table_stats ;</v>
      </c>
      <c r="AQ18" s="212" t="s">
        <v>5473</v>
      </c>
      <c r="AR18" s="212">
        <v>15</v>
      </c>
      <c r="AS18" s="212">
        <v>6</v>
      </c>
      <c r="AU18" s="16" t="str">
        <f t="shared" si="7"/>
        <v>drop table db_custscience_interns.col_7_DB_CUSTBASE_PRODREFRESH_ods_emailopens_t_distinct_values_table_stats;</v>
      </c>
      <c r="AW18" s="16" t="str">
        <f t="shared" si="12"/>
        <v>create table db_custscience_interns.col_7_DB_CUSTBASE_PRODREFRESH_ods_emailopens_t_null_value_count_table_stats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db_custscience_interns.col_7_DB_CUSTBASE_PRODREFRESH_ods_emailopens_t_null_value_count_table_stats select '7' as col_id, count (sskey) as null_value_count where EMAIL_KEY IS NULL </v>
      </c>
      <c r="BC18" s="16" t="str">
        <f t="shared" si="14"/>
        <v>insert into table db_custscience_interns.SUMMARY_of_DB_CUSTBASE_PRODREFRESH_ods_emailopens_t_null_value_count_table_stats select col_id, null_value_count from db_custscience_interns.col_7_DB_CUSTBASE_PRODREFRESH_ods_emailopens_t_null_value_count_table_stats ;</v>
      </c>
      <c r="BE18" s="212" t="s">
        <v>4631</v>
      </c>
      <c r="BF18" s="212">
        <v>15</v>
      </c>
      <c r="BG18" s="212">
        <v>0</v>
      </c>
      <c r="BI18" s="16" t="str">
        <f t="shared" si="15"/>
        <v>drop table db_custscience_interns.col_7_DB_CUSTBASE_PRODREFRESH_ods_emailopens_t_null_value_count_table_stats ;</v>
      </c>
    </row>
    <row r="19" spans="1:61">
      <c r="A19" t="s">
        <v>5436</v>
      </c>
      <c r="B19" s="16" t="str">
        <f t="shared" si="0"/>
        <v>cell_key            bigint                                  </v>
      </c>
      <c r="C19" s="20">
        <f t="shared" si="8"/>
        <v>10</v>
      </c>
      <c r="D19" s="20">
        <f t="shared" si="9"/>
        <v>12</v>
      </c>
      <c r="E19" s="20"/>
      <c r="F19" s="20"/>
      <c r="G19" s="16" t="str">
        <f t="shared" si="1"/>
        <v>CELL_KEY </v>
      </c>
      <c r="H19" s="16" t="str">
        <f t="shared" si="2"/>
        <v>        bigint                                  </v>
      </c>
      <c r="I19" s="246">
        <v>8</v>
      </c>
      <c r="J19" s="260">
        <f t="shared" si="3"/>
        <v>56575</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db_custscience_interns.col_8_DB_CUSTBASE_PRODREFRESH_ods_emailopens_t_distinct_values_table_stats (col_id int, distinct_values bigint) Row format delimited Fields terminated by '\t' Lines terminated by '\n'  Stored as textfile ;</v>
      </c>
      <c r="AL19" s="16" t="str">
        <f t="shared" si="11"/>
        <v>insert into table db_custscience_interns.col_8_DB_CUSTBASE_PRODREFRESH_ods_emailopens_t_distinct_values_table_stats select '8' as col_id, count (distinct CELL_KEY ) as distinct_values</v>
      </c>
      <c r="AO19" s="16" t="str">
        <f t="shared" si="6"/>
        <v>insert into table db_custscience_interns.SUMMARY_of_DB_CUSTBASE_PRODREFRESH_ods_emailopens_t_distinct_values_table_stats select col_id, distinct_values from db_custscience_interns.col_8_DB_CUSTBASE_PRODREFRESH_ods_emailopens_t_distinct_values_table_stats ;</v>
      </c>
      <c r="AQ19" s="212" t="s">
        <v>5474</v>
      </c>
      <c r="AR19" s="212">
        <v>16</v>
      </c>
      <c r="AS19" s="212">
        <v>669</v>
      </c>
      <c r="AU19" s="16" t="str">
        <f t="shared" si="7"/>
        <v>drop table db_custscience_interns.col_8_DB_CUSTBASE_PRODREFRESH_ods_emailopens_t_distinct_values_table_stats;</v>
      </c>
      <c r="AW19" s="16" t="str">
        <f t="shared" si="12"/>
        <v>create table db_custscience_interns.col_8_DB_CUSTBASE_PRODREFRESH_ods_emailopens_t_null_value_count_table_stats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db_custscience_interns.col_8_DB_CUSTBASE_PRODREFRESH_ods_emailopens_t_null_value_count_table_stats select '8' as col_id, count (sskey) as null_value_count where CELL_KEY  IS NULL </v>
      </c>
      <c r="BC19" s="16" t="str">
        <f t="shared" si="14"/>
        <v>insert into table db_custscience_interns.SUMMARY_of_DB_CUSTBASE_PRODREFRESH_ods_emailopens_t_null_value_count_table_stats select col_id, null_value_count from db_custscience_interns.col_8_DB_CUSTBASE_PRODREFRESH_ods_emailopens_t_null_value_count_table_stats ;</v>
      </c>
      <c r="BE19" s="212" t="s">
        <v>5395</v>
      </c>
      <c r="BF19" s="212">
        <v>16</v>
      </c>
      <c r="BG19" s="212">
        <v>0</v>
      </c>
      <c r="BI19" s="16" t="str">
        <f t="shared" si="15"/>
        <v>drop table db_custscience_interns.col_8_DB_CUSTBASE_PRODREFRESH_ods_emailopens_t_null_value_count_table_stats ;</v>
      </c>
    </row>
    <row r="20" spans="1:61">
      <c r="A20" t="s">
        <v>5475</v>
      </c>
      <c r="B20" s="16" t="str">
        <f t="shared" si="0"/>
        <v>email_type          string                                  </v>
      </c>
      <c r="C20" s="20">
        <f t="shared" si="8"/>
        <v>12</v>
      </c>
      <c r="D20" s="20">
        <f t="shared" si="9"/>
        <v>14</v>
      </c>
      <c r="E20" s="20"/>
      <c r="F20" s="20"/>
      <c r="G20" s="16" t="str">
        <f t="shared" si="1"/>
        <v>EMAIL_TYPE </v>
      </c>
      <c r="H20" s="16" t="str">
        <f t="shared" si="2"/>
        <v>      string                                  </v>
      </c>
      <c r="I20" s="246">
        <v>9</v>
      </c>
      <c r="J20" s="260">
        <f t="shared" si="3"/>
        <v>9146</v>
      </c>
      <c r="K20" s="260">
        <f t="shared" si="4"/>
        <v>178348902</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db_custscience_interns.col_9_DB_CUSTBASE_PRODREFRESH_ods_emailopens_t_distinct_values_table_stats (col_id int, distinct_values bigint) Row format delimited Fields terminated by '\t' Lines terminated by '\n'  Stored as textfile ;</v>
      </c>
      <c r="AL20" s="16" t="str">
        <f t="shared" si="11"/>
        <v>insert into table db_custscience_interns.col_9_DB_CUSTBASE_PRODREFRESH_ods_emailopens_t_distinct_values_table_stats select '9' as col_id, count (distinct EMAIL_TYPE ) as distinct_values</v>
      </c>
      <c r="AO20" s="16" t="str">
        <f t="shared" si="6"/>
        <v>insert into table db_custscience_interns.SUMMARY_of_DB_CUSTBASE_PRODREFRESH_ods_emailopens_t_distinct_values_table_stats select col_id, distinct_values from db_custscience_interns.col_9_DB_CUSTBASE_PRODREFRESH_ods_emailopens_t_distinct_values_table_stats ;</v>
      </c>
      <c r="AQ20" s="212" t="s">
        <v>5476</v>
      </c>
      <c r="AR20" s="212">
        <v>17</v>
      </c>
      <c r="AS20" s="212">
        <v>29</v>
      </c>
      <c r="AU20" s="16" t="str">
        <f t="shared" si="7"/>
        <v>drop table db_custscience_interns.col_9_DB_CUSTBASE_PRODREFRESH_ods_emailopens_t_distinct_values_table_stats;</v>
      </c>
      <c r="AW20" s="16" t="str">
        <f t="shared" si="12"/>
        <v>create table db_custscience_interns.col_9_DB_CUSTBASE_PRODREFRESH_ods_emailopens_t_null_value_count_table_stats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db_custscience_interns.col_9_DB_CUSTBASE_PRODREFRESH_ods_emailopens_t_null_value_count_table_stats select '9' as col_id, count (sskey) as null_value_count where EMAIL_TYPE  IS NULL </v>
      </c>
      <c r="BC20" s="16" t="str">
        <f t="shared" si="14"/>
        <v>insert into table db_custscience_interns.SUMMARY_of_DB_CUSTBASE_PRODREFRESH_ods_emailopens_t_null_value_count_table_stats select col_id, null_value_count from db_custscience_interns.col_9_DB_CUSTBASE_PRODREFRESH_ods_emailopens_t_null_value_count_table_stats ;</v>
      </c>
      <c r="BE20" s="212" t="s">
        <v>5477</v>
      </c>
      <c r="BF20" s="212">
        <v>17</v>
      </c>
      <c r="BG20" s="212">
        <v>321196588</v>
      </c>
      <c r="BI20" s="16" t="str">
        <f t="shared" si="15"/>
        <v>drop table db_custscience_interns.col_9_DB_CUSTBASE_PRODREFRESH_ods_emailopens_t_null_value_count_table_stats ;</v>
      </c>
    </row>
    <row r="21" spans="1:61">
      <c r="A21" t="s">
        <v>5447</v>
      </c>
      <c r="B21" s="16" t="str">
        <f t="shared" si="0"/>
        <v>email_seed_ind      string                                  </v>
      </c>
      <c r="C21" s="20">
        <f t="shared" si="8"/>
        <v>16</v>
      </c>
      <c r="D21" s="20">
        <f t="shared" si="9"/>
        <v>18</v>
      </c>
      <c r="E21" s="20"/>
      <c r="F21" s="20"/>
      <c r="G21" s="16" t="str">
        <f t="shared" si="1"/>
        <v>EMAIL_SEED_IND </v>
      </c>
      <c r="H21" s="16" t="str">
        <f t="shared" si="2"/>
        <v>  string                                  </v>
      </c>
      <c r="I21" s="246">
        <v>10</v>
      </c>
      <c r="J21" s="260">
        <f t="shared" si="3"/>
        <v>1</v>
      </c>
      <c r="K21" s="260">
        <f t="shared" si="4"/>
        <v>2079269628</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db_custscience_interns.col_10_DB_CUSTBASE_PRODREFRESH_ods_emailopens_t_distinct_values_table_stats (col_id int, distinct_values bigint) Row format delimited Fields terminated by '\t' Lines terminated by '\n'  Stored as textfile ;</v>
      </c>
      <c r="AL21" s="16" t="str">
        <f t="shared" si="11"/>
        <v>insert into table db_custscience_interns.col_10_DB_CUSTBASE_PRODREFRESH_ods_emailopens_t_distinct_values_table_stats select '10' as col_id, count (distinct EMAIL_SEED_IND ) as distinct_values</v>
      </c>
      <c r="AO21" s="16" t="str">
        <f t="shared" si="6"/>
        <v>insert into table db_custscience_interns.SUMMARY_of_DB_CUSTBASE_PRODREFRESH_ods_emailopens_t_distinct_values_table_stats select col_id, distinct_values from db_custscience_interns.col_10_DB_CUSTBASE_PRODREFRESH_ods_emailopens_t_distinct_values_table_stats ;</v>
      </c>
      <c r="AQ21" s="212" t="s">
        <v>5478</v>
      </c>
      <c r="AR21" s="212">
        <v>18</v>
      </c>
      <c r="AS21" s="212">
        <v>30166</v>
      </c>
      <c r="AU21" s="16" t="str">
        <f t="shared" si="7"/>
        <v>drop table db_custscience_interns.col_10_DB_CUSTBASE_PRODREFRESH_ods_emailopens_t_distinct_values_table_stats;</v>
      </c>
      <c r="AW21" s="16" t="str">
        <f t="shared" si="12"/>
        <v>create table db_custscience_interns.col_10_DB_CUSTBASE_PRODREFRESH_ods_emailopens_t_null_value_count_table_stats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db_custscience_interns.col_10_DB_CUSTBASE_PRODREFRESH_ods_emailopens_t_null_value_count_table_stats select '10' as col_id, count (sskey) as null_value_count where EMAIL_SEED_IND  IS NULL </v>
      </c>
      <c r="BC21" s="16" t="str">
        <f t="shared" si="14"/>
        <v>insert into table db_custscience_interns.SUMMARY_of_DB_CUSTBASE_PRODREFRESH_ods_emailopens_t_null_value_count_table_stats select col_id, null_value_count from db_custscience_interns.col_10_DB_CUSTBASE_PRODREFRESH_ods_emailopens_t_null_value_count_table_stats ;</v>
      </c>
      <c r="BE21" s="212" t="s">
        <v>5479</v>
      </c>
      <c r="BF21" s="212">
        <v>18</v>
      </c>
      <c r="BG21" s="212">
        <v>0</v>
      </c>
      <c r="BI21" s="16" t="str">
        <f t="shared" si="15"/>
        <v>drop table db_custscience_interns.col_10_DB_CUSTBASE_PRODREFRESH_ods_emailopens_t_null_value_count_table_stats ;</v>
      </c>
    </row>
    <row r="22" spans="1:61">
      <c r="A22" t="s">
        <v>5434</v>
      </c>
      <c r="B22" s="16" t="str">
        <f t="shared" si="0"/>
        <v>campaign_version    bigint                                  </v>
      </c>
      <c r="C22" s="20">
        <f t="shared" si="8"/>
        <v>18</v>
      </c>
      <c r="D22" s="20">
        <f t="shared" si="9"/>
        <v>20</v>
      </c>
      <c r="E22" s="20"/>
      <c r="F22" s="20"/>
      <c r="G22" s="16" t="str">
        <f t="shared" si="1"/>
        <v>CAMPAIGN_VERSION </v>
      </c>
      <c r="H22" s="16" t="str">
        <f t="shared" si="2"/>
        <v>bigint                                  </v>
      </c>
      <c r="I22" s="246">
        <v>11</v>
      </c>
      <c r="J22" s="260">
        <f t="shared" si="3"/>
        <v>147765</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db_custscience_interns.col_11_DB_CUSTBASE_PRODREFRESH_ods_emailopens_t_distinct_values_table_stats (col_id int, distinct_values bigint) Row format delimited Fields terminated by '\t' Lines terminated by '\n'  Stored as textfile ;</v>
      </c>
      <c r="AL22" s="16" t="str">
        <f t="shared" si="11"/>
        <v>insert into table db_custscience_interns.col_11_DB_CUSTBASE_PRODREFRESH_ods_emailopens_t_distinct_values_table_stats select '11' as col_id, count (distinct CAMPAIGN_VERSION ) as distinct_values</v>
      </c>
      <c r="AO22" s="16" t="str">
        <f t="shared" si="6"/>
        <v>insert into table db_custscience_interns.SUMMARY_of_DB_CUSTBASE_PRODREFRESH_ods_emailopens_t_distinct_values_table_stats select col_id, distinct_values from db_custscience_interns.col_11_DB_CUSTBASE_PRODREFRESH_ods_emailopens_t_distinct_values_table_stats ;</v>
      </c>
      <c r="AQ22" s="212" t="s">
        <v>5480</v>
      </c>
      <c r="AR22" s="212">
        <v>19</v>
      </c>
      <c r="AS22" s="212">
        <v>30166</v>
      </c>
      <c r="AU22" s="16" t="str">
        <f t="shared" si="7"/>
        <v>drop table db_custscience_interns.col_11_DB_CUSTBASE_PRODREFRESH_ods_emailopens_t_distinct_values_table_stats;</v>
      </c>
      <c r="AW22" s="16" t="str">
        <f t="shared" si="12"/>
        <v>create table db_custscience_interns.col_11_DB_CUSTBASE_PRODREFRESH_ods_emailopens_t_null_value_count_table_stats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db_custscience_interns.col_11_DB_CUSTBASE_PRODREFRESH_ods_emailopens_t_null_value_count_table_stats select '11' as col_id, count (sskey) as null_value_count where CAMPAIGN_VERSION  IS NULL </v>
      </c>
      <c r="BC22" s="16" t="str">
        <f t="shared" si="14"/>
        <v>insert into table db_custscience_interns.SUMMARY_of_DB_CUSTBASE_PRODREFRESH_ods_emailopens_t_null_value_count_table_stats select col_id, null_value_count from db_custscience_interns.col_11_DB_CUSTBASE_PRODREFRESH_ods_emailopens_t_null_value_count_table_stats ;</v>
      </c>
      <c r="BE22" s="212" t="s">
        <v>5481</v>
      </c>
      <c r="BF22" s="212">
        <v>19</v>
      </c>
      <c r="BG22" s="212">
        <v>0</v>
      </c>
      <c r="BI22" s="16" t="str">
        <f t="shared" si="15"/>
        <v>drop table db_custscience_interns.col_11_DB_CUSTBASE_PRODREFRESH_ods_emailopens_t_null_value_count_table_stats ;</v>
      </c>
    </row>
    <row r="23" spans="1:61">
      <c r="A23" t="s">
        <v>4765</v>
      </c>
      <c r="B23" s="16" t="str">
        <f t="shared" si="0"/>
        <v>ins_dt              string                                  </v>
      </c>
      <c r="C23" s="20">
        <f t="shared" si="8"/>
        <v>8</v>
      </c>
      <c r="D23" s="20">
        <f t="shared" si="9"/>
        <v>10</v>
      </c>
      <c r="E23" s="20"/>
      <c r="F23" s="20"/>
      <c r="G23" s="16" t="str">
        <f t="shared" si="1"/>
        <v>INS_DT </v>
      </c>
      <c r="H23" s="16" t="str">
        <f t="shared" si="2"/>
        <v>          string                                  </v>
      </c>
      <c r="I23" s="246">
        <v>12</v>
      </c>
      <c r="J23" s="260">
        <f t="shared" si="3"/>
        <v>1516</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db_custscience_interns.col_12_DB_CUSTBASE_PRODREFRESH_ods_emailopens_t_distinct_values_table_stats (col_id int, distinct_values bigint) Row format delimited Fields terminated by '\t' Lines terminated by '\n'  Stored as textfile ;</v>
      </c>
      <c r="AL23" s="16" t="str">
        <f t="shared" si="11"/>
        <v>insert into table db_custscience_interns.col_12_DB_CUSTBASE_PRODREFRESH_ods_emailopens_t_distinct_values_table_stats select '12' as col_id, count (distinct INS_DT ) as distinct_values</v>
      </c>
      <c r="AO23" s="16" t="str">
        <f t="shared" si="6"/>
        <v>insert into table db_custscience_interns.SUMMARY_of_DB_CUSTBASE_PRODREFRESH_ods_emailopens_t_distinct_values_table_stats select col_id, distinct_values from db_custscience_interns.col_12_DB_CUSTBASE_PRODREFRESH_ods_emailopens_t_distinct_values_table_stats ;</v>
      </c>
      <c r="AQ23" s="212" t="s">
        <v>5482</v>
      </c>
      <c r="AR23" s="212">
        <v>3</v>
      </c>
      <c r="AS23" s="212">
        <v>2</v>
      </c>
      <c r="AU23" s="16" t="str">
        <f t="shared" si="7"/>
        <v>drop table db_custscience_interns.col_12_DB_CUSTBASE_PRODREFRESH_ods_emailopens_t_distinct_values_table_stats;</v>
      </c>
      <c r="AW23" s="16" t="str">
        <f t="shared" si="12"/>
        <v>create table db_custscience_interns.col_12_DB_CUSTBASE_PRODREFRESH_ods_emailopens_t_null_value_count_table_stats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db_custscience_interns.col_12_DB_CUSTBASE_PRODREFRESH_ods_emailopens_t_null_value_count_table_stats select '12' as col_id, count (sskey) as null_value_count where INS_DT  IS NULL </v>
      </c>
      <c r="BC23" s="16" t="str">
        <f t="shared" si="14"/>
        <v>insert into table db_custscience_interns.SUMMARY_of_DB_CUSTBASE_PRODREFRESH_ods_emailopens_t_null_value_count_table_stats select col_id, null_value_count from db_custscience_interns.col_12_DB_CUSTBASE_PRODREFRESH_ods_emailopens_t_null_value_count_table_stats ;</v>
      </c>
      <c r="BE23" s="212" t="s">
        <v>4697</v>
      </c>
      <c r="BF23" s="212">
        <v>3</v>
      </c>
      <c r="BG23" s="212">
        <v>0</v>
      </c>
      <c r="BI23" s="16" t="str">
        <f t="shared" si="15"/>
        <v>drop table db_custscience_interns.col_12_DB_CUSTBASE_PRODREFRESH_ods_emailopens_t_null_value_count_table_stats ;</v>
      </c>
    </row>
    <row r="24" spans="1:61">
      <c r="A24" t="s">
        <v>5289</v>
      </c>
      <c r="B24" s="16" t="str">
        <f t="shared" si="0"/>
        <v>updt_dt             string                                  </v>
      </c>
      <c r="C24" s="20">
        <f t="shared" si="8"/>
        <v>8</v>
      </c>
      <c r="D24" s="20">
        <f t="shared" si="9"/>
        <v>10</v>
      </c>
      <c r="E24" s="20"/>
      <c r="F24" s="20"/>
      <c r="G24" s="16" t="str">
        <f t="shared" si="1"/>
        <v>UPDT_DT</v>
      </c>
      <c r="H24" s="16" t="str">
        <f t="shared" si="2"/>
        <v>          string                                  </v>
      </c>
      <c r="I24" s="246">
        <v>13</v>
      </c>
      <c r="J24" s="260">
        <f t="shared" si="3"/>
        <v>1516</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db_custscience_interns.col_13_DB_CUSTBASE_PRODREFRESH_ods_emailopens_t_distinct_values_table_stats (col_id int, distinct_values bigint) Row format delimited Fields terminated by '\t' Lines terminated by '\n'  Stored as textfile ;</v>
      </c>
      <c r="AL24" s="16" t="str">
        <f t="shared" si="11"/>
        <v>insert into table db_custscience_interns.col_13_DB_CUSTBASE_PRODREFRESH_ods_emailopens_t_distinct_values_table_stats select '13' as col_id, count (distinct UPDT_DT) as distinct_values</v>
      </c>
      <c r="AO24" s="16" t="str">
        <f t="shared" si="6"/>
        <v>insert into table db_custscience_interns.SUMMARY_of_DB_CUSTBASE_PRODREFRESH_ods_emailopens_t_distinct_values_table_stats select col_id, distinct_values from db_custscience_interns.col_13_DB_CUSTBASE_PRODREFRESH_ods_emailopens_t_distinct_values_table_stats ;</v>
      </c>
      <c r="AQ24" s="212" t="s">
        <v>5483</v>
      </c>
      <c r="AR24" s="212">
        <v>4</v>
      </c>
      <c r="AS24" s="212">
        <v>47629466</v>
      </c>
      <c r="AU24" s="16" t="str">
        <f t="shared" si="7"/>
        <v>drop table db_custscience_interns.col_13_DB_CUSTBASE_PRODREFRESH_ods_emailopens_t_distinct_values_table_stats;</v>
      </c>
      <c r="AW24" s="16" t="str">
        <f t="shared" si="12"/>
        <v>create table db_custscience_interns.col_13_DB_CUSTBASE_PRODREFRESH_ods_emailopens_t_null_value_count_table_stats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db_custscience_interns.col_13_DB_CUSTBASE_PRODREFRESH_ods_emailopens_t_null_value_count_table_stats select '13' as col_id, count (sskey) as null_value_count where UPDT_DT IS NULL </v>
      </c>
      <c r="BC24" s="16" t="str">
        <f t="shared" si="14"/>
        <v>insert into table db_custscience_interns.SUMMARY_of_DB_CUSTBASE_PRODREFRESH_ods_emailopens_t_null_value_count_table_stats select col_id, null_value_count from db_custscience_interns.col_13_DB_CUSTBASE_PRODREFRESH_ods_emailopens_t_null_value_count_table_stats ;</v>
      </c>
      <c r="BE24" s="212" t="s">
        <v>5403</v>
      </c>
      <c r="BF24" s="212">
        <v>4</v>
      </c>
      <c r="BG24" s="212">
        <v>0</v>
      </c>
      <c r="BI24" s="16" t="str">
        <f t="shared" si="15"/>
        <v>drop table db_custscience_interns.col_13_DB_CUSTBASE_PRODREFRESH_ods_emailopens_t_null_value_count_table_stats ;</v>
      </c>
    </row>
    <row r="25" spans="1:61">
      <c r="A25" t="s">
        <v>5300</v>
      </c>
      <c r="B25" s="16" t="str">
        <f t="shared" si="0"/>
        <v>brand_cd            bigint                                  </v>
      </c>
      <c r="C25" s="20">
        <f t="shared" si="8"/>
        <v>10</v>
      </c>
      <c r="D25" s="20">
        <f t="shared" si="9"/>
        <v>12</v>
      </c>
      <c r="E25" s="20"/>
      <c r="F25" s="20"/>
      <c r="G25" s="16" t="str">
        <f t="shared" si="1"/>
        <v>BRAND_CD </v>
      </c>
      <c r="H25" s="16" t="str">
        <f t="shared" si="2"/>
        <v>        bigint                                  </v>
      </c>
      <c r="I25" s="246">
        <v>14</v>
      </c>
      <c r="J25" s="260">
        <f t="shared" si="3"/>
        <v>19</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db_custscience_interns.col_14_DB_CUSTBASE_PRODREFRESH_ods_emailopens_t_distinct_values_table_stats (col_id int, distinct_values bigint) Row format delimited Fields terminated by '\t' Lines terminated by '\n'  Stored as textfile ;</v>
      </c>
      <c r="AL25" s="16" t="str">
        <f t="shared" si="11"/>
        <v>insert into table db_custscience_interns.col_14_DB_CUSTBASE_PRODREFRESH_ods_emailopens_t_distinct_values_table_stats select '14' as col_id, count (distinct BRAND_CD ) as distinct_values</v>
      </c>
      <c r="AO25" s="16" t="str">
        <f t="shared" si="6"/>
        <v>insert into table db_custscience_interns.SUMMARY_of_DB_CUSTBASE_PRODREFRESH_ods_emailopens_t_distinct_values_table_stats select col_id, distinct_values from db_custscience_interns.col_14_DB_CUSTBASE_PRODREFRESH_ods_emailopens_t_distinct_values_table_stats ;</v>
      </c>
      <c r="AQ25" s="212" t="s">
        <v>5484</v>
      </c>
      <c r="AR25" s="212">
        <v>5</v>
      </c>
      <c r="AS25" s="212">
        <v>6</v>
      </c>
      <c r="AU25" s="16" t="str">
        <f t="shared" si="7"/>
        <v>drop table db_custscience_interns.col_14_DB_CUSTBASE_PRODREFRESH_ods_emailopens_t_distinct_values_table_stats;</v>
      </c>
      <c r="AW25" s="16" t="str">
        <f t="shared" si="12"/>
        <v>create table db_custscience_interns.col_14_DB_CUSTBASE_PRODREFRESH_ods_emailopens_t_null_value_count_table_stats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db_custscience_interns.col_14_DB_CUSTBASE_PRODREFRESH_ods_emailopens_t_null_value_count_table_stats select '14' as col_id, count (sskey) as null_value_count where BRAND_CD  IS NULL </v>
      </c>
      <c r="BC25" s="16" t="str">
        <f t="shared" si="14"/>
        <v>insert into table db_custscience_interns.SUMMARY_of_DB_CUSTBASE_PRODREFRESH_ods_emailopens_t_null_value_count_table_stats select col_id, null_value_count from db_custscience_interns.col_14_DB_CUSTBASE_PRODREFRESH_ods_emailopens_t_null_value_count_table_stats ;</v>
      </c>
      <c r="BE25" s="212" t="s">
        <v>5309</v>
      </c>
      <c r="BF25" s="212">
        <v>5</v>
      </c>
      <c r="BG25" s="212">
        <v>0</v>
      </c>
      <c r="BI25" s="16" t="str">
        <f t="shared" si="15"/>
        <v>drop table db_custscience_interns.col_14_DB_CUSTBASE_PRODREFRESH_ods_emailopens_t_null_value_count_table_stats ;</v>
      </c>
    </row>
    <row r="26" spans="1:61">
      <c r="A26" t="s">
        <v>5311</v>
      </c>
      <c r="B26" s="16" t="str">
        <f t="shared" si="0"/>
        <v>country             string                                  </v>
      </c>
      <c r="C26" s="20">
        <f t="shared" si="8"/>
        <v>8</v>
      </c>
      <c r="D26" s="20">
        <f t="shared" si="9"/>
        <v>10</v>
      </c>
      <c r="E26" s="20"/>
      <c r="F26" s="20"/>
      <c r="G26" s="16" t="str">
        <f t="shared" si="1"/>
        <v>COUNTRY</v>
      </c>
      <c r="H26" s="16" t="str">
        <f t="shared" si="2"/>
        <v>          string                                  </v>
      </c>
      <c r="I26" s="246">
        <v>15</v>
      </c>
      <c r="J26" s="260">
        <f t="shared" si="3"/>
        <v>6</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db_custscience_interns.col_15_DB_CUSTBASE_PRODREFRESH_ods_emailopens_t_distinct_values_table_stats (col_id int, distinct_values bigint) Row format delimited Fields terminated by '\t' Lines terminated by '\n'  Stored as textfile ;</v>
      </c>
      <c r="AL26" s="16" t="str">
        <f t="shared" si="11"/>
        <v>insert into table db_custscience_interns.col_15_DB_CUSTBASE_PRODREFRESH_ods_emailopens_t_distinct_values_table_stats select '15' as col_id, count (distinct COUNTRY) as distinct_values</v>
      </c>
      <c r="AO26" s="16" t="str">
        <f t="shared" si="6"/>
        <v>insert into table db_custscience_interns.SUMMARY_of_DB_CUSTBASE_PRODREFRESH_ods_emailopens_t_distinct_values_table_stats select col_id, distinct_values from db_custscience_interns.col_15_DB_CUSTBASE_PRODREFRESH_ods_emailopens_t_distinct_values_table_stats ;</v>
      </c>
      <c r="AQ26" s="212" t="s">
        <v>5485</v>
      </c>
      <c r="AR26" s="212">
        <v>6</v>
      </c>
      <c r="AS26" s="212">
        <v>50197758</v>
      </c>
      <c r="AU26" s="16" t="str">
        <f t="shared" si="7"/>
        <v>drop table db_custscience_interns.col_15_DB_CUSTBASE_PRODREFRESH_ods_emailopens_t_distinct_values_table_stats;</v>
      </c>
      <c r="AW26" s="16" t="str">
        <f t="shared" si="12"/>
        <v>create table db_custscience_interns.col_15_DB_CUSTBASE_PRODREFRESH_ods_emailopens_t_null_value_count_table_stats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db_custscience_interns.col_15_DB_CUSTBASE_PRODREFRESH_ods_emailopens_t_null_value_count_table_stats select '15' as col_id, count (sskey) as null_value_count where COUNTRY IS NULL </v>
      </c>
      <c r="BC26" s="16" t="str">
        <f t="shared" si="14"/>
        <v>insert into table db_custscience_interns.SUMMARY_of_DB_CUSTBASE_PRODREFRESH_ods_emailopens_t_null_value_count_table_stats select col_id, null_value_count from db_custscience_interns.col_15_DB_CUSTBASE_PRODREFRESH_ods_emailopens_t_null_value_count_table_stats ;</v>
      </c>
      <c r="BE26" s="212" t="s">
        <v>5060</v>
      </c>
      <c r="BF26" s="212">
        <v>6</v>
      </c>
      <c r="BG26" s="212">
        <v>0</v>
      </c>
      <c r="BI26" s="16" t="str">
        <f t="shared" si="15"/>
        <v>drop table db_custscience_interns.col_15_DB_CUSTBASE_PRODREFRESH_ods_emailopens_t_null_value_count_table_stats ;</v>
      </c>
    </row>
    <row r="27" spans="1:61">
      <c r="A27" t="s">
        <v>5486</v>
      </c>
      <c r="B27" s="16" t="str">
        <f t="shared" si="0"/>
        <v>cell_strt_dt        string                                  </v>
      </c>
      <c r="C27" s="20">
        <f t="shared" si="8"/>
        <v>14</v>
      </c>
      <c r="D27" s="20">
        <f t="shared" si="9"/>
        <v>16</v>
      </c>
      <c r="E27" s="20"/>
      <c r="F27" s="20"/>
      <c r="G27" s="16" t="str">
        <f t="shared" si="1"/>
        <v>CELL_STRT_DT </v>
      </c>
      <c r="H27" s="16" t="str">
        <f t="shared" si="2"/>
        <v>    string                                  </v>
      </c>
      <c r="I27" s="246">
        <v>16</v>
      </c>
      <c r="J27" s="260">
        <f t="shared" si="3"/>
        <v>669</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db_custscience_interns.col_16_DB_CUSTBASE_PRODREFRESH_ods_emailopens_t_distinct_values_table_stats (col_id int, distinct_values bigint) Row format delimited Fields terminated by '\t' Lines terminated by '\n'  Stored as textfile ;</v>
      </c>
      <c r="AL27" s="16" t="str">
        <f t="shared" si="11"/>
        <v>insert into table db_custscience_interns.col_16_DB_CUSTBASE_PRODREFRESH_ods_emailopens_t_distinct_values_table_stats select '16' as col_id, count (distinct CELL_STRT_DT ) as distinct_values</v>
      </c>
      <c r="AO27" s="16" t="str">
        <f t="shared" si="6"/>
        <v>insert into table db_custscience_interns.SUMMARY_of_DB_CUSTBASE_PRODREFRESH_ods_emailopens_t_distinct_values_table_stats select col_id, distinct_values from db_custscience_interns.col_16_DB_CUSTBASE_PRODREFRESH_ods_emailopens_t_distinct_values_table_stats ;</v>
      </c>
      <c r="AQ27" s="212" t="s">
        <v>5487</v>
      </c>
      <c r="AR27" s="212">
        <v>7</v>
      </c>
      <c r="AS27" s="212">
        <v>52639363</v>
      </c>
      <c r="AU27" s="16" t="str">
        <f t="shared" si="7"/>
        <v>drop table db_custscience_interns.col_16_DB_CUSTBASE_PRODREFRESH_ods_emailopens_t_distinct_values_table_stats;</v>
      </c>
      <c r="AW27" s="16" t="str">
        <f t="shared" si="12"/>
        <v>create table db_custscience_interns.col_16_DB_CUSTBASE_PRODREFRESH_ods_emailopens_t_null_value_count_table_stats (col_id int, null_value_count bigint) Row format delimited Fields terminated by '\t' Lines terminated by '\n'  Stored as textfile ;</v>
      </c>
      <c r="AZ27" s="16" t="str">
        <f t="shared" si="13"/>
        <v xml:space="preserve">insert into table db_custscience_interns.col_16_DB_CUSTBASE_PRODREFRESH_ods_emailopens_t_null_value_count_table_stats select '16' as col_id, count (sskey) as null_value_count where CELL_STRT_DT  IS NULL </v>
      </c>
      <c r="BC27" s="16" t="str">
        <f t="shared" si="14"/>
        <v>insert into table db_custscience_interns.SUMMARY_of_DB_CUSTBASE_PRODREFRESH_ods_emailopens_t_null_value_count_table_stats select col_id, null_value_count from db_custscience_interns.col_16_DB_CUSTBASE_PRODREFRESH_ods_emailopens_t_null_value_count_table_stats ;</v>
      </c>
      <c r="BE27" s="212" t="s">
        <v>5331</v>
      </c>
      <c r="BF27" s="212">
        <v>7</v>
      </c>
      <c r="BG27" s="212">
        <v>0</v>
      </c>
      <c r="BI27" s="16" t="str">
        <f t="shared" si="15"/>
        <v>drop table db_custscience_interns.col_16_DB_CUSTBASE_PRODREFRESH_ods_emailopens_t_null_value_count_table_stats ;</v>
      </c>
    </row>
    <row r="28" spans="1:61">
      <c r="A28" t="s">
        <v>5442</v>
      </c>
      <c r="B28" s="16" t="str">
        <f t="shared" si="0"/>
        <v>device_id           bigint                                  </v>
      </c>
      <c r="C28" s="20">
        <f t="shared" si="8"/>
        <v>10</v>
      </c>
      <c r="D28" s="20">
        <f t="shared" si="9"/>
        <v>12</v>
      </c>
      <c r="E28" s="20"/>
      <c r="F28" s="20"/>
      <c r="G28" s="16" t="str">
        <f t="shared" si="1"/>
        <v>DEVICE_ID</v>
      </c>
      <c r="H28" s="16" t="str">
        <f t="shared" si="2"/>
        <v>        bigint                                  </v>
      </c>
      <c r="I28" s="246">
        <v>17</v>
      </c>
      <c r="J28" s="260">
        <f t="shared" si="3"/>
        <v>29</v>
      </c>
      <c r="K28" s="260">
        <f t="shared" si="4"/>
        <v>321196588</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db_custscience_interns.col_17_DB_CUSTBASE_PRODREFRESH_ods_emailopens_t_distinct_values_table_stats (col_id int, distinct_values bigint) Row format delimited Fields terminated by '\t' Lines terminated by '\n'  Stored as textfile ;</v>
      </c>
      <c r="AL28" s="16" t="str">
        <f t="shared" si="11"/>
        <v>insert into table db_custscience_interns.col_17_DB_CUSTBASE_PRODREFRESH_ods_emailopens_t_distinct_values_table_stats select '17' as col_id, count (distinct DEVICE_ID) as distinct_values</v>
      </c>
      <c r="AO28" s="16" t="str">
        <f t="shared" si="6"/>
        <v>insert into table db_custscience_interns.SUMMARY_of_DB_CUSTBASE_PRODREFRESH_ods_emailopens_t_distinct_values_table_stats select col_id, distinct_values from db_custscience_interns.col_17_DB_CUSTBASE_PRODREFRESH_ods_emailopens_t_distinct_values_table_stats ;</v>
      </c>
      <c r="AQ28" s="212" t="s">
        <v>5488</v>
      </c>
      <c r="AR28" s="212">
        <v>8</v>
      </c>
      <c r="AS28" s="212">
        <v>56575</v>
      </c>
      <c r="AU28" s="16" t="str">
        <f t="shared" si="7"/>
        <v>drop table db_custscience_interns.col_17_DB_CUSTBASE_PRODREFRESH_ods_emailopens_t_distinct_values_table_stats;</v>
      </c>
      <c r="AW28" s="16" t="str">
        <f t="shared" si="12"/>
        <v>create table db_custscience_interns.col_17_DB_CUSTBASE_PRODREFRESH_ods_emailopens_t_null_value_count_table_stats (col_id int, null_value_count bigint) Row format delimited Fields terminated by '\t' Lines terminated by '\n'  Stored as textfile ;</v>
      </c>
      <c r="AZ28" s="16" t="str">
        <f t="shared" si="13"/>
        <v xml:space="preserve">insert into table db_custscience_interns.col_17_DB_CUSTBASE_PRODREFRESH_ods_emailopens_t_null_value_count_table_stats select '17' as col_id, count (sskey) as null_value_count where DEVICE_ID IS NULL </v>
      </c>
      <c r="BC28" s="16" t="str">
        <f t="shared" si="14"/>
        <v>insert into table db_custscience_interns.SUMMARY_of_DB_CUSTBASE_PRODREFRESH_ods_emailopens_t_null_value_count_table_stats select col_id, null_value_count from db_custscience_interns.col_17_DB_CUSTBASE_PRODREFRESH_ods_emailopens_t_null_value_count_table_stats ;</v>
      </c>
      <c r="BE28" s="212" t="s">
        <v>5341</v>
      </c>
      <c r="BF28" s="212">
        <v>8</v>
      </c>
      <c r="BG28" s="212">
        <v>0</v>
      </c>
      <c r="BI28" s="16" t="str">
        <f t="shared" si="15"/>
        <v>drop table db_custscience_interns.col_17_DB_CUSTBASE_PRODREFRESH_ods_emailopens_t_null_value_count_table_stats ;</v>
      </c>
    </row>
    <row r="29" spans="1:61">
      <c r="A29" t="s">
        <v>5188</v>
      </c>
      <c r="B29" s="16" t="str">
        <f t="shared" si="0"/>
        <v>crt_tmst            string                                  </v>
      </c>
      <c r="C29" s="20">
        <f t="shared" si="8"/>
        <v>10</v>
      </c>
      <c r="D29" s="20">
        <f t="shared" si="9"/>
        <v>12</v>
      </c>
      <c r="E29" s="20"/>
      <c r="F29" s="20"/>
      <c r="G29" s="16" t="str">
        <f t="shared" si="1"/>
        <v>CRT_TMST </v>
      </c>
      <c r="H29" s="16" t="str">
        <f t="shared" si="2"/>
        <v>        string                                  </v>
      </c>
      <c r="I29" s="246">
        <v>18</v>
      </c>
      <c r="J29" s="260">
        <f t="shared" si="3"/>
        <v>30166</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db_custscience_interns.col_18_DB_CUSTBASE_PRODREFRESH_ods_emailopens_t_distinct_values_table_stats (col_id int, distinct_values bigint) Row format delimited Fields terminated by '\t' Lines terminated by '\n'  Stored as textfile ;</v>
      </c>
      <c r="AL29" s="16" t="str">
        <f t="shared" si="11"/>
        <v>insert into table db_custscience_interns.col_18_DB_CUSTBASE_PRODREFRESH_ods_emailopens_t_distinct_values_table_stats select '18' as col_id, count (distinct CRT_TMST ) as distinct_values</v>
      </c>
      <c r="AO29" s="16" t="str">
        <f t="shared" si="6"/>
        <v>insert into table db_custscience_interns.SUMMARY_of_DB_CUSTBASE_PRODREFRESH_ods_emailopens_t_distinct_values_table_stats select col_id, distinct_values from db_custscience_interns.col_18_DB_CUSTBASE_PRODREFRESH_ods_emailopens_t_distinct_values_table_stats ;</v>
      </c>
      <c r="AQ29" s="212" t="s">
        <v>5489</v>
      </c>
      <c r="AR29" s="212">
        <v>9</v>
      </c>
      <c r="AS29" s="212">
        <v>9146</v>
      </c>
      <c r="AU29" s="16" t="str">
        <f t="shared" si="7"/>
        <v>drop table db_custscience_interns.col_18_DB_CUSTBASE_PRODREFRESH_ods_emailopens_t_distinct_values_table_stats;</v>
      </c>
      <c r="AW29" s="16" t="str">
        <f t="shared" si="12"/>
        <v>create table db_custscience_interns.col_18_DB_CUSTBASE_PRODREFRESH_ods_emailopens_t_null_value_count_table_stats (col_id int, null_value_count bigint) Row format delimited Fields terminated by '\t' Lines terminated by '\n'  Stored as textfile ;</v>
      </c>
      <c r="AZ29" s="16" t="str">
        <f t="shared" si="13"/>
        <v xml:space="preserve">insert into table db_custscience_interns.col_18_DB_CUSTBASE_PRODREFRESH_ods_emailopens_t_null_value_count_table_stats select '18' as col_id, count (sskey) as null_value_count where CRT_TMST  IS NULL </v>
      </c>
      <c r="BC29" s="16" t="str">
        <f t="shared" si="14"/>
        <v>insert into table db_custscience_interns.SUMMARY_of_DB_CUSTBASE_PRODREFRESH_ods_emailopens_t_null_value_count_table_stats select col_id, null_value_count from db_custscience_interns.col_18_DB_CUSTBASE_PRODREFRESH_ods_emailopens_t_null_value_count_table_stats ;</v>
      </c>
      <c r="BE29" s="212" t="s">
        <v>5490</v>
      </c>
      <c r="BF29" s="212">
        <v>9</v>
      </c>
      <c r="BG29" s="212">
        <v>178348902</v>
      </c>
      <c r="BI29" s="16" t="str">
        <f t="shared" si="15"/>
        <v>drop table db_custscience_interns.col_18_DB_CUSTBASE_PRODREFRESH_ods_emailopens_t_null_value_count_table_stats ;</v>
      </c>
    </row>
    <row r="30" spans="1:61">
      <c r="A30" t="s">
        <v>5491</v>
      </c>
      <c r="B30" s="16" t="str">
        <f t="shared" si="0"/>
        <v>updt_tmst           string </v>
      </c>
      <c r="C30" s="20">
        <f t="shared" si="8"/>
        <v>10</v>
      </c>
      <c r="D30" s="20">
        <f t="shared" si="9"/>
        <v>12</v>
      </c>
      <c r="E30" s="20"/>
      <c r="F30" s="20"/>
      <c r="G30" s="16" t="str">
        <f t="shared" si="1"/>
        <v>UPDT_TMST</v>
      </c>
      <c r="H30" s="16" t="str">
        <f t="shared" si="2"/>
        <v>        string </v>
      </c>
      <c r="I30" s="246">
        <v>19</v>
      </c>
      <c r="J30" s="260">
        <f t="shared" si="3"/>
        <v>30166</v>
      </c>
      <c r="K30" s="260">
        <f t="shared" si="4"/>
        <v>0</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db_custscience_interns.col_19_DB_CUSTBASE_PRODREFRESH_ods_emailopens_t_distinct_values_table_stats (col_id int, distinct_values bigint) Row format delimited Fields terminated by '\t' Lines terminated by '\n'  Stored as textfile ;</v>
      </c>
      <c r="AL30" s="16" t="str">
        <f t="shared" si="11"/>
        <v>insert into table db_custscience_interns.col_19_DB_CUSTBASE_PRODREFRESH_ods_emailopens_t_distinct_values_table_stats select '19' as col_id, count (distinct UPDT_TMST) as distinct_values</v>
      </c>
      <c r="AO30" s="16" t="str">
        <f t="shared" si="6"/>
        <v>insert into table db_custscience_interns.SUMMARY_of_DB_CUSTBASE_PRODREFRESH_ods_emailopens_t_distinct_values_table_stats select col_id, distinct_values from db_custscience_interns.col_19_DB_CUSTBASE_PRODREFRESH_ods_emailopens_t_distinct_values_table_stats ;</v>
      </c>
      <c r="AQ30" s="212" t="s">
        <v>5419</v>
      </c>
      <c r="AR30" s="212">
        <v>10</v>
      </c>
      <c r="AS30" s="212">
        <v>1</v>
      </c>
      <c r="AU30" s="16" t="str">
        <f t="shared" si="7"/>
        <v>drop table db_custscience_interns.col_19_DB_CUSTBASE_PRODREFRESH_ods_emailopens_t_distinct_values_table_stats;</v>
      </c>
      <c r="AW30" s="16" t="str">
        <f t="shared" si="12"/>
        <v>create table db_custscience_interns.col_19_DB_CUSTBASE_PRODREFRESH_ods_emailopens_t_null_value_count_table_stats (col_id int, null_value_count bigint) Row format delimited Fields terminated by '\t' Lines terminated by '\n'  Stored as textfile ;</v>
      </c>
      <c r="AZ30" s="16" t="str">
        <f t="shared" si="13"/>
        <v xml:space="preserve">insert into table db_custscience_interns.col_19_DB_CUSTBASE_PRODREFRESH_ods_emailopens_t_null_value_count_table_stats select '19' as col_id, count (sskey) as null_value_count where UPDT_TMST IS NULL </v>
      </c>
      <c r="BC30" s="16" t="str">
        <f t="shared" si="14"/>
        <v>insert into table db_custscience_interns.SUMMARY_of_DB_CUSTBASE_PRODREFRESH_ods_emailopens_t_null_value_count_table_stats select col_id, null_value_count from db_custscience_interns.col_19_DB_CUSTBASE_PRODREFRESH_ods_emailopens_t_null_value_count_table_stats ;</v>
      </c>
      <c r="BE30" s="212" t="s">
        <v>5492</v>
      </c>
      <c r="BF30" s="212">
        <v>10</v>
      </c>
      <c r="BG30" s="212">
        <v>2079269628</v>
      </c>
      <c r="BI30" s="16" t="str">
        <f t="shared" si="15"/>
        <v>drop table db_custscience_interns.col_19_DB_CUSTBASE_PRODREFRESH_ods_emailopens_t_null_value_count_table_stats ;</v>
      </c>
    </row>
    <row r="31" spans="1:61">
      <c r="AL31" t="s">
        <v>4089</v>
      </c>
      <c r="AZ31" t="s">
        <v>4089</v>
      </c>
    </row>
    <row r="32" spans="1:61" ht="409.5">
      <c r="A32" s="262" t="s">
        <v>5493</v>
      </c>
    </row>
    <row r="33" spans="1:1">
      <c r="A33" s="263" t="s">
        <v>5494</v>
      </c>
    </row>
  </sheetData>
  <mergeCells count="5">
    <mergeCell ref="G1:J1"/>
    <mergeCell ref="H3:L3"/>
    <mergeCell ref="H4:L4"/>
    <mergeCell ref="H5:L5"/>
    <mergeCell ref="H6:L6"/>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9"/>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ODS_EML_SRC_T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DB_CUSTBASE_PRODREFRESH.ods_eml_src_t limit 10000;'&gt;DB_CUSTBASE_PRODREFRESH.ods_eml_src_t_10k_sample.txt;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ods_eml_src_t</v>
      </c>
      <c r="I5" s="474" t="e">
        <f>RIGHT(I6,(LEN(I6)-(FIND(".",I6))))</f>
        <v>#VALUE!</v>
      </c>
      <c r="J5" s="474" t="e">
        <f>RIGHT(J6,(LEN(J6)-(FIND(".",J6))))</f>
        <v>#VALUE!</v>
      </c>
      <c r="K5" s="474"/>
      <c r="L5" s="474" t="e">
        <f>RIGHT(L6,(LEN(L6)-(FIND(".",L6))))</f>
        <v>#VALUE!</v>
      </c>
      <c r="M5" s="219"/>
      <c r="AL5" s="60" t="s">
        <v>5495</v>
      </c>
      <c r="AZ5" s="60" t="s">
        <v>5496</v>
      </c>
    </row>
    <row r="6" spans="1:65">
      <c r="G6" s="3" t="s">
        <v>90</v>
      </c>
      <c r="H6" s="476" t="s">
        <v>4452</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64" t="str">
        <f>"select * from db_custscience_interns.SUMMARY_of_"&amp;$H$4&amp;"_"&amp;$H$5&amp;"_distinct_values_table_stats;"</f>
        <v>select * from db_custscience_interns.SUMMARY_of_DB_CUSTBASE_PRODREFRESH_ods_eml_src_t_distinct_values_table_stats;</v>
      </c>
      <c r="BE8" s="209" t="str">
        <f>"select * from db_custscience_interns.SUMMARY_of_"&amp;$H$4&amp;"_"&amp;$H$5&amp;"_null_value_count_table_stats ;"</f>
        <v>select * from db_custscience_interns.SUMMARY_of_DB_CUSTBASE_PRODREFRESH_ods_eml_src_t_null_value_count_table_stats ;</v>
      </c>
    </row>
    <row r="9" spans="1:65">
      <c r="A9" t="s">
        <v>5497</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DB_CUSTBASE_PRODREFRESH.ods_eml_src_t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db_custscience_interns.SUMMARY_of_DB_CUSTBASE_PRODREFRESH_ods_eml_src_t_distinct_values_table_stats (col_id int, distinct_values bigint) Row format delimited Fields terminated by '\t' Lines terminated by '\n'  Stored as textfile ;</v>
      </c>
      <c r="AZ11" s="209" t="str">
        <f>"from "&amp;$H$6</f>
        <v>from DB_CUSTBASE_PRODREFRESH.ods_eml_src_t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db_custscience_interns.SUMMARY_of_DB_CUSTBASE_PRODREFRESH_ods_eml_src_t_null_value_count_table_stats (col_id int, null_value_count bigint) Row format delimited Fields terminated by '\t' Lines terminated by '\n'  Stored as textfile ;</v>
      </c>
      <c r="BE11" s="212" t="s">
        <v>2</v>
      </c>
    </row>
    <row r="12" spans="1:65">
      <c r="A12" t="s">
        <v>5444</v>
      </c>
      <c r="B12" s="16" t="str">
        <f t="shared" ref="B12:B26" si="0">TRIM(A12)</f>
        <v>email_key           bigint                                  </v>
      </c>
      <c r="C12" s="20">
        <f>SEARCH(" ",B12)</f>
        <v>10</v>
      </c>
      <c r="D12" s="20">
        <f>IFERROR(SEARCH(" ",B12,C12+1),0)</f>
        <v>12</v>
      </c>
      <c r="E12" s="20">
        <f>LEN(B12)</f>
        <v>60</v>
      </c>
      <c r="F12" s="20"/>
      <c r="G12" s="16" t="str">
        <f t="shared" ref="G12:G26" si="1">UPPER(LEFT(B12,C12-1))</f>
        <v>EMAIL_KEY</v>
      </c>
      <c r="H12" s="16" t="str">
        <f t="shared" ref="H12:H26" si="2">TRIM(RIGHT(A12,LEN(A12) - (C12+1)))</f>
        <v>        bigint                                  </v>
      </c>
      <c r="I12" s="246">
        <v>1</v>
      </c>
      <c r="J12" s="260">
        <f t="shared" ref="J12:J26" si="3">VLOOKUP($I12,$AR:$AS,2,FALSE)</f>
        <v>120589850</v>
      </c>
      <c r="K12" s="260">
        <f t="shared" ref="K12:K26"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26"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db_custscience_interns.col_1_DB_CUSTBASE_PRODREFRESH_ods_eml_src_t_distinct_values_table_stats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db_custscience_interns.col_1_DB_CUSTBASE_PRODREFRESH_ods_eml_src_t_distinct_values_table_stats select '1' as col_id, count (distinct EMAIL_KEY) as distinct_values</v>
      </c>
      <c r="AO12" s="16" t="str">
        <f t="shared" ref="AO12:AO26"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db_custscience_interns.SUMMARY_of_DB_CUSTBASE_PRODREFRESH_ods_eml_src_t_distinct_values_table_stats select col_id, distinct_values from db_custscience_interns.col_1_DB_CUSTBASE_PRODREFRESH_ods_eml_src_t_distinct_values_table_stats ;</v>
      </c>
      <c r="AQ12" s="212" t="s">
        <v>5498</v>
      </c>
      <c r="AR12" s="212">
        <v>1</v>
      </c>
      <c r="AS12" s="212">
        <v>120589850</v>
      </c>
      <c r="AU12" s="16" t="str">
        <f t="shared" ref="AU12:AU26" si="7">"drop table db_custscience_interns."&amp;$AH12&amp;"_"&amp;$H$4&amp;"_"&amp;$H$5&amp;"_distinct_values_table_stats;"</f>
        <v>drop table db_custscience_interns.col_1_DB_CUSTBASE_PRODREFRESH_ods_eml_src_t_distinct_values_table_stats;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db_custscience_interns.col_1_DB_CUSTBASE_PRODREFRESH_ods_eml_src_t_null_value_count_table_stats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(src_cust_key) as null_value_count where "&amp;$G12&amp;" IS NULL "</f>
        <v xml:space="preserve">insert into table db_custscience_interns.col_1_DB_CUSTBASE_PRODREFRESH_ods_eml_src_t_null_value_count_table_stats select '1' as col_id, count (src_cust_key) as null_value_count where EMAIL_KEY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db_custscience_interns.SUMMARY_of_DB_CUSTBASE_PRODREFRESH_ods_eml_src_t_null_value_count_table_stats select col_id, null_value_count from db_custscience_interns.col_1_DB_CUSTBASE_PRODREFRESH_ods_eml_src_t_null_value_count_table_stats ;</v>
      </c>
      <c r="BE12" s="212" t="s">
        <v>5214</v>
      </c>
      <c r="BF12" s="212">
        <v>1</v>
      </c>
      <c r="BG12" s="212">
        <v>0</v>
      </c>
      <c r="BI12" s="16" t="str">
        <f>"drop table db_custscience_interns."&amp;$AH12&amp;"_"&amp;$H$4&amp;"_"&amp;$H$5&amp;"_null_value_count_table_stats ;"</f>
        <v>drop table db_custscience_interns.col_1_DB_CUSTBASE_PRODREFRESH_ods_eml_src_t_null_value_count_table_stats ;</v>
      </c>
    </row>
    <row r="13" spans="1:65">
      <c r="A13" t="s">
        <v>5499</v>
      </c>
      <c r="B13" s="16" t="str">
        <f t="shared" si="0"/>
        <v>src_cust_key        bigint                                  </v>
      </c>
      <c r="C13" s="20">
        <f t="shared" ref="C13:C26" si="8">SEARCH(" ",B13)</f>
        <v>14</v>
      </c>
      <c r="D13" s="20">
        <f t="shared" ref="D13:D26" si="9">IFERROR(SEARCH(" ",B13,C13+1),0)</f>
        <v>16</v>
      </c>
      <c r="E13" s="20"/>
      <c r="F13" s="20"/>
      <c r="G13" s="16" t="str">
        <f t="shared" si="1"/>
        <v>SRC_CUST_KEY </v>
      </c>
      <c r="H13" s="16" t="str">
        <f t="shared" si="2"/>
        <v>    bigint                                  </v>
      </c>
      <c r="I13" s="246">
        <v>2</v>
      </c>
      <c r="J13" s="260">
        <f t="shared" si="3"/>
        <v>363886258</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6" si="10">"col_"&amp;I13</f>
        <v>col_2</v>
      </c>
      <c r="AI13" s="196" t="str">
        <f t="shared" si="5"/>
        <v>create table db_custscience_interns.col_2_DB_CUSTBASE_PRODREFRESH_ods_eml_src_t_distinct_values_table_stats (col_id int, distinct_values bigint) Row format delimited Fields terminated by '\t' Lines terminated by '\n'  Stored as textfile ;</v>
      </c>
      <c r="AL13" s="16" t="str">
        <f t="shared" ref="AL13:AL26" si="11">"insert into table "&amp;"db_custscience_interns."&amp;$AH13&amp;"_"&amp;$H$4&amp;"_"&amp;$H$5&amp;"_distinct_values_table_stats select "&amp;"'"&amp;$I13&amp;"'"&amp;" as col_id, count (distinct "&amp;$G13&amp;") as distinct_values"</f>
        <v>insert into table db_custscience_interns.col_2_DB_CUSTBASE_PRODREFRESH_ods_eml_src_t_distinct_values_table_stats select '2' as col_id, count (distinct SRC_CUST_KEY ) as distinct_values</v>
      </c>
      <c r="AO13" s="16" t="str">
        <f t="shared" si="6"/>
        <v>insert into table db_custscience_interns.SUMMARY_of_DB_CUSTBASE_PRODREFRESH_ods_eml_src_t_distinct_values_table_stats select col_id, distinct_values from db_custscience_interns.col_2_DB_CUSTBASE_PRODREFRESH_ods_eml_src_t_distinct_values_table_stats ;</v>
      </c>
      <c r="AQ13" s="212" t="s">
        <v>5500</v>
      </c>
      <c r="AR13" s="212">
        <v>2</v>
      </c>
      <c r="AS13" s="212">
        <v>363886258</v>
      </c>
      <c r="AU13" s="16" t="str">
        <f t="shared" si="7"/>
        <v>drop table db_custscience_interns.col_2_DB_CUSTBASE_PRODREFRESH_ods_eml_src_t_distinct_values_table_stats;</v>
      </c>
      <c r="AW13" s="16" t="str">
        <f t="shared" ref="AW13:AW26"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db_custscience_interns.col_2_DB_CUSTBASE_PRODREFRESH_ods_eml_src_t_null_value_count_table_stats (col_id int, null_value_count bigint) Row format delimited Fields terminated by '\t' Lines terminated by '\n'  Stored as textfile ;</v>
      </c>
      <c r="AZ13" s="16" t="str">
        <f t="shared" ref="AZ13:AZ25" si="13">"insert into table "&amp;"db_custscience_interns."&amp;$AH13&amp;"_"&amp;$H$4&amp;"_"&amp;$H$5&amp;"_null_value_count_table_stats select "&amp;"'"&amp;$I13&amp;"'"&amp;" as col_id, count (src_cust_key) as null_value_count where "&amp;$G13&amp;" IS NULL "</f>
        <v xml:space="preserve">insert into table db_custscience_interns.col_2_DB_CUSTBASE_PRODREFRESH_ods_eml_src_t_null_value_count_table_stats select '2' as col_id, count (src_cust_key) as null_value_count where SRC_CUST_KEY  IS NULL </v>
      </c>
      <c r="BC13" s="16" t="str">
        <f t="shared" ref="BC13:BC26"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db_custscience_interns.SUMMARY_of_DB_CUSTBASE_PRODREFRESH_ods_eml_src_t_null_value_count_table_stats select col_id, null_value_count from db_custscience_interns.col_2_DB_CUSTBASE_PRODREFRESH_ods_eml_src_t_null_value_count_table_stats ;</v>
      </c>
      <c r="BE13" s="212" t="s">
        <v>5225</v>
      </c>
      <c r="BF13" s="212">
        <v>2</v>
      </c>
      <c r="BG13" s="212">
        <v>0</v>
      </c>
      <c r="BI13" s="16" t="str">
        <f t="shared" ref="BI13:BI26" si="15">"drop table db_custscience_interns."&amp;$AH13&amp;"_"&amp;$H$4&amp;"_"&amp;$H$5&amp;"_null_value_count_table_stats ;"</f>
        <v>drop table db_custscience_interns.col_2_DB_CUSTBASE_PRODREFRESH_ods_eml_src_t_null_value_count_table_stats ;</v>
      </c>
    </row>
    <row r="14" spans="1:65">
      <c r="A14" t="s">
        <v>4677</v>
      </c>
      <c r="B14" s="16" t="str">
        <f t="shared" si="0"/>
        <v>cust_key            bigint                                  </v>
      </c>
      <c r="C14" s="20">
        <f t="shared" si="8"/>
        <v>10</v>
      </c>
      <c r="D14" s="20">
        <f t="shared" si="9"/>
        <v>12</v>
      </c>
      <c r="E14" s="20"/>
      <c r="F14" s="20"/>
      <c r="G14" s="16" t="str">
        <f t="shared" si="1"/>
        <v>CUST_KEY </v>
      </c>
      <c r="H14" s="16" t="str">
        <f t="shared" si="2"/>
        <v>        bigint                                  </v>
      </c>
      <c r="I14" s="246">
        <v>3</v>
      </c>
      <c r="J14" s="260">
        <f t="shared" si="3"/>
        <v>102309738</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db_custscience_interns.col_3_DB_CUSTBASE_PRODREFRESH_ods_eml_src_t_distinct_values_table_stats (col_id int, distinct_values bigint) Row format delimited Fields terminated by '\t' Lines terminated by '\n'  Stored as textfile ;</v>
      </c>
      <c r="AL14" s="16" t="str">
        <f t="shared" si="11"/>
        <v>insert into table db_custscience_interns.col_3_DB_CUSTBASE_PRODREFRESH_ods_eml_src_t_distinct_values_table_stats select '3' as col_id, count (distinct CUST_KEY ) as distinct_values</v>
      </c>
      <c r="AO14" s="16" t="str">
        <f t="shared" si="6"/>
        <v>insert into table db_custscience_interns.SUMMARY_of_DB_CUSTBASE_PRODREFRESH_ods_eml_src_t_distinct_values_table_stats select col_id, distinct_values from db_custscience_interns.col_3_DB_CUSTBASE_PRODREFRESH_ods_eml_src_t_distinct_values_table_stats ;</v>
      </c>
      <c r="AQ14" s="212" t="s">
        <v>5501</v>
      </c>
      <c r="AR14" s="212">
        <v>11</v>
      </c>
      <c r="AS14" s="212">
        <v>23</v>
      </c>
      <c r="AU14" s="16" t="str">
        <f t="shared" si="7"/>
        <v>drop table db_custscience_interns.col_3_DB_CUSTBASE_PRODREFRESH_ods_eml_src_t_distinct_values_table_stats;</v>
      </c>
      <c r="AW14" s="16" t="str">
        <f t="shared" si="12"/>
        <v>create table db_custscience_interns.col_3_DB_CUSTBASE_PRODREFRESH_ods_eml_src_t_null_value_count_table_stats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db_custscience_interns.col_3_DB_CUSTBASE_PRODREFRESH_ods_eml_src_t_null_value_count_table_stats select '3' as col_id, count (src_cust_key) as null_value_count where CUST_KEY  IS NULL </v>
      </c>
      <c r="BC14" s="16" t="str">
        <f t="shared" si="14"/>
        <v>insert into table db_custscience_interns.SUMMARY_of_DB_CUSTBASE_PRODREFRESH_ods_eml_src_t_null_value_count_table_stats select col_id, null_value_count from db_custscience_interns.col_3_DB_CUSTBASE_PRODREFRESH_ods_eml_src_t_null_value_count_table_stats ;</v>
      </c>
      <c r="BE14" s="212" t="s">
        <v>5236</v>
      </c>
      <c r="BF14" s="212">
        <v>11</v>
      </c>
      <c r="BG14" s="212">
        <v>0</v>
      </c>
      <c r="BI14" s="16" t="str">
        <f t="shared" si="15"/>
        <v>drop table db_custscience_interns.col_3_DB_CUSTBASE_PRODREFRESH_ods_eml_src_t_null_value_count_table_stats ;</v>
      </c>
    </row>
    <row r="15" spans="1:65">
      <c r="A15" t="s">
        <v>5216</v>
      </c>
      <c r="B15" s="16" t="str">
        <f t="shared" si="0"/>
        <v>brand               string                                  </v>
      </c>
      <c r="C15" s="20">
        <f t="shared" si="8"/>
        <v>6</v>
      </c>
      <c r="D15" s="20">
        <f t="shared" si="9"/>
        <v>8</v>
      </c>
      <c r="E15" s="20"/>
      <c r="F15" s="20"/>
      <c r="G15" s="16" t="str">
        <f t="shared" si="1"/>
        <v>BRAND</v>
      </c>
      <c r="H15" s="16" t="str">
        <f t="shared" si="2"/>
        <v>            string                                  </v>
      </c>
      <c r="I15" s="246">
        <v>4</v>
      </c>
      <c r="J15" s="260">
        <f t="shared" si="3"/>
        <v>7</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db_custscience_interns.col_4_DB_CUSTBASE_PRODREFRESH_ods_eml_src_t_distinct_values_table_stats (col_id int, distinct_values bigint) Row format delimited Fields terminated by '\t' Lines terminated by '\n'  Stored as textfile ;</v>
      </c>
      <c r="AL15" s="16" t="str">
        <f t="shared" si="11"/>
        <v>insert into table db_custscience_interns.col_4_DB_CUSTBASE_PRODREFRESH_ods_eml_src_t_distinct_values_table_stats select '4' as col_id, count (distinct BRAND) as distinct_values</v>
      </c>
      <c r="AO15" s="16" t="str">
        <f t="shared" si="6"/>
        <v>insert into table db_custscience_interns.SUMMARY_of_DB_CUSTBASE_PRODREFRESH_ods_eml_src_t_distinct_values_table_stats select col_id, distinct_values from db_custscience_interns.col_4_DB_CUSTBASE_PRODREFRESH_ods_eml_src_t_distinct_values_table_stats ;</v>
      </c>
      <c r="AQ15" s="212" t="s">
        <v>5502</v>
      </c>
      <c r="AR15" s="212">
        <v>12</v>
      </c>
      <c r="AS15" s="212">
        <v>7</v>
      </c>
      <c r="AU15" s="16" t="str">
        <f t="shared" si="7"/>
        <v>drop table db_custscience_interns.col_4_DB_CUSTBASE_PRODREFRESH_ods_eml_src_t_distinct_values_table_stats;</v>
      </c>
      <c r="AW15" s="16" t="str">
        <f t="shared" si="12"/>
        <v>create table db_custscience_interns.col_4_DB_CUSTBASE_PRODREFRESH_ods_eml_src_t_null_value_count_table_stats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db_custscience_interns.col_4_DB_CUSTBASE_PRODREFRESH_ods_eml_src_t_null_value_count_table_stats select '4' as col_id, count (src_cust_key) as null_value_count where BRAND IS NULL </v>
      </c>
      <c r="BC15" s="16" t="str">
        <f t="shared" si="14"/>
        <v>insert into table db_custscience_interns.SUMMARY_of_DB_CUSTBASE_PRODREFRESH_ods_eml_src_t_null_value_count_table_stats select col_id, null_value_count from db_custscience_interns.col_4_DB_CUSTBASE_PRODREFRESH_ods_eml_src_t_null_value_count_table_stats ;</v>
      </c>
      <c r="BE15" s="212" t="s">
        <v>4598</v>
      </c>
      <c r="BF15" s="212">
        <v>12</v>
      </c>
      <c r="BG15" s="212">
        <v>0</v>
      </c>
      <c r="BI15" s="16" t="str">
        <f t="shared" si="15"/>
        <v>drop table db_custscience_interns.col_4_DB_CUSTBASE_PRODREFRESH_ods_eml_src_t_null_value_count_table_stats ;</v>
      </c>
    </row>
    <row r="16" spans="1:65">
      <c r="A16" t="s">
        <v>5503</v>
      </c>
      <c r="B16" s="16" t="str">
        <f t="shared" si="0"/>
        <v>email_source_cd     bigint                                  </v>
      </c>
      <c r="C16" s="20">
        <f t="shared" si="8"/>
        <v>16</v>
      </c>
      <c r="D16" s="20">
        <f t="shared" si="9"/>
        <v>18</v>
      </c>
      <c r="E16" s="20"/>
      <c r="F16" s="20"/>
      <c r="G16" s="16" t="str">
        <f t="shared" si="1"/>
        <v>EMAIL_SOURCE_CD</v>
      </c>
      <c r="H16" s="16" t="str">
        <f t="shared" si="2"/>
        <v>  bigint                                  </v>
      </c>
      <c r="I16" s="246">
        <v>5</v>
      </c>
      <c r="J16" s="260">
        <f t="shared" si="3"/>
        <v>14</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db_custscience_interns.col_5_DB_CUSTBASE_PRODREFRESH_ods_eml_src_t_distinct_values_table_stats (col_id int, distinct_values bigint) Row format delimited Fields terminated by '\t' Lines terminated by '\n'  Stored as textfile ;</v>
      </c>
      <c r="AL16" s="16" t="str">
        <f t="shared" si="11"/>
        <v>insert into table db_custscience_interns.col_5_DB_CUSTBASE_PRODREFRESH_ods_eml_src_t_distinct_values_table_stats select '5' as col_id, count (distinct EMAIL_SOURCE_CD) as distinct_values</v>
      </c>
      <c r="AO16" s="16" t="str">
        <f t="shared" si="6"/>
        <v>insert into table db_custscience_interns.SUMMARY_of_DB_CUSTBASE_PRODREFRESH_ods_eml_src_t_distinct_values_table_stats select col_id, distinct_values from db_custscience_interns.col_5_DB_CUSTBASE_PRODREFRESH_ods_eml_src_t_distinct_values_table_stats ;</v>
      </c>
      <c r="AQ16" s="212" t="s">
        <v>5504</v>
      </c>
      <c r="AR16" s="212">
        <v>13</v>
      </c>
      <c r="AS16" s="212">
        <v>146</v>
      </c>
      <c r="AU16" s="16" t="str">
        <f t="shared" si="7"/>
        <v>drop table db_custscience_interns.col_5_DB_CUSTBASE_PRODREFRESH_ods_eml_src_t_distinct_values_table_stats;</v>
      </c>
      <c r="AW16" s="16" t="str">
        <f t="shared" si="12"/>
        <v>create table db_custscience_interns.col_5_DB_CUSTBASE_PRODREFRESH_ods_eml_src_t_null_value_count_table_stats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db_custscience_interns.col_5_DB_CUSTBASE_PRODREFRESH_ods_eml_src_t_null_value_count_table_stats select '5' as col_id, count (src_cust_key) as null_value_count where EMAIL_SOURCE_CD IS NULL </v>
      </c>
      <c r="BC16" s="16" t="str">
        <f t="shared" si="14"/>
        <v>insert into table db_custscience_interns.SUMMARY_of_DB_CUSTBASE_PRODREFRESH_ods_eml_src_t_null_value_count_table_stats select col_id, null_value_count from db_custscience_interns.col_5_DB_CUSTBASE_PRODREFRESH_ods_eml_src_t_null_value_count_table_stats ;</v>
      </c>
      <c r="BE16" s="212" t="s">
        <v>5257</v>
      </c>
      <c r="BF16" s="212">
        <v>13</v>
      </c>
      <c r="BG16" s="212">
        <v>0</v>
      </c>
      <c r="BI16" s="16" t="str">
        <f t="shared" si="15"/>
        <v>drop table db_custscience_interns.col_5_DB_CUSTBASE_PRODREFRESH_ods_eml_src_t_null_value_count_table_stats ;</v>
      </c>
    </row>
    <row r="17" spans="1:61">
      <c r="A17" t="s">
        <v>5505</v>
      </c>
      <c r="B17" s="16" t="str">
        <f t="shared" si="0"/>
        <v>source_cd_key       bigint                                  </v>
      </c>
      <c r="C17" s="20">
        <f t="shared" si="8"/>
        <v>14</v>
      </c>
      <c r="D17" s="20">
        <f t="shared" si="9"/>
        <v>16</v>
      </c>
      <c r="E17" s="20"/>
      <c r="F17" s="20"/>
      <c r="G17" s="16" t="str">
        <f t="shared" si="1"/>
        <v>SOURCE_CD_KEY</v>
      </c>
      <c r="H17" s="16" t="str">
        <f t="shared" si="2"/>
        <v>    bigint                                  </v>
      </c>
      <c r="I17" s="246">
        <v>6</v>
      </c>
      <c r="J17" s="260">
        <f t="shared" si="3"/>
        <v>199521</v>
      </c>
      <c r="K17" s="260">
        <f t="shared" si="4"/>
        <v>12</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db_custscience_interns.col_6_DB_CUSTBASE_PRODREFRESH_ods_eml_src_t_distinct_values_table_stats (col_id int, distinct_values bigint) Row format delimited Fields terminated by '\t' Lines terminated by '\n'  Stored as textfile ;</v>
      </c>
      <c r="AL17" s="16" t="str">
        <f t="shared" si="11"/>
        <v>insert into table db_custscience_interns.col_6_DB_CUSTBASE_PRODREFRESH_ods_eml_src_t_distinct_values_table_stats select '6' as col_id, count (distinct SOURCE_CD_KEY) as distinct_values</v>
      </c>
      <c r="AO17" s="16" t="str">
        <f t="shared" si="6"/>
        <v>insert into table db_custscience_interns.SUMMARY_of_DB_CUSTBASE_PRODREFRESH_ods_eml_src_t_distinct_values_table_stats select col_id, distinct_values from db_custscience_interns.col_6_DB_CUSTBASE_PRODREFRESH_ods_eml_src_t_distinct_values_table_stats ;</v>
      </c>
      <c r="AQ17" s="212" t="s">
        <v>5506</v>
      </c>
      <c r="AR17" s="212">
        <v>14</v>
      </c>
      <c r="AS17" s="212">
        <v>8884</v>
      </c>
      <c r="AU17" s="16" t="str">
        <f t="shared" si="7"/>
        <v>drop table db_custscience_interns.col_6_DB_CUSTBASE_PRODREFRESH_ods_eml_src_t_distinct_values_table_stats;</v>
      </c>
      <c r="AW17" s="16" t="str">
        <f t="shared" si="12"/>
        <v>create table db_custscience_interns.col_6_DB_CUSTBASE_PRODREFRESH_ods_eml_src_t_null_value_count_table_stats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db_custscience_interns.col_6_DB_CUSTBASE_PRODREFRESH_ods_eml_src_t_null_value_count_table_stats select '6' as col_id, count (src_cust_key) as null_value_count where SOURCE_CD_KEY IS NULL </v>
      </c>
      <c r="BC17" s="16" t="str">
        <f t="shared" si="14"/>
        <v>insert into table db_custscience_interns.SUMMARY_of_DB_CUSTBASE_PRODREFRESH_ods_eml_src_t_null_value_count_table_stats select col_id, null_value_count from db_custscience_interns.col_6_DB_CUSTBASE_PRODREFRESH_ods_eml_src_t_null_value_count_table_stats ;</v>
      </c>
      <c r="BE17" s="212" t="s">
        <v>5268</v>
      </c>
      <c r="BF17" s="212">
        <v>14</v>
      </c>
      <c r="BG17" s="212">
        <v>0</v>
      </c>
      <c r="BI17" s="16" t="str">
        <f t="shared" si="15"/>
        <v>drop table db_custscience_interns.col_6_DB_CUSTBASE_PRODREFRESH_ods_eml_src_t_null_value_count_table_stats ;</v>
      </c>
    </row>
    <row r="18" spans="1:61">
      <c r="A18" t="s">
        <v>5507</v>
      </c>
      <c r="B18" s="16" t="str">
        <f t="shared" si="0"/>
        <v>email_acquisition_dt string                                  </v>
      </c>
      <c r="C18" s="20">
        <f t="shared" si="8"/>
        <v>21</v>
      </c>
      <c r="D18" s="20">
        <f t="shared" si="9"/>
        <v>28</v>
      </c>
      <c r="E18" s="20"/>
      <c r="F18" s="20"/>
      <c r="G18" s="16" t="str">
        <f t="shared" si="1"/>
        <v>EMAIL_ACQUISITION_DT</v>
      </c>
      <c r="H18" s="16" t="str">
        <f t="shared" si="2"/>
        <v>string                                  </v>
      </c>
      <c r="I18" s="246">
        <v>7</v>
      </c>
      <c r="J18" s="260">
        <f t="shared" si="3"/>
        <v>7218</v>
      </c>
      <c r="K18" s="260">
        <f t="shared" si="4"/>
        <v>56</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db_custscience_interns.col_7_DB_CUSTBASE_PRODREFRESH_ods_eml_src_t_distinct_values_table_stats (col_id int, distinct_values bigint) Row format delimited Fields terminated by '\t' Lines terminated by '\n'  Stored as textfile ;</v>
      </c>
      <c r="AL18" s="16" t="str">
        <f t="shared" si="11"/>
        <v>insert into table db_custscience_interns.col_7_DB_CUSTBASE_PRODREFRESH_ods_eml_src_t_distinct_values_table_stats select '7' as col_id, count (distinct EMAIL_ACQUISITION_DT) as distinct_values</v>
      </c>
      <c r="AO18" s="16" t="str">
        <f t="shared" si="6"/>
        <v>insert into table db_custscience_interns.SUMMARY_of_DB_CUSTBASE_PRODREFRESH_ods_eml_src_t_distinct_values_table_stats select col_id, distinct_values from db_custscience_interns.col_7_DB_CUSTBASE_PRODREFRESH_ods_eml_src_t_distinct_values_table_stats ;</v>
      </c>
      <c r="AQ18" s="212" t="s">
        <v>5508</v>
      </c>
      <c r="AR18" s="212">
        <v>15</v>
      </c>
      <c r="AS18" s="212">
        <v>8884</v>
      </c>
      <c r="AU18" s="16" t="str">
        <f t="shared" si="7"/>
        <v>drop table db_custscience_interns.col_7_DB_CUSTBASE_PRODREFRESH_ods_eml_src_t_distinct_values_table_stats;</v>
      </c>
      <c r="AW18" s="16" t="str">
        <f t="shared" si="12"/>
        <v>create table db_custscience_interns.col_7_DB_CUSTBASE_PRODREFRESH_ods_eml_src_t_null_value_count_table_stats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db_custscience_interns.col_7_DB_CUSTBASE_PRODREFRESH_ods_eml_src_t_null_value_count_table_stats select '7' as col_id, count (src_cust_key) as null_value_count where EMAIL_ACQUISITION_DT IS NULL </v>
      </c>
      <c r="BC18" s="16" t="str">
        <f t="shared" si="14"/>
        <v>insert into table db_custscience_interns.SUMMARY_of_DB_CUSTBASE_PRODREFRESH_ods_eml_src_t_null_value_count_table_stats select col_id, null_value_count from db_custscience_interns.col_7_DB_CUSTBASE_PRODREFRESH_ods_eml_src_t_null_value_count_table_stats ;</v>
      </c>
      <c r="BE18" s="212" t="s">
        <v>4631</v>
      </c>
      <c r="BF18" s="212">
        <v>15</v>
      </c>
      <c r="BG18" s="212">
        <v>0</v>
      </c>
      <c r="BI18" s="16" t="str">
        <f t="shared" si="15"/>
        <v>drop table db_custscience_interns.col_7_DB_CUSTBASE_PRODREFRESH_ods_eml_src_t_null_value_count_table_stats ;</v>
      </c>
    </row>
    <row r="19" spans="1:61">
      <c r="A19" t="s">
        <v>5509</v>
      </c>
      <c r="B19" s="16" t="str">
        <f t="shared" si="0"/>
        <v>email_opt_out_ind   string                                  </v>
      </c>
      <c r="C19" s="20">
        <f t="shared" si="8"/>
        <v>18</v>
      </c>
      <c r="D19" s="20">
        <f t="shared" si="9"/>
        <v>20</v>
      </c>
      <c r="E19" s="20"/>
      <c r="F19" s="20"/>
      <c r="G19" s="16" t="str">
        <f t="shared" si="1"/>
        <v>EMAIL_OPT_OUT_IND</v>
      </c>
      <c r="H19" s="16" t="str">
        <f t="shared" si="2"/>
        <v>string                                  </v>
      </c>
      <c r="I19" s="246">
        <v>8</v>
      </c>
      <c r="J19" s="260">
        <f t="shared" si="3"/>
        <v>0</v>
      </c>
      <c r="K19" s="260">
        <f t="shared" si="4"/>
        <v>385039751</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db_custscience_interns.col_8_DB_CUSTBASE_PRODREFRESH_ods_eml_src_t_distinct_values_table_stats (col_id int, distinct_values bigint) Row format delimited Fields terminated by '\t' Lines terminated by '\n'  Stored as textfile ;</v>
      </c>
      <c r="AL19" s="16" t="str">
        <f t="shared" si="11"/>
        <v>insert into table db_custscience_interns.col_8_DB_CUSTBASE_PRODREFRESH_ods_eml_src_t_distinct_values_table_stats select '8' as col_id, count (distinct EMAIL_OPT_OUT_IND) as distinct_values</v>
      </c>
      <c r="AO19" s="16" t="str">
        <f t="shared" si="6"/>
        <v>insert into table db_custscience_interns.SUMMARY_of_DB_CUSTBASE_PRODREFRESH_ods_eml_src_t_distinct_values_table_stats select col_id, distinct_values from db_custscience_interns.col_8_DB_CUSTBASE_PRODREFRESH_ods_eml_src_t_distinct_values_table_stats ;</v>
      </c>
      <c r="AQ19" s="212" t="s">
        <v>5510</v>
      </c>
      <c r="AR19" s="212">
        <v>3</v>
      </c>
      <c r="AS19" s="212">
        <v>102309738</v>
      </c>
      <c r="AU19" s="16" t="str">
        <f t="shared" si="7"/>
        <v>drop table db_custscience_interns.col_8_DB_CUSTBASE_PRODREFRESH_ods_eml_src_t_distinct_values_table_stats;</v>
      </c>
      <c r="AW19" s="16" t="str">
        <f t="shared" si="12"/>
        <v>create table db_custscience_interns.col_8_DB_CUSTBASE_PRODREFRESH_ods_eml_src_t_null_value_count_table_stats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db_custscience_interns.col_8_DB_CUSTBASE_PRODREFRESH_ods_eml_src_t_null_value_count_table_stats select '8' as col_id, count (src_cust_key) as null_value_count where EMAIL_OPT_OUT_IND IS NULL </v>
      </c>
      <c r="BC19" s="16" t="str">
        <f t="shared" si="14"/>
        <v>insert into table db_custscience_interns.SUMMARY_of_DB_CUSTBASE_PRODREFRESH_ods_eml_src_t_null_value_count_table_stats select col_id, null_value_count from db_custscience_interns.col_8_DB_CUSTBASE_PRODREFRESH_ods_eml_src_t_null_value_count_table_stats ;</v>
      </c>
      <c r="BE19" s="212" t="s">
        <v>4697</v>
      </c>
      <c r="BF19" s="212">
        <v>3</v>
      </c>
      <c r="BG19" s="212">
        <v>0</v>
      </c>
      <c r="BI19" s="16" t="str">
        <f t="shared" si="15"/>
        <v>drop table db_custscience_interns.col_8_DB_CUSTBASE_PRODREFRESH_ods_eml_src_t_null_value_count_table_stats ;</v>
      </c>
    </row>
    <row r="20" spans="1:61">
      <c r="A20" t="s">
        <v>4765</v>
      </c>
      <c r="B20" s="16" t="str">
        <f t="shared" si="0"/>
        <v>ins_dt              string                                  </v>
      </c>
      <c r="C20" s="20">
        <f t="shared" si="8"/>
        <v>8</v>
      </c>
      <c r="D20" s="20">
        <f t="shared" si="9"/>
        <v>10</v>
      </c>
      <c r="E20" s="20"/>
      <c r="F20" s="20"/>
      <c r="G20" s="16" t="str">
        <f t="shared" si="1"/>
        <v>INS_DT </v>
      </c>
      <c r="H20" s="16" t="str">
        <f t="shared" si="2"/>
        <v>          string                                  </v>
      </c>
      <c r="I20" s="246">
        <v>9</v>
      </c>
      <c r="J20" s="260">
        <f t="shared" si="3"/>
        <v>13516</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db_custscience_interns.col_9_DB_CUSTBASE_PRODREFRESH_ods_eml_src_t_distinct_values_table_stats (col_id int, distinct_values bigint) Row format delimited Fields terminated by '\t' Lines terminated by '\n'  Stored as textfile ;</v>
      </c>
      <c r="AL20" s="16" t="str">
        <f t="shared" si="11"/>
        <v>insert into table db_custscience_interns.col_9_DB_CUSTBASE_PRODREFRESH_ods_eml_src_t_distinct_values_table_stats select '9' as col_id, count (distinct INS_DT ) as distinct_values</v>
      </c>
      <c r="AO20" s="16" t="str">
        <f t="shared" si="6"/>
        <v>insert into table db_custscience_interns.SUMMARY_of_DB_CUSTBASE_PRODREFRESH_ods_eml_src_t_distinct_values_table_stats select col_id, distinct_values from db_custscience_interns.col_9_DB_CUSTBASE_PRODREFRESH_ods_eml_src_t_distinct_values_table_stats ;</v>
      </c>
      <c r="AQ20" s="212" t="s">
        <v>5511</v>
      </c>
      <c r="AR20" s="212">
        <v>4</v>
      </c>
      <c r="AS20" s="212">
        <v>7</v>
      </c>
      <c r="AU20" s="16" t="str">
        <f t="shared" si="7"/>
        <v>drop table db_custscience_interns.col_9_DB_CUSTBASE_PRODREFRESH_ods_eml_src_t_distinct_values_table_stats;</v>
      </c>
      <c r="AW20" s="16" t="str">
        <f t="shared" si="12"/>
        <v>create table db_custscience_interns.col_9_DB_CUSTBASE_PRODREFRESH_ods_eml_src_t_null_value_count_table_stats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db_custscience_interns.col_9_DB_CUSTBASE_PRODREFRESH_ods_eml_src_t_null_value_count_table_stats select '9' as col_id, count (src_cust_key) as null_value_count where INS_DT  IS NULL </v>
      </c>
      <c r="BC20" s="16" t="str">
        <f t="shared" si="14"/>
        <v>insert into table db_custscience_interns.SUMMARY_of_DB_CUSTBASE_PRODREFRESH_ods_eml_src_t_null_value_count_table_stats select col_id, null_value_count from db_custscience_interns.col_9_DB_CUSTBASE_PRODREFRESH_ods_eml_src_t_null_value_count_table_stats ;</v>
      </c>
      <c r="BE20" s="212" t="s">
        <v>5403</v>
      </c>
      <c r="BF20" s="212">
        <v>4</v>
      </c>
      <c r="BG20" s="212">
        <v>0</v>
      </c>
      <c r="BI20" s="16" t="str">
        <f t="shared" si="15"/>
        <v>drop table db_custscience_interns.col_9_DB_CUSTBASE_PRODREFRESH_ods_eml_src_t_null_value_count_table_stats ;</v>
      </c>
    </row>
    <row r="21" spans="1:61">
      <c r="A21" t="s">
        <v>5289</v>
      </c>
      <c r="B21" s="16" t="str">
        <f t="shared" si="0"/>
        <v>updt_dt             string                                  </v>
      </c>
      <c r="C21" s="20">
        <f t="shared" si="8"/>
        <v>8</v>
      </c>
      <c r="D21" s="20">
        <f t="shared" si="9"/>
        <v>10</v>
      </c>
      <c r="E21" s="20"/>
      <c r="F21" s="20"/>
      <c r="G21" s="16" t="str">
        <f t="shared" si="1"/>
        <v>UPDT_DT</v>
      </c>
      <c r="H21" s="16" t="str">
        <f t="shared" si="2"/>
        <v>          string                                  </v>
      </c>
      <c r="I21" s="246">
        <v>10</v>
      </c>
      <c r="J21" s="260">
        <f t="shared" si="3"/>
        <v>18366</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db_custscience_interns.col_10_DB_CUSTBASE_PRODREFRESH_ods_eml_src_t_distinct_values_table_stats (col_id int, distinct_values bigint) Row format delimited Fields terminated by '\t' Lines terminated by '\n'  Stored as textfile ;</v>
      </c>
      <c r="AL21" s="16" t="str">
        <f t="shared" si="11"/>
        <v>insert into table db_custscience_interns.col_10_DB_CUSTBASE_PRODREFRESH_ods_eml_src_t_distinct_values_table_stats select '10' as col_id, count (distinct UPDT_DT) as distinct_values</v>
      </c>
      <c r="AO21" s="16" t="str">
        <f t="shared" si="6"/>
        <v>insert into table db_custscience_interns.SUMMARY_of_DB_CUSTBASE_PRODREFRESH_ods_eml_src_t_distinct_values_table_stats select col_id, distinct_values from db_custscience_interns.col_10_DB_CUSTBASE_PRODREFRESH_ods_eml_src_t_distinct_values_table_stats ;</v>
      </c>
      <c r="AQ21" s="212" t="s">
        <v>5512</v>
      </c>
      <c r="AR21" s="212">
        <v>5</v>
      </c>
      <c r="AS21" s="212">
        <v>14</v>
      </c>
      <c r="AU21" s="16" t="str">
        <f t="shared" si="7"/>
        <v>drop table db_custscience_interns.col_10_DB_CUSTBASE_PRODREFRESH_ods_eml_src_t_distinct_values_table_stats;</v>
      </c>
      <c r="AW21" s="16" t="str">
        <f t="shared" si="12"/>
        <v>create table db_custscience_interns.col_10_DB_CUSTBASE_PRODREFRESH_ods_eml_src_t_null_value_count_table_stats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db_custscience_interns.col_10_DB_CUSTBASE_PRODREFRESH_ods_eml_src_t_null_value_count_table_stats select '10' as col_id, count (src_cust_key) as null_value_count where UPDT_DT IS NULL </v>
      </c>
      <c r="BC21" s="16" t="str">
        <f t="shared" si="14"/>
        <v>insert into table db_custscience_interns.SUMMARY_of_DB_CUSTBASE_PRODREFRESH_ods_eml_src_t_null_value_count_table_stats select col_id, null_value_count from db_custscience_interns.col_10_DB_CUSTBASE_PRODREFRESH_ods_eml_src_t_null_value_count_table_stats ;</v>
      </c>
      <c r="BE21" s="212" t="s">
        <v>5309</v>
      </c>
      <c r="BF21" s="212">
        <v>5</v>
      </c>
      <c r="BG21" s="212">
        <v>0</v>
      </c>
      <c r="BI21" s="16" t="str">
        <f t="shared" si="15"/>
        <v>drop table db_custscience_interns.col_10_DB_CUSTBASE_PRODREFRESH_ods_eml_src_t_null_value_count_table_stats ;</v>
      </c>
    </row>
    <row r="22" spans="1:61">
      <c r="A22" t="s">
        <v>5300</v>
      </c>
      <c r="B22" s="16" t="str">
        <f t="shared" si="0"/>
        <v>brand_cd            bigint                                  </v>
      </c>
      <c r="C22" s="20">
        <f t="shared" si="8"/>
        <v>10</v>
      </c>
      <c r="D22" s="20">
        <f t="shared" si="9"/>
        <v>12</v>
      </c>
      <c r="E22" s="20"/>
      <c r="F22" s="20"/>
      <c r="G22" s="16" t="str">
        <f t="shared" si="1"/>
        <v>BRAND_CD </v>
      </c>
      <c r="H22" s="16" t="str">
        <f t="shared" si="2"/>
        <v>        bigint                                  </v>
      </c>
      <c r="I22" s="246">
        <v>11</v>
      </c>
      <c r="J22" s="260">
        <f t="shared" si="3"/>
        <v>23</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db_custscience_interns.col_11_DB_CUSTBASE_PRODREFRESH_ods_eml_src_t_distinct_values_table_stats (col_id int, distinct_values bigint) Row format delimited Fields terminated by '\t' Lines terminated by '\n'  Stored as textfile ;</v>
      </c>
      <c r="AL22" s="16" t="str">
        <f t="shared" si="11"/>
        <v>insert into table db_custscience_interns.col_11_DB_CUSTBASE_PRODREFRESH_ods_eml_src_t_distinct_values_table_stats select '11' as col_id, count (distinct BRAND_CD ) as distinct_values</v>
      </c>
      <c r="AO22" s="16" t="str">
        <f t="shared" si="6"/>
        <v>insert into table db_custscience_interns.SUMMARY_of_DB_CUSTBASE_PRODREFRESH_ods_eml_src_t_distinct_values_table_stats select col_id, distinct_values from db_custscience_interns.col_11_DB_CUSTBASE_PRODREFRESH_ods_eml_src_t_distinct_values_table_stats ;</v>
      </c>
      <c r="AQ22" s="212" t="s">
        <v>5513</v>
      </c>
      <c r="AR22" s="212">
        <v>6</v>
      </c>
      <c r="AS22" s="212">
        <v>199521</v>
      </c>
      <c r="AU22" s="16" t="str">
        <f t="shared" si="7"/>
        <v>drop table db_custscience_interns.col_11_DB_CUSTBASE_PRODREFRESH_ods_eml_src_t_distinct_values_table_stats;</v>
      </c>
      <c r="AW22" s="16" t="str">
        <f t="shared" si="12"/>
        <v>create table db_custscience_interns.col_11_DB_CUSTBASE_PRODREFRESH_ods_eml_src_t_null_value_count_table_stats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db_custscience_interns.col_11_DB_CUSTBASE_PRODREFRESH_ods_eml_src_t_null_value_count_table_stats select '11' as col_id, count (src_cust_key) as null_value_count where BRAND_CD  IS NULL </v>
      </c>
      <c r="BC22" s="16" t="str">
        <f t="shared" si="14"/>
        <v>insert into table db_custscience_interns.SUMMARY_of_DB_CUSTBASE_PRODREFRESH_ods_eml_src_t_null_value_count_table_stats select col_id, null_value_count from db_custscience_interns.col_11_DB_CUSTBASE_PRODREFRESH_ods_eml_src_t_null_value_count_table_stats ;</v>
      </c>
      <c r="BE22" s="212" t="s">
        <v>5514</v>
      </c>
      <c r="BF22" s="212">
        <v>6</v>
      </c>
      <c r="BG22" s="212">
        <v>12</v>
      </c>
      <c r="BI22" s="16" t="str">
        <f t="shared" si="15"/>
        <v>drop table db_custscience_interns.col_11_DB_CUSTBASE_PRODREFRESH_ods_eml_src_t_null_value_count_table_stats ;</v>
      </c>
    </row>
    <row r="23" spans="1:61">
      <c r="A23" t="s">
        <v>5311</v>
      </c>
      <c r="B23" s="16" t="str">
        <f t="shared" si="0"/>
        <v>country             string                                  </v>
      </c>
      <c r="C23" s="20">
        <f t="shared" si="8"/>
        <v>8</v>
      </c>
      <c r="D23" s="20">
        <f t="shared" si="9"/>
        <v>10</v>
      </c>
      <c r="E23" s="20"/>
      <c r="F23" s="20"/>
      <c r="G23" s="16" t="str">
        <f t="shared" si="1"/>
        <v>COUNTRY</v>
      </c>
      <c r="H23" s="16" t="str">
        <f t="shared" si="2"/>
        <v>          string                                  </v>
      </c>
      <c r="I23" s="246">
        <v>12</v>
      </c>
      <c r="J23" s="260">
        <f t="shared" si="3"/>
        <v>7</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db_custscience_interns.col_12_DB_CUSTBASE_PRODREFRESH_ods_eml_src_t_distinct_values_table_stats (col_id int, distinct_values bigint) Row format delimited Fields terminated by '\t' Lines terminated by '\n'  Stored as textfile ;</v>
      </c>
      <c r="AL23" s="16" t="str">
        <f t="shared" si="11"/>
        <v>insert into table db_custscience_interns.col_12_DB_CUSTBASE_PRODREFRESH_ods_eml_src_t_distinct_values_table_stats select '12' as col_id, count (distinct COUNTRY) as distinct_values</v>
      </c>
      <c r="AO23" s="16" t="str">
        <f t="shared" si="6"/>
        <v>insert into table db_custscience_interns.SUMMARY_of_DB_CUSTBASE_PRODREFRESH_ods_eml_src_t_distinct_values_table_stats select col_id, distinct_values from db_custscience_interns.col_12_DB_CUSTBASE_PRODREFRESH_ods_eml_src_t_distinct_values_table_stats ;</v>
      </c>
      <c r="AQ23" s="212" t="s">
        <v>5515</v>
      </c>
      <c r="AR23" s="212">
        <v>7</v>
      </c>
      <c r="AS23" s="212">
        <v>7218</v>
      </c>
      <c r="AU23" s="16" t="str">
        <f t="shared" si="7"/>
        <v>drop table db_custscience_interns.col_12_DB_CUSTBASE_PRODREFRESH_ods_eml_src_t_distinct_values_table_stats;</v>
      </c>
      <c r="AW23" s="16" t="str">
        <f t="shared" si="12"/>
        <v>create table db_custscience_interns.col_12_DB_CUSTBASE_PRODREFRESH_ods_eml_src_t_null_value_count_table_stats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db_custscience_interns.col_12_DB_CUSTBASE_PRODREFRESH_ods_eml_src_t_null_value_count_table_stats select '12' as col_id, count (src_cust_key) as null_value_count where COUNTRY IS NULL </v>
      </c>
      <c r="BC23" s="16" t="str">
        <f t="shared" si="14"/>
        <v>insert into table db_custscience_interns.SUMMARY_of_DB_CUSTBASE_PRODREFRESH_ods_eml_src_t_null_value_count_table_stats select col_id, null_value_count from db_custscience_interns.col_12_DB_CUSTBASE_PRODREFRESH_ods_eml_src_t_null_value_count_table_stats ;</v>
      </c>
      <c r="BE23" s="212" t="s">
        <v>5516</v>
      </c>
      <c r="BF23" s="212">
        <v>7</v>
      </c>
      <c r="BG23" s="212">
        <v>56</v>
      </c>
      <c r="BI23" s="16" t="str">
        <f t="shared" si="15"/>
        <v>drop table db_custscience_interns.col_12_DB_CUSTBASE_PRODREFRESH_ods_eml_src_t_null_value_count_table_stats ;</v>
      </c>
    </row>
    <row r="24" spans="1:61">
      <c r="A24" t="s">
        <v>4710</v>
      </c>
      <c r="B24" s="16" t="str">
        <f t="shared" si="0"/>
        <v>flow_key            bigint                                  </v>
      </c>
      <c r="C24" s="20">
        <f t="shared" si="8"/>
        <v>10</v>
      </c>
      <c r="D24" s="20">
        <f t="shared" si="9"/>
        <v>12</v>
      </c>
      <c r="E24" s="20"/>
      <c r="F24" s="20"/>
      <c r="G24" s="16" t="str">
        <f t="shared" si="1"/>
        <v>FLOW_KEY </v>
      </c>
      <c r="H24" s="16" t="str">
        <f t="shared" si="2"/>
        <v>        bigint                                  </v>
      </c>
      <c r="I24" s="246">
        <v>13</v>
      </c>
      <c r="J24" s="260">
        <f t="shared" si="3"/>
        <v>146</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db_custscience_interns.col_13_DB_CUSTBASE_PRODREFRESH_ods_eml_src_t_distinct_values_table_stats (col_id int, distinct_values bigint) Row format delimited Fields terminated by '\t' Lines terminated by '\n'  Stored as textfile ;</v>
      </c>
      <c r="AL24" s="16" t="str">
        <f t="shared" si="11"/>
        <v>insert into table db_custscience_interns.col_13_DB_CUSTBASE_PRODREFRESH_ods_eml_src_t_distinct_values_table_stats select '13' as col_id, count (distinct FLOW_KEY ) as distinct_values</v>
      </c>
      <c r="AO24" s="16" t="str">
        <f t="shared" si="6"/>
        <v>insert into table db_custscience_interns.SUMMARY_of_DB_CUSTBASE_PRODREFRESH_ods_eml_src_t_distinct_values_table_stats select col_id, distinct_values from db_custscience_interns.col_13_DB_CUSTBASE_PRODREFRESH_ods_eml_src_t_distinct_values_table_stats ;</v>
      </c>
      <c r="AQ24" s="212" t="s">
        <v>5341</v>
      </c>
      <c r="AR24" s="212">
        <v>8</v>
      </c>
      <c r="AS24" s="212">
        <v>0</v>
      </c>
      <c r="AU24" s="16" t="str">
        <f t="shared" si="7"/>
        <v>drop table db_custscience_interns.col_13_DB_CUSTBASE_PRODREFRESH_ods_eml_src_t_distinct_values_table_stats;</v>
      </c>
      <c r="AW24" s="16" t="str">
        <f t="shared" si="12"/>
        <v>create table db_custscience_interns.col_13_DB_CUSTBASE_PRODREFRESH_ods_eml_src_t_null_value_count_table_stats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db_custscience_interns.col_13_DB_CUSTBASE_PRODREFRESH_ods_eml_src_t_null_value_count_table_stats select '13' as col_id, count (src_cust_key) as null_value_count where FLOW_KEY  IS NULL </v>
      </c>
      <c r="BC24" s="16" t="str">
        <f t="shared" si="14"/>
        <v>insert into table db_custscience_interns.SUMMARY_of_DB_CUSTBASE_PRODREFRESH_ods_eml_src_t_null_value_count_table_stats select col_id, null_value_count from db_custscience_interns.col_13_DB_CUSTBASE_PRODREFRESH_ods_eml_src_t_null_value_count_table_stats ;</v>
      </c>
      <c r="BE24" s="212" t="s">
        <v>5517</v>
      </c>
      <c r="BF24" s="212">
        <v>8</v>
      </c>
      <c r="BG24" s="212">
        <v>385039751</v>
      </c>
      <c r="BI24" s="16" t="str">
        <f t="shared" si="15"/>
        <v>drop table db_custscience_interns.col_13_DB_CUSTBASE_PRODREFRESH_ods_eml_src_t_null_value_count_table_stats ;</v>
      </c>
    </row>
    <row r="25" spans="1:61">
      <c r="A25" t="s">
        <v>5188</v>
      </c>
      <c r="B25" s="16" t="str">
        <f t="shared" si="0"/>
        <v>crt_tmst            string                                  </v>
      </c>
      <c r="C25" s="20">
        <f t="shared" si="8"/>
        <v>10</v>
      </c>
      <c r="D25" s="20">
        <f t="shared" si="9"/>
        <v>12</v>
      </c>
      <c r="E25" s="20"/>
      <c r="F25" s="20"/>
      <c r="G25" s="16" t="str">
        <f t="shared" si="1"/>
        <v>CRT_TMST </v>
      </c>
      <c r="H25" s="16" t="str">
        <f t="shared" si="2"/>
        <v>        string                                  </v>
      </c>
      <c r="I25" s="246">
        <v>14</v>
      </c>
      <c r="J25" s="260">
        <f t="shared" si="3"/>
        <v>8884</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db_custscience_interns.col_14_DB_CUSTBASE_PRODREFRESH_ods_eml_src_t_distinct_values_table_stats (col_id int, distinct_values bigint) Row format delimited Fields terminated by '\t' Lines terminated by '\n'  Stored as textfile ;</v>
      </c>
      <c r="AL25" s="16" t="str">
        <f t="shared" si="11"/>
        <v>insert into table db_custscience_interns.col_14_DB_CUSTBASE_PRODREFRESH_ods_eml_src_t_distinct_values_table_stats select '14' as col_id, count (distinct CRT_TMST ) as distinct_values</v>
      </c>
      <c r="AO25" s="16" t="str">
        <f t="shared" si="6"/>
        <v>insert into table db_custscience_interns.SUMMARY_of_DB_CUSTBASE_PRODREFRESH_ods_eml_src_t_distinct_values_table_stats select col_id, distinct_values from db_custscience_interns.col_14_DB_CUSTBASE_PRODREFRESH_ods_eml_src_t_distinct_values_table_stats ;</v>
      </c>
      <c r="AQ25" s="212" t="s">
        <v>5518</v>
      </c>
      <c r="AR25" s="212">
        <v>9</v>
      </c>
      <c r="AS25" s="212">
        <v>13516</v>
      </c>
      <c r="AU25" s="16" t="str">
        <f t="shared" si="7"/>
        <v>drop table db_custscience_interns.col_14_DB_CUSTBASE_PRODREFRESH_ods_eml_src_t_distinct_values_table_stats;</v>
      </c>
      <c r="AW25" s="16" t="str">
        <f t="shared" si="12"/>
        <v>create table db_custscience_interns.col_14_DB_CUSTBASE_PRODREFRESH_ods_eml_src_t_null_value_count_table_stats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db_custscience_interns.col_14_DB_CUSTBASE_PRODREFRESH_ods_eml_src_t_null_value_count_table_stats select '14' as col_id, count (src_cust_key) as null_value_count where CRT_TMST  IS NULL </v>
      </c>
      <c r="BC25" s="16" t="str">
        <f t="shared" si="14"/>
        <v>insert into table db_custscience_interns.SUMMARY_of_DB_CUSTBASE_PRODREFRESH_ods_eml_src_t_null_value_count_table_stats select col_id, null_value_count from db_custscience_interns.col_14_DB_CUSTBASE_PRODREFRESH_ods_eml_src_t_null_value_count_table_stats ;</v>
      </c>
      <c r="BE25" s="212" t="s">
        <v>5351</v>
      </c>
      <c r="BF25" s="212">
        <v>9</v>
      </c>
      <c r="BG25" s="212">
        <v>0</v>
      </c>
      <c r="BI25" s="16" t="str">
        <f t="shared" si="15"/>
        <v>drop table db_custscience_interns.col_14_DB_CUSTBASE_PRODREFRESH_ods_eml_src_t_null_value_count_table_stats ;</v>
      </c>
    </row>
    <row r="26" spans="1:61">
      <c r="A26" t="s">
        <v>5491</v>
      </c>
      <c r="B26" s="16" t="str">
        <f t="shared" si="0"/>
        <v>updt_tmst           string </v>
      </c>
      <c r="C26" s="20">
        <f t="shared" si="8"/>
        <v>10</v>
      </c>
      <c r="D26" s="20">
        <f t="shared" si="9"/>
        <v>12</v>
      </c>
      <c r="E26" s="20"/>
      <c r="F26" s="20"/>
      <c r="G26" s="16" t="str">
        <f t="shared" si="1"/>
        <v>UPDT_TMST</v>
      </c>
      <c r="H26" s="16" t="str">
        <f t="shared" si="2"/>
        <v>        string </v>
      </c>
      <c r="I26" s="246">
        <v>15</v>
      </c>
      <c r="J26" s="260">
        <f t="shared" si="3"/>
        <v>8884</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db_custscience_interns.col_15_DB_CUSTBASE_PRODREFRESH_ods_eml_src_t_distinct_values_table_stats (col_id int, distinct_values bigint) Row format delimited Fields terminated by '\t' Lines terminated by '\n'  Stored as textfile ;</v>
      </c>
      <c r="AL26" s="16" t="str">
        <f t="shared" si="11"/>
        <v>insert into table db_custscience_interns.col_15_DB_CUSTBASE_PRODREFRESH_ods_eml_src_t_distinct_values_table_stats select '15' as col_id, count (distinct UPDT_TMST) as distinct_values</v>
      </c>
      <c r="AO26" s="16" t="str">
        <f t="shared" si="6"/>
        <v>insert into table db_custscience_interns.SUMMARY_of_DB_CUSTBASE_PRODREFRESH_ods_eml_src_t_distinct_values_table_stats select col_id, distinct_values from db_custscience_interns.col_15_DB_CUSTBASE_PRODREFRESH_ods_eml_src_t_distinct_values_table_stats ;</v>
      </c>
      <c r="AQ26" s="212" t="s">
        <v>5519</v>
      </c>
      <c r="AR26" s="212">
        <v>10</v>
      </c>
      <c r="AS26" s="212">
        <v>18366</v>
      </c>
      <c r="AU26" s="16" t="str">
        <f t="shared" si="7"/>
        <v>drop table db_custscience_interns.col_15_DB_CUSTBASE_PRODREFRESH_ods_eml_src_t_distinct_values_table_stats;</v>
      </c>
      <c r="AW26" s="16" t="str">
        <f t="shared" si="12"/>
        <v>create table db_custscience_interns.col_15_DB_CUSTBASE_PRODREFRESH_ods_eml_src_t_null_value_count_table_stats (col_id int, null_value_count bigint) Row format delimited Fields terminated by '\t' Lines terminated by '\n'  Stored as textfile ;</v>
      </c>
      <c r="AZ26" s="16" t="str">
        <f>"insert into table "&amp;"db_custscience_interns."&amp;$AH26&amp;"_"&amp;$H$4&amp;"_"&amp;$H$5&amp;"_null_value_count_table_stats select "&amp;"'"&amp;$I26&amp;"'"&amp;" as col_id, count (src_cust_key) as null_value_count where "&amp;$G26&amp;" IS NULL "</f>
        <v xml:space="preserve">insert into table db_custscience_interns.col_15_DB_CUSTBASE_PRODREFRESH_ods_eml_src_t_null_value_count_table_stats select '15' as col_id, count (src_cust_key) as null_value_count where UPDT_TMST IS NULL </v>
      </c>
      <c r="BC26" s="16" t="str">
        <f t="shared" si="14"/>
        <v>insert into table db_custscience_interns.SUMMARY_of_DB_CUSTBASE_PRODREFRESH_ods_eml_src_t_null_value_count_table_stats select col_id, null_value_count from db_custscience_interns.col_15_DB_CUSTBASE_PRODREFRESH_ods_eml_src_t_null_value_count_table_stats ;</v>
      </c>
      <c r="BE26" s="212" t="s">
        <v>5362</v>
      </c>
      <c r="BF26" s="212">
        <v>10</v>
      </c>
      <c r="BG26" s="212">
        <v>0</v>
      </c>
      <c r="BI26" s="16" t="str">
        <f t="shared" si="15"/>
        <v>drop table db_custscience_interns.col_15_DB_CUSTBASE_PRODREFRESH_ods_eml_src_t_null_value_count_table_stats ;</v>
      </c>
    </row>
    <row r="27" spans="1:61">
      <c r="AL27" t="s">
        <v>4089</v>
      </c>
      <c r="AZ27" t="s">
        <v>4089</v>
      </c>
    </row>
    <row r="28" spans="1:61" ht="409.5">
      <c r="A28" s="262" t="s">
        <v>5520</v>
      </c>
    </row>
    <row r="29" spans="1:61">
      <c r="A29" s="263" t="s">
        <v>5521</v>
      </c>
    </row>
  </sheetData>
  <mergeCells count="5">
    <mergeCell ref="G1:J1"/>
    <mergeCell ref="H3:L3"/>
    <mergeCell ref="H4:L4"/>
    <mergeCell ref="H5:L5"/>
    <mergeCell ref="H6:L6"/>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5"/>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ODS_EML_UNSUB_T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DB_CUSTBASE_PRODREFRESH.ods_eml_unsub_t limit 10000;'&gt;DB_CUSTBASE_PRODREFRESH.ods_eml_unsub_t_10k_sample.txt;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ods_eml_unsub_t</v>
      </c>
      <c r="I5" s="474" t="e">
        <f>RIGHT(I6,(LEN(I6)-(FIND(".",I6))))</f>
        <v>#VALUE!</v>
      </c>
      <c r="J5" s="474" t="e">
        <f>RIGHT(J6,(LEN(J6)-(FIND(".",J6))))</f>
        <v>#VALUE!</v>
      </c>
      <c r="K5" s="474"/>
      <c r="L5" s="474" t="e">
        <f>RIGHT(L6,(LEN(L6)-(FIND(".",L6))))</f>
        <v>#VALUE!</v>
      </c>
      <c r="M5" s="219"/>
      <c r="AL5" s="60" t="s">
        <v>5522</v>
      </c>
      <c r="AZ5" s="60" t="s">
        <v>5523</v>
      </c>
    </row>
    <row r="6" spans="1:65">
      <c r="G6" s="3" t="s">
        <v>90</v>
      </c>
      <c r="H6" s="476" t="s">
        <v>4453</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64" t="str">
        <f>"select * from db_custscience_interns.SUMMARY_of_"&amp;$H$4&amp;"_"&amp;$H$5&amp;"_distinct_values_table_stats;"</f>
        <v>select * from db_custscience_interns.SUMMARY_of_DB_CUSTBASE_PRODREFRESH_ods_eml_unsub_t_distinct_values_table_stats;</v>
      </c>
      <c r="BE8" s="209" t="str">
        <f>"select * from db_custscience_interns.SUMMARY_of_"&amp;$H$4&amp;"_"&amp;$H$5&amp;"_null_value_count_table_stats ;"</f>
        <v>select * from db_custscience_interns.SUMMARY_of_DB_CUSTBASE_PRODREFRESH_ods_eml_unsub_t_null_value_count_table_stats ;</v>
      </c>
    </row>
    <row r="9" spans="1:65">
      <c r="A9" t="s">
        <v>5524</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64" t="str">
        <f>"from "&amp;$H$6</f>
        <v>from DB_CUSTBASE_PRODREFRESH.ods_eml_unsub_t</v>
      </c>
      <c r="AM11" s="32"/>
      <c r="AN11" s="32"/>
      <c r="AO11" s="264"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db_custscience_interns.SUMMARY_of_DB_CUSTBASE_PRODREFRESH_ods_eml_unsub_t_distinct_values_table_stats (col_id int, distinct_values bigint) Row format delimited Fields terminated by '\t' Lines terminated by '\n'  Stored as textfile ;</v>
      </c>
      <c r="AZ11" s="209" t="str">
        <f>"from "&amp;$H$6</f>
        <v>from DB_CUSTBASE_PRODREFRESH.ods_eml_unsub_t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db_custscience_interns.SUMMARY_of_DB_CUSTBASE_PRODREFRESH_ods_eml_unsub_t_null_value_count_table_stats (col_id int, null_value_count bigint) Row format delimited Fields terminated by '\t' Lines terminated by '\n'  Stored as textfile ;</v>
      </c>
      <c r="BE11" s="212" t="s">
        <v>2</v>
      </c>
    </row>
    <row r="12" spans="1:65">
      <c r="A12" t="s">
        <v>5322</v>
      </c>
      <c r="B12" s="16" t="str">
        <f t="shared" ref="B12:B22" si="0">TRIM(A12)</f>
        <v>eml_addr_key        bigint                                  </v>
      </c>
      <c r="C12" s="20">
        <f>SEARCH(" ",B12)</f>
        <v>14</v>
      </c>
      <c r="D12" s="20">
        <f>IFERROR(SEARCH(" ",B12,C12+1),0)</f>
        <v>16</v>
      </c>
      <c r="E12" s="20">
        <f>LEN(B12)</f>
        <v>60</v>
      </c>
      <c r="F12" s="20"/>
      <c r="G12" s="16" t="str">
        <f t="shared" ref="G12:G22" si="1">UPPER(LEFT(B12,C12-1))</f>
        <v>EML_ADDR_KEY </v>
      </c>
      <c r="H12" s="16" t="str">
        <f t="shared" ref="H12:H22" si="2">TRIM(RIGHT(A12,LEN(A12) - (C12+1)))</f>
        <v>    bigint                                  </v>
      </c>
      <c r="I12" s="246">
        <v>1</v>
      </c>
      <c r="J12" s="260">
        <f t="shared" ref="J12:J22" si="3">VLOOKUP($I12,$AR:$AS,2,FALSE)</f>
        <v>49343435</v>
      </c>
      <c r="K12" s="260">
        <f t="shared" ref="K12:K22"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2"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db_custscience_interns.col_1_DB_CUSTBASE_PRODREFRESH_ods_eml_unsub_t_distinct_values_table_stats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db_custscience_interns.col_1_DB_CUSTBASE_PRODREFRESH_ods_eml_unsub_t_distinct_values_table_stats select '1' as col_id, count (distinct EML_ADDR_KEY ) as distinct_values</v>
      </c>
      <c r="AO12" s="16" t="str">
        <f t="shared" ref="AO12:AO22"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db_custscience_interns.SUMMARY_of_DB_CUSTBASE_PRODREFRESH_ods_eml_unsub_t_distinct_values_table_stats select col_id, distinct_values from db_custscience_interns.col_1_DB_CUSTBASE_PRODREFRESH_ods_eml_unsub_t_distinct_values_table_stats ;</v>
      </c>
      <c r="AQ12" s="212" t="s">
        <v>5525</v>
      </c>
      <c r="AR12" s="212">
        <v>1</v>
      </c>
      <c r="AS12" s="212">
        <v>49343435</v>
      </c>
      <c r="AU12" s="16" t="str">
        <f t="shared" ref="AU12:AU22" si="7">"drop table db_custscience_interns."&amp;$AH12&amp;"_"&amp;$H$4&amp;"_"&amp;$H$5&amp;"_distinct_values_table_stats;"</f>
        <v>drop table db_custscience_interns.col_1_DB_CUSTBASE_PRODREFRESH_ods_eml_unsub_t_distinct_values_table_stats;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db_custscience_interns.col_1_DB_CUSTBASE_PRODREFRESH_ods_eml_unsub_t_null_value_count_table_stats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(eml_addr_key) as null_value_count where "&amp;$G12&amp;" IS NULL "</f>
        <v xml:space="preserve">insert into table db_custscience_interns.col_1_DB_CUSTBASE_PRODREFRESH_ods_eml_unsub_t_null_value_count_table_stats select '1' as col_id, count (eml_addr_key) as null_value_count where EML_ADDR_KEY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db_custscience_interns.SUMMARY_of_DB_CUSTBASE_PRODREFRESH_ods_eml_unsub_t_null_value_count_table_stats select col_id, null_value_count from db_custscience_interns.col_1_DB_CUSTBASE_PRODREFRESH_ods_eml_unsub_t_null_value_count_table_stats ;</v>
      </c>
      <c r="BE12" s="212" t="s">
        <v>5214</v>
      </c>
      <c r="BF12" s="212">
        <v>1</v>
      </c>
      <c r="BG12" s="212">
        <v>0</v>
      </c>
      <c r="BI12" s="16" t="str">
        <f>"drop table db_custscience_interns."&amp;$AH12&amp;"_"&amp;$H$4&amp;"_"&amp;$H$5&amp;"_null_value_count_table_stats ;"</f>
        <v>drop table db_custscience_interns.col_1_DB_CUSTBASE_PRODREFRESH_ods_eml_unsub_t_null_value_count_table_stats ;</v>
      </c>
    </row>
    <row r="13" spans="1:65">
      <c r="A13" t="s">
        <v>5216</v>
      </c>
      <c r="B13" s="16" t="str">
        <f t="shared" si="0"/>
        <v>brand               string                                  </v>
      </c>
      <c r="C13" s="20">
        <f t="shared" ref="C13:C22" si="8">SEARCH(" ",B13)</f>
        <v>6</v>
      </c>
      <c r="D13" s="20">
        <f t="shared" ref="D13:D22" si="9">IFERROR(SEARCH(" ",B13,C13+1),0)</f>
        <v>8</v>
      </c>
      <c r="E13" s="20"/>
      <c r="F13" s="20"/>
      <c r="G13" s="16" t="str">
        <f t="shared" si="1"/>
        <v>BRAND</v>
      </c>
      <c r="H13" s="16" t="str">
        <f t="shared" si="2"/>
        <v>            string                                  </v>
      </c>
      <c r="I13" s="246">
        <v>2</v>
      </c>
      <c r="J13" s="260">
        <f t="shared" si="3"/>
        <v>7</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2" si="10">"col_"&amp;I13</f>
        <v>col_2</v>
      </c>
      <c r="AI13" s="196" t="str">
        <f t="shared" si="5"/>
        <v>create table db_custscience_interns.col_2_DB_CUSTBASE_PRODREFRESH_ods_eml_unsub_t_distinct_values_table_stats (col_id int, distinct_values bigint) Row format delimited Fields terminated by '\t' Lines terminated by '\n'  Stored as textfile ;</v>
      </c>
      <c r="AL13" s="16" t="str">
        <f t="shared" ref="AL13:AL22" si="11">"insert into table "&amp;"db_custscience_interns."&amp;$AH13&amp;"_"&amp;$H$4&amp;"_"&amp;$H$5&amp;"_distinct_values_table_stats select "&amp;"'"&amp;$I13&amp;"'"&amp;" as col_id, count (distinct "&amp;$G13&amp;") as distinct_values"</f>
        <v>insert into table db_custscience_interns.col_2_DB_CUSTBASE_PRODREFRESH_ods_eml_unsub_t_distinct_values_table_stats select '2' as col_id, count (distinct BRAND) as distinct_values</v>
      </c>
      <c r="AO13" s="16" t="str">
        <f t="shared" si="6"/>
        <v>insert into table db_custscience_interns.SUMMARY_of_DB_CUSTBASE_PRODREFRESH_ods_eml_unsub_t_distinct_values_table_stats select col_id, distinct_values from db_custscience_interns.col_2_DB_CUSTBASE_PRODREFRESH_ods_eml_unsub_t_distinct_values_table_stats ;</v>
      </c>
      <c r="AQ13" s="212" t="s">
        <v>5220</v>
      </c>
      <c r="AR13" s="212">
        <v>2</v>
      </c>
      <c r="AS13" s="212">
        <v>7</v>
      </c>
      <c r="AU13" s="16" t="str">
        <f t="shared" si="7"/>
        <v>drop table db_custscience_interns.col_2_DB_CUSTBASE_PRODREFRESH_ods_eml_unsub_t_distinct_values_table_stats;</v>
      </c>
      <c r="AW13" s="16" t="str">
        <f t="shared" ref="AW13:AW22"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db_custscience_interns.col_2_DB_CUSTBASE_PRODREFRESH_ods_eml_unsub_t_null_value_count_table_stats (col_id int, null_value_count bigint) Row format delimited Fields terminated by '\t' Lines terminated by '\n'  Stored as textfile ;</v>
      </c>
      <c r="AZ13" s="16" t="str">
        <f t="shared" ref="AZ13:AZ21" si="13">"insert into table "&amp;"db_custscience_interns."&amp;$AH13&amp;"_"&amp;$H$4&amp;"_"&amp;$H$5&amp;"_null_value_count_table_stats select "&amp;"'"&amp;$I13&amp;"'"&amp;" as col_id, count (eml_addr_key) as null_value_count where "&amp;$G13&amp;" IS NULL "</f>
        <v xml:space="preserve">insert into table db_custscience_interns.col_2_DB_CUSTBASE_PRODREFRESH_ods_eml_unsub_t_null_value_count_table_stats select '2' as col_id, count (eml_addr_key) as null_value_count where BRAND IS NULL </v>
      </c>
      <c r="BC13" s="16" t="str">
        <f t="shared" ref="BC13:BC22"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db_custscience_interns.SUMMARY_of_DB_CUSTBASE_PRODREFRESH_ods_eml_unsub_t_null_value_count_table_stats select col_id, null_value_count from db_custscience_interns.col_2_DB_CUSTBASE_PRODREFRESH_ods_eml_unsub_t_null_value_count_table_stats ;</v>
      </c>
      <c r="BE13" s="212" t="s">
        <v>5225</v>
      </c>
      <c r="BF13" s="212">
        <v>2</v>
      </c>
      <c r="BG13" s="212">
        <v>0</v>
      </c>
      <c r="BI13" s="16" t="str">
        <f t="shared" ref="BI13:BI22" si="15">"drop table db_custscience_interns."&amp;$AH13&amp;"_"&amp;$H$4&amp;"_"&amp;$H$5&amp;"_null_value_count_table_stats ;"</f>
        <v>drop table db_custscience_interns.col_2_DB_CUSTBASE_PRODREFRESH_ods_eml_unsub_t_null_value_count_table_stats ;</v>
      </c>
    </row>
    <row r="14" spans="1:65">
      <c r="A14" t="s">
        <v>5300</v>
      </c>
      <c r="B14" s="16" t="str">
        <f t="shared" si="0"/>
        <v>brand_cd            bigint                                  </v>
      </c>
      <c r="C14" s="20">
        <f t="shared" si="8"/>
        <v>10</v>
      </c>
      <c r="D14" s="20">
        <f t="shared" si="9"/>
        <v>12</v>
      </c>
      <c r="E14" s="20"/>
      <c r="F14" s="20"/>
      <c r="G14" s="16" t="str">
        <f t="shared" si="1"/>
        <v>BRAND_CD </v>
      </c>
      <c r="H14" s="16" t="str">
        <f t="shared" si="2"/>
        <v>        bigint                                  </v>
      </c>
      <c r="I14" s="246">
        <v>3</v>
      </c>
      <c r="J14" s="260">
        <f t="shared" si="3"/>
        <v>20</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db_custscience_interns.col_3_DB_CUSTBASE_PRODREFRESH_ods_eml_unsub_t_distinct_values_table_stats (col_id int, distinct_values bigint) Row format delimited Fields terminated by '\t' Lines terminated by '\n'  Stored as textfile ;</v>
      </c>
      <c r="AL14" s="16" t="str">
        <f t="shared" si="11"/>
        <v>insert into table db_custscience_interns.col_3_DB_CUSTBASE_PRODREFRESH_ods_eml_unsub_t_distinct_values_table_stats select '3' as col_id, count (distinct BRAND_CD ) as distinct_values</v>
      </c>
      <c r="AO14" s="16" t="str">
        <f t="shared" si="6"/>
        <v>insert into table db_custscience_interns.SUMMARY_of_DB_CUSTBASE_PRODREFRESH_ods_eml_unsub_t_distinct_values_table_stats select col_id, distinct_values from db_custscience_interns.col_3_DB_CUSTBASE_PRODREFRESH_ods_eml_unsub_t_distinct_values_table_stats ;</v>
      </c>
      <c r="AQ14" s="212" t="s">
        <v>5526</v>
      </c>
      <c r="AR14" s="212">
        <v>11</v>
      </c>
      <c r="AS14" s="212">
        <v>1452</v>
      </c>
      <c r="AU14" s="16" t="str">
        <f t="shared" si="7"/>
        <v>drop table db_custscience_interns.col_3_DB_CUSTBASE_PRODREFRESH_ods_eml_unsub_t_distinct_values_table_stats;</v>
      </c>
      <c r="AW14" s="16" t="str">
        <f t="shared" si="12"/>
        <v>create table db_custscience_interns.col_3_DB_CUSTBASE_PRODREFRESH_ods_eml_unsub_t_null_value_count_table_stats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db_custscience_interns.col_3_DB_CUSTBASE_PRODREFRESH_ods_eml_unsub_t_null_value_count_table_stats select '3' as col_id, count (eml_addr_key) as null_value_count where BRAND_CD  IS NULL </v>
      </c>
      <c r="BC14" s="16" t="str">
        <f t="shared" si="14"/>
        <v>insert into table db_custscience_interns.SUMMARY_of_DB_CUSTBASE_PRODREFRESH_ods_eml_unsub_t_null_value_count_table_stats select col_id, null_value_count from db_custscience_interns.col_3_DB_CUSTBASE_PRODREFRESH_ods_eml_unsub_t_null_value_count_table_stats ;</v>
      </c>
      <c r="BE14" s="212" t="s">
        <v>5236</v>
      </c>
      <c r="BF14" s="212">
        <v>11</v>
      </c>
      <c r="BG14" s="212">
        <v>0</v>
      </c>
      <c r="BI14" s="16" t="str">
        <f t="shared" si="15"/>
        <v>drop table db_custscience_interns.col_3_DB_CUSTBASE_PRODREFRESH_ods_eml_unsub_t_null_value_count_table_stats ;</v>
      </c>
    </row>
    <row r="15" spans="1:65">
      <c r="A15" t="s">
        <v>5311</v>
      </c>
      <c r="B15" s="16" t="str">
        <f t="shared" si="0"/>
        <v>country             string                                  </v>
      </c>
      <c r="C15" s="20">
        <f t="shared" si="8"/>
        <v>8</v>
      </c>
      <c r="D15" s="20">
        <f t="shared" si="9"/>
        <v>10</v>
      </c>
      <c r="E15" s="20"/>
      <c r="F15" s="20"/>
      <c r="G15" s="16" t="str">
        <f t="shared" si="1"/>
        <v>COUNTRY</v>
      </c>
      <c r="H15" s="16" t="str">
        <f t="shared" si="2"/>
        <v>          string                                  </v>
      </c>
      <c r="I15" s="246">
        <v>4</v>
      </c>
      <c r="J15" s="260">
        <f t="shared" si="3"/>
        <v>6</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db_custscience_interns.col_4_DB_CUSTBASE_PRODREFRESH_ods_eml_unsub_t_distinct_values_table_stats (col_id int, distinct_values bigint) Row format delimited Fields terminated by '\t' Lines terminated by '\n'  Stored as textfile ;</v>
      </c>
      <c r="AL15" s="16" t="str">
        <f t="shared" si="11"/>
        <v>insert into table db_custscience_interns.col_4_DB_CUSTBASE_PRODREFRESH_ods_eml_unsub_t_distinct_values_table_stats select '4' as col_id, count (distinct COUNTRY) as distinct_values</v>
      </c>
      <c r="AO15" s="16" t="str">
        <f t="shared" si="6"/>
        <v>insert into table db_custscience_interns.SUMMARY_of_DB_CUSTBASE_PRODREFRESH_ods_eml_unsub_t_distinct_values_table_stats select col_id, distinct_values from db_custscience_interns.col_4_DB_CUSTBASE_PRODREFRESH_ods_eml_unsub_t_distinct_values_table_stats ;</v>
      </c>
      <c r="AQ15" s="212" t="s">
        <v>5527</v>
      </c>
      <c r="AR15" s="212">
        <v>3</v>
      </c>
      <c r="AS15" s="212">
        <v>20</v>
      </c>
      <c r="AU15" s="16" t="str">
        <f t="shared" si="7"/>
        <v>drop table db_custscience_interns.col_4_DB_CUSTBASE_PRODREFRESH_ods_eml_unsub_t_distinct_values_table_stats;</v>
      </c>
      <c r="AW15" s="16" t="str">
        <f t="shared" si="12"/>
        <v>create table db_custscience_interns.col_4_DB_CUSTBASE_PRODREFRESH_ods_eml_unsub_t_null_value_count_table_stats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db_custscience_interns.col_4_DB_CUSTBASE_PRODREFRESH_ods_eml_unsub_t_null_value_count_table_stats select '4' as col_id, count (eml_addr_key) as null_value_count where COUNTRY IS NULL </v>
      </c>
      <c r="BC15" s="16" t="str">
        <f t="shared" si="14"/>
        <v>insert into table db_custscience_interns.SUMMARY_of_DB_CUSTBASE_PRODREFRESH_ods_eml_unsub_t_null_value_count_table_stats select col_id, null_value_count from db_custscience_interns.col_4_DB_CUSTBASE_PRODREFRESH_ods_eml_unsub_t_null_value_count_table_stats ;</v>
      </c>
      <c r="BE15" s="212" t="s">
        <v>4697</v>
      </c>
      <c r="BF15" s="212">
        <v>3</v>
      </c>
      <c r="BG15" s="212">
        <v>0</v>
      </c>
      <c r="BI15" s="16" t="str">
        <f t="shared" si="15"/>
        <v>drop table db_custscience_interns.col_4_DB_CUSTBASE_PRODREFRESH_ods_eml_unsub_t_null_value_count_table_stats ;</v>
      </c>
    </row>
    <row r="16" spans="1:65">
      <c r="A16" t="s">
        <v>5528</v>
      </c>
      <c r="B16" s="16" t="str">
        <f t="shared" si="0"/>
        <v>unsub_dttm          string                                  </v>
      </c>
      <c r="C16" s="20">
        <f t="shared" si="8"/>
        <v>12</v>
      </c>
      <c r="D16" s="20">
        <f t="shared" si="9"/>
        <v>14</v>
      </c>
      <c r="E16" s="20"/>
      <c r="F16" s="20"/>
      <c r="G16" s="16" t="str">
        <f t="shared" si="1"/>
        <v>UNSUB_DTTM </v>
      </c>
      <c r="H16" s="16" t="str">
        <f t="shared" si="2"/>
        <v>      string                                  </v>
      </c>
      <c r="I16" s="246">
        <v>5</v>
      </c>
      <c r="J16" s="260">
        <f t="shared" si="3"/>
        <v>2302330</v>
      </c>
      <c r="K16" s="260">
        <f t="shared" si="4"/>
        <v>12388</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db_custscience_interns.col_5_DB_CUSTBASE_PRODREFRESH_ods_eml_unsub_t_distinct_values_table_stats (col_id int, distinct_values bigint) Row format delimited Fields terminated by '\t' Lines terminated by '\n'  Stored as textfile ;</v>
      </c>
      <c r="AL16" s="16" t="str">
        <f t="shared" si="11"/>
        <v>insert into table db_custscience_interns.col_5_DB_CUSTBASE_PRODREFRESH_ods_eml_unsub_t_distinct_values_table_stats select '5' as col_id, count (distinct UNSUB_DTTM ) as distinct_values</v>
      </c>
      <c r="AO16" s="16" t="str">
        <f t="shared" si="6"/>
        <v>insert into table db_custscience_interns.SUMMARY_of_DB_CUSTBASE_PRODREFRESH_ods_eml_unsub_t_distinct_values_table_stats select col_id, distinct_values from db_custscience_interns.col_5_DB_CUSTBASE_PRODREFRESH_ods_eml_unsub_t_distinct_values_table_stats ;</v>
      </c>
      <c r="AQ16" s="212" t="s">
        <v>5529</v>
      </c>
      <c r="AR16" s="212">
        <v>4</v>
      </c>
      <c r="AS16" s="212">
        <v>6</v>
      </c>
      <c r="AU16" s="16" t="str">
        <f t="shared" si="7"/>
        <v>drop table db_custscience_interns.col_5_DB_CUSTBASE_PRODREFRESH_ods_eml_unsub_t_distinct_values_table_stats;</v>
      </c>
      <c r="AW16" s="16" t="str">
        <f t="shared" si="12"/>
        <v>create table db_custscience_interns.col_5_DB_CUSTBASE_PRODREFRESH_ods_eml_unsub_t_null_value_count_table_stats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db_custscience_interns.col_5_DB_CUSTBASE_PRODREFRESH_ods_eml_unsub_t_null_value_count_table_stats select '5' as col_id, count (eml_addr_key) as null_value_count where UNSUB_DTTM  IS NULL </v>
      </c>
      <c r="BC16" s="16" t="str">
        <f t="shared" si="14"/>
        <v>insert into table db_custscience_interns.SUMMARY_of_DB_CUSTBASE_PRODREFRESH_ods_eml_unsub_t_null_value_count_table_stats select col_id, null_value_count from db_custscience_interns.col_5_DB_CUSTBASE_PRODREFRESH_ods_eml_unsub_t_null_value_count_table_stats ;</v>
      </c>
      <c r="BE16" s="212" t="s">
        <v>5403</v>
      </c>
      <c r="BF16" s="212">
        <v>4</v>
      </c>
      <c r="BG16" s="212">
        <v>0</v>
      </c>
      <c r="BI16" s="16" t="str">
        <f t="shared" si="15"/>
        <v>drop table db_custscience_interns.col_5_DB_CUSTBASE_PRODREFRESH_ods_eml_unsub_t_null_value_count_table_stats ;</v>
      </c>
    </row>
    <row r="17" spans="1:61">
      <c r="A17" t="s">
        <v>5530</v>
      </c>
      <c r="B17" s="16" t="str">
        <f t="shared" si="0"/>
        <v>unsub_source        string                                  </v>
      </c>
      <c r="C17" s="20">
        <f t="shared" si="8"/>
        <v>14</v>
      </c>
      <c r="D17" s="20">
        <f t="shared" si="9"/>
        <v>16</v>
      </c>
      <c r="E17" s="20"/>
      <c r="F17" s="20"/>
      <c r="G17" s="16" t="str">
        <f t="shared" si="1"/>
        <v>UNSUB_SOURCE </v>
      </c>
      <c r="H17" s="16" t="str">
        <f t="shared" si="2"/>
        <v>    string                                  </v>
      </c>
      <c r="I17" s="246">
        <v>6</v>
      </c>
      <c r="J17" s="260">
        <f t="shared" si="3"/>
        <v>23</v>
      </c>
      <c r="K17" s="260">
        <f t="shared" si="4"/>
        <v>51549870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db_custscience_interns.col_6_DB_CUSTBASE_PRODREFRESH_ods_eml_unsub_t_distinct_values_table_stats (col_id int, distinct_values bigint) Row format delimited Fields terminated by '\t' Lines terminated by '\n'  Stored as textfile ;</v>
      </c>
      <c r="AL17" s="16" t="str">
        <f t="shared" si="11"/>
        <v>insert into table db_custscience_interns.col_6_DB_CUSTBASE_PRODREFRESH_ods_eml_unsub_t_distinct_values_table_stats select '6' as col_id, count (distinct UNSUB_SOURCE ) as distinct_values</v>
      </c>
      <c r="AO17" s="16" t="str">
        <f t="shared" si="6"/>
        <v>insert into table db_custscience_interns.SUMMARY_of_DB_CUSTBASE_PRODREFRESH_ods_eml_unsub_t_distinct_values_table_stats select col_id, distinct_values from db_custscience_interns.col_6_DB_CUSTBASE_PRODREFRESH_ods_eml_unsub_t_distinct_values_table_stats ;</v>
      </c>
      <c r="AQ17" s="212" t="s">
        <v>5531</v>
      </c>
      <c r="AR17" s="212">
        <v>5</v>
      </c>
      <c r="AS17" s="212">
        <v>2302330</v>
      </c>
      <c r="AU17" s="16" t="str">
        <f t="shared" si="7"/>
        <v>drop table db_custscience_interns.col_6_DB_CUSTBASE_PRODREFRESH_ods_eml_unsub_t_distinct_values_table_stats;</v>
      </c>
      <c r="AW17" s="16" t="str">
        <f t="shared" si="12"/>
        <v>create table db_custscience_interns.col_6_DB_CUSTBASE_PRODREFRESH_ods_eml_unsub_t_null_value_count_table_stats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db_custscience_interns.col_6_DB_CUSTBASE_PRODREFRESH_ods_eml_unsub_t_null_value_count_table_stats select '6' as col_id, count (eml_addr_key) as null_value_count where UNSUB_SOURCE  IS NULL </v>
      </c>
      <c r="BC17" s="16" t="str">
        <f t="shared" si="14"/>
        <v>insert into table db_custscience_interns.SUMMARY_of_DB_CUSTBASE_PRODREFRESH_ods_eml_unsub_t_null_value_count_table_stats select col_id, null_value_count from db_custscience_interns.col_6_DB_CUSTBASE_PRODREFRESH_ods_eml_unsub_t_null_value_count_table_stats ;</v>
      </c>
      <c r="BE17" s="212" t="s">
        <v>5532</v>
      </c>
      <c r="BF17" s="212">
        <v>5</v>
      </c>
      <c r="BG17" s="212">
        <v>12388</v>
      </c>
      <c r="BI17" s="16" t="str">
        <f t="shared" si="15"/>
        <v>drop table db_custscience_interns.col_6_DB_CUSTBASE_PRODREFRESH_ods_eml_unsub_t_null_value_count_table_stats ;</v>
      </c>
    </row>
    <row r="18" spans="1:61">
      <c r="A18" t="s">
        <v>4765</v>
      </c>
      <c r="B18" s="16" t="str">
        <f t="shared" si="0"/>
        <v>ins_dt              string                                  </v>
      </c>
      <c r="C18" s="20">
        <f t="shared" si="8"/>
        <v>8</v>
      </c>
      <c r="D18" s="20">
        <f t="shared" si="9"/>
        <v>10</v>
      </c>
      <c r="E18" s="20"/>
      <c r="F18" s="20"/>
      <c r="G18" s="16" t="str">
        <f t="shared" si="1"/>
        <v>INS_DT </v>
      </c>
      <c r="H18" s="16" t="str">
        <f t="shared" si="2"/>
        <v>          string                                  </v>
      </c>
      <c r="I18" s="246">
        <v>7</v>
      </c>
      <c r="J18" s="260">
        <f t="shared" si="3"/>
        <v>725</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db_custscience_interns.col_7_DB_CUSTBASE_PRODREFRESH_ods_eml_unsub_t_distinct_values_table_stats (col_id int, distinct_values bigint) Row format delimited Fields terminated by '\t' Lines terminated by '\n'  Stored as textfile ;</v>
      </c>
      <c r="AL18" s="16" t="str">
        <f t="shared" si="11"/>
        <v>insert into table db_custscience_interns.col_7_DB_CUSTBASE_PRODREFRESH_ods_eml_unsub_t_distinct_values_table_stats select '7' as col_id, count (distinct INS_DT ) as distinct_values</v>
      </c>
      <c r="AO18" s="16" t="str">
        <f t="shared" si="6"/>
        <v>insert into table db_custscience_interns.SUMMARY_of_DB_CUSTBASE_PRODREFRESH_ods_eml_unsub_t_distinct_values_table_stats select col_id, distinct_values from db_custscience_interns.col_7_DB_CUSTBASE_PRODREFRESH_ods_eml_unsub_t_distinct_values_table_stats ;</v>
      </c>
      <c r="AQ18" s="212" t="s">
        <v>5533</v>
      </c>
      <c r="AR18" s="212">
        <v>6</v>
      </c>
      <c r="AS18" s="212">
        <v>23</v>
      </c>
      <c r="AU18" s="16" t="str">
        <f t="shared" si="7"/>
        <v>drop table db_custscience_interns.col_7_DB_CUSTBASE_PRODREFRESH_ods_eml_unsub_t_distinct_values_table_stats;</v>
      </c>
      <c r="AW18" s="16" t="str">
        <f t="shared" si="12"/>
        <v>create table db_custscience_interns.col_7_DB_CUSTBASE_PRODREFRESH_ods_eml_unsub_t_null_value_count_table_stats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db_custscience_interns.col_7_DB_CUSTBASE_PRODREFRESH_ods_eml_unsub_t_null_value_count_table_stats select '7' as col_id, count (eml_addr_key) as null_value_count where INS_DT  IS NULL </v>
      </c>
      <c r="BC18" s="16" t="str">
        <f t="shared" si="14"/>
        <v>insert into table db_custscience_interns.SUMMARY_of_DB_CUSTBASE_PRODREFRESH_ods_eml_unsub_t_null_value_count_table_stats select col_id, null_value_count from db_custscience_interns.col_7_DB_CUSTBASE_PRODREFRESH_ods_eml_unsub_t_null_value_count_table_stats ;</v>
      </c>
      <c r="BE18" s="212" t="s">
        <v>5534</v>
      </c>
      <c r="BF18" s="212">
        <v>6</v>
      </c>
      <c r="BG18" s="212">
        <v>51549870</v>
      </c>
      <c r="BI18" s="16" t="str">
        <f t="shared" si="15"/>
        <v>drop table db_custscience_interns.col_7_DB_CUSTBASE_PRODREFRESH_ods_eml_unsub_t_null_value_count_table_stats ;</v>
      </c>
    </row>
    <row r="19" spans="1:61">
      <c r="A19" t="s">
        <v>5289</v>
      </c>
      <c r="B19" s="16" t="str">
        <f t="shared" si="0"/>
        <v>updt_dt             string                                  </v>
      </c>
      <c r="C19" s="20">
        <f t="shared" si="8"/>
        <v>8</v>
      </c>
      <c r="D19" s="20">
        <f t="shared" si="9"/>
        <v>10</v>
      </c>
      <c r="E19" s="20"/>
      <c r="F19" s="20"/>
      <c r="G19" s="16" t="str">
        <f t="shared" si="1"/>
        <v>UPDT_DT</v>
      </c>
      <c r="H19" s="16" t="str">
        <f t="shared" si="2"/>
        <v>          string                                  </v>
      </c>
      <c r="I19" s="246">
        <v>8</v>
      </c>
      <c r="J19" s="260">
        <f t="shared" si="3"/>
        <v>723</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db_custscience_interns.col_8_DB_CUSTBASE_PRODREFRESH_ods_eml_unsub_t_distinct_values_table_stats (col_id int, distinct_values bigint) Row format delimited Fields terminated by '\t' Lines terminated by '\n'  Stored as textfile ;</v>
      </c>
      <c r="AL19" s="16" t="str">
        <f t="shared" si="11"/>
        <v>insert into table db_custscience_interns.col_8_DB_CUSTBASE_PRODREFRESH_ods_eml_unsub_t_distinct_values_table_stats select '8' as col_id, count (distinct UPDT_DT) as distinct_values</v>
      </c>
      <c r="AO19" s="16" t="str">
        <f t="shared" si="6"/>
        <v>insert into table db_custscience_interns.SUMMARY_of_DB_CUSTBASE_PRODREFRESH_ods_eml_unsub_t_distinct_values_table_stats select col_id, distinct_values from db_custscience_interns.col_8_DB_CUSTBASE_PRODREFRESH_ods_eml_unsub_t_distinct_values_table_stats ;</v>
      </c>
      <c r="AQ19" s="212" t="s">
        <v>5535</v>
      </c>
      <c r="AR19" s="212">
        <v>7</v>
      </c>
      <c r="AS19" s="212">
        <v>725</v>
      </c>
      <c r="AU19" s="16" t="str">
        <f t="shared" si="7"/>
        <v>drop table db_custscience_interns.col_8_DB_CUSTBASE_PRODREFRESH_ods_eml_unsub_t_distinct_values_table_stats;</v>
      </c>
      <c r="AW19" s="16" t="str">
        <f t="shared" si="12"/>
        <v>create table db_custscience_interns.col_8_DB_CUSTBASE_PRODREFRESH_ods_eml_unsub_t_null_value_count_table_stats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db_custscience_interns.col_8_DB_CUSTBASE_PRODREFRESH_ods_eml_unsub_t_null_value_count_table_stats select '8' as col_id, count (eml_addr_key) as null_value_count where UPDT_DT IS NULL </v>
      </c>
      <c r="BC19" s="16" t="str">
        <f t="shared" si="14"/>
        <v>insert into table db_custscience_interns.SUMMARY_of_DB_CUSTBASE_PRODREFRESH_ods_eml_unsub_t_null_value_count_table_stats select col_id, null_value_count from db_custscience_interns.col_8_DB_CUSTBASE_PRODREFRESH_ods_eml_unsub_t_null_value_count_table_stats ;</v>
      </c>
      <c r="BE19" s="212" t="s">
        <v>5331</v>
      </c>
      <c r="BF19" s="212">
        <v>7</v>
      </c>
      <c r="BG19" s="212">
        <v>0</v>
      </c>
      <c r="BI19" s="16" t="str">
        <f t="shared" si="15"/>
        <v>drop table db_custscience_interns.col_8_DB_CUSTBASE_PRODREFRESH_ods_eml_unsub_t_null_value_count_table_stats ;</v>
      </c>
    </row>
    <row r="20" spans="1:61">
      <c r="A20" t="s">
        <v>4710</v>
      </c>
      <c r="B20" s="16" t="str">
        <f t="shared" si="0"/>
        <v>flow_key            bigint                                  </v>
      </c>
      <c r="C20" s="20">
        <f t="shared" si="8"/>
        <v>10</v>
      </c>
      <c r="D20" s="20">
        <f t="shared" si="9"/>
        <v>12</v>
      </c>
      <c r="E20" s="20"/>
      <c r="F20" s="20"/>
      <c r="G20" s="16" t="str">
        <f t="shared" si="1"/>
        <v>FLOW_KEY </v>
      </c>
      <c r="H20" s="16" t="str">
        <f t="shared" si="2"/>
        <v>        bigint                                  </v>
      </c>
      <c r="I20" s="246">
        <v>9</v>
      </c>
      <c r="J20" s="260">
        <f t="shared" si="3"/>
        <v>45</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db_custscience_interns.col_9_DB_CUSTBASE_PRODREFRESH_ods_eml_unsub_t_distinct_values_table_stats (col_id int, distinct_values bigint) Row format delimited Fields terminated by '\t' Lines terminated by '\n'  Stored as textfile ;</v>
      </c>
      <c r="AL20" s="16" t="str">
        <f t="shared" si="11"/>
        <v>insert into table db_custscience_interns.col_9_DB_CUSTBASE_PRODREFRESH_ods_eml_unsub_t_distinct_values_table_stats select '9' as col_id, count (distinct FLOW_KEY ) as distinct_values</v>
      </c>
      <c r="AO20" s="16" t="str">
        <f t="shared" si="6"/>
        <v>insert into table db_custscience_interns.SUMMARY_of_DB_CUSTBASE_PRODREFRESH_ods_eml_unsub_t_distinct_values_table_stats select col_id, distinct_values from db_custscience_interns.col_9_DB_CUSTBASE_PRODREFRESH_ods_eml_unsub_t_distinct_values_table_stats ;</v>
      </c>
      <c r="AQ20" s="212" t="s">
        <v>5536</v>
      </c>
      <c r="AR20" s="212">
        <v>8</v>
      </c>
      <c r="AS20" s="212">
        <v>723</v>
      </c>
      <c r="AU20" s="16" t="str">
        <f t="shared" si="7"/>
        <v>drop table db_custscience_interns.col_9_DB_CUSTBASE_PRODREFRESH_ods_eml_unsub_t_distinct_values_table_stats;</v>
      </c>
      <c r="AW20" s="16" t="str">
        <f t="shared" si="12"/>
        <v>create table db_custscience_interns.col_9_DB_CUSTBASE_PRODREFRESH_ods_eml_unsub_t_null_value_count_table_stats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db_custscience_interns.col_9_DB_CUSTBASE_PRODREFRESH_ods_eml_unsub_t_null_value_count_table_stats select '9' as col_id, count (eml_addr_key) as null_value_count where FLOW_KEY  IS NULL </v>
      </c>
      <c r="BC20" s="16" t="str">
        <f t="shared" si="14"/>
        <v>insert into table db_custscience_interns.SUMMARY_of_DB_CUSTBASE_PRODREFRESH_ods_eml_unsub_t_null_value_count_table_stats select col_id, null_value_count from db_custscience_interns.col_9_DB_CUSTBASE_PRODREFRESH_ods_eml_unsub_t_null_value_count_table_stats ;</v>
      </c>
      <c r="BE20" s="212" t="s">
        <v>5341</v>
      </c>
      <c r="BF20" s="212">
        <v>8</v>
      </c>
      <c r="BG20" s="212">
        <v>0</v>
      </c>
      <c r="BI20" s="16" t="str">
        <f t="shared" si="15"/>
        <v>drop table db_custscience_interns.col_9_DB_CUSTBASE_PRODREFRESH_ods_eml_unsub_t_null_value_count_table_stats ;</v>
      </c>
    </row>
    <row r="21" spans="1:61">
      <c r="A21" t="s">
        <v>5188</v>
      </c>
      <c r="B21" s="16" t="str">
        <f t="shared" si="0"/>
        <v>crt_tmst            string                                  </v>
      </c>
      <c r="C21" s="20">
        <f t="shared" si="8"/>
        <v>10</v>
      </c>
      <c r="D21" s="20">
        <f t="shared" si="9"/>
        <v>12</v>
      </c>
      <c r="E21" s="20"/>
      <c r="F21" s="20"/>
      <c r="G21" s="16" t="str">
        <f t="shared" si="1"/>
        <v>CRT_TMST </v>
      </c>
      <c r="H21" s="16" t="str">
        <f t="shared" si="2"/>
        <v>        string                                  </v>
      </c>
      <c r="I21" s="246">
        <v>10</v>
      </c>
      <c r="J21" s="260">
        <f t="shared" si="3"/>
        <v>1452</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db_custscience_interns.col_10_DB_CUSTBASE_PRODREFRESH_ods_eml_unsub_t_distinct_values_table_stats (col_id int, distinct_values bigint) Row format delimited Fields terminated by '\t' Lines terminated by '\n'  Stored as textfile ;</v>
      </c>
      <c r="AL21" s="16" t="str">
        <f t="shared" si="11"/>
        <v>insert into table db_custscience_interns.col_10_DB_CUSTBASE_PRODREFRESH_ods_eml_unsub_t_distinct_values_table_stats select '10' as col_id, count (distinct CRT_TMST ) as distinct_values</v>
      </c>
      <c r="AO21" s="16" t="str">
        <f t="shared" si="6"/>
        <v>insert into table db_custscience_interns.SUMMARY_of_DB_CUSTBASE_PRODREFRESH_ods_eml_unsub_t_distinct_values_table_stats select col_id, distinct_values from db_custscience_interns.col_10_DB_CUSTBASE_PRODREFRESH_ods_eml_unsub_t_distinct_values_table_stats ;</v>
      </c>
      <c r="AQ21" s="212" t="s">
        <v>5537</v>
      </c>
      <c r="AR21" s="212">
        <v>9</v>
      </c>
      <c r="AS21" s="212">
        <v>45</v>
      </c>
      <c r="AU21" s="16" t="str">
        <f t="shared" si="7"/>
        <v>drop table db_custscience_interns.col_10_DB_CUSTBASE_PRODREFRESH_ods_eml_unsub_t_distinct_values_table_stats;</v>
      </c>
      <c r="AW21" s="16" t="str">
        <f t="shared" si="12"/>
        <v>create table db_custscience_interns.col_10_DB_CUSTBASE_PRODREFRESH_ods_eml_unsub_t_null_value_count_table_stats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db_custscience_interns.col_10_DB_CUSTBASE_PRODREFRESH_ods_eml_unsub_t_null_value_count_table_stats select '10' as col_id, count (eml_addr_key) as null_value_count where CRT_TMST  IS NULL </v>
      </c>
      <c r="BC21" s="16" t="str">
        <f t="shared" si="14"/>
        <v>insert into table db_custscience_interns.SUMMARY_of_DB_CUSTBASE_PRODREFRESH_ods_eml_unsub_t_null_value_count_table_stats select col_id, null_value_count from db_custscience_interns.col_10_DB_CUSTBASE_PRODREFRESH_ods_eml_unsub_t_null_value_count_table_stats ;</v>
      </c>
      <c r="BE21" s="212" t="s">
        <v>5351</v>
      </c>
      <c r="BF21" s="212">
        <v>9</v>
      </c>
      <c r="BG21" s="212">
        <v>0</v>
      </c>
      <c r="BI21" s="16" t="str">
        <f t="shared" si="15"/>
        <v>drop table db_custscience_interns.col_10_DB_CUSTBASE_PRODREFRESH_ods_eml_unsub_t_null_value_count_table_stats ;</v>
      </c>
    </row>
    <row r="22" spans="1:61">
      <c r="A22" t="s">
        <v>5491</v>
      </c>
      <c r="B22" s="16" t="str">
        <f t="shared" si="0"/>
        <v>updt_tmst           string </v>
      </c>
      <c r="C22" s="20">
        <f t="shared" si="8"/>
        <v>10</v>
      </c>
      <c r="D22" s="20">
        <f t="shared" si="9"/>
        <v>12</v>
      </c>
      <c r="E22" s="20"/>
      <c r="F22" s="20"/>
      <c r="G22" s="16" t="str">
        <f t="shared" si="1"/>
        <v>UPDT_TMST</v>
      </c>
      <c r="H22" s="16" t="str">
        <f t="shared" si="2"/>
        <v>        string </v>
      </c>
      <c r="I22" s="246">
        <v>11</v>
      </c>
      <c r="J22" s="260">
        <f t="shared" si="3"/>
        <v>1452</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db_custscience_interns.col_11_DB_CUSTBASE_PRODREFRESH_ods_eml_unsub_t_distinct_values_table_stats (col_id int, distinct_values bigint) Row format delimited Fields terminated by '\t' Lines terminated by '\n'  Stored as textfile ;</v>
      </c>
      <c r="AL22" s="16" t="str">
        <f t="shared" si="11"/>
        <v>insert into table db_custscience_interns.col_11_DB_CUSTBASE_PRODREFRESH_ods_eml_unsub_t_distinct_values_table_stats select '11' as col_id, count (distinct UPDT_TMST) as distinct_values</v>
      </c>
      <c r="AO22" s="16" t="str">
        <f t="shared" si="6"/>
        <v>insert into table db_custscience_interns.SUMMARY_of_DB_CUSTBASE_PRODREFRESH_ods_eml_unsub_t_distinct_values_table_stats select col_id, distinct_values from db_custscience_interns.col_11_DB_CUSTBASE_PRODREFRESH_ods_eml_unsub_t_distinct_values_table_stats ;</v>
      </c>
      <c r="AQ22" s="212" t="s">
        <v>5538</v>
      </c>
      <c r="AR22" s="212">
        <v>10</v>
      </c>
      <c r="AS22" s="212">
        <v>1452</v>
      </c>
      <c r="AU22" s="16" t="str">
        <f t="shared" si="7"/>
        <v>drop table db_custscience_interns.col_11_DB_CUSTBASE_PRODREFRESH_ods_eml_unsub_t_distinct_values_table_stats;</v>
      </c>
      <c r="AW22" s="16" t="str">
        <f t="shared" si="12"/>
        <v>create table db_custscience_interns.col_11_DB_CUSTBASE_PRODREFRESH_ods_eml_unsub_t_null_value_count_table_stats (col_id int, null_value_count bigint) Row format delimited Fields terminated by '\t' Lines terminated by '\n'  Stored as textfile ;</v>
      </c>
      <c r="AZ22" s="16" t="str">
        <f>"insert into table "&amp;"db_custscience_interns."&amp;$AH22&amp;"_"&amp;$H$4&amp;"_"&amp;$H$5&amp;"_null_value_count_table_stats select "&amp;"'"&amp;$I22&amp;"'"&amp;" as col_id, count (eml_addr_key) as null_value_count where "&amp;$G22&amp;" IS NULL "</f>
        <v xml:space="preserve">insert into table db_custscience_interns.col_11_DB_CUSTBASE_PRODREFRESH_ods_eml_unsub_t_null_value_count_table_stats select '11' as col_id, count (eml_addr_key) as null_value_count where UPDT_TMST IS NULL </v>
      </c>
      <c r="BC22" s="16" t="str">
        <f t="shared" si="14"/>
        <v>insert into table db_custscience_interns.SUMMARY_of_DB_CUSTBASE_PRODREFRESH_ods_eml_unsub_t_null_value_count_table_stats select col_id, null_value_count from db_custscience_interns.col_11_DB_CUSTBASE_PRODREFRESH_ods_eml_unsub_t_null_value_count_table_stats ;</v>
      </c>
      <c r="BE22" s="212" t="s">
        <v>5362</v>
      </c>
      <c r="BF22" s="212">
        <v>10</v>
      </c>
      <c r="BG22" s="212">
        <v>0</v>
      </c>
      <c r="BI22" s="16" t="str">
        <f t="shared" si="15"/>
        <v>drop table db_custscience_interns.col_11_DB_CUSTBASE_PRODREFRESH_ods_eml_unsub_t_null_value_count_table_stats ;</v>
      </c>
    </row>
    <row r="23" spans="1:61">
      <c r="AL23" t="s">
        <v>4089</v>
      </c>
      <c r="AZ23" t="s">
        <v>4089</v>
      </c>
    </row>
    <row r="24" spans="1:61" ht="409.5">
      <c r="A24" s="262" t="s">
        <v>5539</v>
      </c>
    </row>
    <row r="25" spans="1:61">
      <c r="A25" s="263" t="s">
        <v>5540</v>
      </c>
    </row>
  </sheetData>
  <mergeCells count="5">
    <mergeCell ref="G1:J1"/>
    <mergeCell ref="H3:L3"/>
    <mergeCell ref="H4:L4"/>
    <mergeCell ref="H5:L5"/>
    <mergeCell ref="H6:L6"/>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38"/>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ODS_HOUSEHOLD_T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DB_CUSTBASE_PRODREFRESH.ods_household_t limit 10000;'&gt;DB_CUSTBASE_PRODREFRESH.ods_household_t_10k_sample.txt;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ods_household_t</v>
      </c>
      <c r="I5" s="474" t="e">
        <f>RIGHT(I6,(LEN(I6)-(FIND(".",I6))))</f>
        <v>#VALUE!</v>
      </c>
      <c r="J5" s="474" t="e">
        <f>RIGHT(J6,(LEN(J6)-(FIND(".",J6))))</f>
        <v>#VALUE!</v>
      </c>
      <c r="K5" s="474"/>
      <c r="L5" s="474" t="e">
        <f>RIGHT(L6,(LEN(L6)-(FIND(".",L6))))</f>
        <v>#VALUE!</v>
      </c>
      <c r="M5" s="219"/>
      <c r="AL5" s="60" t="s">
        <v>5541</v>
      </c>
      <c r="AZ5" s="60" t="s">
        <v>5542</v>
      </c>
    </row>
    <row r="6" spans="1:65">
      <c r="G6" s="3" t="s">
        <v>90</v>
      </c>
      <c r="H6" s="476" t="s">
        <v>4454</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64" t="str">
        <f>"select * from db_custscience_interns.SUMMARY_of_"&amp;$H$4&amp;"_"&amp;$H$5&amp;"_distinct_values_table_stats;"</f>
        <v>select * from db_custscience_interns.SUMMARY_of_DB_CUSTBASE_PRODREFRESH_ods_household_t_distinct_values_table_stats;</v>
      </c>
      <c r="BE8" s="209" t="str">
        <f>"select * from db_custscience_interns.SUMMARY_of_"&amp;$H$4&amp;"_"&amp;$H$5&amp;"_null_value_count_table_stats ;"</f>
        <v>select * from db_custscience_interns.SUMMARY_of_DB_CUSTBASE_PRODREFRESH_ods_household_t_null_value_count_table_stats ;</v>
      </c>
    </row>
    <row r="9" spans="1:65">
      <c r="A9" t="s">
        <v>5543</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DB_CUSTBASE_PRODREFRESH.ods_household_t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db_custscience_interns.SUMMARY_of_DB_CUSTBASE_PRODREFRESH_ods_household_t_distinct_values_table_stats (col_id int, distinct_values bigint) Row format delimited Fields terminated by '\t' Lines terminated by '\n'  Stored as textfile ;</v>
      </c>
      <c r="AZ11" s="209" t="str">
        <f>"from "&amp;$H$6</f>
        <v>from DB_CUSTBASE_PRODREFRESH.ods_household_t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db_custscience_interns.SUMMARY_of_DB_CUSTBASE_PRODREFRESH_ods_household_t_null_value_count_table_stats (col_id int, null_value_count bigint) Row format delimited Fields terminated by '\t' Lines terminated by '\n'  Stored as textfile ;</v>
      </c>
      <c r="BE11" s="212" t="s">
        <v>2</v>
      </c>
    </row>
    <row r="12" spans="1:65">
      <c r="A12" t="s">
        <v>4710</v>
      </c>
      <c r="B12" s="16" t="str">
        <f t="shared" ref="B12:B35" si="0">TRIM(A12)</f>
        <v>flow_key            bigint                                  </v>
      </c>
      <c r="C12" s="20">
        <f>SEARCH(" ",B12)</f>
        <v>10</v>
      </c>
      <c r="D12" s="20">
        <f>IFERROR(SEARCH(" ",B12,C12+1),0)</f>
        <v>12</v>
      </c>
      <c r="E12" s="20">
        <f>LEN(B12)</f>
        <v>60</v>
      </c>
      <c r="F12" s="20"/>
      <c r="G12" s="16" t="str">
        <f t="shared" ref="G12:G35" si="1">UPPER(LEFT(B12,C12-1))</f>
        <v>FLOW_KEY </v>
      </c>
      <c r="H12" s="16" t="str">
        <f t="shared" ref="H12:H35" si="2">TRIM(RIGHT(A12,LEN(A12) - (C12+1)))</f>
        <v>        bigint                                  </v>
      </c>
      <c r="I12" s="246">
        <v>1</v>
      </c>
      <c r="J12" s="260">
        <f t="shared" ref="J12:J35" si="3">VLOOKUP($I12,$AR:$AS,2,FALSE)</f>
        <v>144</v>
      </c>
      <c r="K12" s="260">
        <f t="shared" ref="K12:K35"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35"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db_custscience_interns.col_1_DB_CUSTBASE_PRODREFRESH_ods_household_t_distinct_values_table_stats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db_custscience_interns.col_1_DB_CUSTBASE_PRODREFRESH_ods_household_t_distinct_values_table_stats select '1' as col_id, count (distinct FLOW_KEY ) as distinct_values</v>
      </c>
      <c r="AO12" s="16" t="str">
        <f t="shared" ref="AO12:AO35"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db_custscience_interns.SUMMARY_of_DB_CUSTBASE_PRODREFRESH_ods_household_t_distinct_values_table_stats select col_id, distinct_values from db_custscience_interns.col_1_DB_CUSTBASE_PRODREFRESH_ods_household_t_distinct_values_table_stats ;</v>
      </c>
      <c r="AQ12" s="212" t="s">
        <v>5544</v>
      </c>
      <c r="AR12" s="212">
        <v>1</v>
      </c>
      <c r="AS12" s="212">
        <v>144</v>
      </c>
      <c r="AU12" s="16" t="str">
        <f t="shared" ref="AU12:AU35" si="7">"drop table db_custscience_interns."&amp;$AH12&amp;"_"&amp;$H$4&amp;"_"&amp;$H$5&amp;"_distinct_values_table_stats;"</f>
        <v>drop table db_custscience_interns.col_1_DB_CUSTBASE_PRODREFRESH_ods_household_t_distinct_values_table_stats;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db_custscience_interns.col_1_DB_CUSTBASE_PRODREFRESH_ods_household_t_null_value_count_table_stats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(household_key) as null_value_count where "&amp;$G12&amp;" IS NULL "</f>
        <v xml:space="preserve">insert into table db_custscience_interns.col_1_DB_CUSTBASE_PRODREFRESH_ods_household_t_null_value_count_table_stats select '1' as col_id, count (household_key) as null_value_count where FLOW_KEY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db_custscience_interns.SUMMARY_of_DB_CUSTBASE_PRODREFRESH_ods_household_t_null_value_count_table_stats select col_id, null_value_count from db_custscience_interns.col_1_DB_CUSTBASE_PRODREFRESH_ods_household_t_null_value_count_table_stats ;</v>
      </c>
      <c r="BE12" s="212" t="s">
        <v>5214</v>
      </c>
      <c r="BF12" s="212">
        <v>1</v>
      </c>
      <c r="BG12" s="212">
        <v>0</v>
      </c>
      <c r="BI12" s="16" t="str">
        <f>"drop table db_custscience_interns."&amp;$AH12&amp;"_"&amp;$H$4&amp;"_"&amp;$H$5&amp;"_null_value_count_table_stats ;"</f>
        <v>drop table db_custscience_interns.col_1_DB_CUSTBASE_PRODREFRESH_ods_household_t_null_value_count_table_stats ;</v>
      </c>
    </row>
    <row r="13" spans="1:65">
      <c r="A13" t="s">
        <v>5238</v>
      </c>
      <c r="B13" s="16" t="str">
        <f t="shared" si="0"/>
        <v>household_key       bigint                                  </v>
      </c>
      <c r="C13" s="20">
        <f t="shared" ref="C13:C35" si="8">SEARCH(" ",B13)</f>
        <v>14</v>
      </c>
      <c r="D13" s="20">
        <f t="shared" ref="D13:D35" si="9">IFERROR(SEARCH(" ",B13,C13+1),0)</f>
        <v>16</v>
      </c>
      <c r="E13" s="20"/>
      <c r="F13" s="20"/>
      <c r="G13" s="16" t="str">
        <f t="shared" si="1"/>
        <v>HOUSEHOLD_KEY</v>
      </c>
      <c r="H13" s="16" t="str">
        <f t="shared" si="2"/>
        <v>    bigint                                  </v>
      </c>
      <c r="I13" s="246">
        <v>2</v>
      </c>
      <c r="J13" s="260">
        <f t="shared" si="3"/>
        <v>71643848</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35" si="10">"col_"&amp;I13</f>
        <v>col_2</v>
      </c>
      <c r="AI13" s="196" t="str">
        <f t="shared" si="5"/>
        <v>create table db_custscience_interns.col_2_DB_CUSTBASE_PRODREFRESH_ods_household_t_distinct_values_table_stats (col_id int, distinct_values bigint) Row format delimited Fields terminated by '\t' Lines terminated by '\n'  Stored as textfile ;</v>
      </c>
      <c r="AL13" s="16" t="str">
        <f t="shared" ref="AL13:AL35" si="11">"insert into table "&amp;"db_custscience_interns."&amp;$AH13&amp;"_"&amp;$H$4&amp;"_"&amp;$H$5&amp;"_distinct_values_table_stats select "&amp;"'"&amp;$I13&amp;"'"&amp;" as col_id, count (distinct "&amp;$G13&amp;") as distinct_values"</f>
        <v>insert into table db_custscience_interns.col_2_DB_CUSTBASE_PRODREFRESH_ods_household_t_distinct_values_table_stats select '2' as col_id, count (distinct HOUSEHOLD_KEY) as distinct_values</v>
      </c>
      <c r="AO13" s="16" t="str">
        <f t="shared" si="6"/>
        <v>insert into table db_custscience_interns.SUMMARY_of_DB_CUSTBASE_PRODREFRESH_ods_household_t_distinct_values_table_stats select col_id, distinct_values from db_custscience_interns.col_2_DB_CUSTBASE_PRODREFRESH_ods_household_t_distinct_values_table_stats ;</v>
      </c>
      <c r="AQ13" s="212" t="s">
        <v>5545</v>
      </c>
      <c r="AR13" s="212">
        <v>2</v>
      </c>
      <c r="AS13" s="212">
        <v>71643848</v>
      </c>
      <c r="AU13" s="16" t="str">
        <f t="shared" si="7"/>
        <v>drop table db_custscience_interns.col_2_DB_CUSTBASE_PRODREFRESH_ods_household_t_distinct_values_table_stats;</v>
      </c>
      <c r="AW13" s="16" t="str">
        <f t="shared" ref="AW13:AW35"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db_custscience_interns.col_2_DB_CUSTBASE_PRODREFRESH_ods_household_t_null_value_count_table_stats (col_id int, null_value_count bigint) Row format delimited Fields terminated by '\t' Lines terminated by '\n'  Stored as textfile ;</v>
      </c>
      <c r="AZ13" s="16" t="str">
        <f t="shared" ref="AZ13:AZ34" si="13">"insert into table "&amp;"db_custscience_interns."&amp;$AH13&amp;"_"&amp;$H$4&amp;"_"&amp;$H$5&amp;"_null_value_count_table_stats select "&amp;"'"&amp;$I13&amp;"'"&amp;" as col_id, count (household_key) as null_value_count where "&amp;$G13&amp;" IS NULL "</f>
        <v xml:space="preserve">insert into table db_custscience_interns.col_2_DB_CUSTBASE_PRODREFRESH_ods_household_t_null_value_count_table_stats select '2' as col_id, count (household_key) as null_value_count where HOUSEHOLD_KEY IS NULL </v>
      </c>
      <c r="BC13" s="16" t="str">
        <f t="shared" ref="BC13:BC35"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db_custscience_interns.SUMMARY_of_DB_CUSTBASE_PRODREFRESH_ods_household_t_null_value_count_table_stats select col_id, null_value_count from db_custscience_interns.col_2_DB_CUSTBASE_PRODREFRESH_ods_household_t_null_value_count_table_stats ;</v>
      </c>
      <c r="BE13" s="212" t="s">
        <v>5225</v>
      </c>
      <c r="BF13" s="212">
        <v>2</v>
      </c>
      <c r="BG13" s="212">
        <v>0</v>
      </c>
      <c r="BI13" s="16" t="str">
        <f t="shared" ref="BI13:BI35" si="15">"drop table db_custscience_interns."&amp;$AH13&amp;"_"&amp;$H$4&amp;"_"&amp;$H$5&amp;"_null_value_count_table_stats ;"</f>
        <v>drop table db_custscience_interns.col_2_DB_CUSTBASE_PRODREFRESH_ods_household_t_null_value_count_table_stats ;</v>
      </c>
    </row>
    <row r="14" spans="1:65">
      <c r="A14" t="s">
        <v>5546</v>
      </c>
      <c r="B14" s="16" t="str">
        <f t="shared" si="0"/>
        <v>addr_city           string                                  </v>
      </c>
      <c r="C14" s="20">
        <f t="shared" si="8"/>
        <v>10</v>
      </c>
      <c r="D14" s="20">
        <f t="shared" si="9"/>
        <v>12</v>
      </c>
      <c r="E14" s="20"/>
      <c r="F14" s="20"/>
      <c r="G14" s="16" t="str">
        <f t="shared" si="1"/>
        <v>ADDR_CITY</v>
      </c>
      <c r="H14" s="16" t="str">
        <f t="shared" si="2"/>
        <v>        string                                  </v>
      </c>
      <c r="I14" s="246">
        <v>3</v>
      </c>
      <c r="J14" s="260">
        <f t="shared" si="3"/>
        <v>121491</v>
      </c>
      <c r="K14" s="260">
        <f t="shared" si="4"/>
        <v>20603</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db_custscience_interns.col_3_DB_CUSTBASE_PRODREFRESH_ods_household_t_distinct_values_table_stats (col_id int, distinct_values bigint) Row format delimited Fields terminated by '\t' Lines terminated by '\n'  Stored as textfile ;</v>
      </c>
      <c r="AL14" s="16" t="str">
        <f t="shared" si="11"/>
        <v>insert into table db_custscience_interns.col_3_DB_CUSTBASE_PRODREFRESH_ods_household_t_distinct_values_table_stats select '3' as col_id, count (distinct ADDR_CITY) as distinct_values</v>
      </c>
      <c r="AO14" s="16" t="str">
        <f t="shared" si="6"/>
        <v>insert into table db_custscience_interns.SUMMARY_of_DB_CUSTBASE_PRODREFRESH_ods_household_t_distinct_values_table_stats select col_id, distinct_values from db_custscience_interns.col_3_DB_CUSTBASE_PRODREFRESH_ods_household_t_distinct_values_table_stats ;</v>
      </c>
      <c r="AQ14" s="212" t="s">
        <v>5547</v>
      </c>
      <c r="AR14" s="212">
        <v>11</v>
      </c>
      <c r="AS14" s="212">
        <v>7</v>
      </c>
      <c r="AU14" s="16" t="str">
        <f t="shared" si="7"/>
        <v>drop table db_custscience_interns.col_3_DB_CUSTBASE_PRODREFRESH_ods_household_t_distinct_values_table_stats;</v>
      </c>
      <c r="AW14" s="16" t="str">
        <f t="shared" si="12"/>
        <v>create table db_custscience_interns.col_3_DB_CUSTBASE_PRODREFRESH_ods_household_t_null_value_count_table_stats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db_custscience_interns.col_3_DB_CUSTBASE_PRODREFRESH_ods_household_t_null_value_count_table_stats select '3' as col_id, count (household_key) as null_value_count where ADDR_CITY IS NULL </v>
      </c>
      <c r="BC14" s="16" t="str">
        <f t="shared" si="14"/>
        <v>insert into table db_custscience_interns.SUMMARY_of_DB_CUSTBASE_PRODREFRESH_ods_household_t_null_value_count_table_stats select col_id, null_value_count from db_custscience_interns.col_3_DB_CUSTBASE_PRODREFRESH_ods_household_t_null_value_count_table_stats ;</v>
      </c>
      <c r="BE14" s="212" t="s">
        <v>5236</v>
      </c>
      <c r="BF14" s="212">
        <v>11</v>
      </c>
      <c r="BG14" s="212">
        <v>0</v>
      </c>
      <c r="BI14" s="16" t="str">
        <f t="shared" si="15"/>
        <v>drop table db_custscience_interns.col_3_DB_CUSTBASE_PRODREFRESH_ods_household_t_null_value_count_table_stats ;</v>
      </c>
    </row>
    <row r="15" spans="1:65">
      <c r="A15" t="s">
        <v>5548</v>
      </c>
      <c r="B15" s="16" t="str">
        <f t="shared" si="0"/>
        <v>addr_state_prov_code string                                  </v>
      </c>
      <c r="C15" s="20">
        <f t="shared" si="8"/>
        <v>21</v>
      </c>
      <c r="D15" s="20">
        <f t="shared" si="9"/>
        <v>28</v>
      </c>
      <c r="E15" s="20"/>
      <c r="F15" s="20"/>
      <c r="G15" s="16" t="str">
        <f t="shared" si="1"/>
        <v>ADDR_STATE_PROV_CODE</v>
      </c>
      <c r="H15" s="16" t="str">
        <f t="shared" si="2"/>
        <v>string                                  </v>
      </c>
      <c r="I15" s="246">
        <v>4</v>
      </c>
      <c r="J15" s="260">
        <f t="shared" si="3"/>
        <v>370</v>
      </c>
      <c r="K15" s="260">
        <f t="shared" si="4"/>
        <v>475574</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db_custscience_interns.col_4_DB_CUSTBASE_PRODREFRESH_ods_household_t_distinct_values_table_stats (col_id int, distinct_values bigint) Row format delimited Fields terminated by '\t' Lines terminated by '\n'  Stored as textfile ;</v>
      </c>
      <c r="AL15" s="16" t="str">
        <f t="shared" si="11"/>
        <v>insert into table db_custscience_interns.col_4_DB_CUSTBASE_PRODREFRESH_ods_household_t_distinct_values_table_stats select '4' as col_id, count (distinct ADDR_STATE_PROV_CODE) as distinct_values</v>
      </c>
      <c r="AO15" s="16" t="str">
        <f t="shared" si="6"/>
        <v>insert into table db_custscience_interns.SUMMARY_of_DB_CUSTBASE_PRODREFRESH_ods_household_t_distinct_values_table_stats select col_id, distinct_values from db_custscience_interns.col_4_DB_CUSTBASE_PRODREFRESH_ods_household_t_distinct_values_table_stats ;</v>
      </c>
      <c r="AQ15" s="212" t="s">
        <v>4598</v>
      </c>
      <c r="AR15" s="212">
        <v>12</v>
      </c>
      <c r="AS15" s="212">
        <v>0</v>
      </c>
      <c r="AU15" s="16" t="str">
        <f t="shared" si="7"/>
        <v>drop table db_custscience_interns.col_4_DB_CUSTBASE_PRODREFRESH_ods_household_t_distinct_values_table_stats;</v>
      </c>
      <c r="AW15" s="16" t="str">
        <f t="shared" si="12"/>
        <v>create table db_custscience_interns.col_4_DB_CUSTBASE_PRODREFRESH_ods_household_t_null_value_count_table_stats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db_custscience_interns.col_4_DB_CUSTBASE_PRODREFRESH_ods_household_t_null_value_count_table_stats select '4' as col_id, count (household_key) as null_value_count where ADDR_STATE_PROV_CODE IS NULL </v>
      </c>
      <c r="BC15" s="16" t="str">
        <f t="shared" si="14"/>
        <v>insert into table db_custscience_interns.SUMMARY_of_DB_CUSTBASE_PRODREFRESH_ods_household_t_null_value_count_table_stats select col_id, null_value_count from db_custscience_interns.col_4_DB_CUSTBASE_PRODREFRESH_ods_household_t_null_value_count_table_stats ;</v>
      </c>
      <c r="BE15" s="212" t="s">
        <v>5549</v>
      </c>
      <c r="BF15" s="212">
        <v>12</v>
      </c>
      <c r="BG15" s="212">
        <v>71643848</v>
      </c>
      <c r="BI15" s="16" t="str">
        <f t="shared" si="15"/>
        <v>drop table db_custscience_interns.col_4_DB_CUSTBASE_PRODREFRESH_ods_household_t_null_value_count_table_stats ;</v>
      </c>
    </row>
    <row r="16" spans="1:65">
      <c r="A16" t="s">
        <v>5550</v>
      </c>
      <c r="B16" s="16" t="str">
        <f t="shared" si="0"/>
        <v>addr_zip_code       string                                  </v>
      </c>
      <c r="C16" s="20">
        <f t="shared" si="8"/>
        <v>14</v>
      </c>
      <c r="D16" s="20">
        <f t="shared" si="9"/>
        <v>16</v>
      </c>
      <c r="E16" s="20"/>
      <c r="F16" s="20"/>
      <c r="G16" s="16" t="str">
        <f t="shared" si="1"/>
        <v>ADDR_ZIP_CODE</v>
      </c>
      <c r="H16" s="16" t="str">
        <f t="shared" si="2"/>
        <v>    string                                  </v>
      </c>
      <c r="I16" s="246">
        <v>5</v>
      </c>
      <c r="J16" s="260">
        <f t="shared" si="3"/>
        <v>1288199</v>
      </c>
      <c r="K16" s="260">
        <f t="shared" si="4"/>
        <v>3287</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db_custscience_interns.col_5_DB_CUSTBASE_PRODREFRESH_ods_household_t_distinct_values_table_stats (col_id int, distinct_values bigint) Row format delimited Fields terminated by '\t' Lines terminated by '\n'  Stored as textfile ;</v>
      </c>
      <c r="AL16" s="16" t="str">
        <f t="shared" si="11"/>
        <v>insert into table db_custscience_interns.col_5_DB_CUSTBASE_PRODREFRESH_ods_household_t_distinct_values_table_stats select '5' as col_id, count (distinct ADDR_ZIP_CODE) as distinct_values</v>
      </c>
      <c r="AO16" s="16" t="str">
        <f t="shared" si="6"/>
        <v>insert into table db_custscience_interns.SUMMARY_of_DB_CUSTBASE_PRODREFRESH_ods_household_t_distinct_values_table_stats select col_id, distinct_values from db_custscience_interns.col_5_DB_CUSTBASE_PRODREFRESH_ods_household_t_distinct_values_table_stats ;</v>
      </c>
      <c r="AQ16" s="212" t="s">
        <v>5551</v>
      </c>
      <c r="AR16" s="212">
        <v>13</v>
      </c>
      <c r="AS16" s="212">
        <v>1819</v>
      </c>
      <c r="AU16" s="16" t="str">
        <f t="shared" si="7"/>
        <v>drop table db_custscience_interns.col_5_DB_CUSTBASE_PRODREFRESH_ods_household_t_distinct_values_table_stats;</v>
      </c>
      <c r="AW16" s="16" t="str">
        <f t="shared" si="12"/>
        <v>create table db_custscience_interns.col_5_DB_CUSTBASE_PRODREFRESH_ods_household_t_null_value_count_table_stats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db_custscience_interns.col_5_DB_CUSTBASE_PRODREFRESH_ods_household_t_null_value_count_table_stats select '5' as col_id, count (household_key) as null_value_count where ADDR_ZIP_CODE IS NULL </v>
      </c>
      <c r="BC16" s="16" t="str">
        <f t="shared" si="14"/>
        <v>insert into table db_custscience_interns.SUMMARY_of_DB_CUSTBASE_PRODREFRESH_ods_household_t_null_value_count_table_stats select col_id, null_value_count from db_custscience_interns.col_5_DB_CUSTBASE_PRODREFRESH_ods_household_t_null_value_count_table_stats ;</v>
      </c>
      <c r="BE16" s="212" t="s">
        <v>5257</v>
      </c>
      <c r="BF16" s="212">
        <v>13</v>
      </c>
      <c r="BG16" s="212">
        <v>0</v>
      </c>
      <c r="BI16" s="16" t="str">
        <f t="shared" si="15"/>
        <v>drop table db_custscience_interns.col_5_DB_CUSTBASE_PRODREFRESH_ods_household_t_null_value_count_table_stats ;</v>
      </c>
    </row>
    <row r="17" spans="1:61">
      <c r="A17" t="s">
        <v>5552</v>
      </c>
      <c r="B17" s="16" t="str">
        <f t="shared" si="0"/>
        <v>addr_zip_ext        string                                  </v>
      </c>
      <c r="C17" s="20">
        <f t="shared" si="8"/>
        <v>14</v>
      </c>
      <c r="D17" s="20">
        <f t="shared" si="9"/>
        <v>16</v>
      </c>
      <c r="E17" s="20"/>
      <c r="F17" s="20"/>
      <c r="G17" s="16" t="str">
        <f t="shared" si="1"/>
        <v>ADDR_ZIP_EXT </v>
      </c>
      <c r="H17" s="16" t="str">
        <f t="shared" si="2"/>
        <v>    string                                  </v>
      </c>
      <c r="I17" s="246">
        <v>6</v>
      </c>
      <c r="J17" s="260">
        <f t="shared" si="3"/>
        <v>11019</v>
      </c>
      <c r="K17" s="260">
        <f t="shared" si="4"/>
        <v>5865919</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db_custscience_interns.col_6_DB_CUSTBASE_PRODREFRESH_ods_household_t_distinct_values_table_stats (col_id int, distinct_values bigint) Row format delimited Fields terminated by '\t' Lines terminated by '\n'  Stored as textfile ;</v>
      </c>
      <c r="AL17" s="16" t="str">
        <f t="shared" si="11"/>
        <v>insert into table db_custscience_interns.col_6_DB_CUSTBASE_PRODREFRESH_ods_household_t_distinct_values_table_stats select '6' as col_id, count (distinct ADDR_ZIP_EXT ) as distinct_values</v>
      </c>
      <c r="AO17" s="16" t="str">
        <f t="shared" si="6"/>
        <v>insert into table db_custscience_interns.SUMMARY_of_DB_CUSTBASE_PRODREFRESH_ods_household_t_distinct_values_table_stats select col_id, distinct_values from db_custscience_interns.col_6_DB_CUSTBASE_PRODREFRESH_ods_household_t_distinct_values_table_stats ;</v>
      </c>
      <c r="AQ17" s="212" t="s">
        <v>5553</v>
      </c>
      <c r="AR17" s="212">
        <v>14</v>
      </c>
      <c r="AS17" s="212">
        <v>210</v>
      </c>
      <c r="AU17" s="16" t="str">
        <f t="shared" si="7"/>
        <v>drop table db_custscience_interns.col_6_DB_CUSTBASE_PRODREFRESH_ods_household_t_distinct_values_table_stats;</v>
      </c>
      <c r="AW17" s="16" t="str">
        <f t="shared" si="12"/>
        <v>create table db_custscience_interns.col_6_DB_CUSTBASE_PRODREFRESH_ods_household_t_null_value_count_table_stats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db_custscience_interns.col_6_DB_CUSTBASE_PRODREFRESH_ods_household_t_null_value_count_table_stats select '6' as col_id, count (household_key) as null_value_count where ADDR_ZIP_EXT  IS NULL </v>
      </c>
      <c r="BC17" s="16" t="str">
        <f t="shared" si="14"/>
        <v>insert into table db_custscience_interns.SUMMARY_of_DB_CUSTBASE_PRODREFRESH_ods_household_t_null_value_count_table_stats select col_id, null_value_count from db_custscience_interns.col_6_DB_CUSTBASE_PRODREFRESH_ods_household_t_null_value_count_table_stats ;</v>
      </c>
      <c r="BE17" s="212" t="s">
        <v>5554</v>
      </c>
      <c r="BF17" s="212">
        <v>14</v>
      </c>
      <c r="BG17" s="212">
        <v>6139712</v>
      </c>
      <c r="BI17" s="16" t="str">
        <f t="shared" si="15"/>
        <v>drop table db_custscience_interns.col_6_DB_CUSTBASE_PRODREFRESH_ods_household_t_null_value_count_table_stats ;</v>
      </c>
    </row>
    <row r="18" spans="1:61">
      <c r="A18" t="s">
        <v>5555</v>
      </c>
      <c r="B18" s="16" t="str">
        <f t="shared" si="0"/>
        <v>ctry_cd             string                                  </v>
      </c>
      <c r="C18" s="20">
        <f t="shared" si="8"/>
        <v>8</v>
      </c>
      <c r="D18" s="20">
        <f t="shared" si="9"/>
        <v>10</v>
      </c>
      <c r="E18" s="20"/>
      <c r="F18" s="20"/>
      <c r="G18" s="16" t="str">
        <f t="shared" si="1"/>
        <v>CTRY_CD</v>
      </c>
      <c r="H18" s="16" t="str">
        <f t="shared" si="2"/>
        <v>          string                                  </v>
      </c>
      <c r="I18" s="246">
        <v>7</v>
      </c>
      <c r="J18" s="260">
        <f t="shared" si="3"/>
        <v>34</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db_custscience_interns.col_7_DB_CUSTBASE_PRODREFRESH_ods_household_t_distinct_values_table_stats (col_id int, distinct_values bigint) Row format delimited Fields terminated by '\t' Lines terminated by '\n'  Stored as textfile ;</v>
      </c>
      <c r="AL18" s="16" t="str">
        <f t="shared" si="11"/>
        <v>insert into table db_custscience_interns.col_7_DB_CUSTBASE_PRODREFRESH_ods_household_t_distinct_values_table_stats select '7' as col_id, count (distinct CTRY_CD) as distinct_values</v>
      </c>
      <c r="AO18" s="16" t="str">
        <f t="shared" si="6"/>
        <v>insert into table db_custscience_interns.SUMMARY_of_DB_CUSTBASE_PRODREFRESH_ods_household_t_distinct_values_table_stats select col_id, distinct_values from db_custscience_interns.col_7_DB_CUSTBASE_PRODREFRESH_ods_household_t_distinct_values_table_stats ;</v>
      </c>
      <c r="AQ18" s="212" t="s">
        <v>5556</v>
      </c>
      <c r="AR18" s="212">
        <v>15</v>
      </c>
      <c r="AS18" s="212">
        <v>281</v>
      </c>
      <c r="AU18" s="16" t="str">
        <f t="shared" si="7"/>
        <v>drop table db_custscience_interns.col_7_DB_CUSTBASE_PRODREFRESH_ods_household_t_distinct_values_table_stats;</v>
      </c>
      <c r="AW18" s="16" t="str">
        <f t="shared" si="12"/>
        <v>create table db_custscience_interns.col_7_DB_CUSTBASE_PRODREFRESH_ods_household_t_null_value_count_table_stats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db_custscience_interns.col_7_DB_CUSTBASE_PRODREFRESH_ods_household_t_null_value_count_table_stats select '7' as col_id, count (household_key) as null_value_count where CTRY_CD IS NULL </v>
      </c>
      <c r="BC18" s="16" t="str">
        <f t="shared" si="14"/>
        <v>insert into table db_custscience_interns.SUMMARY_of_DB_CUSTBASE_PRODREFRESH_ods_household_t_null_value_count_table_stats select col_id, null_value_count from db_custscience_interns.col_7_DB_CUSTBASE_PRODREFRESH_ods_household_t_null_value_count_table_stats ;</v>
      </c>
      <c r="BE18" s="212" t="s">
        <v>5557</v>
      </c>
      <c r="BF18" s="212">
        <v>15</v>
      </c>
      <c r="BG18" s="212">
        <v>14090898</v>
      </c>
      <c r="BI18" s="16" t="str">
        <f t="shared" si="15"/>
        <v>drop table db_custscience_interns.col_7_DB_CUSTBASE_PRODREFRESH_ods_household_t_null_value_count_table_stats ;</v>
      </c>
    </row>
    <row r="19" spans="1:61">
      <c r="A19" t="s">
        <v>5558</v>
      </c>
      <c r="B19" s="16" t="str">
        <f t="shared" si="0"/>
        <v>carrier_route       string                                  </v>
      </c>
      <c r="C19" s="20">
        <f t="shared" si="8"/>
        <v>14</v>
      </c>
      <c r="D19" s="20">
        <f t="shared" si="9"/>
        <v>16</v>
      </c>
      <c r="E19" s="20"/>
      <c r="F19" s="20"/>
      <c r="G19" s="16" t="str">
        <f t="shared" si="1"/>
        <v>CARRIER_ROUTE</v>
      </c>
      <c r="H19" s="16" t="str">
        <f t="shared" si="2"/>
        <v>    string                                  </v>
      </c>
      <c r="I19" s="246">
        <v>8</v>
      </c>
      <c r="J19" s="260">
        <f t="shared" si="3"/>
        <v>1882</v>
      </c>
      <c r="K19" s="260">
        <f t="shared" si="4"/>
        <v>6971792</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db_custscience_interns.col_8_DB_CUSTBASE_PRODREFRESH_ods_household_t_distinct_values_table_stats (col_id int, distinct_values bigint) Row format delimited Fields terminated by '\t' Lines terminated by '\n'  Stored as textfile ;</v>
      </c>
      <c r="AL19" s="16" t="str">
        <f t="shared" si="11"/>
        <v>insert into table db_custscience_interns.col_8_DB_CUSTBASE_PRODREFRESH_ods_household_t_distinct_values_table_stats select '8' as col_id, count (distinct CARRIER_ROUTE) as distinct_values</v>
      </c>
      <c r="AO19" s="16" t="str">
        <f t="shared" si="6"/>
        <v>insert into table db_custscience_interns.SUMMARY_of_DB_CUSTBASE_PRODREFRESH_ods_household_t_distinct_values_table_stats select col_id, distinct_values from db_custscience_interns.col_8_DB_CUSTBASE_PRODREFRESH_ods_household_t_distinct_values_table_stats ;</v>
      </c>
      <c r="AQ19" s="212" t="s">
        <v>5559</v>
      </c>
      <c r="AR19" s="212">
        <v>16</v>
      </c>
      <c r="AS19" s="212">
        <v>466</v>
      </c>
      <c r="AU19" s="16" t="str">
        <f t="shared" si="7"/>
        <v>drop table db_custscience_interns.col_8_DB_CUSTBASE_PRODREFRESH_ods_household_t_distinct_values_table_stats;</v>
      </c>
      <c r="AW19" s="16" t="str">
        <f t="shared" si="12"/>
        <v>create table db_custscience_interns.col_8_DB_CUSTBASE_PRODREFRESH_ods_household_t_null_value_count_table_stats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db_custscience_interns.col_8_DB_CUSTBASE_PRODREFRESH_ods_household_t_null_value_count_table_stats select '8' as col_id, count (household_key) as null_value_count where CARRIER_ROUTE IS NULL </v>
      </c>
      <c r="BC19" s="16" t="str">
        <f t="shared" si="14"/>
        <v>insert into table db_custscience_interns.SUMMARY_of_DB_CUSTBASE_PRODREFRESH_ods_household_t_null_value_count_table_stats select col_id, null_value_count from db_custscience_interns.col_8_DB_CUSTBASE_PRODREFRESH_ods_household_t_null_value_count_table_stats ;</v>
      </c>
      <c r="BE19" s="212" t="s">
        <v>5560</v>
      </c>
      <c r="BF19" s="212">
        <v>16</v>
      </c>
      <c r="BG19" s="212">
        <v>2067037</v>
      </c>
      <c r="BI19" s="16" t="str">
        <f t="shared" si="15"/>
        <v>drop table db_custscience_interns.col_8_DB_CUSTBASE_PRODREFRESH_ods_household_t_null_value_count_table_stats ;</v>
      </c>
    </row>
    <row r="20" spans="1:61">
      <c r="A20" t="s">
        <v>5561</v>
      </c>
      <c r="B20" s="16" t="str">
        <f t="shared" si="0"/>
        <v>delivery_point      string                                  </v>
      </c>
      <c r="C20" s="20">
        <f t="shared" si="8"/>
        <v>16</v>
      </c>
      <c r="D20" s="20">
        <f t="shared" si="9"/>
        <v>18</v>
      </c>
      <c r="E20" s="20"/>
      <c r="F20" s="20"/>
      <c r="G20" s="16" t="str">
        <f t="shared" si="1"/>
        <v>DELIVERY_POINT </v>
      </c>
      <c r="H20" s="16" t="str">
        <f t="shared" si="2"/>
        <v>  string                                  </v>
      </c>
      <c r="I20" s="246">
        <v>9</v>
      </c>
      <c r="J20" s="260">
        <f t="shared" si="3"/>
        <v>275</v>
      </c>
      <c r="K20" s="260">
        <f t="shared" si="4"/>
        <v>5707976</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db_custscience_interns.col_9_DB_CUSTBASE_PRODREFRESH_ods_household_t_distinct_values_table_stats (col_id int, distinct_values bigint) Row format delimited Fields terminated by '\t' Lines terminated by '\n'  Stored as textfile ;</v>
      </c>
      <c r="AL20" s="16" t="str">
        <f t="shared" si="11"/>
        <v>insert into table db_custscience_interns.col_9_DB_CUSTBASE_PRODREFRESH_ods_household_t_distinct_values_table_stats select '9' as col_id, count (distinct DELIVERY_POINT ) as distinct_values</v>
      </c>
      <c r="AO20" s="16" t="str">
        <f t="shared" si="6"/>
        <v>insert into table db_custscience_interns.SUMMARY_of_DB_CUSTBASE_PRODREFRESH_ods_household_t_distinct_values_table_stats select col_id, distinct_values from db_custscience_interns.col_9_DB_CUSTBASE_PRODREFRESH_ods_household_t_distinct_values_table_stats ;</v>
      </c>
      <c r="AQ20" s="212" t="s">
        <v>5562</v>
      </c>
      <c r="AR20" s="212">
        <v>17</v>
      </c>
      <c r="AS20" s="212">
        <v>5399</v>
      </c>
      <c r="AU20" s="16" t="str">
        <f t="shared" si="7"/>
        <v>drop table db_custscience_interns.col_9_DB_CUSTBASE_PRODREFRESH_ods_household_t_distinct_values_table_stats;</v>
      </c>
      <c r="AW20" s="16" t="str">
        <f t="shared" si="12"/>
        <v>create table db_custscience_interns.col_9_DB_CUSTBASE_PRODREFRESH_ods_household_t_null_value_count_table_stats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db_custscience_interns.col_9_DB_CUSTBASE_PRODREFRESH_ods_household_t_null_value_count_table_stats select '9' as col_id, count (household_key) as null_value_count where DELIVERY_POINT  IS NULL </v>
      </c>
      <c r="BC20" s="16" t="str">
        <f t="shared" si="14"/>
        <v>insert into table db_custscience_interns.SUMMARY_of_DB_CUSTBASE_PRODREFRESH_ods_household_t_null_value_count_table_stats select col_id, null_value_count from db_custscience_interns.col_9_DB_CUSTBASE_PRODREFRESH_ods_household_t_null_value_count_table_stats ;</v>
      </c>
      <c r="BE20" s="212" t="s">
        <v>5446</v>
      </c>
      <c r="BF20" s="212">
        <v>17</v>
      </c>
      <c r="BG20" s="212">
        <v>0</v>
      </c>
      <c r="BI20" s="16" t="str">
        <f t="shared" si="15"/>
        <v>drop table db_custscience_interns.col_9_DB_CUSTBASE_PRODREFRESH_ods_household_t_null_value_count_table_stats ;</v>
      </c>
    </row>
    <row r="21" spans="1:61">
      <c r="A21" t="s">
        <v>5563</v>
      </c>
      <c r="B21" s="16" t="str">
        <f t="shared" si="0"/>
        <v>delivery_point_code string                                  </v>
      </c>
      <c r="C21" s="20">
        <f t="shared" si="8"/>
        <v>20</v>
      </c>
      <c r="D21" s="20">
        <f t="shared" si="9"/>
        <v>27</v>
      </c>
      <c r="E21" s="20"/>
      <c r="F21" s="20"/>
      <c r="G21" s="16" t="str">
        <f t="shared" si="1"/>
        <v>DELIVERY_POINT_CODE</v>
      </c>
      <c r="H21" s="16" t="str">
        <f t="shared" si="2"/>
        <v>string                                  </v>
      </c>
      <c r="I21" s="246">
        <v>10</v>
      </c>
      <c r="J21" s="260">
        <f t="shared" si="3"/>
        <v>10</v>
      </c>
      <c r="K21" s="260">
        <f t="shared" si="4"/>
        <v>6995398</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db_custscience_interns.col_10_DB_CUSTBASE_PRODREFRESH_ods_household_t_distinct_values_table_stats (col_id int, distinct_values bigint) Row format delimited Fields terminated by '\t' Lines terminated by '\n'  Stored as textfile ;</v>
      </c>
      <c r="AL21" s="16" t="str">
        <f t="shared" si="11"/>
        <v>insert into table db_custscience_interns.col_10_DB_CUSTBASE_PRODREFRESH_ods_household_t_distinct_values_table_stats select '10' as col_id, count (distinct DELIVERY_POINT_CODE) as distinct_values</v>
      </c>
      <c r="AO21" s="16" t="str">
        <f t="shared" si="6"/>
        <v>insert into table db_custscience_interns.SUMMARY_of_DB_CUSTBASE_PRODREFRESH_ods_household_t_distinct_values_table_stats select col_id, distinct_values from db_custscience_interns.col_10_DB_CUSTBASE_PRODREFRESH_ods_household_t_distinct_values_table_stats ;</v>
      </c>
      <c r="AQ21" s="212" t="s">
        <v>5564</v>
      </c>
      <c r="AR21" s="212">
        <v>18</v>
      </c>
      <c r="AS21" s="212">
        <v>5393</v>
      </c>
      <c r="AU21" s="16" t="str">
        <f t="shared" si="7"/>
        <v>drop table db_custscience_interns.col_10_DB_CUSTBASE_PRODREFRESH_ods_household_t_distinct_values_table_stats;</v>
      </c>
      <c r="AW21" s="16" t="str">
        <f t="shared" si="12"/>
        <v>create table db_custscience_interns.col_10_DB_CUSTBASE_PRODREFRESH_ods_household_t_null_value_count_table_stats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db_custscience_interns.col_10_DB_CUSTBASE_PRODREFRESH_ods_household_t_null_value_count_table_stats select '10' as col_id, count (household_key) as null_value_count where DELIVERY_POINT_CODE IS NULL </v>
      </c>
      <c r="BC21" s="16" t="str">
        <f t="shared" si="14"/>
        <v>insert into table db_custscience_interns.SUMMARY_of_DB_CUSTBASE_PRODREFRESH_ods_household_t_null_value_count_table_stats select col_id, null_value_count from db_custscience_interns.col_10_DB_CUSTBASE_PRODREFRESH_ods_household_t_null_value_count_table_stats ;</v>
      </c>
      <c r="BE21" s="212" t="s">
        <v>5479</v>
      </c>
      <c r="BF21" s="212">
        <v>18</v>
      </c>
      <c r="BG21" s="212">
        <v>0</v>
      </c>
      <c r="BI21" s="16" t="str">
        <f t="shared" si="15"/>
        <v>drop table db_custscience_interns.col_10_DB_CUSTBASE_PRODREFRESH_ods_household_t_null_value_count_table_stats ;</v>
      </c>
    </row>
    <row r="22" spans="1:61">
      <c r="A22" t="s">
        <v>5565</v>
      </c>
      <c r="B22" s="16" t="str">
        <f t="shared" si="0"/>
        <v>tril_geo_fail_lvl_nbr int                                     </v>
      </c>
      <c r="C22" s="20">
        <f t="shared" si="8"/>
        <v>22</v>
      </c>
      <c r="D22" s="20">
        <f t="shared" si="9"/>
        <v>27</v>
      </c>
      <c r="E22" s="20"/>
      <c r="F22" s="20"/>
      <c r="G22" s="16" t="str">
        <f t="shared" si="1"/>
        <v>TRIL_GEO_FAIL_LVL_NBR</v>
      </c>
      <c r="H22" s="16" t="str">
        <f t="shared" si="2"/>
        <v>int                                     </v>
      </c>
      <c r="I22" s="246">
        <v>11</v>
      </c>
      <c r="J22" s="260">
        <f t="shared" si="3"/>
        <v>7</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db_custscience_interns.col_11_DB_CUSTBASE_PRODREFRESH_ods_household_t_distinct_values_table_stats (col_id int, distinct_values bigint) Row format delimited Fields terminated by '\t' Lines terminated by '\n'  Stored as textfile ;</v>
      </c>
      <c r="AL22" s="16" t="str">
        <f t="shared" si="11"/>
        <v>insert into table db_custscience_interns.col_11_DB_CUSTBASE_PRODREFRESH_ods_household_t_distinct_values_table_stats select '11' as col_id, count (distinct TRIL_GEO_FAIL_LVL_NBR) as distinct_values</v>
      </c>
      <c r="AO22" s="16" t="str">
        <f t="shared" si="6"/>
        <v>insert into table db_custscience_interns.SUMMARY_of_DB_CUSTBASE_PRODREFRESH_ods_household_t_distinct_values_table_stats select col_id, distinct_values from db_custscience_interns.col_11_DB_CUSTBASE_PRODREFRESH_ods_household_t_distinct_values_table_stats ;</v>
      </c>
      <c r="AQ22" s="212" t="s">
        <v>5481</v>
      </c>
      <c r="AR22" s="212">
        <v>19</v>
      </c>
      <c r="AS22" s="212">
        <v>0</v>
      </c>
      <c r="AU22" s="16" t="str">
        <f t="shared" si="7"/>
        <v>drop table db_custscience_interns.col_11_DB_CUSTBASE_PRODREFRESH_ods_household_t_distinct_values_table_stats;</v>
      </c>
      <c r="AW22" s="16" t="str">
        <f t="shared" si="12"/>
        <v>create table db_custscience_interns.col_11_DB_CUSTBASE_PRODREFRESH_ods_household_t_null_value_count_table_stats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db_custscience_interns.col_11_DB_CUSTBASE_PRODREFRESH_ods_household_t_null_value_count_table_stats select '11' as col_id, count (household_key) as null_value_count where TRIL_GEO_FAIL_LVL_NBR IS NULL </v>
      </c>
      <c r="BC22" s="16" t="str">
        <f t="shared" si="14"/>
        <v>insert into table db_custscience_interns.SUMMARY_of_DB_CUSTBASE_PRODREFRESH_ods_household_t_null_value_count_table_stats select col_id, null_value_count from db_custscience_interns.col_11_DB_CUSTBASE_PRODREFRESH_ods_household_t_null_value_count_table_stats ;</v>
      </c>
      <c r="BE22" s="212" t="s">
        <v>5566</v>
      </c>
      <c r="BF22" s="212">
        <v>19</v>
      </c>
      <c r="BG22" s="212">
        <v>71643848</v>
      </c>
      <c r="BI22" s="16" t="str">
        <f t="shared" si="15"/>
        <v>drop table db_custscience_interns.col_11_DB_CUSTBASE_PRODREFRESH_ods_household_t_null_value_count_table_stats ;</v>
      </c>
    </row>
    <row r="23" spans="1:61">
      <c r="A23" t="s">
        <v>5567</v>
      </c>
      <c r="B23" s="16" t="str">
        <f t="shared" si="0"/>
        <v>geo_apnd_ind        string                                  </v>
      </c>
      <c r="C23" s="20">
        <f t="shared" si="8"/>
        <v>14</v>
      </c>
      <c r="D23" s="20">
        <f t="shared" si="9"/>
        <v>16</v>
      </c>
      <c r="E23" s="20"/>
      <c r="F23" s="20"/>
      <c r="G23" s="16" t="str">
        <f t="shared" si="1"/>
        <v>GEO_APND_IND </v>
      </c>
      <c r="H23" s="16" t="str">
        <f t="shared" si="2"/>
        <v>    string                                  </v>
      </c>
      <c r="I23" s="246">
        <v>12</v>
      </c>
      <c r="J23" s="260">
        <f t="shared" si="3"/>
        <v>0</v>
      </c>
      <c r="K23" s="260">
        <f t="shared" si="4"/>
        <v>71643848</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db_custscience_interns.col_12_DB_CUSTBASE_PRODREFRESH_ods_household_t_distinct_values_table_stats (col_id int, distinct_values bigint) Row format delimited Fields terminated by '\t' Lines terminated by '\n'  Stored as textfile ;</v>
      </c>
      <c r="AL23" s="16" t="str">
        <f t="shared" si="11"/>
        <v>insert into table db_custscience_interns.col_12_DB_CUSTBASE_PRODREFRESH_ods_household_t_distinct_values_table_stats select '12' as col_id, count (distinct GEO_APND_IND ) as distinct_values</v>
      </c>
      <c r="AO23" s="16" t="str">
        <f t="shared" si="6"/>
        <v>insert into table db_custscience_interns.SUMMARY_of_DB_CUSTBASE_PRODREFRESH_ods_household_t_distinct_values_table_stats select col_id, distinct_values from db_custscience_interns.col_12_DB_CUSTBASE_PRODREFRESH_ods_household_t_distinct_values_table_stats ;</v>
      </c>
      <c r="AQ23" s="212" t="s">
        <v>4686</v>
      </c>
      <c r="AR23" s="212">
        <v>20</v>
      </c>
      <c r="AS23" s="212">
        <v>0</v>
      </c>
      <c r="AU23" s="16" t="str">
        <f t="shared" si="7"/>
        <v>drop table db_custscience_interns.col_12_DB_CUSTBASE_PRODREFRESH_ods_household_t_distinct_values_table_stats;</v>
      </c>
      <c r="AW23" s="16" t="str">
        <f t="shared" si="12"/>
        <v>create table db_custscience_interns.col_12_DB_CUSTBASE_PRODREFRESH_ods_household_t_null_value_count_table_stats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db_custscience_interns.col_12_DB_CUSTBASE_PRODREFRESH_ods_household_t_null_value_count_table_stats select '12' as col_id, count (household_key) as null_value_count where GEO_APND_IND  IS NULL </v>
      </c>
      <c r="BC23" s="16" t="str">
        <f t="shared" si="14"/>
        <v>insert into table db_custscience_interns.SUMMARY_of_DB_CUSTBASE_PRODREFRESH_ods_household_t_null_value_count_table_stats select col_id, null_value_count from db_custscience_interns.col_12_DB_CUSTBASE_PRODREFRESH_ods_household_t_null_value_count_table_stats ;</v>
      </c>
      <c r="BE23" s="212" t="s">
        <v>5568</v>
      </c>
      <c r="BF23" s="212">
        <v>20</v>
      </c>
      <c r="BG23" s="212">
        <v>71643848</v>
      </c>
      <c r="BI23" s="16" t="str">
        <f t="shared" si="15"/>
        <v>drop table db_custscience_interns.col_12_DB_CUSTBASE_PRODREFRESH_ods_household_t_null_value_count_table_stats ;</v>
      </c>
    </row>
    <row r="24" spans="1:61">
      <c r="A24" t="s">
        <v>5569</v>
      </c>
      <c r="B24" s="16" t="str">
        <f t="shared" si="0"/>
        <v>addr_updt_dt        string                                  </v>
      </c>
      <c r="C24" s="20">
        <f t="shared" si="8"/>
        <v>14</v>
      </c>
      <c r="D24" s="20">
        <f t="shared" si="9"/>
        <v>16</v>
      </c>
      <c r="E24" s="20"/>
      <c r="F24" s="20"/>
      <c r="G24" s="16" t="str">
        <f t="shared" si="1"/>
        <v>ADDR_UPDT_DT </v>
      </c>
      <c r="H24" s="16" t="str">
        <f t="shared" si="2"/>
        <v>    string                                  </v>
      </c>
      <c r="I24" s="246">
        <v>13</v>
      </c>
      <c r="J24" s="260">
        <f t="shared" si="3"/>
        <v>1819</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db_custscience_interns.col_13_DB_CUSTBASE_PRODREFRESH_ods_household_t_distinct_values_table_stats (col_id int, distinct_values bigint) Row format delimited Fields terminated by '\t' Lines terminated by '\n'  Stored as textfile ;</v>
      </c>
      <c r="AL24" s="16" t="str">
        <f t="shared" si="11"/>
        <v>insert into table db_custscience_interns.col_13_DB_CUSTBASE_PRODREFRESH_ods_household_t_distinct_values_table_stats select '13' as col_id, count (distinct ADDR_UPDT_DT ) as distinct_values</v>
      </c>
      <c r="AO24" s="16" t="str">
        <f t="shared" si="6"/>
        <v>insert into table db_custscience_interns.SUMMARY_of_DB_CUSTBASE_PRODREFRESH_ods_household_t_distinct_values_table_stats select col_id, distinct_values from db_custscience_interns.col_13_DB_CUSTBASE_PRODREFRESH_ods_household_t_distinct_values_table_stats ;</v>
      </c>
      <c r="AQ24" s="212" t="s">
        <v>5570</v>
      </c>
      <c r="AR24" s="212">
        <v>3</v>
      </c>
      <c r="AS24" s="212">
        <v>121491</v>
      </c>
      <c r="AU24" s="16" t="str">
        <f t="shared" si="7"/>
        <v>drop table db_custscience_interns.col_13_DB_CUSTBASE_PRODREFRESH_ods_household_t_distinct_values_table_stats;</v>
      </c>
      <c r="AW24" s="16" t="str">
        <f t="shared" si="12"/>
        <v>create table db_custscience_interns.col_13_DB_CUSTBASE_PRODREFRESH_ods_household_t_null_value_count_table_stats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db_custscience_interns.col_13_DB_CUSTBASE_PRODREFRESH_ods_household_t_null_value_count_table_stats select '13' as col_id, count (household_key) as null_value_count where ADDR_UPDT_DT  IS NULL </v>
      </c>
      <c r="BC24" s="16" t="str">
        <f t="shared" si="14"/>
        <v>insert into table db_custscience_interns.SUMMARY_of_DB_CUSTBASE_PRODREFRESH_ods_household_t_null_value_count_table_stats select col_id, null_value_count from db_custscience_interns.col_13_DB_CUSTBASE_PRODREFRESH_ods_household_t_null_value_count_table_stats ;</v>
      </c>
      <c r="BE24" s="212" t="s">
        <v>5571</v>
      </c>
      <c r="BF24" s="212">
        <v>3</v>
      </c>
      <c r="BG24" s="212">
        <v>20603</v>
      </c>
      <c r="BI24" s="16" t="str">
        <f t="shared" si="15"/>
        <v>drop table db_custscience_interns.col_13_DB_CUSTBASE_PRODREFRESH_ods_household_t_null_value_count_table_stats ;</v>
      </c>
    </row>
    <row r="25" spans="1:61">
      <c r="A25" t="s">
        <v>5572</v>
      </c>
      <c r="B25" s="16" t="str">
        <f t="shared" si="0"/>
        <v>dma_nm              string                                  </v>
      </c>
      <c r="C25" s="20">
        <f t="shared" si="8"/>
        <v>8</v>
      </c>
      <c r="D25" s="20">
        <f t="shared" si="9"/>
        <v>10</v>
      </c>
      <c r="E25" s="20"/>
      <c r="F25" s="20"/>
      <c r="G25" s="16" t="str">
        <f t="shared" si="1"/>
        <v>DMA_NM </v>
      </c>
      <c r="H25" s="16" t="str">
        <f t="shared" si="2"/>
        <v>          string                                  </v>
      </c>
      <c r="I25" s="246">
        <v>14</v>
      </c>
      <c r="J25" s="260">
        <f t="shared" si="3"/>
        <v>210</v>
      </c>
      <c r="K25" s="260">
        <f t="shared" si="4"/>
        <v>6139712</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db_custscience_interns.col_14_DB_CUSTBASE_PRODREFRESH_ods_household_t_distinct_values_table_stats (col_id int, distinct_values bigint) Row format delimited Fields terminated by '\t' Lines terminated by '\n'  Stored as textfile ;</v>
      </c>
      <c r="AL25" s="16" t="str">
        <f t="shared" si="11"/>
        <v>insert into table db_custscience_interns.col_14_DB_CUSTBASE_PRODREFRESH_ods_household_t_distinct_values_table_stats select '14' as col_id, count (distinct DMA_NM ) as distinct_values</v>
      </c>
      <c r="AO25" s="16" t="str">
        <f t="shared" si="6"/>
        <v>insert into table db_custscience_interns.SUMMARY_of_DB_CUSTBASE_PRODREFRESH_ods_household_t_distinct_values_table_stats select col_id, distinct_values from db_custscience_interns.col_14_DB_CUSTBASE_PRODREFRESH_ods_household_t_distinct_values_table_stats ;</v>
      </c>
      <c r="AQ25" s="212" t="s">
        <v>5573</v>
      </c>
      <c r="AR25" s="212">
        <v>21</v>
      </c>
      <c r="AS25" s="212">
        <v>0</v>
      </c>
      <c r="AU25" s="16" t="str">
        <f t="shared" si="7"/>
        <v>drop table db_custscience_interns.col_14_DB_CUSTBASE_PRODREFRESH_ods_household_t_distinct_values_table_stats;</v>
      </c>
      <c r="AW25" s="16" t="str">
        <f t="shared" si="12"/>
        <v>create table db_custscience_interns.col_14_DB_CUSTBASE_PRODREFRESH_ods_household_t_null_value_count_table_stats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db_custscience_interns.col_14_DB_CUSTBASE_PRODREFRESH_ods_household_t_null_value_count_table_stats select '14' as col_id, count (household_key) as null_value_count where DMA_NM  IS NULL </v>
      </c>
      <c r="BC25" s="16" t="str">
        <f t="shared" si="14"/>
        <v>insert into table db_custscience_interns.SUMMARY_of_DB_CUSTBASE_PRODREFRESH_ods_household_t_null_value_count_table_stats select col_id, null_value_count from db_custscience_interns.col_14_DB_CUSTBASE_PRODREFRESH_ods_household_t_null_value_count_table_stats ;</v>
      </c>
      <c r="BE25" s="212" t="s">
        <v>5574</v>
      </c>
      <c r="BF25" s="212">
        <v>21</v>
      </c>
      <c r="BG25" s="212">
        <v>71643848</v>
      </c>
      <c r="BI25" s="16" t="str">
        <f t="shared" si="15"/>
        <v>drop table db_custscience_interns.col_14_DB_CUSTBASE_PRODREFRESH_ods_household_t_null_value_count_table_stats ;</v>
      </c>
    </row>
    <row r="26" spans="1:61">
      <c r="A26" t="s">
        <v>5575</v>
      </c>
      <c r="B26" s="16" t="str">
        <f t="shared" si="0"/>
        <v>msa_nm              string                                  </v>
      </c>
      <c r="C26" s="20">
        <f t="shared" si="8"/>
        <v>8</v>
      </c>
      <c r="D26" s="20">
        <f t="shared" si="9"/>
        <v>10</v>
      </c>
      <c r="E26" s="20"/>
      <c r="F26" s="20"/>
      <c r="G26" s="16" t="str">
        <f t="shared" si="1"/>
        <v>MSA_NM </v>
      </c>
      <c r="H26" s="16" t="str">
        <f t="shared" si="2"/>
        <v>          string                                  </v>
      </c>
      <c r="I26" s="246">
        <v>15</v>
      </c>
      <c r="J26" s="260">
        <f t="shared" si="3"/>
        <v>281</v>
      </c>
      <c r="K26" s="260">
        <f t="shared" si="4"/>
        <v>14090898</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db_custscience_interns.col_15_DB_CUSTBASE_PRODREFRESH_ods_household_t_distinct_values_table_stats (col_id int, distinct_values bigint) Row format delimited Fields terminated by '\t' Lines terminated by '\n'  Stored as textfile ;</v>
      </c>
      <c r="AL26" s="16" t="str">
        <f t="shared" si="11"/>
        <v>insert into table db_custscience_interns.col_15_DB_CUSTBASE_PRODREFRESH_ods_household_t_distinct_values_table_stats select '15' as col_id, count (distinct MSA_NM ) as distinct_values</v>
      </c>
      <c r="AO26" s="16" t="str">
        <f t="shared" si="6"/>
        <v>insert into table db_custscience_interns.SUMMARY_of_DB_CUSTBASE_PRODREFRESH_ods_household_t_distinct_values_table_stats select col_id, distinct_values from db_custscience_interns.col_15_DB_CUSTBASE_PRODREFRESH_ods_household_t_distinct_values_table_stats ;</v>
      </c>
      <c r="AQ26" s="212" t="s">
        <v>5576</v>
      </c>
      <c r="AR26" s="212">
        <v>22</v>
      </c>
      <c r="AS26" s="212">
        <v>0</v>
      </c>
      <c r="AU26" s="16" t="str">
        <f t="shared" si="7"/>
        <v>drop table db_custscience_interns.col_15_DB_CUSTBASE_PRODREFRESH_ods_household_t_distinct_values_table_stats;</v>
      </c>
      <c r="AW26" s="16" t="str">
        <f t="shared" si="12"/>
        <v>create table db_custscience_interns.col_15_DB_CUSTBASE_PRODREFRESH_ods_household_t_null_value_count_table_stats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db_custscience_interns.col_15_DB_CUSTBASE_PRODREFRESH_ods_household_t_null_value_count_table_stats select '15' as col_id, count (household_key) as null_value_count where MSA_NM  IS NULL </v>
      </c>
      <c r="BC26" s="16" t="str">
        <f t="shared" si="14"/>
        <v>insert into table db_custscience_interns.SUMMARY_of_DB_CUSTBASE_PRODREFRESH_ods_household_t_null_value_count_table_stats select col_id, null_value_count from db_custscience_interns.col_15_DB_CUSTBASE_PRODREFRESH_ods_household_t_null_value_count_table_stats ;</v>
      </c>
      <c r="BE26" s="212" t="s">
        <v>5577</v>
      </c>
      <c r="BF26" s="212">
        <v>22</v>
      </c>
      <c r="BG26" s="212">
        <v>71643848</v>
      </c>
      <c r="BI26" s="16" t="str">
        <f t="shared" si="15"/>
        <v>drop table db_custscience_interns.col_15_DB_CUSTBASE_PRODREFRESH_ods_household_t_null_value_count_table_stats ;</v>
      </c>
    </row>
    <row r="27" spans="1:61">
      <c r="A27" t="s">
        <v>5578</v>
      </c>
      <c r="B27" s="16" t="str">
        <f t="shared" si="0"/>
        <v>zip_cd_updt_dt      string                                  </v>
      </c>
      <c r="C27" s="20">
        <f t="shared" si="8"/>
        <v>16</v>
      </c>
      <c r="D27" s="20">
        <f t="shared" si="9"/>
        <v>18</v>
      </c>
      <c r="E27" s="20"/>
      <c r="F27" s="20"/>
      <c r="G27" s="16" t="str">
        <f t="shared" si="1"/>
        <v>ZIP_CD_UPDT_DT </v>
      </c>
      <c r="H27" s="16" t="str">
        <f t="shared" si="2"/>
        <v>  string                                  </v>
      </c>
      <c r="I27" s="246">
        <v>16</v>
      </c>
      <c r="J27" s="260">
        <f t="shared" si="3"/>
        <v>466</v>
      </c>
      <c r="K27" s="260">
        <f t="shared" si="4"/>
        <v>2067037</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db_custscience_interns.col_16_DB_CUSTBASE_PRODREFRESH_ods_household_t_distinct_values_table_stats (col_id int, distinct_values bigint) Row format delimited Fields terminated by '\t' Lines terminated by '\n'  Stored as textfile ;</v>
      </c>
      <c r="AL27" s="16" t="str">
        <f t="shared" si="11"/>
        <v>insert into table db_custscience_interns.col_16_DB_CUSTBASE_PRODREFRESH_ods_household_t_distinct_values_table_stats select '16' as col_id, count (distinct ZIP_CD_UPDT_DT ) as distinct_values</v>
      </c>
      <c r="AO27" s="16" t="str">
        <f t="shared" si="6"/>
        <v>insert into table db_custscience_interns.SUMMARY_of_DB_CUSTBASE_PRODREFRESH_ods_household_t_distinct_values_table_stats select col_id, distinct_values from db_custscience_interns.col_16_DB_CUSTBASE_PRODREFRESH_ods_household_t_distinct_values_table_stats ;</v>
      </c>
      <c r="AQ27" s="212" t="s">
        <v>5579</v>
      </c>
      <c r="AR27" s="212">
        <v>23</v>
      </c>
      <c r="AS27" s="212">
        <v>1867</v>
      </c>
      <c r="AU27" s="16" t="str">
        <f t="shared" si="7"/>
        <v>drop table db_custscience_interns.col_16_DB_CUSTBASE_PRODREFRESH_ods_household_t_distinct_values_table_stats;</v>
      </c>
      <c r="AW27" s="16" t="str">
        <f t="shared" si="12"/>
        <v>create table db_custscience_interns.col_16_DB_CUSTBASE_PRODREFRESH_ods_household_t_null_value_count_table_stats (col_id int, null_value_count bigint) Row format delimited Fields terminated by '\t' Lines terminated by '\n'  Stored as textfile ;</v>
      </c>
      <c r="AZ27" s="16" t="str">
        <f t="shared" si="13"/>
        <v xml:space="preserve">insert into table db_custscience_interns.col_16_DB_CUSTBASE_PRODREFRESH_ods_household_t_null_value_count_table_stats select '16' as col_id, count (household_key) as null_value_count where ZIP_CD_UPDT_DT  IS NULL </v>
      </c>
      <c r="BC27" s="16" t="str">
        <f t="shared" si="14"/>
        <v>insert into table db_custscience_interns.SUMMARY_of_DB_CUSTBASE_PRODREFRESH_ods_household_t_null_value_count_table_stats select col_id, null_value_count from db_custscience_interns.col_16_DB_CUSTBASE_PRODREFRESH_ods_household_t_null_value_count_table_stats ;</v>
      </c>
      <c r="BE27" s="212" t="s">
        <v>5580</v>
      </c>
      <c r="BF27" s="212">
        <v>23</v>
      </c>
      <c r="BG27" s="212">
        <v>0</v>
      </c>
      <c r="BI27" s="16" t="str">
        <f t="shared" si="15"/>
        <v>drop table db_custscience_interns.col_16_DB_CUSTBASE_PRODREFRESH_ods_household_t_null_value_count_table_stats ;</v>
      </c>
    </row>
    <row r="28" spans="1:61">
      <c r="A28" t="s">
        <v>4765</v>
      </c>
      <c r="B28" s="16" t="str">
        <f t="shared" si="0"/>
        <v>ins_dt              string                                  </v>
      </c>
      <c r="C28" s="20">
        <f t="shared" si="8"/>
        <v>8</v>
      </c>
      <c r="D28" s="20">
        <f t="shared" si="9"/>
        <v>10</v>
      </c>
      <c r="E28" s="20"/>
      <c r="F28" s="20"/>
      <c r="G28" s="16" t="str">
        <f t="shared" si="1"/>
        <v>INS_DT </v>
      </c>
      <c r="H28" s="16" t="str">
        <f t="shared" si="2"/>
        <v>          string                                  </v>
      </c>
      <c r="I28" s="246">
        <v>17</v>
      </c>
      <c r="J28" s="260">
        <f t="shared" si="3"/>
        <v>5399</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db_custscience_interns.col_17_DB_CUSTBASE_PRODREFRESH_ods_household_t_distinct_values_table_stats (col_id int, distinct_values bigint) Row format delimited Fields terminated by '\t' Lines terminated by '\n'  Stored as textfile ;</v>
      </c>
      <c r="AL28" s="16" t="str">
        <f t="shared" si="11"/>
        <v>insert into table db_custscience_interns.col_17_DB_CUSTBASE_PRODREFRESH_ods_household_t_distinct_values_table_stats select '17' as col_id, count (distinct INS_DT ) as distinct_values</v>
      </c>
      <c r="AO28" s="16" t="str">
        <f t="shared" si="6"/>
        <v>insert into table db_custscience_interns.SUMMARY_of_DB_CUSTBASE_PRODREFRESH_ods_household_t_distinct_values_table_stats select col_id, distinct_values from db_custscience_interns.col_17_DB_CUSTBASE_PRODREFRESH_ods_household_t_distinct_values_table_stats ;</v>
      </c>
      <c r="AQ28" s="212" t="s">
        <v>5581</v>
      </c>
      <c r="AR28" s="212">
        <v>24</v>
      </c>
      <c r="AS28" s="212">
        <v>1867</v>
      </c>
      <c r="AU28" s="16" t="str">
        <f t="shared" si="7"/>
        <v>drop table db_custscience_interns.col_17_DB_CUSTBASE_PRODREFRESH_ods_household_t_distinct_values_table_stats;</v>
      </c>
      <c r="AW28" s="16" t="str">
        <f t="shared" si="12"/>
        <v>create table db_custscience_interns.col_17_DB_CUSTBASE_PRODREFRESH_ods_household_t_null_value_count_table_stats (col_id int, null_value_count bigint) Row format delimited Fields terminated by '\t' Lines terminated by '\n'  Stored as textfile ;</v>
      </c>
      <c r="AZ28" s="16" t="str">
        <f t="shared" si="13"/>
        <v xml:space="preserve">insert into table db_custscience_interns.col_17_DB_CUSTBASE_PRODREFRESH_ods_household_t_null_value_count_table_stats select '17' as col_id, count (household_key) as null_value_count where INS_DT  IS NULL </v>
      </c>
      <c r="BC28" s="16" t="str">
        <f t="shared" si="14"/>
        <v>insert into table db_custscience_interns.SUMMARY_of_DB_CUSTBASE_PRODREFRESH_ods_household_t_null_value_count_table_stats select col_id, null_value_count from db_custscience_interns.col_17_DB_CUSTBASE_PRODREFRESH_ods_household_t_null_value_count_table_stats ;</v>
      </c>
      <c r="BE28" s="212" t="s">
        <v>5582</v>
      </c>
      <c r="BF28" s="212">
        <v>24</v>
      </c>
      <c r="BG28" s="212">
        <v>0</v>
      </c>
      <c r="BI28" s="16" t="str">
        <f t="shared" si="15"/>
        <v>drop table db_custscience_interns.col_17_DB_CUSTBASE_PRODREFRESH_ods_household_t_null_value_count_table_stats ;</v>
      </c>
    </row>
    <row r="29" spans="1:61">
      <c r="A29" t="s">
        <v>5289</v>
      </c>
      <c r="B29" s="16" t="str">
        <f t="shared" si="0"/>
        <v>updt_dt             string                                  </v>
      </c>
      <c r="C29" s="20">
        <f t="shared" si="8"/>
        <v>8</v>
      </c>
      <c r="D29" s="20">
        <f t="shared" si="9"/>
        <v>10</v>
      </c>
      <c r="E29" s="20"/>
      <c r="F29" s="20"/>
      <c r="G29" s="16" t="str">
        <f t="shared" si="1"/>
        <v>UPDT_DT</v>
      </c>
      <c r="H29" s="16" t="str">
        <f t="shared" si="2"/>
        <v>          string                                  </v>
      </c>
      <c r="I29" s="246">
        <v>18</v>
      </c>
      <c r="J29" s="260">
        <f t="shared" si="3"/>
        <v>5393</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db_custscience_interns.col_18_DB_CUSTBASE_PRODREFRESH_ods_household_t_distinct_values_table_stats (col_id int, distinct_values bigint) Row format delimited Fields terminated by '\t' Lines terminated by '\n'  Stored as textfile ;</v>
      </c>
      <c r="AL29" s="16" t="str">
        <f t="shared" si="11"/>
        <v>insert into table db_custscience_interns.col_18_DB_CUSTBASE_PRODREFRESH_ods_household_t_distinct_values_table_stats select '18' as col_id, count (distinct UPDT_DT) as distinct_values</v>
      </c>
      <c r="AO29" s="16" t="str">
        <f t="shared" si="6"/>
        <v>insert into table db_custscience_interns.SUMMARY_of_DB_CUSTBASE_PRODREFRESH_ods_household_t_distinct_values_table_stats select col_id, distinct_values from db_custscience_interns.col_18_DB_CUSTBASE_PRODREFRESH_ods_household_t_distinct_values_table_stats ;</v>
      </c>
      <c r="AQ29" s="212" t="s">
        <v>5583</v>
      </c>
      <c r="AR29" s="212">
        <v>4</v>
      </c>
      <c r="AS29" s="212">
        <v>370</v>
      </c>
      <c r="AU29" s="16" t="str">
        <f t="shared" si="7"/>
        <v>drop table db_custscience_interns.col_18_DB_CUSTBASE_PRODREFRESH_ods_household_t_distinct_values_table_stats;</v>
      </c>
      <c r="AW29" s="16" t="str">
        <f t="shared" si="12"/>
        <v>create table db_custscience_interns.col_18_DB_CUSTBASE_PRODREFRESH_ods_household_t_null_value_count_table_stats (col_id int, null_value_count bigint) Row format delimited Fields terminated by '\t' Lines terminated by '\n'  Stored as textfile ;</v>
      </c>
      <c r="AZ29" s="16" t="str">
        <f t="shared" si="13"/>
        <v xml:space="preserve">insert into table db_custscience_interns.col_18_DB_CUSTBASE_PRODREFRESH_ods_household_t_null_value_count_table_stats select '18' as col_id, count (household_key) as null_value_count where UPDT_DT IS NULL </v>
      </c>
      <c r="BC29" s="16" t="str">
        <f t="shared" si="14"/>
        <v>insert into table db_custscience_interns.SUMMARY_of_DB_CUSTBASE_PRODREFRESH_ods_household_t_null_value_count_table_stats select col_id, null_value_count from db_custscience_interns.col_18_DB_CUSTBASE_PRODREFRESH_ods_household_t_null_value_count_table_stats ;</v>
      </c>
      <c r="BE29" s="212" t="s">
        <v>5584</v>
      </c>
      <c r="BF29" s="212">
        <v>4</v>
      </c>
      <c r="BG29" s="212">
        <v>475574</v>
      </c>
      <c r="BI29" s="16" t="str">
        <f t="shared" si="15"/>
        <v>drop table db_custscience_interns.col_18_DB_CUSTBASE_PRODREFRESH_ods_household_t_null_value_count_table_stats ;</v>
      </c>
    </row>
    <row r="30" spans="1:61">
      <c r="A30" t="s">
        <v>5585</v>
      </c>
      <c r="B30" s="16" t="str">
        <f t="shared" si="0"/>
        <v>addr_line1          string                                  </v>
      </c>
      <c r="C30" s="20">
        <f t="shared" si="8"/>
        <v>12</v>
      </c>
      <c r="D30" s="20">
        <f t="shared" si="9"/>
        <v>14</v>
      </c>
      <c r="E30" s="20"/>
      <c r="F30" s="20"/>
      <c r="G30" s="16" t="str">
        <f t="shared" si="1"/>
        <v>ADDR_LINE1 </v>
      </c>
      <c r="H30" s="16" t="str">
        <f t="shared" si="2"/>
        <v>      string                                  </v>
      </c>
      <c r="I30" s="246">
        <v>19</v>
      </c>
      <c r="J30" s="260">
        <f t="shared" si="3"/>
        <v>0</v>
      </c>
      <c r="K30" s="260">
        <f t="shared" si="4"/>
        <v>71643848</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db_custscience_interns.col_19_DB_CUSTBASE_PRODREFRESH_ods_household_t_distinct_values_table_stats (col_id int, distinct_values bigint) Row format delimited Fields terminated by '\t' Lines terminated by '\n'  Stored as textfile ;</v>
      </c>
      <c r="AL30" s="16" t="str">
        <f t="shared" si="11"/>
        <v>insert into table db_custscience_interns.col_19_DB_CUSTBASE_PRODREFRESH_ods_household_t_distinct_values_table_stats select '19' as col_id, count (distinct ADDR_LINE1 ) as distinct_values</v>
      </c>
      <c r="AO30" s="16" t="str">
        <f t="shared" si="6"/>
        <v>insert into table db_custscience_interns.SUMMARY_of_DB_CUSTBASE_PRODREFRESH_ods_household_t_distinct_values_table_stats select col_id, distinct_values from db_custscience_interns.col_19_DB_CUSTBASE_PRODREFRESH_ods_household_t_distinct_values_table_stats ;</v>
      </c>
      <c r="AQ30" s="212" t="s">
        <v>5586</v>
      </c>
      <c r="AR30" s="212">
        <v>5</v>
      </c>
      <c r="AS30" s="212">
        <v>1288199</v>
      </c>
      <c r="AU30" s="16" t="str">
        <f t="shared" si="7"/>
        <v>drop table db_custscience_interns.col_19_DB_CUSTBASE_PRODREFRESH_ods_household_t_distinct_values_table_stats;</v>
      </c>
      <c r="AW30" s="16" t="str">
        <f t="shared" si="12"/>
        <v>create table db_custscience_interns.col_19_DB_CUSTBASE_PRODREFRESH_ods_household_t_null_value_count_table_stats (col_id int, null_value_count bigint) Row format delimited Fields terminated by '\t' Lines terminated by '\n'  Stored as textfile ;</v>
      </c>
      <c r="AZ30" s="16" t="str">
        <f t="shared" si="13"/>
        <v xml:space="preserve">insert into table db_custscience_interns.col_19_DB_CUSTBASE_PRODREFRESH_ods_household_t_null_value_count_table_stats select '19' as col_id, count (household_key) as null_value_count where ADDR_LINE1  IS NULL </v>
      </c>
      <c r="BC30" s="16" t="str">
        <f t="shared" si="14"/>
        <v>insert into table db_custscience_interns.SUMMARY_of_DB_CUSTBASE_PRODREFRESH_ods_household_t_null_value_count_table_stats select col_id, null_value_count from db_custscience_interns.col_19_DB_CUSTBASE_PRODREFRESH_ods_household_t_null_value_count_table_stats ;</v>
      </c>
      <c r="BE30" s="212" t="s">
        <v>5587</v>
      </c>
      <c r="BF30" s="212">
        <v>5</v>
      </c>
      <c r="BG30" s="212">
        <v>3287</v>
      </c>
      <c r="BI30" s="16" t="str">
        <f t="shared" si="15"/>
        <v>drop table db_custscience_interns.col_19_DB_CUSTBASE_PRODREFRESH_ods_household_t_null_value_count_table_stats ;</v>
      </c>
    </row>
    <row r="31" spans="1:61">
      <c r="A31" t="s">
        <v>5588</v>
      </c>
      <c r="B31" s="16" t="str">
        <f t="shared" si="0"/>
        <v>addr_line2          string                                  </v>
      </c>
      <c r="C31" s="20">
        <f t="shared" si="8"/>
        <v>12</v>
      </c>
      <c r="D31" s="20">
        <f t="shared" si="9"/>
        <v>14</v>
      </c>
      <c r="E31" s="20"/>
      <c r="F31" s="20"/>
      <c r="G31" s="16" t="str">
        <f t="shared" si="1"/>
        <v>ADDR_LINE2 </v>
      </c>
      <c r="H31" s="16" t="str">
        <f t="shared" si="2"/>
        <v>      string                                  </v>
      </c>
      <c r="I31" s="246">
        <v>20</v>
      </c>
      <c r="J31" s="260">
        <f t="shared" si="3"/>
        <v>0</v>
      </c>
      <c r="K31" s="260">
        <f t="shared" si="4"/>
        <v>71643848</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db_custscience_interns.col_20_DB_CUSTBASE_PRODREFRESH_ods_household_t_distinct_values_table_stats (col_id int, distinct_values bigint) Row format delimited Fields terminated by '\t' Lines terminated by '\n'  Stored as textfile ;</v>
      </c>
      <c r="AL31" s="16" t="str">
        <f t="shared" si="11"/>
        <v>insert into table db_custscience_interns.col_20_DB_CUSTBASE_PRODREFRESH_ods_household_t_distinct_values_table_stats select '20' as col_id, count (distinct ADDR_LINE2 ) as distinct_values</v>
      </c>
      <c r="AO31" s="16" t="str">
        <f t="shared" si="6"/>
        <v>insert into table db_custscience_interns.SUMMARY_of_DB_CUSTBASE_PRODREFRESH_ods_household_t_distinct_values_table_stats select col_id, distinct_values from db_custscience_interns.col_20_DB_CUSTBASE_PRODREFRESH_ods_household_t_distinct_values_table_stats ;</v>
      </c>
      <c r="AQ31" s="212" t="s">
        <v>5589</v>
      </c>
      <c r="AR31" s="212">
        <v>6</v>
      </c>
      <c r="AS31" s="212">
        <v>11019</v>
      </c>
      <c r="AU31" s="16" t="str">
        <f t="shared" si="7"/>
        <v>drop table db_custscience_interns.col_20_DB_CUSTBASE_PRODREFRESH_ods_household_t_distinct_values_table_stats;</v>
      </c>
      <c r="AW31" s="16" t="str">
        <f t="shared" si="12"/>
        <v>create table db_custscience_interns.col_20_DB_CUSTBASE_PRODREFRESH_ods_household_t_null_value_count_table_stats (col_id int, null_value_count bigint) Row format delimited Fields terminated by '\t' Lines terminated by '\n'  Stored as textfile ;</v>
      </c>
      <c r="AZ31" s="16" t="str">
        <f t="shared" si="13"/>
        <v xml:space="preserve">insert into table db_custscience_interns.col_20_DB_CUSTBASE_PRODREFRESH_ods_household_t_null_value_count_table_stats select '20' as col_id, count (household_key) as null_value_count where ADDR_LINE2  IS NULL </v>
      </c>
      <c r="BC31" s="16" t="str">
        <f t="shared" si="14"/>
        <v>insert into table db_custscience_interns.SUMMARY_of_DB_CUSTBASE_PRODREFRESH_ods_household_t_null_value_count_table_stats select col_id, null_value_count from db_custscience_interns.col_20_DB_CUSTBASE_PRODREFRESH_ods_household_t_null_value_count_table_stats ;</v>
      </c>
      <c r="BE31" s="212" t="s">
        <v>5590</v>
      </c>
      <c r="BF31" s="212">
        <v>6</v>
      </c>
      <c r="BG31" s="212">
        <v>5865919</v>
      </c>
      <c r="BI31" s="16" t="str">
        <f t="shared" si="15"/>
        <v>drop table db_custscience_interns.col_20_DB_CUSTBASE_PRODREFRESH_ods_household_t_null_value_count_table_stats ;</v>
      </c>
    </row>
    <row r="32" spans="1:61">
      <c r="A32" t="s">
        <v>5591</v>
      </c>
      <c r="B32" s="16" t="str">
        <f t="shared" si="0"/>
        <v>addr_line4          string                                  </v>
      </c>
      <c r="C32" s="20">
        <f t="shared" si="8"/>
        <v>12</v>
      </c>
      <c r="D32" s="20">
        <f t="shared" si="9"/>
        <v>14</v>
      </c>
      <c r="E32" s="20"/>
      <c r="F32" s="20"/>
      <c r="G32" s="16" t="str">
        <f t="shared" si="1"/>
        <v>ADDR_LINE4 </v>
      </c>
      <c r="H32" s="16" t="str">
        <f t="shared" si="2"/>
        <v>      string                                  </v>
      </c>
      <c r="I32" s="246">
        <v>21</v>
      </c>
      <c r="J32" s="260">
        <f t="shared" si="3"/>
        <v>0</v>
      </c>
      <c r="K32" s="260">
        <f t="shared" si="4"/>
        <v>71643848</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db_custscience_interns.col_21_DB_CUSTBASE_PRODREFRESH_ods_household_t_distinct_values_table_stats (col_id int, distinct_values bigint) Row format delimited Fields terminated by '\t' Lines terminated by '\n'  Stored as textfile ;</v>
      </c>
      <c r="AL32" s="16" t="str">
        <f t="shared" si="11"/>
        <v>insert into table db_custscience_interns.col_21_DB_CUSTBASE_PRODREFRESH_ods_household_t_distinct_values_table_stats select '21' as col_id, count (distinct ADDR_LINE4 ) as distinct_values</v>
      </c>
      <c r="AO32" s="16" t="str">
        <f t="shared" si="6"/>
        <v>insert into table db_custscience_interns.SUMMARY_of_DB_CUSTBASE_PRODREFRESH_ods_household_t_distinct_values_table_stats select col_id, distinct_values from db_custscience_interns.col_21_DB_CUSTBASE_PRODREFRESH_ods_household_t_distinct_values_table_stats ;</v>
      </c>
      <c r="AQ32" s="212" t="s">
        <v>5592</v>
      </c>
      <c r="AR32" s="212">
        <v>7</v>
      </c>
      <c r="AS32" s="212">
        <v>34</v>
      </c>
      <c r="AU32" s="16" t="str">
        <f t="shared" si="7"/>
        <v>drop table db_custscience_interns.col_21_DB_CUSTBASE_PRODREFRESH_ods_household_t_distinct_values_table_stats;</v>
      </c>
      <c r="AW32" s="16" t="str">
        <f t="shared" si="12"/>
        <v>create table db_custscience_interns.col_21_DB_CUSTBASE_PRODREFRESH_ods_household_t_null_value_count_table_stats (col_id int, null_value_count bigint) Row format delimited Fields terminated by '\t' Lines terminated by '\n'  Stored as textfile ;</v>
      </c>
      <c r="AZ32" s="16" t="str">
        <f t="shared" si="13"/>
        <v xml:space="preserve">insert into table db_custscience_interns.col_21_DB_CUSTBASE_PRODREFRESH_ods_household_t_null_value_count_table_stats select '21' as col_id, count (household_key) as null_value_count where ADDR_LINE4  IS NULL </v>
      </c>
      <c r="BC32" s="16" t="str">
        <f t="shared" si="14"/>
        <v>insert into table db_custscience_interns.SUMMARY_of_DB_CUSTBASE_PRODREFRESH_ods_household_t_null_value_count_table_stats select col_id, null_value_count from db_custscience_interns.col_21_DB_CUSTBASE_PRODREFRESH_ods_household_t_null_value_count_table_stats ;</v>
      </c>
      <c r="BE32" s="212" t="s">
        <v>5331</v>
      </c>
      <c r="BF32" s="212">
        <v>7</v>
      </c>
      <c r="BG32" s="212">
        <v>0</v>
      </c>
      <c r="BI32" s="16" t="str">
        <f t="shared" si="15"/>
        <v>drop table db_custscience_interns.col_21_DB_CUSTBASE_PRODREFRESH_ods_household_t_null_value_count_table_stats ;</v>
      </c>
    </row>
    <row r="33" spans="1:61">
      <c r="A33" t="s">
        <v>5593</v>
      </c>
      <c r="B33" s="16" t="str">
        <f t="shared" si="0"/>
        <v>last_name           string                                  </v>
      </c>
      <c r="C33" s="20">
        <f t="shared" si="8"/>
        <v>10</v>
      </c>
      <c r="D33" s="20">
        <f t="shared" si="9"/>
        <v>12</v>
      </c>
      <c r="E33" s="20"/>
      <c r="F33" s="20"/>
      <c r="G33" s="16" t="str">
        <f t="shared" si="1"/>
        <v>LAST_NAME</v>
      </c>
      <c r="H33" s="16" t="str">
        <f t="shared" si="2"/>
        <v>        string                                  </v>
      </c>
      <c r="I33" s="246">
        <v>22</v>
      </c>
      <c r="J33" s="260">
        <f t="shared" si="3"/>
        <v>0</v>
      </c>
      <c r="K33" s="260">
        <f t="shared" si="4"/>
        <v>71643848</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db_custscience_interns.col_22_DB_CUSTBASE_PRODREFRESH_ods_household_t_distinct_values_table_stats (col_id int, distinct_values bigint) Row format delimited Fields terminated by '\t' Lines terminated by '\n'  Stored as textfile ;</v>
      </c>
      <c r="AL33" s="16" t="str">
        <f t="shared" si="11"/>
        <v>insert into table db_custscience_interns.col_22_DB_CUSTBASE_PRODREFRESH_ods_household_t_distinct_values_table_stats select '22' as col_id, count (distinct LAST_NAME) as distinct_values</v>
      </c>
      <c r="AO33" s="16" t="str">
        <f t="shared" si="6"/>
        <v>insert into table db_custscience_interns.SUMMARY_of_DB_CUSTBASE_PRODREFRESH_ods_household_t_distinct_values_table_stats select col_id, distinct_values from db_custscience_interns.col_22_DB_CUSTBASE_PRODREFRESH_ods_household_t_distinct_values_table_stats ;</v>
      </c>
      <c r="AQ33" s="212" t="s">
        <v>5594</v>
      </c>
      <c r="AR33" s="212">
        <v>8</v>
      </c>
      <c r="AS33" s="212">
        <v>1882</v>
      </c>
      <c r="AU33" s="16" t="str">
        <f t="shared" si="7"/>
        <v>drop table db_custscience_interns.col_22_DB_CUSTBASE_PRODREFRESH_ods_household_t_distinct_values_table_stats;</v>
      </c>
      <c r="AW33" s="16" t="str">
        <f t="shared" si="12"/>
        <v>create table db_custscience_interns.col_22_DB_CUSTBASE_PRODREFRESH_ods_household_t_null_value_count_table_stats (col_id int, null_value_count bigint) Row format delimited Fields terminated by '\t' Lines terminated by '\n'  Stored as textfile ;</v>
      </c>
      <c r="AZ33" s="16" t="str">
        <f t="shared" si="13"/>
        <v xml:space="preserve">insert into table db_custscience_interns.col_22_DB_CUSTBASE_PRODREFRESH_ods_household_t_null_value_count_table_stats select '22' as col_id, count (household_key) as null_value_count where LAST_NAME IS NULL </v>
      </c>
      <c r="BC33" s="16" t="str">
        <f t="shared" si="14"/>
        <v>insert into table db_custscience_interns.SUMMARY_of_DB_CUSTBASE_PRODREFRESH_ods_household_t_null_value_count_table_stats select col_id, null_value_count from db_custscience_interns.col_22_DB_CUSTBASE_PRODREFRESH_ods_household_t_null_value_count_table_stats ;</v>
      </c>
      <c r="BE33" s="212" t="s">
        <v>5595</v>
      </c>
      <c r="BF33" s="212">
        <v>8</v>
      </c>
      <c r="BG33" s="212">
        <v>6971792</v>
      </c>
      <c r="BI33" s="16" t="str">
        <f t="shared" si="15"/>
        <v>drop table db_custscience_interns.col_22_DB_CUSTBASE_PRODREFRESH_ods_household_t_null_value_count_table_stats ;</v>
      </c>
    </row>
    <row r="34" spans="1:61">
      <c r="A34" t="s">
        <v>5188</v>
      </c>
      <c r="B34" s="16" t="str">
        <f t="shared" si="0"/>
        <v>crt_tmst            string                                  </v>
      </c>
      <c r="C34" s="20">
        <f t="shared" si="8"/>
        <v>10</v>
      </c>
      <c r="D34" s="20">
        <f t="shared" si="9"/>
        <v>12</v>
      </c>
      <c r="E34" s="20"/>
      <c r="F34" s="20"/>
      <c r="G34" s="16" t="str">
        <f t="shared" si="1"/>
        <v>CRT_TMST </v>
      </c>
      <c r="H34" s="16" t="str">
        <f t="shared" si="2"/>
        <v>        string                                  </v>
      </c>
      <c r="I34" s="246">
        <v>23</v>
      </c>
      <c r="J34" s="260">
        <f t="shared" si="3"/>
        <v>1867</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db_custscience_interns.col_23_DB_CUSTBASE_PRODREFRESH_ods_household_t_distinct_values_table_stats (col_id int, distinct_values bigint) Row format delimited Fields terminated by '\t' Lines terminated by '\n'  Stored as textfile ;</v>
      </c>
      <c r="AL34" s="16" t="str">
        <f t="shared" si="11"/>
        <v>insert into table db_custscience_interns.col_23_DB_CUSTBASE_PRODREFRESH_ods_household_t_distinct_values_table_stats select '23' as col_id, count (distinct CRT_TMST ) as distinct_values</v>
      </c>
      <c r="AO34" s="16" t="str">
        <f t="shared" si="6"/>
        <v>insert into table db_custscience_interns.SUMMARY_of_DB_CUSTBASE_PRODREFRESH_ods_household_t_distinct_values_table_stats select col_id, distinct_values from db_custscience_interns.col_23_DB_CUSTBASE_PRODREFRESH_ods_household_t_distinct_values_table_stats ;</v>
      </c>
      <c r="AQ34" s="212" t="s">
        <v>5596</v>
      </c>
      <c r="AR34" s="212">
        <v>9</v>
      </c>
      <c r="AS34" s="212">
        <v>275</v>
      </c>
      <c r="AU34" s="16" t="str">
        <f t="shared" si="7"/>
        <v>drop table db_custscience_interns.col_23_DB_CUSTBASE_PRODREFRESH_ods_household_t_distinct_values_table_stats;</v>
      </c>
      <c r="AW34" s="16" t="str">
        <f t="shared" si="12"/>
        <v>create table db_custscience_interns.col_23_DB_CUSTBASE_PRODREFRESH_ods_household_t_null_value_count_table_stats (col_id int, null_value_count bigint) Row format delimited Fields terminated by '\t' Lines terminated by '\n'  Stored as textfile ;</v>
      </c>
      <c r="AZ34" s="16" t="str">
        <f t="shared" si="13"/>
        <v xml:space="preserve">insert into table db_custscience_interns.col_23_DB_CUSTBASE_PRODREFRESH_ods_household_t_null_value_count_table_stats select '23' as col_id, count (household_key) as null_value_count where CRT_TMST  IS NULL </v>
      </c>
      <c r="BC34" s="16" t="str">
        <f t="shared" si="14"/>
        <v>insert into table db_custscience_interns.SUMMARY_of_DB_CUSTBASE_PRODREFRESH_ods_household_t_null_value_count_table_stats select col_id, null_value_count from db_custscience_interns.col_23_DB_CUSTBASE_PRODREFRESH_ods_household_t_null_value_count_table_stats ;</v>
      </c>
      <c r="BE34" s="212" t="s">
        <v>5597</v>
      </c>
      <c r="BF34" s="212">
        <v>9</v>
      </c>
      <c r="BG34" s="212">
        <v>5707976</v>
      </c>
      <c r="BI34" s="16" t="str">
        <f t="shared" si="15"/>
        <v>drop table db_custscience_interns.col_23_DB_CUSTBASE_PRODREFRESH_ods_household_t_null_value_count_table_stats ;</v>
      </c>
    </row>
    <row r="35" spans="1:61">
      <c r="A35" t="s">
        <v>5598</v>
      </c>
      <c r="B35" s="16" t="str">
        <f t="shared" si="0"/>
        <v>updt_tmst           string  </v>
      </c>
      <c r="C35" s="20">
        <f t="shared" si="8"/>
        <v>10</v>
      </c>
      <c r="D35" s="20">
        <f t="shared" si="9"/>
        <v>12</v>
      </c>
      <c r="E35" s="20"/>
      <c r="F35" s="20"/>
      <c r="G35" s="16" t="str">
        <f t="shared" si="1"/>
        <v>UPDT_TMST</v>
      </c>
      <c r="H35" s="16" t="str">
        <f t="shared" si="2"/>
        <v>        string  </v>
      </c>
      <c r="I35" s="246">
        <v>24</v>
      </c>
      <c r="J35" s="260">
        <f t="shared" si="3"/>
        <v>1867</v>
      </c>
      <c r="K35" s="260">
        <f t="shared" si="4"/>
        <v>0</v>
      </c>
      <c r="L35" s="249"/>
      <c r="M35" s="250"/>
      <c r="N35" s="169"/>
      <c r="O35" s="169"/>
      <c r="P35" s="169"/>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db_custscience_interns.col_24_DB_CUSTBASE_PRODREFRESH_ods_household_t_distinct_values_table_stats (col_id int, distinct_values bigint) Row format delimited Fields terminated by '\t' Lines terminated by '\n'  Stored as textfile ;</v>
      </c>
      <c r="AL35" s="16" t="str">
        <f t="shared" si="11"/>
        <v>insert into table db_custscience_interns.col_24_DB_CUSTBASE_PRODREFRESH_ods_household_t_distinct_values_table_stats select '24' as col_id, count (distinct UPDT_TMST) as distinct_values</v>
      </c>
      <c r="AO35" s="16" t="str">
        <f t="shared" si="6"/>
        <v>insert into table db_custscience_interns.SUMMARY_of_DB_CUSTBASE_PRODREFRESH_ods_household_t_distinct_values_table_stats select col_id, distinct_values from db_custscience_interns.col_24_DB_CUSTBASE_PRODREFRESH_ods_household_t_distinct_values_table_stats ;</v>
      </c>
      <c r="AQ35" s="212" t="s">
        <v>5599</v>
      </c>
      <c r="AR35" s="212">
        <v>10</v>
      </c>
      <c r="AS35" s="212">
        <v>10</v>
      </c>
      <c r="AU35" s="16" t="str">
        <f t="shared" si="7"/>
        <v>drop table db_custscience_interns.col_24_DB_CUSTBASE_PRODREFRESH_ods_household_t_distinct_values_table_stats;</v>
      </c>
      <c r="AW35" s="16" t="str">
        <f t="shared" si="12"/>
        <v>create table db_custscience_interns.col_24_DB_CUSTBASE_PRODREFRESH_ods_household_t_null_value_count_table_stats (col_id int, null_value_count bigint) Row format delimited Fields terminated by '\t' Lines terminated by '\n'  Stored as textfile ;</v>
      </c>
      <c r="AZ35" s="16" t="str">
        <f>"insert into table "&amp;"db_custscience_interns."&amp;$AH35&amp;"_"&amp;$H$4&amp;"_"&amp;$H$5&amp;"_null_value_count_table_stats select "&amp;"'"&amp;$I35&amp;"'"&amp;" as col_id, count (household_key) as null_value_count where "&amp;$G35&amp;" IS NULL "</f>
        <v xml:space="preserve">insert into table db_custscience_interns.col_24_DB_CUSTBASE_PRODREFRESH_ods_household_t_null_value_count_table_stats select '24' as col_id, count (household_key) as null_value_count where UPDT_TMST IS NULL </v>
      </c>
      <c r="BC35" s="16" t="str">
        <f t="shared" si="14"/>
        <v>insert into table db_custscience_interns.SUMMARY_of_DB_CUSTBASE_PRODREFRESH_ods_household_t_null_value_count_table_stats select col_id, null_value_count from db_custscience_interns.col_24_DB_CUSTBASE_PRODREFRESH_ods_household_t_null_value_count_table_stats ;</v>
      </c>
      <c r="BE35" s="212" t="s">
        <v>5600</v>
      </c>
      <c r="BF35" s="212">
        <v>10</v>
      </c>
      <c r="BG35" s="212">
        <v>6995398</v>
      </c>
      <c r="BI35" s="16" t="str">
        <f t="shared" si="15"/>
        <v>drop table db_custscience_interns.col_24_DB_CUSTBASE_PRODREFRESH_ods_household_t_null_value_count_table_stats ;</v>
      </c>
    </row>
    <row r="36" spans="1:61">
      <c r="AL36" t="s">
        <v>4089</v>
      </c>
      <c r="AZ36" t="s">
        <v>4089</v>
      </c>
    </row>
    <row r="37" spans="1:61" ht="409.5">
      <c r="A37" s="262" t="s">
        <v>5601</v>
      </c>
    </row>
    <row r="38" spans="1:61">
      <c r="A38" s="263" t="s">
        <v>5602</v>
      </c>
    </row>
  </sheetData>
  <mergeCells count="5">
    <mergeCell ref="G1:J1"/>
    <mergeCell ref="H3:L3"/>
    <mergeCell ref="H4:L4"/>
    <mergeCell ref="H5:L5"/>
    <mergeCell ref="H6:L6"/>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32"/>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3.85546875"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ODS_MAILINGEMAIL_T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DB_CUSTBASE_PRODREFRESH.ods_mailingemail_t limit 10000;'&gt;DB_CUSTBASE_PRODREFRESH.ods_mailingemail_t_10k_sample.txt;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ods_mailingemail_t</v>
      </c>
      <c r="I5" s="474" t="e">
        <f>RIGHT(I6,(LEN(I6)-(FIND(".",I6))))</f>
        <v>#VALUE!</v>
      </c>
      <c r="J5" s="474" t="e">
        <f>RIGHT(J6,(LEN(J6)-(FIND(".",J6))))</f>
        <v>#VALUE!</v>
      </c>
      <c r="K5" s="474"/>
      <c r="L5" s="474" t="e">
        <f>RIGHT(L6,(LEN(L6)-(FIND(".",L6))))</f>
        <v>#VALUE!</v>
      </c>
      <c r="M5" s="219"/>
      <c r="AL5" s="60" t="s">
        <v>5603</v>
      </c>
      <c r="AZ5" s="60" t="s">
        <v>5604</v>
      </c>
    </row>
    <row r="6" spans="1:65">
      <c r="G6" s="3" t="s">
        <v>90</v>
      </c>
      <c r="H6" s="476" t="s">
        <v>4455</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db_custscience_interns.SUMMARY_of_DB_CUSTBASE_PRODREFRESH_ods_mailingemail_t_distinct_values_table_stats;</v>
      </c>
      <c r="BE8" s="209" t="str">
        <f>"select * from db_custscience_interns.SUMMARY_of_"&amp;$H$4&amp;"_"&amp;$H$5&amp;"_null_value_count_table_stats ;"</f>
        <v>select * from db_custscience_interns.SUMMARY_of_DB_CUSTBASE_PRODREFRESH_ods_mailingemail_t_null_value_count_table_stats ;</v>
      </c>
    </row>
    <row r="9" spans="1:65">
      <c r="A9" t="s">
        <v>5605</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DB_CUSTBASE_PRODREFRESH.ods_mailingemail_t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db_custscience_interns.SUMMARY_of_DB_CUSTBASE_PRODREFRESH_ods_mailingemail_t_distinct_values_table_stats (col_id int, distinct_values bigint) Row format delimited Fields terminated by '\t' Lines terminated by '\n'  Stored as textfile ;</v>
      </c>
      <c r="AZ11" s="209" t="str">
        <f>"from "&amp;$H$6</f>
        <v>from DB_CUSTBASE_PRODREFRESH.ods_mailingemail_t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db_custscience_interns.SUMMARY_of_DB_CUSTBASE_PRODREFRESH_ods_mailingemail_t_null_value_count_table_stats (col_id int, null_value_count bigint) Row format delimited Fields terminated by '\t' Lines terminated by '\n'  Stored as textfile ;</v>
      </c>
      <c r="BE11" s="212" t="s">
        <v>2</v>
      </c>
    </row>
    <row r="12" spans="1:65">
      <c r="A12" t="s">
        <v>5216</v>
      </c>
      <c r="B12" s="16" t="str">
        <f t="shared" ref="B12:B29" si="0">TRIM(A12)</f>
        <v>brand               string                                  </v>
      </c>
      <c r="C12" s="20">
        <f>SEARCH(" ",B12)</f>
        <v>6</v>
      </c>
      <c r="D12" s="20">
        <f>IFERROR(SEARCH(" ",B12,C12+1),0)</f>
        <v>8</v>
      </c>
      <c r="E12" s="20">
        <f>LEN(B12)</f>
        <v>60</v>
      </c>
      <c r="F12" s="20"/>
      <c r="G12" s="16" t="str">
        <f t="shared" ref="G12:G29" si="1">UPPER(LEFT(B12,C12-1))</f>
        <v>BRAND</v>
      </c>
      <c r="H12" s="16" t="str">
        <f t="shared" ref="H12:H29" si="2">TRIM(RIGHT(A12,LEN(A12) - (C12+1)))</f>
        <v>            string                                  </v>
      </c>
      <c r="I12" s="246">
        <v>1</v>
      </c>
      <c r="J12" s="260">
        <f t="shared" ref="J12:J29" si="3">VLOOKUP($I12,$AR:$AS,2,FALSE)</f>
        <v>6</v>
      </c>
      <c r="K12" s="260">
        <f t="shared" ref="K12:K29"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29"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db_custscience_interns.col_1_DB_CUSTBASE_PRODREFRESH_ods_mailingemail_t_distinct_values_table_stats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db_custscience_interns.col_1_DB_CUSTBASE_PRODREFRESH_ods_mailingemail_t_distinct_values_table_stats select '1' as col_id, count (distinct BRAND) as distinct_values</v>
      </c>
      <c r="AO12" s="16" t="str">
        <f t="shared" ref="AO12:AO29"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db_custscience_interns.SUMMARY_of_DB_CUSTBASE_PRODREFRESH_ods_mailingemail_t_distinct_values_table_stats select col_id, distinct_values from db_custscience_interns.col_1_DB_CUSTBASE_PRODREFRESH_ods_mailingemail_t_distinct_values_table_stats ;</v>
      </c>
      <c r="AQ12" s="212" t="s">
        <v>5432</v>
      </c>
      <c r="AR12" s="212">
        <v>1</v>
      </c>
      <c r="AS12" s="212">
        <v>6</v>
      </c>
      <c r="AU12" s="16" t="str">
        <f t="shared" ref="AU12:AU29" si="7">"drop table db_custscience_interns."&amp;$AH12&amp;"_"&amp;$H$4&amp;"_"&amp;$H$5&amp;"_distinct_values_table_stats;"</f>
        <v>drop table db_custscience_interns.col_1_DB_CUSTBASE_PRODREFRESH_ods_mailingemail_t_distinct_values_table_stats;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db_custscience_interns.col_1_DB_CUSTBASE_PRODREFRESH_ods_mailingemail_t_null_value_count_table_stats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(sskey) as null_value_count where "&amp;$G12&amp;" IS NULL "</f>
        <v xml:space="preserve">insert into table db_custscience_interns.col_1_DB_CUSTBASE_PRODREFRESH_ods_mailingemail_t_null_value_count_table_stats select '1' as col_id, count (sskey) as null_value_count where BRAND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db_custscience_interns.SUMMARY_of_DB_CUSTBASE_PRODREFRESH_ods_mailingemail_t_null_value_count_table_stats select col_id, null_value_count from db_custscience_interns.col_1_DB_CUSTBASE_PRODREFRESH_ods_mailingemail_t_null_value_count_table_stats ;</v>
      </c>
      <c r="BE12" s="212" t="s">
        <v>5214</v>
      </c>
      <c r="BF12" s="212">
        <v>1</v>
      </c>
      <c r="BG12" s="212">
        <v>0</v>
      </c>
      <c r="BI12" s="16" t="str">
        <f>"drop table db_custscience_interns."&amp;$AH12&amp;"_"&amp;$H$4&amp;"_"&amp;$H$5&amp;"_null_value_count_table_stats ;"</f>
        <v>drop table db_custscience_interns.col_1_DB_CUSTBASE_PRODREFRESH_ods_mailingemail_t_null_value_count_table_stats ;</v>
      </c>
    </row>
    <row r="13" spans="1:65">
      <c r="A13" t="s">
        <v>5300</v>
      </c>
      <c r="B13" s="16" t="str">
        <f t="shared" si="0"/>
        <v>brand_cd            bigint                                  </v>
      </c>
      <c r="C13" s="20">
        <f t="shared" ref="C13:C29" si="8">SEARCH(" ",B13)</f>
        <v>10</v>
      </c>
      <c r="D13" s="20">
        <f t="shared" ref="D13:D29" si="9">IFERROR(SEARCH(" ",B13,C13+1),0)</f>
        <v>12</v>
      </c>
      <c r="E13" s="20"/>
      <c r="F13" s="20"/>
      <c r="G13" s="16" t="str">
        <f t="shared" si="1"/>
        <v>BRAND_CD </v>
      </c>
      <c r="H13" s="16" t="str">
        <f t="shared" si="2"/>
        <v>        bigint                                  </v>
      </c>
      <c r="I13" s="246">
        <v>2</v>
      </c>
      <c r="J13" s="260">
        <f t="shared" si="3"/>
        <v>19</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9" si="10">"col_"&amp;I13</f>
        <v>col_2</v>
      </c>
      <c r="AI13" s="196" t="str">
        <f t="shared" si="5"/>
        <v>create table db_custscience_interns.col_2_DB_CUSTBASE_PRODREFRESH_ods_mailingemail_t_distinct_values_table_stats (col_id int, distinct_values bigint) Row format delimited Fields terminated by '\t' Lines terminated by '\n'  Stored as textfile ;</v>
      </c>
      <c r="AL13" s="16" t="str">
        <f t="shared" ref="AL13:AL29" si="11">"insert into table "&amp;"db_custscience_interns."&amp;$AH13&amp;"_"&amp;$H$4&amp;"_"&amp;$H$5&amp;"_distinct_values_table_stats select "&amp;"'"&amp;$I13&amp;"'"&amp;" as col_id, count (distinct "&amp;$G13&amp;") as distinct_values"</f>
        <v>insert into table db_custscience_interns.col_2_DB_CUSTBASE_PRODREFRESH_ods_mailingemail_t_distinct_values_table_stats select '2' as col_id, count (distinct BRAND_CD ) as distinct_values</v>
      </c>
      <c r="AO13" s="16" t="str">
        <f t="shared" si="6"/>
        <v>insert into table db_custscience_interns.SUMMARY_of_DB_CUSTBASE_PRODREFRESH_ods_mailingemail_t_distinct_values_table_stats select col_id, distinct_values from db_custscience_interns.col_2_DB_CUSTBASE_PRODREFRESH_ods_mailingemail_t_distinct_values_table_stats ;</v>
      </c>
      <c r="AQ13" s="212" t="s">
        <v>5433</v>
      </c>
      <c r="AR13" s="212">
        <v>2</v>
      </c>
      <c r="AS13" s="212">
        <v>19</v>
      </c>
      <c r="AU13" s="16" t="str">
        <f t="shared" si="7"/>
        <v>drop table db_custscience_interns.col_2_DB_CUSTBASE_PRODREFRESH_ods_mailingemail_t_distinct_values_table_stats;</v>
      </c>
      <c r="AW13" s="16" t="str">
        <f t="shared" ref="AW13:AW29"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db_custscience_interns.col_2_DB_CUSTBASE_PRODREFRESH_ods_mailingemail_t_null_value_count_table_stats (col_id int, null_value_count bigint) Row format delimited Fields terminated by '\t' Lines terminated by '\n'  Stored as textfile ;</v>
      </c>
      <c r="AZ13" s="16" t="str">
        <f t="shared" ref="AZ13:AZ29" si="13">"insert into table "&amp;"db_custscience_interns."&amp;$AH13&amp;"_"&amp;$H$4&amp;"_"&amp;$H$5&amp;"_null_value_count_table_stats select "&amp;"'"&amp;$I13&amp;"'"&amp;" as col_id, count (sskey) as null_value_count where "&amp;$G13&amp;" IS NULL "</f>
        <v xml:space="preserve">insert into table db_custscience_interns.col_2_DB_CUSTBASE_PRODREFRESH_ods_mailingemail_t_null_value_count_table_stats select '2' as col_id, count (sskey) as null_value_count where BRAND_CD  IS NULL </v>
      </c>
      <c r="BC13" s="16" t="str">
        <f t="shared" ref="BC13:BC29"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db_custscience_interns.SUMMARY_of_DB_CUSTBASE_PRODREFRESH_ods_mailingemail_t_null_value_count_table_stats select col_id, null_value_count from db_custscience_interns.col_2_DB_CUSTBASE_PRODREFRESH_ods_mailingemail_t_null_value_count_table_stats ;</v>
      </c>
      <c r="BE13" s="212" t="s">
        <v>5225</v>
      </c>
      <c r="BF13" s="212">
        <v>2</v>
      </c>
      <c r="BG13" s="212">
        <v>0</v>
      </c>
      <c r="BI13" s="16" t="str">
        <f t="shared" ref="BI13:BI29" si="15">"drop table db_custscience_interns."&amp;$AH13&amp;"_"&amp;$H$4&amp;"_"&amp;$H$5&amp;"_null_value_count_table_stats ;"</f>
        <v>drop table db_custscience_interns.col_2_DB_CUSTBASE_PRODREFRESH_ods_mailingemail_t_null_value_count_table_stats ;</v>
      </c>
    </row>
    <row r="14" spans="1:65">
      <c r="A14" t="s">
        <v>5434</v>
      </c>
      <c r="B14" s="16" t="str">
        <f t="shared" si="0"/>
        <v>campaign_version    bigint                                  </v>
      </c>
      <c r="C14" s="20">
        <f t="shared" si="8"/>
        <v>18</v>
      </c>
      <c r="D14" s="20">
        <f t="shared" si="9"/>
        <v>20</v>
      </c>
      <c r="E14" s="20"/>
      <c r="F14" s="20"/>
      <c r="G14" s="16" t="str">
        <f t="shared" si="1"/>
        <v>CAMPAIGN_VERSION </v>
      </c>
      <c r="H14" s="16" t="str">
        <f t="shared" si="2"/>
        <v>bigint                                  </v>
      </c>
      <c r="I14" s="246">
        <v>3</v>
      </c>
      <c r="J14" s="260">
        <f t="shared" si="3"/>
        <v>63980</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db_custscience_interns.col_3_DB_CUSTBASE_PRODREFRESH_ods_mailingemail_t_distinct_values_table_stats (col_id int, distinct_values bigint) Row format delimited Fields terminated by '\t' Lines terminated by '\n'  Stored as textfile ;</v>
      </c>
      <c r="AL14" s="16" t="str">
        <f t="shared" si="11"/>
        <v>insert into table db_custscience_interns.col_3_DB_CUSTBASE_PRODREFRESH_ods_mailingemail_t_distinct_values_table_stats select '3' as col_id, count (distinct CAMPAIGN_VERSION ) as distinct_values</v>
      </c>
      <c r="AO14" s="16" t="str">
        <f t="shared" si="6"/>
        <v>insert into table db_custscience_interns.SUMMARY_of_DB_CUSTBASE_PRODREFRESH_ods_mailingemail_t_distinct_values_table_stats select col_id, distinct_values from db_custscience_interns.col_3_DB_CUSTBASE_PRODREFRESH_ods_mailingemail_t_distinct_values_table_stats ;</v>
      </c>
      <c r="AQ14" s="212" t="s">
        <v>5606</v>
      </c>
      <c r="AR14" s="212">
        <v>11</v>
      </c>
      <c r="AS14" s="212">
        <v>10649078</v>
      </c>
      <c r="AU14" s="16" t="str">
        <f t="shared" si="7"/>
        <v>drop table db_custscience_interns.col_3_DB_CUSTBASE_PRODREFRESH_ods_mailingemail_t_distinct_values_table_stats;</v>
      </c>
      <c r="AW14" s="16" t="str">
        <f t="shared" si="12"/>
        <v>create table db_custscience_interns.col_3_DB_CUSTBASE_PRODREFRESH_ods_mailingemail_t_null_value_count_table_stats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db_custscience_interns.col_3_DB_CUSTBASE_PRODREFRESH_ods_mailingemail_t_null_value_count_table_stats select '3' as col_id, count (sskey) as null_value_count where CAMPAIGN_VERSION  IS NULL </v>
      </c>
      <c r="BC14" s="16" t="str">
        <f t="shared" si="14"/>
        <v>insert into table db_custscience_interns.SUMMARY_of_DB_CUSTBASE_PRODREFRESH_ods_mailingemail_t_null_value_count_table_stats select col_id, null_value_count from db_custscience_interns.col_3_DB_CUSTBASE_PRODREFRESH_ods_mailingemail_t_null_value_count_table_stats ;</v>
      </c>
      <c r="BE14" s="212" t="s">
        <v>5236</v>
      </c>
      <c r="BF14" s="212">
        <v>11</v>
      </c>
      <c r="BG14" s="212">
        <v>0</v>
      </c>
      <c r="BI14" s="16" t="str">
        <f t="shared" si="15"/>
        <v>drop table db_custscience_interns.col_3_DB_CUSTBASE_PRODREFRESH_ods_mailingemail_t_null_value_count_table_stats ;</v>
      </c>
    </row>
    <row r="15" spans="1:65">
      <c r="A15" t="s">
        <v>5436</v>
      </c>
      <c r="B15" s="16" t="str">
        <f t="shared" si="0"/>
        <v>cell_key            bigint                                  </v>
      </c>
      <c r="C15" s="20">
        <f t="shared" si="8"/>
        <v>10</v>
      </c>
      <c r="D15" s="20">
        <f t="shared" si="9"/>
        <v>12</v>
      </c>
      <c r="E15" s="20"/>
      <c r="F15" s="20"/>
      <c r="G15" s="16" t="str">
        <f t="shared" si="1"/>
        <v>CELL_KEY </v>
      </c>
      <c r="H15" s="16" t="str">
        <f t="shared" si="2"/>
        <v>        bigint                                  </v>
      </c>
      <c r="I15" s="246">
        <v>4</v>
      </c>
      <c r="J15" s="260">
        <f t="shared" si="3"/>
        <v>21488</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db_custscience_interns.col_4_DB_CUSTBASE_PRODREFRESH_ods_mailingemail_t_distinct_values_table_stats (col_id int, distinct_values bigint) Row format delimited Fields terminated by '\t' Lines terminated by '\n'  Stored as textfile ;</v>
      </c>
      <c r="AL15" s="16" t="str">
        <f t="shared" si="11"/>
        <v>insert into table db_custscience_interns.col_4_DB_CUSTBASE_PRODREFRESH_ods_mailingemail_t_distinct_values_table_stats select '4' as col_id, count (distinct CELL_KEY ) as distinct_values</v>
      </c>
      <c r="AO15" s="16" t="str">
        <f t="shared" si="6"/>
        <v>insert into table db_custscience_interns.SUMMARY_of_DB_CUSTBASE_PRODREFRESH_ods_mailingemail_t_distinct_values_table_stats select col_id, distinct_values from db_custscience_interns.col_4_DB_CUSTBASE_PRODREFRESH_ods_mailingemail_t_distinct_values_table_stats ;</v>
      </c>
      <c r="AQ15" s="212" t="s">
        <v>5607</v>
      </c>
      <c r="AR15" s="212">
        <v>12</v>
      </c>
      <c r="AS15" s="212">
        <v>1</v>
      </c>
      <c r="AU15" s="16" t="str">
        <f t="shared" si="7"/>
        <v>drop table db_custscience_interns.col_4_DB_CUSTBASE_PRODREFRESH_ods_mailingemail_t_distinct_values_table_stats;</v>
      </c>
      <c r="AW15" s="16" t="str">
        <f t="shared" si="12"/>
        <v>create table db_custscience_interns.col_4_DB_CUSTBASE_PRODREFRESH_ods_mailingemail_t_null_value_count_table_stats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db_custscience_interns.col_4_DB_CUSTBASE_PRODREFRESH_ods_mailingemail_t_null_value_count_table_stats select '4' as col_id, count (sskey) as null_value_count where CELL_KEY  IS NULL </v>
      </c>
      <c r="BC15" s="16" t="str">
        <f t="shared" si="14"/>
        <v>insert into table db_custscience_interns.SUMMARY_of_DB_CUSTBASE_PRODREFRESH_ods_mailingemail_t_null_value_count_table_stats select col_id, null_value_count from db_custscience_interns.col_4_DB_CUSTBASE_PRODREFRESH_ods_mailingemail_t_null_value_count_table_stats ;</v>
      </c>
      <c r="BE15" s="212" t="s">
        <v>4598</v>
      </c>
      <c r="BF15" s="212">
        <v>12</v>
      </c>
      <c r="BG15" s="212">
        <v>0</v>
      </c>
      <c r="BI15" s="16" t="str">
        <f t="shared" si="15"/>
        <v>drop table db_custscience_interns.col_4_DB_CUSTBASE_PRODREFRESH_ods_mailingemail_t_null_value_count_table_stats ;</v>
      </c>
    </row>
    <row r="16" spans="1:65">
      <c r="A16" t="s">
        <v>5486</v>
      </c>
      <c r="B16" s="16" t="str">
        <f t="shared" si="0"/>
        <v>cell_strt_dt        string                                  </v>
      </c>
      <c r="C16" s="20">
        <f t="shared" si="8"/>
        <v>14</v>
      </c>
      <c r="D16" s="20">
        <f t="shared" si="9"/>
        <v>16</v>
      </c>
      <c r="E16" s="20"/>
      <c r="F16" s="20"/>
      <c r="G16" s="16" t="str">
        <f t="shared" si="1"/>
        <v>CELL_STRT_DT </v>
      </c>
      <c r="H16" s="16" t="str">
        <f t="shared" si="2"/>
        <v>    string                                  </v>
      </c>
      <c r="I16" s="246">
        <v>5</v>
      </c>
      <c r="J16" s="260">
        <f t="shared" si="3"/>
        <v>397</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db_custscience_interns.col_5_DB_CUSTBASE_PRODREFRESH_ods_mailingemail_t_distinct_values_table_stats (col_id int, distinct_values bigint) Row format delimited Fields terminated by '\t' Lines terminated by '\n'  Stored as textfile ;</v>
      </c>
      <c r="AL16" s="16" t="str">
        <f t="shared" si="11"/>
        <v>insert into table db_custscience_interns.col_5_DB_CUSTBASE_PRODREFRESH_ods_mailingemail_t_distinct_values_table_stats select '5' as col_id, count (distinct CELL_STRT_DT ) as distinct_values</v>
      </c>
      <c r="AO16" s="16" t="str">
        <f t="shared" si="6"/>
        <v>insert into table db_custscience_interns.SUMMARY_of_DB_CUSTBASE_PRODREFRESH_ods_mailingemail_t_distinct_values_table_stats select col_id, distinct_values from db_custscience_interns.col_5_DB_CUSTBASE_PRODREFRESH_ods_mailingemail_t_distinct_values_table_stats ;</v>
      </c>
      <c r="AQ16" s="212" t="s">
        <v>5608</v>
      </c>
      <c r="AR16" s="212">
        <v>13</v>
      </c>
      <c r="AS16" s="212">
        <v>88</v>
      </c>
      <c r="AU16" s="16" t="str">
        <f t="shared" si="7"/>
        <v>drop table db_custscience_interns.col_5_DB_CUSTBASE_PRODREFRESH_ods_mailingemail_t_distinct_values_table_stats;</v>
      </c>
      <c r="AW16" s="16" t="str">
        <f t="shared" si="12"/>
        <v>create table db_custscience_interns.col_5_DB_CUSTBASE_PRODREFRESH_ods_mailingemail_t_null_value_count_table_stats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db_custscience_interns.col_5_DB_CUSTBASE_PRODREFRESH_ods_mailingemail_t_null_value_count_table_stats select '5' as col_id, count (sskey) as null_value_count where CELL_STRT_DT  IS NULL </v>
      </c>
      <c r="BC16" s="16" t="str">
        <f t="shared" si="14"/>
        <v>insert into table db_custscience_interns.SUMMARY_of_DB_CUSTBASE_PRODREFRESH_ods_mailingemail_t_null_value_count_table_stats select col_id, null_value_count from db_custscience_interns.col_5_DB_CUSTBASE_PRODREFRESH_ods_mailingemail_t_null_value_count_table_stats ;</v>
      </c>
      <c r="BE16" s="212" t="s">
        <v>5257</v>
      </c>
      <c r="BF16" s="212">
        <v>13</v>
      </c>
      <c r="BG16" s="212">
        <v>0</v>
      </c>
      <c r="BI16" s="16" t="str">
        <f t="shared" si="15"/>
        <v>drop table db_custscience_interns.col_5_DB_CUSTBASE_PRODREFRESH_ods_mailingemail_t_null_value_count_table_stats ;</v>
      </c>
    </row>
    <row r="17" spans="1:61">
      <c r="A17" t="s">
        <v>5311</v>
      </c>
      <c r="B17" s="16" t="str">
        <f t="shared" si="0"/>
        <v>country             string                                  </v>
      </c>
      <c r="C17" s="20">
        <f t="shared" si="8"/>
        <v>8</v>
      </c>
      <c r="D17" s="20">
        <f t="shared" si="9"/>
        <v>10</v>
      </c>
      <c r="E17" s="20"/>
      <c r="F17" s="20"/>
      <c r="G17" s="16" t="str">
        <f t="shared" si="1"/>
        <v>COUNTRY</v>
      </c>
      <c r="H17" s="16" t="str">
        <f t="shared" si="2"/>
        <v>          string                                  </v>
      </c>
      <c r="I17" s="246">
        <v>6</v>
      </c>
      <c r="J17" s="260">
        <f t="shared" si="3"/>
        <v>6</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db_custscience_interns.col_6_DB_CUSTBASE_PRODREFRESH_ods_mailingemail_t_distinct_values_table_stats (col_id int, distinct_values bigint) Row format delimited Fields terminated by '\t' Lines terminated by '\n'  Stored as textfile ;</v>
      </c>
      <c r="AL17" s="16" t="str">
        <f t="shared" si="11"/>
        <v>insert into table db_custscience_interns.col_6_DB_CUSTBASE_PRODREFRESH_ods_mailingemail_t_distinct_values_table_stats select '6' as col_id, count (distinct COUNTRY) as distinct_values</v>
      </c>
      <c r="AO17" s="16" t="str">
        <f t="shared" si="6"/>
        <v>insert into table db_custscience_interns.SUMMARY_of_DB_CUSTBASE_PRODREFRESH_ods_mailingemail_t_distinct_values_table_stats select col_id, distinct_values from db_custscience_interns.col_6_DB_CUSTBASE_PRODREFRESH_ods_mailingemail_t_distinct_values_table_stats ;</v>
      </c>
      <c r="AQ17" s="212" t="s">
        <v>5609</v>
      </c>
      <c r="AR17" s="212">
        <v>14</v>
      </c>
      <c r="AS17" s="212">
        <v>499</v>
      </c>
      <c r="AU17" s="16" t="str">
        <f t="shared" si="7"/>
        <v>drop table db_custscience_interns.col_6_DB_CUSTBASE_PRODREFRESH_ods_mailingemail_t_distinct_values_table_stats;</v>
      </c>
      <c r="AW17" s="16" t="str">
        <f t="shared" si="12"/>
        <v>create table db_custscience_interns.col_6_DB_CUSTBASE_PRODREFRESH_ods_mailingemail_t_null_value_count_table_stats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db_custscience_interns.col_6_DB_CUSTBASE_PRODREFRESH_ods_mailingemail_t_null_value_count_table_stats select '6' as col_id, count (sskey) as null_value_count where COUNTRY IS NULL </v>
      </c>
      <c r="BC17" s="16" t="str">
        <f t="shared" si="14"/>
        <v>insert into table db_custscience_interns.SUMMARY_of_DB_CUSTBASE_PRODREFRESH_ods_mailingemail_t_null_value_count_table_stats select col_id, null_value_count from db_custscience_interns.col_6_DB_CUSTBASE_PRODREFRESH_ods_mailingemail_t_null_value_count_table_stats ;</v>
      </c>
      <c r="BE17" s="212" t="s">
        <v>5268</v>
      </c>
      <c r="BF17" s="212">
        <v>14</v>
      </c>
      <c r="BG17" s="212">
        <v>0</v>
      </c>
      <c r="BI17" s="16" t="str">
        <f t="shared" si="15"/>
        <v>drop table db_custscience_interns.col_6_DB_CUSTBASE_PRODREFRESH_ods_mailingemail_t_null_value_count_table_stats ;</v>
      </c>
    </row>
    <row r="18" spans="1:61">
      <c r="A18" t="s">
        <v>5227</v>
      </c>
      <c r="B18" s="16" t="str">
        <f t="shared" si="0"/>
        <v>customer_key        bigint                                  </v>
      </c>
      <c r="C18" s="20">
        <f t="shared" si="8"/>
        <v>14</v>
      </c>
      <c r="D18" s="20">
        <f t="shared" si="9"/>
        <v>16</v>
      </c>
      <c r="E18" s="20"/>
      <c r="F18" s="20"/>
      <c r="G18" s="16" t="str">
        <f t="shared" si="1"/>
        <v>CUSTOMER_KEY </v>
      </c>
      <c r="H18" s="16" t="str">
        <f t="shared" si="2"/>
        <v>    bigint                                  </v>
      </c>
      <c r="I18" s="246">
        <v>7</v>
      </c>
      <c r="J18" s="260">
        <f t="shared" si="3"/>
        <v>55377422</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db_custscience_interns.col_7_DB_CUSTBASE_PRODREFRESH_ods_mailingemail_t_distinct_values_table_stats (col_id int, distinct_values bigint) Row format delimited Fields terminated by '\t' Lines terminated by '\n'  Stored as textfile ;</v>
      </c>
      <c r="AL18" s="16" t="str">
        <f t="shared" si="11"/>
        <v>insert into table db_custscience_interns.col_7_DB_CUSTBASE_PRODREFRESH_ods_mailingemail_t_distinct_values_table_stats select '7' as col_id, count (distinct CUSTOMER_KEY ) as distinct_values</v>
      </c>
      <c r="AO18" s="16" t="str">
        <f t="shared" si="6"/>
        <v>insert into table db_custscience_interns.SUMMARY_of_DB_CUSTBASE_PRODREFRESH_ods_mailingemail_t_distinct_values_table_stats select col_id, distinct_values from db_custscience_interns.col_7_DB_CUSTBASE_PRODREFRESH_ods_mailingemail_t_distinct_values_table_stats ;</v>
      </c>
      <c r="AQ18" s="212" t="s">
        <v>5610</v>
      </c>
      <c r="AR18" s="212">
        <v>15</v>
      </c>
      <c r="AS18" s="212">
        <v>15616534667</v>
      </c>
      <c r="AU18" s="16" t="str">
        <f t="shared" si="7"/>
        <v>drop table db_custscience_interns.col_7_DB_CUSTBASE_PRODREFRESH_ods_mailingemail_t_distinct_values_table_stats;</v>
      </c>
      <c r="AW18" s="16" t="str">
        <f t="shared" si="12"/>
        <v>create table db_custscience_interns.col_7_DB_CUSTBASE_PRODREFRESH_ods_mailingemail_t_null_value_count_table_stats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db_custscience_interns.col_7_DB_CUSTBASE_PRODREFRESH_ods_mailingemail_t_null_value_count_table_stats select '7' as col_id, count (sskey) as null_value_count where CUSTOMER_KEY  IS NULL </v>
      </c>
      <c r="BC18" s="16" t="str">
        <f t="shared" si="14"/>
        <v>insert into table db_custscience_interns.SUMMARY_of_DB_CUSTBASE_PRODREFRESH_ods_mailingemail_t_null_value_count_table_stats select col_id, null_value_count from db_custscience_interns.col_7_DB_CUSTBASE_PRODREFRESH_ods_mailingemail_t_null_value_count_table_stats ;</v>
      </c>
      <c r="BE18" s="212" t="s">
        <v>4631</v>
      </c>
      <c r="BF18" s="212">
        <v>15</v>
      </c>
      <c r="BG18" s="212">
        <v>0</v>
      </c>
      <c r="BI18" s="16" t="str">
        <f t="shared" si="15"/>
        <v>drop table db_custscience_interns.col_7_DB_CUSTBASE_PRODREFRESH_ods_mailingemail_t_null_value_count_table_stats ;</v>
      </c>
    </row>
    <row r="19" spans="1:61">
      <c r="A19" t="s">
        <v>5444</v>
      </c>
      <c r="B19" s="16" t="str">
        <f t="shared" si="0"/>
        <v>email_key           bigint                                  </v>
      </c>
      <c r="C19" s="20">
        <f t="shared" si="8"/>
        <v>10</v>
      </c>
      <c r="D19" s="20">
        <f t="shared" si="9"/>
        <v>12</v>
      </c>
      <c r="E19" s="20"/>
      <c r="F19" s="20"/>
      <c r="G19" s="16" t="str">
        <f t="shared" si="1"/>
        <v>EMAIL_KEY</v>
      </c>
      <c r="H19" s="16" t="str">
        <f t="shared" si="2"/>
        <v>        bigint                                  </v>
      </c>
      <c r="I19" s="246">
        <v>8</v>
      </c>
      <c r="J19" s="260">
        <f t="shared" si="3"/>
        <v>58865351</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db_custscience_interns.col_8_DB_CUSTBASE_PRODREFRESH_ods_mailingemail_t_distinct_values_table_stats (col_id int, distinct_values bigint) Row format delimited Fields terminated by '\t' Lines terminated by '\n'  Stored as textfile ;</v>
      </c>
      <c r="AL19" s="16" t="str">
        <f t="shared" si="11"/>
        <v>insert into table db_custscience_interns.col_8_DB_CUSTBASE_PRODREFRESH_ods_mailingemail_t_distinct_values_table_stats select '8' as col_id, count (distinct EMAIL_KEY) as distinct_values</v>
      </c>
      <c r="AO19" s="16" t="str">
        <f t="shared" si="6"/>
        <v>insert into table db_custscience_interns.SUMMARY_of_DB_CUSTBASE_PRODREFRESH_ods_mailingemail_t_distinct_values_table_stats select col_id, distinct_values from db_custscience_interns.col_8_DB_CUSTBASE_PRODREFRESH_ods_mailingemail_t_distinct_values_table_stats ;</v>
      </c>
      <c r="AQ19" s="212" t="s">
        <v>5611</v>
      </c>
      <c r="AR19" s="212">
        <v>16</v>
      </c>
      <c r="AS19" s="212">
        <v>499</v>
      </c>
      <c r="AU19" s="16" t="str">
        <f t="shared" si="7"/>
        <v>drop table db_custscience_interns.col_8_DB_CUSTBASE_PRODREFRESH_ods_mailingemail_t_distinct_values_table_stats;</v>
      </c>
      <c r="AW19" s="16" t="str">
        <f t="shared" si="12"/>
        <v>create table db_custscience_interns.col_8_DB_CUSTBASE_PRODREFRESH_ods_mailingemail_t_null_value_count_table_stats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db_custscience_interns.col_8_DB_CUSTBASE_PRODREFRESH_ods_mailingemail_t_null_value_count_table_stats select '8' as col_id, count (sskey) as null_value_count where EMAIL_KEY IS NULL </v>
      </c>
      <c r="BC19" s="16" t="str">
        <f t="shared" si="14"/>
        <v>insert into table db_custscience_interns.SUMMARY_of_DB_CUSTBASE_PRODREFRESH_ods_mailingemail_t_null_value_count_table_stats select col_id, null_value_count from db_custscience_interns.col_8_DB_CUSTBASE_PRODREFRESH_ods_mailingemail_t_null_value_count_table_stats ;</v>
      </c>
      <c r="BE19" s="212" t="s">
        <v>5395</v>
      </c>
      <c r="BF19" s="212">
        <v>16</v>
      </c>
      <c r="BG19" s="212">
        <v>0</v>
      </c>
      <c r="BI19" s="16" t="str">
        <f t="shared" si="15"/>
        <v>drop table db_custscience_interns.col_8_DB_CUSTBASE_PRODREFRESH_ods_mailingemail_t_null_value_count_table_stats ;</v>
      </c>
    </row>
    <row r="20" spans="1:61">
      <c r="A20" t="s">
        <v>5447</v>
      </c>
      <c r="B20" s="16" t="str">
        <f t="shared" si="0"/>
        <v>email_seed_ind      string                                  </v>
      </c>
      <c r="C20" s="20">
        <f t="shared" si="8"/>
        <v>16</v>
      </c>
      <c r="D20" s="20">
        <f t="shared" si="9"/>
        <v>18</v>
      </c>
      <c r="E20" s="20"/>
      <c r="F20" s="20"/>
      <c r="G20" s="16" t="str">
        <f t="shared" si="1"/>
        <v>EMAIL_SEED_IND </v>
      </c>
      <c r="H20" s="16" t="str">
        <f t="shared" si="2"/>
        <v>  string                                  </v>
      </c>
      <c r="I20" s="246">
        <v>9</v>
      </c>
      <c r="J20" s="260">
        <f t="shared" si="3"/>
        <v>1</v>
      </c>
      <c r="K20" s="260">
        <f t="shared" si="4"/>
        <v>10669931816</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db_custscience_interns.col_9_DB_CUSTBASE_PRODREFRESH_ods_mailingemail_t_distinct_values_table_stats (col_id int, distinct_values bigint) Row format delimited Fields terminated by '\t' Lines terminated by '\n'  Stored as textfile ;</v>
      </c>
      <c r="AL20" s="16" t="str">
        <f t="shared" si="11"/>
        <v>insert into table db_custscience_interns.col_9_DB_CUSTBASE_PRODREFRESH_ods_mailingemail_t_distinct_values_table_stats select '9' as col_id, count (distinct EMAIL_SEED_IND ) as distinct_values</v>
      </c>
      <c r="AO20" s="16" t="str">
        <f t="shared" si="6"/>
        <v>insert into table db_custscience_interns.SUMMARY_of_DB_CUSTBASE_PRODREFRESH_ods_mailingemail_t_distinct_values_table_stats select col_id, distinct_values from db_custscience_interns.col_9_DB_CUSTBASE_PRODREFRESH_ods_mailingemail_t_distinct_values_table_stats ;</v>
      </c>
      <c r="AQ20" s="212" t="s">
        <v>5612</v>
      </c>
      <c r="AR20" s="212">
        <v>17</v>
      </c>
      <c r="AS20" s="212">
        <v>164923</v>
      </c>
      <c r="AU20" s="16" t="str">
        <f t="shared" si="7"/>
        <v>drop table db_custscience_interns.col_9_DB_CUSTBASE_PRODREFRESH_ods_mailingemail_t_distinct_values_table_stats;</v>
      </c>
      <c r="AW20" s="16" t="str">
        <f t="shared" si="12"/>
        <v>create table db_custscience_interns.col_9_DB_CUSTBASE_PRODREFRESH_ods_mailingemail_t_null_value_count_table_stats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db_custscience_interns.col_9_DB_CUSTBASE_PRODREFRESH_ods_mailingemail_t_null_value_count_table_stats select '9' as col_id, count (sskey) as null_value_count where EMAIL_SEED_IND  IS NULL </v>
      </c>
      <c r="BC20" s="16" t="str">
        <f t="shared" si="14"/>
        <v>insert into table db_custscience_interns.SUMMARY_of_DB_CUSTBASE_PRODREFRESH_ods_mailingemail_t_null_value_count_table_stats select col_id, null_value_count from db_custscience_interns.col_9_DB_CUSTBASE_PRODREFRESH_ods_mailingemail_t_null_value_count_table_stats ;</v>
      </c>
      <c r="BE20" s="212" t="s">
        <v>5446</v>
      </c>
      <c r="BF20" s="212">
        <v>17</v>
      </c>
      <c r="BG20" s="212">
        <v>0</v>
      </c>
      <c r="BI20" s="16" t="str">
        <f t="shared" si="15"/>
        <v>drop table db_custscience_interns.col_9_DB_CUSTBASE_PRODREFRESH_ods_mailingemail_t_null_value_count_table_stats ;</v>
      </c>
    </row>
    <row r="21" spans="1:61">
      <c r="A21" t="s">
        <v>5475</v>
      </c>
      <c r="B21" s="16" t="str">
        <f t="shared" si="0"/>
        <v>email_type          string                                  </v>
      </c>
      <c r="C21" s="20">
        <f t="shared" si="8"/>
        <v>12</v>
      </c>
      <c r="D21" s="20">
        <f t="shared" si="9"/>
        <v>14</v>
      </c>
      <c r="E21" s="20"/>
      <c r="F21" s="20"/>
      <c r="G21" s="16" t="str">
        <f t="shared" si="1"/>
        <v>EMAIL_TYPE </v>
      </c>
      <c r="H21" s="16" t="str">
        <f t="shared" si="2"/>
        <v>      string                                  </v>
      </c>
      <c r="I21" s="246">
        <v>10</v>
      </c>
      <c r="J21" s="260">
        <f t="shared" si="3"/>
        <v>4580</v>
      </c>
      <c r="K21" s="260">
        <f t="shared" si="4"/>
        <v>125785991</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db_custscience_interns.col_10_DB_CUSTBASE_PRODREFRESH_ods_mailingemail_t_distinct_values_table_stats (col_id int, distinct_values bigint) Row format delimited Fields terminated by '\t' Lines terminated by '\n'  Stored as textfile ;</v>
      </c>
      <c r="AL21" s="16" t="str">
        <f t="shared" si="11"/>
        <v>insert into table db_custscience_interns.col_10_DB_CUSTBASE_PRODREFRESH_ods_mailingemail_t_distinct_values_table_stats select '10' as col_id, count (distinct EMAIL_TYPE ) as distinct_values</v>
      </c>
      <c r="AO21" s="16" t="str">
        <f t="shared" si="6"/>
        <v>insert into table db_custscience_interns.SUMMARY_of_DB_CUSTBASE_PRODREFRESH_ods_mailingemail_t_distinct_values_table_stats select col_id, distinct_values from db_custscience_interns.col_10_DB_CUSTBASE_PRODREFRESH_ods_mailingemail_t_distinct_values_table_stats ;</v>
      </c>
      <c r="AQ21" s="212" t="s">
        <v>5613</v>
      </c>
      <c r="AR21" s="212">
        <v>18</v>
      </c>
      <c r="AS21" s="212">
        <v>164923</v>
      </c>
      <c r="AU21" s="16" t="str">
        <f t="shared" si="7"/>
        <v>drop table db_custscience_interns.col_10_DB_CUSTBASE_PRODREFRESH_ods_mailingemail_t_distinct_values_table_stats;</v>
      </c>
      <c r="AW21" s="16" t="str">
        <f t="shared" si="12"/>
        <v>create table db_custscience_interns.col_10_DB_CUSTBASE_PRODREFRESH_ods_mailingemail_t_null_value_count_table_stats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db_custscience_interns.col_10_DB_CUSTBASE_PRODREFRESH_ods_mailingemail_t_null_value_count_table_stats select '10' as col_id, count (sskey) as null_value_count where EMAIL_TYPE  IS NULL </v>
      </c>
      <c r="BC21" s="16" t="str">
        <f t="shared" si="14"/>
        <v>insert into table db_custscience_interns.SUMMARY_of_DB_CUSTBASE_PRODREFRESH_ods_mailingemail_t_null_value_count_table_stats select col_id, null_value_count from db_custscience_interns.col_10_DB_CUSTBASE_PRODREFRESH_ods_mailingemail_t_null_value_count_table_stats ;</v>
      </c>
      <c r="BE21" s="212" t="s">
        <v>5479</v>
      </c>
      <c r="BF21" s="212">
        <v>18</v>
      </c>
      <c r="BG21" s="212">
        <v>0</v>
      </c>
      <c r="BI21" s="16" t="str">
        <f t="shared" si="15"/>
        <v>drop table db_custscience_interns.col_10_DB_CUSTBASE_PRODREFRESH_ods_mailingemail_t_null_value_count_table_stats ;</v>
      </c>
    </row>
    <row r="22" spans="1:61">
      <c r="A22" t="s">
        <v>5469</v>
      </c>
      <c r="B22" s="16" t="str">
        <f t="shared" si="0"/>
        <v>event_date          string                                  </v>
      </c>
      <c r="C22" s="20">
        <f t="shared" si="8"/>
        <v>12</v>
      </c>
      <c r="D22" s="20">
        <f t="shared" si="9"/>
        <v>14</v>
      </c>
      <c r="E22" s="20"/>
      <c r="F22" s="20"/>
      <c r="G22" s="16" t="str">
        <f t="shared" si="1"/>
        <v>EVENT_DATE </v>
      </c>
      <c r="H22" s="16" t="str">
        <f t="shared" si="2"/>
        <v>      string                                  </v>
      </c>
      <c r="I22" s="246">
        <v>11</v>
      </c>
      <c r="J22" s="260">
        <f t="shared" si="3"/>
        <v>10649078</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db_custscience_interns.col_11_DB_CUSTBASE_PRODREFRESH_ods_mailingemail_t_distinct_values_table_stats (col_id int, distinct_values bigint) Row format delimited Fields terminated by '\t' Lines terminated by '\n'  Stored as textfile ;</v>
      </c>
      <c r="AL22" s="16" t="str">
        <f t="shared" si="11"/>
        <v>insert into table db_custscience_interns.col_11_DB_CUSTBASE_PRODREFRESH_ods_mailingemail_t_distinct_values_table_stats select '11' as col_id, count (distinct EVENT_DATE ) as distinct_values</v>
      </c>
      <c r="AO22" s="16" t="str">
        <f t="shared" si="6"/>
        <v>insert into table db_custscience_interns.SUMMARY_of_DB_CUSTBASE_PRODREFRESH_ods_mailingemail_t_distinct_values_table_stats select col_id, distinct_values from db_custscience_interns.col_11_DB_CUSTBASE_PRODREFRESH_ods_mailingemail_t_distinct_values_table_stats ;</v>
      </c>
      <c r="AQ22" s="212" t="s">
        <v>5614</v>
      </c>
      <c r="AR22" s="212">
        <v>3</v>
      </c>
      <c r="AS22" s="212">
        <v>63980</v>
      </c>
      <c r="AU22" s="16" t="str">
        <f t="shared" si="7"/>
        <v>drop table db_custscience_interns.col_11_DB_CUSTBASE_PRODREFRESH_ods_mailingemail_t_distinct_values_table_stats;</v>
      </c>
      <c r="AW22" s="16" t="str">
        <f t="shared" si="12"/>
        <v>create table db_custscience_interns.col_11_DB_CUSTBASE_PRODREFRESH_ods_mailingemail_t_null_value_count_table_stats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db_custscience_interns.col_11_DB_CUSTBASE_PRODREFRESH_ods_mailingemail_t_null_value_count_table_stats select '11' as col_id, count (sskey) as null_value_count where EVENT_DATE  IS NULL </v>
      </c>
      <c r="BC22" s="16" t="str">
        <f t="shared" si="14"/>
        <v>insert into table db_custscience_interns.SUMMARY_of_DB_CUSTBASE_PRODREFRESH_ods_mailingemail_t_null_value_count_table_stats select col_id, null_value_count from db_custscience_interns.col_11_DB_CUSTBASE_PRODREFRESH_ods_mailingemail_t_null_value_count_table_stats ;</v>
      </c>
      <c r="BE22" s="212" t="s">
        <v>4697</v>
      </c>
      <c r="BF22" s="212">
        <v>3</v>
      </c>
      <c r="BG22" s="212">
        <v>0</v>
      </c>
      <c r="BI22" s="16" t="str">
        <f t="shared" si="15"/>
        <v>drop table db_custscience_interns.col_11_DB_CUSTBASE_PRODREFRESH_ods_mailingemail_t_null_value_count_table_stats ;</v>
      </c>
    </row>
    <row r="23" spans="1:61">
      <c r="A23" t="s">
        <v>5467</v>
      </c>
      <c r="B23" s="16" t="str">
        <f t="shared" si="0"/>
        <v>event_type          string                                  </v>
      </c>
      <c r="C23" s="20">
        <f t="shared" si="8"/>
        <v>12</v>
      </c>
      <c r="D23" s="20">
        <f t="shared" si="9"/>
        <v>14</v>
      </c>
      <c r="E23" s="20"/>
      <c r="F23" s="20"/>
      <c r="G23" s="16" t="str">
        <f t="shared" si="1"/>
        <v>EVENT_TYPE </v>
      </c>
      <c r="H23" s="16" t="str">
        <f t="shared" si="2"/>
        <v>      string                                  </v>
      </c>
      <c r="I23" s="246">
        <v>12</v>
      </c>
      <c r="J23" s="260">
        <f t="shared" si="3"/>
        <v>1</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db_custscience_interns.col_12_DB_CUSTBASE_PRODREFRESH_ods_mailingemail_t_distinct_values_table_stats (col_id int, distinct_values bigint) Row format delimited Fields terminated by '\t' Lines terminated by '\n'  Stored as textfile ;</v>
      </c>
      <c r="AL23" s="16" t="str">
        <f t="shared" si="11"/>
        <v>insert into table db_custscience_interns.col_12_DB_CUSTBASE_PRODREFRESH_ods_mailingemail_t_distinct_values_table_stats select '12' as col_id, count (distinct EVENT_TYPE ) as distinct_values</v>
      </c>
      <c r="AO23" s="16" t="str">
        <f t="shared" si="6"/>
        <v>insert into table db_custscience_interns.SUMMARY_of_DB_CUSTBASE_PRODREFRESH_ods_mailingemail_t_distinct_values_table_stats select col_id, distinct_values from db_custscience_interns.col_12_DB_CUSTBASE_PRODREFRESH_ods_mailingemail_t_distinct_values_table_stats ;</v>
      </c>
      <c r="AQ23" s="212" t="s">
        <v>5615</v>
      </c>
      <c r="AR23" s="212">
        <v>4</v>
      </c>
      <c r="AS23" s="212">
        <v>21488</v>
      </c>
      <c r="AU23" s="16" t="str">
        <f t="shared" si="7"/>
        <v>drop table db_custscience_interns.col_12_DB_CUSTBASE_PRODREFRESH_ods_mailingemail_t_distinct_values_table_stats;</v>
      </c>
      <c r="AW23" s="16" t="str">
        <f t="shared" si="12"/>
        <v>create table db_custscience_interns.col_12_DB_CUSTBASE_PRODREFRESH_ods_mailingemail_t_null_value_count_table_stats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db_custscience_interns.col_12_DB_CUSTBASE_PRODREFRESH_ods_mailingemail_t_null_value_count_table_stats select '12' as col_id, count (sskey) as null_value_count where EVENT_TYPE  IS NULL </v>
      </c>
      <c r="BC23" s="16" t="str">
        <f t="shared" si="14"/>
        <v>insert into table db_custscience_interns.SUMMARY_of_DB_CUSTBASE_PRODREFRESH_ods_mailingemail_t_null_value_count_table_stats select col_id, null_value_count from db_custscience_interns.col_12_DB_CUSTBASE_PRODREFRESH_ods_mailingemail_t_null_value_count_table_stats ;</v>
      </c>
      <c r="BE23" s="212" t="s">
        <v>5403</v>
      </c>
      <c r="BF23" s="212">
        <v>4</v>
      </c>
      <c r="BG23" s="212">
        <v>0</v>
      </c>
      <c r="BI23" s="16" t="str">
        <f t="shared" si="15"/>
        <v>drop table db_custscience_interns.col_12_DB_CUSTBASE_PRODREFRESH_ods_mailingemail_t_null_value_count_table_stats ;</v>
      </c>
    </row>
    <row r="24" spans="1:61">
      <c r="A24" t="s">
        <v>4710</v>
      </c>
      <c r="B24" s="16" t="str">
        <f t="shared" si="0"/>
        <v>flow_key            bigint                                  </v>
      </c>
      <c r="C24" s="20">
        <f t="shared" si="8"/>
        <v>10</v>
      </c>
      <c r="D24" s="20">
        <f t="shared" si="9"/>
        <v>12</v>
      </c>
      <c r="E24" s="20"/>
      <c r="F24" s="20"/>
      <c r="G24" s="16" t="str">
        <f t="shared" si="1"/>
        <v>FLOW_KEY </v>
      </c>
      <c r="H24" s="16" t="str">
        <f t="shared" si="2"/>
        <v>        bigint                                  </v>
      </c>
      <c r="I24" s="246">
        <v>13</v>
      </c>
      <c r="J24" s="260">
        <f t="shared" si="3"/>
        <v>88</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db_custscience_interns.col_13_DB_CUSTBASE_PRODREFRESH_ods_mailingemail_t_distinct_values_table_stats (col_id int, distinct_values bigint) Row format delimited Fields terminated by '\t' Lines terminated by '\n'  Stored as textfile ;</v>
      </c>
      <c r="AL24" s="16" t="str">
        <f t="shared" si="11"/>
        <v>insert into table db_custscience_interns.col_13_DB_CUSTBASE_PRODREFRESH_ods_mailingemail_t_distinct_values_table_stats select '13' as col_id, count (distinct FLOW_KEY ) as distinct_values</v>
      </c>
      <c r="AO24" s="16" t="str">
        <f t="shared" si="6"/>
        <v>insert into table db_custscience_interns.SUMMARY_of_DB_CUSTBASE_PRODREFRESH_ods_mailingemail_t_distinct_values_table_stats select col_id, distinct_values from db_custscience_interns.col_13_DB_CUSTBASE_PRODREFRESH_ods_mailingemail_t_distinct_values_table_stats ;</v>
      </c>
      <c r="AQ24" s="212" t="s">
        <v>5616</v>
      </c>
      <c r="AR24" s="212">
        <v>5</v>
      </c>
      <c r="AS24" s="212">
        <v>397</v>
      </c>
      <c r="AU24" s="16" t="str">
        <f t="shared" si="7"/>
        <v>drop table db_custscience_interns.col_13_DB_CUSTBASE_PRODREFRESH_ods_mailingemail_t_distinct_values_table_stats;</v>
      </c>
      <c r="AW24" s="16" t="str">
        <f t="shared" si="12"/>
        <v>create table db_custscience_interns.col_13_DB_CUSTBASE_PRODREFRESH_ods_mailingemail_t_null_value_count_table_stats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db_custscience_interns.col_13_DB_CUSTBASE_PRODREFRESH_ods_mailingemail_t_null_value_count_table_stats select '13' as col_id, count (sskey) as null_value_count where FLOW_KEY  IS NULL </v>
      </c>
      <c r="BC24" s="16" t="str">
        <f t="shared" si="14"/>
        <v>insert into table db_custscience_interns.SUMMARY_of_DB_CUSTBASE_PRODREFRESH_ods_mailingemail_t_null_value_count_table_stats select col_id, null_value_count from db_custscience_interns.col_13_DB_CUSTBASE_PRODREFRESH_ods_mailingemail_t_null_value_count_table_stats ;</v>
      </c>
      <c r="BE24" s="212" t="s">
        <v>5309</v>
      </c>
      <c r="BF24" s="212">
        <v>5</v>
      </c>
      <c r="BG24" s="212">
        <v>0</v>
      </c>
      <c r="BI24" s="16" t="str">
        <f t="shared" si="15"/>
        <v>drop table db_custscience_interns.col_13_DB_CUSTBASE_PRODREFRESH_ods_mailingemail_t_null_value_count_table_stats ;</v>
      </c>
    </row>
    <row r="25" spans="1:61">
      <c r="A25" t="s">
        <v>4765</v>
      </c>
      <c r="B25" s="16" t="str">
        <f t="shared" si="0"/>
        <v>ins_dt              string                                  </v>
      </c>
      <c r="C25" s="20">
        <f t="shared" si="8"/>
        <v>8</v>
      </c>
      <c r="D25" s="20">
        <f t="shared" si="9"/>
        <v>10</v>
      </c>
      <c r="E25" s="20"/>
      <c r="F25" s="20"/>
      <c r="G25" s="16" t="str">
        <f t="shared" si="1"/>
        <v>INS_DT </v>
      </c>
      <c r="H25" s="16" t="str">
        <f t="shared" si="2"/>
        <v>          string                                  </v>
      </c>
      <c r="I25" s="246">
        <v>14</v>
      </c>
      <c r="J25" s="260">
        <f t="shared" si="3"/>
        <v>499</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db_custscience_interns.col_14_DB_CUSTBASE_PRODREFRESH_ods_mailingemail_t_distinct_values_table_stats (col_id int, distinct_values bigint) Row format delimited Fields terminated by '\t' Lines terminated by '\n'  Stored as textfile ;</v>
      </c>
      <c r="AL25" s="16" t="str">
        <f t="shared" si="11"/>
        <v>insert into table db_custscience_interns.col_14_DB_CUSTBASE_PRODREFRESH_ods_mailingemail_t_distinct_values_table_stats select '14' as col_id, count (distinct INS_DT ) as distinct_values</v>
      </c>
      <c r="AO25" s="16" t="str">
        <f t="shared" si="6"/>
        <v>insert into table db_custscience_interns.SUMMARY_of_DB_CUSTBASE_PRODREFRESH_ods_mailingemail_t_distinct_values_table_stats select col_id, distinct_values from db_custscience_interns.col_14_DB_CUSTBASE_PRODREFRESH_ods_mailingemail_t_distinct_values_table_stats ;</v>
      </c>
      <c r="AQ25" s="212" t="s">
        <v>5453</v>
      </c>
      <c r="AR25" s="212">
        <v>6</v>
      </c>
      <c r="AS25" s="212">
        <v>6</v>
      </c>
      <c r="AU25" s="16" t="str">
        <f t="shared" si="7"/>
        <v>drop table db_custscience_interns.col_14_DB_CUSTBASE_PRODREFRESH_ods_mailingemail_t_distinct_values_table_stats;</v>
      </c>
      <c r="AW25" s="16" t="str">
        <f t="shared" si="12"/>
        <v>create table db_custscience_interns.col_14_DB_CUSTBASE_PRODREFRESH_ods_mailingemail_t_null_value_count_table_stats (col_id int, null_value_count bigint) Row format delimited Fields terminated by '\t' Lines terminated by '\n'  Stored as textfile ;</v>
      </c>
      <c r="AZ25" s="16" t="str">
        <f>"insert into table "&amp;"db_custscience_interns."&amp;$AH25&amp;"_"&amp;$H$4&amp;"_"&amp;$H$5&amp;"_null_value_count_table_stats select "&amp;"'"&amp;$I25&amp;"'"&amp;" as col_id, count (sskey) as null_value_count where "&amp;$G25&amp;" IS NULL "</f>
        <v xml:space="preserve">insert into table db_custscience_interns.col_14_DB_CUSTBASE_PRODREFRESH_ods_mailingemail_t_null_value_count_table_stats select '14' as col_id, count (sskey) as null_value_count where INS_DT  IS NULL </v>
      </c>
      <c r="BC25" s="16" t="str">
        <f t="shared" si="14"/>
        <v>insert into table db_custscience_interns.SUMMARY_of_DB_CUSTBASE_PRODREFRESH_ods_mailingemail_t_null_value_count_table_stats select col_id, null_value_count from db_custscience_interns.col_14_DB_CUSTBASE_PRODREFRESH_ods_mailingemail_t_null_value_count_table_stats ;</v>
      </c>
      <c r="BE25" s="212" t="s">
        <v>5060</v>
      </c>
      <c r="BF25" s="212">
        <v>6</v>
      </c>
      <c r="BG25" s="212">
        <v>0</v>
      </c>
      <c r="BI25" s="16" t="str">
        <f t="shared" si="15"/>
        <v>drop table db_custscience_interns.col_14_DB_CUSTBASE_PRODREFRESH_ods_mailingemail_t_null_value_count_table_stats ;</v>
      </c>
    </row>
    <row r="26" spans="1:61">
      <c r="A26" t="s">
        <v>5452</v>
      </c>
      <c r="B26" s="16" t="str">
        <f t="shared" si="0"/>
        <v>sskey               bigint                                  </v>
      </c>
      <c r="C26" s="20">
        <f t="shared" si="8"/>
        <v>6</v>
      </c>
      <c r="D26" s="20">
        <f t="shared" si="9"/>
        <v>8</v>
      </c>
      <c r="E26" s="20"/>
      <c r="F26" s="20"/>
      <c r="G26" s="16" t="str">
        <f t="shared" si="1"/>
        <v>SSKEY</v>
      </c>
      <c r="H26" s="16" t="str">
        <f t="shared" si="2"/>
        <v>            bigint                                  </v>
      </c>
      <c r="I26" s="246">
        <v>15</v>
      </c>
      <c r="J26" s="260">
        <f t="shared" si="3"/>
        <v>15616534667</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db_custscience_interns.col_15_DB_CUSTBASE_PRODREFRESH_ods_mailingemail_t_distinct_values_table_stats (col_id int, distinct_values bigint) Row format delimited Fields terminated by '\t' Lines terminated by '\n'  Stored as textfile ;</v>
      </c>
      <c r="AL26" s="16" t="str">
        <f t="shared" si="11"/>
        <v>insert into table db_custscience_interns.col_15_DB_CUSTBASE_PRODREFRESH_ods_mailingemail_t_distinct_values_table_stats select '15' as col_id, count (distinct SSKEY) as distinct_values</v>
      </c>
      <c r="AO26" s="16" t="str">
        <f t="shared" si="6"/>
        <v>insert into table db_custscience_interns.SUMMARY_of_DB_CUSTBASE_PRODREFRESH_ods_mailingemail_t_distinct_values_table_stats select col_id, distinct_values from db_custscience_interns.col_15_DB_CUSTBASE_PRODREFRESH_ods_mailingemail_t_distinct_values_table_stats ;</v>
      </c>
      <c r="AQ26" s="212" t="s">
        <v>5617</v>
      </c>
      <c r="AR26" s="212">
        <v>7</v>
      </c>
      <c r="AS26" s="212">
        <v>55377422</v>
      </c>
      <c r="AU26" s="16" t="str">
        <f t="shared" si="7"/>
        <v>drop table db_custscience_interns.col_15_DB_CUSTBASE_PRODREFRESH_ods_mailingemail_t_distinct_values_table_stats;</v>
      </c>
      <c r="AW26" s="16" t="str">
        <f t="shared" si="12"/>
        <v>create table db_custscience_interns.col_15_DB_CUSTBASE_PRODREFRESH_ods_mailingemail_t_null_value_count_table_stats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db_custscience_interns.col_15_DB_CUSTBASE_PRODREFRESH_ods_mailingemail_t_null_value_count_table_stats select '15' as col_id, count (sskey) as null_value_count where SSKEY IS NULL </v>
      </c>
      <c r="BC26" s="16" t="str">
        <f t="shared" si="14"/>
        <v>insert into table db_custscience_interns.SUMMARY_of_DB_CUSTBASE_PRODREFRESH_ods_mailingemail_t_null_value_count_table_stats select col_id, null_value_count from db_custscience_interns.col_15_DB_CUSTBASE_PRODREFRESH_ods_mailingemail_t_null_value_count_table_stats ;</v>
      </c>
      <c r="BE26" s="212" t="s">
        <v>5331</v>
      </c>
      <c r="BF26" s="212">
        <v>7</v>
      </c>
      <c r="BG26" s="212">
        <v>0</v>
      </c>
      <c r="BI26" s="16" t="str">
        <f t="shared" si="15"/>
        <v>drop table db_custscience_interns.col_15_DB_CUSTBASE_PRODREFRESH_ods_mailingemail_t_null_value_count_table_stats ;</v>
      </c>
    </row>
    <row r="27" spans="1:61">
      <c r="A27" t="s">
        <v>5289</v>
      </c>
      <c r="B27" s="16" t="str">
        <f t="shared" si="0"/>
        <v>updt_dt             string                                  </v>
      </c>
      <c r="C27" s="20">
        <f t="shared" si="8"/>
        <v>8</v>
      </c>
      <c r="D27" s="20">
        <f t="shared" si="9"/>
        <v>10</v>
      </c>
      <c r="E27" s="20"/>
      <c r="F27" s="20"/>
      <c r="G27" s="16" t="str">
        <f t="shared" si="1"/>
        <v>UPDT_DT</v>
      </c>
      <c r="H27" s="16" t="str">
        <f t="shared" si="2"/>
        <v>          string                                  </v>
      </c>
      <c r="I27" s="246">
        <v>16</v>
      </c>
      <c r="J27" s="260">
        <f t="shared" si="3"/>
        <v>499</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db_custscience_interns.col_16_DB_CUSTBASE_PRODREFRESH_ods_mailingemail_t_distinct_values_table_stats (col_id int, distinct_values bigint) Row format delimited Fields terminated by '\t' Lines terminated by '\n'  Stored as textfile ;</v>
      </c>
      <c r="AL27" s="16" t="str">
        <f t="shared" si="11"/>
        <v>insert into table db_custscience_interns.col_16_DB_CUSTBASE_PRODREFRESH_ods_mailingemail_t_distinct_values_table_stats select '16' as col_id, count (distinct UPDT_DT) as distinct_values</v>
      </c>
      <c r="AO27" s="16" t="str">
        <f t="shared" si="6"/>
        <v>insert into table db_custscience_interns.SUMMARY_of_DB_CUSTBASE_PRODREFRESH_ods_mailingemail_t_distinct_values_table_stats select col_id, distinct_values from db_custscience_interns.col_16_DB_CUSTBASE_PRODREFRESH_ods_mailingemail_t_distinct_values_table_stats ;</v>
      </c>
      <c r="AQ27" s="212" t="s">
        <v>5618</v>
      </c>
      <c r="AR27" s="212">
        <v>8</v>
      </c>
      <c r="AS27" s="212">
        <v>58865351</v>
      </c>
      <c r="AU27" s="16" t="str">
        <f t="shared" si="7"/>
        <v>drop table db_custscience_interns.col_16_DB_CUSTBASE_PRODREFRESH_ods_mailingemail_t_distinct_values_table_stats;</v>
      </c>
      <c r="AW27" s="16" t="str">
        <f t="shared" si="12"/>
        <v>create table db_custscience_interns.col_16_DB_CUSTBASE_PRODREFRESH_ods_mailingemail_t_null_value_count_table_stats (col_id int, null_value_count bigint) Row format delimited Fields terminated by '\t' Lines terminated by '\n'  Stored as textfile ;</v>
      </c>
      <c r="AZ27" s="16" t="str">
        <f t="shared" si="13"/>
        <v xml:space="preserve">insert into table db_custscience_interns.col_16_DB_CUSTBASE_PRODREFRESH_ods_mailingemail_t_null_value_count_table_stats select '16' as col_id, count (sskey) as null_value_count where UPDT_DT IS NULL </v>
      </c>
      <c r="BC27" s="16" t="str">
        <f t="shared" si="14"/>
        <v>insert into table db_custscience_interns.SUMMARY_of_DB_CUSTBASE_PRODREFRESH_ods_mailingemail_t_null_value_count_table_stats select col_id, null_value_count from db_custscience_interns.col_16_DB_CUSTBASE_PRODREFRESH_ods_mailingemail_t_null_value_count_table_stats ;</v>
      </c>
      <c r="BE27" s="212" t="s">
        <v>5341</v>
      </c>
      <c r="BF27" s="212">
        <v>8</v>
      </c>
      <c r="BG27" s="212">
        <v>0</v>
      </c>
      <c r="BI27" s="16" t="str">
        <f t="shared" si="15"/>
        <v>drop table db_custscience_interns.col_16_DB_CUSTBASE_PRODREFRESH_ods_mailingemail_t_null_value_count_table_stats ;</v>
      </c>
    </row>
    <row r="28" spans="1:61">
      <c r="A28" t="s">
        <v>5188</v>
      </c>
      <c r="B28" s="16" t="str">
        <f t="shared" si="0"/>
        <v>crt_tmst            string                                  </v>
      </c>
      <c r="C28" s="20">
        <f t="shared" si="8"/>
        <v>10</v>
      </c>
      <c r="D28" s="20">
        <f t="shared" si="9"/>
        <v>12</v>
      </c>
      <c r="E28" s="20"/>
      <c r="F28" s="20"/>
      <c r="G28" s="16" t="str">
        <f t="shared" si="1"/>
        <v>CRT_TMST </v>
      </c>
      <c r="H28" s="16" t="str">
        <f t="shared" si="2"/>
        <v>        string                                  </v>
      </c>
      <c r="I28" s="246">
        <v>17</v>
      </c>
      <c r="J28" s="260">
        <f t="shared" si="3"/>
        <v>164923</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db_custscience_interns.col_17_DB_CUSTBASE_PRODREFRESH_ods_mailingemail_t_distinct_values_table_stats (col_id int, distinct_values bigint) Row format delimited Fields terminated by '\t' Lines terminated by '\n'  Stored as textfile ;</v>
      </c>
      <c r="AL28" s="16" t="str">
        <f t="shared" si="11"/>
        <v>insert into table db_custscience_interns.col_17_DB_CUSTBASE_PRODREFRESH_ods_mailingemail_t_distinct_values_table_stats select '17' as col_id, count (distinct CRT_TMST ) as distinct_values</v>
      </c>
      <c r="AO28" s="16" t="str">
        <f t="shared" si="6"/>
        <v>insert into table db_custscience_interns.SUMMARY_of_DB_CUSTBASE_PRODREFRESH_ods_mailingemail_t_distinct_values_table_stats select col_id, distinct_values from db_custscience_interns.col_17_DB_CUSTBASE_PRODREFRESH_ods_mailingemail_t_distinct_values_table_stats ;</v>
      </c>
      <c r="AQ28" s="212" t="s">
        <v>5619</v>
      </c>
      <c r="AR28" s="212">
        <v>9</v>
      </c>
      <c r="AS28" s="212">
        <v>1</v>
      </c>
      <c r="AU28" s="16" t="str">
        <f t="shared" si="7"/>
        <v>drop table db_custscience_interns.col_17_DB_CUSTBASE_PRODREFRESH_ods_mailingemail_t_distinct_values_table_stats;</v>
      </c>
      <c r="AW28" s="16" t="str">
        <f t="shared" si="12"/>
        <v>create table db_custscience_interns.col_17_DB_CUSTBASE_PRODREFRESH_ods_mailingemail_t_null_value_count_table_stats (col_id int, null_value_count bigint) Row format delimited Fields terminated by '\t' Lines terminated by '\n'  Stored as textfile ;</v>
      </c>
      <c r="AZ28" s="16" t="str">
        <f t="shared" si="13"/>
        <v xml:space="preserve">insert into table db_custscience_interns.col_17_DB_CUSTBASE_PRODREFRESH_ods_mailingemail_t_null_value_count_table_stats select '17' as col_id, count (sskey) as null_value_count where CRT_TMST  IS NULL </v>
      </c>
      <c r="BC28" s="16" t="str">
        <f t="shared" si="14"/>
        <v>insert into table db_custscience_interns.SUMMARY_of_DB_CUSTBASE_PRODREFRESH_ods_mailingemail_t_null_value_count_table_stats select col_id, null_value_count from db_custscience_interns.col_17_DB_CUSTBASE_PRODREFRESH_ods_mailingemail_t_null_value_count_table_stats ;</v>
      </c>
      <c r="BE28" s="212" t="s">
        <v>5620</v>
      </c>
      <c r="BF28" s="212">
        <v>9</v>
      </c>
      <c r="BG28" s="212">
        <v>10669931816</v>
      </c>
      <c r="BI28" s="16" t="str">
        <f t="shared" si="15"/>
        <v>drop table db_custscience_interns.col_17_DB_CUSTBASE_PRODREFRESH_ods_mailingemail_t_null_value_count_table_stats ;</v>
      </c>
    </row>
    <row r="29" spans="1:61">
      <c r="A29" t="s">
        <v>5491</v>
      </c>
      <c r="B29" s="16" t="str">
        <f t="shared" si="0"/>
        <v>updt_tmst           string </v>
      </c>
      <c r="C29" s="20">
        <f t="shared" si="8"/>
        <v>10</v>
      </c>
      <c r="D29" s="20">
        <f t="shared" si="9"/>
        <v>12</v>
      </c>
      <c r="E29" s="20"/>
      <c r="F29" s="20"/>
      <c r="G29" s="16" t="str">
        <f t="shared" si="1"/>
        <v>UPDT_TMST</v>
      </c>
      <c r="H29" s="16" t="str">
        <f t="shared" si="2"/>
        <v>        string </v>
      </c>
      <c r="I29" s="246">
        <v>18</v>
      </c>
      <c r="J29" s="260">
        <f t="shared" si="3"/>
        <v>164923</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db_custscience_interns.col_18_DB_CUSTBASE_PRODREFRESH_ods_mailingemail_t_distinct_values_table_stats (col_id int, distinct_values bigint) Row format delimited Fields terminated by '\t' Lines terminated by '\n'  Stored as textfile ;</v>
      </c>
      <c r="AL29" s="16" t="str">
        <f t="shared" si="11"/>
        <v>insert into table db_custscience_interns.col_18_DB_CUSTBASE_PRODREFRESH_ods_mailingemail_t_distinct_values_table_stats select '18' as col_id, count (distinct UPDT_TMST) as distinct_values</v>
      </c>
      <c r="AO29" s="16" t="str">
        <f t="shared" si="6"/>
        <v>insert into table db_custscience_interns.SUMMARY_of_DB_CUSTBASE_PRODREFRESH_ods_mailingemail_t_distinct_values_table_stats select col_id, distinct_values from db_custscience_interns.col_18_DB_CUSTBASE_PRODREFRESH_ods_mailingemail_t_distinct_values_table_stats ;</v>
      </c>
      <c r="AQ29" s="212" t="s">
        <v>5621</v>
      </c>
      <c r="AR29" s="212">
        <v>10</v>
      </c>
      <c r="AS29" s="212">
        <v>4580</v>
      </c>
      <c r="AU29" s="16" t="str">
        <f t="shared" si="7"/>
        <v>drop table db_custscience_interns.col_18_DB_CUSTBASE_PRODREFRESH_ods_mailingemail_t_distinct_values_table_stats;</v>
      </c>
      <c r="AW29" s="16" t="str">
        <f t="shared" si="12"/>
        <v>create table db_custscience_interns.col_18_DB_CUSTBASE_PRODREFRESH_ods_mailingemail_t_null_value_count_table_stats (col_id int, null_value_count bigint) Row format delimited Fields terminated by '\t' Lines terminated by '\n'  Stored as textfile ;</v>
      </c>
      <c r="AZ29" s="16" t="str">
        <f t="shared" si="13"/>
        <v xml:space="preserve">insert into table db_custscience_interns.col_18_DB_CUSTBASE_PRODREFRESH_ods_mailingemail_t_null_value_count_table_stats select '18' as col_id, count (sskey) as null_value_count where UPDT_TMST IS NULL </v>
      </c>
      <c r="BC29" s="16" t="str">
        <f t="shared" si="14"/>
        <v>insert into table db_custscience_interns.SUMMARY_of_DB_CUSTBASE_PRODREFRESH_ods_mailingemail_t_null_value_count_table_stats select col_id, null_value_count from db_custscience_interns.col_18_DB_CUSTBASE_PRODREFRESH_ods_mailingemail_t_null_value_count_table_stats ;</v>
      </c>
      <c r="BE29" s="212" t="s">
        <v>5622</v>
      </c>
      <c r="BF29" s="212">
        <v>10</v>
      </c>
      <c r="BG29" s="212">
        <v>125785991</v>
      </c>
      <c r="BI29" s="16" t="str">
        <f t="shared" si="15"/>
        <v>drop table db_custscience_interns.col_18_DB_CUSTBASE_PRODREFRESH_ods_mailingemail_t_null_value_count_table_stats ;</v>
      </c>
    </row>
    <row r="30" spans="1:61">
      <c r="AL30" t="s">
        <v>4089</v>
      </c>
      <c r="AQ30" s="212"/>
      <c r="AR30" s="212"/>
      <c r="AZ30" t="s">
        <v>4089</v>
      </c>
    </row>
    <row r="31" spans="1:61" ht="409.5">
      <c r="A31" s="262" t="s">
        <v>5623</v>
      </c>
    </row>
    <row r="32" spans="1:61">
      <c r="A32" s="263" t="s">
        <v>5624</v>
      </c>
    </row>
  </sheetData>
  <mergeCells count="5">
    <mergeCell ref="G1:J1"/>
    <mergeCell ref="H3:L3"/>
    <mergeCell ref="H4:L4"/>
    <mergeCell ref="H5:L5"/>
    <mergeCell ref="H6:L6"/>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7"/>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ODS_MAILINGMAILHOUSE_T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DB_CUSTBASE_PRODREFRESH.ods_mailingmailhouse_t limit 10000;'&gt;DB_CUSTBASE_PRODREFRESH.ods_mailingmailhouse_t_10k_sample.txt;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ods_mailingmailhouse_t</v>
      </c>
      <c r="I5" s="474" t="e">
        <f>RIGHT(I6,(LEN(I6)-(FIND(".",I6))))</f>
        <v>#VALUE!</v>
      </c>
      <c r="J5" s="474" t="e">
        <f>RIGHT(J6,(LEN(J6)-(FIND(".",J6))))</f>
        <v>#VALUE!</v>
      </c>
      <c r="K5" s="474"/>
      <c r="L5" s="474" t="e">
        <f>RIGHT(L6,(LEN(L6)-(FIND(".",L6))))</f>
        <v>#VALUE!</v>
      </c>
      <c r="M5" s="219"/>
      <c r="AL5" s="60" t="s">
        <v>5625</v>
      </c>
      <c r="AZ5" s="60" t="s">
        <v>5626</v>
      </c>
    </row>
    <row r="6" spans="1:65">
      <c r="G6" s="3" t="s">
        <v>90</v>
      </c>
      <c r="H6" s="476" t="s">
        <v>4456</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64" t="str">
        <f>"select * from db_custscience_interns.SUMMARY_of_"&amp;$H$4&amp;"_"&amp;$H$5&amp;"_distinct_values_table_stats;"</f>
        <v>select * from db_custscience_interns.SUMMARY_of_DB_CUSTBASE_PRODREFRESH_ods_mailingmailhouse_t_distinct_values_table_stats;</v>
      </c>
      <c r="BE8" s="209" t="str">
        <f>"select * from db_custscience_interns.SUMMARY_of_"&amp;$H$4&amp;"_"&amp;$H$5&amp;"_null_value_count_table_stats ;"</f>
        <v>select * from db_custscience_interns.SUMMARY_of_DB_CUSTBASE_PRODREFRESH_ods_mailingmailhouse_t_null_value_count_table_stats ;</v>
      </c>
    </row>
    <row r="9" spans="1:65">
      <c r="A9" t="s">
        <v>5627</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DB_CUSTBASE_PRODREFRESH.ods_mailingmailhouse_t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db_custscience_interns.SUMMARY_of_DB_CUSTBASE_PRODREFRESH_ods_mailingmailhouse_t_distinct_values_table_stats (col_id int, distinct_values bigint) Row format delimited Fields terminated by '\t' Lines terminated by '\n'  Stored as textfile ;</v>
      </c>
      <c r="AZ11" s="209" t="str">
        <f>"from "&amp;$H$6</f>
        <v>from DB_CUSTBASE_PRODREFRESH.ods_mailingmailhouse_t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db_custscience_interns.SUMMARY_of_DB_CUSTBASE_PRODREFRESH_ods_mailingmailhouse_t_null_value_count_table_stats (col_id int, null_value_count bigint) Row format delimited Fields terminated by '\t' Lines terminated by '\n'  Stored as textfile ;</v>
      </c>
      <c r="BE11" s="212" t="s">
        <v>2</v>
      </c>
    </row>
    <row r="12" spans="1:65">
      <c r="A12" t="s">
        <v>5216</v>
      </c>
      <c r="B12" s="16" t="str">
        <f t="shared" ref="B12:B24" si="0">TRIM(A12)</f>
        <v>brand               string                                  </v>
      </c>
      <c r="C12" s="20">
        <f>SEARCH(" ",B12)</f>
        <v>6</v>
      </c>
      <c r="D12" s="20">
        <f>IFERROR(SEARCH(" ",B12,C12+1),0)</f>
        <v>8</v>
      </c>
      <c r="E12" s="20">
        <f>LEN(B12)</f>
        <v>60</v>
      </c>
      <c r="F12" s="20"/>
      <c r="G12" s="16" t="str">
        <f t="shared" ref="G12:G24" si="1">UPPER(LEFT(B12,C12-1))</f>
        <v>BRAND</v>
      </c>
      <c r="H12" s="16" t="str">
        <f t="shared" ref="H12:H24" si="2">TRIM(RIGHT(A12,LEN(A12) - (C12+1)))</f>
        <v>            string                                  </v>
      </c>
      <c r="I12" s="246">
        <v>1</v>
      </c>
      <c r="J12" s="260">
        <f t="shared" ref="J12:J24" si="3">VLOOKUP($I12,$AR:$AS,2,FALSE)</f>
        <v>7</v>
      </c>
      <c r="K12" s="260">
        <f t="shared" ref="K12:K24"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24"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db_custscience_interns.col_1_DB_CUSTBASE_PRODREFRESH_ods_mailingmailhouse_t_distinct_values_table_stats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db_custscience_interns.col_1_DB_CUSTBASE_PRODREFRESH_ods_mailingmailhouse_t_distinct_values_table_stats select '1' as col_id, count (distinct BRAND) as distinct_values</v>
      </c>
      <c r="AO12" s="16" t="str">
        <f t="shared" ref="AO12:AO24"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db_custscience_interns.SUMMARY_of_DB_CUSTBASE_PRODREFRESH_ods_mailingmailhouse_t_distinct_values_table_stats select col_id, distinct_values from db_custscience_interns.col_1_DB_CUSTBASE_PRODREFRESH_ods_mailingmailhouse_t_distinct_values_table_stats ;</v>
      </c>
      <c r="AQ12" s="212" t="s">
        <v>5628</v>
      </c>
      <c r="AR12" s="212">
        <v>1</v>
      </c>
      <c r="AS12" s="212">
        <v>7</v>
      </c>
      <c r="AU12" s="16" t="str">
        <f t="shared" ref="AU12:AU24" si="7">"drop table db_custscience_interns."&amp;$AH12&amp;"_"&amp;$H$4&amp;"_"&amp;$H$5&amp;"_distinct_values_table_stats;"</f>
        <v>drop table db_custscience_interns.col_1_DB_CUSTBASE_PRODREFRESH_ods_mailingmailhouse_t_distinct_values_table_stats;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db_custscience_interns.col_1_DB_CUSTBASE_PRODREFRESH_ods_mailingmailhouse_t_null_value_count_table_stats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(sskey) as null_value_count where "&amp;$G12&amp;" IS NULL "</f>
        <v xml:space="preserve">insert into table db_custscience_interns.col_1_DB_CUSTBASE_PRODREFRESH_ods_mailingmailhouse_t_null_value_count_table_stats select '1' as col_id, count (sskey) as null_value_count where BRAND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db_custscience_interns.SUMMARY_of_DB_CUSTBASE_PRODREFRESH_ods_mailingmailhouse_t_null_value_count_table_stats select col_id, null_value_count from db_custscience_interns.col_1_DB_CUSTBASE_PRODREFRESH_ods_mailingmailhouse_t_null_value_count_table_stats ;</v>
      </c>
      <c r="BE12" s="212" t="s">
        <v>5214</v>
      </c>
      <c r="BF12" s="212">
        <v>1</v>
      </c>
      <c r="BG12" s="212">
        <v>0</v>
      </c>
      <c r="BI12" s="16" t="str">
        <f>"drop table db_custscience_interns."&amp;$AH12&amp;"_"&amp;$H$4&amp;"_"&amp;$H$5&amp;"_null_value_count_table_stats ;"</f>
        <v>drop table db_custscience_interns.col_1_DB_CUSTBASE_PRODREFRESH_ods_mailingmailhouse_t_null_value_count_table_stats ;</v>
      </c>
    </row>
    <row r="13" spans="1:65">
      <c r="A13" t="s">
        <v>5300</v>
      </c>
      <c r="B13" s="16" t="str">
        <f t="shared" si="0"/>
        <v>brand_cd            bigint                                  </v>
      </c>
      <c r="C13" s="20">
        <f t="shared" ref="C13:C24" si="8">SEARCH(" ",B13)</f>
        <v>10</v>
      </c>
      <c r="D13" s="20">
        <f t="shared" ref="D13:D24" si="9">IFERROR(SEARCH(" ",B13,C13+1),0)</f>
        <v>12</v>
      </c>
      <c r="E13" s="20"/>
      <c r="F13" s="20"/>
      <c r="G13" s="16" t="str">
        <f t="shared" si="1"/>
        <v>BRAND_CD </v>
      </c>
      <c r="H13" s="16" t="str">
        <f t="shared" si="2"/>
        <v>        bigint                                  </v>
      </c>
      <c r="I13" s="246">
        <v>2</v>
      </c>
      <c r="J13" s="260">
        <f t="shared" si="3"/>
        <v>8</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4" si="10">"col_"&amp;I13</f>
        <v>col_2</v>
      </c>
      <c r="AI13" s="196" t="str">
        <f t="shared" si="5"/>
        <v>create table db_custscience_interns.col_2_DB_CUSTBASE_PRODREFRESH_ods_mailingmailhouse_t_distinct_values_table_stats (col_id int, distinct_values bigint) Row format delimited Fields terminated by '\t' Lines terminated by '\n'  Stored as textfile ;</v>
      </c>
      <c r="AL13" s="16" t="str">
        <f t="shared" ref="AL13:AL24" si="11">"insert into table "&amp;"db_custscience_interns."&amp;$AH13&amp;"_"&amp;$H$4&amp;"_"&amp;$H$5&amp;"_distinct_values_table_stats select "&amp;"'"&amp;$I13&amp;"'"&amp;" as col_id, count (distinct "&amp;$G13&amp;") as distinct_values"</f>
        <v>insert into table db_custscience_interns.col_2_DB_CUSTBASE_PRODREFRESH_ods_mailingmailhouse_t_distinct_values_table_stats select '2' as col_id, count (distinct BRAND_CD ) as distinct_values</v>
      </c>
      <c r="AO13" s="16" t="str">
        <f t="shared" si="6"/>
        <v>insert into table db_custscience_interns.SUMMARY_of_DB_CUSTBASE_PRODREFRESH_ods_mailingmailhouse_t_distinct_values_table_stats select col_id, distinct_values from db_custscience_interns.col_2_DB_CUSTBASE_PRODREFRESH_ods_mailingmailhouse_t_distinct_values_table_stats ;</v>
      </c>
      <c r="AQ13" s="212" t="s">
        <v>5629</v>
      </c>
      <c r="AR13" s="212">
        <v>2</v>
      </c>
      <c r="AS13" s="212">
        <v>8</v>
      </c>
      <c r="AU13" s="16" t="str">
        <f t="shared" si="7"/>
        <v>drop table db_custscience_interns.col_2_DB_CUSTBASE_PRODREFRESH_ods_mailingmailhouse_t_distinct_values_table_stats;</v>
      </c>
      <c r="AW13" s="16" t="str">
        <f t="shared" ref="AW13:AW24"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db_custscience_interns.col_2_DB_CUSTBASE_PRODREFRESH_ods_mailingmailhouse_t_null_value_count_table_stats (col_id int, null_value_count bigint) Row format delimited Fields terminated by '\t' Lines terminated by '\n'  Stored as textfile ;</v>
      </c>
      <c r="AZ13" s="16" t="str">
        <f t="shared" ref="AZ13:AZ24" si="13">"insert into table "&amp;"db_custscience_interns."&amp;$AH13&amp;"_"&amp;$H$4&amp;"_"&amp;$H$5&amp;"_null_value_count_table_stats select "&amp;"'"&amp;$I13&amp;"'"&amp;" as col_id, count (sskey) as null_value_count where "&amp;$G13&amp;" IS NULL "</f>
        <v xml:space="preserve">insert into table db_custscience_interns.col_2_DB_CUSTBASE_PRODREFRESH_ods_mailingmailhouse_t_null_value_count_table_stats select '2' as col_id, count (sskey) as null_value_count where BRAND_CD  IS NULL </v>
      </c>
      <c r="BC13" s="16" t="str">
        <f t="shared" ref="BC13:BC24"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db_custscience_interns.SUMMARY_of_DB_CUSTBASE_PRODREFRESH_ods_mailingmailhouse_t_null_value_count_table_stats select col_id, null_value_count from db_custscience_interns.col_2_DB_CUSTBASE_PRODREFRESH_ods_mailingmailhouse_t_null_value_count_table_stats ;</v>
      </c>
      <c r="BE13" s="212" t="s">
        <v>5225</v>
      </c>
      <c r="BF13" s="212">
        <v>2</v>
      </c>
      <c r="BG13" s="212">
        <v>0</v>
      </c>
      <c r="BI13" s="16" t="str">
        <f t="shared" ref="BI13:BI24" si="15">"drop table db_custscience_interns."&amp;$AH13&amp;"_"&amp;$H$4&amp;"_"&amp;$H$5&amp;"_null_value_count_table_stats ;"</f>
        <v>drop table db_custscience_interns.col_2_DB_CUSTBASE_PRODREFRESH_ods_mailingmailhouse_t_null_value_count_table_stats ;</v>
      </c>
    </row>
    <row r="14" spans="1:65">
      <c r="A14" t="s">
        <v>5436</v>
      </c>
      <c r="B14" s="16" t="str">
        <f t="shared" si="0"/>
        <v>cell_key            bigint                                  </v>
      </c>
      <c r="C14" s="20">
        <f t="shared" si="8"/>
        <v>10</v>
      </c>
      <c r="D14" s="20">
        <f t="shared" si="9"/>
        <v>12</v>
      </c>
      <c r="E14" s="20"/>
      <c r="F14" s="20"/>
      <c r="G14" s="16" t="str">
        <f t="shared" si="1"/>
        <v>CELL_KEY </v>
      </c>
      <c r="H14" s="16" t="str">
        <f t="shared" si="2"/>
        <v>        bigint                                  </v>
      </c>
      <c r="I14" s="246">
        <v>3</v>
      </c>
      <c r="J14" s="260">
        <f t="shared" si="3"/>
        <v>11463</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db_custscience_interns.col_3_DB_CUSTBASE_PRODREFRESH_ods_mailingmailhouse_t_distinct_values_table_stats (col_id int, distinct_values bigint) Row format delimited Fields terminated by '\t' Lines terminated by '\n'  Stored as textfile ;</v>
      </c>
      <c r="AL14" s="16" t="str">
        <f t="shared" si="11"/>
        <v>insert into table db_custscience_interns.col_3_DB_CUSTBASE_PRODREFRESH_ods_mailingmailhouse_t_distinct_values_table_stats select '3' as col_id, count (distinct CELL_KEY ) as distinct_values</v>
      </c>
      <c r="AO14" s="16" t="str">
        <f t="shared" si="6"/>
        <v>insert into table db_custscience_interns.SUMMARY_of_DB_CUSTBASE_PRODREFRESH_ods_mailingmailhouse_t_distinct_values_table_stats select col_id, distinct_values from db_custscience_interns.col_3_DB_CUSTBASE_PRODREFRESH_ods_mailingmailhouse_t_distinct_values_table_stats ;</v>
      </c>
      <c r="AQ14" s="212" t="s">
        <v>5630</v>
      </c>
      <c r="AR14" s="212">
        <v>11</v>
      </c>
      <c r="AS14" s="212">
        <v>254</v>
      </c>
      <c r="AU14" s="16" t="str">
        <f t="shared" si="7"/>
        <v>drop table db_custscience_interns.col_3_DB_CUSTBASE_PRODREFRESH_ods_mailingmailhouse_t_distinct_values_table_stats;</v>
      </c>
      <c r="AW14" s="16" t="str">
        <f t="shared" si="12"/>
        <v>create table db_custscience_interns.col_3_DB_CUSTBASE_PRODREFRESH_ods_mailingmailhouse_t_null_value_count_table_stats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db_custscience_interns.col_3_DB_CUSTBASE_PRODREFRESH_ods_mailingmailhouse_t_null_value_count_table_stats select '3' as col_id, count (sskey) as null_value_count where CELL_KEY  IS NULL </v>
      </c>
      <c r="BC14" s="16" t="str">
        <f t="shared" si="14"/>
        <v>insert into table db_custscience_interns.SUMMARY_of_DB_CUSTBASE_PRODREFRESH_ods_mailingmailhouse_t_null_value_count_table_stats select col_id, null_value_count from db_custscience_interns.col_3_DB_CUSTBASE_PRODREFRESH_ods_mailingmailhouse_t_null_value_count_table_stats ;</v>
      </c>
      <c r="BE14" s="212" t="s">
        <v>5236</v>
      </c>
      <c r="BF14" s="212">
        <v>11</v>
      </c>
      <c r="BG14" s="212">
        <v>0</v>
      </c>
      <c r="BI14" s="16" t="str">
        <f t="shared" si="15"/>
        <v>drop table db_custscience_interns.col_3_DB_CUSTBASE_PRODREFRESH_ods_mailingmailhouse_t_null_value_count_table_stats ;</v>
      </c>
    </row>
    <row r="15" spans="1:65">
      <c r="A15" t="s">
        <v>5311</v>
      </c>
      <c r="B15" s="16" t="str">
        <f t="shared" si="0"/>
        <v>country             string                                  </v>
      </c>
      <c r="C15" s="20">
        <f t="shared" si="8"/>
        <v>8</v>
      </c>
      <c r="D15" s="20">
        <f t="shared" si="9"/>
        <v>10</v>
      </c>
      <c r="E15" s="20"/>
      <c r="F15" s="20"/>
      <c r="G15" s="16" t="str">
        <f t="shared" si="1"/>
        <v>COUNTRY</v>
      </c>
      <c r="H15" s="16" t="str">
        <f t="shared" si="2"/>
        <v>          string                                  </v>
      </c>
      <c r="I15" s="246">
        <v>4</v>
      </c>
      <c r="J15" s="260">
        <f t="shared" si="3"/>
        <v>2</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db_custscience_interns.col_4_DB_CUSTBASE_PRODREFRESH_ods_mailingmailhouse_t_distinct_values_table_stats (col_id int, distinct_values bigint) Row format delimited Fields terminated by '\t' Lines terminated by '\n'  Stored as textfile ;</v>
      </c>
      <c r="AL15" s="16" t="str">
        <f t="shared" si="11"/>
        <v>insert into table db_custscience_interns.col_4_DB_CUSTBASE_PRODREFRESH_ods_mailingmailhouse_t_distinct_values_table_stats select '4' as col_id, count (distinct COUNTRY) as distinct_values</v>
      </c>
      <c r="AO15" s="16" t="str">
        <f t="shared" si="6"/>
        <v>insert into table db_custscience_interns.SUMMARY_of_DB_CUSTBASE_PRODREFRESH_ods_mailingmailhouse_t_distinct_values_table_stats select col_id, distinct_values from db_custscience_interns.col_4_DB_CUSTBASE_PRODREFRESH_ods_mailingmailhouse_t_distinct_values_table_stats ;</v>
      </c>
      <c r="AQ15" s="212" t="s">
        <v>5631</v>
      </c>
      <c r="AR15" s="212">
        <v>12</v>
      </c>
      <c r="AS15" s="212">
        <v>3702</v>
      </c>
      <c r="AU15" s="16" t="str">
        <f t="shared" si="7"/>
        <v>drop table db_custscience_interns.col_4_DB_CUSTBASE_PRODREFRESH_ods_mailingmailhouse_t_distinct_values_table_stats;</v>
      </c>
      <c r="AW15" s="16" t="str">
        <f t="shared" si="12"/>
        <v>create table db_custscience_interns.col_4_DB_CUSTBASE_PRODREFRESH_ods_mailingmailhouse_t_null_value_count_table_stats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db_custscience_interns.col_4_DB_CUSTBASE_PRODREFRESH_ods_mailingmailhouse_t_null_value_count_table_stats select '4' as col_id, count (sskey) as null_value_count where COUNTRY IS NULL </v>
      </c>
      <c r="BC15" s="16" t="str">
        <f t="shared" si="14"/>
        <v>insert into table db_custscience_interns.SUMMARY_of_DB_CUSTBASE_PRODREFRESH_ods_mailingmailhouse_t_null_value_count_table_stats select col_id, null_value_count from db_custscience_interns.col_4_DB_CUSTBASE_PRODREFRESH_ods_mailingmailhouse_t_null_value_count_table_stats ;</v>
      </c>
      <c r="BE15" s="212" t="s">
        <v>4598</v>
      </c>
      <c r="BF15" s="212">
        <v>12</v>
      </c>
      <c r="BG15" s="212">
        <v>0</v>
      </c>
      <c r="BI15" s="16" t="str">
        <f t="shared" si="15"/>
        <v>drop table db_custscience_interns.col_4_DB_CUSTBASE_PRODREFRESH_ods_mailingmailhouse_t_null_value_count_table_stats ;</v>
      </c>
    </row>
    <row r="16" spans="1:65">
      <c r="A16" t="s">
        <v>5227</v>
      </c>
      <c r="B16" s="16" t="str">
        <f t="shared" si="0"/>
        <v>customer_key        bigint                                  </v>
      </c>
      <c r="C16" s="20">
        <f t="shared" si="8"/>
        <v>14</v>
      </c>
      <c r="D16" s="20">
        <f t="shared" si="9"/>
        <v>16</v>
      </c>
      <c r="E16" s="20"/>
      <c r="F16" s="20"/>
      <c r="G16" s="16" t="str">
        <f t="shared" si="1"/>
        <v>CUSTOMER_KEY </v>
      </c>
      <c r="H16" s="16" t="str">
        <f t="shared" si="2"/>
        <v>    bigint                                  </v>
      </c>
      <c r="I16" s="246">
        <v>5</v>
      </c>
      <c r="J16" s="260">
        <f t="shared" si="3"/>
        <v>20527274</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db_custscience_interns.col_5_DB_CUSTBASE_PRODREFRESH_ods_mailingmailhouse_t_distinct_values_table_stats (col_id int, distinct_values bigint) Row format delimited Fields terminated by '\t' Lines terminated by '\n'  Stored as textfile ;</v>
      </c>
      <c r="AL16" s="16" t="str">
        <f t="shared" si="11"/>
        <v>insert into table db_custscience_interns.col_5_DB_CUSTBASE_PRODREFRESH_ods_mailingmailhouse_t_distinct_values_table_stats select '5' as col_id, count (distinct CUSTOMER_KEY ) as distinct_values</v>
      </c>
      <c r="AO16" s="16" t="str">
        <f t="shared" si="6"/>
        <v>insert into table db_custscience_interns.SUMMARY_of_DB_CUSTBASE_PRODREFRESH_ods_mailingmailhouse_t_distinct_values_table_stats select col_id, distinct_values from db_custscience_interns.col_5_DB_CUSTBASE_PRODREFRESH_ods_mailingmailhouse_t_distinct_values_table_stats ;</v>
      </c>
      <c r="AQ16" s="212" t="s">
        <v>5632</v>
      </c>
      <c r="AR16" s="212">
        <v>13</v>
      </c>
      <c r="AS16" s="212">
        <v>3702</v>
      </c>
      <c r="AU16" s="16" t="str">
        <f t="shared" si="7"/>
        <v>drop table db_custscience_interns.col_5_DB_CUSTBASE_PRODREFRESH_ods_mailingmailhouse_t_distinct_values_table_stats;</v>
      </c>
      <c r="AW16" s="16" t="str">
        <f t="shared" si="12"/>
        <v>create table db_custscience_interns.col_5_DB_CUSTBASE_PRODREFRESH_ods_mailingmailhouse_t_null_value_count_table_stats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db_custscience_interns.col_5_DB_CUSTBASE_PRODREFRESH_ods_mailingmailhouse_t_null_value_count_table_stats select '5' as col_id, count (sskey) as null_value_count where CUSTOMER_KEY  IS NULL </v>
      </c>
      <c r="BC16" s="16" t="str">
        <f t="shared" si="14"/>
        <v>insert into table db_custscience_interns.SUMMARY_of_DB_CUSTBASE_PRODREFRESH_ods_mailingmailhouse_t_null_value_count_table_stats select col_id, null_value_count from db_custscience_interns.col_5_DB_CUSTBASE_PRODREFRESH_ods_mailingmailhouse_t_null_value_count_table_stats ;</v>
      </c>
      <c r="BE16" s="212" t="s">
        <v>5257</v>
      </c>
      <c r="BF16" s="212">
        <v>13</v>
      </c>
      <c r="BG16" s="212">
        <v>0</v>
      </c>
      <c r="BI16" s="16" t="str">
        <f t="shared" si="15"/>
        <v>drop table db_custscience_interns.col_5_DB_CUSTBASE_PRODREFRESH_ods_mailingmailhouse_t_null_value_count_table_stats ;</v>
      </c>
    </row>
    <row r="17" spans="1:61">
      <c r="A17" t="s">
        <v>5467</v>
      </c>
      <c r="B17" s="16" t="str">
        <f t="shared" si="0"/>
        <v>event_type          string                                  </v>
      </c>
      <c r="C17" s="20">
        <f t="shared" si="8"/>
        <v>12</v>
      </c>
      <c r="D17" s="20">
        <f t="shared" si="9"/>
        <v>14</v>
      </c>
      <c r="E17" s="20"/>
      <c r="F17" s="20"/>
      <c r="G17" s="16" t="str">
        <f t="shared" si="1"/>
        <v>EVENT_TYPE </v>
      </c>
      <c r="H17" s="16" t="str">
        <f t="shared" si="2"/>
        <v>      string                                  </v>
      </c>
      <c r="I17" s="246">
        <v>6</v>
      </c>
      <c r="J17" s="260">
        <f t="shared" si="3"/>
        <v>2</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db_custscience_interns.col_6_DB_CUSTBASE_PRODREFRESH_ods_mailingmailhouse_t_distinct_values_table_stats (col_id int, distinct_values bigint) Row format delimited Fields terminated by '\t' Lines terminated by '\n'  Stored as textfile ;</v>
      </c>
      <c r="AL17" s="16" t="str">
        <f t="shared" si="11"/>
        <v>insert into table db_custscience_interns.col_6_DB_CUSTBASE_PRODREFRESH_ods_mailingmailhouse_t_distinct_values_table_stats select '6' as col_id, count (distinct EVENT_TYPE ) as distinct_values</v>
      </c>
      <c r="AO17" s="16" t="str">
        <f t="shared" si="6"/>
        <v>insert into table db_custscience_interns.SUMMARY_of_DB_CUSTBASE_PRODREFRESH_ods_mailingmailhouse_t_distinct_values_table_stats select col_id, distinct_values from db_custscience_interns.col_6_DB_CUSTBASE_PRODREFRESH_ods_mailingmailhouse_t_distinct_values_table_stats ;</v>
      </c>
      <c r="AQ17" s="212" t="s">
        <v>5633</v>
      </c>
      <c r="AR17" s="212">
        <v>3</v>
      </c>
      <c r="AS17" s="212">
        <v>11463</v>
      </c>
      <c r="AU17" s="16" t="str">
        <f t="shared" si="7"/>
        <v>drop table db_custscience_interns.col_6_DB_CUSTBASE_PRODREFRESH_ods_mailingmailhouse_t_distinct_values_table_stats;</v>
      </c>
      <c r="AW17" s="16" t="str">
        <f t="shared" si="12"/>
        <v>create table db_custscience_interns.col_6_DB_CUSTBASE_PRODREFRESH_ods_mailingmailhouse_t_null_value_count_table_stats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db_custscience_interns.col_6_DB_CUSTBASE_PRODREFRESH_ods_mailingmailhouse_t_null_value_count_table_stats select '6' as col_id, count (sskey) as null_value_count where EVENT_TYPE  IS NULL </v>
      </c>
      <c r="BC17" s="16" t="str">
        <f t="shared" si="14"/>
        <v>insert into table db_custscience_interns.SUMMARY_of_DB_CUSTBASE_PRODREFRESH_ods_mailingmailhouse_t_null_value_count_table_stats select col_id, null_value_count from db_custscience_interns.col_6_DB_CUSTBASE_PRODREFRESH_ods_mailingmailhouse_t_null_value_count_table_stats ;</v>
      </c>
      <c r="BE17" s="212" t="s">
        <v>4697</v>
      </c>
      <c r="BF17" s="212">
        <v>3</v>
      </c>
      <c r="BG17" s="212">
        <v>0</v>
      </c>
      <c r="BI17" s="16" t="str">
        <f t="shared" si="15"/>
        <v>drop table db_custscience_interns.col_6_DB_CUSTBASE_PRODREFRESH_ods_mailingmailhouse_t_null_value_count_table_stats ;</v>
      </c>
    </row>
    <row r="18" spans="1:61">
      <c r="A18" t="s">
        <v>4710</v>
      </c>
      <c r="B18" s="16" t="str">
        <f t="shared" si="0"/>
        <v>flow_key            bigint                                  </v>
      </c>
      <c r="C18" s="20">
        <f t="shared" si="8"/>
        <v>10</v>
      </c>
      <c r="D18" s="20">
        <f t="shared" si="9"/>
        <v>12</v>
      </c>
      <c r="E18" s="20"/>
      <c r="F18" s="20"/>
      <c r="G18" s="16" t="str">
        <f t="shared" si="1"/>
        <v>FLOW_KEY </v>
      </c>
      <c r="H18" s="16" t="str">
        <f t="shared" si="2"/>
        <v>        bigint                                  </v>
      </c>
      <c r="I18" s="246">
        <v>7</v>
      </c>
      <c r="J18" s="260">
        <f t="shared" si="3"/>
        <v>49</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db_custscience_interns.col_7_DB_CUSTBASE_PRODREFRESH_ods_mailingmailhouse_t_distinct_values_table_stats (col_id int, distinct_values bigint) Row format delimited Fields terminated by '\t' Lines terminated by '\n'  Stored as textfile ;</v>
      </c>
      <c r="AL18" s="16" t="str">
        <f t="shared" si="11"/>
        <v>insert into table db_custscience_interns.col_7_DB_CUSTBASE_PRODREFRESH_ods_mailingmailhouse_t_distinct_values_table_stats select '7' as col_id, count (distinct FLOW_KEY ) as distinct_values</v>
      </c>
      <c r="AO18" s="16" t="str">
        <f t="shared" si="6"/>
        <v>insert into table db_custscience_interns.SUMMARY_of_DB_CUSTBASE_PRODREFRESH_ods_mailingmailhouse_t_distinct_values_table_stats select col_id, distinct_values from db_custscience_interns.col_7_DB_CUSTBASE_PRODREFRESH_ods_mailingmailhouse_t_distinct_values_table_stats ;</v>
      </c>
      <c r="AQ18" s="212" t="s">
        <v>5634</v>
      </c>
      <c r="AR18" s="212">
        <v>4</v>
      </c>
      <c r="AS18" s="212">
        <v>2</v>
      </c>
      <c r="AU18" s="16" t="str">
        <f t="shared" si="7"/>
        <v>drop table db_custscience_interns.col_7_DB_CUSTBASE_PRODREFRESH_ods_mailingmailhouse_t_distinct_values_table_stats;</v>
      </c>
      <c r="AW18" s="16" t="str">
        <f t="shared" si="12"/>
        <v>create table db_custscience_interns.col_7_DB_CUSTBASE_PRODREFRESH_ods_mailingmailhouse_t_null_value_count_table_stats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db_custscience_interns.col_7_DB_CUSTBASE_PRODREFRESH_ods_mailingmailhouse_t_null_value_count_table_stats select '7' as col_id, count (sskey) as null_value_count where FLOW_KEY  IS NULL </v>
      </c>
      <c r="BC18" s="16" t="str">
        <f t="shared" si="14"/>
        <v>insert into table db_custscience_interns.SUMMARY_of_DB_CUSTBASE_PRODREFRESH_ods_mailingmailhouse_t_null_value_count_table_stats select col_id, null_value_count from db_custscience_interns.col_7_DB_CUSTBASE_PRODREFRESH_ods_mailingmailhouse_t_null_value_count_table_stats ;</v>
      </c>
      <c r="BE18" s="212" t="s">
        <v>5403</v>
      </c>
      <c r="BF18" s="212">
        <v>4</v>
      </c>
      <c r="BG18" s="212">
        <v>0</v>
      </c>
      <c r="BI18" s="16" t="str">
        <f t="shared" si="15"/>
        <v>drop table db_custscience_interns.col_7_DB_CUSTBASE_PRODREFRESH_ods_mailingmailhouse_t_null_value_count_table_stats ;</v>
      </c>
    </row>
    <row r="19" spans="1:61">
      <c r="A19" t="s">
        <v>5238</v>
      </c>
      <c r="B19" s="16" t="str">
        <f t="shared" si="0"/>
        <v>household_key       bigint                                  </v>
      </c>
      <c r="C19" s="20">
        <f t="shared" si="8"/>
        <v>14</v>
      </c>
      <c r="D19" s="20">
        <f t="shared" si="9"/>
        <v>16</v>
      </c>
      <c r="E19" s="20"/>
      <c r="F19" s="20"/>
      <c r="G19" s="16" t="str">
        <f t="shared" si="1"/>
        <v>HOUSEHOLD_KEY</v>
      </c>
      <c r="H19" s="16" t="str">
        <f t="shared" si="2"/>
        <v>    bigint                                  </v>
      </c>
      <c r="I19" s="246">
        <v>8</v>
      </c>
      <c r="J19" s="260">
        <f t="shared" si="3"/>
        <v>20404680</v>
      </c>
      <c r="K19" s="260">
        <f t="shared" si="4"/>
        <v>40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db_custscience_interns.col_8_DB_CUSTBASE_PRODREFRESH_ods_mailingmailhouse_t_distinct_values_table_stats (col_id int, distinct_values bigint) Row format delimited Fields terminated by '\t' Lines terminated by '\n'  Stored as textfile ;</v>
      </c>
      <c r="AL19" s="16" t="str">
        <f t="shared" si="11"/>
        <v>insert into table db_custscience_interns.col_8_DB_CUSTBASE_PRODREFRESH_ods_mailingmailhouse_t_distinct_values_table_stats select '8' as col_id, count (distinct HOUSEHOLD_KEY) as distinct_values</v>
      </c>
      <c r="AO19" s="16" t="str">
        <f t="shared" si="6"/>
        <v>insert into table db_custscience_interns.SUMMARY_of_DB_CUSTBASE_PRODREFRESH_ods_mailingmailhouse_t_distinct_values_table_stats select col_id, distinct_values from db_custscience_interns.col_8_DB_CUSTBASE_PRODREFRESH_ods_mailingmailhouse_t_distinct_values_table_stats ;</v>
      </c>
      <c r="AQ19" s="212" t="s">
        <v>5635</v>
      </c>
      <c r="AR19" s="212">
        <v>5</v>
      </c>
      <c r="AS19" s="212">
        <v>20527274</v>
      </c>
      <c r="AU19" s="16" t="str">
        <f t="shared" si="7"/>
        <v>drop table db_custscience_interns.col_8_DB_CUSTBASE_PRODREFRESH_ods_mailingmailhouse_t_distinct_values_table_stats;</v>
      </c>
      <c r="AW19" s="16" t="str">
        <f t="shared" si="12"/>
        <v>create table db_custscience_interns.col_8_DB_CUSTBASE_PRODREFRESH_ods_mailingmailhouse_t_null_value_count_table_stats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db_custscience_interns.col_8_DB_CUSTBASE_PRODREFRESH_ods_mailingmailhouse_t_null_value_count_table_stats select '8' as col_id, count (sskey) as null_value_count where HOUSEHOLD_KEY IS NULL </v>
      </c>
      <c r="BC19" s="16" t="str">
        <f t="shared" si="14"/>
        <v>insert into table db_custscience_interns.SUMMARY_of_DB_CUSTBASE_PRODREFRESH_ods_mailingmailhouse_t_null_value_count_table_stats select col_id, null_value_count from db_custscience_interns.col_8_DB_CUSTBASE_PRODREFRESH_ods_mailingmailhouse_t_null_value_count_table_stats ;</v>
      </c>
      <c r="BE19" s="212" t="s">
        <v>5309</v>
      </c>
      <c r="BF19" s="212">
        <v>5</v>
      </c>
      <c r="BG19" s="212">
        <v>0</v>
      </c>
      <c r="BI19" s="16" t="str">
        <f t="shared" si="15"/>
        <v>drop table db_custscience_interns.col_8_DB_CUSTBASE_PRODREFRESH_ods_mailingmailhouse_t_null_value_count_table_stats ;</v>
      </c>
    </row>
    <row r="20" spans="1:61">
      <c r="A20" t="s">
        <v>4765</v>
      </c>
      <c r="B20" s="16" t="str">
        <f t="shared" si="0"/>
        <v>ins_dt              string                                  </v>
      </c>
      <c r="C20" s="20">
        <f t="shared" si="8"/>
        <v>8</v>
      </c>
      <c r="D20" s="20">
        <f t="shared" si="9"/>
        <v>10</v>
      </c>
      <c r="E20" s="20"/>
      <c r="F20" s="20"/>
      <c r="G20" s="16" t="str">
        <f t="shared" si="1"/>
        <v>INS_DT </v>
      </c>
      <c r="H20" s="16" t="str">
        <f t="shared" si="2"/>
        <v>          string                                  </v>
      </c>
      <c r="I20" s="246">
        <v>9</v>
      </c>
      <c r="J20" s="260">
        <f t="shared" si="3"/>
        <v>241</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db_custscience_interns.col_9_DB_CUSTBASE_PRODREFRESH_ods_mailingmailhouse_t_distinct_values_table_stats (col_id int, distinct_values bigint) Row format delimited Fields terminated by '\t' Lines terminated by '\n'  Stored as textfile ;</v>
      </c>
      <c r="AL20" s="16" t="str">
        <f t="shared" si="11"/>
        <v>insert into table db_custscience_interns.col_9_DB_CUSTBASE_PRODREFRESH_ods_mailingmailhouse_t_distinct_values_table_stats select '9' as col_id, count (distinct INS_DT ) as distinct_values</v>
      </c>
      <c r="AO20" s="16" t="str">
        <f t="shared" si="6"/>
        <v>insert into table db_custscience_interns.SUMMARY_of_DB_CUSTBASE_PRODREFRESH_ods_mailingmailhouse_t_distinct_values_table_stats select col_id, distinct_values from db_custscience_interns.col_9_DB_CUSTBASE_PRODREFRESH_ods_mailingmailhouse_t_distinct_values_table_stats ;</v>
      </c>
      <c r="AQ20" s="212" t="s">
        <v>5636</v>
      </c>
      <c r="AR20" s="212">
        <v>6</v>
      </c>
      <c r="AS20" s="212">
        <v>2</v>
      </c>
      <c r="AU20" s="16" t="str">
        <f t="shared" si="7"/>
        <v>drop table db_custscience_interns.col_9_DB_CUSTBASE_PRODREFRESH_ods_mailingmailhouse_t_distinct_values_table_stats;</v>
      </c>
      <c r="AW20" s="16" t="str">
        <f t="shared" si="12"/>
        <v>create table db_custscience_interns.col_9_DB_CUSTBASE_PRODREFRESH_ods_mailingmailhouse_t_null_value_count_table_stats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db_custscience_interns.col_9_DB_CUSTBASE_PRODREFRESH_ods_mailingmailhouse_t_null_value_count_table_stats select '9' as col_id, count (sskey) as null_value_count where INS_DT  IS NULL </v>
      </c>
      <c r="BC20" s="16" t="str">
        <f t="shared" si="14"/>
        <v>insert into table db_custscience_interns.SUMMARY_of_DB_CUSTBASE_PRODREFRESH_ods_mailingmailhouse_t_null_value_count_table_stats select col_id, null_value_count from db_custscience_interns.col_9_DB_CUSTBASE_PRODREFRESH_ods_mailingmailhouse_t_null_value_count_table_stats ;</v>
      </c>
      <c r="BE20" s="212" t="s">
        <v>5060</v>
      </c>
      <c r="BF20" s="212">
        <v>6</v>
      </c>
      <c r="BG20" s="212">
        <v>0</v>
      </c>
      <c r="BI20" s="16" t="str">
        <f t="shared" si="15"/>
        <v>drop table db_custscience_interns.col_9_DB_CUSTBASE_PRODREFRESH_ods_mailingmailhouse_t_null_value_count_table_stats ;</v>
      </c>
    </row>
    <row r="21" spans="1:61">
      <c r="A21" t="s">
        <v>5452</v>
      </c>
      <c r="B21" s="16" t="str">
        <f t="shared" si="0"/>
        <v>sskey               bigint                                  </v>
      </c>
      <c r="C21" s="20">
        <f t="shared" si="8"/>
        <v>6</v>
      </c>
      <c r="D21" s="20">
        <f t="shared" si="9"/>
        <v>8</v>
      </c>
      <c r="E21" s="20"/>
      <c r="F21" s="20"/>
      <c r="G21" s="16" t="str">
        <f t="shared" si="1"/>
        <v>SSKEY</v>
      </c>
      <c r="H21" s="16" t="str">
        <f t="shared" si="2"/>
        <v>            bigint                                  </v>
      </c>
      <c r="I21" s="246">
        <v>10</v>
      </c>
      <c r="J21" s="260">
        <f t="shared" si="3"/>
        <v>310097572</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db_custscience_interns.col_10_DB_CUSTBASE_PRODREFRESH_ods_mailingmailhouse_t_distinct_values_table_stats (col_id int, distinct_values bigint) Row format delimited Fields terminated by '\t' Lines terminated by '\n'  Stored as textfile ;</v>
      </c>
      <c r="AL21" s="16" t="str">
        <f t="shared" si="11"/>
        <v>insert into table db_custscience_interns.col_10_DB_CUSTBASE_PRODREFRESH_ods_mailingmailhouse_t_distinct_values_table_stats select '10' as col_id, count (distinct SSKEY) as distinct_values</v>
      </c>
      <c r="AO21" s="16" t="str">
        <f t="shared" si="6"/>
        <v>insert into table db_custscience_interns.SUMMARY_of_DB_CUSTBASE_PRODREFRESH_ods_mailingmailhouse_t_distinct_values_table_stats select col_id, distinct_values from db_custscience_interns.col_10_DB_CUSTBASE_PRODREFRESH_ods_mailingmailhouse_t_distinct_values_table_stats ;</v>
      </c>
      <c r="AQ21" s="212" t="s">
        <v>5637</v>
      </c>
      <c r="AR21" s="212">
        <v>7</v>
      </c>
      <c r="AS21" s="212">
        <v>49</v>
      </c>
      <c r="AU21" s="16" t="str">
        <f t="shared" si="7"/>
        <v>drop table db_custscience_interns.col_10_DB_CUSTBASE_PRODREFRESH_ods_mailingmailhouse_t_distinct_values_table_stats;</v>
      </c>
      <c r="AW21" s="16" t="str">
        <f t="shared" si="12"/>
        <v>create table db_custscience_interns.col_10_DB_CUSTBASE_PRODREFRESH_ods_mailingmailhouse_t_null_value_count_table_stats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db_custscience_interns.col_10_DB_CUSTBASE_PRODREFRESH_ods_mailingmailhouse_t_null_value_count_table_stats select '10' as col_id, count (sskey) as null_value_count where SSKEY IS NULL </v>
      </c>
      <c r="BC21" s="16" t="str">
        <f t="shared" si="14"/>
        <v>insert into table db_custscience_interns.SUMMARY_of_DB_CUSTBASE_PRODREFRESH_ods_mailingmailhouse_t_null_value_count_table_stats select col_id, null_value_count from db_custscience_interns.col_10_DB_CUSTBASE_PRODREFRESH_ods_mailingmailhouse_t_null_value_count_table_stats ;</v>
      </c>
      <c r="BE21" s="212" t="s">
        <v>5331</v>
      </c>
      <c r="BF21" s="212">
        <v>7</v>
      </c>
      <c r="BG21" s="212">
        <v>0</v>
      </c>
      <c r="BI21" s="16" t="str">
        <f t="shared" si="15"/>
        <v>drop table db_custscience_interns.col_10_DB_CUSTBASE_PRODREFRESH_ods_mailingmailhouse_t_null_value_count_table_stats ;</v>
      </c>
    </row>
    <row r="22" spans="1:61">
      <c r="A22" t="s">
        <v>5289</v>
      </c>
      <c r="B22" s="16" t="str">
        <f t="shared" si="0"/>
        <v>updt_dt             string                                  </v>
      </c>
      <c r="C22" s="20">
        <f t="shared" si="8"/>
        <v>8</v>
      </c>
      <c r="D22" s="20">
        <f t="shared" si="9"/>
        <v>10</v>
      </c>
      <c r="E22" s="20"/>
      <c r="F22" s="20"/>
      <c r="G22" s="16" t="str">
        <f t="shared" si="1"/>
        <v>UPDT_DT</v>
      </c>
      <c r="H22" s="16" t="str">
        <f t="shared" si="2"/>
        <v>          string                                  </v>
      </c>
      <c r="I22" s="246">
        <v>11</v>
      </c>
      <c r="J22" s="260">
        <f t="shared" si="3"/>
        <v>254</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db_custscience_interns.col_11_DB_CUSTBASE_PRODREFRESH_ods_mailingmailhouse_t_distinct_values_table_stats (col_id int, distinct_values bigint) Row format delimited Fields terminated by '\t' Lines terminated by '\n'  Stored as textfile ;</v>
      </c>
      <c r="AL22" s="16" t="str">
        <f t="shared" si="11"/>
        <v>insert into table db_custscience_interns.col_11_DB_CUSTBASE_PRODREFRESH_ods_mailingmailhouse_t_distinct_values_table_stats select '11' as col_id, count (distinct UPDT_DT) as distinct_values</v>
      </c>
      <c r="AO22" s="16" t="str">
        <f t="shared" si="6"/>
        <v>insert into table db_custscience_interns.SUMMARY_of_DB_CUSTBASE_PRODREFRESH_ods_mailingmailhouse_t_distinct_values_table_stats select col_id, distinct_values from db_custscience_interns.col_11_DB_CUSTBASE_PRODREFRESH_ods_mailingmailhouse_t_distinct_values_table_stats ;</v>
      </c>
      <c r="AQ22" s="212" t="s">
        <v>5638</v>
      </c>
      <c r="AR22" s="212">
        <v>8</v>
      </c>
      <c r="AS22" s="212">
        <v>20404680</v>
      </c>
      <c r="AU22" s="16" t="str">
        <f t="shared" si="7"/>
        <v>drop table db_custscience_interns.col_11_DB_CUSTBASE_PRODREFRESH_ods_mailingmailhouse_t_distinct_values_table_stats;</v>
      </c>
      <c r="AW22" s="16" t="str">
        <f t="shared" si="12"/>
        <v>create table db_custscience_interns.col_11_DB_CUSTBASE_PRODREFRESH_ods_mailingmailhouse_t_null_value_count_table_stats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db_custscience_interns.col_11_DB_CUSTBASE_PRODREFRESH_ods_mailingmailhouse_t_null_value_count_table_stats select '11' as col_id, count (sskey) as null_value_count where UPDT_DT IS NULL </v>
      </c>
      <c r="BC22" s="16" t="str">
        <f t="shared" si="14"/>
        <v>insert into table db_custscience_interns.SUMMARY_of_DB_CUSTBASE_PRODREFRESH_ods_mailingmailhouse_t_null_value_count_table_stats select col_id, null_value_count from db_custscience_interns.col_11_DB_CUSTBASE_PRODREFRESH_ods_mailingmailhouse_t_null_value_count_table_stats ;</v>
      </c>
      <c r="BE22" s="212" t="s">
        <v>5639</v>
      </c>
      <c r="BF22" s="212">
        <v>8</v>
      </c>
      <c r="BG22" s="212">
        <v>40</v>
      </c>
      <c r="BI22" s="16" t="str">
        <f t="shared" si="15"/>
        <v>drop table db_custscience_interns.col_11_DB_CUSTBASE_PRODREFRESH_ods_mailingmailhouse_t_null_value_count_table_stats ;</v>
      </c>
    </row>
    <row r="23" spans="1:61">
      <c r="A23" t="s">
        <v>5188</v>
      </c>
      <c r="B23" s="16" t="str">
        <f t="shared" si="0"/>
        <v>crt_tmst            string                                  </v>
      </c>
      <c r="C23" s="20">
        <f t="shared" si="8"/>
        <v>10</v>
      </c>
      <c r="D23" s="20">
        <f t="shared" si="9"/>
        <v>12</v>
      </c>
      <c r="E23" s="20"/>
      <c r="F23" s="20"/>
      <c r="G23" s="16" t="str">
        <f t="shared" si="1"/>
        <v>CRT_TMST </v>
      </c>
      <c r="H23" s="16" t="str">
        <f t="shared" si="2"/>
        <v>        string                                  </v>
      </c>
      <c r="I23" s="246">
        <v>12</v>
      </c>
      <c r="J23" s="260">
        <f t="shared" si="3"/>
        <v>3702</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db_custscience_interns.col_12_DB_CUSTBASE_PRODREFRESH_ods_mailingmailhouse_t_distinct_values_table_stats (col_id int, distinct_values bigint) Row format delimited Fields terminated by '\t' Lines terminated by '\n'  Stored as textfile ;</v>
      </c>
      <c r="AL23" s="16" t="str">
        <f t="shared" si="11"/>
        <v>insert into table db_custscience_interns.col_12_DB_CUSTBASE_PRODREFRESH_ods_mailingmailhouse_t_distinct_values_table_stats select '12' as col_id, count (distinct CRT_TMST ) as distinct_values</v>
      </c>
      <c r="AO23" s="16" t="str">
        <f t="shared" si="6"/>
        <v>insert into table db_custscience_interns.SUMMARY_of_DB_CUSTBASE_PRODREFRESH_ods_mailingmailhouse_t_distinct_values_table_stats select col_id, distinct_values from db_custscience_interns.col_12_DB_CUSTBASE_PRODREFRESH_ods_mailingmailhouse_t_distinct_values_table_stats ;</v>
      </c>
      <c r="AQ23" s="212" t="s">
        <v>5640</v>
      </c>
      <c r="AR23" s="212">
        <v>9</v>
      </c>
      <c r="AS23" s="212">
        <v>241</v>
      </c>
      <c r="AU23" s="16" t="str">
        <f t="shared" si="7"/>
        <v>drop table db_custscience_interns.col_12_DB_CUSTBASE_PRODREFRESH_ods_mailingmailhouse_t_distinct_values_table_stats;</v>
      </c>
      <c r="AW23" s="16" t="str">
        <f t="shared" si="12"/>
        <v>create table db_custscience_interns.col_12_DB_CUSTBASE_PRODREFRESH_ods_mailingmailhouse_t_null_value_count_table_stats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db_custscience_interns.col_12_DB_CUSTBASE_PRODREFRESH_ods_mailingmailhouse_t_null_value_count_table_stats select '12' as col_id, count (sskey) as null_value_count where CRT_TMST  IS NULL </v>
      </c>
      <c r="BC23" s="16" t="str">
        <f t="shared" si="14"/>
        <v>insert into table db_custscience_interns.SUMMARY_of_DB_CUSTBASE_PRODREFRESH_ods_mailingmailhouse_t_null_value_count_table_stats select col_id, null_value_count from db_custscience_interns.col_12_DB_CUSTBASE_PRODREFRESH_ods_mailingmailhouse_t_null_value_count_table_stats ;</v>
      </c>
      <c r="BE23" s="212" t="s">
        <v>5351</v>
      </c>
      <c r="BF23" s="212">
        <v>9</v>
      </c>
      <c r="BG23" s="212">
        <v>0</v>
      </c>
      <c r="BI23" s="16" t="str">
        <f t="shared" si="15"/>
        <v>drop table db_custscience_interns.col_12_DB_CUSTBASE_PRODREFRESH_ods_mailingmailhouse_t_null_value_count_table_stats ;</v>
      </c>
    </row>
    <row r="24" spans="1:61">
      <c r="A24" t="s">
        <v>5641</v>
      </c>
      <c r="B24" s="16" t="str">
        <f t="shared" si="0"/>
        <v>updt_tmst           string     </v>
      </c>
      <c r="C24" s="20">
        <f t="shared" si="8"/>
        <v>10</v>
      </c>
      <c r="D24" s="20">
        <f t="shared" si="9"/>
        <v>12</v>
      </c>
      <c r="E24" s="20"/>
      <c r="F24" s="20"/>
      <c r="G24" s="16" t="str">
        <f t="shared" si="1"/>
        <v>UPDT_TMST</v>
      </c>
      <c r="H24" s="16" t="str">
        <f t="shared" si="2"/>
        <v>        string     </v>
      </c>
      <c r="I24" s="246">
        <v>13</v>
      </c>
      <c r="J24" s="260">
        <f t="shared" si="3"/>
        <v>3702</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db_custscience_interns.col_13_DB_CUSTBASE_PRODREFRESH_ods_mailingmailhouse_t_distinct_values_table_stats (col_id int, distinct_values bigint) Row format delimited Fields terminated by '\t' Lines terminated by '\n'  Stored as textfile ;</v>
      </c>
      <c r="AL24" s="16" t="str">
        <f t="shared" si="11"/>
        <v>insert into table db_custscience_interns.col_13_DB_CUSTBASE_PRODREFRESH_ods_mailingmailhouse_t_distinct_values_table_stats select '13' as col_id, count (distinct UPDT_TMST) as distinct_values</v>
      </c>
      <c r="AO24" s="16" t="str">
        <f t="shared" si="6"/>
        <v>insert into table db_custscience_interns.SUMMARY_of_DB_CUSTBASE_PRODREFRESH_ods_mailingmailhouse_t_distinct_values_table_stats select col_id, distinct_values from db_custscience_interns.col_13_DB_CUSTBASE_PRODREFRESH_ods_mailingmailhouse_t_distinct_values_table_stats ;</v>
      </c>
      <c r="AQ24" s="212" t="s">
        <v>5642</v>
      </c>
      <c r="AR24" s="212">
        <v>10</v>
      </c>
      <c r="AS24" s="212">
        <v>310097572</v>
      </c>
      <c r="AU24" s="16" t="str">
        <f t="shared" si="7"/>
        <v>drop table db_custscience_interns.col_13_DB_CUSTBASE_PRODREFRESH_ods_mailingmailhouse_t_distinct_values_table_stats;</v>
      </c>
      <c r="AW24" s="16" t="str">
        <f t="shared" si="12"/>
        <v>create table db_custscience_interns.col_13_DB_CUSTBASE_PRODREFRESH_ods_mailingmailhouse_t_null_value_count_table_stats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db_custscience_interns.col_13_DB_CUSTBASE_PRODREFRESH_ods_mailingmailhouse_t_null_value_count_table_stats select '13' as col_id, count (sskey) as null_value_count where UPDT_TMST IS NULL </v>
      </c>
      <c r="BC24" s="16" t="str">
        <f t="shared" si="14"/>
        <v>insert into table db_custscience_interns.SUMMARY_of_DB_CUSTBASE_PRODREFRESH_ods_mailingmailhouse_t_null_value_count_table_stats select col_id, null_value_count from db_custscience_interns.col_13_DB_CUSTBASE_PRODREFRESH_ods_mailingmailhouse_t_null_value_count_table_stats ;</v>
      </c>
      <c r="BE24" s="212" t="s">
        <v>5362</v>
      </c>
      <c r="BF24" s="212">
        <v>10</v>
      </c>
      <c r="BG24" s="212">
        <v>0</v>
      </c>
      <c r="BI24" s="16" t="str">
        <f t="shared" si="15"/>
        <v>drop table db_custscience_interns.col_13_DB_CUSTBASE_PRODREFRESH_ods_mailingmailhouse_t_null_value_count_table_stats ;</v>
      </c>
    </row>
    <row r="25" spans="1:61">
      <c r="AL25" t="s">
        <v>4089</v>
      </c>
      <c r="AZ25" t="s">
        <v>4089</v>
      </c>
    </row>
    <row r="26" spans="1:61" ht="409.5">
      <c r="A26" s="262" t="s">
        <v>5643</v>
      </c>
    </row>
    <row r="27" spans="1:61">
      <c r="A27" s="263" t="s">
        <v>5644</v>
      </c>
    </row>
  </sheetData>
  <mergeCells count="5">
    <mergeCell ref="G1:J1"/>
    <mergeCell ref="H3:L3"/>
    <mergeCell ref="H4:L4"/>
    <mergeCell ref="H5:L5"/>
    <mergeCell ref="H6:L6"/>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8"/>
  <sheetViews>
    <sheetView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A1" s="266" t="s">
        <v>5645</v>
      </c>
      <c r="G1" s="473" t="str">
        <f>UPPER(H5)</f>
        <v>ODS_NEARBY_STR_ZIP_T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DB_CUSTBASE_PRODREFRESH.ods_nearby_str_zip_t limit 10000;'&gt;DB_CUSTBASE_PRODREFRESH.ods_nearby_str_zip_t_10k_sample.txt;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ods_nearby_str_zip_t</v>
      </c>
      <c r="I5" s="474" t="e">
        <f>RIGHT(I6,(LEN(I6)-(FIND(".",I6))))</f>
        <v>#VALUE!</v>
      </c>
      <c r="J5" s="474" t="e">
        <f>RIGHT(J6,(LEN(J6)-(FIND(".",J6))))</f>
        <v>#VALUE!</v>
      </c>
      <c r="K5" s="474"/>
      <c r="L5" s="474" t="e">
        <f>RIGHT(L6,(LEN(L6)-(FIND(".",L6))))</f>
        <v>#VALUE!</v>
      </c>
      <c r="M5" s="219"/>
      <c r="AL5" s="60" t="s">
        <v>5646</v>
      </c>
      <c r="AZ5" s="60" t="s">
        <v>5647</v>
      </c>
    </row>
    <row r="6" spans="1:65">
      <c r="G6" s="3" t="s">
        <v>90</v>
      </c>
      <c r="H6" s="476" t="s">
        <v>4457</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64" t="str">
        <f>"select * from db_custscience_interns.SUMMARY_of_"&amp;$H$4&amp;"_"&amp;$H$5&amp;"_distinct_values_table_stats;"</f>
        <v>select * from db_custscience_interns.SUMMARY_of_DB_CUSTBASE_PRODREFRESH_ods_nearby_str_zip_t_distinct_values_table_stats;</v>
      </c>
      <c r="BE8" s="209" t="str">
        <f>"select * from db_custscience_interns.SUMMARY_of_"&amp;$H$4&amp;"_"&amp;$H$5&amp;"_null_value_count_table_stats ;"</f>
        <v>select * from db_custscience_interns.SUMMARY_of_DB_CUSTBASE_PRODREFRESH_ods_nearby_str_zip_t_null_value_count_table_stats ;</v>
      </c>
    </row>
    <row r="9" spans="1:65">
      <c r="A9" t="s">
        <v>5648</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DB_CUSTBASE_PRODREFRESH.ods_nearby_str_zip_t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db_custscience_interns.SUMMARY_of_DB_CUSTBASE_PRODREFRESH_ods_nearby_str_zip_t_distinct_values_table_stats (col_id int, distinct_values bigint) Row format delimited Fields terminated by '\t' Lines terminated by '\n'  Stored as textfile ;</v>
      </c>
      <c r="AZ11" s="209" t="str">
        <f>"from "&amp;$H$6</f>
        <v>from DB_CUSTBASE_PRODREFRESH.ods_nearby_str_zip_t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db_custscience_interns.SUMMARY_of_DB_CUSTBASE_PRODREFRESH_ods_nearby_str_zip_t_null_value_count_table_stats (col_id int, null_value_count bigint) Row format delimited Fields terminated by '\t' Lines terminated by '\n'  Stored as textfile ;</v>
      </c>
      <c r="BE11" s="212" t="s">
        <v>2</v>
      </c>
    </row>
    <row r="12" spans="1:65">
      <c r="A12" t="s">
        <v>4710</v>
      </c>
      <c r="B12" s="16" t="str">
        <f t="shared" ref="B12:B25" si="0">TRIM(A12)</f>
        <v>flow_key            bigint                                  </v>
      </c>
      <c r="C12" s="20">
        <f>SEARCH(" ",B12)</f>
        <v>10</v>
      </c>
      <c r="D12" s="20">
        <f>IFERROR(SEARCH(" ",B12,C12+1),0)</f>
        <v>12</v>
      </c>
      <c r="E12" s="20">
        <f>LEN(B12)</f>
        <v>60</v>
      </c>
      <c r="F12" s="20"/>
      <c r="G12" s="16" t="str">
        <f t="shared" ref="G12:G25" si="1">UPPER(LEFT(B12,C12-1))</f>
        <v>FLOW_KEY </v>
      </c>
      <c r="H12" s="16" t="str">
        <f t="shared" ref="H12:H25" si="2">TRIM(RIGHT(A12,LEN(A12) - (C12+1)))</f>
        <v>        bigint                                  </v>
      </c>
      <c r="I12" s="246">
        <v>1</v>
      </c>
      <c r="J12" s="246">
        <f t="shared" ref="J12:J25" si="3">VLOOKUP($I12,$AR:$AS,2,FALSE)</f>
        <v>0</v>
      </c>
      <c r="K12" s="246">
        <f t="shared" ref="K12:K25" si="4">VLOOKUP($I12,$BF:$BG,2,FALSE)</f>
        <v>2246921</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5"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db_custscience_interns.col_1_DB_CUSTBASE_PRODREFRESH_ods_nearby_str_zip_t_distinct_values_table_stats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db_custscience_interns.col_1_DB_CUSTBASE_PRODREFRESH_ods_nearby_str_zip_t_distinct_values_table_stats select '1' as col_id, count (distinct FLOW_KEY ) as distinct_values</v>
      </c>
      <c r="AO12" s="16" t="str">
        <f t="shared" ref="AO12:AO25"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db_custscience_interns.SUMMARY_of_DB_CUSTBASE_PRODREFRESH_ods_nearby_str_zip_t_distinct_values_table_stats select col_id, distinct_values from db_custscience_interns.col_1_DB_CUSTBASE_PRODREFRESH_ods_nearby_str_zip_t_distinct_values_table_stats ;</v>
      </c>
      <c r="AQ12" s="212" t="s">
        <v>5214</v>
      </c>
      <c r="AR12" s="212">
        <v>1</v>
      </c>
      <c r="AS12" s="212">
        <v>0</v>
      </c>
      <c r="AU12" s="16" t="str">
        <f t="shared" ref="AU12:AU25" si="7">"drop table db_custscience_interns."&amp;$AH12&amp;"_"&amp;$H$4&amp;"_"&amp;$H$5&amp;"_distinct_values_table_stats;"</f>
        <v>drop table db_custscience_interns.col_1_DB_CUSTBASE_PRODREFRESH_ods_nearby_str_zip_t_distinct_values_table_stats;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db_custscience_interns.col_1_DB_CUSTBASE_PRODREFRESH_ods_nearby_str_zip_t_null_value_count_table_stats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(sskey) as null_value_count where "&amp;$G12&amp;" IS NULL "</f>
        <v xml:space="preserve">insert into table db_custscience_interns.col_1_DB_CUSTBASE_PRODREFRESH_ods_nearby_str_zip_t_null_value_count_table_stats select '1' as col_id, count (sskey) as null_value_count where FLOW_KEY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db_custscience_interns.SUMMARY_of_DB_CUSTBASE_PRODREFRESH_ods_nearby_str_zip_t_null_value_count_table_stats select col_id, null_value_count from db_custscience_interns.col_1_DB_CUSTBASE_PRODREFRESH_ods_nearby_str_zip_t_null_value_count_table_stats ;</v>
      </c>
      <c r="BE12" s="212" t="s">
        <v>5649</v>
      </c>
      <c r="BF12" s="212">
        <v>1</v>
      </c>
      <c r="BG12" s="212">
        <v>2246921</v>
      </c>
      <c r="BI12" s="16" t="str">
        <f>"drop table db_custscience_interns."&amp;$AH12&amp;"_"&amp;$H$4&amp;"_"&amp;$H$5&amp;"_null_value_count_table_stats ;"</f>
        <v>drop table db_custscience_interns.col_1_DB_CUSTBASE_PRODREFRESH_ods_nearby_str_zip_t_null_value_count_table_stats ;</v>
      </c>
    </row>
    <row r="13" spans="1:65">
      <c r="A13" t="s">
        <v>5289</v>
      </c>
      <c r="B13" s="16" t="str">
        <f t="shared" si="0"/>
        <v>updt_dt             string                                  </v>
      </c>
      <c r="C13" s="20">
        <f t="shared" ref="C13:C25" si="8">SEARCH(" ",B13)</f>
        <v>8</v>
      </c>
      <c r="D13" s="20">
        <f t="shared" ref="D13:D25" si="9">IFERROR(SEARCH(" ",B13,C13+1),0)</f>
        <v>10</v>
      </c>
      <c r="E13" s="20"/>
      <c r="F13" s="20"/>
      <c r="G13" s="16" t="str">
        <f t="shared" si="1"/>
        <v>UPDT_DT</v>
      </c>
      <c r="H13" s="16" t="str">
        <f t="shared" si="2"/>
        <v>          string                                  </v>
      </c>
      <c r="I13" s="246">
        <v>2</v>
      </c>
      <c r="J13" s="246">
        <f t="shared" si="3"/>
        <v>0</v>
      </c>
      <c r="K13" s="246">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5" si="10">"col_"&amp;I13</f>
        <v>col_2</v>
      </c>
      <c r="AI13" s="196" t="str">
        <f t="shared" si="5"/>
        <v>create table db_custscience_interns.col_2_DB_CUSTBASE_PRODREFRESH_ods_nearby_str_zip_t_distinct_values_table_stats (col_id int, distinct_values bigint) Row format delimited Fields terminated by '\t' Lines terminated by '\n'  Stored as textfile ;</v>
      </c>
      <c r="AL13" s="16" t="str">
        <f t="shared" ref="AL13:AL25" si="11">"insert into table "&amp;"db_custscience_interns."&amp;$AH13&amp;"_"&amp;$H$4&amp;"_"&amp;$H$5&amp;"_distinct_values_table_stats select "&amp;"'"&amp;$I13&amp;"'"&amp;" as col_id, count (distinct "&amp;$G13&amp;") as distinct_values"</f>
        <v>insert into table db_custscience_interns.col_2_DB_CUSTBASE_PRODREFRESH_ods_nearby_str_zip_t_distinct_values_table_stats select '2' as col_id, count (distinct UPDT_DT) as distinct_values</v>
      </c>
      <c r="AO13" s="16" t="str">
        <f t="shared" si="6"/>
        <v>insert into table db_custscience_interns.SUMMARY_of_DB_CUSTBASE_PRODREFRESH_ods_nearby_str_zip_t_distinct_values_table_stats select col_id, distinct_values from db_custscience_interns.col_2_DB_CUSTBASE_PRODREFRESH_ods_nearby_str_zip_t_distinct_values_table_stats ;</v>
      </c>
      <c r="AQ13" s="212" t="s">
        <v>5225</v>
      </c>
      <c r="AR13" s="212">
        <v>2</v>
      </c>
      <c r="AS13" s="212">
        <v>0</v>
      </c>
      <c r="AU13" s="16" t="str">
        <f t="shared" si="7"/>
        <v>drop table db_custscience_interns.col_2_DB_CUSTBASE_PRODREFRESH_ods_nearby_str_zip_t_distinct_values_table_stats;</v>
      </c>
      <c r="AW13" s="16" t="str">
        <f t="shared" ref="AW13:AW25"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db_custscience_interns.col_2_DB_CUSTBASE_PRODREFRESH_ods_nearby_str_zip_t_null_value_count_table_stats (col_id int, null_value_count bigint) Row format delimited Fields terminated by '\t' Lines terminated by '\n'  Stored as textfile ;</v>
      </c>
      <c r="AZ13" s="16" t="str">
        <f t="shared" ref="AZ13:AZ25" si="13">"insert into table "&amp;"db_custscience_interns."&amp;$AH13&amp;"_"&amp;$H$4&amp;"_"&amp;$H$5&amp;"_null_value_count_table_stats select "&amp;"'"&amp;$I13&amp;"'"&amp;" as col_id, count (sskey) as null_value_count where "&amp;$G13&amp;" IS NULL "</f>
        <v xml:space="preserve">insert into table db_custscience_interns.col_2_DB_CUSTBASE_PRODREFRESH_ods_nearby_str_zip_t_null_value_count_table_stats select '2' as col_id, count (sskey) as null_value_count where UPDT_DT IS NULL </v>
      </c>
      <c r="BC13" s="16" t="str">
        <f t="shared" ref="BC13:BC25"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db_custscience_interns.SUMMARY_of_DB_CUSTBASE_PRODREFRESH_ods_nearby_str_zip_t_null_value_count_table_stats select col_id, null_value_count from db_custscience_interns.col_2_DB_CUSTBASE_PRODREFRESH_ods_nearby_str_zip_t_null_value_count_table_stats ;</v>
      </c>
      <c r="BE13" s="212" t="s">
        <v>5225</v>
      </c>
      <c r="BF13" s="212">
        <v>2</v>
      </c>
      <c r="BG13" s="212">
        <v>0</v>
      </c>
      <c r="BI13" s="16" t="str">
        <f t="shared" ref="BI13:BI25" si="15">"drop table db_custscience_interns."&amp;$AH13&amp;"_"&amp;$H$4&amp;"_"&amp;$H$5&amp;"_null_value_count_table_stats ;"</f>
        <v>drop table db_custscience_interns.col_2_DB_CUSTBASE_PRODREFRESH_ods_nearby_str_zip_t_null_value_count_table_stats ;</v>
      </c>
    </row>
    <row r="14" spans="1:65">
      <c r="A14" t="s">
        <v>4765</v>
      </c>
      <c r="B14" s="16" t="str">
        <f t="shared" si="0"/>
        <v>ins_dt              string                                  </v>
      </c>
      <c r="C14" s="20">
        <f t="shared" si="8"/>
        <v>8</v>
      </c>
      <c r="D14" s="20">
        <f t="shared" si="9"/>
        <v>10</v>
      </c>
      <c r="E14" s="20"/>
      <c r="F14" s="20"/>
      <c r="G14" s="16" t="str">
        <f t="shared" si="1"/>
        <v>INS_DT </v>
      </c>
      <c r="H14" s="16" t="str">
        <f t="shared" si="2"/>
        <v>          string                                  </v>
      </c>
      <c r="I14" s="246">
        <v>3</v>
      </c>
      <c r="J14" s="246">
        <f t="shared" si="3"/>
        <v>0</v>
      </c>
      <c r="K14" s="246">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db_custscience_interns.col_3_DB_CUSTBASE_PRODREFRESH_ods_nearby_str_zip_t_distinct_values_table_stats (col_id int, distinct_values bigint) Row format delimited Fields terminated by '\t' Lines terminated by '\n'  Stored as textfile ;</v>
      </c>
      <c r="AL14" s="16" t="str">
        <f t="shared" si="11"/>
        <v>insert into table db_custscience_interns.col_3_DB_CUSTBASE_PRODREFRESH_ods_nearby_str_zip_t_distinct_values_table_stats select '3' as col_id, count (distinct INS_DT ) as distinct_values</v>
      </c>
      <c r="AO14" s="16" t="str">
        <f t="shared" si="6"/>
        <v>insert into table db_custscience_interns.SUMMARY_of_DB_CUSTBASE_PRODREFRESH_ods_nearby_str_zip_t_distinct_values_table_stats select col_id, distinct_values from db_custscience_interns.col_3_DB_CUSTBASE_PRODREFRESH_ods_nearby_str_zip_t_distinct_values_table_stats ;</v>
      </c>
      <c r="AQ14" s="212" t="s">
        <v>5236</v>
      </c>
      <c r="AR14" s="212">
        <v>11</v>
      </c>
      <c r="AS14" s="212">
        <v>0</v>
      </c>
      <c r="AU14" s="16" t="str">
        <f t="shared" si="7"/>
        <v>drop table db_custscience_interns.col_3_DB_CUSTBASE_PRODREFRESH_ods_nearby_str_zip_t_distinct_values_table_stats;</v>
      </c>
      <c r="AW14" s="16" t="str">
        <f t="shared" si="12"/>
        <v>create table db_custscience_interns.col_3_DB_CUSTBASE_PRODREFRESH_ods_nearby_str_zip_t_null_value_count_table_stats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db_custscience_interns.col_3_DB_CUSTBASE_PRODREFRESH_ods_nearby_str_zip_t_null_value_count_table_stats select '3' as col_id, count (sskey) as null_value_count where INS_DT  IS NULL </v>
      </c>
      <c r="BC14" s="16" t="str">
        <f t="shared" si="14"/>
        <v>insert into table db_custscience_interns.SUMMARY_of_DB_CUSTBASE_PRODREFRESH_ods_nearby_str_zip_t_null_value_count_table_stats select col_id, null_value_count from db_custscience_interns.col_3_DB_CUSTBASE_PRODREFRESH_ods_nearby_str_zip_t_null_value_count_table_stats ;</v>
      </c>
      <c r="BE14" s="212" t="s">
        <v>5236</v>
      </c>
      <c r="BF14" s="212">
        <v>11</v>
      </c>
      <c r="BG14" s="212">
        <v>0</v>
      </c>
      <c r="BI14" s="16" t="str">
        <f t="shared" si="15"/>
        <v>drop table db_custscience_interns.col_3_DB_CUSTBASE_PRODREFRESH_ods_nearby_str_zip_t_null_value_count_table_stats ;</v>
      </c>
    </row>
    <row r="15" spans="1:65">
      <c r="A15" t="s">
        <v>5650</v>
      </c>
      <c r="B15" s="16" t="str">
        <f t="shared" si="0"/>
        <v>distance_to_store_3 double                                  </v>
      </c>
      <c r="C15" s="20">
        <f t="shared" si="8"/>
        <v>20</v>
      </c>
      <c r="D15" s="20">
        <f t="shared" si="9"/>
        <v>27</v>
      </c>
      <c r="E15" s="20"/>
      <c r="F15" s="20"/>
      <c r="G15" s="16" t="str">
        <f t="shared" si="1"/>
        <v>DISTANCE_TO_STORE_3</v>
      </c>
      <c r="H15" s="16" t="str">
        <f t="shared" si="2"/>
        <v>double                                  </v>
      </c>
      <c r="I15" s="246">
        <v>4</v>
      </c>
      <c r="J15" s="246">
        <f t="shared" si="3"/>
        <v>0</v>
      </c>
      <c r="K15" s="246" t="e">
        <f t="shared" si="4"/>
        <v>#N/A</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db_custscience_interns.col_4_DB_CUSTBASE_PRODREFRESH_ods_nearby_str_zip_t_distinct_values_table_stats (col_id int, distinct_values bigint) Row format delimited Fields terminated by '\t' Lines terminated by '\n'  Stored as textfile ;</v>
      </c>
      <c r="AL15" s="16" t="str">
        <f t="shared" si="11"/>
        <v>insert into table db_custscience_interns.col_4_DB_CUSTBASE_PRODREFRESH_ods_nearby_str_zip_t_distinct_values_table_stats select '4' as col_id, count (distinct DISTANCE_TO_STORE_3) as distinct_values</v>
      </c>
      <c r="AO15" s="16" t="str">
        <f t="shared" si="6"/>
        <v>insert into table db_custscience_interns.SUMMARY_of_DB_CUSTBASE_PRODREFRESH_ods_nearby_str_zip_t_distinct_values_table_stats select col_id, distinct_values from db_custscience_interns.col_4_DB_CUSTBASE_PRODREFRESH_ods_nearby_str_zip_t_distinct_values_table_stats ;</v>
      </c>
      <c r="AQ15" s="212" t="s">
        <v>4598</v>
      </c>
      <c r="AR15" s="212">
        <v>12</v>
      </c>
      <c r="AS15" s="212">
        <v>0</v>
      </c>
      <c r="AU15" s="16" t="str">
        <f t="shared" si="7"/>
        <v>drop table db_custscience_interns.col_4_DB_CUSTBASE_PRODREFRESH_ods_nearby_str_zip_t_distinct_values_table_stats;</v>
      </c>
      <c r="AW15" s="16" t="str">
        <f t="shared" si="12"/>
        <v>create table db_custscience_interns.col_4_DB_CUSTBASE_PRODREFRESH_ods_nearby_str_zip_t_null_value_count_table_stats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db_custscience_interns.col_4_DB_CUSTBASE_PRODREFRESH_ods_nearby_str_zip_t_null_value_count_table_stats select '4' as col_id, count (sskey) as null_value_count where DISTANCE_TO_STORE_3 IS NULL </v>
      </c>
      <c r="BC15" s="16" t="str">
        <f t="shared" si="14"/>
        <v>insert into table db_custscience_interns.SUMMARY_of_DB_CUSTBASE_PRODREFRESH_ods_nearby_str_zip_t_null_value_count_table_stats select col_id, null_value_count from db_custscience_interns.col_4_DB_CUSTBASE_PRODREFRESH_ods_nearby_str_zip_t_null_value_count_table_stats ;</v>
      </c>
      <c r="BE15" s="212" t="s">
        <v>5651</v>
      </c>
      <c r="BF15" s="212">
        <v>12</v>
      </c>
      <c r="BG15" s="212">
        <v>32166841</v>
      </c>
      <c r="BI15" s="16" t="str">
        <f t="shared" si="15"/>
        <v>drop table db_custscience_interns.col_4_DB_CUSTBASE_PRODREFRESH_ods_nearby_str_zip_t_null_value_count_table_stats ;</v>
      </c>
    </row>
    <row r="16" spans="1:65">
      <c r="A16" t="s">
        <v>5652</v>
      </c>
      <c r="B16" s="16" t="str">
        <f t="shared" si="0"/>
        <v>nearby_store_nbr_3  bigint                                  </v>
      </c>
      <c r="C16" s="20">
        <f t="shared" si="8"/>
        <v>20</v>
      </c>
      <c r="D16" s="20">
        <f t="shared" si="9"/>
        <v>27</v>
      </c>
      <c r="E16" s="20"/>
      <c r="F16" s="20"/>
      <c r="G16" s="16" t="str">
        <f t="shared" si="1"/>
        <v>NEARBY_STORE_NBR_3 </v>
      </c>
      <c r="H16" s="16" t="str">
        <f t="shared" si="2"/>
        <v>igint                                  </v>
      </c>
      <c r="I16" s="246">
        <v>5</v>
      </c>
      <c r="J16" s="246">
        <f t="shared" si="3"/>
        <v>0</v>
      </c>
      <c r="K16" s="246" t="e">
        <f t="shared" si="4"/>
        <v>#N/A</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db_custscience_interns.col_5_DB_CUSTBASE_PRODREFRESH_ods_nearby_str_zip_t_distinct_values_table_stats (col_id int, distinct_values bigint) Row format delimited Fields terminated by '\t' Lines terminated by '\n'  Stored as textfile ;</v>
      </c>
      <c r="AL16" s="16" t="str">
        <f t="shared" si="11"/>
        <v>insert into table db_custscience_interns.col_5_DB_CUSTBASE_PRODREFRESH_ods_nearby_str_zip_t_distinct_values_table_stats select '5' as col_id, count (distinct NEARBY_STORE_NBR_3 ) as distinct_values</v>
      </c>
      <c r="AO16" s="16" t="str">
        <f t="shared" si="6"/>
        <v>insert into table db_custscience_interns.SUMMARY_of_DB_CUSTBASE_PRODREFRESH_ods_nearby_str_zip_t_distinct_values_table_stats select col_id, distinct_values from db_custscience_interns.col_5_DB_CUSTBASE_PRODREFRESH_ods_nearby_str_zip_t_distinct_values_table_stats ;</v>
      </c>
      <c r="AQ16" s="212" t="s">
        <v>5257</v>
      </c>
      <c r="AR16" s="212">
        <v>13</v>
      </c>
      <c r="AS16" s="212">
        <v>0</v>
      </c>
      <c r="AU16" s="16" t="str">
        <f t="shared" si="7"/>
        <v>drop table db_custscience_interns.col_5_DB_CUSTBASE_PRODREFRESH_ods_nearby_str_zip_t_distinct_values_table_stats;</v>
      </c>
      <c r="AW16" s="16" t="str">
        <f t="shared" si="12"/>
        <v>create table db_custscience_interns.col_5_DB_CUSTBASE_PRODREFRESH_ods_nearby_str_zip_t_null_value_count_table_stats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db_custscience_interns.col_5_DB_CUSTBASE_PRODREFRESH_ods_nearby_str_zip_t_null_value_count_table_stats select '5' as col_id, count (sskey) as null_value_count where NEARBY_STORE_NBR_3  IS NULL </v>
      </c>
      <c r="BC16" s="16" t="str">
        <f t="shared" si="14"/>
        <v>insert into table db_custscience_interns.SUMMARY_of_DB_CUSTBASE_PRODREFRESH_ods_nearby_str_zip_t_null_value_count_table_stats select col_id, null_value_count from db_custscience_interns.col_5_DB_CUSTBASE_PRODREFRESH_ods_nearby_str_zip_t_null_value_count_table_stats ;</v>
      </c>
      <c r="BE16" s="212" t="s">
        <v>5653</v>
      </c>
      <c r="BF16" s="212">
        <v>13</v>
      </c>
      <c r="BG16" s="212">
        <v>22508669</v>
      </c>
      <c r="BI16" s="16" t="str">
        <f t="shared" si="15"/>
        <v>drop table db_custscience_interns.col_5_DB_CUSTBASE_PRODREFRESH_ods_nearby_str_zip_t_null_value_count_table_stats ;</v>
      </c>
    </row>
    <row r="17" spans="1:61">
      <c r="A17" t="s">
        <v>5654</v>
      </c>
      <c r="B17" s="16" t="str">
        <f t="shared" si="0"/>
        <v>distance_to_store_2 double                                  </v>
      </c>
      <c r="C17" s="20">
        <f t="shared" si="8"/>
        <v>20</v>
      </c>
      <c r="D17" s="20">
        <f t="shared" si="9"/>
        <v>27</v>
      </c>
      <c r="E17" s="20"/>
      <c r="F17" s="20"/>
      <c r="G17" s="16" t="str">
        <f t="shared" si="1"/>
        <v>DISTANCE_TO_STORE_2</v>
      </c>
      <c r="H17" s="16" t="str">
        <f t="shared" si="2"/>
        <v>double                                  </v>
      </c>
      <c r="I17" s="246">
        <v>6</v>
      </c>
      <c r="J17" s="246">
        <f t="shared" si="3"/>
        <v>0</v>
      </c>
      <c r="K17" s="246" t="e">
        <f t="shared" si="4"/>
        <v>#N/A</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db_custscience_interns.col_6_DB_CUSTBASE_PRODREFRESH_ods_nearby_str_zip_t_distinct_values_table_stats (col_id int, distinct_values bigint) Row format delimited Fields terminated by '\t' Lines terminated by '\n'  Stored as textfile ;</v>
      </c>
      <c r="AL17" s="16" t="str">
        <f t="shared" si="11"/>
        <v>insert into table db_custscience_interns.col_6_DB_CUSTBASE_PRODREFRESH_ods_nearby_str_zip_t_distinct_values_table_stats select '6' as col_id, count (distinct DISTANCE_TO_STORE_2) as distinct_values</v>
      </c>
      <c r="AO17" s="16" t="str">
        <f t="shared" si="6"/>
        <v>insert into table db_custscience_interns.SUMMARY_of_DB_CUSTBASE_PRODREFRESH_ods_nearby_str_zip_t_distinct_values_table_stats select col_id, distinct_values from db_custscience_interns.col_6_DB_CUSTBASE_PRODREFRESH_ods_nearby_str_zip_t_distinct_values_table_stats ;</v>
      </c>
      <c r="AQ17" s="212" t="s">
        <v>5268</v>
      </c>
      <c r="AR17" s="212">
        <v>14</v>
      </c>
      <c r="AS17" s="212">
        <v>0</v>
      </c>
      <c r="AU17" s="16" t="str">
        <f t="shared" si="7"/>
        <v>drop table db_custscience_interns.col_6_DB_CUSTBASE_PRODREFRESH_ods_nearby_str_zip_t_distinct_values_table_stats;</v>
      </c>
      <c r="AW17" s="16" t="str">
        <f t="shared" si="12"/>
        <v>create table db_custscience_interns.col_6_DB_CUSTBASE_PRODREFRESH_ods_nearby_str_zip_t_null_value_count_table_stats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db_custscience_interns.col_6_DB_CUSTBASE_PRODREFRESH_ods_nearby_str_zip_t_null_value_count_table_stats select '6' as col_id, count (sskey) as null_value_count where DISTANCE_TO_STORE_2 IS NULL </v>
      </c>
      <c r="BC17" s="16" t="str">
        <f t="shared" si="14"/>
        <v>insert into table db_custscience_interns.SUMMARY_of_DB_CUSTBASE_PRODREFRESH_ods_nearby_str_zip_t_null_value_count_table_stats select col_id, null_value_count from db_custscience_interns.col_6_DB_CUSTBASE_PRODREFRESH_ods_nearby_str_zip_t_null_value_count_table_stats ;</v>
      </c>
      <c r="BE17" s="212" t="s">
        <v>5268</v>
      </c>
      <c r="BF17" s="212">
        <v>14</v>
      </c>
      <c r="BG17" s="212">
        <v>0</v>
      </c>
      <c r="BI17" s="16" t="str">
        <f t="shared" si="15"/>
        <v>drop table db_custscience_interns.col_6_DB_CUSTBASE_PRODREFRESH_ods_nearby_str_zip_t_null_value_count_table_stats ;</v>
      </c>
    </row>
    <row r="18" spans="1:61">
      <c r="A18" t="s">
        <v>5655</v>
      </c>
      <c r="B18" s="16" t="str">
        <f t="shared" si="0"/>
        <v>nearby_store_nbr_2  bigint                                  </v>
      </c>
      <c r="C18" s="20">
        <f t="shared" si="8"/>
        <v>20</v>
      </c>
      <c r="D18" s="20">
        <f t="shared" si="9"/>
        <v>27</v>
      </c>
      <c r="E18" s="20"/>
      <c r="F18" s="20"/>
      <c r="G18" s="16" t="str">
        <f t="shared" si="1"/>
        <v>NEARBY_STORE_NBR_2 </v>
      </c>
      <c r="H18" s="16" t="str">
        <f t="shared" si="2"/>
        <v>igint                                  </v>
      </c>
      <c r="I18" s="246">
        <v>7</v>
      </c>
      <c r="J18" s="246">
        <f t="shared" si="3"/>
        <v>0</v>
      </c>
      <c r="K18" s="246" t="e">
        <f t="shared" si="4"/>
        <v>#N/A</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db_custscience_interns.col_7_DB_CUSTBASE_PRODREFRESH_ods_nearby_str_zip_t_distinct_values_table_stats (col_id int, distinct_values bigint) Row format delimited Fields terminated by '\t' Lines terminated by '\n'  Stored as textfile ;</v>
      </c>
      <c r="AL18" s="16" t="str">
        <f t="shared" si="11"/>
        <v>insert into table db_custscience_interns.col_7_DB_CUSTBASE_PRODREFRESH_ods_nearby_str_zip_t_distinct_values_table_stats select '7' as col_id, count (distinct NEARBY_STORE_NBR_2 ) as distinct_values</v>
      </c>
      <c r="AO18" s="16" t="str">
        <f t="shared" si="6"/>
        <v>insert into table db_custscience_interns.SUMMARY_of_DB_CUSTBASE_PRODREFRESH_ods_nearby_str_zip_t_distinct_values_table_stats select col_id, distinct_values from db_custscience_interns.col_7_DB_CUSTBASE_PRODREFRESH_ods_nearby_str_zip_t_distinct_values_table_stats ;</v>
      </c>
      <c r="AQ18" s="212" t="s">
        <v>4697</v>
      </c>
      <c r="AR18" s="212">
        <v>3</v>
      </c>
      <c r="AS18" s="212">
        <v>0</v>
      </c>
      <c r="AU18" s="16" t="str">
        <f t="shared" si="7"/>
        <v>drop table db_custscience_interns.col_7_DB_CUSTBASE_PRODREFRESH_ods_nearby_str_zip_t_distinct_values_table_stats;</v>
      </c>
      <c r="AW18" s="16" t="str">
        <f t="shared" si="12"/>
        <v>create table db_custscience_interns.col_7_DB_CUSTBASE_PRODREFRESH_ods_nearby_str_zip_t_null_value_count_table_stats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db_custscience_interns.col_7_DB_CUSTBASE_PRODREFRESH_ods_nearby_str_zip_t_null_value_count_table_stats select '7' as col_id, count (sskey) as null_value_count where NEARBY_STORE_NBR_2  IS NULL </v>
      </c>
      <c r="BC18" s="16" t="str">
        <f t="shared" si="14"/>
        <v>insert into table db_custscience_interns.SUMMARY_of_DB_CUSTBASE_PRODREFRESH_ods_nearby_str_zip_t_null_value_count_table_stats select col_id, null_value_count from db_custscience_interns.col_7_DB_CUSTBASE_PRODREFRESH_ods_nearby_str_zip_t_null_value_count_table_stats ;</v>
      </c>
      <c r="BE18" s="212" t="s">
        <v>5656</v>
      </c>
      <c r="BF18" s="212">
        <v>15</v>
      </c>
      <c r="BG18" s="212">
        <v>58209</v>
      </c>
      <c r="BI18" s="16" t="str">
        <f t="shared" si="15"/>
        <v>drop table db_custscience_interns.col_7_DB_CUSTBASE_PRODREFRESH_ods_nearby_str_zip_t_null_value_count_table_stats ;</v>
      </c>
    </row>
    <row r="19" spans="1:61">
      <c r="A19" t="s">
        <v>5657</v>
      </c>
      <c r="B19" s="16" t="str">
        <f t="shared" si="0"/>
        <v>distance_to_store_1 double                                  </v>
      </c>
      <c r="C19" s="20">
        <f t="shared" si="8"/>
        <v>20</v>
      </c>
      <c r="D19" s="20">
        <f t="shared" si="9"/>
        <v>27</v>
      </c>
      <c r="E19" s="20"/>
      <c r="F19" s="20"/>
      <c r="G19" s="16" t="str">
        <f t="shared" si="1"/>
        <v>DISTANCE_TO_STORE_1</v>
      </c>
      <c r="H19" s="16" t="str">
        <f t="shared" si="2"/>
        <v>double                                  </v>
      </c>
      <c r="I19" s="246">
        <v>8</v>
      </c>
      <c r="J19" s="246">
        <f t="shared" si="3"/>
        <v>0</v>
      </c>
      <c r="K19" s="246" t="e">
        <f t="shared" si="4"/>
        <v>#N/A</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db_custscience_interns.col_8_DB_CUSTBASE_PRODREFRESH_ods_nearby_str_zip_t_distinct_values_table_stats (col_id int, distinct_values bigint) Row format delimited Fields terminated by '\t' Lines terminated by '\n'  Stored as textfile ;</v>
      </c>
      <c r="AL19" s="16" t="str">
        <f t="shared" si="11"/>
        <v>insert into table db_custscience_interns.col_8_DB_CUSTBASE_PRODREFRESH_ods_nearby_str_zip_t_distinct_values_table_stats select '8' as col_id, count (distinct DISTANCE_TO_STORE_1) as distinct_values</v>
      </c>
      <c r="AO19" s="16" t="str">
        <f t="shared" si="6"/>
        <v>insert into table db_custscience_interns.SUMMARY_of_DB_CUSTBASE_PRODREFRESH_ods_nearby_str_zip_t_distinct_values_table_stats select col_id, distinct_values from db_custscience_interns.col_8_DB_CUSTBASE_PRODREFRESH_ods_nearby_str_zip_t_distinct_values_table_stats ;</v>
      </c>
      <c r="AQ19" s="212" t="s">
        <v>5403</v>
      </c>
      <c r="AR19" s="212">
        <v>4</v>
      </c>
      <c r="AS19" s="212">
        <v>0</v>
      </c>
      <c r="AU19" s="16" t="str">
        <f t="shared" si="7"/>
        <v>drop table db_custscience_interns.col_8_DB_CUSTBASE_PRODREFRESH_ods_nearby_str_zip_t_distinct_values_table_stats;</v>
      </c>
      <c r="AW19" s="16" t="str">
        <f t="shared" si="12"/>
        <v>create table db_custscience_interns.col_8_DB_CUSTBASE_PRODREFRESH_ods_nearby_str_zip_t_null_value_count_table_stats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db_custscience_interns.col_8_DB_CUSTBASE_PRODREFRESH_ods_nearby_str_zip_t_null_value_count_table_stats select '8' as col_id, count (sskey) as null_value_count where DISTANCE_TO_STORE_1 IS NULL </v>
      </c>
      <c r="BC19" s="16" t="str">
        <f t="shared" si="14"/>
        <v>insert into table db_custscience_interns.SUMMARY_of_DB_CUSTBASE_PRODREFRESH_ods_nearby_str_zip_t_null_value_count_table_stats select col_id, null_value_count from db_custscience_interns.col_8_DB_CUSTBASE_PRODREFRESH_ods_nearby_str_zip_t_null_value_count_table_stats ;</v>
      </c>
      <c r="BE19" s="212" t="s">
        <v>5395</v>
      </c>
      <c r="BF19" s="212">
        <v>16</v>
      </c>
      <c r="BG19" s="212">
        <v>0</v>
      </c>
      <c r="BI19" s="16" t="str">
        <f t="shared" si="15"/>
        <v>drop table db_custscience_interns.col_8_DB_CUSTBASE_PRODREFRESH_ods_nearby_str_zip_t_null_value_count_table_stats ;</v>
      </c>
    </row>
    <row r="20" spans="1:61">
      <c r="A20" t="s">
        <v>5658</v>
      </c>
      <c r="B20" s="16" t="str">
        <f t="shared" si="0"/>
        <v>nearby_store_nbr_1  bigint                                  </v>
      </c>
      <c r="C20" s="20">
        <f t="shared" si="8"/>
        <v>20</v>
      </c>
      <c r="D20" s="20">
        <f t="shared" si="9"/>
        <v>27</v>
      </c>
      <c r="E20" s="20"/>
      <c r="F20" s="20"/>
      <c r="G20" s="16" t="str">
        <f t="shared" si="1"/>
        <v>NEARBY_STORE_NBR_1 </v>
      </c>
      <c r="H20" s="16" t="str">
        <f t="shared" si="2"/>
        <v>igint                                  </v>
      </c>
      <c r="I20" s="246">
        <v>9</v>
      </c>
      <c r="J20" s="246">
        <f t="shared" si="3"/>
        <v>0</v>
      </c>
      <c r="K20" s="246" t="e">
        <f t="shared" si="4"/>
        <v>#N/A</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db_custscience_interns.col_9_DB_CUSTBASE_PRODREFRESH_ods_nearby_str_zip_t_distinct_values_table_stats (col_id int, distinct_values bigint) Row format delimited Fields terminated by '\t' Lines terminated by '\n'  Stored as textfile ;</v>
      </c>
      <c r="AL20" s="16" t="str">
        <f t="shared" si="11"/>
        <v>insert into table db_custscience_interns.col_9_DB_CUSTBASE_PRODREFRESH_ods_nearby_str_zip_t_distinct_values_table_stats select '9' as col_id, count (distinct NEARBY_STORE_NBR_1 ) as distinct_values</v>
      </c>
      <c r="AO20" s="16" t="str">
        <f t="shared" si="6"/>
        <v>insert into table db_custscience_interns.SUMMARY_of_DB_CUSTBASE_PRODREFRESH_ods_nearby_str_zip_t_distinct_values_table_stats select col_id, distinct_values from db_custscience_interns.col_9_DB_CUSTBASE_PRODREFRESH_ods_nearby_str_zip_t_distinct_values_table_stats ;</v>
      </c>
      <c r="AQ20" s="212" t="s">
        <v>5309</v>
      </c>
      <c r="AR20" s="212">
        <v>5</v>
      </c>
      <c r="AS20" s="212">
        <v>0</v>
      </c>
      <c r="AU20" s="16" t="str">
        <f t="shared" si="7"/>
        <v>drop table db_custscience_interns.col_9_DB_CUSTBASE_PRODREFRESH_ods_nearby_str_zip_t_distinct_values_table_stats;</v>
      </c>
      <c r="AW20" s="16" t="str">
        <f t="shared" si="12"/>
        <v>create table db_custscience_interns.col_9_DB_CUSTBASE_PRODREFRESH_ods_nearby_str_zip_t_null_value_count_table_stats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db_custscience_interns.col_9_DB_CUSTBASE_PRODREFRESH_ods_nearby_str_zip_t_null_value_count_table_stats select '9' as col_id, count (sskey) as null_value_count where NEARBY_STORE_NBR_1  IS NULL </v>
      </c>
      <c r="BC20" s="16" t="str">
        <f t="shared" si="14"/>
        <v>insert into table db_custscience_interns.SUMMARY_of_DB_CUSTBASE_PRODREFRESH_ods_nearby_str_zip_t_null_value_count_table_stats select col_id, null_value_count from db_custscience_interns.col_9_DB_CUSTBASE_PRODREFRESH_ods_nearby_str_zip_t_null_value_count_table_stats ;</v>
      </c>
      <c r="BE20" s="212" t="s">
        <v>5659</v>
      </c>
      <c r="BF20" s="212">
        <v>17</v>
      </c>
      <c r="BG20" s="212">
        <v>36349949</v>
      </c>
      <c r="BI20" s="16" t="str">
        <f t="shared" si="15"/>
        <v>drop table db_custscience_interns.col_9_DB_CUSTBASE_PRODREFRESH_ods_nearby_str_zip_t_null_value_count_table_stats ;</v>
      </c>
    </row>
    <row r="21" spans="1:61">
      <c r="A21" t="s">
        <v>5660</v>
      </c>
      <c r="B21" s="16" t="str">
        <f t="shared" si="0"/>
        <v>brand_abbr_code     string                                  </v>
      </c>
      <c r="C21" s="20">
        <f t="shared" si="8"/>
        <v>16</v>
      </c>
      <c r="D21" s="20">
        <f t="shared" si="9"/>
        <v>18</v>
      </c>
      <c r="E21" s="20"/>
      <c r="F21" s="20"/>
      <c r="G21" s="16" t="str">
        <f t="shared" si="1"/>
        <v>BRAND_ABBR_CODE</v>
      </c>
      <c r="H21" s="16" t="str">
        <f t="shared" si="2"/>
        <v>  string                                  </v>
      </c>
      <c r="I21" s="246">
        <v>10</v>
      </c>
      <c r="J21" s="246">
        <f t="shared" si="3"/>
        <v>0</v>
      </c>
      <c r="K21" s="246" t="e">
        <f t="shared" si="4"/>
        <v>#N/A</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db_custscience_interns.col_10_DB_CUSTBASE_PRODREFRESH_ods_nearby_str_zip_t_distinct_values_table_stats (col_id int, distinct_values bigint) Row format delimited Fields terminated by '\t' Lines terminated by '\n'  Stored as textfile ;</v>
      </c>
      <c r="AL21" s="16" t="str">
        <f t="shared" si="11"/>
        <v>insert into table db_custscience_interns.col_10_DB_CUSTBASE_PRODREFRESH_ods_nearby_str_zip_t_distinct_values_table_stats select '10' as col_id, count (distinct BRAND_ABBR_CODE) as distinct_values</v>
      </c>
      <c r="AO21" s="16" t="str">
        <f t="shared" si="6"/>
        <v>insert into table db_custscience_interns.SUMMARY_of_DB_CUSTBASE_PRODREFRESH_ods_nearby_str_zip_t_distinct_values_table_stats select col_id, distinct_values from db_custscience_interns.col_10_DB_CUSTBASE_PRODREFRESH_ods_nearby_str_zip_t_distinct_values_table_stats ;</v>
      </c>
      <c r="AQ21" s="212" t="s">
        <v>5060</v>
      </c>
      <c r="AR21" s="212">
        <v>6</v>
      </c>
      <c r="AS21" s="212">
        <v>0</v>
      </c>
      <c r="AU21" s="16" t="str">
        <f t="shared" si="7"/>
        <v>drop table db_custscience_interns.col_10_DB_CUSTBASE_PRODREFRESH_ods_nearby_str_zip_t_distinct_values_table_stats;</v>
      </c>
      <c r="AW21" s="16" t="str">
        <f t="shared" si="12"/>
        <v>create table db_custscience_interns.col_10_DB_CUSTBASE_PRODREFRESH_ods_nearby_str_zip_t_null_value_count_table_stats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db_custscience_interns.col_10_DB_CUSTBASE_PRODREFRESH_ods_nearby_str_zip_t_null_value_count_table_stats select '10' as col_id, count (sskey) as null_value_count where BRAND_ABBR_CODE IS NULL </v>
      </c>
      <c r="BC21" s="16" t="str">
        <f t="shared" si="14"/>
        <v>insert into table db_custscience_interns.SUMMARY_of_DB_CUSTBASE_PRODREFRESH_ods_nearby_str_zip_t_null_value_count_table_stats select col_id, null_value_count from db_custscience_interns.col_10_DB_CUSTBASE_PRODREFRESH_ods_nearby_str_zip_t_null_value_count_table_stats ;</v>
      </c>
      <c r="BE21" s="212" t="s">
        <v>5661</v>
      </c>
      <c r="BF21" s="212">
        <v>18</v>
      </c>
      <c r="BG21" s="212">
        <v>907686</v>
      </c>
      <c r="BI21" s="16" t="str">
        <f t="shared" si="15"/>
        <v>drop table db_custscience_interns.col_10_DB_CUSTBASE_PRODREFRESH_ods_nearby_str_zip_t_null_value_count_table_stats ;</v>
      </c>
    </row>
    <row r="22" spans="1:61">
      <c r="A22" t="s">
        <v>5662</v>
      </c>
      <c r="B22" s="16" t="str">
        <f t="shared" si="0"/>
        <v>zip_code            string                                  </v>
      </c>
      <c r="C22" s="20">
        <f t="shared" si="8"/>
        <v>10</v>
      </c>
      <c r="D22" s="20">
        <f t="shared" si="9"/>
        <v>12</v>
      </c>
      <c r="E22" s="20"/>
      <c r="F22" s="20"/>
      <c r="G22" s="16" t="str">
        <f t="shared" si="1"/>
        <v>ZIP_CODE </v>
      </c>
      <c r="H22" s="16" t="str">
        <f t="shared" si="2"/>
        <v>        string                                  </v>
      </c>
      <c r="I22" s="246">
        <v>11</v>
      </c>
      <c r="J22" s="246">
        <f t="shared" si="3"/>
        <v>0</v>
      </c>
      <c r="K22" s="246">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db_custscience_interns.col_11_DB_CUSTBASE_PRODREFRESH_ods_nearby_str_zip_t_distinct_values_table_stats (col_id int, distinct_values bigint) Row format delimited Fields terminated by '\t' Lines terminated by '\n'  Stored as textfile ;</v>
      </c>
      <c r="AL22" s="16" t="str">
        <f t="shared" si="11"/>
        <v>insert into table db_custscience_interns.col_11_DB_CUSTBASE_PRODREFRESH_ods_nearby_str_zip_t_distinct_values_table_stats select '11' as col_id, count (distinct ZIP_CODE ) as distinct_values</v>
      </c>
      <c r="AO22" s="16" t="str">
        <f t="shared" si="6"/>
        <v>insert into table db_custscience_interns.SUMMARY_of_DB_CUSTBASE_PRODREFRESH_ods_nearby_str_zip_t_distinct_values_table_stats select col_id, distinct_values from db_custscience_interns.col_11_DB_CUSTBASE_PRODREFRESH_ods_nearby_str_zip_t_distinct_values_table_stats ;</v>
      </c>
      <c r="AQ22" s="212" t="s">
        <v>5331</v>
      </c>
      <c r="AR22" s="212">
        <v>7</v>
      </c>
      <c r="AS22" s="212">
        <v>0</v>
      </c>
      <c r="AU22" s="16" t="str">
        <f t="shared" si="7"/>
        <v>drop table db_custscience_interns.col_11_DB_CUSTBASE_PRODREFRESH_ods_nearby_str_zip_t_distinct_values_table_stats;</v>
      </c>
      <c r="AW22" s="16" t="str">
        <f t="shared" si="12"/>
        <v>create table db_custscience_interns.col_11_DB_CUSTBASE_PRODREFRESH_ods_nearby_str_zip_t_null_value_count_table_stats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db_custscience_interns.col_11_DB_CUSTBASE_PRODREFRESH_ods_nearby_str_zip_t_null_value_count_table_stats select '11' as col_id, count (sskey) as null_value_count where ZIP_CODE  IS NULL </v>
      </c>
      <c r="BC22" s="16" t="str">
        <f t="shared" si="14"/>
        <v>insert into table db_custscience_interns.SUMMARY_of_DB_CUSTBASE_PRODREFRESH_ods_nearby_str_zip_t_null_value_count_table_stats select col_id, null_value_count from db_custscience_interns.col_11_DB_CUSTBASE_PRODREFRESH_ods_nearby_str_zip_t_null_value_count_table_stats ;</v>
      </c>
      <c r="BE22" s="212" t="s">
        <v>5663</v>
      </c>
      <c r="BF22" s="212">
        <v>19</v>
      </c>
      <c r="BG22" s="212">
        <v>284696</v>
      </c>
      <c r="BI22" s="16" t="str">
        <f t="shared" si="15"/>
        <v>drop table db_custscience_interns.col_11_DB_CUSTBASE_PRODREFRESH_ods_nearby_str_zip_t_null_value_count_table_stats ;</v>
      </c>
    </row>
    <row r="23" spans="1:61">
      <c r="A23" t="s">
        <v>5664</v>
      </c>
      <c r="B23" s="16" t="str">
        <f t="shared" si="0"/>
        <v>country_code        string                                  </v>
      </c>
      <c r="C23" s="20">
        <f t="shared" si="8"/>
        <v>14</v>
      </c>
      <c r="D23" s="20">
        <f t="shared" si="9"/>
        <v>16</v>
      </c>
      <c r="E23" s="20"/>
      <c r="F23" s="20"/>
      <c r="G23" s="16" t="str">
        <f t="shared" si="1"/>
        <v>COUNTRY_CODE </v>
      </c>
      <c r="H23" s="16" t="str">
        <f t="shared" si="2"/>
        <v>    string                                  </v>
      </c>
      <c r="I23" s="246">
        <v>12</v>
      </c>
      <c r="J23" s="246">
        <f t="shared" si="3"/>
        <v>0</v>
      </c>
      <c r="K23" s="246">
        <f t="shared" si="4"/>
        <v>32166841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db_custscience_interns.col_12_DB_CUSTBASE_PRODREFRESH_ods_nearby_str_zip_t_distinct_values_table_stats (col_id int, distinct_values bigint) Row format delimited Fields terminated by '\t' Lines terminated by '\n'  Stored as textfile ;</v>
      </c>
      <c r="AL23" s="16" t="str">
        <f t="shared" si="11"/>
        <v>insert into table db_custscience_interns.col_12_DB_CUSTBASE_PRODREFRESH_ods_nearby_str_zip_t_distinct_values_table_stats select '12' as col_id, count (distinct COUNTRY_CODE ) as distinct_values</v>
      </c>
      <c r="AO23" s="16" t="str">
        <f t="shared" si="6"/>
        <v>insert into table db_custscience_interns.SUMMARY_of_DB_CUSTBASE_PRODREFRESH_ods_nearby_str_zip_t_distinct_values_table_stats select col_id, distinct_values from db_custscience_interns.col_12_DB_CUSTBASE_PRODREFRESH_ods_nearby_str_zip_t_distinct_values_table_stats ;</v>
      </c>
      <c r="AQ23" s="212" t="s">
        <v>5341</v>
      </c>
      <c r="AR23" s="212">
        <v>8</v>
      </c>
      <c r="AS23" s="212">
        <v>0</v>
      </c>
      <c r="AU23" s="16" t="str">
        <f t="shared" si="7"/>
        <v>drop table db_custscience_interns.col_12_DB_CUSTBASE_PRODREFRESH_ods_nearby_str_zip_t_distinct_values_table_stats;</v>
      </c>
      <c r="AW23" s="16" t="str">
        <f t="shared" si="12"/>
        <v>create table db_custscience_interns.col_12_DB_CUSTBASE_PRODREFRESH_ods_nearby_str_zip_t_null_value_count_table_stats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db_custscience_interns.col_12_DB_CUSTBASE_PRODREFRESH_ods_nearby_str_zip_t_null_value_count_table_stats select '12' as col_id, count (sskey) as null_value_count where COUNTRY_CODE  IS NULL </v>
      </c>
      <c r="BC23" s="16" t="str">
        <f t="shared" si="14"/>
        <v>insert into table db_custscience_interns.SUMMARY_of_DB_CUSTBASE_PRODREFRESH_ods_nearby_str_zip_t_null_value_count_table_stats select col_id, null_value_count from db_custscience_interns.col_12_DB_CUSTBASE_PRODREFRESH_ods_nearby_str_zip_t_null_value_count_table_stats ;</v>
      </c>
      <c r="BE23" s="212" t="s">
        <v>5665</v>
      </c>
      <c r="BF23" s="212">
        <v>20</v>
      </c>
      <c r="BG23" s="212">
        <v>56259836</v>
      </c>
      <c r="BI23" s="16" t="str">
        <f t="shared" si="15"/>
        <v>drop table db_custscience_interns.col_12_DB_CUSTBASE_PRODREFRESH_ods_nearby_str_zip_t_null_value_count_table_stats ;</v>
      </c>
    </row>
    <row r="24" spans="1:61">
      <c r="A24" t="s">
        <v>5188</v>
      </c>
      <c r="B24" s="16" t="str">
        <f t="shared" si="0"/>
        <v>crt_tmst            string                                  </v>
      </c>
      <c r="C24" s="20">
        <f t="shared" si="8"/>
        <v>10</v>
      </c>
      <c r="D24" s="20">
        <f t="shared" si="9"/>
        <v>12</v>
      </c>
      <c r="E24" s="20"/>
      <c r="F24" s="20"/>
      <c r="G24" s="16" t="str">
        <f t="shared" si="1"/>
        <v>CRT_TMST </v>
      </c>
      <c r="H24" s="16" t="str">
        <f t="shared" si="2"/>
        <v>        string                                  </v>
      </c>
      <c r="I24" s="246">
        <v>13</v>
      </c>
      <c r="J24" s="246">
        <f t="shared" si="3"/>
        <v>0</v>
      </c>
      <c r="K24" s="246">
        <f t="shared" si="4"/>
        <v>22508669</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db_custscience_interns.col_13_DB_CUSTBASE_PRODREFRESH_ods_nearby_str_zip_t_distinct_values_table_stats (col_id int, distinct_values bigint) Row format delimited Fields terminated by '\t' Lines terminated by '\n'  Stored as textfile ;</v>
      </c>
      <c r="AL24" s="16" t="str">
        <f t="shared" si="11"/>
        <v>insert into table db_custscience_interns.col_13_DB_CUSTBASE_PRODREFRESH_ods_nearby_str_zip_t_distinct_values_table_stats select '13' as col_id, count (distinct CRT_TMST ) as distinct_values</v>
      </c>
      <c r="AO24" s="16" t="str">
        <f t="shared" si="6"/>
        <v>insert into table db_custscience_interns.SUMMARY_of_DB_CUSTBASE_PRODREFRESH_ods_nearby_str_zip_t_distinct_values_table_stats select col_id, distinct_values from db_custscience_interns.col_13_DB_CUSTBASE_PRODREFRESH_ods_nearby_str_zip_t_distinct_values_table_stats ;</v>
      </c>
      <c r="AQ24" s="212" t="s">
        <v>5351</v>
      </c>
      <c r="AR24" s="212">
        <v>9</v>
      </c>
      <c r="AS24" s="212">
        <v>0</v>
      </c>
      <c r="AU24" s="16" t="str">
        <f t="shared" si="7"/>
        <v>drop table db_custscience_interns.col_13_DB_CUSTBASE_PRODREFRESH_ods_nearby_str_zip_t_distinct_values_table_stats;</v>
      </c>
      <c r="AW24" s="16" t="str">
        <f t="shared" si="12"/>
        <v>create table db_custscience_interns.col_13_DB_CUSTBASE_PRODREFRESH_ods_nearby_str_zip_t_null_value_count_table_stats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db_custscience_interns.col_13_DB_CUSTBASE_PRODREFRESH_ods_nearby_str_zip_t_null_value_count_table_stats select '13' as col_id, count (sskey) as null_value_count where CRT_TMST  IS NULL </v>
      </c>
      <c r="BC24" s="16" t="str">
        <f t="shared" si="14"/>
        <v>insert into table db_custscience_interns.SUMMARY_of_DB_CUSTBASE_PRODREFRESH_ods_nearby_str_zip_t_null_value_count_table_stats select col_id, null_value_count from db_custscience_interns.col_13_DB_CUSTBASE_PRODREFRESH_ods_nearby_str_zip_t_null_value_count_table_stats ;</v>
      </c>
      <c r="BE24" s="212" t="s">
        <v>4697</v>
      </c>
      <c r="BF24" s="212">
        <v>3</v>
      </c>
      <c r="BG24" s="212">
        <v>0</v>
      </c>
      <c r="BI24" s="16" t="str">
        <f t="shared" si="15"/>
        <v>drop table db_custscience_interns.col_13_DB_CUSTBASE_PRODREFRESH_ods_nearby_str_zip_t_null_value_count_table_stats ;</v>
      </c>
    </row>
    <row r="25" spans="1:61">
      <c r="A25" t="s">
        <v>5415</v>
      </c>
      <c r="B25" s="16" t="str">
        <f t="shared" si="0"/>
        <v>updt_tmst           string   </v>
      </c>
      <c r="C25" s="20">
        <f t="shared" si="8"/>
        <v>10</v>
      </c>
      <c r="D25" s="20">
        <f t="shared" si="9"/>
        <v>12</v>
      </c>
      <c r="E25" s="20"/>
      <c r="F25" s="20"/>
      <c r="G25" s="16" t="str">
        <f t="shared" si="1"/>
        <v>UPDT_TMST</v>
      </c>
      <c r="H25" s="16" t="str">
        <f t="shared" si="2"/>
        <v>        string   </v>
      </c>
      <c r="I25" s="246">
        <v>14</v>
      </c>
      <c r="J25" s="246">
        <f t="shared" si="3"/>
        <v>0</v>
      </c>
      <c r="K25" s="246">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db_custscience_interns.col_14_DB_CUSTBASE_PRODREFRESH_ods_nearby_str_zip_t_distinct_values_table_stats (col_id int, distinct_values bigint) Row format delimited Fields terminated by '\t' Lines terminated by '\n'  Stored as textfile ;</v>
      </c>
      <c r="AL25" s="16" t="str">
        <f t="shared" si="11"/>
        <v>insert into table db_custscience_interns.col_14_DB_CUSTBASE_PRODREFRESH_ods_nearby_str_zip_t_distinct_values_table_stats select '14' as col_id, count (distinct UPDT_TMST) as distinct_values</v>
      </c>
      <c r="AO25" s="16" t="str">
        <f t="shared" si="6"/>
        <v>insert into table db_custscience_interns.SUMMARY_of_DB_CUSTBASE_PRODREFRESH_ods_nearby_str_zip_t_distinct_values_table_stats select col_id, distinct_values from db_custscience_interns.col_14_DB_CUSTBASE_PRODREFRESH_ods_nearby_str_zip_t_distinct_values_table_stats ;</v>
      </c>
      <c r="AQ25" s="212" t="s">
        <v>5362</v>
      </c>
      <c r="AR25" s="212">
        <v>10</v>
      </c>
      <c r="AS25" s="212">
        <v>0</v>
      </c>
      <c r="AU25" s="16" t="str">
        <f t="shared" si="7"/>
        <v>drop table db_custscience_interns.col_14_DB_CUSTBASE_PRODREFRESH_ods_nearby_str_zip_t_distinct_values_table_stats;</v>
      </c>
      <c r="AW25" s="16" t="str">
        <f t="shared" si="12"/>
        <v>create table db_custscience_interns.col_14_DB_CUSTBASE_PRODREFRESH_ods_nearby_str_zip_t_null_value_count_table_stats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db_custscience_interns.col_14_DB_CUSTBASE_PRODREFRESH_ods_nearby_str_zip_t_null_value_count_table_stats select '14' as col_id, count (sskey) as null_value_count where UPDT_TMST IS NULL </v>
      </c>
      <c r="BC25" s="16" t="str">
        <f t="shared" si="14"/>
        <v>insert into table db_custscience_interns.SUMMARY_of_DB_CUSTBASE_PRODREFRESH_ods_nearby_str_zip_t_null_value_count_table_stats select col_id, null_value_count from db_custscience_interns.col_14_DB_CUSTBASE_PRODREFRESH_ods_nearby_str_zip_t_null_value_count_table_stats ;</v>
      </c>
      <c r="BE25" s="212" t="s">
        <v>5666</v>
      </c>
      <c r="BF25" s="212">
        <v>21</v>
      </c>
      <c r="BG25" s="212">
        <v>2247185</v>
      </c>
      <c r="BI25" s="16" t="str">
        <f t="shared" si="15"/>
        <v>drop table db_custscience_interns.col_14_DB_CUSTBASE_PRODREFRESH_ods_nearby_str_zip_t_null_value_count_table_stats ;</v>
      </c>
    </row>
    <row r="26" spans="1:61" ht="15.75">
      <c r="AL26" t="s">
        <v>4089</v>
      </c>
      <c r="AQ26" s="267"/>
      <c r="AR26" s="267"/>
      <c r="AZ26" t="s">
        <v>4089</v>
      </c>
    </row>
    <row r="27" spans="1:61" ht="409.5">
      <c r="A27" s="262" t="s">
        <v>5667</v>
      </c>
    </row>
    <row r="28" spans="1:61">
      <c r="A28" s="263" t="s">
        <v>5668</v>
      </c>
    </row>
  </sheetData>
  <mergeCells count="5">
    <mergeCell ref="G1:J1"/>
    <mergeCell ref="H3:L3"/>
    <mergeCell ref="H4:L4"/>
    <mergeCell ref="H5:L5"/>
    <mergeCell ref="H6:L6"/>
  </mergeCell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41"/>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ODS_PLCC_CARDHOLDER_T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DB_CUSTBASE_PRODREFRESH.ods_plcc_cardholder_t limit 10000;'&gt;DB_CUSTBASE_PRODREFRESH.ods_plcc_cardholder_t_10k_sample.txt;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ods_plcc_cardholder_t</v>
      </c>
      <c r="I5" s="474" t="e">
        <f>RIGHT(I6,(LEN(I6)-(FIND(".",I6))))</f>
        <v>#VALUE!</v>
      </c>
      <c r="J5" s="474" t="e">
        <f>RIGHT(J6,(LEN(J6)-(FIND(".",J6))))</f>
        <v>#VALUE!</v>
      </c>
      <c r="K5" s="474"/>
      <c r="L5" s="474" t="e">
        <f>RIGHT(L6,(LEN(L6)-(FIND(".",L6))))</f>
        <v>#VALUE!</v>
      </c>
      <c r="M5" s="219"/>
      <c r="AL5" s="60" t="s">
        <v>5646</v>
      </c>
      <c r="AZ5" s="60" t="s">
        <v>5647</v>
      </c>
    </row>
    <row r="6" spans="1:65">
      <c r="G6" s="3" t="s">
        <v>90</v>
      </c>
      <c r="H6" s="476" t="s">
        <v>4458</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db_custscience_interns.SUMMARY_of_DB_CUSTBASE_PRODREFRESH_ods_plcc_cardholder_t_distinct_values_table_stats;</v>
      </c>
      <c r="BE8" s="209" t="str">
        <f>"select * from db_custscience_interns.SUMMARY_of_"&amp;$H$4&amp;"_"&amp;$H$5&amp;"_null_value_count_table_stats ;"</f>
        <v>select * from db_custscience_interns.SUMMARY_of_DB_CUSTBASE_PRODREFRESH_ods_plcc_cardholder_t_null_value_count_table_stats ;</v>
      </c>
    </row>
    <row r="9" spans="1:65">
      <c r="A9" t="s">
        <v>5669</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DB_CUSTBASE_PRODREFRESH.ods_plcc_cardholder_t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db_custscience_interns.SUMMARY_of_DB_CUSTBASE_PRODREFRESH_ods_plcc_cardholder_t_distinct_values_table_stats (col_id int, distinct_values bigint) Row format delimited Fields terminated by '\t' Lines terminated by '\n'  Stored as textfile ;</v>
      </c>
      <c r="AZ11" s="209" t="str">
        <f>"from "&amp;$H$6</f>
        <v>from DB_CUSTBASE_PRODREFRESH.ods_plcc_cardholder_t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db_custscience_interns.SUMMARY_of_DB_CUSTBASE_PRODREFRESH_ods_plcc_cardholder_t_null_value_count_table_stats (col_id int, null_value_count bigint) Row format delimited Fields terminated by '\t' Lines terminated by '\n'  Stored as textfile ;</v>
      </c>
      <c r="BE11" s="212" t="s">
        <v>2</v>
      </c>
    </row>
    <row r="12" spans="1:65">
      <c r="A12" t="s">
        <v>5670</v>
      </c>
      <c r="B12" s="16" t="str">
        <f t="shared" ref="B12:B38" si="0">TRIM(A12)</f>
        <v>account_market_status string                                  </v>
      </c>
      <c r="C12" s="20">
        <f>SEARCH(" ",B12)</f>
        <v>22</v>
      </c>
      <c r="D12" s="20">
        <f>IFERROR(SEARCH(" ",B12,C12+1),0)</f>
        <v>29</v>
      </c>
      <c r="E12" s="20">
        <f>LEN(B12)</f>
        <v>62</v>
      </c>
      <c r="F12" s="20"/>
      <c r="G12" s="16" t="str">
        <f t="shared" ref="G12:G38" si="1">UPPER(LEFT(B12,C12-1))</f>
        <v>ACCOUNT_MARKET_STATUS</v>
      </c>
      <c r="H12" s="16" t="str">
        <f t="shared" ref="H12:H38" si="2">TRIM(RIGHT(A12,LEN(A12) - (C12+1)))</f>
        <v>string                                  </v>
      </c>
      <c r="I12" s="246">
        <v>1</v>
      </c>
      <c r="J12" s="260">
        <f t="shared" ref="J12:J38" si="3">VLOOKUP($I12,$AR:$AS,2,FALSE)</f>
        <v>4</v>
      </c>
      <c r="K12" s="260">
        <f t="shared" ref="K12:K38" si="4">VLOOKUP($I12,$BF:$BG,2,FALSE)</f>
        <v>2246921</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38"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db_custscience_interns.col_1_DB_CUSTBASE_PRODREFRESH_ods_plcc_cardholder_t_distinct_values_table_stats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db_custscience_interns.col_1_DB_CUSTBASE_PRODREFRESH_ods_plcc_cardholder_t_distinct_values_table_stats select '1' as col_id, count (distinct ACCOUNT_MARKET_STATUS) as distinct_values</v>
      </c>
      <c r="AO12" s="16" t="str">
        <f t="shared" ref="AO12:AO38"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db_custscience_interns.SUMMARY_of_DB_CUSTBASE_PRODREFRESH_ods_plcc_cardholder_t_distinct_values_table_stats select col_id, distinct_values from db_custscience_interns.col_1_DB_CUSTBASE_PRODREFRESH_ods_plcc_cardholder_t_distinct_values_table_stats ;</v>
      </c>
      <c r="AQ12" s="212" t="s">
        <v>5671</v>
      </c>
      <c r="AR12" s="212">
        <v>1</v>
      </c>
      <c r="AS12" s="212">
        <v>4</v>
      </c>
      <c r="AU12" s="16" t="str">
        <f t="shared" ref="AU12:AU38" si="7">"drop table db_custscience_interns."&amp;$AH12&amp;"_"&amp;$H$4&amp;"_"&amp;$H$5&amp;"_distinct_values_table_stats;"</f>
        <v>drop table db_custscience_interns.col_1_DB_CUSTBASE_PRODREFRESH_ods_plcc_cardholder_t_distinct_values_table_stats;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db_custscience_interns.col_1_DB_CUSTBASE_PRODREFRESH_ods_plcc_cardholder_t_null_value_count_table_stats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(sskey) as null_value_count where "&amp;$G12&amp;" IS NULL "</f>
        <v xml:space="preserve">insert into table db_custscience_interns.col_1_DB_CUSTBASE_PRODREFRESH_ods_plcc_cardholder_t_null_value_count_table_stats select '1' as col_id, count (sskey) as null_value_count where ACCOUNT_MARKET_STATUS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db_custscience_interns.SUMMARY_of_DB_CUSTBASE_PRODREFRESH_ods_plcc_cardholder_t_null_value_count_table_stats select col_id, null_value_count from db_custscience_interns.col_1_DB_CUSTBASE_PRODREFRESH_ods_plcc_cardholder_t_null_value_count_table_stats ;</v>
      </c>
      <c r="BE12" s="212" t="s">
        <v>5649</v>
      </c>
      <c r="BF12" s="212">
        <v>1</v>
      </c>
      <c r="BG12" s="212">
        <v>2246921</v>
      </c>
      <c r="BI12" s="16" t="str">
        <f>"drop table db_custscience_interns."&amp;$AH12&amp;"_"&amp;$H$4&amp;"_"&amp;$H$5&amp;"_null_value_count_table_stats ;"</f>
        <v>drop table db_custscience_interns.col_1_DB_CUSTBASE_PRODREFRESH_ods_plcc_cardholder_t_null_value_count_table_stats ;</v>
      </c>
    </row>
    <row r="13" spans="1:65">
      <c r="A13" t="s">
        <v>5216</v>
      </c>
      <c r="B13" s="16" t="str">
        <f t="shared" si="0"/>
        <v>brand               string                                  </v>
      </c>
      <c r="C13" s="20">
        <f t="shared" ref="C13:C38" si="8">SEARCH(" ",B13)</f>
        <v>6</v>
      </c>
      <c r="D13" s="20">
        <f t="shared" ref="D13:D38" si="9">IFERROR(SEARCH(" ",B13,C13+1),0)</f>
        <v>8</v>
      </c>
      <c r="E13" s="20"/>
      <c r="F13" s="20"/>
      <c r="G13" s="16" t="str">
        <f t="shared" si="1"/>
        <v>BRAND</v>
      </c>
      <c r="H13" s="16" t="str">
        <f t="shared" si="2"/>
        <v>            string                                  </v>
      </c>
      <c r="I13" s="246">
        <v>2</v>
      </c>
      <c r="J13" s="260">
        <f t="shared" si="3"/>
        <v>4</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38" si="10">"col_"&amp;I13</f>
        <v>col_2</v>
      </c>
      <c r="AI13" s="196" t="str">
        <f t="shared" si="5"/>
        <v>create table db_custscience_interns.col_2_DB_CUSTBASE_PRODREFRESH_ods_plcc_cardholder_t_distinct_values_table_stats (col_id int, distinct_values bigint) Row format delimited Fields terminated by '\t' Lines terminated by '\n'  Stored as textfile ;</v>
      </c>
      <c r="AL13" s="16" t="str">
        <f t="shared" ref="AL13:AL38" si="11">"insert into table "&amp;"db_custscience_interns."&amp;$AH13&amp;"_"&amp;$H$4&amp;"_"&amp;$H$5&amp;"_distinct_values_table_stats select "&amp;"'"&amp;$I13&amp;"'"&amp;" as col_id, count (distinct "&amp;$G13&amp;") as distinct_values"</f>
        <v>insert into table db_custscience_interns.col_2_DB_CUSTBASE_PRODREFRESH_ods_plcc_cardholder_t_distinct_values_table_stats select '2' as col_id, count (distinct BRAND) as distinct_values</v>
      </c>
      <c r="AO13" s="16" t="str">
        <f t="shared" si="6"/>
        <v>insert into table db_custscience_interns.SUMMARY_of_DB_CUSTBASE_PRODREFRESH_ods_plcc_cardholder_t_distinct_values_table_stats select col_id, distinct_values from db_custscience_interns.col_2_DB_CUSTBASE_PRODREFRESH_ods_plcc_cardholder_t_distinct_values_table_stats ;</v>
      </c>
      <c r="AQ13" s="212" t="s">
        <v>5374</v>
      </c>
      <c r="AR13" s="212">
        <v>2</v>
      </c>
      <c r="AS13" s="212">
        <v>4</v>
      </c>
      <c r="AU13" s="16" t="str">
        <f t="shared" si="7"/>
        <v>drop table db_custscience_interns.col_2_DB_CUSTBASE_PRODREFRESH_ods_plcc_cardholder_t_distinct_values_table_stats;</v>
      </c>
      <c r="AW13" s="16" t="str">
        <f t="shared" ref="AW13:AW38"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db_custscience_interns.col_2_DB_CUSTBASE_PRODREFRESH_ods_plcc_cardholder_t_null_value_count_table_stats (col_id int, null_value_count bigint) Row format delimited Fields terminated by '\t' Lines terminated by '\n'  Stored as textfile ;</v>
      </c>
      <c r="AZ13" s="16" t="str">
        <f t="shared" ref="AZ13:AZ38" si="13">"insert into table "&amp;"db_custscience_interns."&amp;$AH13&amp;"_"&amp;$H$4&amp;"_"&amp;$H$5&amp;"_null_value_count_table_stats select "&amp;"'"&amp;$I13&amp;"'"&amp;" as col_id, count (sskey) as null_value_count where "&amp;$G13&amp;" IS NULL "</f>
        <v xml:space="preserve">insert into table db_custscience_interns.col_2_DB_CUSTBASE_PRODREFRESH_ods_plcc_cardholder_t_null_value_count_table_stats select '2' as col_id, count (sskey) as null_value_count where BRAND IS NULL </v>
      </c>
      <c r="BC13" s="16" t="str">
        <f t="shared" ref="BC13:BC38"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db_custscience_interns.SUMMARY_of_DB_CUSTBASE_PRODREFRESH_ods_plcc_cardholder_t_null_value_count_table_stats select col_id, null_value_count from db_custscience_interns.col_2_DB_CUSTBASE_PRODREFRESH_ods_plcc_cardholder_t_null_value_count_table_stats ;</v>
      </c>
      <c r="BE13" s="212" t="s">
        <v>5225</v>
      </c>
      <c r="BF13" s="212">
        <v>2</v>
      </c>
      <c r="BG13" s="212">
        <v>0</v>
      </c>
      <c r="BI13" s="16" t="str">
        <f t="shared" ref="BI13:BI38" si="15">"drop table db_custscience_interns."&amp;$AH13&amp;"_"&amp;$H$4&amp;"_"&amp;$H$5&amp;"_null_value_count_table_stats ;"</f>
        <v>drop table db_custscience_interns.col_2_DB_CUSTBASE_PRODREFRESH_ods_plcc_cardholder_t_null_value_count_table_stats ;</v>
      </c>
    </row>
    <row r="14" spans="1:65">
      <c r="A14" t="s">
        <v>5300</v>
      </c>
      <c r="B14" s="16" t="str">
        <f t="shared" si="0"/>
        <v>brand_cd            bigint                                  </v>
      </c>
      <c r="C14" s="20">
        <f t="shared" si="8"/>
        <v>10</v>
      </c>
      <c r="D14" s="20">
        <f t="shared" si="9"/>
        <v>12</v>
      </c>
      <c r="E14" s="20"/>
      <c r="F14" s="20"/>
      <c r="G14" s="16" t="str">
        <f t="shared" si="1"/>
        <v>BRAND_CD </v>
      </c>
      <c r="H14" s="16" t="str">
        <f t="shared" si="2"/>
        <v>        bigint                                  </v>
      </c>
      <c r="I14" s="246">
        <v>3</v>
      </c>
      <c r="J14" s="260">
        <f t="shared" si="3"/>
        <v>5</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db_custscience_interns.col_3_DB_CUSTBASE_PRODREFRESH_ods_plcc_cardholder_t_distinct_values_table_stats (col_id int, distinct_values bigint) Row format delimited Fields terminated by '\t' Lines terminated by '\n'  Stored as textfile ;</v>
      </c>
      <c r="AL14" s="16" t="str">
        <f t="shared" si="11"/>
        <v>insert into table db_custscience_interns.col_3_DB_CUSTBASE_PRODREFRESH_ods_plcc_cardholder_t_distinct_values_table_stats select '3' as col_id, count (distinct BRAND_CD ) as distinct_values</v>
      </c>
      <c r="AO14" s="16" t="str">
        <f t="shared" si="6"/>
        <v>insert into table db_custscience_interns.SUMMARY_of_DB_CUSTBASE_PRODREFRESH_ods_plcc_cardholder_t_distinct_values_table_stats select col_id, distinct_values from db_custscience_interns.col_3_DB_CUSTBASE_PRODREFRESH_ods_plcc_cardholder_t_distinct_values_table_stats ;</v>
      </c>
      <c r="AQ14" s="212" t="s">
        <v>5672</v>
      </c>
      <c r="AR14" s="212">
        <v>11</v>
      </c>
      <c r="AS14" s="212">
        <v>35029438</v>
      </c>
      <c r="AU14" s="16" t="str">
        <f t="shared" si="7"/>
        <v>drop table db_custscience_interns.col_3_DB_CUSTBASE_PRODREFRESH_ods_plcc_cardholder_t_distinct_values_table_stats;</v>
      </c>
      <c r="AW14" s="16" t="str">
        <f t="shared" si="12"/>
        <v>create table db_custscience_interns.col_3_DB_CUSTBASE_PRODREFRESH_ods_plcc_cardholder_t_null_value_count_table_stats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db_custscience_interns.col_3_DB_CUSTBASE_PRODREFRESH_ods_plcc_cardholder_t_null_value_count_table_stats select '3' as col_id, count (sskey) as null_value_count where BRAND_CD  IS NULL </v>
      </c>
      <c r="BC14" s="16" t="str">
        <f t="shared" si="14"/>
        <v>insert into table db_custscience_interns.SUMMARY_of_DB_CUSTBASE_PRODREFRESH_ods_plcc_cardholder_t_null_value_count_table_stats select col_id, null_value_count from db_custscience_interns.col_3_DB_CUSTBASE_PRODREFRESH_ods_plcc_cardholder_t_null_value_count_table_stats ;</v>
      </c>
      <c r="BE14" s="212" t="s">
        <v>5236</v>
      </c>
      <c r="BF14" s="212">
        <v>11</v>
      </c>
      <c r="BG14" s="212">
        <v>0</v>
      </c>
      <c r="BI14" s="16" t="str">
        <f t="shared" si="15"/>
        <v>drop table db_custscience_interns.col_3_DB_CUSTBASE_PRODREFRESH_ods_plcc_cardholder_t_null_value_count_table_stats ;</v>
      </c>
    </row>
    <row r="15" spans="1:65">
      <c r="A15" t="s">
        <v>5673</v>
      </c>
      <c r="B15" s="16" t="str">
        <f t="shared" si="0"/>
        <v>card_typ            string                                  </v>
      </c>
      <c r="C15" s="20">
        <f t="shared" si="8"/>
        <v>10</v>
      </c>
      <c r="D15" s="20">
        <f t="shared" si="9"/>
        <v>12</v>
      </c>
      <c r="E15" s="20"/>
      <c r="F15" s="20"/>
      <c r="G15" s="16" t="str">
        <f t="shared" si="1"/>
        <v>CARD_TYP </v>
      </c>
      <c r="H15" s="16" t="str">
        <f t="shared" si="2"/>
        <v>        string                                  </v>
      </c>
      <c r="I15" s="246">
        <v>4</v>
      </c>
      <c r="J15" s="260">
        <f t="shared" si="3"/>
        <v>8</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db_custscience_interns.col_4_DB_CUSTBASE_PRODREFRESH_ods_plcc_cardholder_t_distinct_values_table_stats (col_id int, distinct_values bigint) Row format delimited Fields terminated by '\t' Lines terminated by '\n'  Stored as textfile ;</v>
      </c>
      <c r="AL15" s="16" t="str">
        <f t="shared" si="11"/>
        <v>insert into table db_custscience_interns.col_4_DB_CUSTBASE_PRODREFRESH_ods_plcc_cardholder_t_distinct_values_table_stats select '4' as col_id, count (distinct CARD_TYP ) as distinct_values</v>
      </c>
      <c r="AO15" s="16" t="str">
        <f t="shared" si="6"/>
        <v>insert into table db_custscience_interns.SUMMARY_of_DB_CUSTBASE_PRODREFRESH_ods_plcc_cardholder_t_distinct_values_table_stats select col_id, distinct_values from db_custscience_interns.col_4_DB_CUSTBASE_PRODREFRESH_ods_plcc_cardholder_t_distinct_values_table_stats ;</v>
      </c>
      <c r="AQ15" s="212" t="s">
        <v>5674</v>
      </c>
      <c r="AR15" s="212">
        <v>12</v>
      </c>
      <c r="AS15" s="212">
        <v>19702950</v>
      </c>
      <c r="AU15" s="16" t="str">
        <f t="shared" si="7"/>
        <v>drop table db_custscience_interns.col_4_DB_CUSTBASE_PRODREFRESH_ods_plcc_cardholder_t_distinct_values_table_stats;</v>
      </c>
      <c r="AW15" s="16" t="str">
        <f t="shared" si="12"/>
        <v>create table db_custscience_interns.col_4_DB_CUSTBASE_PRODREFRESH_ods_plcc_cardholder_t_null_value_count_table_stats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db_custscience_interns.col_4_DB_CUSTBASE_PRODREFRESH_ods_plcc_cardholder_t_null_value_count_table_stats select '4' as col_id, count (sskey) as null_value_count where CARD_TYP  IS NULL </v>
      </c>
      <c r="BC15" s="16" t="str">
        <f t="shared" si="14"/>
        <v>insert into table db_custscience_interns.SUMMARY_of_DB_CUSTBASE_PRODREFRESH_ods_plcc_cardholder_t_null_value_count_table_stats select col_id, null_value_count from db_custscience_interns.col_4_DB_CUSTBASE_PRODREFRESH_ods_plcc_cardholder_t_null_value_count_table_stats ;</v>
      </c>
      <c r="BE15" s="212" t="s">
        <v>5651</v>
      </c>
      <c r="BF15" s="212">
        <v>12</v>
      </c>
      <c r="BG15" s="212">
        <v>32166841</v>
      </c>
      <c r="BI15" s="16" t="str">
        <f t="shared" si="15"/>
        <v>drop table db_custscience_interns.col_4_DB_CUSTBASE_PRODREFRESH_ods_plcc_cardholder_t_null_value_count_table_stats ;</v>
      </c>
    </row>
    <row r="16" spans="1:65">
      <c r="A16" t="s">
        <v>5675</v>
      </c>
      <c r="B16" s="16" t="str">
        <f t="shared" si="0"/>
        <v>cbcc_actv_dt        string                                  </v>
      </c>
      <c r="C16" s="20">
        <f t="shared" si="8"/>
        <v>14</v>
      </c>
      <c r="D16" s="20">
        <f t="shared" si="9"/>
        <v>16</v>
      </c>
      <c r="E16" s="20"/>
      <c r="F16" s="20"/>
      <c r="G16" s="16" t="str">
        <f t="shared" si="1"/>
        <v>CBCC_ACTV_DT </v>
      </c>
      <c r="H16" s="16" t="str">
        <f t="shared" si="2"/>
        <v>    string                                  </v>
      </c>
      <c r="I16" s="246">
        <v>5</v>
      </c>
      <c r="J16" s="260">
        <f t="shared" si="3"/>
        <v>3626</v>
      </c>
      <c r="K16" s="260">
        <f t="shared" si="4"/>
        <v>43847897</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db_custscience_interns.col_5_DB_CUSTBASE_PRODREFRESH_ods_plcc_cardholder_t_distinct_values_table_stats (col_id int, distinct_values bigint) Row format delimited Fields terminated by '\t' Lines terminated by '\n'  Stored as textfile ;</v>
      </c>
      <c r="AL16" s="16" t="str">
        <f t="shared" si="11"/>
        <v>insert into table db_custscience_interns.col_5_DB_CUSTBASE_PRODREFRESH_ods_plcc_cardholder_t_distinct_values_table_stats select '5' as col_id, count (distinct CBCC_ACTV_DT ) as distinct_values</v>
      </c>
      <c r="AO16" s="16" t="str">
        <f t="shared" si="6"/>
        <v>insert into table db_custscience_interns.SUMMARY_of_DB_CUSTBASE_PRODREFRESH_ods_plcc_cardholder_t_distinct_values_table_stats select col_id, distinct_values from db_custscience_interns.col_5_DB_CUSTBASE_PRODREFRESH_ods_plcc_cardholder_t_distinct_values_table_stats ;</v>
      </c>
      <c r="AQ16" s="212" t="s">
        <v>5676</v>
      </c>
      <c r="AR16" s="212">
        <v>13</v>
      </c>
      <c r="AS16" s="212">
        <v>5808</v>
      </c>
      <c r="AU16" s="16" t="str">
        <f t="shared" si="7"/>
        <v>drop table db_custscience_interns.col_5_DB_CUSTBASE_PRODREFRESH_ods_plcc_cardholder_t_distinct_values_table_stats;</v>
      </c>
      <c r="AW16" s="16" t="str">
        <f t="shared" si="12"/>
        <v>create table db_custscience_interns.col_5_DB_CUSTBASE_PRODREFRESH_ods_plcc_cardholder_t_null_value_count_table_stats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db_custscience_interns.col_5_DB_CUSTBASE_PRODREFRESH_ods_plcc_cardholder_t_null_value_count_table_stats select '5' as col_id, count (sskey) as null_value_count where CBCC_ACTV_DT  IS NULL </v>
      </c>
      <c r="BC16" s="16" t="str">
        <f t="shared" si="14"/>
        <v>insert into table db_custscience_interns.SUMMARY_of_DB_CUSTBASE_PRODREFRESH_ods_plcc_cardholder_t_null_value_count_table_stats select col_id, null_value_count from db_custscience_interns.col_5_DB_CUSTBASE_PRODREFRESH_ods_plcc_cardholder_t_null_value_count_table_stats ;</v>
      </c>
      <c r="BE16" s="212" t="s">
        <v>5653</v>
      </c>
      <c r="BF16" s="212">
        <v>13</v>
      </c>
      <c r="BG16" s="212">
        <v>22508669</v>
      </c>
      <c r="BI16" s="16" t="str">
        <f t="shared" si="15"/>
        <v>drop table db_custscience_interns.col_5_DB_CUSTBASE_PRODREFRESH_ods_plcc_cardholder_t_null_value_count_table_stats ;</v>
      </c>
    </row>
    <row r="17" spans="1:61">
      <c r="A17" t="s">
        <v>5677</v>
      </c>
      <c r="B17" s="16" t="str">
        <f t="shared" si="0"/>
        <v>channel_preference  string                                  </v>
      </c>
      <c r="C17" s="20">
        <f t="shared" si="8"/>
        <v>20</v>
      </c>
      <c r="D17" s="20">
        <f t="shared" si="9"/>
        <v>27</v>
      </c>
      <c r="E17" s="20"/>
      <c r="F17" s="20"/>
      <c r="G17" s="16" t="str">
        <f t="shared" si="1"/>
        <v>CHANNEL_PREFERENCE </v>
      </c>
      <c r="H17" s="16" t="str">
        <f t="shared" si="2"/>
        <v>tring                                  </v>
      </c>
      <c r="I17" s="246">
        <v>6</v>
      </c>
      <c r="J17" s="260">
        <f t="shared" si="3"/>
        <v>8</v>
      </c>
      <c r="K17" s="260">
        <f t="shared" si="4"/>
        <v>2247185</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db_custscience_interns.col_6_DB_CUSTBASE_PRODREFRESH_ods_plcc_cardholder_t_distinct_values_table_stats (col_id int, distinct_values bigint) Row format delimited Fields terminated by '\t' Lines terminated by '\n'  Stored as textfile ;</v>
      </c>
      <c r="AL17" s="16" t="str">
        <f t="shared" si="11"/>
        <v>insert into table db_custscience_interns.col_6_DB_CUSTBASE_PRODREFRESH_ods_plcc_cardholder_t_distinct_values_table_stats select '6' as col_id, count (distinct CHANNEL_PREFERENCE ) as distinct_values</v>
      </c>
      <c r="AO17" s="16" t="str">
        <f t="shared" si="6"/>
        <v>insert into table db_custscience_interns.SUMMARY_of_DB_CUSTBASE_PRODREFRESH_ods_plcc_cardholder_t_distinct_values_table_stats select col_id, distinct_values from db_custscience_interns.col_6_DB_CUSTBASE_PRODREFRESH_ods_plcc_cardholder_t_distinct_values_table_stats ;</v>
      </c>
      <c r="AQ17" s="212" t="s">
        <v>5678</v>
      </c>
      <c r="AR17" s="212">
        <v>14</v>
      </c>
      <c r="AS17" s="212">
        <v>12</v>
      </c>
      <c r="AU17" s="16" t="str">
        <f t="shared" si="7"/>
        <v>drop table db_custscience_interns.col_6_DB_CUSTBASE_PRODREFRESH_ods_plcc_cardholder_t_distinct_values_table_stats;</v>
      </c>
      <c r="AW17" s="16" t="str">
        <f t="shared" si="12"/>
        <v>create table db_custscience_interns.col_6_DB_CUSTBASE_PRODREFRESH_ods_plcc_cardholder_t_null_value_count_table_stats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db_custscience_interns.col_6_DB_CUSTBASE_PRODREFRESH_ods_plcc_cardholder_t_null_value_count_table_stats select '6' as col_id, count (sskey) as null_value_count where CHANNEL_PREFERENCE  IS NULL </v>
      </c>
      <c r="BC17" s="16" t="str">
        <f t="shared" si="14"/>
        <v>insert into table db_custscience_interns.SUMMARY_of_DB_CUSTBASE_PRODREFRESH_ods_plcc_cardholder_t_null_value_count_table_stats select col_id, null_value_count from db_custscience_interns.col_6_DB_CUSTBASE_PRODREFRESH_ods_plcc_cardholder_t_null_value_count_table_stats ;</v>
      </c>
      <c r="BE17" s="212" t="s">
        <v>5268</v>
      </c>
      <c r="BF17" s="212">
        <v>14</v>
      </c>
      <c r="BG17" s="212">
        <v>0</v>
      </c>
      <c r="BI17" s="16" t="str">
        <f t="shared" si="15"/>
        <v>drop table db_custscience_interns.col_6_DB_CUSTBASE_PRODREFRESH_ods_plcc_cardholder_t_null_value_count_table_stats ;</v>
      </c>
    </row>
    <row r="18" spans="1:61">
      <c r="A18" t="s">
        <v>5679</v>
      </c>
      <c r="B18" s="16" t="str">
        <f t="shared" si="0"/>
        <v>channel_preference_date_change string                                  </v>
      </c>
      <c r="C18" s="20">
        <f t="shared" si="8"/>
        <v>31</v>
      </c>
      <c r="D18" s="20">
        <f t="shared" si="9"/>
        <v>38</v>
      </c>
      <c r="E18" s="20"/>
      <c r="F18" s="20"/>
      <c r="G18" s="16" t="str">
        <f t="shared" si="1"/>
        <v>CHANNEL_PREFERENCE_DATE_CHANGE</v>
      </c>
      <c r="H18" s="16" t="str">
        <f t="shared" si="2"/>
        <v>string                                  </v>
      </c>
      <c r="I18" s="246">
        <v>7</v>
      </c>
      <c r="J18" s="260">
        <f t="shared" si="3"/>
        <v>119</v>
      </c>
      <c r="K18" s="260">
        <f t="shared" si="4"/>
        <v>2247185</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db_custscience_interns.col_7_DB_CUSTBASE_PRODREFRESH_ods_plcc_cardholder_t_distinct_values_table_stats (col_id int, distinct_values bigint) Row format delimited Fields terminated by '\t' Lines terminated by '\n'  Stored as textfile ;</v>
      </c>
      <c r="AL18" s="16" t="str">
        <f t="shared" si="11"/>
        <v>insert into table db_custscience_interns.col_7_DB_CUSTBASE_PRODREFRESH_ods_plcc_cardholder_t_distinct_values_table_stats select '7' as col_id, count (distinct CHANNEL_PREFERENCE_DATE_CHANGE) as distinct_values</v>
      </c>
      <c r="AO18" s="16" t="str">
        <f t="shared" si="6"/>
        <v>insert into table db_custscience_interns.SUMMARY_of_DB_CUSTBASE_PRODREFRESH_ods_plcc_cardholder_t_distinct_values_table_stats select col_id, distinct_values from db_custscience_interns.col_7_DB_CUSTBASE_PRODREFRESH_ods_plcc_cardholder_t_distinct_values_table_stats ;</v>
      </c>
      <c r="AQ18" s="212" t="s">
        <v>5680</v>
      </c>
      <c r="AR18" s="212">
        <v>15</v>
      </c>
      <c r="AS18" s="212">
        <v>32274214</v>
      </c>
      <c r="AU18" s="16" t="str">
        <f t="shared" si="7"/>
        <v>drop table db_custscience_interns.col_7_DB_CUSTBASE_PRODREFRESH_ods_plcc_cardholder_t_distinct_values_table_stats;</v>
      </c>
      <c r="AW18" s="16" t="str">
        <f t="shared" si="12"/>
        <v>create table db_custscience_interns.col_7_DB_CUSTBASE_PRODREFRESH_ods_plcc_cardholder_t_null_value_count_table_stats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db_custscience_interns.col_7_DB_CUSTBASE_PRODREFRESH_ods_plcc_cardholder_t_null_value_count_table_stats select '7' as col_id, count (sskey) as null_value_count where CHANNEL_PREFERENCE_DATE_CHANGE IS NULL </v>
      </c>
      <c r="BC18" s="16" t="str">
        <f t="shared" si="14"/>
        <v>insert into table db_custscience_interns.SUMMARY_of_DB_CUSTBASE_PRODREFRESH_ods_plcc_cardholder_t_null_value_count_table_stats select col_id, null_value_count from db_custscience_interns.col_7_DB_CUSTBASE_PRODREFRESH_ods_plcc_cardholder_t_null_value_count_table_stats ;</v>
      </c>
      <c r="BE18" s="212" t="s">
        <v>5656</v>
      </c>
      <c r="BF18" s="212">
        <v>15</v>
      </c>
      <c r="BG18" s="212">
        <v>58209</v>
      </c>
      <c r="BI18" s="16" t="str">
        <f t="shared" si="15"/>
        <v>drop table db_custscience_interns.col_7_DB_CUSTBASE_PRODREFRESH_ods_plcc_cardholder_t_null_value_count_table_stats ;</v>
      </c>
    </row>
    <row r="19" spans="1:61">
      <c r="A19" t="s">
        <v>5681</v>
      </c>
      <c r="B19" s="16" t="str">
        <f t="shared" si="0"/>
        <v>cobrnd_rsn_cd       string                                  </v>
      </c>
      <c r="C19" s="20">
        <f t="shared" si="8"/>
        <v>14</v>
      </c>
      <c r="D19" s="20">
        <f t="shared" si="9"/>
        <v>16</v>
      </c>
      <c r="E19" s="20"/>
      <c r="F19" s="20"/>
      <c r="G19" s="16" t="str">
        <f t="shared" si="1"/>
        <v>COBRND_RSN_CD</v>
      </c>
      <c r="H19" s="16" t="str">
        <f t="shared" si="2"/>
        <v>    string                                  </v>
      </c>
      <c r="I19" s="246">
        <v>8</v>
      </c>
      <c r="J19" s="260">
        <f t="shared" si="3"/>
        <v>1</v>
      </c>
      <c r="K19" s="260">
        <f t="shared" si="4"/>
        <v>52994779</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db_custscience_interns.col_8_DB_CUSTBASE_PRODREFRESH_ods_plcc_cardholder_t_distinct_values_table_stats (col_id int, distinct_values bigint) Row format delimited Fields terminated by '\t' Lines terminated by '\n'  Stored as textfile ;</v>
      </c>
      <c r="AL19" s="16" t="str">
        <f t="shared" si="11"/>
        <v>insert into table db_custscience_interns.col_8_DB_CUSTBASE_PRODREFRESH_ods_plcc_cardholder_t_distinct_values_table_stats select '8' as col_id, count (distinct COBRND_RSN_CD) as distinct_values</v>
      </c>
      <c r="AO19" s="16" t="str">
        <f t="shared" si="6"/>
        <v>insert into table db_custscience_interns.SUMMARY_of_DB_CUSTBASE_PRODREFRESH_ods_plcc_cardholder_t_distinct_values_table_stats select col_id, distinct_values from db_custscience_interns.col_8_DB_CUSTBASE_PRODREFRESH_ods_plcc_cardholder_t_distinct_values_table_stats ;</v>
      </c>
      <c r="AQ19" s="212" t="s">
        <v>5682</v>
      </c>
      <c r="AR19" s="212">
        <v>16</v>
      </c>
      <c r="AS19" s="212">
        <v>2551</v>
      </c>
      <c r="AU19" s="16" t="str">
        <f t="shared" si="7"/>
        <v>drop table db_custscience_interns.col_8_DB_CUSTBASE_PRODREFRESH_ods_plcc_cardholder_t_distinct_values_table_stats;</v>
      </c>
      <c r="AW19" s="16" t="str">
        <f t="shared" si="12"/>
        <v>create table db_custscience_interns.col_8_DB_CUSTBASE_PRODREFRESH_ods_plcc_cardholder_t_null_value_count_table_stats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db_custscience_interns.col_8_DB_CUSTBASE_PRODREFRESH_ods_plcc_cardholder_t_null_value_count_table_stats select '8' as col_id, count (sskey) as null_value_count where COBRND_RSN_CD IS NULL </v>
      </c>
      <c r="BC19" s="16" t="str">
        <f t="shared" si="14"/>
        <v>insert into table db_custscience_interns.SUMMARY_of_DB_CUSTBASE_PRODREFRESH_ods_plcc_cardholder_t_null_value_count_table_stats select col_id, null_value_count from db_custscience_interns.col_8_DB_CUSTBASE_PRODREFRESH_ods_plcc_cardholder_t_null_value_count_table_stats ;</v>
      </c>
      <c r="BE19" s="212" t="s">
        <v>5395</v>
      </c>
      <c r="BF19" s="212">
        <v>16</v>
      </c>
      <c r="BG19" s="212">
        <v>0</v>
      </c>
      <c r="BI19" s="16" t="str">
        <f t="shared" si="15"/>
        <v>drop table db_custscience_interns.col_8_DB_CUSTBASE_PRODREFRESH_ods_plcc_cardholder_t_null_value_count_table_stats ;</v>
      </c>
    </row>
    <row r="20" spans="1:61">
      <c r="A20" t="s">
        <v>5311</v>
      </c>
      <c r="B20" s="16" t="str">
        <f t="shared" si="0"/>
        <v>country             string                                  </v>
      </c>
      <c r="C20" s="20">
        <f t="shared" si="8"/>
        <v>8</v>
      </c>
      <c r="D20" s="20">
        <f t="shared" si="9"/>
        <v>10</v>
      </c>
      <c r="E20" s="20"/>
      <c r="F20" s="20"/>
      <c r="G20" s="16" t="str">
        <f t="shared" si="1"/>
        <v>COUNTRY</v>
      </c>
      <c r="H20" s="16" t="str">
        <f t="shared" si="2"/>
        <v>          string                                  </v>
      </c>
      <c r="I20" s="246">
        <v>9</v>
      </c>
      <c r="J20" s="260">
        <f t="shared" si="3"/>
        <v>2</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db_custscience_interns.col_9_DB_CUSTBASE_PRODREFRESH_ods_plcc_cardholder_t_distinct_values_table_stats (col_id int, distinct_values bigint) Row format delimited Fields terminated by '\t' Lines terminated by '\n'  Stored as textfile ;</v>
      </c>
      <c r="AL20" s="16" t="str">
        <f t="shared" si="11"/>
        <v>insert into table db_custscience_interns.col_9_DB_CUSTBASE_PRODREFRESH_ods_plcc_cardholder_t_distinct_values_table_stats select '9' as col_id, count (distinct COUNTRY) as distinct_values</v>
      </c>
      <c r="AO20" s="16" t="str">
        <f t="shared" si="6"/>
        <v>insert into table db_custscience_interns.SUMMARY_of_DB_CUSTBASE_PRODREFRESH_ods_plcc_cardholder_t_distinct_values_table_stats select col_id, distinct_values from db_custscience_interns.col_9_DB_CUSTBASE_PRODREFRESH_ods_plcc_cardholder_t_distinct_values_table_stats ;</v>
      </c>
      <c r="AQ20" s="212" t="s">
        <v>5683</v>
      </c>
      <c r="AR20" s="212">
        <v>17</v>
      </c>
      <c r="AS20" s="212">
        <v>2</v>
      </c>
      <c r="AU20" s="16" t="str">
        <f t="shared" si="7"/>
        <v>drop table db_custscience_interns.col_9_DB_CUSTBASE_PRODREFRESH_ods_plcc_cardholder_t_distinct_values_table_stats;</v>
      </c>
      <c r="AW20" s="16" t="str">
        <f t="shared" si="12"/>
        <v>create table db_custscience_interns.col_9_DB_CUSTBASE_PRODREFRESH_ods_plcc_cardholder_t_null_value_count_table_stats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db_custscience_interns.col_9_DB_CUSTBASE_PRODREFRESH_ods_plcc_cardholder_t_null_value_count_table_stats select '9' as col_id, count (sskey) as null_value_count where COUNTRY IS NULL </v>
      </c>
      <c r="BC20" s="16" t="str">
        <f t="shared" si="14"/>
        <v>insert into table db_custscience_interns.SUMMARY_of_DB_CUSTBASE_PRODREFRESH_ods_plcc_cardholder_t_null_value_count_table_stats select col_id, null_value_count from db_custscience_interns.col_9_DB_CUSTBASE_PRODREFRESH_ods_plcc_cardholder_t_null_value_count_table_stats ;</v>
      </c>
      <c r="BE20" s="212" t="s">
        <v>5659</v>
      </c>
      <c r="BF20" s="212">
        <v>17</v>
      </c>
      <c r="BG20" s="212">
        <v>36349949</v>
      </c>
      <c r="BI20" s="16" t="str">
        <f t="shared" si="15"/>
        <v>drop table db_custscience_interns.col_9_DB_CUSTBASE_PRODREFRESH_ods_plcc_cardholder_t_null_value_count_table_stats ;</v>
      </c>
    </row>
    <row r="21" spans="1:61">
      <c r="A21" t="s">
        <v>5392</v>
      </c>
      <c r="B21" s="16" t="str">
        <f t="shared" si="0"/>
        <v>cr_crd_nbr_key      bigint                                  </v>
      </c>
      <c r="C21" s="20">
        <f t="shared" si="8"/>
        <v>16</v>
      </c>
      <c r="D21" s="20">
        <f t="shared" si="9"/>
        <v>18</v>
      </c>
      <c r="E21" s="20"/>
      <c r="F21" s="20"/>
      <c r="G21" s="16" t="str">
        <f t="shared" si="1"/>
        <v>CR_CRD_NBR_KEY </v>
      </c>
      <c r="H21" s="16" t="str">
        <f t="shared" si="2"/>
        <v>  bigint                                  </v>
      </c>
      <c r="I21" s="246">
        <v>10</v>
      </c>
      <c r="J21" s="260">
        <f t="shared" si="3"/>
        <v>56055985</v>
      </c>
      <c r="K21" s="260">
        <f t="shared" si="4"/>
        <v>203851</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db_custscience_interns.col_10_DB_CUSTBASE_PRODREFRESH_ods_plcc_cardholder_t_distinct_values_table_stats (col_id int, distinct_values bigint) Row format delimited Fields terminated by '\t' Lines terminated by '\n'  Stored as textfile ;</v>
      </c>
      <c r="AL21" s="16" t="str">
        <f t="shared" si="11"/>
        <v>insert into table db_custscience_interns.col_10_DB_CUSTBASE_PRODREFRESH_ods_plcc_cardholder_t_distinct_values_table_stats select '10' as col_id, count (distinct CR_CRD_NBR_KEY ) as distinct_values</v>
      </c>
      <c r="AO21" s="16" t="str">
        <f t="shared" si="6"/>
        <v>insert into table db_custscience_interns.SUMMARY_of_DB_CUSTBASE_PRODREFRESH_ods_plcc_cardholder_t_distinct_values_table_stats select col_id, distinct_values from db_custscience_interns.col_10_DB_CUSTBASE_PRODREFRESH_ods_plcc_cardholder_t_distinct_values_table_stats ;</v>
      </c>
      <c r="AQ21" s="212" t="s">
        <v>5684</v>
      </c>
      <c r="AR21" s="212">
        <v>18</v>
      </c>
      <c r="AS21" s="212">
        <v>6999</v>
      </c>
      <c r="AU21" s="16" t="str">
        <f t="shared" si="7"/>
        <v>drop table db_custscience_interns.col_10_DB_CUSTBASE_PRODREFRESH_ods_plcc_cardholder_t_distinct_values_table_stats;</v>
      </c>
      <c r="AW21" s="16" t="str">
        <f t="shared" si="12"/>
        <v>create table db_custscience_interns.col_10_DB_CUSTBASE_PRODREFRESH_ods_plcc_cardholder_t_null_value_count_table_stats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db_custscience_interns.col_10_DB_CUSTBASE_PRODREFRESH_ods_plcc_cardholder_t_null_value_count_table_stats select '10' as col_id, count (sskey) as null_value_count where CR_CRD_NBR_KEY  IS NULL </v>
      </c>
      <c r="BC21" s="16" t="str">
        <f t="shared" si="14"/>
        <v>insert into table db_custscience_interns.SUMMARY_of_DB_CUSTBASE_PRODREFRESH_ods_plcc_cardholder_t_null_value_count_table_stats select col_id, null_value_count from db_custscience_interns.col_10_DB_CUSTBASE_PRODREFRESH_ods_plcc_cardholder_t_null_value_count_table_stats ;</v>
      </c>
      <c r="BE21" s="212" t="s">
        <v>5661</v>
      </c>
      <c r="BF21" s="212">
        <v>18</v>
      </c>
      <c r="BG21" s="212">
        <v>907686</v>
      </c>
      <c r="BI21" s="16" t="str">
        <f t="shared" si="15"/>
        <v>drop table db_custscience_interns.col_10_DB_CUSTBASE_PRODREFRESH_ods_plcc_cardholder_t_null_value_count_table_stats ;</v>
      </c>
    </row>
    <row r="22" spans="1:61">
      <c r="A22" t="s">
        <v>5227</v>
      </c>
      <c r="B22" s="16" t="str">
        <f t="shared" si="0"/>
        <v>customer_key        bigint                                  </v>
      </c>
      <c r="C22" s="20">
        <f t="shared" si="8"/>
        <v>14</v>
      </c>
      <c r="D22" s="20">
        <f t="shared" si="9"/>
        <v>16</v>
      </c>
      <c r="E22" s="20"/>
      <c r="F22" s="20"/>
      <c r="G22" s="16" t="str">
        <f t="shared" si="1"/>
        <v>CUSTOMER_KEY </v>
      </c>
      <c r="H22" s="16" t="str">
        <f t="shared" si="2"/>
        <v>    bigint                                  </v>
      </c>
      <c r="I22" s="246">
        <v>11</v>
      </c>
      <c r="J22" s="260">
        <f t="shared" si="3"/>
        <v>35029438</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db_custscience_interns.col_11_DB_CUSTBASE_PRODREFRESH_ods_plcc_cardholder_t_distinct_values_table_stats (col_id int, distinct_values bigint) Row format delimited Fields terminated by '\t' Lines terminated by '\n'  Stored as textfile ;</v>
      </c>
      <c r="AL22" s="16" t="str">
        <f t="shared" si="11"/>
        <v>insert into table db_custscience_interns.col_11_DB_CUSTBASE_PRODREFRESH_ods_plcc_cardholder_t_distinct_values_table_stats select '11' as col_id, count (distinct CUSTOMER_KEY ) as distinct_values</v>
      </c>
      <c r="AO22" s="16" t="str">
        <f t="shared" si="6"/>
        <v>insert into table db_custscience_interns.SUMMARY_of_DB_CUSTBASE_PRODREFRESH_ods_plcc_cardholder_t_distinct_values_table_stats select col_id, distinct_values from db_custscience_interns.col_11_DB_CUSTBASE_PRODREFRESH_ods_plcc_cardholder_t_distinct_values_table_stats ;</v>
      </c>
      <c r="AQ22" s="212" t="s">
        <v>5685</v>
      </c>
      <c r="AR22" s="212">
        <v>19</v>
      </c>
      <c r="AS22" s="212">
        <v>6</v>
      </c>
      <c r="AU22" s="16" t="str">
        <f t="shared" si="7"/>
        <v>drop table db_custscience_interns.col_11_DB_CUSTBASE_PRODREFRESH_ods_plcc_cardholder_t_distinct_values_table_stats;</v>
      </c>
      <c r="AW22" s="16" t="str">
        <f t="shared" si="12"/>
        <v>create table db_custscience_interns.col_11_DB_CUSTBASE_PRODREFRESH_ods_plcc_cardholder_t_null_value_count_table_stats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db_custscience_interns.col_11_DB_CUSTBASE_PRODREFRESH_ods_plcc_cardholder_t_null_value_count_table_stats select '11' as col_id, count (sskey) as null_value_count where CUSTOMER_KEY  IS NULL </v>
      </c>
      <c r="BC22" s="16" t="str">
        <f t="shared" si="14"/>
        <v>insert into table db_custscience_interns.SUMMARY_of_DB_CUSTBASE_PRODREFRESH_ods_plcc_cardholder_t_null_value_count_table_stats select col_id, null_value_count from db_custscience_interns.col_11_DB_CUSTBASE_PRODREFRESH_ods_plcc_cardholder_t_null_value_count_table_stats ;</v>
      </c>
      <c r="BE22" s="212" t="s">
        <v>5663</v>
      </c>
      <c r="BF22" s="212">
        <v>19</v>
      </c>
      <c r="BG22" s="212">
        <v>284696</v>
      </c>
      <c r="BI22" s="16" t="str">
        <f t="shared" si="15"/>
        <v>drop table db_custscience_interns.col_11_DB_CUSTBASE_PRODREFRESH_ods_plcc_cardholder_t_null_value_count_table_stats ;</v>
      </c>
    </row>
    <row r="23" spans="1:61">
      <c r="A23" t="s">
        <v>5444</v>
      </c>
      <c r="B23" s="16" t="str">
        <f t="shared" si="0"/>
        <v>email_key           bigint                                  </v>
      </c>
      <c r="C23" s="20">
        <f t="shared" si="8"/>
        <v>10</v>
      </c>
      <c r="D23" s="20">
        <f t="shared" si="9"/>
        <v>12</v>
      </c>
      <c r="E23" s="20"/>
      <c r="F23" s="20"/>
      <c r="G23" s="16" t="str">
        <f t="shared" si="1"/>
        <v>EMAIL_KEY</v>
      </c>
      <c r="H23" s="16" t="str">
        <f t="shared" si="2"/>
        <v>        bigint                                  </v>
      </c>
      <c r="I23" s="246">
        <v>12</v>
      </c>
      <c r="J23" s="260">
        <f t="shared" si="3"/>
        <v>19702950</v>
      </c>
      <c r="K23" s="260">
        <f t="shared" si="4"/>
        <v>32166841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db_custscience_interns.col_12_DB_CUSTBASE_PRODREFRESH_ods_plcc_cardholder_t_distinct_values_table_stats (col_id int, distinct_values bigint) Row format delimited Fields terminated by '\t' Lines terminated by '\n'  Stored as textfile ;</v>
      </c>
      <c r="AL23" s="16" t="str">
        <f t="shared" si="11"/>
        <v>insert into table db_custscience_interns.col_12_DB_CUSTBASE_PRODREFRESH_ods_plcc_cardholder_t_distinct_values_table_stats select '12' as col_id, count (distinct EMAIL_KEY) as distinct_values</v>
      </c>
      <c r="AO23" s="16" t="str">
        <f t="shared" si="6"/>
        <v>insert into table db_custscience_interns.SUMMARY_of_DB_CUSTBASE_PRODREFRESH_ods_plcc_cardholder_t_distinct_values_table_stats select col_id, distinct_values from db_custscience_interns.col_12_DB_CUSTBASE_PRODREFRESH_ods_plcc_cardholder_t_distinct_values_table_stats ;</v>
      </c>
      <c r="AQ23" s="212" t="s">
        <v>4686</v>
      </c>
      <c r="AR23" s="212">
        <v>20</v>
      </c>
      <c r="AS23" s="212">
        <v>0</v>
      </c>
      <c r="AU23" s="16" t="str">
        <f t="shared" si="7"/>
        <v>drop table db_custscience_interns.col_12_DB_CUSTBASE_PRODREFRESH_ods_plcc_cardholder_t_distinct_values_table_stats;</v>
      </c>
      <c r="AW23" s="16" t="str">
        <f t="shared" si="12"/>
        <v>create table db_custscience_interns.col_12_DB_CUSTBASE_PRODREFRESH_ods_plcc_cardholder_t_null_value_count_table_stats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db_custscience_interns.col_12_DB_CUSTBASE_PRODREFRESH_ods_plcc_cardholder_t_null_value_count_table_stats select '12' as col_id, count (sskey) as null_value_count where EMAIL_KEY IS NULL </v>
      </c>
      <c r="BC23" s="16" t="str">
        <f t="shared" si="14"/>
        <v>insert into table db_custscience_interns.SUMMARY_of_DB_CUSTBASE_PRODREFRESH_ods_plcc_cardholder_t_null_value_count_table_stats select col_id, null_value_count from db_custscience_interns.col_12_DB_CUSTBASE_PRODREFRESH_ods_plcc_cardholder_t_null_value_count_table_stats ;</v>
      </c>
      <c r="BE23" s="212" t="s">
        <v>5665</v>
      </c>
      <c r="BF23" s="212">
        <v>20</v>
      </c>
      <c r="BG23" s="212">
        <v>56259836</v>
      </c>
      <c r="BI23" s="16" t="str">
        <f t="shared" si="15"/>
        <v>drop table db_custscience_interns.col_12_DB_CUSTBASE_PRODREFRESH_ods_plcc_cardholder_t_null_value_count_table_stats ;</v>
      </c>
    </row>
    <row r="24" spans="1:61">
      <c r="A24" t="s">
        <v>5686</v>
      </c>
      <c r="B24" s="16" t="str">
        <f t="shared" si="0"/>
        <v>est_closed_dt       string                                  </v>
      </c>
      <c r="C24" s="20">
        <f t="shared" si="8"/>
        <v>14</v>
      </c>
      <c r="D24" s="20">
        <f t="shared" si="9"/>
        <v>16</v>
      </c>
      <c r="E24" s="20"/>
      <c r="F24" s="20"/>
      <c r="G24" s="16" t="str">
        <f t="shared" si="1"/>
        <v>EST_CLOSED_DT</v>
      </c>
      <c r="H24" s="16" t="str">
        <f t="shared" si="2"/>
        <v>    string                                  </v>
      </c>
      <c r="I24" s="246">
        <v>13</v>
      </c>
      <c r="J24" s="260">
        <f t="shared" si="3"/>
        <v>5808</v>
      </c>
      <c r="K24" s="260">
        <f t="shared" si="4"/>
        <v>22508669</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db_custscience_interns.col_13_DB_CUSTBASE_PRODREFRESH_ods_plcc_cardholder_t_distinct_values_table_stats (col_id int, distinct_values bigint) Row format delimited Fields terminated by '\t' Lines terminated by '\n'  Stored as textfile ;</v>
      </c>
      <c r="AL24" s="16" t="str">
        <f t="shared" si="11"/>
        <v>insert into table db_custscience_interns.col_13_DB_CUSTBASE_PRODREFRESH_ods_plcc_cardholder_t_distinct_values_table_stats select '13' as col_id, count (distinct EST_CLOSED_DT) as distinct_values</v>
      </c>
      <c r="AO24" s="16" t="str">
        <f t="shared" si="6"/>
        <v>insert into table db_custscience_interns.SUMMARY_of_DB_CUSTBASE_PRODREFRESH_ods_plcc_cardholder_t_distinct_values_table_stats select col_id, distinct_values from db_custscience_interns.col_13_DB_CUSTBASE_PRODREFRESH_ods_plcc_cardholder_t_distinct_values_table_stats ;</v>
      </c>
      <c r="AQ24" s="212" t="s">
        <v>5687</v>
      </c>
      <c r="AR24" s="212">
        <v>3</v>
      </c>
      <c r="AS24" s="212">
        <v>5</v>
      </c>
      <c r="AU24" s="16" t="str">
        <f t="shared" si="7"/>
        <v>drop table db_custscience_interns.col_13_DB_CUSTBASE_PRODREFRESH_ods_plcc_cardholder_t_distinct_values_table_stats;</v>
      </c>
      <c r="AW24" s="16" t="str">
        <f t="shared" si="12"/>
        <v>create table db_custscience_interns.col_13_DB_CUSTBASE_PRODREFRESH_ods_plcc_cardholder_t_null_value_count_table_stats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db_custscience_interns.col_13_DB_CUSTBASE_PRODREFRESH_ods_plcc_cardholder_t_null_value_count_table_stats select '13' as col_id, count (sskey) as null_value_count where EST_CLOSED_DT IS NULL </v>
      </c>
      <c r="BC24" s="16" t="str">
        <f t="shared" si="14"/>
        <v>insert into table db_custscience_interns.SUMMARY_of_DB_CUSTBASE_PRODREFRESH_ods_plcc_cardholder_t_null_value_count_table_stats select col_id, null_value_count from db_custscience_interns.col_13_DB_CUSTBASE_PRODREFRESH_ods_plcc_cardholder_t_null_value_count_table_stats ;</v>
      </c>
      <c r="BE24" s="212" t="s">
        <v>4697</v>
      </c>
      <c r="BF24" s="212">
        <v>3</v>
      </c>
      <c r="BG24" s="212">
        <v>0</v>
      </c>
      <c r="BI24" s="16" t="str">
        <f t="shared" si="15"/>
        <v>drop table db_custscience_interns.col_13_DB_CUSTBASE_PRODREFRESH_ods_plcc_cardholder_t_null_value_count_table_stats ;</v>
      </c>
    </row>
    <row r="25" spans="1:61">
      <c r="A25" t="s">
        <v>4710</v>
      </c>
      <c r="B25" s="16" t="str">
        <f t="shared" si="0"/>
        <v>flow_key            bigint                                  </v>
      </c>
      <c r="C25" s="20">
        <f t="shared" si="8"/>
        <v>10</v>
      </c>
      <c r="D25" s="20">
        <f t="shared" si="9"/>
        <v>12</v>
      </c>
      <c r="E25" s="20"/>
      <c r="F25" s="20"/>
      <c r="G25" s="16" t="str">
        <f t="shared" si="1"/>
        <v>FLOW_KEY </v>
      </c>
      <c r="H25" s="16" t="str">
        <f t="shared" si="2"/>
        <v>        bigint                                  </v>
      </c>
      <c r="I25" s="246">
        <v>14</v>
      </c>
      <c r="J25" s="260">
        <f t="shared" si="3"/>
        <v>12</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db_custscience_interns.col_14_DB_CUSTBASE_PRODREFRESH_ods_plcc_cardholder_t_distinct_values_table_stats (col_id int, distinct_values bigint) Row format delimited Fields terminated by '\t' Lines terminated by '\n'  Stored as textfile ;</v>
      </c>
      <c r="AL25" s="16" t="str">
        <f t="shared" si="11"/>
        <v>insert into table db_custscience_interns.col_14_DB_CUSTBASE_PRODREFRESH_ods_plcc_cardholder_t_distinct_values_table_stats select '14' as col_id, count (distinct FLOW_KEY ) as distinct_values</v>
      </c>
      <c r="AO25" s="16" t="str">
        <f t="shared" si="6"/>
        <v>insert into table db_custscience_interns.SUMMARY_of_DB_CUSTBASE_PRODREFRESH_ods_plcc_cardholder_t_distinct_values_table_stats select col_id, distinct_values from db_custscience_interns.col_14_DB_CUSTBASE_PRODREFRESH_ods_plcc_cardholder_t_distinct_values_table_stats ;</v>
      </c>
      <c r="AQ25" s="212" t="s">
        <v>5688</v>
      </c>
      <c r="AR25" s="212">
        <v>21</v>
      </c>
      <c r="AS25" s="212">
        <v>6</v>
      </c>
      <c r="AU25" s="16" t="str">
        <f t="shared" si="7"/>
        <v>drop table db_custscience_interns.col_14_DB_CUSTBASE_PRODREFRESH_ods_plcc_cardholder_t_distinct_values_table_stats;</v>
      </c>
      <c r="AW25" s="16" t="str">
        <f t="shared" si="12"/>
        <v>create table db_custscience_interns.col_14_DB_CUSTBASE_PRODREFRESH_ods_plcc_cardholder_t_null_value_count_table_stats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db_custscience_interns.col_14_DB_CUSTBASE_PRODREFRESH_ods_plcc_cardholder_t_null_value_count_table_stats select '14' as col_id, count (sskey) as null_value_count where FLOW_KEY  IS NULL </v>
      </c>
      <c r="BC25" s="16" t="str">
        <f t="shared" si="14"/>
        <v>insert into table db_custscience_interns.SUMMARY_of_DB_CUSTBASE_PRODREFRESH_ods_plcc_cardholder_t_null_value_count_table_stats select col_id, null_value_count from db_custscience_interns.col_14_DB_CUSTBASE_PRODREFRESH_ods_plcc_cardholder_t_null_value_count_table_stats ;</v>
      </c>
      <c r="BE25" s="212" t="s">
        <v>5666</v>
      </c>
      <c r="BF25" s="212">
        <v>21</v>
      </c>
      <c r="BG25" s="212">
        <v>2247185</v>
      </c>
      <c r="BI25" s="16" t="str">
        <f t="shared" si="15"/>
        <v>drop table db_custscience_interns.col_14_DB_CUSTBASE_PRODREFRESH_ods_plcc_cardholder_t_null_value_count_table_stats ;</v>
      </c>
    </row>
    <row r="26" spans="1:61">
      <c r="A26" t="s">
        <v>5238</v>
      </c>
      <c r="B26" s="16" t="str">
        <f t="shared" si="0"/>
        <v>household_key       bigint                                  </v>
      </c>
      <c r="C26" s="20">
        <f t="shared" si="8"/>
        <v>14</v>
      </c>
      <c r="D26" s="20">
        <f t="shared" si="9"/>
        <v>16</v>
      </c>
      <c r="E26" s="20"/>
      <c r="F26" s="20"/>
      <c r="G26" s="16" t="str">
        <f t="shared" si="1"/>
        <v>HOUSEHOLD_KEY</v>
      </c>
      <c r="H26" s="16" t="str">
        <f t="shared" si="2"/>
        <v>    bigint                                  </v>
      </c>
      <c r="I26" s="246">
        <v>15</v>
      </c>
      <c r="J26" s="260">
        <f t="shared" si="3"/>
        <v>32274214</v>
      </c>
      <c r="K26" s="260">
        <f t="shared" si="4"/>
        <v>58209</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db_custscience_interns.col_15_DB_CUSTBASE_PRODREFRESH_ods_plcc_cardholder_t_distinct_values_table_stats (col_id int, distinct_values bigint) Row format delimited Fields terminated by '\t' Lines terminated by '\n'  Stored as textfile ;</v>
      </c>
      <c r="AL26" s="16" t="str">
        <f t="shared" si="11"/>
        <v>insert into table db_custscience_interns.col_15_DB_CUSTBASE_PRODREFRESH_ods_plcc_cardholder_t_distinct_values_table_stats select '15' as col_id, count (distinct HOUSEHOLD_KEY) as distinct_values</v>
      </c>
      <c r="AO26" s="16" t="str">
        <f t="shared" si="6"/>
        <v>insert into table db_custscience_interns.SUMMARY_of_DB_CUSTBASE_PRODREFRESH_ods_plcc_cardholder_t_distinct_values_table_stats select col_id, distinct_values from db_custscience_interns.col_15_DB_CUSTBASE_PRODREFRESH_ods_plcc_cardholder_t_distinct_values_table_stats ;</v>
      </c>
      <c r="AQ26" s="212" t="s">
        <v>5689</v>
      </c>
      <c r="AR26" s="212">
        <v>22</v>
      </c>
      <c r="AS26" s="212">
        <v>2004</v>
      </c>
      <c r="AU26" s="16" t="str">
        <f t="shared" si="7"/>
        <v>drop table db_custscience_interns.col_15_DB_CUSTBASE_PRODREFRESH_ods_plcc_cardholder_t_distinct_values_table_stats;</v>
      </c>
      <c r="AW26" s="16" t="str">
        <f t="shared" si="12"/>
        <v>create table db_custscience_interns.col_15_DB_CUSTBASE_PRODREFRESH_ods_plcc_cardholder_t_null_value_count_table_stats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db_custscience_interns.col_15_DB_CUSTBASE_PRODREFRESH_ods_plcc_cardholder_t_null_value_count_table_stats select '15' as col_id, count (sskey) as null_value_count where HOUSEHOLD_KEY IS NULL </v>
      </c>
      <c r="BC26" s="16" t="str">
        <f t="shared" si="14"/>
        <v>insert into table db_custscience_interns.SUMMARY_of_DB_CUSTBASE_PRODREFRESH_ods_plcc_cardholder_t_null_value_count_table_stats select col_id, null_value_count from db_custscience_interns.col_15_DB_CUSTBASE_PRODREFRESH_ods_plcc_cardholder_t_null_value_count_table_stats ;</v>
      </c>
      <c r="BE26" s="212" t="s">
        <v>5690</v>
      </c>
      <c r="BF26" s="212">
        <v>22</v>
      </c>
      <c r="BG26" s="212">
        <v>52127433</v>
      </c>
      <c r="BI26" s="16" t="str">
        <f t="shared" si="15"/>
        <v>drop table db_custscience_interns.col_15_DB_CUSTBASE_PRODREFRESH_ods_plcc_cardholder_t_null_value_count_table_stats ;</v>
      </c>
    </row>
    <row r="27" spans="1:61">
      <c r="A27" t="s">
        <v>4765</v>
      </c>
      <c r="B27" s="16" t="str">
        <f t="shared" si="0"/>
        <v>ins_dt              string                                  </v>
      </c>
      <c r="C27" s="20">
        <f t="shared" si="8"/>
        <v>8</v>
      </c>
      <c r="D27" s="20">
        <f t="shared" si="9"/>
        <v>10</v>
      </c>
      <c r="E27" s="20"/>
      <c r="F27" s="20"/>
      <c r="G27" s="16" t="str">
        <f t="shared" si="1"/>
        <v>INS_DT </v>
      </c>
      <c r="H27" s="16" t="str">
        <f t="shared" si="2"/>
        <v>          string                                  </v>
      </c>
      <c r="I27" s="246">
        <v>16</v>
      </c>
      <c r="J27" s="260">
        <f t="shared" si="3"/>
        <v>2551</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db_custscience_interns.col_16_DB_CUSTBASE_PRODREFRESH_ods_plcc_cardholder_t_distinct_values_table_stats (col_id int, distinct_values bigint) Row format delimited Fields terminated by '\t' Lines terminated by '\n'  Stored as textfile ;</v>
      </c>
      <c r="AL27" s="16" t="str">
        <f t="shared" si="11"/>
        <v>insert into table db_custscience_interns.col_16_DB_CUSTBASE_PRODREFRESH_ods_plcc_cardholder_t_distinct_values_table_stats select '16' as col_id, count (distinct INS_DT ) as distinct_values</v>
      </c>
      <c r="AO27" s="16" t="str">
        <f t="shared" si="6"/>
        <v>insert into table db_custscience_interns.SUMMARY_of_DB_CUSTBASE_PRODREFRESH_ods_plcc_cardholder_t_distinct_values_table_stats select col_id, distinct_values from db_custscience_interns.col_16_DB_CUSTBASE_PRODREFRESH_ods_plcc_cardholder_t_distinct_values_table_stats ;</v>
      </c>
      <c r="AQ27" s="212" t="s">
        <v>5691</v>
      </c>
      <c r="AR27" s="212">
        <v>23</v>
      </c>
      <c r="AS27" s="212">
        <v>56259836</v>
      </c>
      <c r="AU27" s="16" t="str">
        <f t="shared" si="7"/>
        <v>drop table db_custscience_interns.col_16_DB_CUSTBASE_PRODREFRESH_ods_plcc_cardholder_t_distinct_values_table_stats;</v>
      </c>
      <c r="AW27" s="16" t="str">
        <f t="shared" si="12"/>
        <v>create table db_custscience_interns.col_16_DB_CUSTBASE_PRODREFRESH_ods_plcc_cardholder_t_null_value_count_table_stats (col_id int, null_value_count bigint) Row format delimited Fields terminated by '\t' Lines terminated by '\n'  Stored as textfile ;</v>
      </c>
      <c r="AZ27" s="16" t="str">
        <f t="shared" si="13"/>
        <v xml:space="preserve">insert into table db_custscience_interns.col_16_DB_CUSTBASE_PRODREFRESH_ods_plcc_cardholder_t_null_value_count_table_stats select '16' as col_id, count (sskey) as null_value_count where INS_DT  IS NULL </v>
      </c>
      <c r="BC27" s="16" t="str">
        <f t="shared" si="14"/>
        <v>insert into table db_custscience_interns.SUMMARY_of_DB_CUSTBASE_PRODREFRESH_ods_plcc_cardholder_t_null_value_count_table_stats select col_id, null_value_count from db_custscience_interns.col_16_DB_CUSTBASE_PRODREFRESH_ods_plcc_cardholder_t_null_value_count_table_stats ;</v>
      </c>
      <c r="BE27" s="212" t="s">
        <v>5580</v>
      </c>
      <c r="BF27" s="212">
        <v>23</v>
      </c>
      <c r="BG27" s="212">
        <v>0</v>
      </c>
      <c r="BI27" s="16" t="str">
        <f t="shared" si="15"/>
        <v>drop table db_custscience_interns.col_16_DB_CUSTBASE_PRODREFRESH_ods_plcc_cardholder_t_null_value_count_table_stats ;</v>
      </c>
    </row>
    <row r="28" spans="1:61">
      <c r="A28" t="s">
        <v>5692</v>
      </c>
      <c r="B28" s="16" t="str">
        <f t="shared" si="0"/>
        <v>non_brnd_spnd_cd    string                                  </v>
      </c>
      <c r="C28" s="20">
        <f t="shared" si="8"/>
        <v>18</v>
      </c>
      <c r="D28" s="20">
        <f t="shared" si="9"/>
        <v>20</v>
      </c>
      <c r="E28" s="20"/>
      <c r="F28" s="20"/>
      <c r="G28" s="16" t="str">
        <f t="shared" si="1"/>
        <v>NON_BRND_SPND_CD </v>
      </c>
      <c r="H28" s="16" t="str">
        <f t="shared" si="2"/>
        <v>string                                  </v>
      </c>
      <c r="I28" s="246">
        <v>17</v>
      </c>
      <c r="J28" s="260">
        <f t="shared" si="3"/>
        <v>2</v>
      </c>
      <c r="K28" s="260">
        <f t="shared" si="4"/>
        <v>36349949</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db_custscience_interns.col_17_DB_CUSTBASE_PRODREFRESH_ods_plcc_cardholder_t_distinct_values_table_stats (col_id int, distinct_values bigint) Row format delimited Fields terminated by '\t' Lines terminated by '\n'  Stored as textfile ;</v>
      </c>
      <c r="AL28" s="16" t="str">
        <f t="shared" si="11"/>
        <v>insert into table db_custscience_interns.col_17_DB_CUSTBASE_PRODREFRESH_ods_plcc_cardholder_t_distinct_values_table_stats select '17' as col_id, count (distinct NON_BRND_SPND_CD ) as distinct_values</v>
      </c>
      <c r="AO28" s="16" t="str">
        <f t="shared" si="6"/>
        <v>insert into table db_custscience_interns.SUMMARY_of_DB_CUSTBASE_PRODREFRESH_ods_plcc_cardholder_t_distinct_values_table_stats select col_id, distinct_values from db_custscience_interns.col_17_DB_CUSTBASE_PRODREFRESH_ods_plcc_cardholder_t_distinct_values_table_stats ;</v>
      </c>
      <c r="AQ28" s="212" t="s">
        <v>5693</v>
      </c>
      <c r="AR28" s="212">
        <v>24</v>
      </c>
      <c r="AS28" s="212">
        <v>4307</v>
      </c>
      <c r="AU28" s="16" t="str">
        <f t="shared" si="7"/>
        <v>drop table db_custscience_interns.col_17_DB_CUSTBASE_PRODREFRESH_ods_plcc_cardholder_t_distinct_values_table_stats;</v>
      </c>
      <c r="AW28" s="16" t="str">
        <f t="shared" si="12"/>
        <v>create table db_custscience_interns.col_17_DB_CUSTBASE_PRODREFRESH_ods_plcc_cardholder_t_null_value_count_table_stats (col_id int, null_value_count bigint) Row format delimited Fields terminated by '\t' Lines terminated by '\n'  Stored as textfile ;</v>
      </c>
      <c r="AZ28" s="16" t="str">
        <f t="shared" si="13"/>
        <v xml:space="preserve">insert into table db_custscience_interns.col_17_DB_CUSTBASE_PRODREFRESH_ods_plcc_cardholder_t_null_value_count_table_stats select '17' as col_id, count (sskey) as null_value_count where NON_BRND_SPND_CD  IS NULL </v>
      </c>
      <c r="BC28" s="16" t="str">
        <f t="shared" si="14"/>
        <v>insert into table db_custscience_interns.SUMMARY_of_DB_CUSTBASE_PRODREFRESH_ods_plcc_cardholder_t_null_value_count_table_stats select col_id, null_value_count from db_custscience_interns.col_17_DB_CUSTBASE_PRODREFRESH_ods_plcc_cardholder_t_null_value_count_table_stats ;</v>
      </c>
      <c r="BE28" s="212" t="s">
        <v>5694</v>
      </c>
      <c r="BF28" s="212">
        <v>24</v>
      </c>
      <c r="BG28" s="212">
        <v>3486920</v>
      </c>
      <c r="BI28" s="16" t="str">
        <f t="shared" si="15"/>
        <v>drop table db_custscience_interns.col_17_DB_CUSTBASE_PRODREFRESH_ods_plcc_cardholder_t_null_value_count_table_stats ;</v>
      </c>
    </row>
    <row r="29" spans="1:61">
      <c r="A29" t="s">
        <v>5695</v>
      </c>
      <c r="B29" s="16" t="str">
        <f t="shared" si="0"/>
        <v>open_date           string                                  </v>
      </c>
      <c r="C29" s="20">
        <f t="shared" si="8"/>
        <v>10</v>
      </c>
      <c r="D29" s="20">
        <f t="shared" si="9"/>
        <v>12</v>
      </c>
      <c r="E29" s="20"/>
      <c r="F29" s="20"/>
      <c r="G29" s="16" t="str">
        <f t="shared" si="1"/>
        <v>OPEN_DATE</v>
      </c>
      <c r="H29" s="16" t="str">
        <f t="shared" si="2"/>
        <v>        string                                  </v>
      </c>
      <c r="I29" s="246">
        <v>18</v>
      </c>
      <c r="J29" s="260">
        <f t="shared" si="3"/>
        <v>6999</v>
      </c>
      <c r="K29" s="260">
        <f t="shared" si="4"/>
        <v>907686</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db_custscience_interns.col_18_DB_CUSTBASE_PRODREFRESH_ods_plcc_cardholder_t_distinct_values_table_stats (col_id int, distinct_values bigint) Row format delimited Fields terminated by '\t' Lines terminated by '\n'  Stored as textfile ;</v>
      </c>
      <c r="AL29" s="16" t="str">
        <f t="shared" si="11"/>
        <v>insert into table db_custscience_interns.col_18_DB_CUSTBASE_PRODREFRESH_ods_plcc_cardholder_t_distinct_values_table_stats select '18' as col_id, count (distinct OPEN_DATE) as distinct_values</v>
      </c>
      <c r="AO29" s="16" t="str">
        <f t="shared" si="6"/>
        <v>insert into table db_custscience_interns.SUMMARY_of_DB_CUSTBASE_PRODREFRESH_ods_plcc_cardholder_t_distinct_values_table_stats select col_id, distinct_values from db_custscience_interns.col_18_DB_CUSTBASE_PRODREFRESH_ods_plcc_cardholder_t_distinct_values_table_stats ;</v>
      </c>
      <c r="AQ29" s="212" t="s">
        <v>5696</v>
      </c>
      <c r="AR29" s="212">
        <v>25</v>
      </c>
      <c r="AS29" s="212">
        <v>1520</v>
      </c>
      <c r="AU29" s="16" t="str">
        <f t="shared" si="7"/>
        <v>drop table db_custscience_interns.col_18_DB_CUSTBASE_PRODREFRESH_ods_plcc_cardholder_t_distinct_values_table_stats;</v>
      </c>
      <c r="AW29" s="16" t="str">
        <f t="shared" si="12"/>
        <v>create table db_custscience_interns.col_18_DB_CUSTBASE_PRODREFRESH_ods_plcc_cardholder_t_null_value_count_table_stats (col_id int, null_value_count bigint) Row format delimited Fields terminated by '\t' Lines terminated by '\n'  Stored as textfile ;</v>
      </c>
      <c r="AZ29" s="16" t="str">
        <f t="shared" si="13"/>
        <v xml:space="preserve">insert into table db_custscience_interns.col_18_DB_CUSTBASE_PRODREFRESH_ods_plcc_cardholder_t_null_value_count_table_stats select '18' as col_id, count (sskey) as null_value_count where OPEN_DATE IS NULL </v>
      </c>
      <c r="BC29" s="16" t="str">
        <f t="shared" si="14"/>
        <v>insert into table db_custscience_interns.SUMMARY_of_DB_CUSTBASE_PRODREFRESH_ods_plcc_cardholder_t_null_value_count_table_stats select col_id, null_value_count from db_custscience_interns.col_18_DB_CUSTBASE_PRODREFRESH_ods_plcc_cardholder_t_null_value_count_table_stats ;</v>
      </c>
      <c r="BE29" s="212" t="s">
        <v>5697</v>
      </c>
      <c r="BF29" s="212">
        <v>25</v>
      </c>
      <c r="BG29" s="212">
        <v>0</v>
      </c>
      <c r="BI29" s="16" t="str">
        <f t="shared" si="15"/>
        <v>drop table db_custscience_interns.col_18_DB_CUSTBASE_PRODREFRESH_ods_plcc_cardholder_t_null_value_count_table_stats ;</v>
      </c>
    </row>
    <row r="30" spans="1:61">
      <c r="A30" t="s">
        <v>5698</v>
      </c>
      <c r="B30" s="16" t="str">
        <f t="shared" si="0"/>
        <v>plate_code          string                                  </v>
      </c>
      <c r="C30" s="20">
        <f t="shared" si="8"/>
        <v>12</v>
      </c>
      <c r="D30" s="20">
        <f t="shared" si="9"/>
        <v>14</v>
      </c>
      <c r="E30" s="20"/>
      <c r="F30" s="20"/>
      <c r="G30" s="16" t="str">
        <f t="shared" si="1"/>
        <v>PLATE_CODE </v>
      </c>
      <c r="H30" s="16" t="str">
        <f t="shared" si="2"/>
        <v>      string                                  </v>
      </c>
      <c r="I30" s="246">
        <v>19</v>
      </c>
      <c r="J30" s="260">
        <f t="shared" si="3"/>
        <v>6</v>
      </c>
      <c r="K30" s="260">
        <f t="shared" si="4"/>
        <v>284696</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db_custscience_interns.col_19_DB_CUSTBASE_PRODREFRESH_ods_plcc_cardholder_t_distinct_values_table_stats (col_id int, distinct_values bigint) Row format delimited Fields terminated by '\t' Lines terminated by '\n'  Stored as textfile ;</v>
      </c>
      <c r="AL30" s="16" t="str">
        <f t="shared" si="11"/>
        <v>insert into table db_custscience_interns.col_19_DB_CUSTBASE_PRODREFRESH_ods_plcc_cardholder_t_distinct_values_table_stats select '19' as col_id, count (distinct PLATE_CODE ) as distinct_values</v>
      </c>
      <c r="AO30" s="16" t="str">
        <f t="shared" si="6"/>
        <v>insert into table db_custscience_interns.SUMMARY_of_DB_CUSTBASE_PRODREFRESH_ods_plcc_cardholder_t_distinct_values_table_stats select col_id, distinct_values from db_custscience_interns.col_19_DB_CUSTBASE_PRODREFRESH_ods_plcc_cardholder_t_distinct_values_table_stats ;</v>
      </c>
      <c r="AQ30" s="212" t="s">
        <v>5699</v>
      </c>
      <c r="AR30" s="212">
        <v>26</v>
      </c>
      <c r="AS30" s="212">
        <v>1146</v>
      </c>
      <c r="AU30" s="16" t="str">
        <f t="shared" si="7"/>
        <v>drop table db_custscience_interns.col_19_DB_CUSTBASE_PRODREFRESH_ods_plcc_cardholder_t_distinct_values_table_stats;</v>
      </c>
      <c r="AW30" s="16" t="str">
        <f t="shared" si="12"/>
        <v>create table db_custscience_interns.col_19_DB_CUSTBASE_PRODREFRESH_ods_plcc_cardholder_t_null_value_count_table_stats (col_id int, null_value_count bigint) Row format delimited Fields terminated by '\t' Lines terminated by '\n'  Stored as textfile ;</v>
      </c>
      <c r="AZ30" s="16" t="str">
        <f t="shared" si="13"/>
        <v xml:space="preserve">insert into table db_custscience_interns.col_19_DB_CUSTBASE_PRODREFRESH_ods_plcc_cardholder_t_null_value_count_table_stats select '19' as col_id, count (sskey) as null_value_count where PLATE_CODE  IS NULL </v>
      </c>
      <c r="BC30" s="16" t="str">
        <f t="shared" si="14"/>
        <v>insert into table db_custscience_interns.SUMMARY_of_DB_CUSTBASE_PRODREFRESH_ods_plcc_cardholder_t_null_value_count_table_stats select col_id, null_value_count from db_custscience_interns.col_19_DB_CUSTBASE_PRODREFRESH_ods_plcc_cardholder_t_null_value_count_table_stats ;</v>
      </c>
      <c r="BE30" s="212" t="s">
        <v>5700</v>
      </c>
      <c r="BF30" s="212">
        <v>26</v>
      </c>
      <c r="BG30" s="212">
        <v>0</v>
      </c>
      <c r="BI30" s="16" t="str">
        <f t="shared" si="15"/>
        <v>drop table db_custscience_interns.col_19_DB_CUSTBASE_PRODREFRESH_ods_plcc_cardholder_t_null_value_count_table_stats ;</v>
      </c>
    </row>
    <row r="31" spans="1:61">
      <c r="A31" t="s">
        <v>5701</v>
      </c>
      <c r="B31" s="16" t="str">
        <f t="shared" si="0"/>
        <v>plcc_dropped        string                                  </v>
      </c>
      <c r="C31" s="20">
        <f t="shared" si="8"/>
        <v>14</v>
      </c>
      <c r="D31" s="20">
        <f t="shared" si="9"/>
        <v>16</v>
      </c>
      <c r="E31" s="20"/>
      <c r="F31" s="20"/>
      <c r="G31" s="16" t="str">
        <f t="shared" si="1"/>
        <v>PLCC_DROPPED </v>
      </c>
      <c r="H31" s="16" t="str">
        <f t="shared" si="2"/>
        <v>    string                                  </v>
      </c>
      <c r="I31" s="246">
        <v>20</v>
      </c>
      <c r="J31" s="260">
        <f t="shared" si="3"/>
        <v>0</v>
      </c>
      <c r="K31" s="260">
        <f t="shared" si="4"/>
        <v>56259836</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db_custscience_interns.col_20_DB_CUSTBASE_PRODREFRESH_ods_plcc_cardholder_t_distinct_values_table_stats (col_id int, distinct_values bigint) Row format delimited Fields terminated by '\t' Lines terminated by '\n'  Stored as textfile ;</v>
      </c>
      <c r="AL31" s="16" t="str">
        <f t="shared" si="11"/>
        <v>insert into table db_custscience_interns.col_20_DB_CUSTBASE_PRODREFRESH_ods_plcc_cardholder_t_distinct_values_table_stats select '20' as col_id, count (distinct PLCC_DROPPED ) as distinct_values</v>
      </c>
      <c r="AO31" s="16" t="str">
        <f t="shared" si="6"/>
        <v>insert into table db_custscience_interns.SUMMARY_of_DB_CUSTBASE_PRODREFRESH_ods_plcc_cardholder_t_distinct_values_table_stats select col_id, distinct_values from db_custscience_interns.col_20_DB_CUSTBASE_PRODREFRESH_ods_plcc_cardholder_t_distinct_values_table_stats ;</v>
      </c>
      <c r="AQ31" s="212" t="s">
        <v>5702</v>
      </c>
      <c r="AR31" s="212">
        <v>27</v>
      </c>
      <c r="AS31" s="212">
        <v>1146</v>
      </c>
      <c r="AU31" s="16" t="str">
        <f t="shared" si="7"/>
        <v>drop table db_custscience_interns.col_20_DB_CUSTBASE_PRODREFRESH_ods_plcc_cardholder_t_distinct_values_table_stats;</v>
      </c>
      <c r="AW31" s="16" t="str">
        <f t="shared" si="12"/>
        <v>create table db_custscience_interns.col_20_DB_CUSTBASE_PRODREFRESH_ods_plcc_cardholder_t_null_value_count_table_stats (col_id int, null_value_count bigint) Row format delimited Fields terminated by '\t' Lines terminated by '\n'  Stored as textfile ;</v>
      </c>
      <c r="AZ31" s="16" t="str">
        <f t="shared" si="13"/>
        <v xml:space="preserve">insert into table db_custscience_interns.col_20_DB_CUSTBASE_PRODREFRESH_ods_plcc_cardholder_t_null_value_count_table_stats select '20' as col_id, count (sskey) as null_value_count where PLCC_DROPPED  IS NULL </v>
      </c>
      <c r="BC31" s="16" t="str">
        <f t="shared" si="14"/>
        <v>insert into table db_custscience_interns.SUMMARY_of_DB_CUSTBASE_PRODREFRESH_ods_plcc_cardholder_t_null_value_count_table_stats select col_id, null_value_count from db_custscience_interns.col_20_DB_CUSTBASE_PRODREFRESH_ods_plcc_cardholder_t_null_value_count_table_stats ;</v>
      </c>
      <c r="BE31" s="212" t="s">
        <v>5703</v>
      </c>
      <c r="BF31" s="212">
        <v>27</v>
      </c>
      <c r="BG31" s="212">
        <v>0</v>
      </c>
      <c r="BI31" s="16" t="str">
        <f t="shared" si="15"/>
        <v>drop table db_custscience_interns.col_20_DB_CUSTBASE_PRODREFRESH_ods_plcc_cardholder_t_null_value_count_table_stats ;</v>
      </c>
    </row>
    <row r="32" spans="1:61">
      <c r="A32" t="s">
        <v>5704</v>
      </c>
      <c r="B32" s="16" t="str">
        <f t="shared" si="0"/>
        <v>privacy_status      string                                  </v>
      </c>
      <c r="C32" s="20">
        <f t="shared" si="8"/>
        <v>16</v>
      </c>
      <c r="D32" s="20">
        <f t="shared" si="9"/>
        <v>18</v>
      </c>
      <c r="E32" s="20"/>
      <c r="F32" s="20"/>
      <c r="G32" s="16" t="str">
        <f t="shared" si="1"/>
        <v>PRIVACY_STATUS </v>
      </c>
      <c r="H32" s="16" t="str">
        <f t="shared" si="2"/>
        <v>  string                                  </v>
      </c>
      <c r="I32" s="246">
        <v>21</v>
      </c>
      <c r="J32" s="260">
        <f t="shared" si="3"/>
        <v>6</v>
      </c>
      <c r="K32" s="260">
        <f t="shared" si="4"/>
        <v>2247185</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db_custscience_interns.col_21_DB_CUSTBASE_PRODREFRESH_ods_plcc_cardholder_t_distinct_values_table_stats (col_id int, distinct_values bigint) Row format delimited Fields terminated by '\t' Lines terminated by '\n'  Stored as textfile ;</v>
      </c>
      <c r="AL32" s="16" t="str">
        <f t="shared" si="11"/>
        <v>insert into table db_custscience_interns.col_21_DB_CUSTBASE_PRODREFRESH_ods_plcc_cardholder_t_distinct_values_table_stats select '21' as col_id, count (distinct PRIVACY_STATUS ) as distinct_values</v>
      </c>
      <c r="AO32" s="16" t="str">
        <f t="shared" si="6"/>
        <v>insert into table db_custscience_interns.SUMMARY_of_DB_CUSTBASE_PRODREFRESH_ods_plcc_cardholder_t_distinct_values_table_stats select col_id, distinct_values from db_custscience_interns.col_21_DB_CUSTBASE_PRODREFRESH_ods_plcc_cardholder_t_distinct_values_table_stats ;</v>
      </c>
      <c r="AQ32" s="212" t="s">
        <v>5705</v>
      </c>
      <c r="AR32" s="212">
        <v>4</v>
      </c>
      <c r="AS32" s="212">
        <v>8</v>
      </c>
      <c r="AU32" s="16" t="str">
        <f t="shared" si="7"/>
        <v>drop table db_custscience_interns.col_21_DB_CUSTBASE_PRODREFRESH_ods_plcc_cardholder_t_distinct_values_table_stats;</v>
      </c>
      <c r="AW32" s="16" t="str">
        <f t="shared" si="12"/>
        <v>create table db_custscience_interns.col_21_DB_CUSTBASE_PRODREFRESH_ods_plcc_cardholder_t_null_value_count_table_stats (col_id int, null_value_count bigint) Row format delimited Fields terminated by '\t' Lines terminated by '\n'  Stored as textfile ;</v>
      </c>
      <c r="AZ32" s="16" t="str">
        <f t="shared" si="13"/>
        <v xml:space="preserve">insert into table db_custscience_interns.col_21_DB_CUSTBASE_PRODREFRESH_ods_plcc_cardholder_t_null_value_count_table_stats select '21' as col_id, count (sskey) as null_value_count where PRIVACY_STATUS  IS NULL </v>
      </c>
      <c r="BC32" s="16" t="str">
        <f t="shared" si="14"/>
        <v>insert into table db_custscience_interns.SUMMARY_of_DB_CUSTBASE_PRODREFRESH_ods_plcc_cardholder_t_null_value_count_table_stats select col_id, null_value_count from db_custscience_interns.col_21_DB_CUSTBASE_PRODREFRESH_ods_plcc_cardholder_t_null_value_count_table_stats ;</v>
      </c>
      <c r="BE32" s="212" t="s">
        <v>5403</v>
      </c>
      <c r="BF32" s="212">
        <v>4</v>
      </c>
      <c r="BG32" s="212">
        <v>0</v>
      </c>
      <c r="BI32" s="16" t="str">
        <f t="shared" si="15"/>
        <v>drop table db_custscience_interns.col_21_DB_CUSTBASE_PRODREFRESH_ods_plcc_cardholder_t_null_value_count_table_stats ;</v>
      </c>
    </row>
    <row r="33" spans="1:61">
      <c r="A33" t="s">
        <v>5706</v>
      </c>
      <c r="B33" s="16" t="str">
        <f t="shared" si="0"/>
        <v>reissue_date        string                                  </v>
      </c>
      <c r="C33" s="20">
        <f t="shared" si="8"/>
        <v>14</v>
      </c>
      <c r="D33" s="20">
        <f t="shared" si="9"/>
        <v>16</v>
      </c>
      <c r="E33" s="20"/>
      <c r="F33" s="20"/>
      <c r="G33" s="16" t="str">
        <f t="shared" si="1"/>
        <v>REISSUE_DATE </v>
      </c>
      <c r="H33" s="16" t="str">
        <f t="shared" si="2"/>
        <v>    string                                  </v>
      </c>
      <c r="I33" s="246">
        <v>22</v>
      </c>
      <c r="J33" s="260">
        <f t="shared" si="3"/>
        <v>2004</v>
      </c>
      <c r="K33" s="260">
        <f t="shared" si="4"/>
        <v>52127433</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db_custscience_interns.col_22_DB_CUSTBASE_PRODREFRESH_ods_plcc_cardholder_t_distinct_values_table_stats (col_id int, distinct_values bigint) Row format delimited Fields terminated by '\t' Lines terminated by '\n'  Stored as textfile ;</v>
      </c>
      <c r="AL33" s="16" t="str">
        <f t="shared" si="11"/>
        <v>insert into table db_custscience_interns.col_22_DB_CUSTBASE_PRODREFRESH_ods_plcc_cardholder_t_distinct_values_table_stats select '22' as col_id, count (distinct REISSUE_DATE ) as distinct_values</v>
      </c>
      <c r="AO33" s="16" t="str">
        <f t="shared" si="6"/>
        <v>insert into table db_custscience_interns.SUMMARY_of_DB_CUSTBASE_PRODREFRESH_ods_plcc_cardholder_t_distinct_values_table_stats select col_id, distinct_values from db_custscience_interns.col_22_DB_CUSTBASE_PRODREFRESH_ods_plcc_cardholder_t_distinct_values_table_stats ;</v>
      </c>
      <c r="AQ33" s="212" t="s">
        <v>5707</v>
      </c>
      <c r="AR33" s="212">
        <v>5</v>
      </c>
      <c r="AS33" s="212">
        <v>3626</v>
      </c>
      <c r="AU33" s="16" t="str">
        <f t="shared" si="7"/>
        <v>drop table db_custscience_interns.col_22_DB_CUSTBASE_PRODREFRESH_ods_plcc_cardholder_t_distinct_values_table_stats;</v>
      </c>
      <c r="AW33" s="16" t="str">
        <f t="shared" si="12"/>
        <v>create table db_custscience_interns.col_22_DB_CUSTBASE_PRODREFRESH_ods_plcc_cardholder_t_null_value_count_table_stats (col_id int, null_value_count bigint) Row format delimited Fields terminated by '\t' Lines terminated by '\n'  Stored as textfile ;</v>
      </c>
      <c r="AZ33" s="16" t="str">
        <f t="shared" si="13"/>
        <v xml:space="preserve">insert into table db_custscience_interns.col_22_DB_CUSTBASE_PRODREFRESH_ods_plcc_cardholder_t_null_value_count_table_stats select '22' as col_id, count (sskey) as null_value_count where REISSUE_DATE  IS NULL </v>
      </c>
      <c r="BC33" s="16" t="str">
        <f t="shared" si="14"/>
        <v>insert into table db_custscience_interns.SUMMARY_of_DB_CUSTBASE_PRODREFRESH_ods_plcc_cardholder_t_null_value_count_table_stats select col_id, null_value_count from db_custscience_interns.col_22_DB_CUSTBASE_PRODREFRESH_ods_plcc_cardholder_t_null_value_count_table_stats ;</v>
      </c>
      <c r="BE33" s="212" t="s">
        <v>5708</v>
      </c>
      <c r="BF33" s="212">
        <v>5</v>
      </c>
      <c r="BG33" s="212">
        <v>43847897</v>
      </c>
      <c r="BI33" s="16" t="str">
        <f t="shared" si="15"/>
        <v>drop table db_custscience_interns.col_22_DB_CUSTBASE_PRODREFRESH_ods_plcc_cardholder_t_null_value_count_table_stats ;</v>
      </c>
    </row>
    <row r="34" spans="1:61">
      <c r="A34" t="s">
        <v>5452</v>
      </c>
      <c r="B34" s="16" t="str">
        <f t="shared" si="0"/>
        <v>sskey               bigint                                  </v>
      </c>
      <c r="C34" s="20">
        <f t="shared" si="8"/>
        <v>6</v>
      </c>
      <c r="D34" s="20">
        <f t="shared" si="9"/>
        <v>8</v>
      </c>
      <c r="E34" s="20"/>
      <c r="F34" s="20"/>
      <c r="G34" s="16" t="str">
        <f t="shared" si="1"/>
        <v>SSKEY</v>
      </c>
      <c r="H34" s="16" t="str">
        <f t="shared" si="2"/>
        <v>            bigint                                  </v>
      </c>
      <c r="I34" s="246">
        <v>23</v>
      </c>
      <c r="J34" s="260">
        <f t="shared" si="3"/>
        <v>56259836</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db_custscience_interns.col_23_DB_CUSTBASE_PRODREFRESH_ods_plcc_cardholder_t_distinct_values_table_stats (col_id int, distinct_values bigint) Row format delimited Fields terminated by '\t' Lines terminated by '\n'  Stored as textfile ;</v>
      </c>
      <c r="AL34" s="16" t="str">
        <f t="shared" si="11"/>
        <v>insert into table db_custscience_interns.col_23_DB_CUSTBASE_PRODREFRESH_ods_plcc_cardholder_t_distinct_values_table_stats select '23' as col_id, count (distinct SSKEY) as distinct_values</v>
      </c>
      <c r="AO34" s="16" t="str">
        <f t="shared" si="6"/>
        <v>insert into table db_custscience_interns.SUMMARY_of_DB_CUSTBASE_PRODREFRESH_ods_plcc_cardholder_t_distinct_values_table_stats select col_id, distinct_values from db_custscience_interns.col_23_DB_CUSTBASE_PRODREFRESH_ods_plcc_cardholder_t_distinct_values_table_stats ;</v>
      </c>
      <c r="AQ34" s="212" t="s">
        <v>5709</v>
      </c>
      <c r="AR34" s="212">
        <v>6</v>
      </c>
      <c r="AS34" s="212">
        <v>8</v>
      </c>
      <c r="AU34" s="16" t="str">
        <f t="shared" si="7"/>
        <v>drop table db_custscience_interns.col_23_DB_CUSTBASE_PRODREFRESH_ods_plcc_cardholder_t_distinct_values_table_stats;</v>
      </c>
      <c r="AW34" s="16" t="str">
        <f t="shared" si="12"/>
        <v>create table db_custscience_interns.col_23_DB_CUSTBASE_PRODREFRESH_ods_plcc_cardholder_t_null_value_count_table_stats (col_id int, null_value_count bigint) Row format delimited Fields terminated by '\t' Lines terminated by '\n'  Stored as textfile ;</v>
      </c>
      <c r="AZ34" s="16" t="str">
        <f t="shared" si="13"/>
        <v xml:space="preserve">insert into table db_custscience_interns.col_23_DB_CUSTBASE_PRODREFRESH_ods_plcc_cardholder_t_null_value_count_table_stats select '23' as col_id, count (sskey) as null_value_count where SSKEY IS NULL </v>
      </c>
      <c r="BC34" s="16" t="str">
        <f t="shared" si="14"/>
        <v>insert into table db_custscience_interns.SUMMARY_of_DB_CUSTBASE_PRODREFRESH_ods_plcc_cardholder_t_null_value_count_table_stats select col_id, null_value_count from db_custscience_interns.col_23_DB_CUSTBASE_PRODREFRESH_ods_plcc_cardholder_t_null_value_count_table_stats ;</v>
      </c>
      <c r="BE34" s="212" t="s">
        <v>5710</v>
      </c>
      <c r="BF34" s="212">
        <v>6</v>
      </c>
      <c r="BG34" s="212">
        <v>2247185</v>
      </c>
      <c r="BI34" s="16" t="str">
        <f t="shared" si="15"/>
        <v>drop table db_custscience_interns.col_23_DB_CUSTBASE_PRODREFRESH_ods_plcc_cardholder_t_null_value_count_table_stats ;</v>
      </c>
    </row>
    <row r="35" spans="1:61">
      <c r="A35" t="s">
        <v>5711</v>
      </c>
      <c r="B35" s="16" t="str">
        <f t="shared" si="0"/>
        <v>store_number        bigint                                  </v>
      </c>
      <c r="C35" s="20">
        <f t="shared" si="8"/>
        <v>14</v>
      </c>
      <c r="D35" s="20">
        <f t="shared" si="9"/>
        <v>16</v>
      </c>
      <c r="E35" s="20"/>
      <c r="F35" s="20"/>
      <c r="G35" s="16" t="str">
        <f t="shared" si="1"/>
        <v>STORE_NUMBER </v>
      </c>
      <c r="H35" s="16" t="str">
        <f t="shared" si="2"/>
        <v>    bigint                                  </v>
      </c>
      <c r="I35" s="246">
        <v>24</v>
      </c>
      <c r="J35" s="260">
        <f t="shared" si="3"/>
        <v>4307</v>
      </c>
      <c r="K35" s="260">
        <f t="shared" si="4"/>
        <v>3486920</v>
      </c>
      <c r="L35" s="249"/>
      <c r="M35" s="250"/>
      <c r="N35" s="169"/>
      <c r="O35" s="169"/>
      <c r="P35" s="169"/>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db_custscience_interns.col_24_DB_CUSTBASE_PRODREFRESH_ods_plcc_cardholder_t_distinct_values_table_stats (col_id int, distinct_values bigint) Row format delimited Fields terminated by '\t' Lines terminated by '\n'  Stored as textfile ;</v>
      </c>
      <c r="AL35" s="16" t="str">
        <f t="shared" si="11"/>
        <v>insert into table db_custscience_interns.col_24_DB_CUSTBASE_PRODREFRESH_ods_plcc_cardholder_t_distinct_values_table_stats select '24' as col_id, count (distinct STORE_NUMBER ) as distinct_values</v>
      </c>
      <c r="AO35" s="16" t="str">
        <f t="shared" si="6"/>
        <v>insert into table db_custscience_interns.SUMMARY_of_DB_CUSTBASE_PRODREFRESH_ods_plcc_cardholder_t_distinct_values_table_stats select col_id, distinct_values from db_custscience_interns.col_24_DB_CUSTBASE_PRODREFRESH_ods_plcc_cardholder_t_distinct_values_table_stats ;</v>
      </c>
      <c r="AQ35" s="212" t="s">
        <v>5712</v>
      </c>
      <c r="AR35" s="212">
        <v>7</v>
      </c>
      <c r="AS35" s="212">
        <v>119</v>
      </c>
      <c r="AU35" s="16" t="str">
        <f t="shared" si="7"/>
        <v>drop table db_custscience_interns.col_24_DB_CUSTBASE_PRODREFRESH_ods_plcc_cardholder_t_distinct_values_table_stats;</v>
      </c>
      <c r="AW35" s="16" t="str">
        <f t="shared" si="12"/>
        <v>create table db_custscience_interns.col_24_DB_CUSTBASE_PRODREFRESH_ods_plcc_cardholder_t_null_value_count_table_stats (col_id int, null_value_count bigint) Row format delimited Fields terminated by '\t' Lines terminated by '\n'  Stored as textfile ;</v>
      </c>
      <c r="AZ35" s="16" t="str">
        <f t="shared" si="13"/>
        <v xml:space="preserve">insert into table db_custscience_interns.col_24_DB_CUSTBASE_PRODREFRESH_ods_plcc_cardholder_t_null_value_count_table_stats select '24' as col_id, count (sskey) as null_value_count where STORE_NUMBER  IS NULL </v>
      </c>
      <c r="BC35" s="16" t="str">
        <f t="shared" si="14"/>
        <v>insert into table db_custscience_interns.SUMMARY_of_DB_CUSTBASE_PRODREFRESH_ods_plcc_cardholder_t_null_value_count_table_stats select col_id, null_value_count from db_custscience_interns.col_24_DB_CUSTBASE_PRODREFRESH_ods_plcc_cardholder_t_null_value_count_table_stats ;</v>
      </c>
      <c r="BE35" s="212" t="s">
        <v>5713</v>
      </c>
      <c r="BF35" s="212">
        <v>7</v>
      </c>
      <c r="BG35" s="212">
        <v>2247185</v>
      </c>
      <c r="BI35" s="16" t="str">
        <f t="shared" si="15"/>
        <v>drop table db_custscience_interns.col_24_DB_CUSTBASE_PRODREFRESH_ods_plcc_cardholder_t_null_value_count_table_stats ;</v>
      </c>
    </row>
    <row r="36" spans="1:61">
      <c r="A36" t="s">
        <v>5289</v>
      </c>
      <c r="B36" s="16" t="str">
        <f t="shared" si="0"/>
        <v>updt_dt             string                                  </v>
      </c>
      <c r="C36" s="20">
        <f t="shared" si="8"/>
        <v>8</v>
      </c>
      <c r="D36" s="20">
        <f t="shared" si="9"/>
        <v>10</v>
      </c>
      <c r="E36" s="20"/>
      <c r="F36" s="20"/>
      <c r="G36" s="16" t="str">
        <f t="shared" si="1"/>
        <v>UPDT_DT</v>
      </c>
      <c r="H36" s="16" t="str">
        <f t="shared" si="2"/>
        <v>          string                                  </v>
      </c>
      <c r="I36" s="246">
        <v>25</v>
      </c>
      <c r="J36" s="260">
        <f t="shared" si="3"/>
        <v>1520</v>
      </c>
      <c r="K36" s="260">
        <f t="shared" si="4"/>
        <v>0</v>
      </c>
      <c r="L36" s="249"/>
      <c r="M36" s="250"/>
      <c r="N36" s="169"/>
      <c r="O36" s="169"/>
      <c r="P36" s="169"/>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db_custscience_interns.col_25_DB_CUSTBASE_PRODREFRESH_ods_plcc_cardholder_t_distinct_values_table_stats (col_id int, distinct_values bigint) Row format delimited Fields terminated by '\t' Lines terminated by '\n'  Stored as textfile ;</v>
      </c>
      <c r="AL36" s="16" t="str">
        <f t="shared" si="11"/>
        <v>insert into table db_custscience_interns.col_25_DB_CUSTBASE_PRODREFRESH_ods_plcc_cardholder_t_distinct_values_table_stats select '25' as col_id, count (distinct UPDT_DT) as distinct_values</v>
      </c>
      <c r="AO36" s="16" t="str">
        <f t="shared" si="6"/>
        <v>insert into table db_custscience_interns.SUMMARY_of_DB_CUSTBASE_PRODREFRESH_ods_plcc_cardholder_t_distinct_values_table_stats select col_id, distinct_values from db_custscience_interns.col_25_DB_CUSTBASE_PRODREFRESH_ods_plcc_cardholder_t_distinct_values_table_stats ;</v>
      </c>
      <c r="AQ36" s="212" t="s">
        <v>5714</v>
      </c>
      <c r="AR36" s="212">
        <v>8</v>
      </c>
      <c r="AS36" s="212">
        <v>1</v>
      </c>
      <c r="AU36" s="16" t="str">
        <f t="shared" si="7"/>
        <v>drop table db_custscience_interns.col_25_DB_CUSTBASE_PRODREFRESH_ods_plcc_cardholder_t_distinct_values_table_stats;</v>
      </c>
      <c r="AW36" s="16" t="str">
        <f t="shared" si="12"/>
        <v>create table db_custscience_interns.col_25_DB_CUSTBASE_PRODREFRESH_ods_plcc_cardholder_t_null_value_count_table_stats (col_id int, null_value_count bigint) Row format delimited Fields terminated by '\t' Lines terminated by '\n'  Stored as textfile ;</v>
      </c>
      <c r="AZ36" s="16" t="str">
        <f t="shared" si="13"/>
        <v xml:space="preserve">insert into table db_custscience_interns.col_25_DB_CUSTBASE_PRODREFRESH_ods_plcc_cardholder_t_null_value_count_table_stats select '25' as col_id, count (sskey) as null_value_count where UPDT_DT IS NULL </v>
      </c>
      <c r="BC36" s="16" t="str">
        <f t="shared" si="14"/>
        <v>insert into table db_custscience_interns.SUMMARY_of_DB_CUSTBASE_PRODREFRESH_ods_plcc_cardholder_t_null_value_count_table_stats select col_id, null_value_count from db_custscience_interns.col_25_DB_CUSTBASE_PRODREFRESH_ods_plcc_cardholder_t_null_value_count_table_stats ;</v>
      </c>
      <c r="BE36" s="212" t="s">
        <v>5715</v>
      </c>
      <c r="BF36" s="212">
        <v>8</v>
      </c>
      <c r="BG36" s="212">
        <v>52994779</v>
      </c>
      <c r="BI36" s="16" t="str">
        <f t="shared" si="15"/>
        <v>drop table db_custscience_interns.col_25_DB_CUSTBASE_PRODREFRESH_ods_plcc_cardholder_t_null_value_count_table_stats ;</v>
      </c>
    </row>
    <row r="37" spans="1:61">
      <c r="A37" t="s">
        <v>5716</v>
      </c>
      <c r="B37" s="16" t="str">
        <f t="shared" si="0"/>
        <v>crte_tmst           string                                  </v>
      </c>
      <c r="C37" s="20">
        <f t="shared" si="8"/>
        <v>10</v>
      </c>
      <c r="D37" s="20">
        <f t="shared" si="9"/>
        <v>12</v>
      </c>
      <c r="E37" s="20"/>
      <c r="F37" s="20"/>
      <c r="G37" s="16" t="str">
        <f t="shared" si="1"/>
        <v>CRTE_TMST</v>
      </c>
      <c r="H37" s="16" t="str">
        <f t="shared" si="2"/>
        <v>        string                                  </v>
      </c>
      <c r="I37" s="246">
        <v>26</v>
      </c>
      <c r="J37" s="260">
        <f t="shared" si="3"/>
        <v>1146</v>
      </c>
      <c r="K37" s="260">
        <f t="shared" si="4"/>
        <v>0</v>
      </c>
      <c r="L37" s="249"/>
      <c r="M37" s="250"/>
      <c r="N37" s="169"/>
      <c r="O37" s="169"/>
      <c r="P37" s="169"/>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db_custscience_interns.col_26_DB_CUSTBASE_PRODREFRESH_ods_plcc_cardholder_t_distinct_values_table_stats (col_id int, distinct_values bigint) Row format delimited Fields terminated by '\t' Lines terminated by '\n'  Stored as textfile ;</v>
      </c>
      <c r="AL37" s="16" t="str">
        <f t="shared" si="11"/>
        <v>insert into table db_custscience_interns.col_26_DB_CUSTBASE_PRODREFRESH_ods_plcc_cardholder_t_distinct_values_table_stats select '26' as col_id, count (distinct CRTE_TMST) as distinct_values</v>
      </c>
      <c r="AO37" s="16" t="str">
        <f t="shared" si="6"/>
        <v>insert into table db_custscience_interns.SUMMARY_of_DB_CUSTBASE_PRODREFRESH_ods_plcc_cardholder_t_distinct_values_table_stats select col_id, distinct_values from db_custscience_interns.col_26_DB_CUSTBASE_PRODREFRESH_ods_plcc_cardholder_t_distinct_values_table_stats ;</v>
      </c>
      <c r="AQ37" s="212" t="s">
        <v>5717</v>
      </c>
      <c r="AR37" s="212">
        <v>9</v>
      </c>
      <c r="AS37" s="212">
        <v>2</v>
      </c>
      <c r="AU37" s="16" t="str">
        <f t="shared" si="7"/>
        <v>drop table db_custscience_interns.col_26_DB_CUSTBASE_PRODREFRESH_ods_plcc_cardholder_t_distinct_values_table_stats;</v>
      </c>
      <c r="AW37" s="16" t="str">
        <f t="shared" si="12"/>
        <v>create table db_custscience_interns.col_26_DB_CUSTBASE_PRODREFRESH_ods_plcc_cardholder_t_null_value_count_table_stats (col_id int, null_value_count bigint) Row format delimited Fields terminated by '\t' Lines terminated by '\n'  Stored as textfile ;</v>
      </c>
      <c r="AZ37" s="16" t="str">
        <f t="shared" si="13"/>
        <v xml:space="preserve">insert into table db_custscience_interns.col_26_DB_CUSTBASE_PRODREFRESH_ods_plcc_cardholder_t_null_value_count_table_stats select '26' as col_id, count (sskey) as null_value_count where CRTE_TMST IS NULL </v>
      </c>
      <c r="BC37" s="16" t="str">
        <f t="shared" si="14"/>
        <v>insert into table db_custscience_interns.SUMMARY_of_DB_CUSTBASE_PRODREFRESH_ods_plcc_cardholder_t_null_value_count_table_stats select col_id, null_value_count from db_custscience_interns.col_26_DB_CUSTBASE_PRODREFRESH_ods_plcc_cardholder_t_null_value_count_table_stats ;</v>
      </c>
      <c r="BE37" s="212" t="s">
        <v>5351</v>
      </c>
      <c r="BF37" s="212">
        <v>9</v>
      </c>
      <c r="BG37" s="212">
        <v>0</v>
      </c>
      <c r="BI37" s="16" t="str">
        <f t="shared" si="15"/>
        <v>drop table db_custscience_interns.col_26_DB_CUSTBASE_PRODREFRESH_ods_plcc_cardholder_t_null_value_count_table_stats ;</v>
      </c>
    </row>
    <row r="38" spans="1:61">
      <c r="A38" t="s">
        <v>5598</v>
      </c>
      <c r="B38" s="16" t="str">
        <f t="shared" si="0"/>
        <v>updt_tmst           string  </v>
      </c>
      <c r="C38" s="20">
        <f t="shared" si="8"/>
        <v>10</v>
      </c>
      <c r="D38" s="20">
        <f t="shared" si="9"/>
        <v>12</v>
      </c>
      <c r="E38" s="20"/>
      <c r="F38" s="20"/>
      <c r="G38" s="16" t="str">
        <f t="shared" si="1"/>
        <v>UPDT_TMST</v>
      </c>
      <c r="H38" s="16" t="str">
        <f t="shared" si="2"/>
        <v>        string  </v>
      </c>
      <c r="I38" s="246">
        <v>27</v>
      </c>
      <c r="J38" s="260">
        <f t="shared" si="3"/>
        <v>1146</v>
      </c>
      <c r="K38" s="260">
        <f t="shared" si="4"/>
        <v>0</v>
      </c>
      <c r="L38" s="249"/>
      <c r="M38" s="250"/>
      <c r="N38" s="169"/>
      <c r="O38" s="169"/>
      <c r="P38" s="169"/>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db_custscience_interns.col_27_DB_CUSTBASE_PRODREFRESH_ods_plcc_cardholder_t_distinct_values_table_stats (col_id int, distinct_values bigint) Row format delimited Fields terminated by '\t' Lines terminated by '\n'  Stored as textfile ;</v>
      </c>
      <c r="AL38" s="16" t="str">
        <f t="shared" si="11"/>
        <v>insert into table db_custscience_interns.col_27_DB_CUSTBASE_PRODREFRESH_ods_plcc_cardholder_t_distinct_values_table_stats select '27' as col_id, count (distinct UPDT_TMST) as distinct_values</v>
      </c>
      <c r="AO38" s="16" t="str">
        <f t="shared" si="6"/>
        <v>insert into table db_custscience_interns.SUMMARY_of_DB_CUSTBASE_PRODREFRESH_ods_plcc_cardholder_t_distinct_values_table_stats select col_id, distinct_values from db_custscience_interns.col_27_DB_CUSTBASE_PRODREFRESH_ods_plcc_cardholder_t_distinct_values_table_stats ;</v>
      </c>
      <c r="AQ38" s="212" t="s">
        <v>5718</v>
      </c>
      <c r="AR38" s="212">
        <v>10</v>
      </c>
      <c r="AS38" s="212">
        <v>56055985</v>
      </c>
      <c r="AU38" s="16" t="str">
        <f t="shared" si="7"/>
        <v>drop table db_custscience_interns.col_27_DB_CUSTBASE_PRODREFRESH_ods_plcc_cardholder_t_distinct_values_table_stats;</v>
      </c>
      <c r="AW38" s="16" t="str">
        <f t="shared" si="12"/>
        <v>create table db_custscience_interns.col_27_DB_CUSTBASE_PRODREFRESH_ods_plcc_cardholder_t_null_value_count_table_stats (col_id int, null_value_count bigint) Row format delimited Fields terminated by '\t' Lines terminated by '\n'  Stored as textfile ;</v>
      </c>
      <c r="AZ38" s="16" t="str">
        <f t="shared" si="13"/>
        <v xml:space="preserve">insert into table db_custscience_interns.col_27_DB_CUSTBASE_PRODREFRESH_ods_plcc_cardholder_t_null_value_count_table_stats select '27' as col_id, count (sskey) as null_value_count where UPDT_TMST IS NULL </v>
      </c>
      <c r="BC38" s="16" t="str">
        <f t="shared" si="14"/>
        <v>insert into table db_custscience_interns.SUMMARY_of_DB_CUSTBASE_PRODREFRESH_ods_plcc_cardholder_t_null_value_count_table_stats select col_id, null_value_count from db_custscience_interns.col_27_DB_CUSTBASE_PRODREFRESH_ods_plcc_cardholder_t_null_value_count_table_stats ;</v>
      </c>
      <c r="BE38" s="212" t="s">
        <v>5719</v>
      </c>
      <c r="BF38" s="212">
        <v>10</v>
      </c>
      <c r="BG38" s="212">
        <v>203851</v>
      </c>
      <c r="BI38" s="16" t="str">
        <f t="shared" si="15"/>
        <v>drop table db_custscience_interns.col_27_DB_CUSTBASE_PRODREFRESH_ods_plcc_cardholder_t_null_value_count_table_stats ;</v>
      </c>
    </row>
    <row r="39" spans="1:61">
      <c r="AL39" t="s">
        <v>4089</v>
      </c>
      <c r="AZ39" t="s">
        <v>4089</v>
      </c>
    </row>
    <row r="40" spans="1:61" ht="409.5">
      <c r="A40" s="262" t="s">
        <v>5720</v>
      </c>
    </row>
    <row r="41" spans="1:61">
      <c r="A41" s="263" t="s">
        <v>5721</v>
      </c>
    </row>
  </sheetData>
  <mergeCells count="5">
    <mergeCell ref="G1:J1"/>
    <mergeCell ref="H3:L3"/>
    <mergeCell ref="H4:L4"/>
    <mergeCell ref="H5:L5"/>
    <mergeCell ref="H6:L6"/>
  </mergeCell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1"/>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ODS_PREF_T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DB_CUSTBASE_PRODREFRESH.ods_pref_t limit 10000;'&gt;DB_CUSTBASE_PRODREFRESH.ods_pref_t_10k_sample.txt;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c r="AZ4" s="15"/>
    </row>
    <row r="5" spans="1:65">
      <c r="B5" s="9"/>
      <c r="G5" s="3" t="s">
        <v>89</v>
      </c>
      <c r="H5" s="474" t="str">
        <f>RIGHT(H6,(LEN(H6)-(FIND(".",H6))))</f>
        <v>ods_pref_t</v>
      </c>
      <c r="I5" s="474" t="e">
        <f>RIGHT(I6,(LEN(I6)-(FIND(".",I6))))</f>
        <v>#VALUE!</v>
      </c>
      <c r="J5" s="474" t="e">
        <f>RIGHT(J6,(LEN(J6)-(FIND(".",J6))))</f>
        <v>#VALUE!</v>
      </c>
      <c r="K5" s="474"/>
      <c r="L5" s="474" t="e">
        <f>RIGHT(L6,(LEN(L6)-(FIND(".",L6))))</f>
        <v>#VALUE!</v>
      </c>
      <c r="M5" s="219"/>
      <c r="AL5" s="60"/>
      <c r="AZ5" s="60"/>
    </row>
    <row r="6" spans="1:65">
      <c r="G6" s="3" t="s">
        <v>90</v>
      </c>
      <c r="H6" s="476" t="s">
        <v>4459</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db_custscience_interns.SUMMARY_of_DB_CUSTBASE_PRODREFRESH_ods_pref_t_distinct_values_table_stats;</v>
      </c>
      <c r="BE8" s="209" t="str">
        <f>"select * from db_custscience_interns.SUMMARY_of_"&amp;$H$4&amp;"_"&amp;$H$5&amp;"_null_value_count_table_stats ;"</f>
        <v>select * from db_custscience_interns.SUMMARY_of_DB_CUSTBASE_PRODREFRESH_ods_pref_t_null_value_count_table_stats ;</v>
      </c>
    </row>
    <row r="9" spans="1:65">
      <c r="A9" t="s">
        <v>5722</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DB_CUSTBASE_PRODREFRESH.ods_pref_t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db_custscience_interns.SUMMARY_of_DB_CUSTBASE_PRODREFRESH_ods_pref_t_distinct_values_table_stats (col_id int, distinct_values bigint) Row format delimited Fields terminated by '\t' Lines terminated by '\n'  Stored as textfile ;</v>
      </c>
      <c r="AZ11" s="209" t="str">
        <f>"from "&amp;$H$6</f>
        <v>from DB_CUSTBASE_PRODREFRESH.ods_pref_t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db_custscience_interns.SUMMARY_of_DB_CUSTBASE_PRODREFRESH_ods_pref_t_null_value_count_table_stats (col_id int, null_value_count bigint) Row format delimited Fields terminated by '\t' Lines terminated by '\n'  Stored as textfile ;</v>
      </c>
      <c r="BE11" s="212" t="s">
        <v>2</v>
      </c>
    </row>
    <row r="12" spans="1:65">
      <c r="A12" t="s">
        <v>5248</v>
      </c>
      <c r="B12" s="16" t="str">
        <f t="shared" ref="B12:B18" si="0">TRIM(A12)</f>
        <v>preference_key      bigint                                  </v>
      </c>
      <c r="C12" s="20">
        <f>SEARCH(" ",B12)</f>
        <v>16</v>
      </c>
      <c r="D12" s="20">
        <f>IFERROR(SEARCH(" ",B12,C12+1),0)</f>
        <v>18</v>
      </c>
      <c r="E12" s="20">
        <f>LEN(B12)</f>
        <v>60</v>
      </c>
      <c r="F12" s="20"/>
      <c r="G12" s="16" t="str">
        <f t="shared" ref="G12:G18" si="1">UPPER(LEFT(B12,C12-1))</f>
        <v>PREFERENCE_KEY </v>
      </c>
      <c r="H12" s="16" t="str">
        <f t="shared" ref="H12:H18" si="2">TRIM(RIGHT(A12,LEN(A12) - (C12+1)))</f>
        <v>  bigint                                  </v>
      </c>
      <c r="I12" s="246">
        <v>1</v>
      </c>
      <c r="J12" s="260">
        <f t="shared" ref="J12:J18" si="3">VLOOKUP($I12,$AR:$AS,2,FALSE)</f>
        <v>22840</v>
      </c>
      <c r="K12" s="260">
        <f t="shared" ref="K12:K18"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18"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db_custscience_interns.col_1_DB_CUSTBASE_PRODREFRESH_ods_pref_t_distinct_values_table_stats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db_custscience_interns.col_1_DB_CUSTBASE_PRODREFRESH_ods_pref_t_distinct_values_table_stats select '1' as col_id, count (distinct PREFERENCE_KEY ) as distinct_values</v>
      </c>
      <c r="AO12" s="16" t="str">
        <f t="shared" ref="AO12:AO18"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db_custscience_interns.SUMMARY_of_DB_CUSTBASE_PRODREFRESH_ods_pref_t_distinct_values_table_stats select col_id, distinct_values from db_custscience_interns.col_1_DB_CUSTBASE_PRODREFRESH_ods_pref_t_distinct_values_table_stats ;</v>
      </c>
      <c r="AQ12" s="212" t="s">
        <v>5723</v>
      </c>
      <c r="AR12" s="212">
        <v>1</v>
      </c>
      <c r="AS12" s="212">
        <v>22840</v>
      </c>
      <c r="AU12" s="16" t="str">
        <f t="shared" ref="AU12:AU18" si="7">"drop table db_custscience_interns."&amp;$AH12&amp;"_"&amp;$H$4&amp;"_"&amp;$H$5&amp;"_distinct_values_table_stats;"</f>
        <v>drop table db_custscience_interns.col_1_DB_CUSTBASE_PRODREFRESH_ods_pref_t_distinct_values_table_stats;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db_custscience_interns.col_1_DB_CUSTBASE_PRODREFRESH_ods_pref_t_null_value_count_table_stats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(preference_key) as null_value_count where "&amp;$G12&amp;" IS NULL "</f>
        <v xml:space="preserve">insert into table db_custscience_interns.col_1_DB_CUSTBASE_PRODREFRESH_ods_pref_t_null_value_count_table_stats select '1' as col_id, count (preference_key) as null_value_count where PREFERENCE_KEY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db_custscience_interns.SUMMARY_of_DB_CUSTBASE_PRODREFRESH_ods_pref_t_null_value_count_table_stats select col_id, null_value_count from db_custscience_interns.col_1_DB_CUSTBASE_PRODREFRESH_ods_pref_t_null_value_count_table_stats ;</v>
      </c>
      <c r="BE12" s="212" t="s">
        <v>5214</v>
      </c>
      <c r="BF12" s="212">
        <v>1</v>
      </c>
      <c r="BG12" s="212">
        <v>0</v>
      </c>
      <c r="BI12" s="16" t="str">
        <f>"drop table db_custscience_interns."&amp;$AH12&amp;"_"&amp;$H$4&amp;"_"&amp;$H$5&amp;"_null_value_count_table_stats ;"</f>
        <v>drop table db_custscience_interns.col_1_DB_CUSTBASE_PRODREFRESH_ods_pref_t_null_value_count_table_stats ;</v>
      </c>
    </row>
    <row r="13" spans="1:65">
      <c r="A13" t="s">
        <v>5724</v>
      </c>
      <c r="B13" s="16" t="str">
        <f t="shared" si="0"/>
        <v>preference_name     string                                  </v>
      </c>
      <c r="C13" s="20">
        <f t="shared" ref="C13:C18" si="8">SEARCH(" ",B13)</f>
        <v>16</v>
      </c>
      <c r="D13" s="20">
        <f t="shared" ref="D13:D18" si="9">IFERROR(SEARCH(" ",B13,C13+1),0)</f>
        <v>18</v>
      </c>
      <c r="E13" s="20"/>
      <c r="F13" s="20"/>
      <c r="G13" s="16" t="str">
        <f t="shared" si="1"/>
        <v>PREFERENCE_NAME</v>
      </c>
      <c r="H13" s="16" t="str">
        <f t="shared" si="2"/>
        <v>  string                                  </v>
      </c>
      <c r="I13" s="246">
        <v>2</v>
      </c>
      <c r="J13" s="260">
        <f t="shared" si="3"/>
        <v>22830</v>
      </c>
      <c r="K13" s="260">
        <f t="shared" si="4"/>
        <v>10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18" si="10">"col_"&amp;I13</f>
        <v>col_2</v>
      </c>
      <c r="AI13" s="196" t="str">
        <f t="shared" si="5"/>
        <v>create table db_custscience_interns.col_2_DB_CUSTBASE_PRODREFRESH_ods_pref_t_distinct_values_table_stats (col_id int, distinct_values bigint) Row format delimited Fields terminated by '\t' Lines terminated by '\n'  Stored as textfile ;</v>
      </c>
      <c r="AL13" s="16" t="str">
        <f t="shared" ref="AL13:AL18" si="11">"insert into table "&amp;"db_custscience_interns."&amp;$AH13&amp;"_"&amp;$H$4&amp;"_"&amp;$H$5&amp;"_distinct_values_table_stats select "&amp;"'"&amp;$I13&amp;"'"&amp;" as col_id, count (distinct "&amp;$G13&amp;") as distinct_values"</f>
        <v>insert into table db_custscience_interns.col_2_DB_CUSTBASE_PRODREFRESH_ods_pref_t_distinct_values_table_stats select '2' as col_id, count (distinct PREFERENCE_NAME) as distinct_values</v>
      </c>
      <c r="AO13" s="16" t="str">
        <f t="shared" si="6"/>
        <v>insert into table db_custscience_interns.SUMMARY_of_DB_CUSTBASE_PRODREFRESH_ods_pref_t_distinct_values_table_stats select col_id, distinct_values from db_custscience_interns.col_2_DB_CUSTBASE_PRODREFRESH_ods_pref_t_distinct_values_table_stats ;</v>
      </c>
      <c r="AQ13" s="212" t="s">
        <v>5725</v>
      </c>
      <c r="AR13" s="212">
        <v>2</v>
      </c>
      <c r="AS13" s="212">
        <v>22830</v>
      </c>
      <c r="AU13" s="16" t="str">
        <f t="shared" si="7"/>
        <v>drop table db_custscience_interns.col_2_DB_CUSTBASE_PRODREFRESH_ods_pref_t_distinct_values_table_stats;</v>
      </c>
      <c r="AW13" s="16" t="str">
        <f t="shared" ref="AW13:AW18"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db_custscience_interns.col_2_DB_CUSTBASE_PRODREFRESH_ods_pref_t_null_value_count_table_stats (col_id int, null_value_count bigint) Row format delimited Fields terminated by '\t' Lines terminated by '\n'  Stored as textfile ;</v>
      </c>
      <c r="AZ13" s="16" t="str">
        <f t="shared" ref="AZ13:AZ17" si="13">"insert into table "&amp;"db_custscience_interns."&amp;$AH13&amp;"_"&amp;$H$4&amp;"_"&amp;$H$5&amp;"_null_value_count_table_stats select "&amp;"'"&amp;$I13&amp;"'"&amp;" as col_id, count (preference_key) as null_value_count where "&amp;$G13&amp;" IS NULL "</f>
        <v xml:space="preserve">insert into table db_custscience_interns.col_2_DB_CUSTBASE_PRODREFRESH_ods_pref_t_null_value_count_table_stats select '2' as col_id, count (preference_key) as null_value_count where PREFERENCE_NAME IS NULL </v>
      </c>
      <c r="BC13" s="16" t="str">
        <f t="shared" ref="BC13:BC18"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db_custscience_interns.SUMMARY_of_DB_CUSTBASE_PRODREFRESH_ods_pref_t_null_value_count_table_stats select col_id, null_value_count from db_custscience_interns.col_2_DB_CUSTBASE_PRODREFRESH_ods_pref_t_null_value_count_table_stats ;</v>
      </c>
      <c r="BE13" s="212" t="s">
        <v>5726</v>
      </c>
      <c r="BF13" s="212">
        <v>2</v>
      </c>
      <c r="BG13" s="212">
        <v>10</v>
      </c>
      <c r="BI13" s="16" t="str">
        <f t="shared" ref="BI13:BI18" si="15">"drop table db_custscience_interns."&amp;$AH13&amp;"_"&amp;$H$4&amp;"_"&amp;$H$5&amp;"_null_value_count_table_stats ;"</f>
        <v>drop table db_custscience_interns.col_2_DB_CUSTBASE_PRODREFRESH_ods_pref_t_null_value_count_table_stats ;</v>
      </c>
    </row>
    <row r="14" spans="1:65">
      <c r="A14" t="s">
        <v>4765</v>
      </c>
      <c r="B14" s="16" t="str">
        <f t="shared" si="0"/>
        <v>ins_dt              string                                  </v>
      </c>
      <c r="C14" s="20">
        <f t="shared" si="8"/>
        <v>8</v>
      </c>
      <c r="D14" s="20">
        <f t="shared" si="9"/>
        <v>10</v>
      </c>
      <c r="E14" s="20"/>
      <c r="F14" s="20"/>
      <c r="G14" s="16" t="str">
        <f t="shared" si="1"/>
        <v>INS_DT </v>
      </c>
      <c r="H14" s="16" t="str">
        <f t="shared" si="2"/>
        <v>          string                                  </v>
      </c>
      <c r="I14" s="246">
        <v>3</v>
      </c>
      <c r="J14" s="260">
        <f t="shared" si="3"/>
        <v>333</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db_custscience_interns.col_3_DB_CUSTBASE_PRODREFRESH_ods_pref_t_distinct_values_table_stats (col_id int, distinct_values bigint) Row format delimited Fields terminated by '\t' Lines terminated by '\n'  Stored as textfile ;</v>
      </c>
      <c r="AL14" s="16" t="str">
        <f t="shared" si="11"/>
        <v>insert into table db_custscience_interns.col_3_DB_CUSTBASE_PRODREFRESH_ods_pref_t_distinct_values_table_stats select '3' as col_id, count (distinct INS_DT ) as distinct_values</v>
      </c>
      <c r="AO14" s="16" t="str">
        <f t="shared" si="6"/>
        <v>insert into table db_custscience_interns.SUMMARY_of_DB_CUSTBASE_PRODREFRESH_ods_pref_t_distinct_values_table_stats select col_id, distinct_values from db_custscience_interns.col_3_DB_CUSTBASE_PRODREFRESH_ods_pref_t_distinct_values_table_stats ;</v>
      </c>
      <c r="AQ14" s="212" t="s">
        <v>5727</v>
      </c>
      <c r="AR14" s="212">
        <v>3</v>
      </c>
      <c r="AS14" s="212">
        <v>333</v>
      </c>
      <c r="AU14" s="16" t="str">
        <f t="shared" si="7"/>
        <v>drop table db_custscience_interns.col_3_DB_CUSTBASE_PRODREFRESH_ods_pref_t_distinct_values_table_stats;</v>
      </c>
      <c r="AW14" s="16" t="str">
        <f t="shared" si="12"/>
        <v>create table db_custscience_interns.col_3_DB_CUSTBASE_PRODREFRESH_ods_pref_t_null_value_count_table_stats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db_custscience_interns.col_3_DB_CUSTBASE_PRODREFRESH_ods_pref_t_null_value_count_table_stats select '3' as col_id, count (preference_key) as null_value_count where INS_DT  IS NULL </v>
      </c>
      <c r="BC14" s="16" t="str">
        <f t="shared" si="14"/>
        <v>insert into table db_custscience_interns.SUMMARY_of_DB_CUSTBASE_PRODREFRESH_ods_pref_t_null_value_count_table_stats select col_id, null_value_count from db_custscience_interns.col_3_DB_CUSTBASE_PRODREFRESH_ods_pref_t_null_value_count_table_stats ;</v>
      </c>
      <c r="BE14" s="212" t="s">
        <v>4697</v>
      </c>
      <c r="BF14" s="212">
        <v>3</v>
      </c>
      <c r="BG14" s="212">
        <v>0</v>
      </c>
      <c r="BI14" s="16" t="str">
        <f t="shared" si="15"/>
        <v>drop table db_custscience_interns.col_3_DB_CUSTBASE_PRODREFRESH_ods_pref_t_null_value_count_table_stats ;</v>
      </c>
    </row>
    <row r="15" spans="1:65">
      <c r="A15" t="s">
        <v>5289</v>
      </c>
      <c r="B15" s="16" t="str">
        <f t="shared" si="0"/>
        <v>updt_dt             string                                  </v>
      </c>
      <c r="C15" s="20">
        <f t="shared" si="8"/>
        <v>8</v>
      </c>
      <c r="D15" s="20">
        <f t="shared" si="9"/>
        <v>10</v>
      </c>
      <c r="E15" s="20"/>
      <c r="F15" s="20"/>
      <c r="G15" s="16" t="str">
        <f t="shared" si="1"/>
        <v>UPDT_DT</v>
      </c>
      <c r="H15" s="16" t="str">
        <f t="shared" si="2"/>
        <v>          string                                  </v>
      </c>
      <c r="I15" s="246">
        <v>4</v>
      </c>
      <c r="J15" s="260">
        <f t="shared" si="3"/>
        <v>330</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db_custscience_interns.col_4_DB_CUSTBASE_PRODREFRESH_ods_pref_t_distinct_values_table_stats (col_id int, distinct_values bigint) Row format delimited Fields terminated by '\t' Lines terminated by '\n'  Stored as textfile ;</v>
      </c>
      <c r="AL15" s="16" t="str">
        <f t="shared" si="11"/>
        <v>insert into table db_custscience_interns.col_4_DB_CUSTBASE_PRODREFRESH_ods_pref_t_distinct_values_table_stats select '4' as col_id, count (distinct UPDT_DT) as distinct_values</v>
      </c>
      <c r="AO15" s="16" t="str">
        <f t="shared" si="6"/>
        <v>insert into table db_custscience_interns.SUMMARY_of_DB_CUSTBASE_PRODREFRESH_ods_pref_t_distinct_values_table_stats select col_id, distinct_values from db_custscience_interns.col_4_DB_CUSTBASE_PRODREFRESH_ods_pref_t_distinct_values_table_stats ;</v>
      </c>
      <c r="AQ15" s="212" t="s">
        <v>5728</v>
      </c>
      <c r="AR15" s="212">
        <v>4</v>
      </c>
      <c r="AS15" s="212">
        <v>330</v>
      </c>
      <c r="AU15" s="16" t="str">
        <f t="shared" si="7"/>
        <v>drop table db_custscience_interns.col_4_DB_CUSTBASE_PRODREFRESH_ods_pref_t_distinct_values_table_stats;</v>
      </c>
      <c r="AW15" s="16" t="str">
        <f t="shared" si="12"/>
        <v>create table db_custscience_interns.col_4_DB_CUSTBASE_PRODREFRESH_ods_pref_t_null_value_count_table_stats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db_custscience_interns.col_4_DB_CUSTBASE_PRODREFRESH_ods_pref_t_null_value_count_table_stats select '4' as col_id, count (preference_key) as null_value_count where UPDT_DT IS NULL </v>
      </c>
      <c r="BC15" s="16" t="str">
        <f t="shared" si="14"/>
        <v>insert into table db_custscience_interns.SUMMARY_of_DB_CUSTBASE_PRODREFRESH_ods_pref_t_null_value_count_table_stats select col_id, null_value_count from db_custscience_interns.col_4_DB_CUSTBASE_PRODREFRESH_ods_pref_t_null_value_count_table_stats ;</v>
      </c>
      <c r="BE15" s="212" t="s">
        <v>5403</v>
      </c>
      <c r="BF15" s="212">
        <v>4</v>
      </c>
      <c r="BG15" s="212">
        <v>0</v>
      </c>
      <c r="BI15" s="16" t="str">
        <f t="shared" si="15"/>
        <v>drop table db_custscience_interns.col_4_DB_CUSTBASE_PRODREFRESH_ods_pref_t_null_value_count_table_stats ;</v>
      </c>
    </row>
    <row r="16" spans="1:65">
      <c r="A16" t="s">
        <v>4710</v>
      </c>
      <c r="B16" s="16" t="str">
        <f t="shared" si="0"/>
        <v>flow_key            bigint                                  </v>
      </c>
      <c r="C16" s="20">
        <f t="shared" si="8"/>
        <v>10</v>
      </c>
      <c r="D16" s="20">
        <f t="shared" si="9"/>
        <v>12</v>
      </c>
      <c r="E16" s="20"/>
      <c r="F16" s="20"/>
      <c r="G16" s="16" t="str">
        <f t="shared" si="1"/>
        <v>FLOW_KEY </v>
      </c>
      <c r="H16" s="16" t="str">
        <f t="shared" si="2"/>
        <v>        bigint                                  </v>
      </c>
      <c r="I16" s="246">
        <v>5</v>
      </c>
      <c r="J16" s="260">
        <f t="shared" si="3"/>
        <v>1</v>
      </c>
      <c r="K16" s="260">
        <f t="shared" si="4"/>
        <v>1</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db_custscience_interns.col_5_DB_CUSTBASE_PRODREFRESH_ods_pref_t_distinct_values_table_stats (col_id int, distinct_values bigint) Row format delimited Fields terminated by '\t' Lines terminated by '\n'  Stored as textfile ;</v>
      </c>
      <c r="AL16" s="16" t="str">
        <f t="shared" si="11"/>
        <v>insert into table db_custscience_interns.col_5_DB_CUSTBASE_PRODREFRESH_ods_pref_t_distinct_values_table_stats select '5' as col_id, count (distinct FLOW_KEY ) as distinct_values</v>
      </c>
      <c r="AO16" s="16" t="str">
        <f t="shared" si="6"/>
        <v>insert into table db_custscience_interns.SUMMARY_of_DB_CUSTBASE_PRODREFRESH_ods_pref_t_distinct_values_table_stats select col_id, distinct_values from db_custscience_interns.col_5_DB_CUSTBASE_PRODREFRESH_ods_pref_t_distinct_values_table_stats ;</v>
      </c>
      <c r="AQ16" s="212" t="s">
        <v>5729</v>
      </c>
      <c r="AR16" s="212">
        <v>5</v>
      </c>
      <c r="AS16" s="212">
        <v>1</v>
      </c>
      <c r="AU16" s="16" t="str">
        <f t="shared" si="7"/>
        <v>drop table db_custscience_interns.col_5_DB_CUSTBASE_PRODREFRESH_ods_pref_t_distinct_values_table_stats;</v>
      </c>
      <c r="AW16" s="16" t="str">
        <f t="shared" si="12"/>
        <v>create table db_custscience_interns.col_5_DB_CUSTBASE_PRODREFRESH_ods_pref_t_null_value_count_table_stats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db_custscience_interns.col_5_DB_CUSTBASE_PRODREFRESH_ods_pref_t_null_value_count_table_stats select '5' as col_id, count (preference_key) as null_value_count where FLOW_KEY  IS NULL </v>
      </c>
      <c r="BC16" s="16" t="str">
        <f t="shared" si="14"/>
        <v>insert into table db_custscience_interns.SUMMARY_of_DB_CUSTBASE_PRODREFRESH_ods_pref_t_null_value_count_table_stats select col_id, null_value_count from db_custscience_interns.col_5_DB_CUSTBASE_PRODREFRESH_ods_pref_t_null_value_count_table_stats ;</v>
      </c>
      <c r="BE16" s="212" t="s">
        <v>5729</v>
      </c>
      <c r="BF16" s="212">
        <v>5</v>
      </c>
      <c r="BG16" s="212">
        <v>1</v>
      </c>
      <c r="BI16" s="16" t="str">
        <f t="shared" si="15"/>
        <v>drop table db_custscience_interns.col_5_DB_CUSTBASE_PRODREFRESH_ods_pref_t_null_value_count_table_stats ;</v>
      </c>
    </row>
    <row r="17" spans="1:61">
      <c r="A17" t="s">
        <v>5188</v>
      </c>
      <c r="B17" s="16" t="str">
        <f t="shared" si="0"/>
        <v>crt_tmst            string                                  </v>
      </c>
      <c r="C17" s="20">
        <f t="shared" si="8"/>
        <v>10</v>
      </c>
      <c r="D17" s="20">
        <f t="shared" si="9"/>
        <v>12</v>
      </c>
      <c r="E17" s="20"/>
      <c r="F17" s="20"/>
      <c r="G17" s="16" t="str">
        <f t="shared" si="1"/>
        <v>CRT_TMST </v>
      </c>
      <c r="H17" s="16" t="str">
        <f t="shared" si="2"/>
        <v>        string                                  </v>
      </c>
      <c r="I17" s="246">
        <v>6</v>
      </c>
      <c r="J17" s="260">
        <f t="shared" si="3"/>
        <v>1</v>
      </c>
      <c r="K17" s="260">
        <f t="shared" si="4"/>
        <v>1</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db_custscience_interns.col_6_DB_CUSTBASE_PRODREFRESH_ods_pref_t_distinct_values_table_stats (col_id int, distinct_values bigint) Row format delimited Fields terminated by '\t' Lines terminated by '\n'  Stored as textfile ;</v>
      </c>
      <c r="AL17" s="16" t="str">
        <f t="shared" si="11"/>
        <v>insert into table db_custscience_interns.col_6_DB_CUSTBASE_PRODREFRESH_ods_pref_t_distinct_values_table_stats select '6' as col_id, count (distinct CRT_TMST ) as distinct_values</v>
      </c>
      <c r="AO17" s="16" t="str">
        <f t="shared" si="6"/>
        <v>insert into table db_custscience_interns.SUMMARY_of_DB_CUSTBASE_PRODREFRESH_ods_pref_t_distinct_values_table_stats select col_id, distinct_values from db_custscience_interns.col_6_DB_CUSTBASE_PRODREFRESH_ods_pref_t_distinct_values_table_stats ;</v>
      </c>
      <c r="AQ17" s="212" t="s">
        <v>5730</v>
      </c>
      <c r="AR17" s="212">
        <v>6</v>
      </c>
      <c r="AS17" s="212">
        <v>1</v>
      </c>
      <c r="AU17" s="16" t="str">
        <f t="shared" si="7"/>
        <v>drop table db_custscience_interns.col_6_DB_CUSTBASE_PRODREFRESH_ods_pref_t_distinct_values_table_stats;</v>
      </c>
      <c r="AW17" s="16" t="str">
        <f t="shared" si="12"/>
        <v>create table db_custscience_interns.col_6_DB_CUSTBASE_PRODREFRESH_ods_pref_t_null_value_count_table_stats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db_custscience_interns.col_6_DB_CUSTBASE_PRODREFRESH_ods_pref_t_null_value_count_table_stats select '6' as col_id, count (preference_key) as null_value_count where CRT_TMST  IS NULL </v>
      </c>
      <c r="BC17" s="16" t="str">
        <f t="shared" si="14"/>
        <v>insert into table db_custscience_interns.SUMMARY_of_DB_CUSTBASE_PRODREFRESH_ods_pref_t_null_value_count_table_stats select col_id, null_value_count from db_custscience_interns.col_6_DB_CUSTBASE_PRODREFRESH_ods_pref_t_null_value_count_table_stats ;</v>
      </c>
      <c r="BE17" s="212" t="s">
        <v>5730</v>
      </c>
      <c r="BF17" s="212">
        <v>6</v>
      </c>
      <c r="BG17" s="212">
        <v>1</v>
      </c>
      <c r="BI17" s="16" t="str">
        <f t="shared" si="15"/>
        <v>drop table db_custscience_interns.col_6_DB_CUSTBASE_PRODREFRESH_ods_pref_t_null_value_count_table_stats ;</v>
      </c>
    </row>
    <row r="18" spans="1:61">
      <c r="A18" t="s">
        <v>5491</v>
      </c>
      <c r="B18" s="16" t="str">
        <f t="shared" si="0"/>
        <v>updt_tmst           string </v>
      </c>
      <c r="C18" s="20">
        <f t="shared" si="8"/>
        <v>10</v>
      </c>
      <c r="D18" s="20">
        <f t="shared" si="9"/>
        <v>12</v>
      </c>
      <c r="E18" s="20"/>
      <c r="F18" s="20"/>
      <c r="G18" s="16" t="str">
        <f t="shared" si="1"/>
        <v>UPDT_TMST</v>
      </c>
      <c r="H18" s="16" t="str">
        <f t="shared" si="2"/>
        <v>        string </v>
      </c>
      <c r="I18" s="246">
        <v>7</v>
      </c>
      <c r="J18" s="260">
        <f t="shared" si="3"/>
        <v>1</v>
      </c>
      <c r="K18" s="260">
        <f t="shared" si="4"/>
        <v>1</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db_custscience_interns.col_7_DB_CUSTBASE_PRODREFRESH_ods_pref_t_distinct_values_table_stats (col_id int, distinct_values bigint) Row format delimited Fields terminated by '\t' Lines terminated by '\n'  Stored as textfile ;</v>
      </c>
      <c r="AL18" s="16" t="str">
        <f t="shared" si="11"/>
        <v>insert into table db_custscience_interns.col_7_DB_CUSTBASE_PRODREFRESH_ods_pref_t_distinct_values_table_stats select '7' as col_id, count (distinct UPDT_TMST) as distinct_values</v>
      </c>
      <c r="AO18" s="16" t="str">
        <f t="shared" si="6"/>
        <v>insert into table db_custscience_interns.SUMMARY_of_DB_CUSTBASE_PRODREFRESH_ods_pref_t_distinct_values_table_stats select col_id, distinct_values from db_custscience_interns.col_7_DB_CUSTBASE_PRODREFRESH_ods_pref_t_distinct_values_table_stats ;</v>
      </c>
      <c r="AQ18" s="212" t="s">
        <v>5731</v>
      </c>
      <c r="AR18" s="212">
        <v>7</v>
      </c>
      <c r="AS18" s="212">
        <v>1</v>
      </c>
      <c r="AU18" s="16" t="str">
        <f t="shared" si="7"/>
        <v>drop table db_custscience_interns.col_7_DB_CUSTBASE_PRODREFRESH_ods_pref_t_distinct_values_table_stats;</v>
      </c>
      <c r="AW18" s="16" t="str">
        <f t="shared" si="12"/>
        <v>create table db_custscience_interns.col_7_DB_CUSTBASE_PRODREFRESH_ods_pref_t_null_value_count_table_stats (col_id int, null_value_count bigint) Row format delimited Fields terminated by '\t' Lines terminated by '\n'  Stored as textfile ;</v>
      </c>
      <c r="AZ18" s="16" t="str">
        <f>"insert into table "&amp;"db_custscience_interns."&amp;$AH18&amp;"_"&amp;$H$4&amp;"_"&amp;$H$5&amp;"_null_value_count_table_stats select "&amp;"'"&amp;$I18&amp;"'"&amp;" as col_id, count (preference_key) as null_value_count where "&amp;$G18&amp;" IS NULL "</f>
        <v xml:space="preserve">insert into table db_custscience_interns.col_7_DB_CUSTBASE_PRODREFRESH_ods_pref_t_null_value_count_table_stats select '7' as col_id, count (preference_key) as null_value_count where UPDT_TMST IS NULL </v>
      </c>
      <c r="BC18" s="16" t="str">
        <f t="shared" si="14"/>
        <v>insert into table db_custscience_interns.SUMMARY_of_DB_CUSTBASE_PRODREFRESH_ods_pref_t_null_value_count_table_stats select col_id, null_value_count from db_custscience_interns.col_7_DB_CUSTBASE_PRODREFRESH_ods_pref_t_null_value_count_table_stats ;</v>
      </c>
      <c r="BE18" s="212" t="s">
        <v>5731</v>
      </c>
      <c r="BF18" s="212">
        <v>7</v>
      </c>
      <c r="BG18" s="212">
        <v>1</v>
      </c>
      <c r="BI18" s="16" t="str">
        <f t="shared" si="15"/>
        <v>drop table db_custscience_interns.col_7_DB_CUSTBASE_PRODREFRESH_ods_pref_t_null_value_count_table_stats ;</v>
      </c>
    </row>
    <row r="19" spans="1:61">
      <c r="AL19" t="s">
        <v>4089</v>
      </c>
      <c r="AZ19" t="s">
        <v>4089</v>
      </c>
    </row>
    <row r="20" spans="1:61" ht="409.5">
      <c r="A20" s="262" t="s">
        <v>5732</v>
      </c>
    </row>
    <row r="21" spans="1:61">
      <c r="A21" s="263" t="s">
        <v>5733</v>
      </c>
    </row>
  </sheetData>
  <mergeCells count="5">
    <mergeCell ref="G1:J1"/>
    <mergeCell ref="H3:L3"/>
    <mergeCell ref="H4:L4"/>
    <mergeCell ref="H5:L5"/>
    <mergeCell ref="H6:L6"/>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9"/>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ODS_PROMOTION_T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DB_CUSTBASE_PRODREFRESH.ods_promotion_t limit 10000;'&gt;DB_CUSTBASE_PRODREFRESH.ods_promotion_t_10k_sample.txt;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row>
    <row r="5" spans="1:65">
      <c r="B5" s="9"/>
      <c r="G5" s="3" t="s">
        <v>89</v>
      </c>
      <c r="H5" s="474" t="str">
        <f>RIGHT(H6,(LEN(H6)-(FIND(".",H6))))</f>
        <v>ods_promotion_t</v>
      </c>
      <c r="I5" s="474" t="e">
        <f>RIGHT(I6,(LEN(I6)-(FIND(".",I6))))</f>
        <v>#VALUE!</v>
      </c>
      <c r="J5" s="474" t="e">
        <f>RIGHT(J6,(LEN(J6)-(FIND(".",J6))))</f>
        <v>#VALUE!</v>
      </c>
      <c r="K5" s="474"/>
      <c r="L5" s="474" t="e">
        <f>RIGHT(L6,(LEN(L6)-(FIND(".",L6))))</f>
        <v>#VALUE!</v>
      </c>
      <c r="M5" s="219"/>
      <c r="AL5" s="60" t="s">
        <v>5734</v>
      </c>
      <c r="AZ5" s="60"/>
    </row>
    <row r="6" spans="1:65">
      <c r="G6" s="3" t="s">
        <v>90</v>
      </c>
      <c r="H6" s="476" t="s">
        <v>4460</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db_custscience_interns.SUMMARY_of_DB_CUSTBASE_PRODREFRESH_ods_promotion_t_distinct_values_table_stats;</v>
      </c>
      <c r="BE8" s="209" t="str">
        <f>"select * from db_custscience_interns.SUMMARY_of_"&amp;$H$4&amp;"_"&amp;$H$5&amp;"_null_value_count_table_stats ;"</f>
        <v>select * from db_custscience_interns.SUMMARY_of_DB_CUSTBASE_PRODREFRESH_ods_promotion_t_null_value_count_table_stats ;</v>
      </c>
    </row>
    <row r="9" spans="1:65">
      <c r="A9" t="s">
        <v>5735</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DB_CUSTBASE_PRODREFRESH.ods_promotion_t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db_custscience_interns.SUMMARY_of_DB_CUSTBASE_PRODREFRESH_ods_promotion_t_distinct_values_table_stats (col_id int, distinct_values bigint) Row format delimited Fields terminated by '\t' Lines terminated by '\n'  Stored as textfile ;</v>
      </c>
      <c r="AZ11" s="209" t="str">
        <f>"from "&amp;$H$6</f>
        <v>from DB_CUSTBASE_PRODREFRESH.ods_promotion_t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db_custscience_interns.SUMMARY_of_DB_CUSTBASE_PRODREFRESH_ods_promotion_t_null_value_count_table_stats (col_id int, null_value_count bigint) Row format delimited Fields terminated by '\t' Lines terminated by '\n'  Stored as textfile ;</v>
      </c>
      <c r="BE11" s="212" t="s">
        <v>2</v>
      </c>
    </row>
    <row r="12" spans="1:65">
      <c r="A12" t="s">
        <v>4710</v>
      </c>
      <c r="B12" s="16" t="str">
        <f t="shared" ref="B12:B26" si="0">TRIM(A12)</f>
        <v>flow_key            bigint                                  </v>
      </c>
      <c r="C12" s="20">
        <f>SEARCH(" ",B12)</f>
        <v>10</v>
      </c>
      <c r="D12" s="20">
        <f>IFERROR(SEARCH(" ",B12,C12+1),0)</f>
        <v>12</v>
      </c>
      <c r="E12" s="20">
        <f>LEN(B12)</f>
        <v>60</v>
      </c>
      <c r="F12" s="20"/>
      <c r="G12" s="16" t="str">
        <f t="shared" ref="G12:G26" si="1">UPPER(LEFT(B12,C12-1))</f>
        <v>FLOW_KEY </v>
      </c>
      <c r="H12" s="16" t="str">
        <f t="shared" ref="H12:H26" si="2">TRIM(RIGHT(A12,LEN(A12) - (C12+1)))</f>
        <v>        bigint                                  </v>
      </c>
      <c r="I12" s="246">
        <v>1</v>
      </c>
      <c r="J12" s="260">
        <f t="shared" ref="J12:J26" si="3">VLOOKUP($I12,$AR:$AS,2,FALSE)</f>
        <v>2</v>
      </c>
      <c r="K12" s="260">
        <f t="shared" ref="K12:K26"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6"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db_custscience_interns.col_1_DB_CUSTBASE_PRODREFRESH_ods_promotion_t_distinct_values_table_stats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db_custscience_interns.col_1_DB_CUSTBASE_PRODREFRESH_ods_promotion_t_distinct_values_table_stats select '1' as col_id, count (distinct FLOW_KEY ) as distinct_values</v>
      </c>
      <c r="AO12" s="16" t="str">
        <f t="shared" ref="AO12:AO26"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db_custscience_interns.SUMMARY_of_DB_CUSTBASE_PRODREFRESH_ods_promotion_t_distinct_values_table_stats select col_id, distinct_values from db_custscience_interns.col_1_DB_CUSTBASE_PRODREFRESH_ods_promotion_t_distinct_values_table_stats ;</v>
      </c>
      <c r="AQ12" s="212" t="s">
        <v>5209</v>
      </c>
      <c r="AR12" s="212">
        <v>1</v>
      </c>
      <c r="AS12" s="212">
        <v>2</v>
      </c>
      <c r="AU12" s="16" t="str">
        <f t="shared" ref="AU12:AU26" si="7">"drop table db_custscience_interns."&amp;$AH12&amp;"_"&amp;$H$4&amp;"_"&amp;$H$5&amp;"_distinct_values_table_stats;"</f>
        <v>drop table db_custscience_interns.col_1_DB_CUSTBASE_PRODREFRESH_ods_promotion_t_distinct_values_table_stats;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db_custscience_interns.col_1_DB_CUSTBASE_PRODREFRESH_ods_promotion_t_null_value_count_table_stats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(promo_cd_key) as null_value_count where "&amp;$G12&amp;" IS NULL "</f>
        <v xml:space="preserve">insert into table db_custscience_interns.col_1_DB_CUSTBASE_PRODREFRESH_ods_promotion_t_null_value_count_table_stats select '1' as col_id, count (promo_cd_key) as null_value_count where FLOW_KEY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db_custscience_interns.SUMMARY_of_DB_CUSTBASE_PRODREFRESH_ods_promotion_t_null_value_count_table_stats select col_id, null_value_count from db_custscience_interns.col_1_DB_CUSTBASE_PRODREFRESH_ods_promotion_t_null_value_count_table_stats ;</v>
      </c>
      <c r="BE12" s="212" t="s">
        <v>5214</v>
      </c>
      <c r="BF12" s="212">
        <v>1</v>
      </c>
      <c r="BG12" s="212">
        <v>0</v>
      </c>
      <c r="BI12" s="16" t="str">
        <f>"drop table db_custscience_interns."&amp;$AH12&amp;"_"&amp;$H$4&amp;"_"&amp;$H$5&amp;"_null_value_count_table_stats ;"</f>
        <v>drop table db_custscience_interns.col_1_DB_CUSTBASE_PRODREFRESH_ods_promotion_t_null_value_count_table_stats ;</v>
      </c>
    </row>
    <row r="13" spans="1:65">
      <c r="A13" t="s">
        <v>5736</v>
      </c>
      <c r="B13" s="16" t="str">
        <f t="shared" si="0"/>
        <v>promo_cd_key        bigint                                  </v>
      </c>
      <c r="C13" s="20">
        <f t="shared" ref="C13:C26" si="8">SEARCH(" ",B13)</f>
        <v>14</v>
      </c>
      <c r="D13" s="20">
        <f t="shared" ref="D13:D26" si="9">IFERROR(SEARCH(" ",B13,C13+1),0)</f>
        <v>16</v>
      </c>
      <c r="E13" s="20"/>
      <c r="F13" s="20"/>
      <c r="G13" s="16" t="str">
        <f t="shared" si="1"/>
        <v>PROMO_CD_KEY </v>
      </c>
      <c r="H13" s="16" t="str">
        <f t="shared" si="2"/>
        <v>    bigint                                  </v>
      </c>
      <c r="I13" s="246">
        <v>2</v>
      </c>
      <c r="J13" s="260">
        <f t="shared" si="3"/>
        <v>58332</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6" si="10">"col_"&amp;I13</f>
        <v>col_2</v>
      </c>
      <c r="AI13" s="196" t="str">
        <f t="shared" si="5"/>
        <v>create table db_custscience_interns.col_2_DB_CUSTBASE_PRODREFRESH_ods_promotion_t_distinct_values_table_stats (col_id int, distinct_values bigint) Row format delimited Fields terminated by '\t' Lines terminated by '\n'  Stored as textfile ;</v>
      </c>
      <c r="AL13" s="16" t="str">
        <f t="shared" ref="AL13:AL26" si="11">"insert into table "&amp;"db_custscience_interns."&amp;$AH13&amp;"_"&amp;$H$4&amp;"_"&amp;$H$5&amp;"_distinct_values_table_stats select "&amp;"'"&amp;$I13&amp;"'"&amp;" as col_id, count (distinct "&amp;$G13&amp;") as distinct_values"</f>
        <v>insert into table db_custscience_interns.col_2_DB_CUSTBASE_PRODREFRESH_ods_promotion_t_distinct_values_table_stats select '2' as col_id, count (distinct PROMO_CD_KEY ) as distinct_values</v>
      </c>
      <c r="AO13" s="16" t="str">
        <f t="shared" si="6"/>
        <v>insert into table db_custscience_interns.SUMMARY_of_DB_CUSTBASE_PRODREFRESH_ods_promotion_t_distinct_values_table_stats select col_id, distinct_values from db_custscience_interns.col_2_DB_CUSTBASE_PRODREFRESH_ods_promotion_t_distinct_values_table_stats ;</v>
      </c>
      <c r="AQ13" s="212" t="s">
        <v>5737</v>
      </c>
      <c r="AR13" s="212">
        <v>2</v>
      </c>
      <c r="AS13" s="212">
        <v>58332</v>
      </c>
      <c r="AU13" s="16" t="str">
        <f t="shared" si="7"/>
        <v>drop table db_custscience_interns.col_2_DB_CUSTBASE_PRODREFRESH_ods_promotion_t_distinct_values_table_stats;</v>
      </c>
      <c r="AW13" s="16" t="str">
        <f t="shared" ref="AW13:AW26"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db_custscience_interns.col_2_DB_CUSTBASE_PRODREFRESH_ods_promotion_t_null_value_count_table_stats (col_id int, null_value_count bigint) Row format delimited Fields terminated by '\t' Lines terminated by '\n'  Stored as textfile ;</v>
      </c>
      <c r="AZ13" s="16" t="str">
        <f t="shared" ref="AZ13:AZ26" si="13">"insert into table "&amp;"db_custscience_interns."&amp;$AH13&amp;"_"&amp;$H$4&amp;"_"&amp;$H$5&amp;"_null_value_count_table_stats select "&amp;"'"&amp;$I13&amp;"'"&amp;" as col_id, count (promo_cd_key) as null_value_count where "&amp;$G13&amp;" IS NULL "</f>
        <v xml:space="preserve">insert into table db_custscience_interns.col_2_DB_CUSTBASE_PRODREFRESH_ods_promotion_t_null_value_count_table_stats select '2' as col_id, count (promo_cd_key) as null_value_count where PROMO_CD_KEY  IS NULL </v>
      </c>
      <c r="BC13" s="16" t="str">
        <f t="shared" ref="BC13:BC26"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db_custscience_interns.SUMMARY_of_DB_CUSTBASE_PRODREFRESH_ods_promotion_t_null_value_count_table_stats select col_id, null_value_count from db_custscience_interns.col_2_DB_CUSTBASE_PRODREFRESH_ods_promotion_t_null_value_count_table_stats ;</v>
      </c>
      <c r="BE13" s="212" t="s">
        <v>5225</v>
      </c>
      <c r="BF13" s="212">
        <v>2</v>
      </c>
      <c r="BG13" s="212">
        <v>0</v>
      </c>
      <c r="BI13" s="16" t="str">
        <f t="shared" ref="BI13:BI26" si="15">"drop table db_custscience_interns."&amp;$AH13&amp;"_"&amp;$H$4&amp;"_"&amp;$H$5&amp;"_null_value_count_table_stats ;"</f>
        <v>drop table db_custscience_interns.col_2_DB_CUSTBASE_PRODREFRESH_ods_promotion_t_null_value_count_table_stats ;</v>
      </c>
    </row>
    <row r="14" spans="1:65">
      <c r="A14" t="s">
        <v>5216</v>
      </c>
      <c r="B14" s="16" t="str">
        <f t="shared" si="0"/>
        <v>brand               string                                  </v>
      </c>
      <c r="C14" s="20">
        <f t="shared" si="8"/>
        <v>6</v>
      </c>
      <c r="D14" s="20">
        <f t="shared" si="9"/>
        <v>8</v>
      </c>
      <c r="E14" s="20"/>
      <c r="F14" s="20"/>
      <c r="G14" s="16" t="str">
        <f t="shared" si="1"/>
        <v>BRAND</v>
      </c>
      <c r="H14" s="16" t="str">
        <f t="shared" si="2"/>
        <v>            string                                  </v>
      </c>
      <c r="I14" s="246">
        <v>3</v>
      </c>
      <c r="J14" s="260">
        <f t="shared" si="3"/>
        <v>4</v>
      </c>
      <c r="K14" s="260">
        <f t="shared" si="4"/>
        <v>40851</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db_custscience_interns.col_3_DB_CUSTBASE_PRODREFRESH_ods_promotion_t_distinct_values_table_stats (col_id int, distinct_values bigint) Row format delimited Fields terminated by '\t' Lines terminated by '\n'  Stored as textfile ;</v>
      </c>
      <c r="AL14" s="16" t="str">
        <f t="shared" si="11"/>
        <v>insert into table db_custscience_interns.col_3_DB_CUSTBASE_PRODREFRESH_ods_promotion_t_distinct_values_table_stats select '3' as col_id, count (distinct BRAND) as distinct_values</v>
      </c>
      <c r="AO14" s="16" t="str">
        <f t="shared" si="6"/>
        <v>insert into table db_custscience_interns.SUMMARY_of_DB_CUSTBASE_PRODREFRESH_ods_promotion_t_distinct_values_table_stats select col_id, distinct_values from db_custscience_interns.col_3_DB_CUSTBASE_PRODREFRESH_ods_promotion_t_distinct_values_table_stats ;</v>
      </c>
      <c r="AQ14" s="212" t="s">
        <v>5738</v>
      </c>
      <c r="AR14" s="212">
        <v>11</v>
      </c>
      <c r="AS14" s="212">
        <v>279</v>
      </c>
      <c r="AU14" s="16" t="str">
        <f t="shared" si="7"/>
        <v>drop table db_custscience_interns.col_3_DB_CUSTBASE_PRODREFRESH_ods_promotion_t_distinct_values_table_stats;</v>
      </c>
      <c r="AW14" s="16" t="str">
        <f t="shared" si="12"/>
        <v>create table db_custscience_interns.col_3_DB_CUSTBASE_PRODREFRESH_ods_promotion_t_null_value_count_table_stats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db_custscience_interns.col_3_DB_CUSTBASE_PRODREFRESH_ods_promotion_t_null_value_count_table_stats select '3' as col_id, count (promo_cd_key) as null_value_count where BRAND IS NULL </v>
      </c>
      <c r="BC14" s="16" t="str">
        <f t="shared" si="14"/>
        <v>insert into table db_custscience_interns.SUMMARY_of_DB_CUSTBASE_PRODREFRESH_ods_promotion_t_null_value_count_table_stats select col_id, null_value_count from db_custscience_interns.col_3_DB_CUSTBASE_PRODREFRESH_ods_promotion_t_null_value_count_table_stats ;</v>
      </c>
      <c r="BE14" s="212" t="s">
        <v>5236</v>
      </c>
      <c r="BF14" s="212">
        <v>11</v>
      </c>
      <c r="BG14" s="212">
        <v>0</v>
      </c>
      <c r="BI14" s="16" t="str">
        <f t="shared" si="15"/>
        <v>drop table db_custscience_interns.col_3_DB_CUSTBASE_PRODREFRESH_ods_promotion_t_null_value_count_table_stats ;</v>
      </c>
    </row>
    <row r="15" spans="1:65">
      <c r="A15" t="s">
        <v>5739</v>
      </c>
      <c r="B15" s="16" t="str">
        <f t="shared" si="0"/>
        <v>promo_code          string                                  </v>
      </c>
      <c r="C15" s="20">
        <f t="shared" si="8"/>
        <v>12</v>
      </c>
      <c r="D15" s="20">
        <f t="shared" si="9"/>
        <v>14</v>
      </c>
      <c r="E15" s="20"/>
      <c r="F15" s="20"/>
      <c r="G15" s="16" t="str">
        <f t="shared" si="1"/>
        <v>PROMO_CODE </v>
      </c>
      <c r="H15" s="16" t="str">
        <f t="shared" si="2"/>
        <v>      string                                  </v>
      </c>
      <c r="I15" s="246">
        <v>4</v>
      </c>
      <c r="J15" s="260">
        <f t="shared" si="3"/>
        <v>55746</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db_custscience_interns.col_4_DB_CUSTBASE_PRODREFRESH_ods_promotion_t_distinct_values_table_stats (col_id int, distinct_values bigint) Row format delimited Fields terminated by '\t' Lines terminated by '\n'  Stored as textfile ;</v>
      </c>
      <c r="AL15" s="16" t="str">
        <f t="shared" si="11"/>
        <v>insert into table db_custscience_interns.col_4_DB_CUSTBASE_PRODREFRESH_ods_promotion_t_distinct_values_table_stats select '4' as col_id, count (distinct PROMO_CODE ) as distinct_values</v>
      </c>
      <c r="AO15" s="16" t="str">
        <f t="shared" si="6"/>
        <v>insert into table db_custscience_interns.SUMMARY_of_DB_CUSTBASE_PRODREFRESH_ods_promotion_t_distinct_values_table_stats select col_id, distinct_values from db_custscience_interns.col_4_DB_CUSTBASE_PRODREFRESH_ods_promotion_t_distinct_values_table_stats ;</v>
      </c>
      <c r="AQ15" s="212" t="s">
        <v>5740</v>
      </c>
      <c r="AR15" s="212">
        <v>12</v>
      </c>
      <c r="AS15" s="212">
        <v>6</v>
      </c>
      <c r="AU15" s="16" t="str">
        <f t="shared" si="7"/>
        <v>drop table db_custscience_interns.col_4_DB_CUSTBASE_PRODREFRESH_ods_promotion_t_distinct_values_table_stats;</v>
      </c>
      <c r="AW15" s="16" t="str">
        <f t="shared" si="12"/>
        <v>create table db_custscience_interns.col_4_DB_CUSTBASE_PRODREFRESH_ods_promotion_t_null_value_count_table_stats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db_custscience_interns.col_4_DB_CUSTBASE_PRODREFRESH_ods_promotion_t_null_value_count_table_stats select '4' as col_id, count (promo_cd_key) as null_value_count where PROMO_CODE  IS NULL </v>
      </c>
      <c r="BC15" s="16" t="str">
        <f t="shared" si="14"/>
        <v>insert into table db_custscience_interns.SUMMARY_of_DB_CUSTBASE_PRODREFRESH_ods_promotion_t_null_value_count_table_stats select col_id, null_value_count from db_custscience_interns.col_4_DB_CUSTBASE_PRODREFRESH_ods_promotion_t_null_value_count_table_stats ;</v>
      </c>
      <c r="BE15" s="212" t="s">
        <v>5741</v>
      </c>
      <c r="BF15" s="212">
        <v>12</v>
      </c>
      <c r="BG15" s="212">
        <v>40851</v>
      </c>
      <c r="BI15" s="16" t="str">
        <f t="shared" si="15"/>
        <v>drop table db_custscience_interns.col_4_DB_CUSTBASE_PRODREFRESH_ods_promotion_t_null_value_count_table_stats ;</v>
      </c>
    </row>
    <row r="16" spans="1:65">
      <c r="A16" t="s">
        <v>5742</v>
      </c>
      <c r="B16" s="16" t="str">
        <f t="shared" si="0"/>
        <v>promo_desc          string                                  </v>
      </c>
      <c r="C16" s="20">
        <f t="shared" si="8"/>
        <v>12</v>
      </c>
      <c r="D16" s="20">
        <f t="shared" si="9"/>
        <v>14</v>
      </c>
      <c r="E16" s="20"/>
      <c r="F16" s="20"/>
      <c r="G16" s="16" t="str">
        <f t="shared" si="1"/>
        <v>PROMO_DESC </v>
      </c>
      <c r="H16" s="16" t="str">
        <f t="shared" si="2"/>
        <v>      string                                  </v>
      </c>
      <c r="I16" s="246">
        <v>5</v>
      </c>
      <c r="J16" s="260">
        <f t="shared" si="3"/>
        <v>12639</v>
      </c>
      <c r="K16" s="260">
        <f t="shared" si="4"/>
        <v>13459</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db_custscience_interns.col_5_DB_CUSTBASE_PRODREFRESH_ods_promotion_t_distinct_values_table_stats (col_id int, distinct_values bigint) Row format delimited Fields terminated by '\t' Lines terminated by '\n'  Stored as textfile ;</v>
      </c>
      <c r="AL16" s="16" t="str">
        <f t="shared" si="11"/>
        <v>insert into table db_custscience_interns.col_5_DB_CUSTBASE_PRODREFRESH_ods_promotion_t_distinct_values_table_stats select '5' as col_id, count (distinct PROMO_DESC ) as distinct_values</v>
      </c>
      <c r="AO16" s="16" t="str">
        <f t="shared" si="6"/>
        <v>insert into table db_custscience_interns.SUMMARY_of_DB_CUSTBASE_PRODREFRESH_ods_promotion_t_distinct_values_table_stats select col_id, distinct_values from db_custscience_interns.col_5_DB_CUSTBASE_PRODREFRESH_ods_promotion_t_distinct_values_table_stats ;</v>
      </c>
      <c r="AQ16" s="212" t="s">
        <v>5743</v>
      </c>
      <c r="AR16" s="212">
        <v>13</v>
      </c>
      <c r="AS16" s="212">
        <v>2</v>
      </c>
      <c r="AU16" s="16" t="str">
        <f t="shared" si="7"/>
        <v>drop table db_custscience_interns.col_5_DB_CUSTBASE_PRODREFRESH_ods_promotion_t_distinct_values_table_stats;</v>
      </c>
      <c r="AW16" s="16" t="str">
        <f t="shared" si="12"/>
        <v>create table db_custscience_interns.col_5_DB_CUSTBASE_PRODREFRESH_ods_promotion_t_null_value_count_table_stats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db_custscience_interns.col_5_DB_CUSTBASE_PRODREFRESH_ods_promotion_t_null_value_count_table_stats select '5' as col_id, count (promo_cd_key) as null_value_count where PROMO_DESC  IS NULL </v>
      </c>
      <c r="BC16" s="16" t="str">
        <f t="shared" si="14"/>
        <v>insert into table db_custscience_interns.SUMMARY_of_DB_CUSTBASE_PRODREFRESH_ods_promotion_t_null_value_count_table_stats select col_id, null_value_count from db_custscience_interns.col_5_DB_CUSTBASE_PRODREFRESH_ods_promotion_t_null_value_count_table_stats ;</v>
      </c>
      <c r="BE16" s="212" t="s">
        <v>5744</v>
      </c>
      <c r="BF16" s="212">
        <v>13</v>
      </c>
      <c r="BG16" s="212">
        <v>40851</v>
      </c>
      <c r="BI16" s="16" t="str">
        <f t="shared" si="15"/>
        <v>drop table db_custscience_interns.col_5_DB_CUSTBASE_PRODREFRESH_ods_promotion_t_null_value_count_table_stats ;</v>
      </c>
    </row>
    <row r="17" spans="1:61">
      <c r="A17" t="s">
        <v>5745</v>
      </c>
      <c r="B17" s="16" t="str">
        <f t="shared" si="0"/>
        <v>promo_type_code     string                                  </v>
      </c>
      <c r="C17" s="20">
        <f t="shared" si="8"/>
        <v>16</v>
      </c>
      <c r="D17" s="20">
        <f t="shared" si="9"/>
        <v>18</v>
      </c>
      <c r="E17" s="20"/>
      <c r="F17" s="20"/>
      <c r="G17" s="16" t="str">
        <f t="shared" si="1"/>
        <v>PROMO_TYPE_CODE</v>
      </c>
      <c r="H17" s="16" t="str">
        <f t="shared" si="2"/>
        <v>  string                                  </v>
      </c>
      <c r="I17" s="246">
        <v>6</v>
      </c>
      <c r="J17" s="260">
        <f t="shared" si="3"/>
        <v>2</v>
      </c>
      <c r="K17" s="260">
        <f t="shared" si="4"/>
        <v>225</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db_custscience_interns.col_6_DB_CUSTBASE_PRODREFRESH_ods_promotion_t_distinct_values_table_stats (col_id int, distinct_values bigint) Row format delimited Fields terminated by '\t' Lines terminated by '\n'  Stored as textfile ;</v>
      </c>
      <c r="AL17" s="16" t="str">
        <f t="shared" si="11"/>
        <v>insert into table db_custscience_interns.col_6_DB_CUSTBASE_PRODREFRESH_ods_promotion_t_distinct_values_table_stats select '6' as col_id, count (distinct PROMO_TYPE_CODE) as distinct_values</v>
      </c>
      <c r="AO17" s="16" t="str">
        <f t="shared" si="6"/>
        <v>insert into table db_custscience_interns.SUMMARY_of_DB_CUSTBASE_PRODREFRESH_ods_promotion_t_distinct_values_table_stats select col_id, distinct_values from db_custscience_interns.col_6_DB_CUSTBASE_PRODREFRESH_ods_promotion_t_distinct_values_table_stats ;</v>
      </c>
      <c r="AQ17" s="212" t="s">
        <v>5746</v>
      </c>
      <c r="AR17" s="212">
        <v>14</v>
      </c>
      <c r="AS17" s="212">
        <v>4</v>
      </c>
      <c r="AU17" s="16" t="str">
        <f t="shared" si="7"/>
        <v>drop table db_custscience_interns.col_6_DB_CUSTBASE_PRODREFRESH_ods_promotion_t_distinct_values_table_stats;</v>
      </c>
      <c r="AW17" s="16" t="str">
        <f t="shared" si="12"/>
        <v>create table db_custscience_interns.col_6_DB_CUSTBASE_PRODREFRESH_ods_promotion_t_null_value_count_table_stats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db_custscience_interns.col_6_DB_CUSTBASE_PRODREFRESH_ods_promotion_t_null_value_count_table_stats select '6' as col_id, count (promo_cd_key) as null_value_count where PROMO_TYPE_CODE IS NULL </v>
      </c>
      <c r="BC17" s="16" t="str">
        <f t="shared" si="14"/>
        <v>insert into table db_custscience_interns.SUMMARY_of_DB_CUSTBASE_PRODREFRESH_ods_promotion_t_null_value_count_table_stats select col_id, null_value_count from db_custscience_interns.col_6_DB_CUSTBASE_PRODREFRESH_ods_promotion_t_null_value_count_table_stats ;</v>
      </c>
      <c r="BE17" s="212" t="s">
        <v>5268</v>
      </c>
      <c r="BF17" s="212">
        <v>14</v>
      </c>
      <c r="BG17" s="212">
        <v>0</v>
      </c>
      <c r="BI17" s="16" t="str">
        <f t="shared" si="15"/>
        <v>drop table db_custscience_interns.col_6_DB_CUSTBASE_PRODREFRESH_ods_promotion_t_null_value_count_table_stats ;</v>
      </c>
    </row>
    <row r="18" spans="1:61">
      <c r="A18" t="s">
        <v>5747</v>
      </c>
      <c r="B18" s="16" t="str">
        <f t="shared" si="0"/>
        <v>eff_date            string                                  </v>
      </c>
      <c r="C18" s="20">
        <f t="shared" si="8"/>
        <v>10</v>
      </c>
      <c r="D18" s="20">
        <f t="shared" si="9"/>
        <v>12</v>
      </c>
      <c r="E18" s="20"/>
      <c r="F18" s="20"/>
      <c r="G18" s="16" t="str">
        <f t="shared" si="1"/>
        <v>EFF_DATE </v>
      </c>
      <c r="H18" s="16" t="str">
        <f t="shared" si="2"/>
        <v>        string                                  </v>
      </c>
      <c r="I18" s="246">
        <v>7</v>
      </c>
      <c r="J18" s="260">
        <f t="shared" si="3"/>
        <v>4313</v>
      </c>
      <c r="K18" s="260">
        <f t="shared" si="4"/>
        <v>11759</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db_custscience_interns.col_7_DB_CUSTBASE_PRODREFRESH_ods_promotion_t_distinct_values_table_stats (col_id int, distinct_values bigint) Row format delimited Fields terminated by '\t' Lines terminated by '\n'  Stored as textfile ;</v>
      </c>
      <c r="AL18" s="16" t="str">
        <f t="shared" si="11"/>
        <v>insert into table db_custscience_interns.col_7_DB_CUSTBASE_PRODREFRESH_ods_promotion_t_distinct_values_table_stats select '7' as col_id, count (distinct EFF_DATE ) as distinct_values</v>
      </c>
      <c r="AO18" s="16" t="str">
        <f t="shared" si="6"/>
        <v>insert into table db_custscience_interns.SUMMARY_of_DB_CUSTBASE_PRODREFRESH_ods_promotion_t_distinct_values_table_stats select col_id, distinct_values from db_custscience_interns.col_7_DB_CUSTBASE_PRODREFRESH_ods_promotion_t_distinct_values_table_stats ;</v>
      </c>
      <c r="AQ18" s="212" t="s">
        <v>5748</v>
      </c>
      <c r="AR18" s="212">
        <v>15</v>
      </c>
      <c r="AS18" s="212">
        <v>4</v>
      </c>
      <c r="AU18" s="16" t="str">
        <f t="shared" si="7"/>
        <v>drop table db_custscience_interns.col_7_DB_CUSTBASE_PRODREFRESH_ods_promotion_t_distinct_values_table_stats;</v>
      </c>
      <c r="AW18" s="16" t="str">
        <f t="shared" si="12"/>
        <v>create table db_custscience_interns.col_7_DB_CUSTBASE_PRODREFRESH_ods_promotion_t_null_value_count_table_stats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db_custscience_interns.col_7_DB_CUSTBASE_PRODREFRESH_ods_promotion_t_null_value_count_table_stats select '7' as col_id, count (promo_cd_key) as null_value_count where EFF_DATE  IS NULL </v>
      </c>
      <c r="BC18" s="16" t="str">
        <f t="shared" si="14"/>
        <v>insert into table db_custscience_interns.SUMMARY_of_DB_CUSTBASE_PRODREFRESH_ods_promotion_t_null_value_count_table_stats select col_id, null_value_count from db_custscience_interns.col_7_DB_CUSTBASE_PRODREFRESH_ods_promotion_t_null_value_count_table_stats ;</v>
      </c>
      <c r="BE18" s="212" t="s">
        <v>4631</v>
      </c>
      <c r="BF18" s="212">
        <v>15</v>
      </c>
      <c r="BG18" s="212">
        <v>0</v>
      </c>
      <c r="BI18" s="16" t="str">
        <f t="shared" si="15"/>
        <v>drop table db_custscience_interns.col_7_DB_CUSTBASE_PRODREFRESH_ods_promotion_t_null_value_count_table_stats ;</v>
      </c>
    </row>
    <row r="19" spans="1:61">
      <c r="A19" t="s">
        <v>5749</v>
      </c>
      <c r="B19" s="16" t="str">
        <f t="shared" si="0"/>
        <v>end_date            string                                  </v>
      </c>
      <c r="C19" s="20">
        <f t="shared" si="8"/>
        <v>10</v>
      </c>
      <c r="D19" s="20">
        <f t="shared" si="9"/>
        <v>12</v>
      </c>
      <c r="E19" s="20"/>
      <c r="F19" s="20"/>
      <c r="G19" s="16" t="str">
        <f t="shared" si="1"/>
        <v>END_DATE </v>
      </c>
      <c r="H19" s="16" t="str">
        <f t="shared" si="2"/>
        <v>        string                                  </v>
      </c>
      <c r="I19" s="246">
        <v>8</v>
      </c>
      <c r="J19" s="260">
        <f t="shared" si="3"/>
        <v>4484</v>
      </c>
      <c r="K19" s="260">
        <f t="shared" si="4"/>
        <v>11759</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db_custscience_interns.col_8_DB_CUSTBASE_PRODREFRESH_ods_promotion_t_distinct_values_table_stats (col_id int, distinct_values bigint) Row format delimited Fields terminated by '\t' Lines terminated by '\n'  Stored as textfile ;</v>
      </c>
      <c r="AL19" s="16" t="str">
        <f t="shared" si="11"/>
        <v>insert into table db_custscience_interns.col_8_DB_CUSTBASE_PRODREFRESH_ods_promotion_t_distinct_values_table_stats select '8' as col_id, count (distinct END_DATE ) as distinct_values</v>
      </c>
      <c r="AO19" s="16" t="str">
        <f t="shared" si="6"/>
        <v>insert into table db_custscience_interns.SUMMARY_of_DB_CUSTBASE_PRODREFRESH_ods_promotion_t_distinct_values_table_stats select col_id, distinct_values from db_custscience_interns.col_8_DB_CUSTBASE_PRODREFRESH_ods_promotion_t_distinct_values_table_stats ;</v>
      </c>
      <c r="AQ19" s="212" t="s">
        <v>5750</v>
      </c>
      <c r="AR19" s="212">
        <v>3</v>
      </c>
      <c r="AS19" s="212">
        <v>4</v>
      </c>
      <c r="AU19" s="16" t="str">
        <f t="shared" si="7"/>
        <v>drop table db_custscience_interns.col_8_DB_CUSTBASE_PRODREFRESH_ods_promotion_t_distinct_values_table_stats;</v>
      </c>
      <c r="AW19" s="16" t="str">
        <f t="shared" si="12"/>
        <v>create table db_custscience_interns.col_8_DB_CUSTBASE_PRODREFRESH_ods_promotion_t_null_value_count_table_stats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db_custscience_interns.col_8_DB_CUSTBASE_PRODREFRESH_ods_promotion_t_null_value_count_table_stats select '8' as col_id, count (promo_cd_key) as null_value_count where END_DATE  IS NULL </v>
      </c>
      <c r="BC19" s="16" t="str">
        <f t="shared" si="14"/>
        <v>insert into table db_custscience_interns.SUMMARY_of_DB_CUSTBASE_PRODREFRESH_ods_promotion_t_null_value_count_table_stats select col_id, null_value_count from db_custscience_interns.col_8_DB_CUSTBASE_PRODREFRESH_ods_promotion_t_null_value_count_table_stats ;</v>
      </c>
      <c r="BE19" s="212" t="s">
        <v>5751</v>
      </c>
      <c r="BF19" s="212">
        <v>3</v>
      </c>
      <c r="BG19" s="212">
        <v>40851</v>
      </c>
      <c r="BI19" s="16" t="str">
        <f t="shared" si="15"/>
        <v>drop table db_custscience_interns.col_8_DB_CUSTBASE_PRODREFRESH_ods_promotion_t_null_value_count_table_stats ;</v>
      </c>
    </row>
    <row r="20" spans="1:61">
      <c r="A20" t="s">
        <v>5752</v>
      </c>
      <c r="B20" s="16" t="str">
        <f t="shared" si="0"/>
        <v>use_cd              string                                  </v>
      </c>
      <c r="C20" s="20">
        <f t="shared" si="8"/>
        <v>8</v>
      </c>
      <c r="D20" s="20">
        <f t="shared" si="9"/>
        <v>10</v>
      </c>
      <c r="E20" s="20"/>
      <c r="F20" s="20"/>
      <c r="G20" s="16" t="str">
        <f t="shared" si="1"/>
        <v>USE_CD </v>
      </c>
      <c r="H20" s="16" t="str">
        <f t="shared" si="2"/>
        <v>          string                                  </v>
      </c>
      <c r="I20" s="246">
        <v>9</v>
      </c>
      <c r="J20" s="260">
        <f t="shared" si="3"/>
        <v>0</v>
      </c>
      <c r="K20" s="260">
        <f t="shared" si="4"/>
        <v>58332</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db_custscience_interns.col_9_DB_CUSTBASE_PRODREFRESH_ods_promotion_t_distinct_values_table_stats (col_id int, distinct_values bigint) Row format delimited Fields terminated by '\t' Lines terminated by '\n'  Stored as textfile ;</v>
      </c>
      <c r="AL20" s="16" t="str">
        <f t="shared" si="11"/>
        <v>insert into table db_custscience_interns.col_9_DB_CUSTBASE_PRODREFRESH_ods_promotion_t_distinct_values_table_stats select '9' as col_id, count (distinct USE_CD ) as distinct_values</v>
      </c>
      <c r="AO20" s="16" t="str">
        <f t="shared" si="6"/>
        <v>insert into table db_custscience_interns.SUMMARY_of_DB_CUSTBASE_PRODREFRESH_ods_promotion_t_distinct_values_table_stats select col_id, distinct_values from db_custscience_interns.col_9_DB_CUSTBASE_PRODREFRESH_ods_promotion_t_distinct_values_table_stats ;</v>
      </c>
      <c r="AQ20" s="212" t="s">
        <v>5753</v>
      </c>
      <c r="AR20" s="212">
        <v>4</v>
      </c>
      <c r="AS20" s="212">
        <v>55746</v>
      </c>
      <c r="AU20" s="16" t="str">
        <f t="shared" si="7"/>
        <v>drop table db_custscience_interns.col_9_DB_CUSTBASE_PRODREFRESH_ods_promotion_t_distinct_values_table_stats;</v>
      </c>
      <c r="AW20" s="16" t="str">
        <f t="shared" si="12"/>
        <v>create table db_custscience_interns.col_9_DB_CUSTBASE_PRODREFRESH_ods_promotion_t_null_value_count_table_stats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db_custscience_interns.col_9_DB_CUSTBASE_PRODREFRESH_ods_promotion_t_null_value_count_table_stats select '9' as col_id, count (promo_cd_key) as null_value_count where USE_CD  IS NULL </v>
      </c>
      <c r="BC20" s="16" t="str">
        <f t="shared" si="14"/>
        <v>insert into table db_custscience_interns.SUMMARY_of_DB_CUSTBASE_PRODREFRESH_ods_promotion_t_null_value_count_table_stats select col_id, null_value_count from db_custscience_interns.col_9_DB_CUSTBASE_PRODREFRESH_ods_promotion_t_null_value_count_table_stats ;</v>
      </c>
      <c r="BE20" s="212" t="s">
        <v>5403</v>
      </c>
      <c r="BF20" s="212">
        <v>4</v>
      </c>
      <c r="BG20" s="212">
        <v>0</v>
      </c>
      <c r="BI20" s="16" t="str">
        <f t="shared" si="15"/>
        <v>drop table db_custscience_interns.col_9_DB_CUSTBASE_PRODREFRESH_ods_promotion_t_null_value_count_table_stats ;</v>
      </c>
    </row>
    <row r="21" spans="1:61">
      <c r="A21" t="s">
        <v>4765</v>
      </c>
      <c r="B21" s="16" t="str">
        <f t="shared" si="0"/>
        <v>ins_dt              string                                  </v>
      </c>
      <c r="C21" s="20">
        <f t="shared" si="8"/>
        <v>8</v>
      </c>
      <c r="D21" s="20">
        <f t="shared" si="9"/>
        <v>10</v>
      </c>
      <c r="E21" s="20"/>
      <c r="F21" s="20"/>
      <c r="G21" s="16" t="str">
        <f t="shared" si="1"/>
        <v>INS_DT </v>
      </c>
      <c r="H21" s="16" t="str">
        <f t="shared" si="2"/>
        <v>          string                                  </v>
      </c>
      <c r="I21" s="246">
        <v>10</v>
      </c>
      <c r="J21" s="260">
        <f t="shared" si="3"/>
        <v>1766</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db_custscience_interns.col_10_DB_CUSTBASE_PRODREFRESH_ods_promotion_t_distinct_values_table_stats (col_id int, distinct_values bigint) Row format delimited Fields terminated by '\t' Lines terminated by '\n'  Stored as textfile ;</v>
      </c>
      <c r="AL21" s="16" t="str">
        <f t="shared" si="11"/>
        <v>insert into table db_custscience_interns.col_10_DB_CUSTBASE_PRODREFRESH_ods_promotion_t_distinct_values_table_stats select '10' as col_id, count (distinct INS_DT ) as distinct_values</v>
      </c>
      <c r="AO21" s="16" t="str">
        <f t="shared" si="6"/>
        <v>insert into table db_custscience_interns.SUMMARY_of_DB_CUSTBASE_PRODREFRESH_ods_promotion_t_distinct_values_table_stats select col_id, distinct_values from db_custscience_interns.col_10_DB_CUSTBASE_PRODREFRESH_ods_promotion_t_distinct_values_table_stats ;</v>
      </c>
      <c r="AQ21" s="212" t="s">
        <v>5754</v>
      </c>
      <c r="AR21" s="212">
        <v>5</v>
      </c>
      <c r="AS21" s="212">
        <v>12639</v>
      </c>
      <c r="AU21" s="16" t="str">
        <f t="shared" si="7"/>
        <v>drop table db_custscience_interns.col_10_DB_CUSTBASE_PRODREFRESH_ods_promotion_t_distinct_values_table_stats;</v>
      </c>
      <c r="AW21" s="16" t="str">
        <f t="shared" si="12"/>
        <v>create table db_custscience_interns.col_10_DB_CUSTBASE_PRODREFRESH_ods_promotion_t_null_value_count_table_stats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db_custscience_interns.col_10_DB_CUSTBASE_PRODREFRESH_ods_promotion_t_null_value_count_table_stats select '10' as col_id, count (promo_cd_key) as null_value_count where INS_DT  IS NULL </v>
      </c>
      <c r="BC21" s="16" t="str">
        <f t="shared" si="14"/>
        <v>insert into table db_custscience_interns.SUMMARY_of_DB_CUSTBASE_PRODREFRESH_ods_promotion_t_null_value_count_table_stats select col_id, null_value_count from db_custscience_interns.col_10_DB_CUSTBASE_PRODREFRESH_ods_promotion_t_null_value_count_table_stats ;</v>
      </c>
      <c r="BE21" s="212" t="s">
        <v>5755</v>
      </c>
      <c r="BF21" s="212">
        <v>5</v>
      </c>
      <c r="BG21" s="212">
        <v>13459</v>
      </c>
      <c r="BI21" s="16" t="str">
        <f t="shared" si="15"/>
        <v>drop table db_custscience_interns.col_10_DB_CUSTBASE_PRODREFRESH_ods_promotion_t_null_value_count_table_stats ;</v>
      </c>
    </row>
    <row r="22" spans="1:61">
      <c r="A22" t="s">
        <v>5289</v>
      </c>
      <c r="B22" s="16" t="str">
        <f t="shared" si="0"/>
        <v>updt_dt             string                                  </v>
      </c>
      <c r="C22" s="20">
        <f t="shared" si="8"/>
        <v>8</v>
      </c>
      <c r="D22" s="20">
        <f t="shared" si="9"/>
        <v>10</v>
      </c>
      <c r="E22" s="20"/>
      <c r="F22" s="20"/>
      <c r="G22" s="16" t="str">
        <f t="shared" si="1"/>
        <v>UPDT_DT</v>
      </c>
      <c r="H22" s="16" t="str">
        <f t="shared" si="2"/>
        <v>          string                                  </v>
      </c>
      <c r="I22" s="246">
        <v>11</v>
      </c>
      <c r="J22" s="260">
        <f t="shared" si="3"/>
        <v>279</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db_custscience_interns.col_11_DB_CUSTBASE_PRODREFRESH_ods_promotion_t_distinct_values_table_stats (col_id int, distinct_values bigint) Row format delimited Fields terminated by '\t' Lines terminated by '\n'  Stored as textfile ;</v>
      </c>
      <c r="AL22" s="16" t="str">
        <f t="shared" si="11"/>
        <v>insert into table db_custscience_interns.col_11_DB_CUSTBASE_PRODREFRESH_ods_promotion_t_distinct_values_table_stats select '11' as col_id, count (distinct UPDT_DT) as distinct_values</v>
      </c>
      <c r="AO22" s="16" t="str">
        <f t="shared" si="6"/>
        <v>insert into table db_custscience_interns.SUMMARY_of_DB_CUSTBASE_PRODREFRESH_ods_promotion_t_distinct_values_table_stats select col_id, distinct_values from db_custscience_interns.col_11_DB_CUSTBASE_PRODREFRESH_ods_promotion_t_distinct_values_table_stats ;</v>
      </c>
      <c r="AQ22" s="212" t="s">
        <v>5636</v>
      </c>
      <c r="AR22" s="212">
        <v>6</v>
      </c>
      <c r="AS22" s="212">
        <v>2</v>
      </c>
      <c r="AU22" s="16" t="str">
        <f t="shared" si="7"/>
        <v>drop table db_custscience_interns.col_11_DB_CUSTBASE_PRODREFRESH_ods_promotion_t_distinct_values_table_stats;</v>
      </c>
      <c r="AW22" s="16" t="str">
        <f t="shared" si="12"/>
        <v>create table db_custscience_interns.col_11_DB_CUSTBASE_PRODREFRESH_ods_promotion_t_null_value_count_table_stats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db_custscience_interns.col_11_DB_CUSTBASE_PRODREFRESH_ods_promotion_t_null_value_count_table_stats select '11' as col_id, count (promo_cd_key) as null_value_count where UPDT_DT IS NULL </v>
      </c>
      <c r="BC22" s="16" t="str">
        <f t="shared" si="14"/>
        <v>insert into table db_custscience_interns.SUMMARY_of_DB_CUSTBASE_PRODREFRESH_ods_promotion_t_null_value_count_table_stats select col_id, null_value_count from db_custscience_interns.col_11_DB_CUSTBASE_PRODREFRESH_ods_promotion_t_null_value_count_table_stats ;</v>
      </c>
      <c r="BE22" s="212" t="s">
        <v>5756</v>
      </c>
      <c r="BF22" s="212">
        <v>6</v>
      </c>
      <c r="BG22" s="212">
        <v>225</v>
      </c>
      <c r="BI22" s="16" t="str">
        <f t="shared" si="15"/>
        <v>drop table db_custscience_interns.col_11_DB_CUSTBASE_PRODREFRESH_ods_promotion_t_null_value_count_table_stats ;</v>
      </c>
    </row>
    <row r="23" spans="1:61">
      <c r="A23" t="s">
        <v>5300</v>
      </c>
      <c r="B23" s="16" t="str">
        <f t="shared" si="0"/>
        <v>brand_cd            bigint                                  </v>
      </c>
      <c r="C23" s="20">
        <f t="shared" si="8"/>
        <v>10</v>
      </c>
      <c r="D23" s="20">
        <f t="shared" si="9"/>
        <v>12</v>
      </c>
      <c r="E23" s="20"/>
      <c r="F23" s="20"/>
      <c r="G23" s="16" t="str">
        <f t="shared" si="1"/>
        <v>BRAND_CD </v>
      </c>
      <c r="H23" s="16" t="str">
        <f t="shared" si="2"/>
        <v>        bigint                                  </v>
      </c>
      <c r="I23" s="246">
        <v>12</v>
      </c>
      <c r="J23" s="260">
        <f t="shared" si="3"/>
        <v>6</v>
      </c>
      <c r="K23" s="260">
        <f t="shared" si="4"/>
        <v>40851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db_custscience_interns.col_12_DB_CUSTBASE_PRODREFRESH_ods_promotion_t_distinct_values_table_stats (col_id int, distinct_values bigint) Row format delimited Fields terminated by '\t' Lines terminated by '\n'  Stored as textfile ;</v>
      </c>
      <c r="AL23" s="16" t="str">
        <f t="shared" si="11"/>
        <v>insert into table db_custscience_interns.col_12_DB_CUSTBASE_PRODREFRESH_ods_promotion_t_distinct_values_table_stats select '12' as col_id, count (distinct BRAND_CD ) as distinct_values</v>
      </c>
      <c r="AO23" s="16" t="str">
        <f t="shared" si="6"/>
        <v>insert into table db_custscience_interns.SUMMARY_of_DB_CUSTBASE_PRODREFRESH_ods_promotion_t_distinct_values_table_stats select col_id, distinct_values from db_custscience_interns.col_12_DB_CUSTBASE_PRODREFRESH_ods_promotion_t_distinct_values_table_stats ;</v>
      </c>
      <c r="AQ23" s="212" t="s">
        <v>5757</v>
      </c>
      <c r="AR23" s="212">
        <v>7</v>
      </c>
      <c r="AS23" s="212">
        <v>4313</v>
      </c>
      <c r="AU23" s="16" t="str">
        <f t="shared" si="7"/>
        <v>drop table db_custscience_interns.col_12_DB_CUSTBASE_PRODREFRESH_ods_promotion_t_distinct_values_table_stats;</v>
      </c>
      <c r="AW23" s="16" t="str">
        <f t="shared" si="12"/>
        <v>create table db_custscience_interns.col_12_DB_CUSTBASE_PRODREFRESH_ods_promotion_t_null_value_count_table_stats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db_custscience_interns.col_12_DB_CUSTBASE_PRODREFRESH_ods_promotion_t_null_value_count_table_stats select '12' as col_id, count (promo_cd_key) as null_value_count where BRAND_CD  IS NULL </v>
      </c>
      <c r="BC23" s="16" t="str">
        <f t="shared" si="14"/>
        <v>insert into table db_custscience_interns.SUMMARY_of_DB_CUSTBASE_PRODREFRESH_ods_promotion_t_null_value_count_table_stats select col_id, null_value_count from db_custscience_interns.col_12_DB_CUSTBASE_PRODREFRESH_ods_promotion_t_null_value_count_table_stats ;</v>
      </c>
      <c r="BE23" s="212" t="s">
        <v>5758</v>
      </c>
      <c r="BF23" s="212">
        <v>7</v>
      </c>
      <c r="BG23" s="212">
        <v>11759</v>
      </c>
      <c r="BI23" s="16" t="str">
        <f t="shared" si="15"/>
        <v>drop table db_custscience_interns.col_12_DB_CUSTBASE_PRODREFRESH_ods_promotion_t_null_value_count_table_stats ;</v>
      </c>
    </row>
    <row r="24" spans="1:61">
      <c r="A24" t="s">
        <v>5311</v>
      </c>
      <c r="B24" s="16" t="str">
        <f t="shared" si="0"/>
        <v>country             string                                  </v>
      </c>
      <c r="C24" s="20">
        <f t="shared" si="8"/>
        <v>8</v>
      </c>
      <c r="D24" s="20">
        <f t="shared" si="9"/>
        <v>10</v>
      </c>
      <c r="E24" s="20"/>
      <c r="F24" s="20"/>
      <c r="G24" s="16" t="str">
        <f t="shared" si="1"/>
        <v>COUNTRY</v>
      </c>
      <c r="H24" s="16" t="str">
        <f t="shared" si="2"/>
        <v>          string                                  </v>
      </c>
      <c r="I24" s="246">
        <v>13</v>
      </c>
      <c r="J24" s="260">
        <f t="shared" si="3"/>
        <v>2</v>
      </c>
      <c r="K24" s="260">
        <f t="shared" si="4"/>
        <v>40851</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db_custscience_interns.col_13_DB_CUSTBASE_PRODREFRESH_ods_promotion_t_distinct_values_table_stats (col_id int, distinct_values bigint) Row format delimited Fields terminated by '\t' Lines terminated by '\n'  Stored as textfile ;</v>
      </c>
      <c r="AL24" s="16" t="str">
        <f t="shared" si="11"/>
        <v>insert into table db_custscience_interns.col_13_DB_CUSTBASE_PRODREFRESH_ods_promotion_t_distinct_values_table_stats select '13' as col_id, count (distinct COUNTRY) as distinct_values</v>
      </c>
      <c r="AO24" s="16" t="str">
        <f t="shared" si="6"/>
        <v>insert into table db_custscience_interns.SUMMARY_of_DB_CUSTBASE_PRODREFRESH_ods_promotion_t_distinct_values_table_stats select col_id, distinct_values from db_custscience_interns.col_13_DB_CUSTBASE_PRODREFRESH_ods_promotion_t_distinct_values_table_stats ;</v>
      </c>
      <c r="AQ24" s="212" t="s">
        <v>5759</v>
      </c>
      <c r="AR24" s="212">
        <v>8</v>
      </c>
      <c r="AS24" s="212">
        <v>4484</v>
      </c>
      <c r="AU24" s="16" t="str">
        <f t="shared" si="7"/>
        <v>drop table db_custscience_interns.col_13_DB_CUSTBASE_PRODREFRESH_ods_promotion_t_distinct_values_table_stats;</v>
      </c>
      <c r="AW24" s="16" t="str">
        <f t="shared" si="12"/>
        <v>create table db_custscience_interns.col_13_DB_CUSTBASE_PRODREFRESH_ods_promotion_t_null_value_count_table_stats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db_custscience_interns.col_13_DB_CUSTBASE_PRODREFRESH_ods_promotion_t_null_value_count_table_stats select '13' as col_id, count (promo_cd_key) as null_value_count where COUNTRY IS NULL </v>
      </c>
      <c r="BC24" s="16" t="str">
        <f t="shared" si="14"/>
        <v>insert into table db_custscience_interns.SUMMARY_of_DB_CUSTBASE_PRODREFRESH_ods_promotion_t_null_value_count_table_stats select col_id, null_value_count from db_custscience_interns.col_13_DB_CUSTBASE_PRODREFRESH_ods_promotion_t_null_value_count_table_stats ;</v>
      </c>
      <c r="BE24" s="212" t="s">
        <v>5760</v>
      </c>
      <c r="BF24" s="212">
        <v>8</v>
      </c>
      <c r="BG24" s="212">
        <v>11759</v>
      </c>
      <c r="BI24" s="16" t="str">
        <f t="shared" si="15"/>
        <v>drop table db_custscience_interns.col_13_DB_CUSTBASE_PRODREFRESH_ods_promotion_t_null_value_count_table_stats ;</v>
      </c>
    </row>
    <row r="25" spans="1:61">
      <c r="A25" t="s">
        <v>5188</v>
      </c>
      <c r="B25" s="16" t="str">
        <f t="shared" si="0"/>
        <v>crt_tmst            string                                  </v>
      </c>
      <c r="C25" s="20">
        <f t="shared" si="8"/>
        <v>10</v>
      </c>
      <c r="D25" s="20">
        <f t="shared" si="9"/>
        <v>12</v>
      </c>
      <c r="E25" s="20"/>
      <c r="F25" s="20"/>
      <c r="G25" s="16" t="str">
        <f t="shared" si="1"/>
        <v>CRT_TMST </v>
      </c>
      <c r="H25" s="16" t="str">
        <f t="shared" si="2"/>
        <v>        string                                  </v>
      </c>
      <c r="I25" s="246">
        <v>14</v>
      </c>
      <c r="J25" s="260">
        <f t="shared" si="3"/>
        <v>4</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db_custscience_interns.col_14_DB_CUSTBASE_PRODREFRESH_ods_promotion_t_distinct_values_table_stats (col_id int, distinct_values bigint) Row format delimited Fields terminated by '\t' Lines terminated by '\n'  Stored as textfile ;</v>
      </c>
      <c r="AL25" s="16" t="str">
        <f t="shared" si="11"/>
        <v>insert into table db_custscience_interns.col_14_DB_CUSTBASE_PRODREFRESH_ods_promotion_t_distinct_values_table_stats select '14' as col_id, count (distinct CRT_TMST ) as distinct_values</v>
      </c>
      <c r="AO25" s="16" t="str">
        <f t="shared" si="6"/>
        <v>insert into table db_custscience_interns.SUMMARY_of_DB_CUSTBASE_PRODREFRESH_ods_promotion_t_distinct_values_table_stats select col_id, distinct_values from db_custscience_interns.col_14_DB_CUSTBASE_PRODREFRESH_ods_promotion_t_distinct_values_table_stats ;</v>
      </c>
      <c r="AQ25" s="212" t="s">
        <v>5351</v>
      </c>
      <c r="AR25" s="212">
        <v>9</v>
      </c>
      <c r="AS25" s="212">
        <v>0</v>
      </c>
      <c r="AU25" s="16" t="str">
        <f t="shared" si="7"/>
        <v>drop table db_custscience_interns.col_14_DB_CUSTBASE_PRODREFRESH_ods_promotion_t_distinct_values_table_stats;</v>
      </c>
      <c r="AW25" s="16" t="str">
        <f t="shared" si="12"/>
        <v>create table db_custscience_interns.col_14_DB_CUSTBASE_PRODREFRESH_ods_promotion_t_null_value_count_table_stats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db_custscience_interns.col_14_DB_CUSTBASE_PRODREFRESH_ods_promotion_t_null_value_count_table_stats select '14' as col_id, count (promo_cd_key) as null_value_count where CRT_TMST  IS NULL </v>
      </c>
      <c r="BC25" s="16" t="str">
        <f t="shared" si="14"/>
        <v>insert into table db_custscience_interns.SUMMARY_of_DB_CUSTBASE_PRODREFRESH_ods_promotion_t_null_value_count_table_stats select col_id, null_value_count from db_custscience_interns.col_14_DB_CUSTBASE_PRODREFRESH_ods_promotion_t_null_value_count_table_stats ;</v>
      </c>
      <c r="BE25" s="212" t="s">
        <v>5761</v>
      </c>
      <c r="BF25" s="212">
        <v>9</v>
      </c>
      <c r="BG25" s="212">
        <v>58332</v>
      </c>
      <c r="BI25" s="16" t="str">
        <f t="shared" si="15"/>
        <v>drop table db_custscience_interns.col_14_DB_CUSTBASE_PRODREFRESH_ods_promotion_t_null_value_count_table_stats ;</v>
      </c>
    </row>
    <row r="26" spans="1:61">
      <c r="A26" t="s">
        <v>5491</v>
      </c>
      <c r="B26" s="16" t="str">
        <f t="shared" si="0"/>
        <v>updt_tmst           string </v>
      </c>
      <c r="C26" s="20">
        <f t="shared" si="8"/>
        <v>10</v>
      </c>
      <c r="D26" s="20">
        <f t="shared" si="9"/>
        <v>12</v>
      </c>
      <c r="E26" s="20"/>
      <c r="F26" s="20"/>
      <c r="G26" s="16" t="str">
        <f t="shared" si="1"/>
        <v>UPDT_TMST</v>
      </c>
      <c r="H26" s="16" t="str">
        <f t="shared" si="2"/>
        <v>        string </v>
      </c>
      <c r="I26" s="246">
        <v>15</v>
      </c>
      <c r="J26" s="260">
        <f t="shared" si="3"/>
        <v>4</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db_custscience_interns.col_15_DB_CUSTBASE_PRODREFRESH_ods_promotion_t_distinct_values_table_stats (col_id int, distinct_values bigint) Row format delimited Fields terminated by '\t' Lines terminated by '\n'  Stored as textfile ;</v>
      </c>
      <c r="AL26" s="16" t="str">
        <f t="shared" si="11"/>
        <v>insert into table db_custscience_interns.col_15_DB_CUSTBASE_PRODREFRESH_ods_promotion_t_distinct_values_table_stats select '15' as col_id, count (distinct UPDT_TMST) as distinct_values</v>
      </c>
      <c r="AO26" s="16" t="str">
        <f t="shared" si="6"/>
        <v>insert into table db_custscience_interns.SUMMARY_of_DB_CUSTBASE_PRODREFRESH_ods_promotion_t_distinct_values_table_stats select col_id, distinct_values from db_custscience_interns.col_15_DB_CUSTBASE_PRODREFRESH_ods_promotion_t_distinct_values_table_stats ;</v>
      </c>
      <c r="AQ26" s="212" t="s">
        <v>5762</v>
      </c>
      <c r="AR26" s="212">
        <v>10</v>
      </c>
      <c r="AS26" s="212">
        <v>1766</v>
      </c>
      <c r="AU26" s="16" t="str">
        <f t="shared" si="7"/>
        <v>drop table db_custscience_interns.col_15_DB_CUSTBASE_PRODREFRESH_ods_promotion_t_distinct_values_table_stats;</v>
      </c>
      <c r="AW26" s="16" t="str">
        <f t="shared" si="12"/>
        <v>create table db_custscience_interns.col_15_DB_CUSTBASE_PRODREFRESH_ods_promotion_t_null_value_count_table_stats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db_custscience_interns.col_15_DB_CUSTBASE_PRODREFRESH_ods_promotion_t_null_value_count_table_stats select '15' as col_id, count (promo_cd_key) as null_value_count where UPDT_TMST IS NULL </v>
      </c>
      <c r="BC26" s="16" t="str">
        <f t="shared" si="14"/>
        <v>insert into table db_custscience_interns.SUMMARY_of_DB_CUSTBASE_PRODREFRESH_ods_promotion_t_null_value_count_table_stats select col_id, null_value_count from db_custscience_interns.col_15_DB_CUSTBASE_PRODREFRESH_ods_promotion_t_null_value_count_table_stats ;</v>
      </c>
      <c r="BE26" s="212" t="s">
        <v>5362</v>
      </c>
      <c r="BF26" s="212">
        <v>10</v>
      </c>
      <c r="BG26" s="212">
        <v>0</v>
      </c>
      <c r="BI26" s="16" t="str">
        <f t="shared" si="15"/>
        <v>drop table db_custscience_interns.col_15_DB_CUSTBASE_PRODREFRESH_ods_promotion_t_null_value_count_table_stats ;</v>
      </c>
    </row>
    <row r="27" spans="1:61">
      <c r="AL27" t="s">
        <v>4089</v>
      </c>
      <c r="AZ27" t="s">
        <v>4089</v>
      </c>
    </row>
    <row r="28" spans="1:61" ht="409.5">
      <c r="A28" s="262" t="s">
        <v>5763</v>
      </c>
    </row>
    <row r="29" spans="1:61">
      <c r="A29" s="263" t="s">
        <v>5764</v>
      </c>
    </row>
  </sheetData>
  <mergeCells count="5">
    <mergeCell ref="G1:J1"/>
    <mergeCell ref="H3:L3"/>
    <mergeCell ref="H4:L4"/>
    <mergeCell ref="H5:L5"/>
    <mergeCell ref="H6:L6"/>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5"/>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ODS_SOURCECODE_T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DB_CUSTBASE_PRODREFRESH.ods_sourcecode_t limit 10000;'&gt;DB_CUSTBASE_PRODREFRESH.ods_sourcecode_t_10k_sample.txt;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ods_sourcecode_t</v>
      </c>
      <c r="I5" s="474" t="e">
        <f>RIGHT(I6,(LEN(I6)-(FIND(".",I6))))</f>
        <v>#VALUE!</v>
      </c>
      <c r="J5" s="474" t="e">
        <f>RIGHT(J6,(LEN(J6)-(FIND(".",J6))))</f>
        <v>#VALUE!</v>
      </c>
      <c r="K5" s="474"/>
      <c r="L5" s="474" t="e">
        <f>RIGHT(L6,(LEN(L6)-(FIND(".",L6))))</f>
        <v>#VALUE!</v>
      </c>
      <c r="M5" s="219"/>
      <c r="AL5" s="60" t="s">
        <v>5765</v>
      </c>
      <c r="AZ5" s="60" t="s">
        <v>5766</v>
      </c>
    </row>
    <row r="6" spans="1:65">
      <c r="G6" s="3" t="s">
        <v>90</v>
      </c>
      <c r="H6" s="476" t="s">
        <v>4461</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db_custscience_interns.SUMMARY_of_DB_CUSTBASE_PRODREFRESH_ods_sourcecode_t_distinct_values_table_stats;</v>
      </c>
      <c r="BE8" s="209" t="str">
        <f>"select * from db_custscience_interns.SUMMARY_of_"&amp;$H$4&amp;"_"&amp;$H$5&amp;"_null_value_count_table_stats ;"</f>
        <v>select * from db_custscience_interns.SUMMARY_of_DB_CUSTBASE_PRODREFRESH_ods_sourcecode_t_null_value_count_table_stats ;</v>
      </c>
    </row>
    <row r="9" spans="1:65">
      <c r="A9" t="s">
        <v>5767</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DB_CUSTBASE_PRODREFRESH.ods_sourcecode_t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db_custscience_interns.SUMMARY_of_DB_CUSTBASE_PRODREFRESH_ods_sourcecode_t_distinct_values_table_stats (col_id int, distinct_values bigint) Row format delimited Fields terminated by '\t' Lines terminated by '\n'  Stored as textfile ;</v>
      </c>
      <c r="AZ11" s="209" t="str">
        <f>"from "&amp;$H$6</f>
        <v>from DB_CUSTBASE_PRODREFRESH.ods_sourcecode_t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db_custscience_interns.SUMMARY_of_DB_CUSTBASE_PRODREFRESH_ods_sourcecode_t_null_value_count_table_stats (col_id int, null_value_count bigint) Row format delimited Fields terminated by '\t' Lines terminated by '\n'  Stored as textfile ;</v>
      </c>
      <c r="BE11" s="212" t="s">
        <v>2</v>
      </c>
    </row>
    <row r="12" spans="1:65">
      <c r="A12" t="s">
        <v>5768</v>
      </c>
      <c r="B12" s="16" t="str">
        <f t="shared" ref="B12:B22" si="0">TRIM(A12)</f>
        <v>source_code_key     bigint                                  </v>
      </c>
      <c r="C12" s="20">
        <f>SEARCH(" ",B12)</f>
        <v>16</v>
      </c>
      <c r="D12" s="20">
        <f>IFERROR(SEARCH(" ",B12,C12+1),0)</f>
        <v>18</v>
      </c>
      <c r="E12" s="20">
        <f>LEN(B12)</f>
        <v>60</v>
      </c>
      <c r="F12" s="20"/>
      <c r="G12" s="16" t="str">
        <f t="shared" ref="G12:G22" si="1">UPPER(LEFT(B12,C12-1))</f>
        <v>SOURCE_CODE_KEY</v>
      </c>
      <c r="H12" s="16" t="str">
        <f t="shared" ref="H12:H22" si="2">TRIM(RIGHT(A12,LEN(A12) - (C12+1)))</f>
        <v>  bigint                                  </v>
      </c>
      <c r="I12" s="246">
        <v>1</v>
      </c>
      <c r="J12" s="260">
        <f t="shared" ref="J12:J22" si="3">VLOOKUP($I12,$AR:$AS,2,FALSE)</f>
        <v>1652277</v>
      </c>
      <c r="K12" s="260">
        <f t="shared" ref="K12:K22"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2"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db_custscience_interns.col_1_DB_CUSTBASE_PRODREFRESH_ods_sourcecode_t_distinct_values_table_stats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db_custscience_interns.col_1_DB_CUSTBASE_PRODREFRESH_ods_sourcecode_t_distinct_values_table_stats select '1' as col_id, count (distinct SOURCE_CODE_KEY) as distinct_values</v>
      </c>
      <c r="AO12" s="16" t="str">
        <f t="shared" ref="AO12:AO22"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db_custscience_interns.SUMMARY_of_DB_CUSTBASE_PRODREFRESH_ods_sourcecode_t_distinct_values_table_stats select col_id, distinct_values from db_custscience_interns.col_1_DB_CUSTBASE_PRODREFRESH_ods_sourcecode_t_distinct_values_table_stats ;</v>
      </c>
      <c r="AQ12" s="212" t="s">
        <v>5769</v>
      </c>
      <c r="AR12" s="212">
        <v>1</v>
      </c>
      <c r="AS12" s="212">
        <v>1652277</v>
      </c>
      <c r="AU12" s="16" t="str">
        <f t="shared" ref="AU12:AU22" si="7">"drop table db_custscience_interns."&amp;$AH12&amp;"_"&amp;$H$4&amp;"_"&amp;$H$5&amp;"_distinct_values_table_stats;"</f>
        <v>drop table db_custscience_interns.col_1_DB_CUSTBASE_PRODREFRESH_ods_sourcecode_t_distinct_values_table_stats;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db_custscience_interns.col_1_DB_CUSTBASE_PRODREFRESH_ods_sourcecode_t_null_value_count_table_stats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(source_code_key) as null_value_count where "&amp;$G12&amp;" IS NULL "</f>
        <v xml:space="preserve">insert into table db_custscience_interns.col_1_DB_CUSTBASE_PRODREFRESH_ods_sourcecode_t_null_value_count_table_stats select '1' as col_id, count (source_code_key) as null_value_count where SOURCE_CODE_KEY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db_custscience_interns.SUMMARY_of_DB_CUSTBASE_PRODREFRESH_ods_sourcecode_t_null_value_count_table_stats select col_id, null_value_count from db_custscience_interns.col_1_DB_CUSTBASE_PRODREFRESH_ods_sourcecode_t_null_value_count_table_stats ;</v>
      </c>
      <c r="BE12" s="212" t="s">
        <v>5214</v>
      </c>
      <c r="BF12" s="212">
        <v>1</v>
      </c>
      <c r="BG12" s="212">
        <v>0</v>
      </c>
      <c r="BI12" s="16" t="str">
        <f>"drop table db_custscience_interns."&amp;$AH12&amp;"_"&amp;$H$4&amp;"_"&amp;$H$5&amp;"_null_value_count_table_stats ;"</f>
        <v>drop table db_custscience_interns.col_1_DB_CUSTBASE_PRODREFRESH_ods_sourcecode_t_null_value_count_table_stats ;</v>
      </c>
    </row>
    <row r="13" spans="1:65">
      <c r="A13" t="s">
        <v>5216</v>
      </c>
      <c r="B13" s="16" t="str">
        <f t="shared" si="0"/>
        <v>brand               string                                  </v>
      </c>
      <c r="C13" s="20">
        <f t="shared" ref="C13:C22" si="8">SEARCH(" ",B13)</f>
        <v>6</v>
      </c>
      <c r="D13" s="20">
        <f t="shared" ref="D13:D22" si="9">IFERROR(SEARCH(" ",B13,C13+1),0)</f>
        <v>8</v>
      </c>
      <c r="E13" s="20"/>
      <c r="F13" s="20"/>
      <c r="G13" s="16" t="str">
        <f t="shared" si="1"/>
        <v>BRAND</v>
      </c>
      <c r="H13" s="16" t="str">
        <f t="shared" si="2"/>
        <v>            string                                  </v>
      </c>
      <c r="I13" s="246">
        <v>2</v>
      </c>
      <c r="J13" s="260">
        <f t="shared" si="3"/>
        <v>8</v>
      </c>
      <c r="K13" s="260">
        <f t="shared" si="4"/>
        <v>78075</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2" si="10">"col_"&amp;I13</f>
        <v>col_2</v>
      </c>
      <c r="AI13" s="196" t="str">
        <f t="shared" si="5"/>
        <v>create table db_custscience_interns.col_2_DB_CUSTBASE_PRODREFRESH_ods_sourcecode_t_distinct_values_table_stats (col_id int, distinct_values bigint) Row format delimited Fields terminated by '\t' Lines terminated by '\n'  Stored as textfile ;</v>
      </c>
      <c r="AL13" s="16" t="str">
        <f t="shared" ref="AL13:AL22" si="11">"insert into table "&amp;"db_custscience_interns."&amp;$AH13&amp;"_"&amp;$H$4&amp;"_"&amp;$H$5&amp;"_distinct_values_table_stats select "&amp;"'"&amp;$I13&amp;"'"&amp;" as col_id, count (distinct "&amp;$G13&amp;") as distinct_values"</f>
        <v>insert into table db_custscience_interns.col_2_DB_CUSTBASE_PRODREFRESH_ods_sourcecode_t_distinct_values_table_stats select '2' as col_id, count (distinct BRAND) as distinct_values</v>
      </c>
      <c r="AO13" s="16" t="str">
        <f t="shared" si="6"/>
        <v>insert into table db_custscience_interns.SUMMARY_of_DB_CUSTBASE_PRODREFRESH_ods_sourcecode_t_distinct_values_table_stats select col_id, distinct_values from db_custscience_interns.col_2_DB_CUSTBASE_PRODREFRESH_ods_sourcecode_t_distinct_values_table_stats ;</v>
      </c>
      <c r="AQ13" s="212" t="s">
        <v>5629</v>
      </c>
      <c r="AR13" s="212">
        <v>2</v>
      </c>
      <c r="AS13" s="212">
        <v>8</v>
      </c>
      <c r="AU13" s="16" t="str">
        <f t="shared" si="7"/>
        <v>drop table db_custscience_interns.col_2_DB_CUSTBASE_PRODREFRESH_ods_sourcecode_t_distinct_values_table_stats;</v>
      </c>
      <c r="AW13" s="16" t="str">
        <f t="shared" ref="AW13:AW22"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db_custscience_interns.col_2_DB_CUSTBASE_PRODREFRESH_ods_sourcecode_t_null_value_count_table_stats (col_id int, null_value_count bigint) Row format delimited Fields terminated by '\t' Lines terminated by '\n'  Stored as textfile ;</v>
      </c>
      <c r="AZ13" s="16" t="str">
        <f t="shared" ref="AZ13:AZ22" si="13">"insert into table "&amp;"db_custscience_interns."&amp;$AH13&amp;"_"&amp;$H$4&amp;"_"&amp;$H$5&amp;"_null_value_count_table_stats select "&amp;"'"&amp;$I13&amp;"'"&amp;" as col_id, count (source_code_key) as null_value_count where "&amp;$G13&amp;" IS NULL "</f>
        <v xml:space="preserve">insert into table db_custscience_interns.col_2_DB_CUSTBASE_PRODREFRESH_ods_sourcecode_t_null_value_count_table_stats select '2' as col_id, count (source_code_key) as null_value_count where BRAND IS NULL </v>
      </c>
      <c r="BC13" s="16" t="str">
        <f t="shared" ref="BC13:BC22"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db_custscience_interns.SUMMARY_of_DB_CUSTBASE_PRODREFRESH_ods_sourcecode_t_null_value_count_table_stats select col_id, null_value_count from db_custscience_interns.col_2_DB_CUSTBASE_PRODREFRESH_ods_sourcecode_t_null_value_count_table_stats ;</v>
      </c>
      <c r="BE13" s="212" t="s">
        <v>5770</v>
      </c>
      <c r="BF13" s="212">
        <v>2</v>
      </c>
      <c r="BG13" s="212">
        <v>78075</v>
      </c>
      <c r="BI13" s="16" t="str">
        <f t="shared" ref="BI13:BI22" si="15">"drop table db_custscience_interns."&amp;$AH13&amp;"_"&amp;$H$4&amp;"_"&amp;$H$5&amp;"_null_value_count_table_stats ;"</f>
        <v>drop table db_custscience_interns.col_2_DB_CUSTBASE_PRODREFRESH_ods_sourcecode_t_null_value_count_table_stats ;</v>
      </c>
    </row>
    <row r="14" spans="1:65">
      <c r="A14" t="s">
        <v>5771</v>
      </c>
      <c r="B14" s="16" t="str">
        <f t="shared" si="0"/>
        <v>source_generic      string                                  </v>
      </c>
      <c r="C14" s="20">
        <f t="shared" si="8"/>
        <v>16</v>
      </c>
      <c r="D14" s="20">
        <f t="shared" si="9"/>
        <v>18</v>
      </c>
      <c r="E14" s="20"/>
      <c r="F14" s="20"/>
      <c r="G14" s="16" t="str">
        <f t="shared" si="1"/>
        <v>SOURCE_GENERIC </v>
      </c>
      <c r="H14" s="16" t="str">
        <f t="shared" si="2"/>
        <v>  string                                  </v>
      </c>
      <c r="I14" s="246">
        <v>3</v>
      </c>
      <c r="J14" s="260">
        <f t="shared" si="3"/>
        <v>140</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db_custscience_interns.col_3_DB_CUSTBASE_PRODREFRESH_ods_sourcecode_t_distinct_values_table_stats (col_id int, distinct_values bigint) Row format delimited Fields terminated by '\t' Lines terminated by '\n'  Stored as textfile ;</v>
      </c>
      <c r="AL14" s="16" t="str">
        <f t="shared" si="11"/>
        <v>insert into table db_custscience_interns.col_3_DB_CUSTBASE_PRODREFRESH_ods_sourcecode_t_distinct_values_table_stats select '3' as col_id, count (distinct SOURCE_GENERIC ) as distinct_values</v>
      </c>
      <c r="AO14" s="16" t="str">
        <f t="shared" si="6"/>
        <v>insert into table db_custscience_interns.SUMMARY_of_DB_CUSTBASE_PRODREFRESH_ods_sourcecode_t_distinct_values_table_stats select col_id, distinct_values from db_custscience_interns.col_3_DB_CUSTBASE_PRODREFRESH_ods_sourcecode_t_distinct_values_table_stats ;</v>
      </c>
      <c r="AQ14" s="212" t="s">
        <v>5772</v>
      </c>
      <c r="AR14" s="212">
        <v>11</v>
      </c>
      <c r="AS14" s="212">
        <v>162</v>
      </c>
      <c r="AU14" s="16" t="str">
        <f t="shared" si="7"/>
        <v>drop table db_custscience_interns.col_3_DB_CUSTBASE_PRODREFRESH_ods_sourcecode_t_distinct_values_table_stats;</v>
      </c>
      <c r="AW14" s="16" t="str">
        <f t="shared" si="12"/>
        <v>create table db_custscience_interns.col_3_DB_CUSTBASE_PRODREFRESH_ods_sourcecode_t_null_value_count_table_stats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db_custscience_interns.col_3_DB_CUSTBASE_PRODREFRESH_ods_sourcecode_t_null_value_count_table_stats select '3' as col_id, count (source_code_key) as null_value_count where SOURCE_GENERIC  IS NULL </v>
      </c>
      <c r="BC14" s="16" t="str">
        <f t="shared" si="14"/>
        <v>insert into table db_custscience_interns.SUMMARY_of_DB_CUSTBASE_PRODREFRESH_ods_sourcecode_t_null_value_count_table_stats select col_id, null_value_count from db_custscience_interns.col_3_DB_CUSTBASE_PRODREFRESH_ods_sourcecode_t_null_value_count_table_stats ;</v>
      </c>
      <c r="BE14" s="212" t="s">
        <v>5236</v>
      </c>
      <c r="BF14" s="212">
        <v>11</v>
      </c>
      <c r="BG14" s="212">
        <v>0</v>
      </c>
      <c r="BI14" s="16" t="str">
        <f t="shared" si="15"/>
        <v>drop table db_custscience_interns.col_3_DB_CUSTBASE_PRODREFRESH_ods_sourcecode_t_null_value_count_table_stats ;</v>
      </c>
    </row>
    <row r="15" spans="1:65">
      <c r="A15" t="s">
        <v>5773</v>
      </c>
      <c r="B15" s="16" t="str">
        <f t="shared" si="0"/>
        <v>source_specific     string                                  </v>
      </c>
      <c r="C15" s="20">
        <f t="shared" si="8"/>
        <v>16</v>
      </c>
      <c r="D15" s="20">
        <f t="shared" si="9"/>
        <v>18</v>
      </c>
      <c r="E15" s="20"/>
      <c r="F15" s="20"/>
      <c r="G15" s="16" t="str">
        <f t="shared" si="1"/>
        <v>SOURCE_SPECIFIC</v>
      </c>
      <c r="H15" s="16" t="str">
        <f t="shared" si="2"/>
        <v>  string                                  </v>
      </c>
      <c r="I15" s="246">
        <v>4</v>
      </c>
      <c r="J15" s="260">
        <f t="shared" si="3"/>
        <v>1355093</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db_custscience_interns.col_4_DB_CUSTBASE_PRODREFRESH_ods_sourcecode_t_distinct_values_table_stats (col_id int, distinct_values bigint) Row format delimited Fields terminated by '\t' Lines terminated by '\n'  Stored as textfile ;</v>
      </c>
      <c r="AL15" s="16" t="str">
        <f t="shared" si="11"/>
        <v>insert into table db_custscience_interns.col_4_DB_CUSTBASE_PRODREFRESH_ods_sourcecode_t_distinct_values_table_stats select '4' as col_id, count (distinct SOURCE_SPECIFIC) as distinct_values</v>
      </c>
      <c r="AO15" s="16" t="str">
        <f t="shared" si="6"/>
        <v>insert into table db_custscience_interns.SUMMARY_of_DB_CUSTBASE_PRODREFRESH_ods_sourcecode_t_distinct_values_table_stats select col_id, distinct_values from db_custscience_interns.col_4_DB_CUSTBASE_PRODREFRESH_ods_sourcecode_t_distinct_values_table_stats ;</v>
      </c>
      <c r="AQ15" s="212" t="s">
        <v>5774</v>
      </c>
      <c r="AR15" s="212">
        <v>3</v>
      </c>
      <c r="AS15" s="212">
        <v>140</v>
      </c>
      <c r="AU15" s="16" t="str">
        <f t="shared" si="7"/>
        <v>drop table db_custscience_interns.col_4_DB_CUSTBASE_PRODREFRESH_ods_sourcecode_t_distinct_values_table_stats;</v>
      </c>
      <c r="AW15" s="16" t="str">
        <f t="shared" si="12"/>
        <v>create table db_custscience_interns.col_4_DB_CUSTBASE_PRODREFRESH_ods_sourcecode_t_null_value_count_table_stats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db_custscience_interns.col_4_DB_CUSTBASE_PRODREFRESH_ods_sourcecode_t_null_value_count_table_stats select '4' as col_id, count (source_code_key) as null_value_count where SOURCE_SPECIFIC IS NULL </v>
      </c>
      <c r="BC15" s="16" t="str">
        <f t="shared" si="14"/>
        <v>insert into table db_custscience_interns.SUMMARY_of_DB_CUSTBASE_PRODREFRESH_ods_sourcecode_t_null_value_count_table_stats select col_id, null_value_count from db_custscience_interns.col_4_DB_CUSTBASE_PRODREFRESH_ods_sourcecode_t_null_value_count_table_stats ;</v>
      </c>
      <c r="BE15" s="212" t="s">
        <v>4697</v>
      </c>
      <c r="BF15" s="212">
        <v>3</v>
      </c>
      <c r="BG15" s="212">
        <v>0</v>
      </c>
      <c r="BI15" s="16" t="str">
        <f t="shared" si="15"/>
        <v>drop table db_custscience_interns.col_4_DB_CUSTBASE_PRODREFRESH_ods_sourcecode_t_null_value_count_table_stats ;</v>
      </c>
    </row>
    <row r="16" spans="1:65">
      <c r="A16" t="s">
        <v>4765</v>
      </c>
      <c r="B16" s="16" t="str">
        <f t="shared" si="0"/>
        <v>ins_dt              string                                  </v>
      </c>
      <c r="C16" s="20">
        <f t="shared" si="8"/>
        <v>8</v>
      </c>
      <c r="D16" s="20">
        <f t="shared" si="9"/>
        <v>10</v>
      </c>
      <c r="E16" s="20"/>
      <c r="F16" s="20"/>
      <c r="G16" s="16" t="str">
        <f t="shared" si="1"/>
        <v>INS_DT </v>
      </c>
      <c r="H16" s="16" t="str">
        <f t="shared" si="2"/>
        <v>          string                                  </v>
      </c>
      <c r="I16" s="246">
        <v>5</v>
      </c>
      <c r="J16" s="260">
        <f t="shared" si="3"/>
        <v>5064</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db_custscience_interns.col_5_DB_CUSTBASE_PRODREFRESH_ods_sourcecode_t_distinct_values_table_stats (col_id int, distinct_values bigint) Row format delimited Fields terminated by '\t' Lines terminated by '\n'  Stored as textfile ;</v>
      </c>
      <c r="AL16" s="16" t="str">
        <f t="shared" si="11"/>
        <v>insert into table db_custscience_interns.col_5_DB_CUSTBASE_PRODREFRESH_ods_sourcecode_t_distinct_values_table_stats select '5' as col_id, count (distinct INS_DT ) as distinct_values</v>
      </c>
      <c r="AO16" s="16" t="str">
        <f t="shared" si="6"/>
        <v>insert into table db_custscience_interns.SUMMARY_of_DB_CUSTBASE_PRODREFRESH_ods_sourcecode_t_distinct_values_table_stats select col_id, distinct_values from db_custscience_interns.col_5_DB_CUSTBASE_PRODREFRESH_ods_sourcecode_t_distinct_values_table_stats ;</v>
      </c>
      <c r="AQ16" s="212" t="s">
        <v>5775</v>
      </c>
      <c r="AR16" s="212">
        <v>4</v>
      </c>
      <c r="AS16" s="212">
        <v>1355093</v>
      </c>
      <c r="AU16" s="16" t="str">
        <f t="shared" si="7"/>
        <v>drop table db_custscience_interns.col_5_DB_CUSTBASE_PRODREFRESH_ods_sourcecode_t_distinct_values_table_stats;</v>
      </c>
      <c r="AW16" s="16" t="str">
        <f t="shared" si="12"/>
        <v>create table db_custscience_interns.col_5_DB_CUSTBASE_PRODREFRESH_ods_sourcecode_t_null_value_count_table_stats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db_custscience_interns.col_5_DB_CUSTBASE_PRODREFRESH_ods_sourcecode_t_null_value_count_table_stats select '5' as col_id, count (source_code_key) as null_value_count where INS_DT  IS NULL </v>
      </c>
      <c r="BC16" s="16" t="str">
        <f t="shared" si="14"/>
        <v>insert into table db_custscience_interns.SUMMARY_of_DB_CUSTBASE_PRODREFRESH_ods_sourcecode_t_null_value_count_table_stats select col_id, null_value_count from db_custscience_interns.col_5_DB_CUSTBASE_PRODREFRESH_ods_sourcecode_t_null_value_count_table_stats ;</v>
      </c>
      <c r="BE16" s="212" t="s">
        <v>5403</v>
      </c>
      <c r="BF16" s="212">
        <v>4</v>
      </c>
      <c r="BG16" s="212">
        <v>0</v>
      </c>
      <c r="BI16" s="16" t="str">
        <f t="shared" si="15"/>
        <v>drop table db_custscience_interns.col_5_DB_CUSTBASE_PRODREFRESH_ods_sourcecode_t_null_value_count_table_stats ;</v>
      </c>
    </row>
    <row r="17" spans="1:61">
      <c r="A17" t="s">
        <v>5289</v>
      </c>
      <c r="B17" s="16" t="str">
        <f t="shared" si="0"/>
        <v>updt_dt             string                                  </v>
      </c>
      <c r="C17" s="20">
        <f t="shared" si="8"/>
        <v>8</v>
      </c>
      <c r="D17" s="20">
        <f t="shared" si="9"/>
        <v>10</v>
      </c>
      <c r="E17" s="20"/>
      <c r="F17" s="20"/>
      <c r="G17" s="16" t="str">
        <f t="shared" si="1"/>
        <v>UPDT_DT</v>
      </c>
      <c r="H17" s="16" t="str">
        <f t="shared" si="2"/>
        <v>          string                                  </v>
      </c>
      <c r="I17" s="246">
        <v>6</v>
      </c>
      <c r="J17" s="260">
        <f t="shared" si="3"/>
        <v>5058</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db_custscience_interns.col_6_DB_CUSTBASE_PRODREFRESH_ods_sourcecode_t_distinct_values_table_stats (col_id int, distinct_values bigint) Row format delimited Fields terminated by '\t' Lines terminated by '\n'  Stored as textfile ;</v>
      </c>
      <c r="AL17" s="16" t="str">
        <f t="shared" si="11"/>
        <v>insert into table db_custscience_interns.col_6_DB_CUSTBASE_PRODREFRESH_ods_sourcecode_t_distinct_values_table_stats select '6' as col_id, count (distinct UPDT_DT) as distinct_values</v>
      </c>
      <c r="AO17" s="16" t="str">
        <f t="shared" si="6"/>
        <v>insert into table db_custscience_interns.SUMMARY_of_DB_CUSTBASE_PRODREFRESH_ods_sourcecode_t_distinct_values_table_stats select col_id, distinct_values from db_custscience_interns.col_6_DB_CUSTBASE_PRODREFRESH_ods_sourcecode_t_distinct_values_table_stats ;</v>
      </c>
      <c r="AQ17" s="212" t="s">
        <v>5776</v>
      </c>
      <c r="AR17" s="212">
        <v>5</v>
      </c>
      <c r="AS17" s="212">
        <v>5064</v>
      </c>
      <c r="AU17" s="16" t="str">
        <f t="shared" si="7"/>
        <v>drop table db_custscience_interns.col_6_DB_CUSTBASE_PRODREFRESH_ods_sourcecode_t_distinct_values_table_stats;</v>
      </c>
      <c r="AW17" s="16" t="str">
        <f t="shared" si="12"/>
        <v>create table db_custscience_interns.col_6_DB_CUSTBASE_PRODREFRESH_ods_sourcecode_t_null_value_count_table_stats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db_custscience_interns.col_6_DB_CUSTBASE_PRODREFRESH_ods_sourcecode_t_null_value_count_table_stats select '6' as col_id, count (source_code_key) as null_value_count where UPDT_DT IS NULL </v>
      </c>
      <c r="BC17" s="16" t="str">
        <f t="shared" si="14"/>
        <v>insert into table db_custscience_interns.SUMMARY_of_DB_CUSTBASE_PRODREFRESH_ods_sourcecode_t_null_value_count_table_stats select col_id, null_value_count from db_custscience_interns.col_6_DB_CUSTBASE_PRODREFRESH_ods_sourcecode_t_null_value_count_table_stats ;</v>
      </c>
      <c r="BE17" s="212" t="s">
        <v>5309</v>
      </c>
      <c r="BF17" s="212">
        <v>5</v>
      </c>
      <c r="BG17" s="212">
        <v>0</v>
      </c>
      <c r="BI17" s="16" t="str">
        <f t="shared" si="15"/>
        <v>drop table db_custscience_interns.col_6_DB_CUSTBASE_PRODREFRESH_ods_sourcecode_t_null_value_count_table_stats ;</v>
      </c>
    </row>
    <row r="18" spans="1:61">
      <c r="A18" t="s">
        <v>5300</v>
      </c>
      <c r="B18" s="16" t="str">
        <f t="shared" si="0"/>
        <v>brand_cd            bigint                                  </v>
      </c>
      <c r="C18" s="20">
        <f t="shared" si="8"/>
        <v>10</v>
      </c>
      <c r="D18" s="20">
        <f t="shared" si="9"/>
        <v>12</v>
      </c>
      <c r="E18" s="20"/>
      <c r="F18" s="20"/>
      <c r="G18" s="16" t="str">
        <f t="shared" si="1"/>
        <v>BRAND_CD </v>
      </c>
      <c r="H18" s="16" t="str">
        <f t="shared" si="2"/>
        <v>        bigint                                  </v>
      </c>
      <c r="I18" s="246">
        <v>7</v>
      </c>
      <c r="J18" s="260">
        <f t="shared" si="3"/>
        <v>27</v>
      </c>
      <c r="K18" s="260">
        <f t="shared" si="4"/>
        <v>78093</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db_custscience_interns.col_7_DB_CUSTBASE_PRODREFRESH_ods_sourcecode_t_distinct_values_table_stats (col_id int, distinct_values bigint) Row format delimited Fields terminated by '\t' Lines terminated by '\n'  Stored as textfile ;</v>
      </c>
      <c r="AL18" s="16" t="str">
        <f t="shared" si="11"/>
        <v>insert into table db_custscience_interns.col_7_DB_CUSTBASE_PRODREFRESH_ods_sourcecode_t_distinct_values_table_stats select '7' as col_id, count (distinct BRAND_CD ) as distinct_values</v>
      </c>
      <c r="AO18" s="16" t="str">
        <f t="shared" si="6"/>
        <v>insert into table db_custscience_interns.SUMMARY_of_DB_CUSTBASE_PRODREFRESH_ods_sourcecode_t_distinct_values_table_stats select col_id, distinct_values from db_custscience_interns.col_7_DB_CUSTBASE_PRODREFRESH_ods_sourcecode_t_distinct_values_table_stats ;</v>
      </c>
      <c r="AQ18" s="212" t="s">
        <v>5777</v>
      </c>
      <c r="AR18" s="212">
        <v>6</v>
      </c>
      <c r="AS18" s="212">
        <v>5058</v>
      </c>
      <c r="AU18" s="16" t="str">
        <f t="shared" si="7"/>
        <v>drop table db_custscience_interns.col_7_DB_CUSTBASE_PRODREFRESH_ods_sourcecode_t_distinct_values_table_stats;</v>
      </c>
      <c r="AW18" s="16" t="str">
        <f t="shared" si="12"/>
        <v>create table db_custscience_interns.col_7_DB_CUSTBASE_PRODREFRESH_ods_sourcecode_t_null_value_count_table_stats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db_custscience_interns.col_7_DB_CUSTBASE_PRODREFRESH_ods_sourcecode_t_null_value_count_table_stats select '7' as col_id, count (source_code_key) as null_value_count where BRAND_CD  IS NULL </v>
      </c>
      <c r="BC18" s="16" t="str">
        <f t="shared" si="14"/>
        <v>insert into table db_custscience_interns.SUMMARY_of_DB_CUSTBASE_PRODREFRESH_ods_sourcecode_t_null_value_count_table_stats select col_id, null_value_count from db_custscience_interns.col_7_DB_CUSTBASE_PRODREFRESH_ods_sourcecode_t_null_value_count_table_stats ;</v>
      </c>
      <c r="BE18" s="212" t="s">
        <v>5060</v>
      </c>
      <c r="BF18" s="212">
        <v>6</v>
      </c>
      <c r="BG18" s="212">
        <v>0</v>
      </c>
      <c r="BI18" s="16" t="str">
        <f t="shared" si="15"/>
        <v>drop table db_custscience_interns.col_7_DB_CUSTBASE_PRODREFRESH_ods_sourcecode_t_null_value_count_table_stats ;</v>
      </c>
    </row>
    <row r="19" spans="1:61">
      <c r="A19" t="s">
        <v>5311</v>
      </c>
      <c r="B19" s="16" t="str">
        <f t="shared" si="0"/>
        <v>country             string                                  </v>
      </c>
      <c r="C19" s="20">
        <f t="shared" si="8"/>
        <v>8</v>
      </c>
      <c r="D19" s="20">
        <f t="shared" si="9"/>
        <v>10</v>
      </c>
      <c r="E19" s="20"/>
      <c r="F19" s="20"/>
      <c r="G19" s="16" t="str">
        <f t="shared" si="1"/>
        <v>COUNTRY</v>
      </c>
      <c r="H19" s="16" t="str">
        <f t="shared" si="2"/>
        <v>          string                                  </v>
      </c>
      <c r="I19" s="246">
        <v>8</v>
      </c>
      <c r="J19" s="260">
        <f t="shared" si="3"/>
        <v>7</v>
      </c>
      <c r="K19" s="260">
        <f t="shared" si="4"/>
        <v>78075</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db_custscience_interns.col_8_DB_CUSTBASE_PRODREFRESH_ods_sourcecode_t_distinct_values_table_stats (col_id int, distinct_values bigint) Row format delimited Fields terminated by '\t' Lines terminated by '\n'  Stored as textfile ;</v>
      </c>
      <c r="AL19" s="16" t="str">
        <f t="shared" si="11"/>
        <v>insert into table db_custscience_interns.col_8_DB_CUSTBASE_PRODREFRESH_ods_sourcecode_t_distinct_values_table_stats select '8' as col_id, count (distinct COUNTRY) as distinct_values</v>
      </c>
      <c r="AO19" s="16" t="str">
        <f t="shared" si="6"/>
        <v>insert into table db_custscience_interns.SUMMARY_of_DB_CUSTBASE_PRODREFRESH_ods_sourcecode_t_distinct_values_table_stats select col_id, distinct_values from db_custscience_interns.col_8_DB_CUSTBASE_PRODREFRESH_ods_sourcecode_t_distinct_values_table_stats ;</v>
      </c>
      <c r="AQ19" s="212" t="s">
        <v>5778</v>
      </c>
      <c r="AR19" s="212">
        <v>7</v>
      </c>
      <c r="AS19" s="212">
        <v>27</v>
      </c>
      <c r="AU19" s="16" t="str">
        <f t="shared" si="7"/>
        <v>drop table db_custscience_interns.col_8_DB_CUSTBASE_PRODREFRESH_ods_sourcecode_t_distinct_values_table_stats;</v>
      </c>
      <c r="AW19" s="16" t="str">
        <f t="shared" si="12"/>
        <v>create table db_custscience_interns.col_8_DB_CUSTBASE_PRODREFRESH_ods_sourcecode_t_null_value_count_table_stats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db_custscience_interns.col_8_DB_CUSTBASE_PRODREFRESH_ods_sourcecode_t_null_value_count_table_stats select '8' as col_id, count (source_code_key) as null_value_count where COUNTRY IS NULL </v>
      </c>
      <c r="BC19" s="16" t="str">
        <f t="shared" si="14"/>
        <v>insert into table db_custscience_interns.SUMMARY_of_DB_CUSTBASE_PRODREFRESH_ods_sourcecode_t_null_value_count_table_stats select col_id, null_value_count from db_custscience_interns.col_8_DB_CUSTBASE_PRODREFRESH_ods_sourcecode_t_null_value_count_table_stats ;</v>
      </c>
      <c r="BE19" s="212" t="s">
        <v>5779</v>
      </c>
      <c r="BF19" s="212">
        <v>7</v>
      </c>
      <c r="BG19" s="212">
        <v>78093</v>
      </c>
      <c r="BI19" s="16" t="str">
        <f t="shared" si="15"/>
        <v>drop table db_custscience_interns.col_8_DB_CUSTBASE_PRODREFRESH_ods_sourcecode_t_null_value_count_table_stats ;</v>
      </c>
    </row>
    <row r="20" spans="1:61">
      <c r="A20" t="s">
        <v>4710</v>
      </c>
      <c r="B20" s="16" t="str">
        <f t="shared" si="0"/>
        <v>flow_key            bigint                                  </v>
      </c>
      <c r="C20" s="20">
        <f t="shared" si="8"/>
        <v>10</v>
      </c>
      <c r="D20" s="20">
        <f t="shared" si="9"/>
        <v>12</v>
      </c>
      <c r="E20" s="20"/>
      <c r="F20" s="20"/>
      <c r="G20" s="16" t="str">
        <f t="shared" si="1"/>
        <v>FLOW_KEY </v>
      </c>
      <c r="H20" s="16" t="str">
        <f t="shared" si="2"/>
        <v>        bigint                                  </v>
      </c>
      <c r="I20" s="246">
        <v>9</v>
      </c>
      <c r="J20" s="260">
        <f t="shared" si="3"/>
        <v>143</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db_custscience_interns.col_9_DB_CUSTBASE_PRODREFRESH_ods_sourcecode_t_distinct_values_table_stats (col_id int, distinct_values bigint) Row format delimited Fields terminated by '\t' Lines terminated by '\n'  Stored as textfile ;</v>
      </c>
      <c r="AL20" s="16" t="str">
        <f t="shared" si="11"/>
        <v>insert into table db_custscience_interns.col_9_DB_CUSTBASE_PRODREFRESH_ods_sourcecode_t_distinct_values_table_stats select '9' as col_id, count (distinct FLOW_KEY ) as distinct_values</v>
      </c>
      <c r="AO20" s="16" t="str">
        <f t="shared" si="6"/>
        <v>insert into table db_custscience_interns.SUMMARY_of_DB_CUSTBASE_PRODREFRESH_ods_sourcecode_t_distinct_values_table_stats select col_id, distinct_values from db_custscience_interns.col_9_DB_CUSTBASE_PRODREFRESH_ods_sourcecode_t_distinct_values_table_stats ;</v>
      </c>
      <c r="AQ20" s="212" t="s">
        <v>5780</v>
      </c>
      <c r="AR20" s="212">
        <v>8</v>
      </c>
      <c r="AS20" s="212">
        <v>7</v>
      </c>
      <c r="AU20" s="16" t="str">
        <f t="shared" si="7"/>
        <v>drop table db_custscience_interns.col_9_DB_CUSTBASE_PRODREFRESH_ods_sourcecode_t_distinct_values_table_stats;</v>
      </c>
      <c r="AW20" s="16" t="str">
        <f t="shared" si="12"/>
        <v>create table db_custscience_interns.col_9_DB_CUSTBASE_PRODREFRESH_ods_sourcecode_t_null_value_count_table_stats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db_custscience_interns.col_9_DB_CUSTBASE_PRODREFRESH_ods_sourcecode_t_null_value_count_table_stats select '9' as col_id, count (source_code_key) as null_value_count where FLOW_KEY  IS NULL </v>
      </c>
      <c r="BC20" s="16" t="str">
        <f t="shared" si="14"/>
        <v>insert into table db_custscience_interns.SUMMARY_of_DB_CUSTBASE_PRODREFRESH_ods_sourcecode_t_null_value_count_table_stats select col_id, null_value_count from db_custscience_interns.col_9_DB_CUSTBASE_PRODREFRESH_ods_sourcecode_t_null_value_count_table_stats ;</v>
      </c>
      <c r="BE20" s="212" t="s">
        <v>5781</v>
      </c>
      <c r="BF20" s="212">
        <v>8</v>
      </c>
      <c r="BG20" s="212">
        <v>78075</v>
      </c>
      <c r="BI20" s="16" t="str">
        <f t="shared" si="15"/>
        <v>drop table db_custscience_interns.col_9_DB_CUSTBASE_PRODREFRESH_ods_sourcecode_t_null_value_count_table_stats ;</v>
      </c>
    </row>
    <row r="21" spans="1:61">
      <c r="A21" t="s">
        <v>5188</v>
      </c>
      <c r="B21" s="16" t="str">
        <f t="shared" si="0"/>
        <v>crt_tmst            string                                  </v>
      </c>
      <c r="C21" s="20">
        <f t="shared" si="8"/>
        <v>10</v>
      </c>
      <c r="D21" s="20">
        <f t="shared" si="9"/>
        <v>12</v>
      </c>
      <c r="E21" s="20"/>
      <c r="F21" s="20"/>
      <c r="G21" s="16" t="str">
        <f t="shared" si="1"/>
        <v>CRT_TMST </v>
      </c>
      <c r="H21" s="16" t="str">
        <f t="shared" si="2"/>
        <v>        string                                  </v>
      </c>
      <c r="I21" s="246">
        <v>10</v>
      </c>
      <c r="J21" s="260">
        <f t="shared" si="3"/>
        <v>162</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db_custscience_interns.col_10_DB_CUSTBASE_PRODREFRESH_ods_sourcecode_t_distinct_values_table_stats (col_id int, distinct_values bigint) Row format delimited Fields terminated by '\t' Lines terminated by '\n'  Stored as textfile ;</v>
      </c>
      <c r="AL21" s="16" t="str">
        <f t="shared" si="11"/>
        <v>insert into table db_custscience_interns.col_10_DB_CUSTBASE_PRODREFRESH_ods_sourcecode_t_distinct_values_table_stats select '10' as col_id, count (distinct CRT_TMST ) as distinct_values</v>
      </c>
      <c r="AO21" s="16" t="str">
        <f t="shared" si="6"/>
        <v>insert into table db_custscience_interns.SUMMARY_of_DB_CUSTBASE_PRODREFRESH_ods_sourcecode_t_distinct_values_table_stats select col_id, distinct_values from db_custscience_interns.col_10_DB_CUSTBASE_PRODREFRESH_ods_sourcecode_t_distinct_values_table_stats ;</v>
      </c>
      <c r="AQ21" s="212" t="s">
        <v>5782</v>
      </c>
      <c r="AR21" s="212">
        <v>9</v>
      </c>
      <c r="AS21" s="212">
        <v>143</v>
      </c>
      <c r="AU21" s="16" t="str">
        <f t="shared" si="7"/>
        <v>drop table db_custscience_interns.col_10_DB_CUSTBASE_PRODREFRESH_ods_sourcecode_t_distinct_values_table_stats;</v>
      </c>
      <c r="AW21" s="16" t="str">
        <f t="shared" si="12"/>
        <v>create table db_custscience_interns.col_10_DB_CUSTBASE_PRODREFRESH_ods_sourcecode_t_null_value_count_table_stats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db_custscience_interns.col_10_DB_CUSTBASE_PRODREFRESH_ods_sourcecode_t_null_value_count_table_stats select '10' as col_id, count (source_code_key) as null_value_count where CRT_TMST  IS NULL </v>
      </c>
      <c r="BC21" s="16" t="str">
        <f t="shared" si="14"/>
        <v>insert into table db_custscience_interns.SUMMARY_of_DB_CUSTBASE_PRODREFRESH_ods_sourcecode_t_null_value_count_table_stats select col_id, null_value_count from db_custscience_interns.col_10_DB_CUSTBASE_PRODREFRESH_ods_sourcecode_t_null_value_count_table_stats ;</v>
      </c>
      <c r="BE21" s="212" t="s">
        <v>5351</v>
      </c>
      <c r="BF21" s="212">
        <v>9</v>
      </c>
      <c r="BG21" s="212">
        <v>0</v>
      </c>
      <c r="BI21" s="16" t="str">
        <f t="shared" si="15"/>
        <v>drop table db_custscience_interns.col_10_DB_CUSTBASE_PRODREFRESH_ods_sourcecode_t_null_value_count_table_stats ;</v>
      </c>
    </row>
    <row r="22" spans="1:61">
      <c r="A22" t="s">
        <v>5491</v>
      </c>
      <c r="B22" s="16" t="str">
        <f t="shared" si="0"/>
        <v>updt_tmst           string </v>
      </c>
      <c r="C22" s="20">
        <f t="shared" si="8"/>
        <v>10</v>
      </c>
      <c r="D22" s="20">
        <f t="shared" si="9"/>
        <v>12</v>
      </c>
      <c r="E22" s="20"/>
      <c r="F22" s="20"/>
      <c r="G22" s="16" t="str">
        <f t="shared" si="1"/>
        <v>UPDT_TMST</v>
      </c>
      <c r="H22" s="16" t="str">
        <f t="shared" si="2"/>
        <v>        string </v>
      </c>
      <c r="I22" s="246">
        <v>11</v>
      </c>
      <c r="J22" s="260">
        <f t="shared" si="3"/>
        <v>162</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db_custscience_interns.col_11_DB_CUSTBASE_PRODREFRESH_ods_sourcecode_t_distinct_values_table_stats (col_id int, distinct_values bigint) Row format delimited Fields terminated by '\t' Lines terminated by '\n'  Stored as textfile ;</v>
      </c>
      <c r="AL22" s="16" t="str">
        <f t="shared" si="11"/>
        <v>insert into table db_custscience_interns.col_11_DB_CUSTBASE_PRODREFRESH_ods_sourcecode_t_distinct_values_table_stats select '11' as col_id, count (distinct UPDT_TMST) as distinct_values</v>
      </c>
      <c r="AO22" s="16" t="str">
        <f t="shared" si="6"/>
        <v>insert into table db_custscience_interns.SUMMARY_of_DB_CUSTBASE_PRODREFRESH_ods_sourcecode_t_distinct_values_table_stats select col_id, distinct_values from db_custscience_interns.col_11_DB_CUSTBASE_PRODREFRESH_ods_sourcecode_t_distinct_values_table_stats ;</v>
      </c>
      <c r="AQ22" s="212" t="s">
        <v>5783</v>
      </c>
      <c r="AR22" s="212">
        <v>10</v>
      </c>
      <c r="AS22" s="212">
        <v>162</v>
      </c>
      <c r="AU22" s="16" t="str">
        <f t="shared" si="7"/>
        <v>drop table db_custscience_interns.col_11_DB_CUSTBASE_PRODREFRESH_ods_sourcecode_t_distinct_values_table_stats;</v>
      </c>
      <c r="AW22" s="16" t="str">
        <f t="shared" si="12"/>
        <v>create table db_custscience_interns.col_11_DB_CUSTBASE_PRODREFRESH_ods_sourcecode_t_null_value_count_table_stats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db_custscience_interns.col_11_DB_CUSTBASE_PRODREFRESH_ods_sourcecode_t_null_value_count_table_stats select '11' as col_id, count (source_code_key) as null_value_count where UPDT_TMST IS NULL </v>
      </c>
      <c r="BC22" s="16" t="str">
        <f t="shared" si="14"/>
        <v>insert into table db_custscience_interns.SUMMARY_of_DB_CUSTBASE_PRODREFRESH_ods_sourcecode_t_null_value_count_table_stats select col_id, null_value_count from db_custscience_interns.col_11_DB_CUSTBASE_PRODREFRESH_ods_sourcecode_t_null_value_count_table_stats ;</v>
      </c>
      <c r="BE22" s="212" t="s">
        <v>5362</v>
      </c>
      <c r="BF22" s="212">
        <v>10</v>
      </c>
      <c r="BG22" s="212">
        <v>0</v>
      </c>
      <c r="BI22" s="16" t="str">
        <f t="shared" si="15"/>
        <v>drop table db_custscience_interns.col_11_DB_CUSTBASE_PRODREFRESH_ods_sourcecode_t_null_value_count_table_stats ;</v>
      </c>
    </row>
    <row r="23" spans="1:61">
      <c r="AL23" t="s">
        <v>4089</v>
      </c>
      <c r="AZ23" t="s">
        <v>4089</v>
      </c>
    </row>
    <row r="24" spans="1:61" ht="409.5">
      <c r="A24" s="262" t="s">
        <v>5784</v>
      </c>
    </row>
    <row r="25" spans="1:61">
      <c r="A25" s="263" t="s">
        <v>5785</v>
      </c>
    </row>
  </sheetData>
  <mergeCells count="5">
    <mergeCell ref="G1:J1"/>
    <mergeCell ref="H3:L3"/>
    <mergeCell ref="H4:L4"/>
    <mergeCell ref="H5:L5"/>
    <mergeCell ref="H6:L6"/>
  </mergeCell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32"/>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ODS_STND_ADDR_T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DB_CUSTBASE_PRODREFRESH.ods_stnd_addr_t limit 10000;'&gt;DB_CUSTBASE_PRODREFRESH.ods_stnd_addr_t_10k_sample.txt;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ods_stnd_addr_t</v>
      </c>
      <c r="I5" s="474" t="e">
        <f>RIGHT(I6,(LEN(I6)-(FIND(".",I6))))</f>
        <v>#VALUE!</v>
      </c>
      <c r="J5" s="474" t="e">
        <f>RIGHT(J6,(LEN(J6)-(FIND(".",J6))))</f>
        <v>#VALUE!</v>
      </c>
      <c r="K5" s="474"/>
      <c r="L5" s="474" t="e">
        <f>RIGHT(L6,(LEN(L6)-(FIND(".",L6))))</f>
        <v>#VALUE!</v>
      </c>
      <c r="M5" s="219"/>
      <c r="AL5" s="60" t="s">
        <v>5786</v>
      </c>
      <c r="AZ5" s="60" t="s">
        <v>5787</v>
      </c>
    </row>
    <row r="6" spans="1:65">
      <c r="G6" s="3" t="s">
        <v>90</v>
      </c>
      <c r="H6" s="476" t="s">
        <v>4462</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db_custscience_interns.SUMMARY_of_DB_CUSTBASE_PRODREFRESH_ods_stnd_addr_t_distinct_values_table_stats;</v>
      </c>
      <c r="BE8" s="209" t="str">
        <f>"select * from db_custscience_interns.SUMMARY_of_"&amp;$H$4&amp;"_"&amp;$H$5&amp;"_null_value_count_table_stats ;"</f>
        <v>select * from db_custscience_interns.SUMMARY_of_DB_CUSTBASE_PRODREFRESH_ods_stnd_addr_t_null_value_count_table_stats ;</v>
      </c>
    </row>
    <row r="9" spans="1:65">
      <c r="A9" t="s">
        <v>5788</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DB_CUSTBASE_PRODREFRESH.ods_stnd_addr_t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db_custscience_interns.SUMMARY_of_DB_CUSTBASE_PRODREFRESH_ods_stnd_addr_t_distinct_values_table_stats (col_id int, distinct_values bigint) Row format delimited Fields terminated by '\t' Lines terminated by '\n'  Stored as textfile ;</v>
      </c>
      <c r="AZ11" s="209" t="str">
        <f>"from "&amp;$H$6</f>
        <v>from DB_CUSTBASE_PRODREFRESH.ods_stnd_addr_t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db_custscience_interns.SUMMARY_of_DB_CUSTBASE_PRODREFRESH_ods_stnd_addr_t_null_value_count_table_stats (col_id int, null_value_count bigint) Row format delimited Fields terminated by '\t' Lines terminated by '\n'  Stored as textfile ;</v>
      </c>
      <c r="BE11" s="212" t="s">
        <v>2</v>
      </c>
    </row>
    <row r="12" spans="1:65">
      <c r="A12" t="s">
        <v>5789</v>
      </c>
      <c r="B12" s="16" t="str">
        <f t="shared" ref="B12:B29" si="0">TRIM(A12)</f>
        <v>addr_key            bigint                                  </v>
      </c>
      <c r="C12" s="20">
        <f>SEARCH(" ",B12)</f>
        <v>10</v>
      </c>
      <c r="D12" s="20">
        <f>IFERROR(SEARCH(" ",B12,C12+1),0)</f>
        <v>12</v>
      </c>
      <c r="E12" s="20">
        <f>LEN(B12)</f>
        <v>60</v>
      </c>
      <c r="F12" s="20"/>
      <c r="G12" s="16" t="str">
        <f t="shared" ref="G12:G29" si="1">UPPER(LEFT(B12,C12-1))</f>
        <v>ADDR_KEY </v>
      </c>
      <c r="H12" s="16" t="str">
        <f t="shared" ref="H12:H29" si="2">TRIM(RIGHT(A12,LEN(A12) - (C12+1)))</f>
        <v>        bigint                                  </v>
      </c>
      <c r="I12" s="246">
        <v>1</v>
      </c>
      <c r="J12" s="260">
        <f t="shared" ref="J12:J29" si="3">VLOOKUP($I12,$AR:$AS,2,FALSE)</f>
        <v>90140820</v>
      </c>
      <c r="K12" s="260">
        <f t="shared" ref="K12:K29"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9"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db_custscience_interns.col_1_DB_CUSTBASE_PRODREFRESH_ods_stnd_addr_t_distinct_values_table_stats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db_custscience_interns.col_1_DB_CUSTBASE_PRODREFRESH_ods_stnd_addr_t_distinct_values_table_stats select '1' as col_id, count (distinct ADDR_KEY ) as distinct_values</v>
      </c>
      <c r="AO12" s="16" t="str">
        <f t="shared" ref="AO12:AO29"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db_custscience_interns.SUMMARY_of_DB_CUSTBASE_PRODREFRESH_ods_stnd_addr_t_distinct_values_table_stats select col_id, distinct_values from db_custscience_interns.col_1_DB_CUSTBASE_PRODREFRESH_ods_stnd_addr_t_distinct_values_table_stats ;</v>
      </c>
      <c r="AQ12" s="212" t="s">
        <v>5790</v>
      </c>
      <c r="AR12" s="212">
        <v>1</v>
      </c>
      <c r="AS12" s="212">
        <v>90140820</v>
      </c>
      <c r="AU12" s="16" t="str">
        <f t="shared" ref="AU12:AU29" si="7">"drop table db_custscience_interns."&amp;$AH12&amp;"_"&amp;$H$4&amp;"_"&amp;$H$5&amp;"_distinct_values_table_stats;"</f>
        <v>drop table db_custscience_interns.col_1_DB_CUSTBASE_PRODREFRESH_ods_stnd_addr_t_distinct_values_table_stats;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db_custscience_interns.col_1_DB_CUSTBASE_PRODREFRESH_ods_stnd_addr_t_null_value_count_table_stats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(addr_key) as null_value_count where "&amp;$G12&amp;" IS NULL "</f>
        <v xml:space="preserve">insert into table db_custscience_interns.col_1_DB_CUSTBASE_PRODREFRESH_ods_stnd_addr_t_null_value_count_table_stats select '1' as col_id, count (addr_key) as null_value_count where ADDR_KEY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db_custscience_interns.SUMMARY_of_DB_CUSTBASE_PRODREFRESH_ods_stnd_addr_t_null_value_count_table_stats select col_id, null_value_count from db_custscience_interns.col_1_DB_CUSTBASE_PRODREFRESH_ods_stnd_addr_t_null_value_count_table_stats ;</v>
      </c>
      <c r="BE12" s="212" t="s">
        <v>5214</v>
      </c>
      <c r="BF12" s="212">
        <v>1</v>
      </c>
      <c r="BG12" s="212">
        <v>0</v>
      </c>
      <c r="BI12" s="16" t="str">
        <f>"drop table db_custscience_interns."&amp;$AH12&amp;"_"&amp;$H$4&amp;"_"&amp;$H$5&amp;"_null_value_count_table_stats ;"</f>
        <v>drop table db_custscience_interns.col_1_DB_CUSTBASE_PRODREFRESH_ods_stnd_addr_t_null_value_count_table_stats ;</v>
      </c>
    </row>
    <row r="13" spans="1:65">
      <c r="A13" t="s">
        <v>5558</v>
      </c>
      <c r="B13" s="16" t="str">
        <f t="shared" si="0"/>
        <v>carrier_route       string                                  </v>
      </c>
      <c r="C13" s="20">
        <f t="shared" ref="C13:C29" si="8">SEARCH(" ",B13)</f>
        <v>14</v>
      </c>
      <c r="D13" s="20">
        <f t="shared" ref="D13:D29" si="9">IFERROR(SEARCH(" ",B13,C13+1),0)</f>
        <v>16</v>
      </c>
      <c r="E13" s="20"/>
      <c r="F13" s="20"/>
      <c r="G13" s="16" t="str">
        <f t="shared" si="1"/>
        <v>CARRIER_ROUTE</v>
      </c>
      <c r="H13" s="16" t="str">
        <f t="shared" si="2"/>
        <v>    string                                  </v>
      </c>
      <c r="I13" s="246">
        <v>2</v>
      </c>
      <c r="J13" s="260">
        <f t="shared" si="3"/>
        <v>1914</v>
      </c>
      <c r="K13" s="260">
        <f t="shared" si="4"/>
        <v>9896146</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9" si="10">"col_"&amp;I13</f>
        <v>col_2</v>
      </c>
      <c r="AI13" s="196" t="str">
        <f t="shared" si="5"/>
        <v>create table db_custscience_interns.col_2_DB_CUSTBASE_PRODREFRESH_ods_stnd_addr_t_distinct_values_table_stats (col_id int, distinct_values bigint) Row format delimited Fields terminated by '\t' Lines terminated by '\n'  Stored as textfile ;</v>
      </c>
      <c r="AL13" s="16" t="str">
        <f t="shared" ref="AL13:AL29" si="11">"insert into table "&amp;"db_custscience_interns."&amp;$AH13&amp;"_"&amp;$H$4&amp;"_"&amp;$H$5&amp;"_distinct_values_table_stats select "&amp;"'"&amp;$I13&amp;"'"&amp;" as col_id, count (distinct "&amp;$G13&amp;") as distinct_values"</f>
        <v>insert into table db_custscience_interns.col_2_DB_CUSTBASE_PRODREFRESH_ods_stnd_addr_t_distinct_values_table_stats select '2' as col_id, count (distinct CARRIER_ROUTE) as distinct_values</v>
      </c>
      <c r="AO13" s="16" t="str">
        <f t="shared" si="6"/>
        <v>insert into table db_custscience_interns.SUMMARY_of_DB_CUSTBASE_PRODREFRESH_ods_stnd_addr_t_distinct_values_table_stats select col_id, distinct_values from db_custscience_interns.col_2_DB_CUSTBASE_PRODREFRESH_ods_stnd_addr_t_distinct_values_table_stats ;</v>
      </c>
      <c r="AQ13" s="212" t="s">
        <v>5791</v>
      </c>
      <c r="AR13" s="212">
        <v>2</v>
      </c>
      <c r="AS13" s="212">
        <v>1914</v>
      </c>
      <c r="AU13" s="16" t="str">
        <f t="shared" si="7"/>
        <v>drop table db_custscience_interns.col_2_DB_CUSTBASE_PRODREFRESH_ods_stnd_addr_t_distinct_values_table_stats;</v>
      </c>
      <c r="AW13" s="16" t="str">
        <f t="shared" ref="AW13:AW29"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db_custscience_interns.col_2_DB_CUSTBASE_PRODREFRESH_ods_stnd_addr_t_null_value_count_table_stats (col_id int, null_value_count bigint) Row format delimited Fields terminated by '\t' Lines terminated by '\n'  Stored as textfile ;</v>
      </c>
      <c r="AZ13" s="16" t="str">
        <f t="shared" ref="AZ13:AZ29" si="13">"insert into table "&amp;"db_custscience_interns."&amp;$AH13&amp;"_"&amp;$H$4&amp;"_"&amp;$H$5&amp;"_null_value_count_table_stats select "&amp;"'"&amp;$I13&amp;"'"&amp;" as col_id, count (addr_key) as null_value_count where "&amp;$G13&amp;" IS NULL "</f>
        <v xml:space="preserve">insert into table db_custscience_interns.col_2_DB_CUSTBASE_PRODREFRESH_ods_stnd_addr_t_null_value_count_table_stats select '2' as col_id, count (addr_key) as null_value_count where CARRIER_ROUTE IS NULL </v>
      </c>
      <c r="BC13" s="16" t="str">
        <f t="shared" ref="BC13:BC29"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db_custscience_interns.SUMMARY_of_DB_CUSTBASE_PRODREFRESH_ods_stnd_addr_t_null_value_count_table_stats select col_id, null_value_count from db_custscience_interns.col_2_DB_CUSTBASE_PRODREFRESH_ods_stnd_addr_t_null_value_count_table_stats ;</v>
      </c>
      <c r="BE13" s="212" t="s">
        <v>5792</v>
      </c>
      <c r="BF13" s="212">
        <v>2</v>
      </c>
      <c r="BG13" s="212">
        <v>9896146</v>
      </c>
      <c r="BI13" s="16" t="str">
        <f t="shared" ref="BI13:BI29" si="15">"drop table db_custscience_interns."&amp;$AH13&amp;"_"&amp;$H$4&amp;"_"&amp;$H$5&amp;"_null_value_count_table_stats ;"</f>
        <v>drop table db_custscience_interns.col_2_DB_CUSTBASE_PRODREFRESH_ods_stnd_addr_t_null_value_count_table_stats ;</v>
      </c>
    </row>
    <row r="14" spans="1:65">
      <c r="A14" t="s">
        <v>5311</v>
      </c>
      <c r="B14" s="16" t="str">
        <f t="shared" si="0"/>
        <v>country             string                                  </v>
      </c>
      <c r="C14" s="20">
        <f t="shared" si="8"/>
        <v>8</v>
      </c>
      <c r="D14" s="20">
        <f t="shared" si="9"/>
        <v>10</v>
      </c>
      <c r="E14" s="20"/>
      <c r="F14" s="20"/>
      <c r="G14" s="16" t="str">
        <f t="shared" si="1"/>
        <v>COUNTRY</v>
      </c>
      <c r="H14" s="16" t="str">
        <f t="shared" si="2"/>
        <v>          string                                  </v>
      </c>
      <c r="I14" s="246">
        <v>3</v>
      </c>
      <c r="J14" s="260">
        <f t="shared" si="3"/>
        <v>34</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db_custscience_interns.col_3_DB_CUSTBASE_PRODREFRESH_ods_stnd_addr_t_distinct_values_table_stats (col_id int, distinct_values bigint) Row format delimited Fields terminated by '\t' Lines terminated by '\n'  Stored as textfile ;</v>
      </c>
      <c r="AL14" s="16" t="str">
        <f t="shared" si="11"/>
        <v>insert into table db_custscience_interns.col_3_DB_CUSTBASE_PRODREFRESH_ods_stnd_addr_t_distinct_values_table_stats select '3' as col_id, count (distinct COUNTRY) as distinct_values</v>
      </c>
      <c r="AO14" s="16" t="str">
        <f t="shared" si="6"/>
        <v>insert into table db_custscience_interns.SUMMARY_of_DB_CUSTBASE_PRODREFRESH_ods_stnd_addr_t_distinct_values_table_stats select col_id, distinct_values from db_custscience_interns.col_3_DB_CUSTBASE_PRODREFRESH_ods_stnd_addr_t_distinct_values_table_stats ;</v>
      </c>
      <c r="AQ14" s="212" t="s">
        <v>5236</v>
      </c>
      <c r="AR14" s="212">
        <v>11</v>
      </c>
      <c r="AS14" s="212">
        <v>0</v>
      </c>
      <c r="AU14" s="16" t="str">
        <f t="shared" si="7"/>
        <v>drop table db_custscience_interns.col_3_DB_CUSTBASE_PRODREFRESH_ods_stnd_addr_t_distinct_values_table_stats;</v>
      </c>
      <c r="AW14" s="16" t="str">
        <f t="shared" si="12"/>
        <v>create table db_custscience_interns.col_3_DB_CUSTBASE_PRODREFRESH_ods_stnd_addr_t_null_value_count_table_stats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db_custscience_interns.col_3_DB_CUSTBASE_PRODREFRESH_ods_stnd_addr_t_null_value_count_table_stats select '3' as col_id, count (addr_key) as null_value_count where COUNTRY IS NULL </v>
      </c>
      <c r="BC14" s="16" t="str">
        <f t="shared" si="14"/>
        <v>insert into table db_custscience_interns.SUMMARY_of_DB_CUSTBASE_PRODREFRESH_ods_stnd_addr_t_null_value_count_table_stats select col_id, null_value_count from db_custscience_interns.col_3_DB_CUSTBASE_PRODREFRESH_ods_stnd_addr_t_null_value_count_table_stats ;</v>
      </c>
      <c r="BE14" s="212" t="s">
        <v>5793</v>
      </c>
      <c r="BF14" s="212">
        <v>11</v>
      </c>
      <c r="BG14" s="212">
        <v>90140820</v>
      </c>
      <c r="BI14" s="16" t="str">
        <f t="shared" si="15"/>
        <v>drop table db_custscience_interns.col_3_DB_CUSTBASE_PRODREFRESH_ods_stnd_addr_t_null_value_count_table_stats ;</v>
      </c>
    </row>
    <row r="15" spans="1:65">
      <c r="A15" t="s">
        <v>5561</v>
      </c>
      <c r="B15" s="16" t="str">
        <f t="shared" si="0"/>
        <v>delivery_point      string                                  </v>
      </c>
      <c r="C15" s="20">
        <f t="shared" si="8"/>
        <v>16</v>
      </c>
      <c r="D15" s="20">
        <f t="shared" si="9"/>
        <v>18</v>
      </c>
      <c r="E15" s="20"/>
      <c r="F15" s="20"/>
      <c r="G15" s="16" t="str">
        <f t="shared" si="1"/>
        <v>DELIVERY_POINT </v>
      </c>
      <c r="H15" s="16" t="str">
        <f t="shared" si="2"/>
        <v>  string                                  </v>
      </c>
      <c r="I15" s="246">
        <v>4</v>
      </c>
      <c r="J15" s="260">
        <f t="shared" si="3"/>
        <v>275</v>
      </c>
      <c r="K15" s="260">
        <f t="shared" si="4"/>
        <v>8601615</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db_custscience_interns.col_4_DB_CUSTBASE_PRODREFRESH_ods_stnd_addr_t_distinct_values_table_stats (col_id int, distinct_values bigint) Row format delimited Fields terminated by '\t' Lines terminated by '\n'  Stored as textfile ;</v>
      </c>
      <c r="AL15" s="16" t="str">
        <f t="shared" si="11"/>
        <v>insert into table db_custscience_interns.col_4_DB_CUSTBASE_PRODREFRESH_ods_stnd_addr_t_distinct_values_table_stats select '4' as col_id, count (distinct DELIVERY_POINT ) as distinct_values</v>
      </c>
      <c r="AO15" s="16" t="str">
        <f t="shared" si="6"/>
        <v>insert into table db_custscience_interns.SUMMARY_of_DB_CUSTBASE_PRODREFRESH_ods_stnd_addr_t_distinct_values_table_stats select col_id, distinct_values from db_custscience_interns.col_4_DB_CUSTBASE_PRODREFRESH_ods_stnd_addr_t_distinct_values_table_stats ;</v>
      </c>
      <c r="AQ15" s="212" t="s">
        <v>4598</v>
      </c>
      <c r="AR15" s="212">
        <v>12</v>
      </c>
      <c r="AS15" s="212">
        <v>0</v>
      </c>
      <c r="AU15" s="16" t="str">
        <f t="shared" si="7"/>
        <v>drop table db_custscience_interns.col_4_DB_CUSTBASE_PRODREFRESH_ods_stnd_addr_t_distinct_values_table_stats;</v>
      </c>
      <c r="AW15" s="16" t="str">
        <f t="shared" si="12"/>
        <v>create table db_custscience_interns.col_4_DB_CUSTBASE_PRODREFRESH_ods_stnd_addr_t_null_value_count_table_stats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db_custscience_interns.col_4_DB_CUSTBASE_PRODREFRESH_ods_stnd_addr_t_null_value_count_table_stats select '4' as col_id, count (addr_key) as null_value_count where DELIVERY_POINT  IS NULL </v>
      </c>
      <c r="BC15" s="16" t="str">
        <f t="shared" si="14"/>
        <v>insert into table db_custscience_interns.SUMMARY_of_DB_CUSTBASE_PRODREFRESH_ods_stnd_addr_t_null_value_count_table_stats select col_id, null_value_count from db_custscience_interns.col_4_DB_CUSTBASE_PRODREFRESH_ods_stnd_addr_t_null_value_count_table_stats ;</v>
      </c>
      <c r="BE15" s="212" t="s">
        <v>5794</v>
      </c>
      <c r="BF15" s="212">
        <v>12</v>
      </c>
      <c r="BG15" s="212">
        <v>90140820</v>
      </c>
      <c r="BI15" s="16" t="str">
        <f t="shared" si="15"/>
        <v>drop table db_custscience_interns.col_4_DB_CUSTBASE_PRODREFRESH_ods_stnd_addr_t_null_value_count_table_stats ;</v>
      </c>
    </row>
    <row r="16" spans="1:65">
      <c r="A16" t="s">
        <v>5563</v>
      </c>
      <c r="B16" s="16" t="str">
        <f t="shared" si="0"/>
        <v>delivery_point_code string                                  </v>
      </c>
      <c r="C16" s="20">
        <f t="shared" si="8"/>
        <v>20</v>
      </c>
      <c r="D16" s="20">
        <f t="shared" si="9"/>
        <v>27</v>
      </c>
      <c r="E16" s="20"/>
      <c r="F16" s="20"/>
      <c r="G16" s="16" t="str">
        <f t="shared" si="1"/>
        <v>DELIVERY_POINT_CODE</v>
      </c>
      <c r="H16" s="16" t="str">
        <f t="shared" si="2"/>
        <v>string                                  </v>
      </c>
      <c r="I16" s="246">
        <v>5</v>
      </c>
      <c r="J16" s="260">
        <f t="shared" si="3"/>
        <v>10</v>
      </c>
      <c r="K16" s="260">
        <f t="shared" si="4"/>
        <v>9977515</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db_custscience_interns.col_5_DB_CUSTBASE_PRODREFRESH_ods_stnd_addr_t_distinct_values_table_stats (col_id int, distinct_values bigint) Row format delimited Fields terminated by '\t' Lines terminated by '\n'  Stored as textfile ;</v>
      </c>
      <c r="AL16" s="16" t="str">
        <f t="shared" si="11"/>
        <v>insert into table db_custscience_interns.col_5_DB_CUSTBASE_PRODREFRESH_ods_stnd_addr_t_distinct_values_table_stats select '5' as col_id, count (distinct DELIVERY_POINT_CODE) as distinct_values</v>
      </c>
      <c r="AO16" s="16" t="str">
        <f t="shared" si="6"/>
        <v>insert into table db_custscience_interns.SUMMARY_of_DB_CUSTBASE_PRODREFRESH_ods_stnd_addr_t_distinct_values_table_stats select col_id, distinct_values from db_custscience_interns.col_5_DB_CUSTBASE_PRODREFRESH_ods_stnd_addr_t_distinct_values_table_stats ;</v>
      </c>
      <c r="AQ16" s="212" t="s">
        <v>5257</v>
      </c>
      <c r="AR16" s="212">
        <v>13</v>
      </c>
      <c r="AS16" s="212">
        <v>0</v>
      </c>
      <c r="AU16" s="16" t="str">
        <f t="shared" si="7"/>
        <v>drop table db_custscience_interns.col_5_DB_CUSTBASE_PRODREFRESH_ods_stnd_addr_t_distinct_values_table_stats;</v>
      </c>
      <c r="AW16" s="16" t="str">
        <f t="shared" si="12"/>
        <v>create table db_custscience_interns.col_5_DB_CUSTBASE_PRODREFRESH_ods_stnd_addr_t_null_value_count_table_stats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db_custscience_interns.col_5_DB_CUSTBASE_PRODREFRESH_ods_stnd_addr_t_null_value_count_table_stats select '5' as col_id, count (addr_key) as null_value_count where DELIVERY_POINT_CODE IS NULL </v>
      </c>
      <c r="BC16" s="16" t="str">
        <f t="shared" si="14"/>
        <v>insert into table db_custscience_interns.SUMMARY_of_DB_CUSTBASE_PRODREFRESH_ods_stnd_addr_t_null_value_count_table_stats select col_id, null_value_count from db_custscience_interns.col_5_DB_CUSTBASE_PRODREFRESH_ods_stnd_addr_t_null_value_count_table_stats ;</v>
      </c>
      <c r="BE16" s="212" t="s">
        <v>5795</v>
      </c>
      <c r="BF16" s="212">
        <v>13</v>
      </c>
      <c r="BG16" s="212">
        <v>90140820</v>
      </c>
      <c r="BI16" s="16" t="str">
        <f t="shared" si="15"/>
        <v>drop table db_custscience_interns.col_5_DB_CUSTBASE_PRODREFRESH_ods_stnd_addr_t_null_value_count_table_stats ;</v>
      </c>
    </row>
    <row r="17" spans="1:61">
      <c r="A17" t="s">
        <v>4765</v>
      </c>
      <c r="B17" s="16" t="str">
        <f t="shared" si="0"/>
        <v>ins_dt              string                                  </v>
      </c>
      <c r="C17" s="20">
        <f t="shared" si="8"/>
        <v>8</v>
      </c>
      <c r="D17" s="20">
        <f t="shared" si="9"/>
        <v>10</v>
      </c>
      <c r="E17" s="20"/>
      <c r="F17" s="20"/>
      <c r="G17" s="16" t="str">
        <f t="shared" si="1"/>
        <v>INS_DT </v>
      </c>
      <c r="H17" s="16" t="str">
        <f t="shared" si="2"/>
        <v>          string                                  </v>
      </c>
      <c r="I17" s="246">
        <v>6</v>
      </c>
      <c r="J17" s="260">
        <f t="shared" si="3"/>
        <v>6517</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db_custscience_interns.col_6_DB_CUSTBASE_PRODREFRESH_ods_stnd_addr_t_distinct_values_table_stats (col_id int, distinct_values bigint) Row format delimited Fields terminated by '\t' Lines terminated by '\n'  Stored as textfile ;</v>
      </c>
      <c r="AL17" s="16" t="str">
        <f t="shared" si="11"/>
        <v>insert into table db_custscience_interns.col_6_DB_CUSTBASE_PRODREFRESH_ods_stnd_addr_t_distinct_values_table_stats select '6' as col_id, count (distinct INS_DT ) as distinct_values</v>
      </c>
      <c r="AO17" s="16" t="str">
        <f t="shared" si="6"/>
        <v>insert into table db_custscience_interns.SUMMARY_of_DB_CUSTBASE_PRODREFRESH_ods_stnd_addr_t_distinct_values_table_stats select col_id, distinct_values from db_custscience_interns.col_6_DB_CUSTBASE_PRODREFRESH_ods_stnd_addr_t_distinct_values_table_stats ;</v>
      </c>
      <c r="AQ17" s="212" t="s">
        <v>5796</v>
      </c>
      <c r="AR17" s="212">
        <v>14</v>
      </c>
      <c r="AS17" s="212">
        <v>1423621</v>
      </c>
      <c r="AU17" s="16" t="str">
        <f t="shared" si="7"/>
        <v>drop table db_custscience_interns.col_6_DB_CUSTBASE_PRODREFRESH_ods_stnd_addr_t_distinct_values_table_stats;</v>
      </c>
      <c r="AW17" s="16" t="str">
        <f t="shared" si="12"/>
        <v>create table db_custscience_interns.col_6_DB_CUSTBASE_PRODREFRESH_ods_stnd_addr_t_null_value_count_table_stats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db_custscience_interns.col_6_DB_CUSTBASE_PRODREFRESH_ods_stnd_addr_t_null_value_count_table_stats select '6' as col_id, count (addr_key) as null_value_count where INS_DT  IS NULL </v>
      </c>
      <c r="BC17" s="16" t="str">
        <f t="shared" si="14"/>
        <v>insert into table db_custscience_interns.SUMMARY_of_DB_CUSTBASE_PRODREFRESH_ods_stnd_addr_t_null_value_count_table_stats select col_id, null_value_count from db_custscience_interns.col_6_DB_CUSTBASE_PRODREFRESH_ods_stnd_addr_t_null_value_count_table_stats ;</v>
      </c>
      <c r="BE17" s="212" t="s">
        <v>5797</v>
      </c>
      <c r="BF17" s="212">
        <v>14</v>
      </c>
      <c r="BG17" s="212">
        <v>325451</v>
      </c>
      <c r="BI17" s="16" t="str">
        <f t="shared" si="15"/>
        <v>drop table db_custscience_interns.col_6_DB_CUSTBASE_PRODREFRESH_ods_stnd_addr_t_null_value_count_table_stats ;</v>
      </c>
    </row>
    <row r="18" spans="1:61">
      <c r="A18" t="s">
        <v>5289</v>
      </c>
      <c r="B18" s="16" t="str">
        <f t="shared" si="0"/>
        <v>updt_dt             string                                  </v>
      </c>
      <c r="C18" s="20">
        <f t="shared" si="8"/>
        <v>8</v>
      </c>
      <c r="D18" s="20">
        <f t="shared" si="9"/>
        <v>10</v>
      </c>
      <c r="E18" s="20"/>
      <c r="F18" s="20"/>
      <c r="G18" s="16" t="str">
        <f t="shared" si="1"/>
        <v>UPDT_DT</v>
      </c>
      <c r="H18" s="16" t="str">
        <f t="shared" si="2"/>
        <v>          string                                  </v>
      </c>
      <c r="I18" s="246">
        <v>7</v>
      </c>
      <c r="J18" s="260">
        <f t="shared" si="3"/>
        <v>5611</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db_custscience_interns.col_7_DB_CUSTBASE_PRODREFRESH_ods_stnd_addr_t_distinct_values_table_stats (col_id int, distinct_values bigint) Row format delimited Fields terminated by '\t' Lines terminated by '\n'  Stored as textfile ;</v>
      </c>
      <c r="AL18" s="16" t="str">
        <f t="shared" si="11"/>
        <v>insert into table db_custscience_interns.col_7_DB_CUSTBASE_PRODREFRESH_ods_stnd_addr_t_distinct_values_table_stats select '7' as col_id, count (distinct UPDT_DT) as distinct_values</v>
      </c>
      <c r="AO18" s="16" t="str">
        <f t="shared" si="6"/>
        <v>insert into table db_custscience_interns.SUMMARY_of_DB_CUSTBASE_PRODREFRESH_ods_stnd_addr_t_distinct_values_table_stats select col_id, distinct_values from db_custscience_interns.col_7_DB_CUSTBASE_PRODREFRESH_ods_stnd_addr_t_distinct_values_table_stats ;</v>
      </c>
      <c r="AQ18" s="212" t="s">
        <v>5798</v>
      </c>
      <c r="AR18" s="212">
        <v>15</v>
      </c>
      <c r="AS18" s="212">
        <v>11153</v>
      </c>
      <c r="AU18" s="16" t="str">
        <f t="shared" si="7"/>
        <v>drop table db_custscience_interns.col_7_DB_CUSTBASE_PRODREFRESH_ods_stnd_addr_t_distinct_values_table_stats;</v>
      </c>
      <c r="AW18" s="16" t="str">
        <f t="shared" si="12"/>
        <v>create table db_custscience_interns.col_7_DB_CUSTBASE_PRODREFRESH_ods_stnd_addr_t_null_value_count_table_stats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db_custscience_interns.col_7_DB_CUSTBASE_PRODREFRESH_ods_stnd_addr_t_null_value_count_table_stats select '7' as col_id, count (addr_key) as null_value_count where UPDT_DT IS NULL </v>
      </c>
      <c r="BC18" s="16" t="str">
        <f t="shared" si="14"/>
        <v>insert into table db_custscience_interns.SUMMARY_of_DB_CUSTBASE_PRODREFRESH_ods_stnd_addr_t_null_value_count_table_stats select col_id, null_value_count from db_custscience_interns.col_7_DB_CUSTBASE_PRODREFRESH_ods_stnd_addr_t_null_value_count_table_stats ;</v>
      </c>
      <c r="BE18" s="212" t="s">
        <v>5799</v>
      </c>
      <c r="BF18" s="212">
        <v>15</v>
      </c>
      <c r="BG18" s="212">
        <v>8168211</v>
      </c>
      <c r="BI18" s="16" t="str">
        <f t="shared" si="15"/>
        <v>drop table db_custscience_interns.col_7_DB_CUSTBASE_PRODREFRESH_ods_stnd_addr_t_null_value_count_table_stats ;</v>
      </c>
    </row>
    <row r="19" spans="1:61">
      <c r="A19" t="s">
        <v>5800</v>
      </c>
      <c r="B19" s="16" t="str">
        <f t="shared" si="0"/>
        <v>addr_ln1_txt        string                                  </v>
      </c>
      <c r="C19" s="20">
        <f t="shared" si="8"/>
        <v>14</v>
      </c>
      <c r="D19" s="20">
        <f t="shared" si="9"/>
        <v>16</v>
      </c>
      <c r="E19" s="20"/>
      <c r="F19" s="20"/>
      <c r="G19" s="16" t="str">
        <f t="shared" si="1"/>
        <v>ADDR_LN1_TXT </v>
      </c>
      <c r="H19" s="16" t="str">
        <f t="shared" si="2"/>
        <v>    string                                  </v>
      </c>
      <c r="I19" s="246">
        <v>8</v>
      </c>
      <c r="J19" s="260">
        <f t="shared" si="3"/>
        <v>0</v>
      </c>
      <c r="K19" s="260">
        <f t="shared" si="4"/>
        <v>90140820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db_custscience_interns.col_8_DB_CUSTBASE_PRODREFRESH_ods_stnd_addr_t_distinct_values_table_stats (col_id int, distinct_values bigint) Row format delimited Fields terminated by '\t' Lines terminated by '\n'  Stored as textfile ;</v>
      </c>
      <c r="AL19" s="16" t="str">
        <f t="shared" si="11"/>
        <v>insert into table db_custscience_interns.col_8_DB_CUSTBASE_PRODREFRESH_ods_stnd_addr_t_distinct_values_table_stats select '8' as col_id, count (distinct ADDR_LN1_TXT ) as distinct_values</v>
      </c>
      <c r="AO19" s="16" t="str">
        <f t="shared" si="6"/>
        <v>insert into table db_custscience_interns.SUMMARY_of_DB_CUSTBASE_PRODREFRESH_ods_stnd_addr_t_distinct_values_table_stats select col_id, distinct_values from db_custscience_interns.col_8_DB_CUSTBASE_PRODREFRESH_ods_stnd_addr_t_distinct_values_table_stats ;</v>
      </c>
      <c r="AQ19" s="212" t="s">
        <v>5801</v>
      </c>
      <c r="AR19" s="212">
        <v>16</v>
      </c>
      <c r="AS19" s="212">
        <v>142</v>
      </c>
      <c r="AU19" s="16" t="str">
        <f t="shared" si="7"/>
        <v>drop table db_custscience_interns.col_8_DB_CUSTBASE_PRODREFRESH_ods_stnd_addr_t_distinct_values_table_stats;</v>
      </c>
      <c r="AW19" s="16" t="str">
        <f t="shared" si="12"/>
        <v>create table db_custscience_interns.col_8_DB_CUSTBASE_PRODREFRESH_ods_stnd_addr_t_null_value_count_table_stats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db_custscience_interns.col_8_DB_CUSTBASE_PRODREFRESH_ods_stnd_addr_t_null_value_count_table_stats select '8' as col_id, count (addr_key) as null_value_count where ADDR_LN1_TXT  IS NULL </v>
      </c>
      <c r="BC19" s="16" t="str">
        <f t="shared" si="14"/>
        <v>insert into table db_custscience_interns.SUMMARY_of_DB_CUSTBASE_PRODREFRESH_ods_stnd_addr_t_null_value_count_table_stats select col_id, null_value_count from db_custscience_interns.col_8_DB_CUSTBASE_PRODREFRESH_ods_stnd_addr_t_null_value_count_table_stats ;</v>
      </c>
      <c r="BE19" s="212" t="s">
        <v>5802</v>
      </c>
      <c r="BF19" s="212">
        <v>16</v>
      </c>
      <c r="BG19" s="212">
        <v>1</v>
      </c>
      <c r="BI19" s="16" t="str">
        <f t="shared" si="15"/>
        <v>drop table db_custscience_interns.col_8_DB_CUSTBASE_PRODREFRESH_ods_stnd_addr_t_null_value_count_table_stats ;</v>
      </c>
    </row>
    <row r="20" spans="1:61">
      <c r="A20" t="s">
        <v>5803</v>
      </c>
      <c r="B20" s="16" t="str">
        <f t="shared" si="0"/>
        <v>addr_ln2_txt        string                                  </v>
      </c>
      <c r="C20" s="20">
        <f t="shared" si="8"/>
        <v>14</v>
      </c>
      <c r="D20" s="20">
        <f t="shared" si="9"/>
        <v>16</v>
      </c>
      <c r="E20" s="20"/>
      <c r="F20" s="20"/>
      <c r="G20" s="16" t="str">
        <f t="shared" si="1"/>
        <v>ADDR_LN2_TXT </v>
      </c>
      <c r="H20" s="16" t="str">
        <f t="shared" si="2"/>
        <v>    string                                  </v>
      </c>
      <c r="I20" s="246">
        <v>9</v>
      </c>
      <c r="J20" s="260">
        <f t="shared" si="3"/>
        <v>0</v>
      </c>
      <c r="K20" s="260">
        <f t="shared" si="4"/>
        <v>90140820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db_custscience_interns.col_9_DB_CUSTBASE_PRODREFRESH_ods_stnd_addr_t_distinct_values_table_stats (col_id int, distinct_values bigint) Row format delimited Fields terminated by '\t' Lines terminated by '\n'  Stored as textfile ;</v>
      </c>
      <c r="AL20" s="16" t="str">
        <f t="shared" si="11"/>
        <v>insert into table db_custscience_interns.col_9_DB_CUSTBASE_PRODREFRESH_ods_stnd_addr_t_distinct_values_table_stats select '9' as col_id, count (distinct ADDR_LN2_TXT ) as distinct_values</v>
      </c>
      <c r="AO20" s="16" t="str">
        <f t="shared" si="6"/>
        <v>insert into table db_custscience_interns.SUMMARY_of_DB_CUSTBASE_PRODREFRESH_ods_stnd_addr_t_distinct_values_table_stats select col_id, distinct_values from db_custscience_interns.col_9_DB_CUSTBASE_PRODREFRESH_ods_stnd_addr_t_distinct_values_table_stats ;</v>
      </c>
      <c r="AQ20" s="212" t="s">
        <v>5804</v>
      </c>
      <c r="AR20" s="212">
        <v>17</v>
      </c>
      <c r="AS20" s="212">
        <v>3507</v>
      </c>
      <c r="AU20" s="16" t="str">
        <f t="shared" si="7"/>
        <v>drop table db_custscience_interns.col_9_DB_CUSTBASE_PRODREFRESH_ods_stnd_addr_t_distinct_values_table_stats;</v>
      </c>
      <c r="AW20" s="16" t="str">
        <f t="shared" si="12"/>
        <v>create table db_custscience_interns.col_9_DB_CUSTBASE_PRODREFRESH_ods_stnd_addr_t_null_value_count_table_stats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db_custscience_interns.col_9_DB_CUSTBASE_PRODREFRESH_ods_stnd_addr_t_null_value_count_table_stats select '9' as col_id, count (addr_key) as null_value_count where ADDR_LN2_TXT  IS NULL </v>
      </c>
      <c r="BC20" s="16" t="str">
        <f t="shared" si="14"/>
        <v>insert into table db_custscience_interns.SUMMARY_of_DB_CUSTBASE_PRODREFRESH_ods_stnd_addr_t_null_value_count_table_stats select col_id, null_value_count from db_custscience_interns.col_9_DB_CUSTBASE_PRODREFRESH_ods_stnd_addr_t_null_value_count_table_stats ;</v>
      </c>
      <c r="BE20" s="212" t="s">
        <v>5805</v>
      </c>
      <c r="BF20" s="212">
        <v>17</v>
      </c>
      <c r="BG20" s="212">
        <v>1</v>
      </c>
      <c r="BI20" s="16" t="str">
        <f t="shared" si="15"/>
        <v>drop table db_custscience_interns.col_9_DB_CUSTBASE_PRODREFRESH_ods_stnd_addr_t_null_value_count_table_stats ;</v>
      </c>
    </row>
    <row r="21" spans="1:61">
      <c r="A21" t="s">
        <v>5806</v>
      </c>
      <c r="B21" s="16" t="str">
        <f t="shared" si="0"/>
        <v>addr_ln3_txt        string                                  </v>
      </c>
      <c r="C21" s="20">
        <f t="shared" si="8"/>
        <v>14</v>
      </c>
      <c r="D21" s="20">
        <f t="shared" si="9"/>
        <v>16</v>
      </c>
      <c r="E21" s="20"/>
      <c r="F21" s="20"/>
      <c r="G21" s="16" t="str">
        <f t="shared" si="1"/>
        <v>ADDR_LN3_TXT </v>
      </c>
      <c r="H21" s="16" t="str">
        <f t="shared" si="2"/>
        <v>    string                                  </v>
      </c>
      <c r="I21" s="246">
        <v>10</v>
      </c>
      <c r="J21" s="260">
        <f t="shared" si="3"/>
        <v>0</v>
      </c>
      <c r="K21" s="260">
        <f t="shared" si="4"/>
        <v>90140820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db_custscience_interns.col_10_DB_CUSTBASE_PRODREFRESH_ods_stnd_addr_t_distinct_values_table_stats (col_id int, distinct_values bigint) Row format delimited Fields terminated by '\t' Lines terminated by '\n'  Stored as textfile ;</v>
      </c>
      <c r="AL21" s="16" t="str">
        <f t="shared" si="11"/>
        <v>insert into table db_custscience_interns.col_10_DB_CUSTBASE_PRODREFRESH_ods_stnd_addr_t_distinct_values_table_stats select '10' as col_id, count (distinct ADDR_LN3_TXT ) as distinct_values</v>
      </c>
      <c r="AO21" s="16" t="str">
        <f t="shared" si="6"/>
        <v>insert into table db_custscience_interns.SUMMARY_of_DB_CUSTBASE_PRODREFRESH_ods_stnd_addr_t_distinct_values_table_stats select col_id, distinct_values from db_custscience_interns.col_10_DB_CUSTBASE_PRODREFRESH_ods_stnd_addr_t_distinct_values_table_stats ;</v>
      </c>
      <c r="AQ21" s="212" t="s">
        <v>5807</v>
      </c>
      <c r="AR21" s="212">
        <v>18</v>
      </c>
      <c r="AS21" s="212">
        <v>3507</v>
      </c>
      <c r="AU21" s="16" t="str">
        <f t="shared" si="7"/>
        <v>drop table db_custscience_interns.col_10_DB_CUSTBASE_PRODREFRESH_ods_stnd_addr_t_distinct_values_table_stats;</v>
      </c>
      <c r="AW21" s="16" t="str">
        <f t="shared" si="12"/>
        <v>create table db_custscience_interns.col_10_DB_CUSTBASE_PRODREFRESH_ods_stnd_addr_t_null_value_count_table_stats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db_custscience_interns.col_10_DB_CUSTBASE_PRODREFRESH_ods_stnd_addr_t_null_value_count_table_stats select '10' as col_id, count (addr_key) as null_value_count where ADDR_LN3_TXT  IS NULL </v>
      </c>
      <c r="BC21" s="16" t="str">
        <f t="shared" si="14"/>
        <v>insert into table db_custscience_interns.SUMMARY_of_DB_CUSTBASE_PRODREFRESH_ods_stnd_addr_t_null_value_count_table_stats select col_id, null_value_count from db_custscience_interns.col_10_DB_CUSTBASE_PRODREFRESH_ods_stnd_addr_t_null_value_count_table_stats ;</v>
      </c>
      <c r="BE21" s="212" t="s">
        <v>5808</v>
      </c>
      <c r="BF21" s="212">
        <v>18</v>
      </c>
      <c r="BG21" s="212">
        <v>1</v>
      </c>
      <c r="BI21" s="16" t="str">
        <f t="shared" si="15"/>
        <v>drop table db_custscience_interns.col_10_DB_CUSTBASE_PRODREFRESH_ods_stnd_addr_t_null_value_count_table_stats ;</v>
      </c>
    </row>
    <row r="22" spans="1:61">
      <c r="A22" t="s">
        <v>5809</v>
      </c>
      <c r="B22" s="16" t="str">
        <f t="shared" si="0"/>
        <v>addr_ln4_txt        string                                  </v>
      </c>
      <c r="C22" s="20">
        <f t="shared" si="8"/>
        <v>14</v>
      </c>
      <c r="D22" s="20">
        <f t="shared" si="9"/>
        <v>16</v>
      </c>
      <c r="E22" s="20"/>
      <c r="F22" s="20"/>
      <c r="G22" s="16" t="str">
        <f t="shared" si="1"/>
        <v>ADDR_LN4_TXT </v>
      </c>
      <c r="H22" s="16" t="str">
        <f t="shared" si="2"/>
        <v>    string                                  </v>
      </c>
      <c r="I22" s="246">
        <v>11</v>
      </c>
      <c r="J22" s="260">
        <f t="shared" si="3"/>
        <v>0</v>
      </c>
      <c r="K22" s="260">
        <f t="shared" si="4"/>
        <v>90140820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db_custscience_interns.col_11_DB_CUSTBASE_PRODREFRESH_ods_stnd_addr_t_distinct_values_table_stats (col_id int, distinct_values bigint) Row format delimited Fields terminated by '\t' Lines terminated by '\n'  Stored as textfile ;</v>
      </c>
      <c r="AL22" s="16" t="str">
        <f t="shared" si="11"/>
        <v>insert into table db_custscience_interns.col_11_DB_CUSTBASE_PRODREFRESH_ods_stnd_addr_t_distinct_values_table_stats select '11' as col_id, count (distinct ADDR_LN4_TXT ) as distinct_values</v>
      </c>
      <c r="AO22" s="16" t="str">
        <f t="shared" si="6"/>
        <v>insert into table db_custscience_interns.SUMMARY_of_DB_CUSTBASE_PRODREFRESH_ods_stnd_addr_t_distinct_values_table_stats select col_id, distinct_values from db_custscience_interns.col_11_DB_CUSTBASE_PRODREFRESH_ods_stnd_addr_t_distinct_values_table_stats ;</v>
      </c>
      <c r="AQ22" s="212" t="s">
        <v>5810</v>
      </c>
      <c r="AR22" s="212">
        <v>3</v>
      </c>
      <c r="AS22" s="212">
        <v>34</v>
      </c>
      <c r="AU22" s="16" t="str">
        <f t="shared" si="7"/>
        <v>drop table db_custscience_interns.col_11_DB_CUSTBASE_PRODREFRESH_ods_stnd_addr_t_distinct_values_table_stats;</v>
      </c>
      <c r="AW22" s="16" t="str">
        <f t="shared" si="12"/>
        <v>create table db_custscience_interns.col_11_DB_CUSTBASE_PRODREFRESH_ods_stnd_addr_t_null_value_count_table_stats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db_custscience_interns.col_11_DB_CUSTBASE_PRODREFRESH_ods_stnd_addr_t_null_value_count_table_stats select '11' as col_id, count (addr_key) as null_value_count where ADDR_LN4_TXT  IS NULL </v>
      </c>
      <c r="BC22" s="16" t="str">
        <f t="shared" si="14"/>
        <v>insert into table db_custscience_interns.SUMMARY_of_DB_CUSTBASE_PRODREFRESH_ods_stnd_addr_t_null_value_count_table_stats select col_id, null_value_count from db_custscience_interns.col_11_DB_CUSTBASE_PRODREFRESH_ods_stnd_addr_t_null_value_count_table_stats ;</v>
      </c>
      <c r="BE22" s="212" t="s">
        <v>4697</v>
      </c>
      <c r="BF22" s="212">
        <v>3</v>
      </c>
      <c r="BG22" s="212">
        <v>0</v>
      </c>
      <c r="BI22" s="16" t="str">
        <f t="shared" si="15"/>
        <v>drop table db_custscience_interns.col_11_DB_CUSTBASE_PRODREFRESH_ods_stnd_addr_t_null_value_count_table_stats ;</v>
      </c>
    </row>
    <row r="23" spans="1:61">
      <c r="A23" t="s">
        <v>5811</v>
      </c>
      <c r="B23" s="16" t="str">
        <f t="shared" si="0"/>
        <v>city_nm             string                                  </v>
      </c>
      <c r="C23" s="20">
        <f t="shared" si="8"/>
        <v>8</v>
      </c>
      <c r="D23" s="20">
        <f t="shared" si="9"/>
        <v>10</v>
      </c>
      <c r="E23" s="20"/>
      <c r="F23" s="20"/>
      <c r="G23" s="16" t="str">
        <f t="shared" si="1"/>
        <v>CITY_NM</v>
      </c>
      <c r="H23" s="16" t="str">
        <f t="shared" si="2"/>
        <v>          string                                  </v>
      </c>
      <c r="I23" s="246">
        <v>12</v>
      </c>
      <c r="J23" s="260">
        <f t="shared" si="3"/>
        <v>0</v>
      </c>
      <c r="K23" s="260">
        <f t="shared" si="4"/>
        <v>90140820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db_custscience_interns.col_12_DB_CUSTBASE_PRODREFRESH_ods_stnd_addr_t_distinct_values_table_stats (col_id int, distinct_values bigint) Row format delimited Fields terminated by '\t' Lines terminated by '\n'  Stored as textfile ;</v>
      </c>
      <c r="AL23" s="16" t="str">
        <f t="shared" si="11"/>
        <v>insert into table db_custscience_interns.col_12_DB_CUSTBASE_PRODREFRESH_ods_stnd_addr_t_distinct_values_table_stats select '12' as col_id, count (distinct CITY_NM) as distinct_values</v>
      </c>
      <c r="AO23" s="16" t="str">
        <f t="shared" si="6"/>
        <v>insert into table db_custscience_interns.SUMMARY_of_DB_CUSTBASE_PRODREFRESH_ods_stnd_addr_t_distinct_values_table_stats select col_id, distinct_values from db_custscience_interns.col_12_DB_CUSTBASE_PRODREFRESH_ods_stnd_addr_t_distinct_values_table_stats ;</v>
      </c>
      <c r="AQ23" s="212" t="s">
        <v>5812</v>
      </c>
      <c r="AR23" s="212">
        <v>4</v>
      </c>
      <c r="AS23" s="212">
        <v>275</v>
      </c>
      <c r="AU23" s="16" t="str">
        <f t="shared" si="7"/>
        <v>drop table db_custscience_interns.col_12_DB_CUSTBASE_PRODREFRESH_ods_stnd_addr_t_distinct_values_table_stats;</v>
      </c>
      <c r="AW23" s="16" t="str">
        <f t="shared" si="12"/>
        <v>create table db_custscience_interns.col_12_DB_CUSTBASE_PRODREFRESH_ods_stnd_addr_t_null_value_count_table_stats (col_id int, null_value_count bigint) Row format delimited Fields terminated by '\t' Lines terminated by '\n'  Stored as textfile ;</v>
      </c>
      <c r="AZ23" s="16" t="str">
        <f t="shared" si="13"/>
        <v xml:space="preserve">insert into table db_custscience_interns.col_12_DB_CUSTBASE_PRODREFRESH_ods_stnd_addr_t_null_value_count_table_stats select '12' as col_id, count (addr_key) as null_value_count where CITY_NM IS NULL </v>
      </c>
      <c r="BC23" s="16" t="str">
        <f t="shared" si="14"/>
        <v>insert into table db_custscience_interns.SUMMARY_of_DB_CUSTBASE_PRODREFRESH_ods_stnd_addr_t_null_value_count_table_stats select col_id, null_value_count from db_custscience_interns.col_12_DB_CUSTBASE_PRODREFRESH_ods_stnd_addr_t_null_value_count_table_stats ;</v>
      </c>
      <c r="BE23" s="212" t="s">
        <v>5813</v>
      </c>
      <c r="BF23" s="212">
        <v>4</v>
      </c>
      <c r="BG23" s="212">
        <v>8601615</v>
      </c>
      <c r="BI23" s="16" t="str">
        <f t="shared" si="15"/>
        <v>drop table db_custscience_interns.col_12_DB_CUSTBASE_PRODREFRESH_ods_stnd_addr_t_null_value_count_table_stats ;</v>
      </c>
    </row>
    <row r="24" spans="1:61">
      <c r="A24" t="s">
        <v>5814</v>
      </c>
      <c r="B24" s="16" t="str">
        <f t="shared" si="0"/>
        <v>st_prov_cd          string                                  </v>
      </c>
      <c r="C24" s="20">
        <f t="shared" si="8"/>
        <v>12</v>
      </c>
      <c r="D24" s="20">
        <f t="shared" si="9"/>
        <v>14</v>
      </c>
      <c r="E24" s="20"/>
      <c r="F24" s="20"/>
      <c r="G24" s="16" t="str">
        <f t="shared" si="1"/>
        <v>ST_PROV_CD </v>
      </c>
      <c r="H24" s="16" t="str">
        <f t="shared" si="2"/>
        <v>      string                                  </v>
      </c>
      <c r="I24" s="246">
        <v>13</v>
      </c>
      <c r="J24" s="260">
        <f t="shared" si="3"/>
        <v>0</v>
      </c>
      <c r="K24" s="260">
        <f t="shared" si="4"/>
        <v>90140820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db_custscience_interns.col_13_DB_CUSTBASE_PRODREFRESH_ods_stnd_addr_t_distinct_values_table_stats (col_id int, distinct_values bigint) Row format delimited Fields terminated by '\t' Lines terminated by '\n'  Stored as textfile ;</v>
      </c>
      <c r="AL24" s="16" t="str">
        <f t="shared" si="11"/>
        <v>insert into table db_custscience_interns.col_13_DB_CUSTBASE_PRODREFRESH_ods_stnd_addr_t_distinct_values_table_stats select '13' as col_id, count (distinct ST_PROV_CD ) as distinct_values</v>
      </c>
      <c r="AO24" s="16" t="str">
        <f t="shared" si="6"/>
        <v>insert into table db_custscience_interns.SUMMARY_of_DB_CUSTBASE_PRODREFRESH_ods_stnd_addr_t_distinct_values_table_stats select col_id, distinct_values from db_custscience_interns.col_13_DB_CUSTBASE_PRODREFRESH_ods_stnd_addr_t_distinct_values_table_stats ;</v>
      </c>
      <c r="AQ24" s="212" t="s">
        <v>5815</v>
      </c>
      <c r="AR24" s="212">
        <v>5</v>
      </c>
      <c r="AS24" s="212">
        <v>10</v>
      </c>
      <c r="AU24" s="16" t="str">
        <f t="shared" si="7"/>
        <v>drop table db_custscience_interns.col_13_DB_CUSTBASE_PRODREFRESH_ods_stnd_addr_t_distinct_values_table_stats;</v>
      </c>
      <c r="AW24" s="16" t="str">
        <f t="shared" si="12"/>
        <v>create table db_custscience_interns.col_13_DB_CUSTBASE_PRODREFRESH_ods_stnd_addr_t_null_value_count_table_stats (col_id int, null_value_count bigint) Row format delimited Fields terminated by '\t' Lines terminated by '\n'  Stored as textfile ;</v>
      </c>
      <c r="AZ24" s="16" t="str">
        <f t="shared" si="13"/>
        <v xml:space="preserve">insert into table db_custscience_interns.col_13_DB_CUSTBASE_PRODREFRESH_ods_stnd_addr_t_null_value_count_table_stats select '13' as col_id, count (addr_key) as null_value_count where ST_PROV_CD  IS NULL </v>
      </c>
      <c r="BC24" s="16" t="str">
        <f t="shared" si="14"/>
        <v>insert into table db_custscience_interns.SUMMARY_of_DB_CUSTBASE_PRODREFRESH_ods_stnd_addr_t_null_value_count_table_stats select col_id, null_value_count from db_custscience_interns.col_13_DB_CUSTBASE_PRODREFRESH_ods_stnd_addr_t_null_value_count_table_stats ;</v>
      </c>
      <c r="BE24" s="212" t="s">
        <v>5816</v>
      </c>
      <c r="BF24" s="212">
        <v>5</v>
      </c>
      <c r="BG24" s="212">
        <v>9977515</v>
      </c>
      <c r="BI24" s="16" t="str">
        <f t="shared" si="15"/>
        <v>drop table db_custscience_interns.col_13_DB_CUSTBASE_PRODREFRESH_ods_stnd_addr_t_null_value_count_table_stats ;</v>
      </c>
    </row>
    <row r="25" spans="1:61">
      <c r="A25" t="s">
        <v>5817</v>
      </c>
      <c r="B25" s="16" t="str">
        <f t="shared" si="0"/>
        <v>zip_cd              string                                  </v>
      </c>
      <c r="C25" s="20">
        <f t="shared" si="8"/>
        <v>8</v>
      </c>
      <c r="D25" s="20">
        <f t="shared" si="9"/>
        <v>10</v>
      </c>
      <c r="E25" s="20"/>
      <c r="F25" s="20"/>
      <c r="G25" s="16" t="str">
        <f t="shared" si="1"/>
        <v>ZIP_CD </v>
      </c>
      <c r="H25" s="16" t="str">
        <f t="shared" si="2"/>
        <v>          string                                  </v>
      </c>
      <c r="I25" s="246">
        <v>14</v>
      </c>
      <c r="J25" s="260">
        <f t="shared" si="3"/>
        <v>1423621</v>
      </c>
      <c r="K25" s="260">
        <f t="shared" si="4"/>
        <v>325451</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db_custscience_interns.col_14_DB_CUSTBASE_PRODREFRESH_ods_stnd_addr_t_distinct_values_table_stats (col_id int, distinct_values bigint) Row format delimited Fields terminated by '\t' Lines terminated by '\n'  Stored as textfile ;</v>
      </c>
      <c r="AL25" s="16" t="str">
        <f t="shared" si="11"/>
        <v>insert into table db_custscience_interns.col_14_DB_CUSTBASE_PRODREFRESH_ods_stnd_addr_t_distinct_values_table_stats select '14' as col_id, count (distinct ZIP_CD ) as distinct_values</v>
      </c>
      <c r="AO25" s="16" t="str">
        <f t="shared" si="6"/>
        <v>insert into table db_custscience_interns.SUMMARY_of_DB_CUSTBASE_PRODREFRESH_ods_stnd_addr_t_distinct_values_table_stats select col_id, distinct_values from db_custscience_interns.col_14_DB_CUSTBASE_PRODREFRESH_ods_stnd_addr_t_distinct_values_table_stats ;</v>
      </c>
      <c r="AQ25" s="212" t="s">
        <v>5818</v>
      </c>
      <c r="AR25" s="212">
        <v>6</v>
      </c>
      <c r="AS25" s="212">
        <v>6517</v>
      </c>
      <c r="AU25" s="16" t="str">
        <f t="shared" si="7"/>
        <v>drop table db_custscience_interns.col_14_DB_CUSTBASE_PRODREFRESH_ods_stnd_addr_t_distinct_values_table_stats;</v>
      </c>
      <c r="AW25" s="16" t="str">
        <f t="shared" si="12"/>
        <v>create table db_custscience_interns.col_14_DB_CUSTBASE_PRODREFRESH_ods_stnd_addr_t_null_value_count_table_stats (col_id int, null_value_count bigint) Row format delimited Fields terminated by '\t' Lines terminated by '\n'  Stored as textfile ;</v>
      </c>
      <c r="AZ25" s="16" t="str">
        <f t="shared" si="13"/>
        <v xml:space="preserve">insert into table db_custscience_interns.col_14_DB_CUSTBASE_PRODREFRESH_ods_stnd_addr_t_null_value_count_table_stats select '14' as col_id, count (addr_key) as null_value_count where ZIP_CD  IS NULL </v>
      </c>
      <c r="BC25" s="16" t="str">
        <f t="shared" si="14"/>
        <v>insert into table db_custscience_interns.SUMMARY_of_DB_CUSTBASE_PRODREFRESH_ods_stnd_addr_t_null_value_count_table_stats select col_id, null_value_count from db_custscience_interns.col_14_DB_CUSTBASE_PRODREFRESH_ods_stnd_addr_t_null_value_count_table_stats ;</v>
      </c>
      <c r="BE25" s="212" t="s">
        <v>5060</v>
      </c>
      <c r="BF25" s="212">
        <v>6</v>
      </c>
      <c r="BG25" s="212">
        <v>0</v>
      </c>
      <c r="BI25" s="16" t="str">
        <f t="shared" si="15"/>
        <v>drop table db_custscience_interns.col_14_DB_CUSTBASE_PRODREFRESH_ods_stnd_addr_t_null_value_count_table_stats ;</v>
      </c>
    </row>
    <row r="26" spans="1:61">
      <c r="A26" t="s">
        <v>5819</v>
      </c>
      <c r="B26" s="16" t="str">
        <f t="shared" si="0"/>
        <v>zip_xtd_cd          string                                  </v>
      </c>
      <c r="C26" s="20">
        <f t="shared" si="8"/>
        <v>12</v>
      </c>
      <c r="D26" s="20">
        <f t="shared" si="9"/>
        <v>14</v>
      </c>
      <c r="E26" s="20"/>
      <c r="F26" s="20"/>
      <c r="G26" s="16" t="str">
        <f t="shared" si="1"/>
        <v>ZIP_XTD_CD </v>
      </c>
      <c r="H26" s="16" t="str">
        <f t="shared" si="2"/>
        <v>      string                                  </v>
      </c>
      <c r="I26" s="246">
        <v>15</v>
      </c>
      <c r="J26" s="260">
        <f t="shared" si="3"/>
        <v>11153</v>
      </c>
      <c r="K26" s="260">
        <f t="shared" si="4"/>
        <v>8168211</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db_custscience_interns.col_15_DB_CUSTBASE_PRODREFRESH_ods_stnd_addr_t_distinct_values_table_stats (col_id int, distinct_values bigint) Row format delimited Fields terminated by '\t' Lines terminated by '\n'  Stored as textfile ;</v>
      </c>
      <c r="AL26" s="16" t="str">
        <f t="shared" si="11"/>
        <v>insert into table db_custscience_interns.col_15_DB_CUSTBASE_PRODREFRESH_ods_stnd_addr_t_distinct_values_table_stats select '15' as col_id, count (distinct ZIP_XTD_CD ) as distinct_values</v>
      </c>
      <c r="AO26" s="16" t="str">
        <f t="shared" si="6"/>
        <v>insert into table db_custscience_interns.SUMMARY_of_DB_CUSTBASE_PRODREFRESH_ods_stnd_addr_t_distinct_values_table_stats select col_id, distinct_values from db_custscience_interns.col_15_DB_CUSTBASE_PRODREFRESH_ods_stnd_addr_t_distinct_values_table_stats ;</v>
      </c>
      <c r="AQ26" s="212" t="s">
        <v>5820</v>
      </c>
      <c r="AR26" s="212">
        <v>7</v>
      </c>
      <c r="AS26" s="212">
        <v>5611</v>
      </c>
      <c r="AU26" s="16" t="str">
        <f t="shared" si="7"/>
        <v>drop table db_custscience_interns.col_15_DB_CUSTBASE_PRODREFRESH_ods_stnd_addr_t_distinct_values_table_stats;</v>
      </c>
      <c r="AW26" s="16" t="str">
        <f t="shared" si="12"/>
        <v>create table db_custscience_interns.col_15_DB_CUSTBASE_PRODREFRESH_ods_stnd_addr_t_null_value_count_table_stats (col_id int, null_value_count bigint) Row format delimited Fields terminated by '\t' Lines terminated by '\n'  Stored as textfile ;</v>
      </c>
      <c r="AZ26" s="16" t="str">
        <f t="shared" si="13"/>
        <v xml:space="preserve">insert into table db_custscience_interns.col_15_DB_CUSTBASE_PRODREFRESH_ods_stnd_addr_t_null_value_count_table_stats select '15' as col_id, count (addr_key) as null_value_count where ZIP_XTD_CD  IS NULL </v>
      </c>
      <c r="BC26" s="16" t="str">
        <f t="shared" si="14"/>
        <v>insert into table db_custscience_interns.SUMMARY_of_DB_CUSTBASE_PRODREFRESH_ods_stnd_addr_t_null_value_count_table_stats select col_id, null_value_count from db_custscience_interns.col_15_DB_CUSTBASE_PRODREFRESH_ods_stnd_addr_t_null_value_count_table_stats ;</v>
      </c>
      <c r="BE26" s="212" t="s">
        <v>5331</v>
      </c>
      <c r="BF26" s="212">
        <v>7</v>
      </c>
      <c r="BG26" s="212">
        <v>0</v>
      </c>
      <c r="BI26" s="16" t="str">
        <f t="shared" si="15"/>
        <v>drop table db_custscience_interns.col_15_DB_CUSTBASE_PRODREFRESH_ods_stnd_addr_t_null_value_count_table_stats ;</v>
      </c>
    </row>
    <row r="27" spans="1:61">
      <c r="A27" t="s">
        <v>4710</v>
      </c>
      <c r="B27" s="16" t="str">
        <f t="shared" si="0"/>
        <v>flow_key            bigint                                  </v>
      </c>
      <c r="C27" s="20">
        <f t="shared" si="8"/>
        <v>10</v>
      </c>
      <c r="D27" s="20">
        <f t="shared" si="9"/>
        <v>12</v>
      </c>
      <c r="E27" s="20"/>
      <c r="F27" s="20"/>
      <c r="G27" s="16" t="str">
        <f t="shared" si="1"/>
        <v>FLOW_KEY </v>
      </c>
      <c r="H27" s="16" t="str">
        <f t="shared" si="2"/>
        <v>        bigint                                  </v>
      </c>
      <c r="I27" s="246">
        <v>16</v>
      </c>
      <c r="J27" s="260">
        <f t="shared" si="3"/>
        <v>142</v>
      </c>
      <c r="K27" s="260">
        <f t="shared" si="4"/>
        <v>1</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db_custscience_interns.col_16_DB_CUSTBASE_PRODREFRESH_ods_stnd_addr_t_distinct_values_table_stats (col_id int, distinct_values bigint) Row format delimited Fields terminated by '\t' Lines terminated by '\n'  Stored as textfile ;</v>
      </c>
      <c r="AL27" s="16" t="str">
        <f t="shared" si="11"/>
        <v>insert into table db_custscience_interns.col_16_DB_CUSTBASE_PRODREFRESH_ods_stnd_addr_t_distinct_values_table_stats select '16' as col_id, count (distinct FLOW_KEY ) as distinct_values</v>
      </c>
      <c r="AO27" s="16" t="str">
        <f t="shared" si="6"/>
        <v>insert into table db_custscience_interns.SUMMARY_of_DB_CUSTBASE_PRODREFRESH_ods_stnd_addr_t_distinct_values_table_stats select col_id, distinct_values from db_custscience_interns.col_16_DB_CUSTBASE_PRODREFRESH_ods_stnd_addr_t_distinct_values_table_stats ;</v>
      </c>
      <c r="AQ27" s="212" t="s">
        <v>5341</v>
      </c>
      <c r="AR27" s="212">
        <v>8</v>
      </c>
      <c r="AS27" s="212">
        <v>0</v>
      </c>
      <c r="AU27" s="16" t="str">
        <f t="shared" si="7"/>
        <v>drop table db_custscience_interns.col_16_DB_CUSTBASE_PRODREFRESH_ods_stnd_addr_t_distinct_values_table_stats;</v>
      </c>
      <c r="AW27" s="16" t="str">
        <f t="shared" si="12"/>
        <v>create table db_custscience_interns.col_16_DB_CUSTBASE_PRODREFRESH_ods_stnd_addr_t_null_value_count_table_stats (col_id int, null_value_count bigint) Row format delimited Fields terminated by '\t' Lines terminated by '\n'  Stored as textfile ;</v>
      </c>
      <c r="AZ27" s="16" t="str">
        <f t="shared" si="13"/>
        <v xml:space="preserve">insert into table db_custscience_interns.col_16_DB_CUSTBASE_PRODREFRESH_ods_stnd_addr_t_null_value_count_table_stats select '16' as col_id, count (addr_key) as null_value_count where FLOW_KEY  IS NULL </v>
      </c>
      <c r="BC27" s="16" t="str">
        <f t="shared" si="14"/>
        <v>insert into table db_custscience_interns.SUMMARY_of_DB_CUSTBASE_PRODREFRESH_ods_stnd_addr_t_null_value_count_table_stats select col_id, null_value_count from db_custscience_interns.col_16_DB_CUSTBASE_PRODREFRESH_ods_stnd_addr_t_null_value_count_table_stats ;</v>
      </c>
      <c r="BE27" s="212" t="s">
        <v>5821</v>
      </c>
      <c r="BF27" s="212">
        <v>8</v>
      </c>
      <c r="BG27" s="212">
        <v>90140820</v>
      </c>
      <c r="BI27" s="16" t="str">
        <f t="shared" si="15"/>
        <v>drop table db_custscience_interns.col_16_DB_CUSTBASE_PRODREFRESH_ods_stnd_addr_t_null_value_count_table_stats ;</v>
      </c>
    </row>
    <row r="28" spans="1:61">
      <c r="A28" t="s">
        <v>5188</v>
      </c>
      <c r="B28" s="16" t="str">
        <f t="shared" si="0"/>
        <v>crt_tmst            string                                  </v>
      </c>
      <c r="C28" s="20">
        <f t="shared" si="8"/>
        <v>10</v>
      </c>
      <c r="D28" s="20">
        <f t="shared" si="9"/>
        <v>12</v>
      </c>
      <c r="E28" s="20"/>
      <c r="F28" s="20"/>
      <c r="G28" s="16" t="str">
        <f t="shared" si="1"/>
        <v>CRT_TMST </v>
      </c>
      <c r="H28" s="16" t="str">
        <f t="shared" si="2"/>
        <v>        string                                  </v>
      </c>
      <c r="I28" s="246">
        <v>17</v>
      </c>
      <c r="J28" s="260">
        <f t="shared" si="3"/>
        <v>3507</v>
      </c>
      <c r="K28" s="260">
        <f t="shared" si="4"/>
        <v>1</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db_custscience_interns.col_17_DB_CUSTBASE_PRODREFRESH_ods_stnd_addr_t_distinct_values_table_stats (col_id int, distinct_values bigint) Row format delimited Fields terminated by '\t' Lines terminated by '\n'  Stored as textfile ;</v>
      </c>
      <c r="AL28" s="16" t="str">
        <f t="shared" si="11"/>
        <v>insert into table db_custscience_interns.col_17_DB_CUSTBASE_PRODREFRESH_ods_stnd_addr_t_distinct_values_table_stats select '17' as col_id, count (distinct CRT_TMST ) as distinct_values</v>
      </c>
      <c r="AO28" s="16" t="str">
        <f t="shared" si="6"/>
        <v>insert into table db_custscience_interns.SUMMARY_of_DB_CUSTBASE_PRODREFRESH_ods_stnd_addr_t_distinct_values_table_stats select col_id, distinct_values from db_custscience_interns.col_17_DB_CUSTBASE_PRODREFRESH_ods_stnd_addr_t_distinct_values_table_stats ;</v>
      </c>
      <c r="AQ28" s="212" t="s">
        <v>5351</v>
      </c>
      <c r="AR28" s="212">
        <v>9</v>
      </c>
      <c r="AS28" s="212">
        <v>0</v>
      </c>
      <c r="AU28" s="16" t="str">
        <f t="shared" si="7"/>
        <v>drop table db_custscience_interns.col_17_DB_CUSTBASE_PRODREFRESH_ods_stnd_addr_t_distinct_values_table_stats;</v>
      </c>
      <c r="AW28" s="16" t="str">
        <f t="shared" si="12"/>
        <v>create table db_custscience_interns.col_17_DB_CUSTBASE_PRODREFRESH_ods_stnd_addr_t_null_value_count_table_stats (col_id int, null_value_count bigint) Row format delimited Fields terminated by '\t' Lines terminated by '\n'  Stored as textfile ;</v>
      </c>
      <c r="AZ28" s="16" t="str">
        <f t="shared" si="13"/>
        <v xml:space="preserve">insert into table db_custscience_interns.col_17_DB_CUSTBASE_PRODREFRESH_ods_stnd_addr_t_null_value_count_table_stats select '17' as col_id, count (addr_key) as null_value_count where CRT_TMST  IS NULL </v>
      </c>
      <c r="BC28" s="16" t="str">
        <f t="shared" si="14"/>
        <v>insert into table db_custscience_interns.SUMMARY_of_DB_CUSTBASE_PRODREFRESH_ods_stnd_addr_t_null_value_count_table_stats select col_id, null_value_count from db_custscience_interns.col_17_DB_CUSTBASE_PRODREFRESH_ods_stnd_addr_t_null_value_count_table_stats ;</v>
      </c>
      <c r="BE28" s="212" t="s">
        <v>5822</v>
      </c>
      <c r="BF28" s="212">
        <v>9</v>
      </c>
      <c r="BG28" s="212">
        <v>90140820</v>
      </c>
      <c r="BI28" s="16" t="str">
        <f t="shared" si="15"/>
        <v>drop table db_custscience_interns.col_17_DB_CUSTBASE_PRODREFRESH_ods_stnd_addr_t_null_value_count_table_stats ;</v>
      </c>
    </row>
    <row r="29" spans="1:61">
      <c r="A29" t="s">
        <v>5491</v>
      </c>
      <c r="B29" s="16" t="str">
        <f t="shared" si="0"/>
        <v>updt_tmst           string </v>
      </c>
      <c r="C29" s="20">
        <f t="shared" si="8"/>
        <v>10</v>
      </c>
      <c r="D29" s="20">
        <f t="shared" si="9"/>
        <v>12</v>
      </c>
      <c r="E29" s="20"/>
      <c r="F29" s="20"/>
      <c r="G29" s="16" t="str">
        <f t="shared" si="1"/>
        <v>UPDT_TMST</v>
      </c>
      <c r="H29" s="16" t="str">
        <f t="shared" si="2"/>
        <v>        string </v>
      </c>
      <c r="I29" s="246">
        <v>18</v>
      </c>
      <c r="J29" s="260">
        <f t="shared" si="3"/>
        <v>3507</v>
      </c>
      <c r="K29" s="260">
        <f t="shared" si="4"/>
        <v>1</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db_custscience_interns.col_18_DB_CUSTBASE_PRODREFRESH_ods_stnd_addr_t_distinct_values_table_stats (col_id int, distinct_values bigint) Row format delimited Fields terminated by '\t' Lines terminated by '\n'  Stored as textfile ;</v>
      </c>
      <c r="AL29" s="16" t="str">
        <f t="shared" si="11"/>
        <v>insert into table db_custscience_interns.col_18_DB_CUSTBASE_PRODREFRESH_ods_stnd_addr_t_distinct_values_table_stats select '18' as col_id, count (distinct UPDT_TMST) as distinct_values</v>
      </c>
      <c r="AO29" s="16" t="str">
        <f t="shared" si="6"/>
        <v>insert into table db_custscience_interns.SUMMARY_of_DB_CUSTBASE_PRODREFRESH_ods_stnd_addr_t_distinct_values_table_stats select col_id, distinct_values from db_custscience_interns.col_18_DB_CUSTBASE_PRODREFRESH_ods_stnd_addr_t_distinct_values_table_stats ;</v>
      </c>
      <c r="AQ29" s="212" t="s">
        <v>5362</v>
      </c>
      <c r="AR29" s="212">
        <v>10</v>
      </c>
      <c r="AS29" s="212">
        <v>0</v>
      </c>
      <c r="AU29" s="16" t="str">
        <f t="shared" si="7"/>
        <v>drop table db_custscience_interns.col_18_DB_CUSTBASE_PRODREFRESH_ods_stnd_addr_t_distinct_values_table_stats;</v>
      </c>
      <c r="AW29" s="16" t="str">
        <f t="shared" si="12"/>
        <v>create table db_custscience_interns.col_18_DB_CUSTBASE_PRODREFRESH_ods_stnd_addr_t_null_value_count_table_stats (col_id int, null_value_count bigint) Row format delimited Fields terminated by '\t' Lines terminated by '\n'  Stored as textfile ;</v>
      </c>
      <c r="AZ29" s="16" t="str">
        <f t="shared" si="13"/>
        <v xml:space="preserve">insert into table db_custscience_interns.col_18_DB_CUSTBASE_PRODREFRESH_ods_stnd_addr_t_null_value_count_table_stats select '18' as col_id, count (addr_key) as null_value_count where UPDT_TMST IS NULL </v>
      </c>
      <c r="BC29" s="16" t="str">
        <f t="shared" si="14"/>
        <v>insert into table db_custscience_interns.SUMMARY_of_DB_CUSTBASE_PRODREFRESH_ods_stnd_addr_t_null_value_count_table_stats select col_id, null_value_count from db_custscience_interns.col_18_DB_CUSTBASE_PRODREFRESH_ods_stnd_addr_t_null_value_count_table_stats ;</v>
      </c>
      <c r="BE29" s="212" t="s">
        <v>5823</v>
      </c>
      <c r="BF29" s="212">
        <v>10</v>
      </c>
      <c r="BG29" s="212">
        <v>90140820</v>
      </c>
      <c r="BI29" s="16" t="str">
        <f t="shared" si="15"/>
        <v>drop table db_custscience_interns.col_18_DB_CUSTBASE_PRODREFRESH_ods_stnd_addr_t_null_value_count_table_stats ;</v>
      </c>
    </row>
    <row r="30" spans="1:61">
      <c r="AL30" t="s">
        <v>4089</v>
      </c>
      <c r="AZ30" t="s">
        <v>4089</v>
      </c>
    </row>
    <row r="31" spans="1:61" ht="409.5">
      <c r="A31" s="262" t="s">
        <v>5824</v>
      </c>
    </row>
    <row r="32" spans="1:61">
      <c r="A32" s="263" t="s">
        <v>5825</v>
      </c>
    </row>
  </sheetData>
  <mergeCells count="5">
    <mergeCell ref="G1:J1"/>
    <mergeCell ref="H3:L3"/>
    <mergeCell ref="H4:L4"/>
    <mergeCell ref="H5:L5"/>
    <mergeCell ref="H6:L6"/>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M25"/>
  <sheetViews>
    <sheetView topLeftCell="B1" zoomScale="80" zoomScaleNormal="80" workbookViewId="0">
      <selection activeCell="G6" sqref="G6:K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ODS_URL_T</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DB_CUSTBASE_PRODREFRESH.ods_url_t limit 10000;'&gt;DB_CUSTBASE_PRODREFRESH.ods_url_t_10k_sample.txt;</v>
      </c>
    </row>
    <row r="4" spans="1:65" ht="15.75" thickBot="1">
      <c r="G4" s="3" t="s">
        <v>88</v>
      </c>
      <c r="H4" s="474" t="str">
        <f>LEFT(H6,(FIND(".",H6)-1))</f>
        <v>DB_CUSTBASE_PRODREFRESH</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ods_url_t</v>
      </c>
      <c r="I5" s="474" t="e">
        <f>RIGHT(I6,(LEN(I6)-(FIND(".",I6))))</f>
        <v>#VALUE!</v>
      </c>
      <c r="J5" s="474" t="e">
        <f>RIGHT(J6,(LEN(J6)-(FIND(".",J6))))</f>
        <v>#VALUE!</v>
      </c>
      <c r="K5" s="474"/>
      <c r="L5" s="474" t="e">
        <f>RIGHT(L6,(LEN(L6)-(FIND(".",L6))))</f>
        <v>#VALUE!</v>
      </c>
      <c r="M5" s="219"/>
      <c r="AL5" s="60" t="s">
        <v>5826</v>
      </c>
      <c r="AZ5" s="60" t="s">
        <v>5827</v>
      </c>
    </row>
    <row r="6" spans="1:65">
      <c r="G6" s="3" t="s">
        <v>90</v>
      </c>
      <c r="H6" s="476" t="s">
        <v>4466</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db_custscience_interns.SUMMARY_of_DB_CUSTBASE_PRODREFRESH_ods_url_t_distinct_values_table_stats;</v>
      </c>
      <c r="BE8" s="209" t="str">
        <f>"select * from db_custscience_interns.SUMMARY_of_"&amp;$H$4&amp;"_"&amp;$H$5&amp;"_null_value_count_table_stats ;"</f>
        <v>select * from db_custscience_interns.SUMMARY_of_DB_CUSTBASE_PRODREFRESH_ods_url_t_null_value_count_table_stats ;</v>
      </c>
    </row>
    <row r="9" spans="1:65">
      <c r="A9" t="s">
        <v>5828</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DB_CUSTBASE_PRODREFRESH.ods_url_t</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db_custscience_interns.SUMMARY_of_DB_CUSTBASE_PRODREFRESH_ods_url_t_distinct_values_table_stats (col_id int, distinct_values bigint) Row format delimited Fields terminated by '\t' Lines terminated by '\n'  Stored as textfile ;</v>
      </c>
      <c r="AZ11" s="209" t="str">
        <f>"from "&amp;$H$6</f>
        <v>from DB_CUSTBASE_PRODREFRESH.ods_url_t</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db_custscience_interns.SUMMARY_of_DB_CUSTBASE_PRODREFRESH_ods_url_t_null_value_count_table_stats (col_id int, null_value_count bigint) Row format delimited Fields terminated by '\t' Lines terminated by '\n'  Stored as textfile ;</v>
      </c>
      <c r="BE11" s="212" t="s">
        <v>2</v>
      </c>
    </row>
    <row r="12" spans="1:65">
      <c r="A12" t="s">
        <v>5455</v>
      </c>
      <c r="B12" s="16" t="str">
        <f t="shared" ref="B12:B22" si="0">TRIM(A12)</f>
        <v>url_key             bigint                                  </v>
      </c>
      <c r="C12" s="20">
        <f>SEARCH(" ",B12)</f>
        <v>8</v>
      </c>
      <c r="D12" s="20">
        <f>IFERROR(SEARCH(" ",B12,C12+1),0)</f>
        <v>10</v>
      </c>
      <c r="E12" s="20">
        <f>LEN(B12)</f>
        <v>60</v>
      </c>
      <c r="F12" s="20"/>
      <c r="G12" s="16" t="str">
        <f t="shared" ref="G12:G22" si="1">UPPER(LEFT(B12,C12-1))</f>
        <v>URL_KEY</v>
      </c>
      <c r="H12" s="16" t="str">
        <f t="shared" ref="H12:H22" si="2">TRIM(RIGHT(A12,LEN(A12) - (C12+1)))</f>
        <v>          bigint                                  </v>
      </c>
      <c r="I12" s="246">
        <v>1</v>
      </c>
      <c r="J12" s="260">
        <f t="shared" ref="J12:J22" si="3">VLOOKUP($I12,$AR:$AS,2,FALSE)</f>
        <v>551240506</v>
      </c>
      <c r="K12" s="260">
        <f t="shared" ref="K12:K22"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2" si="5">"create table db_custscience_interns."&amp;$AH12&amp;"_"&amp;$H$4&amp;"_"&amp;$H$5&amp;"_distinct_values_table_stats (col_id int, distinct_values bigint) Row format delimited Fields terminated by '\t' Lines terminated by '\n'  Stored as textfile ;"</f>
        <v>create table db_custscience_interns.col_1_DB_CUSTBASE_PRODREFRESH_ods_url_t_distinct_values_table_stats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db_custscience_interns.col_1_DB_CUSTBASE_PRODREFRESH_ods_url_t_distinct_values_table_stats select '1' as col_id, count (distinct URL_KEY) as distinct_values</v>
      </c>
      <c r="AO12" s="16" t="str">
        <f t="shared" ref="AO12:AO22"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db_custscience_interns.SUMMARY_of_DB_CUSTBASE_PRODREFRESH_ods_url_t_distinct_values_table_stats select col_id, distinct_values from db_custscience_interns.col_1_DB_CUSTBASE_PRODREFRESH_ods_url_t_distinct_values_table_stats ;</v>
      </c>
      <c r="AQ12" s="212" t="s">
        <v>5829</v>
      </c>
      <c r="AR12" s="212">
        <v>1</v>
      </c>
      <c r="AS12" s="212">
        <v>551240506</v>
      </c>
      <c r="AU12" s="16" t="str">
        <f t="shared" ref="AU12:AU22" si="7">"drop table db_custscience_interns."&amp;$AH12&amp;"_"&amp;$H$4&amp;"_"&amp;$H$5&amp;"_distinct_values_table_stats;"</f>
        <v>drop table db_custscience_interns.col_1_DB_CUSTBASE_PRODREFRESH_ods_url_t_distinct_values_table_stats;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db_custscience_interns.col_1_DB_CUSTBASE_PRODREFRESH_ods_url_t_null_value_count_table_stats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(url_key) as null_value_count where "&amp;$G12&amp;" IS NULL "</f>
        <v xml:space="preserve">insert into table db_custscience_interns.col_1_DB_CUSTBASE_PRODREFRESH_ods_url_t_null_value_count_table_stats select '1' as col_id, count (url_key) as null_value_count where URL_KEY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db_custscience_interns.SUMMARY_of_DB_CUSTBASE_PRODREFRESH_ods_url_t_null_value_count_table_stats select col_id, null_value_count from db_custscience_interns.col_1_DB_CUSTBASE_PRODREFRESH_ods_url_t_null_value_count_table_stats ;</v>
      </c>
      <c r="BE12" s="212" t="s">
        <v>5214</v>
      </c>
      <c r="BF12" s="212">
        <v>1</v>
      </c>
      <c r="BG12" s="212">
        <v>0</v>
      </c>
      <c r="BI12" s="16" t="str">
        <f>"drop table db_custscience_interns."&amp;$AH12&amp;"_"&amp;$H$4&amp;"_"&amp;$H$5&amp;"_null_value_count_table_stats ;"</f>
        <v>drop table db_custscience_interns.col_1_DB_CUSTBASE_PRODREFRESH_ods_url_t_null_value_count_table_stats ;</v>
      </c>
    </row>
    <row r="13" spans="1:65">
      <c r="A13" t="s">
        <v>5216</v>
      </c>
      <c r="B13" s="16" t="str">
        <f t="shared" si="0"/>
        <v>brand               string                                  </v>
      </c>
      <c r="C13" s="20">
        <f t="shared" ref="C13:C22" si="8">SEARCH(" ",B13)</f>
        <v>6</v>
      </c>
      <c r="D13" s="20">
        <f t="shared" ref="D13:D22" si="9">IFERROR(SEARCH(" ",B13,C13+1),0)</f>
        <v>8</v>
      </c>
      <c r="E13" s="20"/>
      <c r="F13" s="20"/>
      <c r="G13" s="16" t="str">
        <f t="shared" si="1"/>
        <v>BRAND</v>
      </c>
      <c r="H13" s="16" t="str">
        <f t="shared" si="2"/>
        <v>            string                                  </v>
      </c>
      <c r="I13" s="246">
        <v>2</v>
      </c>
      <c r="J13" s="260">
        <f t="shared" si="3"/>
        <v>7</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2" si="10">"col_"&amp;I13</f>
        <v>col_2</v>
      </c>
      <c r="AI13" s="196" t="str">
        <f t="shared" si="5"/>
        <v>create table db_custscience_interns.col_2_DB_CUSTBASE_PRODREFRESH_ods_url_t_distinct_values_table_stats (col_id int, distinct_values bigint) Row format delimited Fields terminated by '\t' Lines terminated by '\n'  Stored as textfile ;</v>
      </c>
      <c r="AL13" s="16" t="str">
        <f t="shared" ref="AL13:AL22" si="11">"insert into table "&amp;"db_custscience_interns."&amp;$AH13&amp;"_"&amp;$H$4&amp;"_"&amp;$H$5&amp;"_distinct_values_table_stats select "&amp;"'"&amp;$I13&amp;"'"&amp;" as col_id, count (distinct "&amp;$G13&amp;") as distinct_values"</f>
        <v>insert into table db_custscience_interns.col_2_DB_CUSTBASE_PRODREFRESH_ods_url_t_distinct_values_table_stats select '2' as col_id, count (distinct BRAND) as distinct_values</v>
      </c>
      <c r="AO13" s="16" t="str">
        <f t="shared" si="6"/>
        <v>insert into table db_custscience_interns.SUMMARY_of_DB_CUSTBASE_PRODREFRESH_ods_url_t_distinct_values_table_stats select col_id, distinct_values from db_custscience_interns.col_2_DB_CUSTBASE_PRODREFRESH_ods_url_t_distinct_values_table_stats ;</v>
      </c>
      <c r="AQ13" s="212" t="s">
        <v>5220</v>
      </c>
      <c r="AR13" s="212">
        <v>2</v>
      </c>
      <c r="AS13" s="212">
        <v>7</v>
      </c>
      <c r="AU13" s="16" t="str">
        <f t="shared" si="7"/>
        <v>drop table db_custscience_interns.col_2_DB_CUSTBASE_PRODREFRESH_ods_url_t_distinct_values_table_stats;</v>
      </c>
      <c r="AW13" s="16" t="str">
        <f t="shared" ref="AW13:AW22" si="12">"create table db_custscience_interns."&amp;$AH13&amp;"_"&amp;$H$4&amp;"_"&amp;$H$5&amp;"_null_value_count_table_stats (col_id int, null_value_count bigint) Row format delimited Fields terminated by '\t' Lines terminated by '\n'  Stored as textfile ;"</f>
        <v>create table db_custscience_interns.col_2_DB_CUSTBASE_PRODREFRESH_ods_url_t_null_value_count_table_stats (col_id int, null_value_count bigint) Row format delimited Fields terminated by '\t' Lines terminated by '\n'  Stored as textfile ;</v>
      </c>
      <c r="AZ13" s="16" t="str">
        <f t="shared" ref="AZ13:AZ22" si="13">"insert into table "&amp;"db_custscience_interns."&amp;$AH13&amp;"_"&amp;$H$4&amp;"_"&amp;$H$5&amp;"_null_value_count_table_stats select "&amp;"'"&amp;$I13&amp;"'"&amp;" as col_id, count (url_key) as null_value_count where "&amp;$G13&amp;" IS NULL "</f>
        <v xml:space="preserve">insert into table db_custscience_interns.col_2_DB_CUSTBASE_PRODREFRESH_ods_url_t_null_value_count_table_stats select '2' as col_id, count (url_key) as null_value_count where BRAND IS NULL </v>
      </c>
      <c r="BC13" s="16" t="str">
        <f t="shared" ref="BC13:BC22"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db_custscience_interns.SUMMARY_of_DB_CUSTBASE_PRODREFRESH_ods_url_t_null_value_count_table_stats select col_id, null_value_count from db_custscience_interns.col_2_DB_CUSTBASE_PRODREFRESH_ods_url_t_null_value_count_table_stats ;</v>
      </c>
      <c r="BE13" s="212" t="s">
        <v>5225</v>
      </c>
      <c r="BF13" s="212">
        <v>2</v>
      </c>
      <c r="BG13" s="212">
        <v>0</v>
      </c>
      <c r="BI13" s="16" t="str">
        <f t="shared" ref="BI13:BI22" si="15">"drop table db_custscience_interns."&amp;$AH13&amp;"_"&amp;$H$4&amp;"_"&amp;$H$5&amp;"_null_value_count_table_stats ;"</f>
        <v>drop table db_custscience_interns.col_2_DB_CUSTBASE_PRODREFRESH_ods_url_t_null_value_count_table_stats ;</v>
      </c>
    </row>
    <row r="14" spans="1:65">
      <c r="A14" t="s">
        <v>5830</v>
      </c>
      <c r="B14" s="16" t="str">
        <f t="shared" si="0"/>
        <v>offer               string                                  </v>
      </c>
      <c r="C14" s="20">
        <f t="shared" si="8"/>
        <v>6</v>
      </c>
      <c r="D14" s="20">
        <f t="shared" si="9"/>
        <v>8</v>
      </c>
      <c r="E14" s="20"/>
      <c r="F14" s="20"/>
      <c r="G14" s="16" t="str">
        <f t="shared" si="1"/>
        <v>OFFER</v>
      </c>
      <c r="H14" s="16" t="str">
        <f t="shared" si="2"/>
        <v>            string                                  </v>
      </c>
      <c r="I14" s="246">
        <v>3</v>
      </c>
      <c r="J14" s="260">
        <f t="shared" si="3"/>
        <v>551218944</v>
      </c>
      <c r="K14" s="260">
        <f t="shared" si="4"/>
        <v>13</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db_custscience_interns.col_3_DB_CUSTBASE_PRODREFRESH_ods_url_t_distinct_values_table_stats (col_id int, distinct_values bigint) Row format delimited Fields terminated by '\t' Lines terminated by '\n'  Stored as textfile ;</v>
      </c>
      <c r="AL14" s="16" t="str">
        <f t="shared" si="11"/>
        <v>insert into table db_custscience_interns.col_3_DB_CUSTBASE_PRODREFRESH_ods_url_t_distinct_values_table_stats select '3' as col_id, count (distinct OFFER) as distinct_values</v>
      </c>
      <c r="AO14" s="16" t="str">
        <f t="shared" si="6"/>
        <v>insert into table db_custscience_interns.SUMMARY_of_DB_CUSTBASE_PRODREFRESH_ods_url_t_distinct_values_table_stats select col_id, distinct_values from db_custscience_interns.col_3_DB_CUSTBASE_PRODREFRESH_ods_url_t_distinct_values_table_stats ;</v>
      </c>
      <c r="AQ14" s="212" t="s">
        <v>5831</v>
      </c>
      <c r="AR14" s="212">
        <v>11</v>
      </c>
      <c r="AS14" s="212">
        <v>8314</v>
      </c>
      <c r="AU14" s="16" t="str">
        <f t="shared" si="7"/>
        <v>drop table db_custscience_interns.col_3_DB_CUSTBASE_PRODREFRESH_ods_url_t_distinct_values_table_stats;</v>
      </c>
      <c r="AW14" s="16" t="str">
        <f t="shared" si="12"/>
        <v>create table db_custscience_interns.col_3_DB_CUSTBASE_PRODREFRESH_ods_url_t_null_value_count_table_stats (col_id int, null_value_count bigint) Row format delimited Fields terminated by '\t' Lines terminated by '\n'  Stored as textfile ;</v>
      </c>
      <c r="AZ14" s="16" t="str">
        <f t="shared" si="13"/>
        <v xml:space="preserve">insert into table db_custscience_interns.col_3_DB_CUSTBASE_PRODREFRESH_ods_url_t_null_value_count_table_stats select '3' as col_id, count (url_key) as null_value_count where OFFER IS NULL </v>
      </c>
      <c r="BC14" s="16" t="str">
        <f t="shared" si="14"/>
        <v>insert into table db_custscience_interns.SUMMARY_of_DB_CUSTBASE_PRODREFRESH_ods_url_t_null_value_count_table_stats select col_id, null_value_count from db_custscience_interns.col_3_DB_CUSTBASE_PRODREFRESH_ods_url_t_null_value_count_table_stats ;</v>
      </c>
      <c r="BE14" s="212" t="s">
        <v>5832</v>
      </c>
      <c r="BF14" s="212">
        <v>11</v>
      </c>
      <c r="BG14" s="212">
        <v>1</v>
      </c>
      <c r="BI14" s="16" t="str">
        <f t="shared" si="15"/>
        <v>drop table db_custscience_interns.col_3_DB_CUSTBASE_PRODREFRESH_ods_url_t_null_value_count_table_stats ;</v>
      </c>
    </row>
    <row r="15" spans="1:65">
      <c r="A15" t="s">
        <v>5833</v>
      </c>
      <c r="B15" s="16" t="str">
        <f t="shared" si="0"/>
        <v>mail_date           string                                  </v>
      </c>
      <c r="C15" s="20">
        <f t="shared" si="8"/>
        <v>10</v>
      </c>
      <c r="D15" s="20">
        <f t="shared" si="9"/>
        <v>12</v>
      </c>
      <c r="E15" s="20"/>
      <c r="F15" s="20"/>
      <c r="G15" s="16" t="str">
        <f t="shared" si="1"/>
        <v>MAIL_DATE</v>
      </c>
      <c r="H15" s="16" t="str">
        <f t="shared" si="2"/>
        <v>        string                                  </v>
      </c>
      <c r="I15" s="246">
        <v>4</v>
      </c>
      <c r="J15" s="260">
        <f t="shared" si="3"/>
        <v>1743</v>
      </c>
      <c r="K15" s="260">
        <f t="shared" si="4"/>
        <v>55</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db_custscience_interns.col_4_DB_CUSTBASE_PRODREFRESH_ods_url_t_distinct_values_table_stats (col_id int, distinct_values bigint) Row format delimited Fields terminated by '\t' Lines terminated by '\n'  Stored as textfile ;</v>
      </c>
      <c r="AL15" s="16" t="str">
        <f t="shared" si="11"/>
        <v>insert into table db_custscience_interns.col_4_DB_CUSTBASE_PRODREFRESH_ods_url_t_distinct_values_table_stats select '4' as col_id, count (distinct MAIL_DATE) as distinct_values</v>
      </c>
      <c r="AO15" s="16" t="str">
        <f t="shared" si="6"/>
        <v>insert into table db_custscience_interns.SUMMARY_of_DB_CUSTBASE_PRODREFRESH_ods_url_t_distinct_values_table_stats select col_id, distinct_values from db_custscience_interns.col_4_DB_CUSTBASE_PRODREFRESH_ods_url_t_distinct_values_table_stats ;</v>
      </c>
      <c r="AQ15" s="212" t="s">
        <v>5834</v>
      </c>
      <c r="AR15" s="212">
        <v>3</v>
      </c>
      <c r="AS15" s="212">
        <v>551218944</v>
      </c>
      <c r="AU15" s="16" t="str">
        <f t="shared" si="7"/>
        <v>drop table db_custscience_interns.col_4_DB_CUSTBASE_PRODREFRESH_ods_url_t_distinct_values_table_stats;</v>
      </c>
      <c r="AW15" s="16" t="str">
        <f t="shared" si="12"/>
        <v>create table db_custscience_interns.col_4_DB_CUSTBASE_PRODREFRESH_ods_url_t_null_value_count_table_stats (col_id int, null_value_count bigint) Row format delimited Fields terminated by '\t' Lines terminated by '\n'  Stored as textfile ;</v>
      </c>
      <c r="AZ15" s="16" t="str">
        <f t="shared" si="13"/>
        <v xml:space="preserve">insert into table db_custscience_interns.col_4_DB_CUSTBASE_PRODREFRESH_ods_url_t_null_value_count_table_stats select '4' as col_id, count (url_key) as null_value_count where MAIL_DATE IS NULL </v>
      </c>
      <c r="BC15" s="16" t="str">
        <f t="shared" si="14"/>
        <v>insert into table db_custscience_interns.SUMMARY_of_DB_CUSTBASE_PRODREFRESH_ods_url_t_null_value_count_table_stats select col_id, null_value_count from db_custscience_interns.col_4_DB_CUSTBASE_PRODREFRESH_ods_url_t_null_value_count_table_stats ;</v>
      </c>
      <c r="BE15" s="212" t="s">
        <v>5835</v>
      </c>
      <c r="BF15" s="212">
        <v>3</v>
      </c>
      <c r="BG15" s="212">
        <v>13</v>
      </c>
      <c r="BI15" s="16" t="str">
        <f t="shared" si="15"/>
        <v>drop table db_custscience_interns.col_4_DB_CUSTBASE_PRODREFRESH_ods_url_t_null_value_count_table_stats ;</v>
      </c>
    </row>
    <row r="16" spans="1:65">
      <c r="A16" t="s">
        <v>4765</v>
      </c>
      <c r="B16" s="16" t="str">
        <f t="shared" si="0"/>
        <v>ins_dt              string                                  </v>
      </c>
      <c r="C16" s="20">
        <f t="shared" si="8"/>
        <v>8</v>
      </c>
      <c r="D16" s="20">
        <f t="shared" si="9"/>
        <v>10</v>
      </c>
      <c r="E16" s="20"/>
      <c r="F16" s="20"/>
      <c r="G16" s="16" t="str">
        <f t="shared" si="1"/>
        <v>INS_DT </v>
      </c>
      <c r="H16" s="16" t="str">
        <f t="shared" si="2"/>
        <v>          string                                  </v>
      </c>
      <c r="I16" s="246">
        <v>5</v>
      </c>
      <c r="J16" s="260">
        <f t="shared" si="3"/>
        <v>2418</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db_custscience_interns.col_5_DB_CUSTBASE_PRODREFRESH_ods_url_t_distinct_values_table_stats (col_id int, distinct_values bigint) Row format delimited Fields terminated by '\t' Lines terminated by '\n'  Stored as textfile ;</v>
      </c>
      <c r="AL16" s="16" t="str">
        <f t="shared" si="11"/>
        <v>insert into table db_custscience_interns.col_5_DB_CUSTBASE_PRODREFRESH_ods_url_t_distinct_values_table_stats select '5' as col_id, count (distinct INS_DT ) as distinct_values</v>
      </c>
      <c r="AO16" s="16" t="str">
        <f t="shared" si="6"/>
        <v>insert into table db_custscience_interns.SUMMARY_of_DB_CUSTBASE_PRODREFRESH_ods_url_t_distinct_values_table_stats select col_id, distinct_values from db_custscience_interns.col_5_DB_CUSTBASE_PRODREFRESH_ods_url_t_distinct_values_table_stats ;</v>
      </c>
      <c r="AQ16" s="212" t="s">
        <v>5836</v>
      </c>
      <c r="AR16" s="212">
        <v>4</v>
      </c>
      <c r="AS16" s="212">
        <v>1743</v>
      </c>
      <c r="AU16" s="16" t="str">
        <f t="shared" si="7"/>
        <v>drop table db_custscience_interns.col_5_DB_CUSTBASE_PRODREFRESH_ods_url_t_distinct_values_table_stats;</v>
      </c>
      <c r="AW16" s="16" t="str">
        <f t="shared" si="12"/>
        <v>create table db_custscience_interns.col_5_DB_CUSTBASE_PRODREFRESH_ods_url_t_null_value_count_table_stats (col_id int, null_value_count bigint) Row format delimited Fields terminated by '\t' Lines terminated by '\n'  Stored as textfile ;</v>
      </c>
      <c r="AZ16" s="16" t="str">
        <f t="shared" si="13"/>
        <v xml:space="preserve">insert into table db_custscience_interns.col_5_DB_CUSTBASE_PRODREFRESH_ods_url_t_null_value_count_table_stats select '5' as col_id, count (url_key) as null_value_count where INS_DT  IS NULL </v>
      </c>
      <c r="BC16" s="16" t="str">
        <f t="shared" si="14"/>
        <v>insert into table db_custscience_interns.SUMMARY_of_DB_CUSTBASE_PRODREFRESH_ods_url_t_null_value_count_table_stats select col_id, null_value_count from db_custscience_interns.col_5_DB_CUSTBASE_PRODREFRESH_ods_url_t_null_value_count_table_stats ;</v>
      </c>
      <c r="BE16" s="212" t="s">
        <v>5837</v>
      </c>
      <c r="BF16" s="212">
        <v>4</v>
      </c>
      <c r="BG16" s="212">
        <v>55</v>
      </c>
      <c r="BI16" s="16" t="str">
        <f t="shared" si="15"/>
        <v>drop table db_custscience_interns.col_5_DB_CUSTBASE_PRODREFRESH_ods_url_t_null_value_count_table_stats ;</v>
      </c>
    </row>
    <row r="17" spans="1:61">
      <c r="A17" t="s">
        <v>5289</v>
      </c>
      <c r="B17" s="16" t="str">
        <f t="shared" si="0"/>
        <v>updt_dt             string                                  </v>
      </c>
      <c r="C17" s="20">
        <f t="shared" si="8"/>
        <v>8</v>
      </c>
      <c r="D17" s="20">
        <f t="shared" si="9"/>
        <v>10</v>
      </c>
      <c r="E17" s="20"/>
      <c r="F17" s="20"/>
      <c r="G17" s="16" t="str">
        <f t="shared" si="1"/>
        <v>UPDT_DT</v>
      </c>
      <c r="H17" s="16" t="str">
        <f t="shared" si="2"/>
        <v>          string                                  </v>
      </c>
      <c r="I17" s="246">
        <v>6</v>
      </c>
      <c r="J17" s="260">
        <f t="shared" si="3"/>
        <v>1689</v>
      </c>
      <c r="K17" s="260">
        <f t="shared" si="4"/>
        <v>1</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db_custscience_interns.col_6_DB_CUSTBASE_PRODREFRESH_ods_url_t_distinct_values_table_stats (col_id int, distinct_values bigint) Row format delimited Fields terminated by '\t' Lines terminated by '\n'  Stored as textfile ;</v>
      </c>
      <c r="AL17" s="16" t="str">
        <f t="shared" si="11"/>
        <v>insert into table db_custscience_interns.col_6_DB_CUSTBASE_PRODREFRESH_ods_url_t_distinct_values_table_stats select '6' as col_id, count (distinct UPDT_DT) as distinct_values</v>
      </c>
      <c r="AO17" s="16" t="str">
        <f t="shared" si="6"/>
        <v>insert into table db_custscience_interns.SUMMARY_of_DB_CUSTBASE_PRODREFRESH_ods_url_t_distinct_values_table_stats select col_id, distinct_values from db_custscience_interns.col_6_DB_CUSTBASE_PRODREFRESH_ods_url_t_distinct_values_table_stats ;</v>
      </c>
      <c r="AQ17" s="212" t="s">
        <v>5838</v>
      </c>
      <c r="AR17" s="212">
        <v>5</v>
      </c>
      <c r="AS17" s="212">
        <v>2418</v>
      </c>
      <c r="AU17" s="16" t="str">
        <f t="shared" si="7"/>
        <v>drop table db_custscience_interns.col_6_DB_CUSTBASE_PRODREFRESH_ods_url_t_distinct_values_table_stats;</v>
      </c>
      <c r="AW17" s="16" t="str">
        <f t="shared" si="12"/>
        <v>create table db_custscience_interns.col_6_DB_CUSTBASE_PRODREFRESH_ods_url_t_null_value_count_table_stats (col_id int, null_value_count bigint) Row format delimited Fields terminated by '\t' Lines terminated by '\n'  Stored as textfile ;</v>
      </c>
      <c r="AZ17" s="16" t="str">
        <f t="shared" si="13"/>
        <v xml:space="preserve">insert into table db_custscience_interns.col_6_DB_CUSTBASE_PRODREFRESH_ods_url_t_null_value_count_table_stats select '6' as col_id, count (url_key) as null_value_count where UPDT_DT IS NULL </v>
      </c>
      <c r="BC17" s="16" t="str">
        <f t="shared" si="14"/>
        <v>insert into table db_custscience_interns.SUMMARY_of_DB_CUSTBASE_PRODREFRESH_ods_url_t_null_value_count_table_stats select col_id, null_value_count from db_custscience_interns.col_6_DB_CUSTBASE_PRODREFRESH_ods_url_t_null_value_count_table_stats ;</v>
      </c>
      <c r="BE17" s="212" t="s">
        <v>5309</v>
      </c>
      <c r="BF17" s="212">
        <v>5</v>
      </c>
      <c r="BG17" s="212">
        <v>0</v>
      </c>
      <c r="BI17" s="16" t="str">
        <f t="shared" si="15"/>
        <v>drop table db_custscience_interns.col_6_DB_CUSTBASE_PRODREFRESH_ods_url_t_null_value_count_table_stats ;</v>
      </c>
    </row>
    <row r="18" spans="1:61">
      <c r="A18" t="s">
        <v>5300</v>
      </c>
      <c r="B18" s="16" t="str">
        <f t="shared" si="0"/>
        <v>brand_cd            bigint                                  </v>
      </c>
      <c r="C18" s="20">
        <f t="shared" si="8"/>
        <v>10</v>
      </c>
      <c r="D18" s="20">
        <f t="shared" si="9"/>
        <v>12</v>
      </c>
      <c r="E18" s="20"/>
      <c r="F18" s="20"/>
      <c r="G18" s="16" t="str">
        <f t="shared" si="1"/>
        <v>BRAND_CD </v>
      </c>
      <c r="H18" s="16" t="str">
        <f t="shared" si="2"/>
        <v>        bigint                                  </v>
      </c>
      <c r="I18" s="246">
        <v>7</v>
      </c>
      <c r="J18" s="260">
        <f t="shared" si="3"/>
        <v>20</v>
      </c>
      <c r="K18" s="260">
        <f t="shared" si="4"/>
        <v>121</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db_custscience_interns.col_7_DB_CUSTBASE_PRODREFRESH_ods_url_t_distinct_values_table_stats (col_id int, distinct_values bigint) Row format delimited Fields terminated by '\t' Lines terminated by '\n'  Stored as textfile ;</v>
      </c>
      <c r="AL18" s="16" t="str">
        <f t="shared" si="11"/>
        <v>insert into table db_custscience_interns.col_7_DB_CUSTBASE_PRODREFRESH_ods_url_t_distinct_values_table_stats select '7' as col_id, count (distinct BRAND_CD ) as distinct_values</v>
      </c>
      <c r="AO18" s="16" t="str">
        <f t="shared" si="6"/>
        <v>insert into table db_custscience_interns.SUMMARY_of_DB_CUSTBASE_PRODREFRESH_ods_url_t_distinct_values_table_stats select col_id, distinct_values from db_custscience_interns.col_7_DB_CUSTBASE_PRODREFRESH_ods_url_t_distinct_values_table_stats ;</v>
      </c>
      <c r="AQ18" s="212" t="s">
        <v>5839</v>
      </c>
      <c r="AR18" s="212">
        <v>6</v>
      </c>
      <c r="AS18" s="212">
        <v>1689</v>
      </c>
      <c r="AU18" s="16" t="str">
        <f t="shared" si="7"/>
        <v>drop table db_custscience_interns.col_7_DB_CUSTBASE_PRODREFRESH_ods_url_t_distinct_values_table_stats;</v>
      </c>
      <c r="AW18" s="16" t="str">
        <f t="shared" si="12"/>
        <v>create table db_custscience_interns.col_7_DB_CUSTBASE_PRODREFRESH_ods_url_t_null_value_count_table_stats (col_id int, null_value_count bigint) Row format delimited Fields terminated by '\t' Lines terminated by '\n'  Stored as textfile ;</v>
      </c>
      <c r="AZ18" s="16" t="str">
        <f t="shared" si="13"/>
        <v xml:space="preserve">insert into table db_custscience_interns.col_7_DB_CUSTBASE_PRODREFRESH_ods_url_t_null_value_count_table_stats select '7' as col_id, count (url_key) as null_value_count where BRAND_CD  IS NULL </v>
      </c>
      <c r="BC18" s="16" t="str">
        <f t="shared" si="14"/>
        <v>insert into table db_custscience_interns.SUMMARY_of_DB_CUSTBASE_PRODREFRESH_ods_url_t_null_value_count_table_stats select col_id, null_value_count from db_custscience_interns.col_7_DB_CUSTBASE_PRODREFRESH_ods_url_t_null_value_count_table_stats ;</v>
      </c>
      <c r="BE18" s="212" t="s">
        <v>5730</v>
      </c>
      <c r="BF18" s="212">
        <v>6</v>
      </c>
      <c r="BG18" s="212">
        <v>1</v>
      </c>
      <c r="BI18" s="16" t="str">
        <f t="shared" si="15"/>
        <v>drop table db_custscience_interns.col_7_DB_CUSTBASE_PRODREFRESH_ods_url_t_null_value_count_table_stats ;</v>
      </c>
    </row>
    <row r="19" spans="1:61">
      <c r="A19" t="s">
        <v>5311</v>
      </c>
      <c r="B19" s="16" t="str">
        <f t="shared" si="0"/>
        <v>country             string                                  </v>
      </c>
      <c r="C19" s="20">
        <f t="shared" si="8"/>
        <v>8</v>
      </c>
      <c r="D19" s="20">
        <f t="shared" si="9"/>
        <v>10</v>
      </c>
      <c r="E19" s="20"/>
      <c r="F19" s="20"/>
      <c r="G19" s="16" t="str">
        <f t="shared" si="1"/>
        <v>COUNTRY</v>
      </c>
      <c r="H19" s="16" t="str">
        <f t="shared" si="2"/>
        <v>          string                                  </v>
      </c>
      <c r="I19" s="246">
        <v>8</v>
      </c>
      <c r="J19" s="260">
        <f t="shared" si="3"/>
        <v>13</v>
      </c>
      <c r="K19" s="260">
        <f t="shared" si="4"/>
        <v>1</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db_custscience_interns.col_8_DB_CUSTBASE_PRODREFRESH_ods_url_t_distinct_values_table_stats (col_id int, distinct_values bigint) Row format delimited Fields terminated by '\t' Lines terminated by '\n'  Stored as textfile ;</v>
      </c>
      <c r="AL19" s="16" t="str">
        <f t="shared" si="11"/>
        <v>insert into table db_custscience_interns.col_8_DB_CUSTBASE_PRODREFRESH_ods_url_t_distinct_values_table_stats select '8' as col_id, count (distinct COUNTRY) as distinct_values</v>
      </c>
      <c r="AO19" s="16" t="str">
        <f t="shared" si="6"/>
        <v>insert into table db_custscience_interns.SUMMARY_of_DB_CUSTBASE_PRODREFRESH_ods_url_t_distinct_values_table_stats select col_id, distinct_values from db_custscience_interns.col_8_DB_CUSTBASE_PRODREFRESH_ods_url_t_distinct_values_table_stats ;</v>
      </c>
      <c r="AQ19" s="212" t="s">
        <v>5840</v>
      </c>
      <c r="AR19" s="212">
        <v>7</v>
      </c>
      <c r="AS19" s="212">
        <v>20</v>
      </c>
      <c r="AU19" s="16" t="str">
        <f t="shared" si="7"/>
        <v>drop table db_custscience_interns.col_8_DB_CUSTBASE_PRODREFRESH_ods_url_t_distinct_values_table_stats;</v>
      </c>
      <c r="AW19" s="16" t="str">
        <f t="shared" si="12"/>
        <v>create table db_custscience_interns.col_8_DB_CUSTBASE_PRODREFRESH_ods_url_t_null_value_count_table_stats (col_id int, null_value_count bigint) Row format delimited Fields terminated by '\t' Lines terminated by '\n'  Stored as textfile ;</v>
      </c>
      <c r="AZ19" s="16" t="str">
        <f t="shared" si="13"/>
        <v xml:space="preserve">insert into table db_custscience_interns.col_8_DB_CUSTBASE_PRODREFRESH_ods_url_t_null_value_count_table_stats select '8' as col_id, count (url_key) as null_value_count where COUNTRY IS NULL </v>
      </c>
      <c r="BC19" s="16" t="str">
        <f t="shared" si="14"/>
        <v>insert into table db_custscience_interns.SUMMARY_of_DB_CUSTBASE_PRODREFRESH_ods_url_t_null_value_count_table_stats select col_id, null_value_count from db_custscience_interns.col_8_DB_CUSTBASE_PRODREFRESH_ods_url_t_null_value_count_table_stats ;</v>
      </c>
      <c r="BE19" s="212" t="s">
        <v>5841</v>
      </c>
      <c r="BF19" s="212">
        <v>7</v>
      </c>
      <c r="BG19" s="212">
        <v>121</v>
      </c>
      <c r="BI19" s="16" t="str">
        <f t="shared" si="15"/>
        <v>drop table db_custscience_interns.col_8_DB_CUSTBASE_PRODREFRESH_ods_url_t_null_value_count_table_stats ;</v>
      </c>
    </row>
    <row r="20" spans="1:61">
      <c r="A20" t="s">
        <v>4710</v>
      </c>
      <c r="B20" s="16" t="str">
        <f t="shared" si="0"/>
        <v>flow_key            bigint                                  </v>
      </c>
      <c r="C20" s="20">
        <f t="shared" si="8"/>
        <v>10</v>
      </c>
      <c r="D20" s="20">
        <f t="shared" si="9"/>
        <v>12</v>
      </c>
      <c r="E20" s="20"/>
      <c r="F20" s="20"/>
      <c r="G20" s="16" t="str">
        <f t="shared" si="1"/>
        <v>FLOW_KEY </v>
      </c>
      <c r="H20" s="16" t="str">
        <f t="shared" si="2"/>
        <v>        bigint                                  </v>
      </c>
      <c r="I20" s="246">
        <v>9</v>
      </c>
      <c r="J20" s="260">
        <f t="shared" si="3"/>
        <v>45</v>
      </c>
      <c r="K20" s="260">
        <f t="shared" si="4"/>
        <v>67</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db_custscience_interns.col_9_DB_CUSTBASE_PRODREFRESH_ods_url_t_distinct_values_table_stats (col_id int, distinct_values bigint) Row format delimited Fields terminated by '\t' Lines terminated by '\n'  Stored as textfile ;</v>
      </c>
      <c r="AL20" s="16" t="str">
        <f t="shared" si="11"/>
        <v>insert into table db_custscience_interns.col_9_DB_CUSTBASE_PRODREFRESH_ods_url_t_distinct_values_table_stats select '9' as col_id, count (distinct FLOW_KEY ) as distinct_values</v>
      </c>
      <c r="AO20" s="16" t="str">
        <f t="shared" si="6"/>
        <v>insert into table db_custscience_interns.SUMMARY_of_DB_CUSTBASE_PRODREFRESH_ods_url_t_distinct_values_table_stats select col_id, distinct_values from db_custscience_interns.col_9_DB_CUSTBASE_PRODREFRESH_ods_url_t_distinct_values_table_stats ;</v>
      </c>
      <c r="AQ20" s="212" t="s">
        <v>5842</v>
      </c>
      <c r="AR20" s="212">
        <v>8</v>
      </c>
      <c r="AS20" s="212">
        <v>13</v>
      </c>
      <c r="AU20" s="16" t="str">
        <f t="shared" si="7"/>
        <v>drop table db_custscience_interns.col_9_DB_CUSTBASE_PRODREFRESH_ods_url_t_distinct_values_table_stats;</v>
      </c>
      <c r="AW20" s="16" t="str">
        <f t="shared" si="12"/>
        <v>create table db_custscience_interns.col_9_DB_CUSTBASE_PRODREFRESH_ods_url_t_null_value_count_table_stats (col_id int, null_value_count bigint) Row format delimited Fields terminated by '\t' Lines terminated by '\n'  Stored as textfile ;</v>
      </c>
      <c r="AZ20" s="16" t="str">
        <f t="shared" si="13"/>
        <v xml:space="preserve">insert into table db_custscience_interns.col_9_DB_CUSTBASE_PRODREFRESH_ods_url_t_null_value_count_table_stats select '9' as col_id, count (url_key) as null_value_count where FLOW_KEY  IS NULL </v>
      </c>
      <c r="BC20" s="16" t="str">
        <f t="shared" si="14"/>
        <v>insert into table db_custscience_interns.SUMMARY_of_DB_CUSTBASE_PRODREFRESH_ods_url_t_null_value_count_table_stats select col_id, null_value_count from db_custscience_interns.col_9_DB_CUSTBASE_PRODREFRESH_ods_url_t_null_value_count_table_stats ;</v>
      </c>
      <c r="BE20" s="212" t="s">
        <v>5714</v>
      </c>
      <c r="BF20" s="212">
        <v>8</v>
      </c>
      <c r="BG20" s="212">
        <v>1</v>
      </c>
      <c r="BI20" s="16" t="str">
        <f t="shared" si="15"/>
        <v>drop table db_custscience_interns.col_9_DB_CUSTBASE_PRODREFRESH_ods_url_t_null_value_count_table_stats ;</v>
      </c>
    </row>
    <row r="21" spans="1:61">
      <c r="A21" t="s">
        <v>5188</v>
      </c>
      <c r="B21" s="16" t="str">
        <f t="shared" si="0"/>
        <v>crt_tmst            string                                  </v>
      </c>
      <c r="C21" s="20">
        <f t="shared" si="8"/>
        <v>10</v>
      </c>
      <c r="D21" s="20">
        <f t="shared" si="9"/>
        <v>12</v>
      </c>
      <c r="E21" s="20"/>
      <c r="F21" s="20"/>
      <c r="G21" s="16" t="str">
        <f t="shared" si="1"/>
        <v>CRT_TMST </v>
      </c>
      <c r="H21" s="16" t="str">
        <f t="shared" si="2"/>
        <v>        string                                  </v>
      </c>
      <c r="I21" s="246">
        <v>10</v>
      </c>
      <c r="J21" s="260">
        <f t="shared" si="3"/>
        <v>8316</v>
      </c>
      <c r="K21" s="260">
        <f t="shared" si="4"/>
        <v>1</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db_custscience_interns.col_10_DB_CUSTBASE_PRODREFRESH_ods_url_t_distinct_values_table_stats (col_id int, distinct_values bigint) Row format delimited Fields terminated by '\t' Lines terminated by '\n'  Stored as textfile ;</v>
      </c>
      <c r="AL21" s="16" t="str">
        <f t="shared" si="11"/>
        <v>insert into table db_custscience_interns.col_10_DB_CUSTBASE_PRODREFRESH_ods_url_t_distinct_values_table_stats select '10' as col_id, count (distinct CRT_TMST ) as distinct_values</v>
      </c>
      <c r="AO21" s="16" t="str">
        <f t="shared" si="6"/>
        <v>insert into table db_custscience_interns.SUMMARY_of_DB_CUSTBASE_PRODREFRESH_ods_url_t_distinct_values_table_stats select col_id, distinct_values from db_custscience_interns.col_10_DB_CUSTBASE_PRODREFRESH_ods_url_t_distinct_values_table_stats ;</v>
      </c>
      <c r="AQ21" s="212" t="s">
        <v>5537</v>
      </c>
      <c r="AR21" s="212">
        <v>9</v>
      </c>
      <c r="AS21" s="212">
        <v>45</v>
      </c>
      <c r="AU21" s="16" t="str">
        <f t="shared" si="7"/>
        <v>drop table db_custscience_interns.col_10_DB_CUSTBASE_PRODREFRESH_ods_url_t_distinct_values_table_stats;</v>
      </c>
      <c r="AW21" s="16" t="str">
        <f t="shared" si="12"/>
        <v>create table db_custscience_interns.col_10_DB_CUSTBASE_PRODREFRESH_ods_url_t_null_value_count_table_stats (col_id int, null_value_count bigint) Row format delimited Fields terminated by '\t' Lines terminated by '\n'  Stored as textfile ;</v>
      </c>
      <c r="AZ21" s="16" t="str">
        <f t="shared" si="13"/>
        <v xml:space="preserve">insert into table db_custscience_interns.col_10_DB_CUSTBASE_PRODREFRESH_ods_url_t_null_value_count_table_stats select '10' as col_id, count (url_key) as null_value_count where CRT_TMST  IS NULL </v>
      </c>
      <c r="BC21" s="16" t="str">
        <f t="shared" si="14"/>
        <v>insert into table db_custscience_interns.SUMMARY_of_DB_CUSTBASE_PRODREFRESH_ods_url_t_null_value_count_table_stats select col_id, null_value_count from db_custscience_interns.col_10_DB_CUSTBASE_PRODREFRESH_ods_url_t_null_value_count_table_stats ;</v>
      </c>
      <c r="BE21" s="212" t="s">
        <v>5843</v>
      </c>
      <c r="BF21" s="212">
        <v>9</v>
      </c>
      <c r="BG21" s="212">
        <v>67</v>
      </c>
      <c r="BI21" s="16" t="str">
        <f t="shared" si="15"/>
        <v>drop table db_custscience_interns.col_10_DB_CUSTBASE_PRODREFRESH_ods_url_t_null_value_count_table_stats ;</v>
      </c>
    </row>
    <row r="22" spans="1:61">
      <c r="A22" t="s">
        <v>5598</v>
      </c>
      <c r="B22" s="16" t="str">
        <f t="shared" si="0"/>
        <v>updt_tmst           string  </v>
      </c>
      <c r="C22" s="20">
        <f t="shared" si="8"/>
        <v>10</v>
      </c>
      <c r="D22" s="20">
        <f t="shared" si="9"/>
        <v>12</v>
      </c>
      <c r="E22" s="20"/>
      <c r="F22" s="20"/>
      <c r="G22" s="16" t="str">
        <f t="shared" si="1"/>
        <v>UPDT_TMST</v>
      </c>
      <c r="H22" s="16" t="str">
        <f t="shared" si="2"/>
        <v>        string  </v>
      </c>
      <c r="I22" s="246">
        <v>11</v>
      </c>
      <c r="J22" s="260">
        <f t="shared" si="3"/>
        <v>8314</v>
      </c>
      <c r="K22" s="260">
        <f t="shared" si="4"/>
        <v>1</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db_custscience_interns.col_11_DB_CUSTBASE_PRODREFRESH_ods_url_t_distinct_values_table_stats (col_id int, distinct_values bigint) Row format delimited Fields terminated by '\t' Lines terminated by '\n'  Stored as textfile ;</v>
      </c>
      <c r="AL22" s="16" t="str">
        <f t="shared" si="11"/>
        <v>insert into table db_custscience_interns.col_11_DB_CUSTBASE_PRODREFRESH_ods_url_t_distinct_values_table_stats select '11' as col_id, count (distinct UPDT_TMST) as distinct_values</v>
      </c>
      <c r="AO22" s="16" t="str">
        <f t="shared" si="6"/>
        <v>insert into table db_custscience_interns.SUMMARY_of_DB_CUSTBASE_PRODREFRESH_ods_url_t_distinct_values_table_stats select col_id, distinct_values from db_custscience_interns.col_11_DB_CUSTBASE_PRODREFRESH_ods_url_t_distinct_values_table_stats ;</v>
      </c>
      <c r="AQ22" s="212" t="s">
        <v>5844</v>
      </c>
      <c r="AR22" s="212">
        <v>10</v>
      </c>
      <c r="AS22" s="212">
        <v>8316</v>
      </c>
      <c r="AU22" s="16" t="str">
        <f t="shared" si="7"/>
        <v>drop table db_custscience_interns.col_11_DB_CUSTBASE_PRODREFRESH_ods_url_t_distinct_values_table_stats;</v>
      </c>
      <c r="AW22" s="16" t="str">
        <f t="shared" si="12"/>
        <v>create table db_custscience_interns.col_11_DB_CUSTBASE_PRODREFRESH_ods_url_t_null_value_count_table_stats (col_id int, null_value_count bigint) Row format delimited Fields terminated by '\t' Lines terminated by '\n'  Stored as textfile ;</v>
      </c>
      <c r="AZ22" s="16" t="str">
        <f t="shared" si="13"/>
        <v xml:space="preserve">insert into table db_custscience_interns.col_11_DB_CUSTBASE_PRODREFRESH_ods_url_t_null_value_count_table_stats select '11' as col_id, count (url_key) as null_value_count where UPDT_TMST IS NULL </v>
      </c>
      <c r="BC22" s="16" t="str">
        <f t="shared" si="14"/>
        <v>insert into table db_custscience_interns.SUMMARY_of_DB_CUSTBASE_PRODREFRESH_ods_url_t_null_value_count_table_stats select col_id, null_value_count from db_custscience_interns.col_11_DB_CUSTBASE_PRODREFRESH_ods_url_t_null_value_count_table_stats ;</v>
      </c>
      <c r="BE22" s="212" t="s">
        <v>5419</v>
      </c>
      <c r="BF22" s="212">
        <v>10</v>
      </c>
      <c r="BG22" s="212">
        <v>1</v>
      </c>
      <c r="BI22" s="16" t="str">
        <f t="shared" si="15"/>
        <v>drop table db_custscience_interns.col_11_DB_CUSTBASE_PRODREFRESH_ods_url_t_null_value_count_table_stats ;</v>
      </c>
    </row>
    <row r="23" spans="1:61">
      <c r="AL23" t="s">
        <v>4089</v>
      </c>
      <c r="AZ23" t="s">
        <v>4089</v>
      </c>
    </row>
    <row r="24" spans="1:61" ht="409.5">
      <c r="A24" s="262" t="s">
        <v>5845</v>
      </c>
    </row>
    <row r="25" spans="1:61">
      <c r="A25" s="263" t="s">
        <v>5540</v>
      </c>
    </row>
  </sheetData>
  <mergeCells count="5">
    <mergeCell ref="G1:J1"/>
    <mergeCell ref="H3:L3"/>
    <mergeCell ref="H4:L4"/>
    <mergeCell ref="H5:L5"/>
    <mergeCell ref="H6:L6"/>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5:J35"/>
  <sheetViews>
    <sheetView zoomScale="80" zoomScaleNormal="80" workbookViewId="0">
      <selection activeCell="J12" sqref="J12"/>
    </sheetView>
  </sheetViews>
  <sheetFormatPr defaultRowHeight="15"/>
  <cols>
    <col min="1" max="1" width="34.140625" bestFit="1" customWidth="1"/>
  </cols>
  <sheetData>
    <row r="5" spans="1:10">
      <c r="A5" s="60" t="s">
        <v>1788</v>
      </c>
    </row>
    <row r="8" spans="1:10">
      <c r="A8" s="3" t="s">
        <v>143</v>
      </c>
    </row>
    <row r="9" spans="1:10">
      <c r="A9" s="3" t="s">
        <v>1765</v>
      </c>
    </row>
    <row r="10" spans="1:10">
      <c r="A10" t="s">
        <v>2</v>
      </c>
    </row>
    <row r="11" spans="1:10" ht="30">
      <c r="A11" t="s">
        <v>215</v>
      </c>
      <c r="J11" s="1" t="s">
        <v>4488</v>
      </c>
    </row>
    <row r="12" spans="1:10">
      <c r="A12" s="3" t="s">
        <v>146</v>
      </c>
    </row>
    <row r="13" spans="1:10">
      <c r="A13" t="s">
        <v>2</v>
      </c>
    </row>
    <row r="14" spans="1:10">
      <c r="A14" t="s">
        <v>1766</v>
      </c>
    </row>
    <row r="15" spans="1:10">
      <c r="A15" t="s">
        <v>1767</v>
      </c>
    </row>
    <row r="16" spans="1:10">
      <c r="A16" t="s">
        <v>1768</v>
      </c>
    </row>
    <row r="17" spans="1:1">
      <c r="A17" t="s">
        <v>1769</v>
      </c>
    </row>
    <row r="18" spans="1:1">
      <c r="A18" t="s">
        <v>1770</v>
      </c>
    </row>
    <row r="19" spans="1:1">
      <c r="A19" t="s">
        <v>1771</v>
      </c>
    </row>
    <row r="20" spans="1:1">
      <c r="A20" s="61" t="s">
        <v>1772</v>
      </c>
    </row>
    <row r="21" spans="1:1">
      <c r="A21" t="s">
        <v>1773</v>
      </c>
    </row>
    <row r="22" spans="1:1">
      <c r="A22" t="s">
        <v>1774</v>
      </c>
    </row>
    <row r="23" spans="1:1">
      <c r="A23" t="s">
        <v>1775</v>
      </c>
    </row>
    <row r="24" spans="1:1">
      <c r="A24" t="s">
        <v>1776</v>
      </c>
    </row>
    <row r="25" spans="1:1">
      <c r="A25" t="s">
        <v>1777</v>
      </c>
    </row>
    <row r="26" spans="1:1">
      <c r="A26" t="s">
        <v>1778</v>
      </c>
    </row>
    <row r="27" spans="1:1">
      <c r="A27" t="s">
        <v>1779</v>
      </c>
    </row>
    <row r="28" spans="1:1">
      <c r="A28" t="s">
        <v>1780</v>
      </c>
    </row>
    <row r="29" spans="1:1">
      <c r="A29" t="s">
        <v>1781</v>
      </c>
    </row>
    <row r="30" spans="1:1">
      <c r="A30" t="s">
        <v>1782</v>
      </c>
    </row>
    <row r="31" spans="1:1">
      <c r="A31" t="s">
        <v>1783</v>
      </c>
    </row>
    <row r="32" spans="1:1">
      <c r="A32" t="s">
        <v>1784</v>
      </c>
    </row>
    <row r="33" spans="1:1">
      <c r="A33" t="s">
        <v>1785</v>
      </c>
    </row>
    <row r="34" spans="1:1">
      <c r="A34" t="s">
        <v>1786</v>
      </c>
    </row>
    <row r="35" spans="1:1">
      <c r="A35" t="s">
        <v>1787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99"/>
  </sheetPr>
  <dimension ref="A1:AA64"/>
  <sheetViews>
    <sheetView zoomScale="80" zoomScaleNormal="80" workbookViewId="0">
      <pane ySplit="5445" topLeftCell="A11" activePane="bottomLeft"/>
      <selection activeCell="J12" sqref="J12"/>
      <selection pane="bottomLeft" activeCell="J12" sqref="J12"/>
    </sheetView>
  </sheetViews>
  <sheetFormatPr defaultRowHeight="15"/>
  <cols>
    <col min="1" max="1" width="77.85546875" bestFit="1" customWidth="1"/>
    <col min="6" max="6" width="22.7109375" bestFit="1" customWidth="1"/>
    <col min="7" max="7" width="22" bestFit="1" customWidth="1"/>
    <col min="8" max="8" width="5.5703125" bestFit="1" customWidth="1"/>
    <col min="9" max="9" width="8" bestFit="1" customWidth="1"/>
    <col min="10" max="10" width="8" customWidth="1"/>
    <col min="11" max="11" width="72.85546875" customWidth="1"/>
  </cols>
  <sheetData>
    <row r="1" spans="1:27" ht="18.75">
      <c r="F1" s="473" t="str">
        <f>UPPER(G5)</f>
        <v xml:space="preserve">DATE_DIM </v>
      </c>
      <c r="G1" s="473"/>
      <c r="H1" s="473"/>
      <c r="I1" s="473"/>
      <c r="J1" s="208"/>
    </row>
    <row r="2" spans="1:27" ht="18.75">
      <c r="F2" s="6"/>
      <c r="I2" s="4"/>
      <c r="J2" s="4"/>
    </row>
    <row r="3" spans="1:27">
      <c r="F3" s="3" t="s">
        <v>87</v>
      </c>
      <c r="G3" s="475" t="s">
        <v>106</v>
      </c>
      <c r="H3" s="475"/>
      <c r="I3" s="475"/>
      <c r="J3" s="475"/>
      <c r="K3" s="475"/>
    </row>
    <row r="4" spans="1:27">
      <c r="F4" s="3" t="s">
        <v>88</v>
      </c>
      <c r="G4" s="474" t="str">
        <f>LEFT(G6,(FIND(".",G6)-1))</f>
        <v>DB_VENUS</v>
      </c>
      <c r="H4" s="474" t="e">
        <f>LEFT(H6,(FIND(".",H6)-1))</f>
        <v>#VALUE!</v>
      </c>
      <c r="I4" s="474" t="e">
        <f>LEFT(I6,(FIND(".",I6)-1))</f>
        <v>#VALUE!</v>
      </c>
      <c r="J4" s="474"/>
      <c r="K4" s="474" t="e">
        <f>LEFT(K6,(FIND(".",K6)-1))</f>
        <v>#VALUE!</v>
      </c>
    </row>
    <row r="5" spans="1:27">
      <c r="B5" s="9"/>
      <c r="F5" s="3" t="s">
        <v>89</v>
      </c>
      <c r="G5" s="474" t="str">
        <f>RIGHT(G6,(LEN(G6)-(FIND(".",G6))))</f>
        <v xml:space="preserve">date_dim </v>
      </c>
      <c r="H5" s="474" t="e">
        <f>RIGHT(H6,(LEN(H6)-(FIND(".",H6))))</f>
        <v>#VALUE!</v>
      </c>
      <c r="I5" s="474" t="e">
        <f>RIGHT(I6,(LEN(I6)-(FIND(".",I6))))</f>
        <v>#VALUE!</v>
      </c>
      <c r="J5" s="474"/>
      <c r="K5" s="474" t="e">
        <f>RIGHT(K6,(LEN(K6)-(FIND(".",K6))))</f>
        <v>#VALUE!</v>
      </c>
    </row>
    <row r="6" spans="1:27">
      <c r="F6" s="3" t="s">
        <v>90</v>
      </c>
      <c r="G6" s="65" t="s">
        <v>1831</v>
      </c>
      <c r="H6" s="37"/>
      <c r="I6" s="37"/>
      <c r="J6" s="37"/>
      <c r="K6" s="37"/>
    </row>
    <row r="7" spans="1:27" ht="15.75" thickBot="1">
      <c r="F7" s="3" t="s">
        <v>91</v>
      </c>
      <c r="G7" s="10">
        <v>42837</v>
      </c>
      <c r="H7" s="103"/>
      <c r="I7" s="4"/>
      <c r="J7" s="4"/>
      <c r="K7" s="12"/>
    </row>
    <row r="8" spans="1:27" ht="15.75" thickBot="1">
      <c r="F8" s="3" t="s">
        <v>92</v>
      </c>
      <c r="G8" s="13"/>
      <c r="H8" s="14"/>
      <c r="I8" s="4"/>
      <c r="J8" s="4"/>
    </row>
    <row r="9" spans="1:27">
      <c r="A9" s="3" t="s">
        <v>1789</v>
      </c>
      <c r="F9" s="15" t="s">
        <v>93</v>
      </c>
      <c r="G9" s="16"/>
      <c r="H9" s="16"/>
      <c r="I9" s="4"/>
      <c r="J9" s="4"/>
    </row>
    <row r="10" spans="1:27">
      <c r="A10" t="s">
        <v>2</v>
      </c>
      <c r="B10" s="3"/>
      <c r="I10" s="4"/>
      <c r="J10" s="4"/>
      <c r="W10" s="15" t="s">
        <v>2823</v>
      </c>
    </row>
    <row r="11" spans="1:27" ht="30.75" thickBot="1">
      <c r="A11" t="s">
        <v>3</v>
      </c>
      <c r="B11" s="33" t="s">
        <v>94</v>
      </c>
      <c r="C11" s="34" t="s">
        <v>95</v>
      </c>
      <c r="D11" s="34" t="s">
        <v>96</v>
      </c>
      <c r="E11" s="34"/>
      <c r="F11" s="17" t="s">
        <v>97</v>
      </c>
      <c r="G11" s="17" t="s">
        <v>98</v>
      </c>
      <c r="H11" s="18" t="s">
        <v>99</v>
      </c>
      <c r="I11" s="19" t="s">
        <v>100</v>
      </c>
      <c r="J11" s="19" t="s">
        <v>4488</v>
      </c>
      <c r="K11" s="17" t="s">
        <v>101</v>
      </c>
      <c r="W11" t="s">
        <v>2567</v>
      </c>
      <c r="X11" t="s">
        <v>2568</v>
      </c>
      <c r="Y11" t="s">
        <v>2569</v>
      </c>
    </row>
    <row r="12" spans="1:27" s="59" customFormat="1">
      <c r="A12" s="59" t="s">
        <v>1790</v>
      </c>
      <c r="B12" s="144" t="str">
        <f>TRIM(A12)</f>
        <v>dt_key int</v>
      </c>
      <c r="C12" s="145">
        <f>SEARCH(" ",B12)</f>
        <v>7</v>
      </c>
      <c r="D12" s="145">
        <f>IFERROR(SEARCH(" ",B12,C12+1),0)</f>
        <v>0</v>
      </c>
      <c r="E12" s="145"/>
      <c r="F12" s="62" t="str">
        <f>LEFT(B12,C12-1)</f>
        <v>dt_key</v>
      </c>
      <c r="G12" s="62" t="str">
        <f>TRIM(RIGHT(A12,LEN(A12) - (C12+1)))</f>
        <v>int</v>
      </c>
      <c r="H12" s="22">
        <v>1</v>
      </c>
      <c r="I12" s="23"/>
      <c r="J12" s="23"/>
      <c r="K12" s="143" t="str">
        <f>IFERROR(VLOOKUP(F12,Z:AA,2,FALSE),0)</f>
        <v>Primary key to the DATE_DIMtable  (From PDM)</v>
      </c>
      <c r="W12" s="59" t="s">
        <v>3194</v>
      </c>
      <c r="X12" s="59" t="s">
        <v>2842</v>
      </c>
      <c r="Y12" s="59" t="s">
        <v>3193</v>
      </c>
      <c r="Z12" s="144" t="str">
        <f t="shared" ref="Z12:Z14" si="0">TRIM(W12)</f>
        <v>DT_KEY</v>
      </c>
      <c r="AA12" s="144" t="str">
        <f>Y12&amp;" (From PDM)"</f>
        <v>Primary key to the DATE_DIMtable  (From PDM)</v>
      </c>
    </row>
    <row r="13" spans="1:27" s="59" customFormat="1" ht="30">
      <c r="A13" s="59" t="s">
        <v>1791</v>
      </c>
      <c r="B13" s="144" t="str">
        <f t="shared" ref="B13:B15" si="1">TRIM(A13)</f>
        <v>fis_dy_key int</v>
      </c>
      <c r="C13" s="145">
        <f t="shared" ref="C13:C15" si="2">SEARCH(" ",B13)</f>
        <v>11</v>
      </c>
      <c r="D13" s="145">
        <f t="shared" ref="D13:D15" si="3">IFERROR(SEARCH(" ",B13,C13+1),0)</f>
        <v>0</v>
      </c>
      <c r="E13" s="145"/>
      <c r="F13" s="36" t="str">
        <f t="shared" ref="F13:F15" si="4">LEFT(B13,C13-1)</f>
        <v>fis_dy_key</v>
      </c>
      <c r="G13" s="36" t="str">
        <f t="shared" ref="G13:G15" si="5">TRIM(RIGHT(A13,LEN(A13) - (C13+1)))</f>
        <v>int</v>
      </c>
      <c r="H13" s="26">
        <v>2</v>
      </c>
      <c r="I13" s="27"/>
      <c r="J13" s="27"/>
      <c r="K13" s="142" t="str">
        <f t="shared" ref="K13:K61" si="6">IFERROR(VLOOKUP(F13,Z:AA,2,FALSE),0)</f>
        <v>Venus 1 key day. Time key isan ''intelligent'' key constructedas follows: YYYYSQMMWWDD  (From PDM)</v>
      </c>
      <c r="W13" s="59" t="s">
        <v>3192</v>
      </c>
      <c r="X13" s="59" t="s">
        <v>2842</v>
      </c>
      <c r="Y13" s="59" t="s">
        <v>3191</v>
      </c>
      <c r="Z13" s="144" t="str">
        <f t="shared" si="0"/>
        <v>FIS_DY_KEY</v>
      </c>
      <c r="AA13" s="144" t="str">
        <f t="shared" ref="AA13:AA14" si="7">Y13&amp;" (From PDM)"</f>
        <v>Venus 1 key day. Time key isan ''intelligent'' key constructedas follows: YYYYSQMMWWDD  (From PDM)</v>
      </c>
    </row>
    <row r="14" spans="1:27" s="59" customFormat="1" ht="30">
      <c r="A14" s="59" t="s">
        <v>1792</v>
      </c>
      <c r="B14" s="144" t="str">
        <f t="shared" si="1"/>
        <v>wk_key int</v>
      </c>
      <c r="C14" s="145">
        <f t="shared" si="2"/>
        <v>7</v>
      </c>
      <c r="D14" s="145">
        <f t="shared" si="3"/>
        <v>0</v>
      </c>
      <c r="E14" s="145"/>
      <c r="F14" s="36" t="str">
        <f t="shared" si="4"/>
        <v>wk_key</v>
      </c>
      <c r="G14" s="36" t="str">
        <f t="shared" si="5"/>
        <v>int</v>
      </c>
      <c r="H14" s="29">
        <v>3</v>
      </c>
      <c r="I14" s="30"/>
      <c r="J14" s="30"/>
      <c r="K14" s="87" t="str">
        <f t="shared" si="6"/>
        <v>Venus 1 key week. Time keyis an ''intelligent'' keyconstructed as follows: YYYYSQMMWW  (From PDM)</v>
      </c>
      <c r="W14" s="59" t="s">
        <v>3190</v>
      </c>
      <c r="X14" s="59" t="s">
        <v>2842</v>
      </c>
      <c r="Y14" s="59" t="s">
        <v>3189</v>
      </c>
      <c r="Z14" s="144" t="str">
        <f t="shared" si="0"/>
        <v>WK_KEY</v>
      </c>
      <c r="AA14" s="144" t="str">
        <f t="shared" si="7"/>
        <v>Venus 1 key week. Time keyis an ''intelligent'' keyconstructed as follows: YYYYSQMMWW  (From PDM)</v>
      </c>
    </row>
    <row r="15" spans="1:27" s="59" customFormat="1" ht="30">
      <c r="A15" s="59" t="s">
        <v>1793</v>
      </c>
      <c r="B15" s="144" t="str">
        <f t="shared" si="1"/>
        <v>fis_seas_key int</v>
      </c>
      <c r="C15" s="145">
        <f t="shared" si="2"/>
        <v>13</v>
      </c>
      <c r="D15" s="145">
        <f t="shared" si="3"/>
        <v>0</v>
      </c>
      <c r="F15" s="36" t="str">
        <f t="shared" si="4"/>
        <v>fis_seas_key</v>
      </c>
      <c r="G15" s="36" t="str">
        <f t="shared" si="5"/>
        <v>int</v>
      </c>
      <c r="H15" s="26">
        <v>4</v>
      </c>
      <c r="I15" s="75"/>
      <c r="J15" s="75"/>
      <c r="K15" s="142" t="str">
        <f t="shared" si="6"/>
        <v>Venus 1 key half a year. Timekey is an ''intelligent'' keyconstructed as follows: YYYYS00000  (From PDM)</v>
      </c>
      <c r="W15" s="59" t="s">
        <v>3188</v>
      </c>
      <c r="X15" s="59" t="s">
        <v>2842</v>
      </c>
      <c r="Y15" s="59" t="s">
        <v>3187</v>
      </c>
      <c r="Z15" s="144" t="str">
        <f t="shared" ref="Z15:Z61" si="8">TRIM(W15)</f>
        <v>FIS_SEAS_KEY</v>
      </c>
      <c r="AA15" s="144" t="str">
        <f t="shared" ref="AA15:AA61" si="9">Y15&amp;" (From PDM)"</f>
        <v>Venus 1 key half a year. Timekey is an ''intelligent'' keyconstructed as follows: YYYYS00000  (From PDM)</v>
      </c>
    </row>
    <row r="16" spans="1:27" s="59" customFormat="1" ht="30">
      <c r="A16" s="59" t="s">
        <v>1794</v>
      </c>
      <c r="B16" s="144" t="str">
        <f t="shared" ref="B16:B61" si="10">TRIM(A16)</f>
        <v>fis_mo_key int</v>
      </c>
      <c r="C16" s="145">
        <f t="shared" ref="C16:C61" si="11">SEARCH(" ",B16)</f>
        <v>11</v>
      </c>
      <c r="D16" s="145">
        <f t="shared" ref="D16:D61" si="12">IFERROR(SEARCH(" ",B16,C16+1),0)</f>
        <v>0</v>
      </c>
      <c r="E16" s="59" t="s">
        <v>1832</v>
      </c>
      <c r="F16" s="36" t="str">
        <f t="shared" ref="F16:F61" si="13">LEFT(B16,C16-1)</f>
        <v>fis_mo_key</v>
      </c>
      <c r="G16" s="36" t="str">
        <f t="shared" ref="G16:G61" si="14">TRIM(RIGHT(A16,LEN(A16) - (C16+1)))</f>
        <v>int</v>
      </c>
      <c r="H16" s="26">
        <v>5</v>
      </c>
      <c r="K16" s="146" t="str">
        <f t="shared" si="6"/>
        <v>Venus 1 key month. Time keyis an ''intelligent'' keyconstructed as follows: YYYYSQMM  (From PDM)</v>
      </c>
      <c r="W16" s="59" t="s">
        <v>3186</v>
      </c>
      <c r="X16" s="59" t="s">
        <v>2842</v>
      </c>
      <c r="Y16" s="59" t="s">
        <v>3185</v>
      </c>
      <c r="Z16" s="144" t="str">
        <f t="shared" si="8"/>
        <v>FIS_MO_KEY</v>
      </c>
      <c r="AA16" s="144" t="str">
        <f t="shared" si="9"/>
        <v>Venus 1 key month. Time keyis an ''intelligent'' keyconstructed as follows: YYYYSQMM  (From PDM)</v>
      </c>
    </row>
    <row r="17" spans="1:27" s="59" customFormat="1" ht="30">
      <c r="A17" s="59" t="s">
        <v>1795</v>
      </c>
      <c r="B17" s="144" t="str">
        <f t="shared" si="10"/>
        <v>fis_qtr_key int</v>
      </c>
      <c r="C17" s="145">
        <f t="shared" si="11"/>
        <v>12</v>
      </c>
      <c r="D17" s="145">
        <f t="shared" si="12"/>
        <v>0</v>
      </c>
      <c r="E17" s="145"/>
      <c r="F17" s="36" t="str">
        <f t="shared" si="13"/>
        <v>fis_qtr_key</v>
      </c>
      <c r="G17" s="36" t="str">
        <f t="shared" si="14"/>
        <v>int</v>
      </c>
      <c r="H17" s="29">
        <v>6</v>
      </c>
      <c r="K17" s="146" t="str">
        <f t="shared" si="6"/>
        <v>Venus 1 key quater. Time keyis an ''intelligent'' keyconstructed as follows: YYYYSQ0000  (From PDM)</v>
      </c>
      <c r="W17" s="59" t="s">
        <v>3184</v>
      </c>
      <c r="X17" s="59" t="s">
        <v>2842</v>
      </c>
      <c r="Y17" s="59" t="s">
        <v>3183</v>
      </c>
      <c r="Z17" s="144" t="str">
        <f t="shared" si="8"/>
        <v>FIS_QTR_KEY</v>
      </c>
      <c r="AA17" s="144" t="str">
        <f t="shared" si="9"/>
        <v>Venus 1 key quater. Time keyis an ''intelligent'' keyconstructed as follows: YYYYSQ0000  (From PDM)</v>
      </c>
    </row>
    <row r="18" spans="1:27" s="59" customFormat="1" ht="30">
      <c r="A18" s="59" t="s">
        <v>1796</v>
      </c>
      <c r="B18" s="144" t="str">
        <f t="shared" si="10"/>
        <v>fis_yr_key int</v>
      </c>
      <c r="C18" s="145">
        <f t="shared" si="11"/>
        <v>11</v>
      </c>
      <c r="D18" s="145">
        <f t="shared" si="12"/>
        <v>0</v>
      </c>
      <c r="F18" s="36" t="str">
        <f t="shared" si="13"/>
        <v>fis_yr_key</v>
      </c>
      <c r="G18" s="36" t="str">
        <f t="shared" si="14"/>
        <v>int</v>
      </c>
      <c r="H18" s="26">
        <v>7</v>
      </c>
      <c r="K18" s="146" t="str">
        <f t="shared" si="6"/>
        <v>Venus 1 key year. Time key isan ''intelligent'' key constructedas follows: YYYY000000  (From PDM)</v>
      </c>
      <c r="W18" s="59" t="s">
        <v>3182</v>
      </c>
      <c r="X18" s="59" t="s">
        <v>2842</v>
      </c>
      <c r="Y18" s="59" t="s">
        <v>3181</v>
      </c>
      <c r="Z18" s="144" t="str">
        <f t="shared" si="8"/>
        <v>FIS_YR_KEY</v>
      </c>
      <c r="AA18" s="144" t="str">
        <f t="shared" si="9"/>
        <v>Venus 1 key year. Time key isan ''intelligent'' key constructedas follows: YYYY000000  (From PDM)</v>
      </c>
    </row>
    <row r="19" spans="1:27" s="59" customFormat="1" ht="30">
      <c r="A19" s="59" t="s">
        <v>1797</v>
      </c>
      <c r="B19" s="144" t="str">
        <f t="shared" si="10"/>
        <v>this_cal_dt string</v>
      </c>
      <c r="C19" s="145">
        <f t="shared" si="11"/>
        <v>12</v>
      </c>
      <c r="D19" s="145">
        <f t="shared" si="12"/>
        <v>0</v>
      </c>
      <c r="E19" s="145"/>
      <c r="F19" s="36" t="str">
        <f t="shared" si="13"/>
        <v>this_cal_dt</v>
      </c>
      <c r="G19" s="36" t="str">
        <f t="shared" si="14"/>
        <v>string</v>
      </c>
      <c r="H19" s="26">
        <v>8</v>
      </c>
      <c r="K19" s="146" t="str">
        <f t="shared" si="6"/>
        <v>Date Display format mask onreporting MM/DD/YYYY.Stored in database naturally  (From PDM)</v>
      </c>
      <c r="W19" s="59" t="s">
        <v>3180</v>
      </c>
      <c r="X19" s="59" t="s">
        <v>2825</v>
      </c>
      <c r="Y19" s="59" t="s">
        <v>3179</v>
      </c>
      <c r="Z19" s="144" t="str">
        <f t="shared" si="8"/>
        <v>THIS_CAL_DT</v>
      </c>
      <c r="AA19" s="144" t="str">
        <f t="shared" si="9"/>
        <v>Date Display format mask onreporting MM/DD/YYYY.Stored in database naturally  (From PDM)</v>
      </c>
    </row>
    <row r="20" spans="1:27" s="59" customFormat="1">
      <c r="A20" s="59" t="s">
        <v>1282</v>
      </c>
      <c r="B20" s="144" t="str">
        <f t="shared" si="10"/>
        <v>dy_of_wk_desc string</v>
      </c>
      <c r="C20" s="145">
        <f t="shared" si="11"/>
        <v>14</v>
      </c>
      <c r="D20" s="145">
        <f t="shared" si="12"/>
        <v>0</v>
      </c>
      <c r="E20" s="145"/>
      <c r="F20" s="36" t="str">
        <f t="shared" si="13"/>
        <v>dy_of_wk_desc</v>
      </c>
      <c r="G20" s="36" t="str">
        <f t="shared" si="14"/>
        <v>string</v>
      </c>
      <c r="H20" s="29">
        <v>9</v>
      </c>
      <c r="K20" s="146" t="str">
        <f t="shared" si="6"/>
        <v>Day of Week Description ieThursday  (From PDM)</v>
      </c>
      <c r="W20" s="59" t="s">
        <v>2840</v>
      </c>
      <c r="X20" s="59" t="s">
        <v>2825</v>
      </c>
      <c r="Y20" s="59" t="s">
        <v>3178</v>
      </c>
      <c r="Z20" s="144" t="str">
        <f t="shared" si="8"/>
        <v>DY_OF_WK_DESC</v>
      </c>
      <c r="AA20" s="144" t="str">
        <f t="shared" si="9"/>
        <v>Day of Week Description ieThursday  (From PDM)</v>
      </c>
    </row>
    <row r="21" spans="1:27" s="59" customFormat="1">
      <c r="A21" s="59" t="s">
        <v>1798</v>
      </c>
      <c r="B21" s="144" t="str">
        <f t="shared" si="10"/>
        <v>dy_of_wk_nbr int</v>
      </c>
      <c r="C21" s="145">
        <f t="shared" si="11"/>
        <v>13</v>
      </c>
      <c r="D21" s="145">
        <f t="shared" si="12"/>
        <v>0</v>
      </c>
      <c r="F21" s="36" t="str">
        <f t="shared" si="13"/>
        <v>dy_of_wk_nbr</v>
      </c>
      <c r="G21" s="36" t="str">
        <f t="shared" si="14"/>
        <v>int</v>
      </c>
      <c r="H21" s="26">
        <v>10</v>
      </c>
      <c r="K21" s="146" t="str">
        <f t="shared" si="6"/>
        <v>Day of Week number Sundayis day 1 Saturday is day 7  (From PDM)</v>
      </c>
      <c r="W21" s="59" t="s">
        <v>3177</v>
      </c>
      <c r="X21" s="59" t="s">
        <v>2842</v>
      </c>
      <c r="Y21" s="59" t="s">
        <v>3176</v>
      </c>
      <c r="Z21" s="144" t="str">
        <f t="shared" si="8"/>
        <v>DY_OF_WK_NBR</v>
      </c>
      <c r="AA21" s="144" t="str">
        <f t="shared" si="9"/>
        <v>Day of Week number Sundayis day 1 Saturday is day 7  (From PDM)</v>
      </c>
    </row>
    <row r="22" spans="1:27" s="59" customFormat="1" ht="30">
      <c r="A22" s="59" t="s">
        <v>1799</v>
      </c>
      <c r="B22" s="144" t="str">
        <f t="shared" si="10"/>
        <v>fis_dy_in_wk_nbr int</v>
      </c>
      <c r="C22" s="145">
        <f t="shared" si="11"/>
        <v>17</v>
      </c>
      <c r="D22" s="145">
        <f t="shared" si="12"/>
        <v>0</v>
      </c>
      <c r="E22" s="145"/>
      <c r="F22" s="36" t="str">
        <f t="shared" si="13"/>
        <v>fis_dy_in_wk_nbr</v>
      </c>
      <c r="G22" s="36" t="str">
        <f t="shared" si="14"/>
        <v>int</v>
      </c>
      <c r="H22" s="26">
        <v>11</v>
      </c>
      <c r="K22" s="146" t="str">
        <f t="shared" si="6"/>
        <v>Day of Week number asdefined by Corporate Sundayis day 1 Saturday is day 7  (From PDM)</v>
      </c>
      <c r="W22" s="59" t="s">
        <v>3175</v>
      </c>
      <c r="X22" s="59" t="s">
        <v>2842</v>
      </c>
      <c r="Y22" s="59" t="s">
        <v>3174</v>
      </c>
      <c r="Z22" s="144" t="str">
        <f t="shared" si="8"/>
        <v>FIS_DY_IN_WK_NBR</v>
      </c>
      <c r="AA22" s="144" t="str">
        <f t="shared" si="9"/>
        <v>Day of Week number asdefined by Corporate Sundayis day 1 Saturday is day 7  (From PDM)</v>
      </c>
    </row>
    <row r="23" spans="1:27" s="59" customFormat="1" ht="30">
      <c r="A23" s="59" t="s">
        <v>1800</v>
      </c>
      <c r="B23" s="144" t="str">
        <f t="shared" si="10"/>
        <v>fis_dy_in_mo_nbr int</v>
      </c>
      <c r="C23" s="145">
        <f t="shared" si="11"/>
        <v>17</v>
      </c>
      <c r="D23" s="145">
        <f t="shared" si="12"/>
        <v>0</v>
      </c>
      <c r="E23" s="145"/>
      <c r="F23" s="36" t="str">
        <f t="shared" si="13"/>
        <v>fis_dy_in_mo_nbr</v>
      </c>
      <c r="G23" s="36" t="str">
        <f t="shared" si="14"/>
        <v>int</v>
      </c>
      <c r="H23" s="29">
        <v>12</v>
      </c>
      <c r="K23" s="146" t="str">
        <f t="shared" si="6"/>
        <v>Numeric day number in thefiscal month Fiscal Month defined as 4, 4, 5  (From PDM)</v>
      </c>
      <c r="W23" s="59" t="s">
        <v>3173</v>
      </c>
      <c r="X23" s="59" t="s">
        <v>2842</v>
      </c>
      <c r="Y23" s="59" t="s">
        <v>3172</v>
      </c>
      <c r="Z23" s="144" t="str">
        <f t="shared" si="8"/>
        <v>FIS_DY_IN_MO_NBR</v>
      </c>
      <c r="AA23" s="144" t="str">
        <f t="shared" si="9"/>
        <v>Numeric day number in thefiscal month Fiscal Month defined as 4, 4, 5  (From PDM)</v>
      </c>
    </row>
    <row r="24" spans="1:27" s="59" customFormat="1" ht="30">
      <c r="A24" s="59" t="s">
        <v>1801</v>
      </c>
      <c r="B24" s="144" t="str">
        <f t="shared" si="10"/>
        <v>fis_dy_in_qtr_nbr int</v>
      </c>
      <c r="C24" s="145">
        <f t="shared" si="11"/>
        <v>18</v>
      </c>
      <c r="D24" s="145">
        <f t="shared" si="12"/>
        <v>0</v>
      </c>
      <c r="F24" s="36" t="str">
        <f t="shared" si="13"/>
        <v>fis_dy_in_qtr_nbr</v>
      </c>
      <c r="G24" s="36" t="str">
        <f t="shared" si="14"/>
        <v>int</v>
      </c>
      <c r="H24" s="26">
        <v>13</v>
      </c>
      <c r="K24" s="146" t="str">
        <f t="shared" si="6"/>
        <v>Numeric day number in thefiscal Quater Fiscal Quater defined as 13 weeks  (From PDM)</v>
      </c>
      <c r="W24" s="59" t="s">
        <v>3171</v>
      </c>
      <c r="X24" s="59" t="s">
        <v>2842</v>
      </c>
      <c r="Y24" s="59" t="s">
        <v>3170</v>
      </c>
      <c r="Z24" s="144" t="str">
        <f t="shared" si="8"/>
        <v>FIS_DY_IN_QTR_NBR</v>
      </c>
      <c r="AA24" s="144" t="str">
        <f t="shared" si="9"/>
        <v>Numeric day number in thefiscal Quater Fiscal Quater defined as 13 weeks  (From PDM)</v>
      </c>
    </row>
    <row r="25" spans="1:27" s="59" customFormat="1" ht="30">
      <c r="A25" s="59" t="s">
        <v>1802</v>
      </c>
      <c r="B25" s="144" t="str">
        <f t="shared" si="10"/>
        <v>fis_dy_in_seas_nbr int</v>
      </c>
      <c r="C25" s="145">
        <f t="shared" si="11"/>
        <v>19</v>
      </c>
      <c r="D25" s="145">
        <f t="shared" si="12"/>
        <v>0</v>
      </c>
      <c r="E25" s="145"/>
      <c r="F25" s="36" t="str">
        <f t="shared" si="13"/>
        <v>fis_dy_in_seas_nbr</v>
      </c>
      <c r="G25" s="36" t="str">
        <f t="shared" si="14"/>
        <v>int</v>
      </c>
      <c r="H25" s="26">
        <v>14</v>
      </c>
      <c r="K25" s="146" t="str">
        <f t="shared" si="6"/>
        <v>Numeric day number in thefiscal season Fiscal Season defined as 26 Weeks  (From PDM)</v>
      </c>
      <c r="W25" s="59" t="s">
        <v>3169</v>
      </c>
      <c r="X25" s="59" t="s">
        <v>2842</v>
      </c>
      <c r="Y25" s="59" t="s">
        <v>3168</v>
      </c>
      <c r="Z25" s="144" t="str">
        <f t="shared" si="8"/>
        <v>FIS_DY_IN_SEAS_NBR</v>
      </c>
      <c r="AA25" s="144" t="str">
        <f t="shared" si="9"/>
        <v>Numeric day number in thefiscal season Fiscal Season defined as 26 Weeks  (From PDM)</v>
      </c>
    </row>
    <row r="26" spans="1:27" s="59" customFormat="1">
      <c r="A26" s="59" t="s">
        <v>1803</v>
      </c>
      <c r="B26" s="144" t="str">
        <f t="shared" si="10"/>
        <v>cal_dy_in_mo_nbr int</v>
      </c>
      <c r="C26" s="145">
        <f t="shared" si="11"/>
        <v>17</v>
      </c>
      <c r="D26" s="145">
        <f t="shared" si="12"/>
        <v>0</v>
      </c>
      <c r="E26" s="145"/>
      <c r="F26" s="36" t="str">
        <f t="shared" si="13"/>
        <v>cal_dy_in_mo_nbr</v>
      </c>
      <c r="G26" s="36" t="str">
        <f t="shared" si="14"/>
        <v>int</v>
      </c>
      <c r="H26" s="29">
        <v>15</v>
      </c>
      <c r="K26" s="146" t="str">
        <f t="shared" si="6"/>
        <v>Calendar day of the CalendarMonth  (From PDM)</v>
      </c>
      <c r="W26" s="59" t="s">
        <v>3167</v>
      </c>
      <c r="X26" s="59" t="s">
        <v>2842</v>
      </c>
      <c r="Y26" s="59" t="s">
        <v>3166</v>
      </c>
      <c r="Z26" s="144" t="str">
        <f t="shared" si="8"/>
        <v>CAL_DY_IN_MO_NBR</v>
      </c>
      <c r="AA26" s="144" t="str">
        <f t="shared" si="9"/>
        <v>Calendar day of the CalendarMonth  (From PDM)</v>
      </c>
    </row>
    <row r="27" spans="1:27" s="59" customFormat="1">
      <c r="A27" s="59" t="s">
        <v>1804</v>
      </c>
      <c r="B27" s="144" t="str">
        <f t="shared" si="10"/>
        <v>cal_lst_dy_in_mo_nbr int</v>
      </c>
      <c r="C27" s="145">
        <f t="shared" si="11"/>
        <v>21</v>
      </c>
      <c r="D27" s="145">
        <f t="shared" si="12"/>
        <v>0</v>
      </c>
      <c r="F27" s="36" t="str">
        <f t="shared" si="13"/>
        <v>cal_lst_dy_in_mo_nbr</v>
      </c>
      <c r="G27" s="36" t="str">
        <f t="shared" si="14"/>
        <v>int</v>
      </c>
      <c r="H27" s="26">
        <v>16</v>
      </c>
      <c r="K27" s="146" t="str">
        <f t="shared" si="6"/>
        <v>Last Calendar day of theCalendar Month  (From PDM)</v>
      </c>
      <c r="W27" s="59" t="s">
        <v>3165</v>
      </c>
      <c r="X27" s="59" t="s">
        <v>2842</v>
      </c>
      <c r="Y27" s="59" t="s">
        <v>3164</v>
      </c>
      <c r="Z27" s="144" t="str">
        <f t="shared" si="8"/>
        <v>CAL_LST_DY_IN_MO_NBR</v>
      </c>
      <c r="AA27" s="144" t="str">
        <f t="shared" si="9"/>
        <v>Last Calendar day of theCalendar Month  (From PDM)</v>
      </c>
    </row>
    <row r="28" spans="1:27" s="59" customFormat="1" ht="30">
      <c r="A28" s="59" t="s">
        <v>1805</v>
      </c>
      <c r="B28" s="144" t="str">
        <f t="shared" si="10"/>
        <v>cal_dy_in_qtr_nbr int</v>
      </c>
      <c r="C28" s="145">
        <f t="shared" si="11"/>
        <v>18</v>
      </c>
      <c r="D28" s="145">
        <f t="shared" si="12"/>
        <v>0</v>
      </c>
      <c r="E28" s="145"/>
      <c r="F28" s="36" t="str">
        <f t="shared" si="13"/>
        <v>cal_dy_in_qtr_nbr</v>
      </c>
      <c r="G28" s="36" t="str">
        <f t="shared" si="14"/>
        <v>int</v>
      </c>
      <c r="H28" s="26">
        <v>17</v>
      </c>
      <c r="K28" s="146" t="str">
        <f t="shared" si="6"/>
        <v>Number of calendar days ofthe Calendar Quarter. Gregorian Calendar Quarterdefined as 3 Calendar months';  (From PDM)</v>
      </c>
      <c r="W28" s="59" t="s">
        <v>3163</v>
      </c>
      <c r="X28" s="59" t="s">
        <v>2842</v>
      </c>
      <c r="Y28" s="59" t="s">
        <v>3162</v>
      </c>
      <c r="Z28" s="144" t="str">
        <f t="shared" si="8"/>
        <v>CAL_DY_IN_QTR_NBR</v>
      </c>
      <c r="AA28" s="144" t="str">
        <f t="shared" si="9"/>
        <v>Number of calendar days ofthe Calendar Quarter. Gregorian Calendar Quarterdefined as 3 Calendar months';  (From PDM)</v>
      </c>
    </row>
    <row r="29" spans="1:27" s="59" customFormat="1" ht="30">
      <c r="A29" s="59" t="s">
        <v>1806</v>
      </c>
      <c r="B29" s="144" t="str">
        <f t="shared" si="10"/>
        <v>cal_dy_in_yr int</v>
      </c>
      <c r="C29" s="145">
        <f t="shared" si="11"/>
        <v>13</v>
      </c>
      <c r="D29" s="145">
        <f t="shared" si="12"/>
        <v>0</v>
      </c>
      <c r="E29" s="145"/>
      <c r="F29" s="36" t="str">
        <f t="shared" si="13"/>
        <v>cal_dy_in_yr</v>
      </c>
      <c r="G29" s="36" t="str">
        <f t="shared" si="14"/>
        <v>int</v>
      </c>
      <c r="H29" s="29">
        <v>18</v>
      </c>
      <c r="K29" s="146" t="str">
        <f t="shared" si="6"/>
        <v>Number of calendar days ofthe Calendar Year. GregorianCalendar Year defined as 12 Calendar months from January to December  (From PDM)</v>
      </c>
      <c r="W29" s="59" t="s">
        <v>3161</v>
      </c>
      <c r="X29" s="59" t="s">
        <v>2842</v>
      </c>
      <c r="Y29" s="59" t="s">
        <v>3160</v>
      </c>
      <c r="Z29" s="144" t="str">
        <f t="shared" si="8"/>
        <v>CAL_DY_IN_YR</v>
      </c>
      <c r="AA29" s="144" t="str">
        <f t="shared" si="9"/>
        <v>Number of calendar days ofthe Calendar Year. GregorianCalendar Year defined as 12 Calendar months from January to December  (From PDM)</v>
      </c>
    </row>
    <row r="30" spans="1:27" s="59" customFormat="1">
      <c r="A30" s="59" t="s">
        <v>1291</v>
      </c>
      <c r="B30" s="144" t="str">
        <f t="shared" si="10"/>
        <v>fis_wk_desc string</v>
      </c>
      <c r="C30" s="145">
        <f t="shared" si="11"/>
        <v>12</v>
      </c>
      <c r="D30" s="145">
        <f t="shared" si="12"/>
        <v>0</v>
      </c>
      <c r="F30" s="36" t="str">
        <f t="shared" si="13"/>
        <v>fis_wk_desc</v>
      </c>
      <c r="G30" s="36" t="str">
        <f t="shared" si="14"/>
        <v>string</v>
      </c>
      <c r="H30" s="26">
        <v>19</v>
      </c>
      <c r="K30" s="146" t="str">
        <f t="shared" si="6"/>
        <v>Fiscal week descripton withYear  (From PDM)</v>
      </c>
      <c r="W30" s="59" t="s">
        <v>2984</v>
      </c>
      <c r="X30" s="59" t="s">
        <v>2825</v>
      </c>
      <c r="Y30" s="59" t="s">
        <v>3159</v>
      </c>
      <c r="Z30" s="144" t="str">
        <f t="shared" si="8"/>
        <v>FIS_WK_DESC</v>
      </c>
      <c r="AA30" s="144" t="str">
        <f t="shared" si="9"/>
        <v>Fiscal week descripton withYear  (From PDM)</v>
      </c>
    </row>
    <row r="31" spans="1:27" s="59" customFormat="1">
      <c r="A31" s="59" t="s">
        <v>1807</v>
      </c>
      <c r="B31" s="144" t="str">
        <f t="shared" si="10"/>
        <v>cal_wk_of_mo_nbr int</v>
      </c>
      <c r="C31" s="145">
        <f t="shared" si="11"/>
        <v>17</v>
      </c>
      <c r="D31" s="145">
        <f t="shared" si="12"/>
        <v>0</v>
      </c>
      <c r="E31" s="145"/>
      <c r="F31" s="36" t="str">
        <f t="shared" si="13"/>
        <v>cal_wk_of_mo_nbr</v>
      </c>
      <c r="G31" s="36" t="str">
        <f t="shared" si="14"/>
        <v>int</v>
      </c>
      <c r="H31" s="26">
        <v>20</v>
      </c>
      <c r="K31" s="146" t="str">
        <f t="shared" si="6"/>
        <v>Calendar week number in Gregorian Month, 1 to 5  (From PDM)</v>
      </c>
      <c r="W31" s="59" t="s">
        <v>3158</v>
      </c>
      <c r="X31" s="59" t="s">
        <v>2842</v>
      </c>
      <c r="Y31" s="59" t="s">
        <v>3157</v>
      </c>
      <c r="Z31" s="144" t="str">
        <f t="shared" si="8"/>
        <v>CAL_WK_OF_MO_NBR</v>
      </c>
      <c r="AA31" s="144" t="str">
        <f t="shared" si="9"/>
        <v>Calendar week number in Gregorian Month, 1 to 5  (From PDM)</v>
      </c>
    </row>
    <row r="32" spans="1:27" s="59" customFormat="1">
      <c r="A32" s="59" t="s">
        <v>1808</v>
      </c>
      <c r="B32" s="144" t="str">
        <f t="shared" si="10"/>
        <v>cal_wk_of_yr_nbr int</v>
      </c>
      <c r="C32" s="145">
        <f t="shared" si="11"/>
        <v>17</v>
      </c>
      <c r="D32" s="145">
        <f t="shared" si="12"/>
        <v>0</v>
      </c>
      <c r="E32" s="145"/>
      <c r="F32" s="36" t="str">
        <f t="shared" si="13"/>
        <v>cal_wk_of_yr_nbr</v>
      </c>
      <c r="G32" s="36" t="str">
        <f t="shared" si="14"/>
        <v>int</v>
      </c>
      <c r="H32" s="29">
        <v>21</v>
      </c>
      <c r="K32" s="146" t="str">
        <f t="shared" si="6"/>
        <v>Calendar week number in Gregorian year, 1 to 52  (From PDM)</v>
      </c>
      <c r="W32" s="59" t="s">
        <v>3156</v>
      </c>
      <c r="X32" s="59" t="s">
        <v>2842</v>
      </c>
      <c r="Y32" s="59" t="s">
        <v>3155</v>
      </c>
      <c r="Z32" s="144" t="str">
        <f t="shared" si="8"/>
        <v>CAL_WK_OF_YR_NBR</v>
      </c>
      <c r="AA32" s="144" t="str">
        <f t="shared" si="9"/>
        <v>Calendar week number in Gregorian year, 1 to 52  (From PDM)</v>
      </c>
    </row>
    <row r="33" spans="1:27" s="59" customFormat="1">
      <c r="A33" s="59" t="s">
        <v>1309</v>
      </c>
      <c r="B33" s="144" t="str">
        <f t="shared" si="10"/>
        <v>fis_wk_in_mo_nbr int</v>
      </c>
      <c r="C33" s="145">
        <f t="shared" si="11"/>
        <v>17</v>
      </c>
      <c r="D33" s="145">
        <f t="shared" si="12"/>
        <v>0</v>
      </c>
      <c r="F33" s="36" t="str">
        <f t="shared" si="13"/>
        <v>fis_wk_in_mo_nbr</v>
      </c>
      <c r="G33" s="36" t="str">
        <f t="shared" si="14"/>
        <v>int</v>
      </c>
      <c r="H33" s="26">
        <v>22</v>
      </c>
      <c r="K33" s="146" t="str">
        <f t="shared" si="6"/>
        <v>Fiscal Week number in Fiscal Month, 1 to 5  (From PDM)</v>
      </c>
      <c r="W33" s="59" t="s">
        <v>2949</v>
      </c>
      <c r="X33" s="59" t="s">
        <v>2842</v>
      </c>
      <c r="Y33" s="59" t="s">
        <v>3154</v>
      </c>
      <c r="Z33" s="144" t="str">
        <f t="shared" si="8"/>
        <v>FIS_WK_IN_MO_NBR</v>
      </c>
      <c r="AA33" s="144" t="str">
        <f t="shared" si="9"/>
        <v>Fiscal Week number in Fiscal Month, 1 to 5  (From PDM)</v>
      </c>
    </row>
    <row r="34" spans="1:27" s="59" customFormat="1">
      <c r="A34" s="59" t="s">
        <v>1310</v>
      </c>
      <c r="B34" s="144" t="str">
        <f t="shared" si="10"/>
        <v>fis_wk_in_qtr_nbr int</v>
      </c>
      <c r="C34" s="145">
        <f t="shared" si="11"/>
        <v>18</v>
      </c>
      <c r="D34" s="145">
        <f t="shared" si="12"/>
        <v>0</v>
      </c>
      <c r="E34" s="145"/>
      <c r="F34" s="36" t="str">
        <f t="shared" si="13"/>
        <v>fis_wk_in_qtr_nbr</v>
      </c>
      <c r="G34" s="36" t="str">
        <f t="shared" si="14"/>
        <v>int</v>
      </c>
      <c r="H34" s="26">
        <v>23</v>
      </c>
      <c r="K34" s="146" t="str">
        <f t="shared" si="6"/>
        <v>Fiscal Week number in Fiscal Quater, 1 to 13  (From PDM)</v>
      </c>
      <c r="W34" s="59" t="s">
        <v>2947</v>
      </c>
      <c r="X34" s="59" t="s">
        <v>2842</v>
      </c>
      <c r="Y34" s="59" t="s">
        <v>3153</v>
      </c>
      <c r="Z34" s="144" t="str">
        <f t="shared" si="8"/>
        <v>FIS_WK_IN_QTR_NBR</v>
      </c>
      <c r="AA34" s="144" t="str">
        <f t="shared" si="9"/>
        <v>Fiscal Week number in Fiscal Quater, 1 to 13  (From PDM)</v>
      </c>
    </row>
    <row r="35" spans="1:27" s="59" customFormat="1">
      <c r="A35" s="59" t="s">
        <v>1809</v>
      </c>
      <c r="B35" s="144" t="str">
        <f t="shared" si="10"/>
        <v>fis_wk_in_yr_nbr int</v>
      </c>
      <c r="C35" s="145">
        <f t="shared" si="11"/>
        <v>17</v>
      </c>
      <c r="D35" s="145">
        <f t="shared" si="12"/>
        <v>0</v>
      </c>
      <c r="E35" s="145"/>
      <c r="F35" s="36" t="str">
        <f t="shared" si="13"/>
        <v>fis_wk_in_yr_nbr</v>
      </c>
      <c r="G35" s="36" t="str">
        <f t="shared" si="14"/>
        <v>int</v>
      </c>
      <c r="H35" s="29">
        <v>24</v>
      </c>
      <c r="K35" s="146" t="str">
        <f t="shared" si="6"/>
        <v>Fiscal week number in Fiscal year, 1 to 52  (From PDM)</v>
      </c>
      <c r="W35" s="59" t="s">
        <v>3152</v>
      </c>
      <c r="X35" s="59" t="s">
        <v>2842</v>
      </c>
      <c r="Y35" s="59" t="s">
        <v>3151</v>
      </c>
      <c r="Z35" s="144" t="str">
        <f t="shared" si="8"/>
        <v>FIS_WK_IN_YR_NBR</v>
      </c>
      <c r="AA35" s="144" t="str">
        <f t="shared" si="9"/>
        <v>Fiscal week number in Fiscal year, 1 to 52  (From PDM)</v>
      </c>
    </row>
    <row r="36" spans="1:27" s="59" customFormat="1">
      <c r="A36" s="59" t="s">
        <v>1810</v>
      </c>
      <c r="B36" s="144" t="str">
        <f t="shared" si="10"/>
        <v>fis_wk_in_seas_nbr int</v>
      </c>
      <c r="C36" s="145">
        <f t="shared" si="11"/>
        <v>19</v>
      </c>
      <c r="D36" s="145">
        <f t="shared" si="12"/>
        <v>0</v>
      </c>
      <c r="F36" s="36" t="str">
        <f t="shared" si="13"/>
        <v>fis_wk_in_seas_nbr</v>
      </c>
      <c r="G36" s="36" t="str">
        <f t="shared" si="14"/>
        <v>int</v>
      </c>
      <c r="H36" s="26">
        <v>25</v>
      </c>
      <c r="K36" s="146" t="str">
        <f t="shared" si="6"/>
        <v>Fiscal week number in Fiscal season, 1 to 26  (From PDM)</v>
      </c>
      <c r="W36" s="59" t="s">
        <v>3150</v>
      </c>
      <c r="X36" s="59" t="s">
        <v>2842</v>
      </c>
      <c r="Y36" s="59" t="s">
        <v>3149</v>
      </c>
      <c r="Z36" s="144" t="str">
        <f t="shared" si="8"/>
        <v>FIS_WK_IN_SEAS_NBR</v>
      </c>
      <c r="AA36" s="144" t="str">
        <f t="shared" si="9"/>
        <v>Fiscal week number in Fiscal season, 1 to 26  (From PDM)</v>
      </c>
    </row>
    <row r="37" spans="1:27" s="59" customFormat="1">
      <c r="A37" s="59" t="s">
        <v>1811</v>
      </c>
      <c r="B37" s="144" t="str">
        <f t="shared" si="10"/>
        <v>cal_wk_end_dt string</v>
      </c>
      <c r="C37" s="145">
        <f t="shared" si="11"/>
        <v>14</v>
      </c>
      <c r="D37" s="145">
        <f t="shared" si="12"/>
        <v>0</v>
      </c>
      <c r="E37" s="145"/>
      <c r="F37" s="36" t="str">
        <f t="shared" si="13"/>
        <v>cal_wk_end_dt</v>
      </c>
      <c r="G37" s="36" t="str">
        <f t="shared" si="14"/>
        <v>string</v>
      </c>
      <c r="H37" s="26">
        <v>26</v>
      </c>
      <c r="K37" s="146" t="str">
        <f t="shared" si="6"/>
        <v>Date display of the last day ofthe week  (From PDM)</v>
      </c>
      <c r="W37" s="59" t="s">
        <v>3148</v>
      </c>
      <c r="X37" s="59" t="s">
        <v>2825</v>
      </c>
      <c r="Y37" s="59" t="s">
        <v>3147</v>
      </c>
      <c r="Z37" s="144" t="str">
        <f t="shared" si="8"/>
        <v>CAL_WK_END_DT</v>
      </c>
      <c r="AA37" s="144" t="str">
        <f t="shared" si="9"/>
        <v>Date display of the last day ofthe week  (From PDM)</v>
      </c>
    </row>
    <row r="38" spans="1:27" s="59" customFormat="1">
      <c r="A38" s="59" t="s">
        <v>1325</v>
      </c>
      <c r="B38" s="144" t="str">
        <f t="shared" si="10"/>
        <v>fis_mo_desc string</v>
      </c>
      <c r="C38" s="145">
        <f t="shared" si="11"/>
        <v>12</v>
      </c>
      <c r="D38" s="145">
        <f t="shared" si="12"/>
        <v>0</v>
      </c>
      <c r="E38" s="145"/>
      <c r="F38" s="36" t="str">
        <f t="shared" si="13"/>
        <v>fis_mo_desc</v>
      </c>
      <c r="G38" s="36" t="str">
        <f t="shared" si="14"/>
        <v>string</v>
      </c>
      <c r="H38" s="29">
        <v>27</v>
      </c>
      <c r="K38" s="146" t="str">
        <f t="shared" si="6"/>
        <v>Fiscal Month Description,including year  (From PDM)</v>
      </c>
      <c r="W38" s="59" t="s">
        <v>2917</v>
      </c>
      <c r="X38" s="59" t="s">
        <v>2825</v>
      </c>
      <c r="Y38" s="59" t="s">
        <v>3146</v>
      </c>
      <c r="Z38" s="144" t="str">
        <f t="shared" si="8"/>
        <v>FIS_MO_DESC</v>
      </c>
      <c r="AA38" s="144" t="str">
        <f t="shared" si="9"/>
        <v>Fiscal Month Description,including year  (From PDM)</v>
      </c>
    </row>
    <row r="39" spans="1:27" s="59" customFormat="1">
      <c r="A39" s="59" t="s">
        <v>1812</v>
      </c>
      <c r="B39" s="144" t="str">
        <f t="shared" si="10"/>
        <v>fis_mo_nm string</v>
      </c>
      <c r="C39" s="145">
        <f t="shared" si="11"/>
        <v>10</v>
      </c>
      <c r="D39" s="145">
        <f t="shared" si="12"/>
        <v>0</v>
      </c>
      <c r="F39" s="36" t="str">
        <f t="shared" si="13"/>
        <v>fis_mo_nm</v>
      </c>
      <c r="G39" s="36" t="str">
        <f t="shared" si="14"/>
        <v>string</v>
      </c>
      <c r="H39" s="26">
        <v>28</v>
      </c>
      <c r="K39" s="146" t="str">
        <f t="shared" si="6"/>
        <v>Fiscal Month Description,Fiscal Month Name only  (From PDM)</v>
      </c>
      <c r="W39" s="59" t="s">
        <v>3145</v>
      </c>
      <c r="X39" s="59" t="s">
        <v>2825</v>
      </c>
      <c r="Y39" s="59" t="s">
        <v>3144</v>
      </c>
      <c r="Z39" s="144" t="str">
        <f t="shared" si="8"/>
        <v>FIS_MO_NM</v>
      </c>
      <c r="AA39" s="144" t="str">
        <f t="shared" si="9"/>
        <v>Fiscal Month Description,Fiscal Month Name only  (From PDM)</v>
      </c>
    </row>
    <row r="40" spans="1:27" s="59" customFormat="1">
      <c r="A40" s="59" t="s">
        <v>1813</v>
      </c>
      <c r="B40" s="144" t="str">
        <f t="shared" si="10"/>
        <v>cal_mo_desc string</v>
      </c>
      <c r="C40" s="145">
        <f t="shared" si="11"/>
        <v>12</v>
      </c>
      <c r="D40" s="145">
        <f t="shared" si="12"/>
        <v>0</v>
      </c>
      <c r="E40" s="145"/>
      <c r="F40" s="36" t="str">
        <f t="shared" si="13"/>
        <v>cal_mo_desc</v>
      </c>
      <c r="G40" s="36" t="str">
        <f t="shared" si="14"/>
        <v>string</v>
      </c>
      <c r="H40" s="26">
        <v>29</v>
      </c>
      <c r="K40" s="146" t="str">
        <f t="shared" si="6"/>
        <v>Calendar Month Description,Calendar Month Name only  (From PDM)</v>
      </c>
      <c r="W40" s="59" t="s">
        <v>3143</v>
      </c>
      <c r="X40" s="59" t="s">
        <v>2825</v>
      </c>
      <c r="Y40" s="59" t="s">
        <v>3142</v>
      </c>
      <c r="Z40" s="144" t="str">
        <f t="shared" si="8"/>
        <v>CAL_MO_DESC</v>
      </c>
      <c r="AA40" s="144" t="str">
        <f t="shared" si="9"/>
        <v>Calendar Month Description,Calendar Month Name only  (From PDM)</v>
      </c>
    </row>
    <row r="41" spans="1:27" s="59" customFormat="1">
      <c r="A41" s="59" t="s">
        <v>1328</v>
      </c>
      <c r="B41" s="144" t="str">
        <f t="shared" si="10"/>
        <v>fis_mo_in_qtr_nbr int</v>
      </c>
      <c r="C41" s="145">
        <f t="shared" si="11"/>
        <v>18</v>
      </c>
      <c r="D41" s="145">
        <f t="shared" si="12"/>
        <v>0</v>
      </c>
      <c r="E41" s="145"/>
      <c r="F41" s="36" t="str">
        <f t="shared" si="13"/>
        <v>fis_mo_in_qtr_nbr</v>
      </c>
      <c r="G41" s="36" t="str">
        <f t="shared" si="14"/>
        <v>int</v>
      </c>
      <c r="H41" s="29">
        <v>30</v>
      </c>
      <c r="K41" s="146" t="str">
        <f t="shared" si="6"/>
        <v>Fiscal Month Number in Fiscal Quater, 1-3  (From PDM)</v>
      </c>
      <c r="W41" s="59" t="s">
        <v>2911</v>
      </c>
      <c r="X41" s="59" t="s">
        <v>2842</v>
      </c>
      <c r="Y41" s="59" t="s">
        <v>3141</v>
      </c>
      <c r="Z41" s="144" t="str">
        <f t="shared" si="8"/>
        <v>FIS_MO_IN_QTR_NBR</v>
      </c>
      <c r="AA41" s="144" t="str">
        <f t="shared" si="9"/>
        <v>Fiscal Month Number in Fiscal Quater, 1-3  (From PDM)</v>
      </c>
    </row>
    <row r="42" spans="1:27" s="59" customFormat="1">
      <c r="A42" s="59" t="s">
        <v>1814</v>
      </c>
      <c r="B42" s="144" t="str">
        <f t="shared" si="10"/>
        <v>fis_mo_in_seas_nbr int</v>
      </c>
      <c r="C42" s="145">
        <f t="shared" si="11"/>
        <v>19</v>
      </c>
      <c r="D42" s="145">
        <f t="shared" si="12"/>
        <v>0</v>
      </c>
      <c r="F42" s="36" t="str">
        <f t="shared" si="13"/>
        <v>fis_mo_in_seas_nbr</v>
      </c>
      <c r="G42" s="36" t="str">
        <f t="shared" si="14"/>
        <v>int</v>
      </c>
      <c r="H42" s="26">
        <v>31</v>
      </c>
      <c r="K42" s="146" t="str">
        <f t="shared" si="6"/>
        <v>Fiscal Month Number in Fiscal Season, 1-6  (From PDM)</v>
      </c>
      <c r="W42" s="59" t="s">
        <v>3140</v>
      </c>
      <c r="X42" s="59" t="s">
        <v>2842</v>
      </c>
      <c r="Y42" s="59" t="s">
        <v>3139</v>
      </c>
      <c r="Z42" s="144" t="str">
        <f t="shared" si="8"/>
        <v>FIS_MO_IN_SEAS_NBR</v>
      </c>
      <c r="AA42" s="144" t="str">
        <f t="shared" si="9"/>
        <v>Fiscal Month Number in Fiscal Season, 1-6  (From PDM)</v>
      </c>
    </row>
    <row r="43" spans="1:27" s="59" customFormat="1">
      <c r="A43" s="59" t="s">
        <v>1815</v>
      </c>
      <c r="B43" s="144" t="str">
        <f t="shared" si="10"/>
        <v>fis_mo_in_yr_nbr int</v>
      </c>
      <c r="C43" s="145">
        <f t="shared" si="11"/>
        <v>17</v>
      </c>
      <c r="D43" s="145">
        <f t="shared" si="12"/>
        <v>0</v>
      </c>
      <c r="E43" s="145"/>
      <c r="F43" s="36" t="str">
        <f t="shared" si="13"/>
        <v>fis_mo_in_yr_nbr</v>
      </c>
      <c r="G43" s="36" t="str">
        <f t="shared" si="14"/>
        <v>int</v>
      </c>
      <c r="H43" s="26">
        <v>32</v>
      </c>
      <c r="K43" s="146" t="str">
        <f t="shared" si="6"/>
        <v>Fiscal Month Number in Fiscal Year, 1-12  (From PDM)</v>
      </c>
      <c r="W43" s="59" t="s">
        <v>3138</v>
      </c>
      <c r="X43" s="59" t="s">
        <v>2842</v>
      </c>
      <c r="Y43" s="59" t="s">
        <v>3137</v>
      </c>
      <c r="Z43" s="144" t="str">
        <f t="shared" si="8"/>
        <v>FIS_MO_IN_YR_NBR</v>
      </c>
      <c r="AA43" s="144" t="str">
        <f t="shared" si="9"/>
        <v>Fiscal Month Number in Fiscal Year, 1-12  (From PDM)</v>
      </c>
    </row>
    <row r="44" spans="1:27" s="59" customFormat="1">
      <c r="A44" s="59" t="s">
        <v>1816</v>
      </c>
      <c r="B44" s="144" t="str">
        <f t="shared" si="10"/>
        <v>cal_mo_of_yr int</v>
      </c>
      <c r="C44" s="145">
        <f t="shared" si="11"/>
        <v>13</v>
      </c>
      <c r="D44" s="145">
        <f t="shared" si="12"/>
        <v>0</v>
      </c>
      <c r="E44" s="145"/>
      <c r="F44" s="36" t="str">
        <f t="shared" si="13"/>
        <v>cal_mo_of_yr</v>
      </c>
      <c r="G44" s="36" t="str">
        <f t="shared" si="14"/>
        <v>int</v>
      </c>
      <c r="H44" s="29">
        <v>33</v>
      </c>
      <c r="K44" s="146" t="str">
        <f t="shared" si="6"/>
        <v>Calendar Month Number in Gregorian Year, 1-12  (From PDM)</v>
      </c>
      <c r="W44" s="59" t="s">
        <v>3136</v>
      </c>
      <c r="X44" s="59" t="s">
        <v>2842</v>
      </c>
      <c r="Y44" s="59" t="s">
        <v>3135</v>
      </c>
      <c r="Z44" s="144" t="str">
        <f t="shared" si="8"/>
        <v>CAL_MO_OF_YR</v>
      </c>
      <c r="AA44" s="144" t="str">
        <f t="shared" si="9"/>
        <v>Calendar Month Number in Gregorian Year, 1-12  (From PDM)</v>
      </c>
    </row>
    <row r="45" spans="1:27" s="59" customFormat="1">
      <c r="A45" s="59" t="s">
        <v>1341</v>
      </c>
      <c r="B45" s="144" t="str">
        <f t="shared" si="10"/>
        <v>fis_qtr_desc string</v>
      </c>
      <c r="C45" s="145">
        <f t="shared" si="11"/>
        <v>13</v>
      </c>
      <c r="D45" s="145">
        <f t="shared" si="12"/>
        <v>0</v>
      </c>
      <c r="F45" s="36" t="str">
        <f t="shared" si="13"/>
        <v>fis_qtr_desc</v>
      </c>
      <c r="G45" s="36" t="str">
        <f t="shared" si="14"/>
        <v>string</v>
      </c>
      <c r="H45" s="26">
        <v>34</v>
      </c>
      <c r="K45" s="146" t="str">
        <f t="shared" si="6"/>
        <v>Fiscal Quarter descriptor,Fiscal Quarter number and fiscal year  (From PDM)</v>
      </c>
      <c r="W45" s="59" t="s">
        <v>2885</v>
      </c>
      <c r="X45" s="59" t="s">
        <v>2825</v>
      </c>
      <c r="Y45" s="59" t="s">
        <v>3134</v>
      </c>
      <c r="Z45" s="144" t="str">
        <f t="shared" si="8"/>
        <v>FIS_QTR_DESC</v>
      </c>
      <c r="AA45" s="144" t="str">
        <f t="shared" si="9"/>
        <v>Fiscal Quarter descriptor,Fiscal Quarter number and fiscal year  (From PDM)</v>
      </c>
    </row>
    <row r="46" spans="1:27" s="59" customFormat="1">
      <c r="A46" s="59" t="s">
        <v>1817</v>
      </c>
      <c r="B46" s="144" t="str">
        <f t="shared" si="10"/>
        <v>fis_qtr_in_yr int</v>
      </c>
      <c r="C46" s="145">
        <f t="shared" si="11"/>
        <v>14</v>
      </c>
      <c r="D46" s="145">
        <f t="shared" si="12"/>
        <v>0</v>
      </c>
      <c r="E46" s="145"/>
      <c r="F46" s="36" t="str">
        <f t="shared" si="13"/>
        <v>fis_qtr_in_yr</v>
      </c>
      <c r="G46" s="36" t="str">
        <f t="shared" si="14"/>
        <v>int</v>
      </c>
      <c r="H46" s="26">
        <v>35</v>
      </c>
      <c r="K46" s="146" t="str">
        <f t="shared" si="6"/>
        <v>Fiscal Quarter Number in Fiscal Season, 1-2  (From PDM)</v>
      </c>
      <c r="W46" s="59" t="s">
        <v>3133</v>
      </c>
      <c r="X46" s="59" t="s">
        <v>2842</v>
      </c>
      <c r="Y46" s="59" t="s">
        <v>3129</v>
      </c>
      <c r="Z46" s="144" t="str">
        <f t="shared" si="8"/>
        <v>FIS_QTR_IN_YR</v>
      </c>
      <c r="AA46" s="144" t="str">
        <f t="shared" si="9"/>
        <v>Fiscal Quarter Number in Fiscal Season, 1-2  (From PDM)</v>
      </c>
    </row>
    <row r="47" spans="1:27" s="59" customFormat="1" ht="30">
      <c r="A47" s="59" t="s">
        <v>1818</v>
      </c>
      <c r="B47" s="144" t="str">
        <f t="shared" si="10"/>
        <v>cal_qtr_desc string</v>
      </c>
      <c r="C47" s="145">
        <f t="shared" si="11"/>
        <v>13</v>
      </c>
      <c r="D47" s="145">
        <f t="shared" si="12"/>
        <v>0</v>
      </c>
      <c r="E47" s="145"/>
      <c r="F47" s="36" t="str">
        <f t="shared" si="13"/>
        <v>cal_qtr_desc</v>
      </c>
      <c r="G47" s="36" t="str">
        <f t="shared" si="14"/>
        <v>string</v>
      </c>
      <c r="H47" s="29">
        <v>36</v>
      </c>
      <c r="K47" s="146" t="str">
        <f t="shared" si="6"/>
        <v>Calendar Quarter descriptor,Calendar Quarter number and Gregorian year  (From PDM)</v>
      </c>
      <c r="W47" s="59" t="s">
        <v>3132</v>
      </c>
      <c r="X47" s="59" t="s">
        <v>2825</v>
      </c>
      <c r="Y47" s="59" t="s">
        <v>3131</v>
      </c>
      <c r="Z47" s="144" t="str">
        <f t="shared" si="8"/>
        <v>CAL_QTR_DESC</v>
      </c>
      <c r="AA47" s="144" t="str">
        <f t="shared" si="9"/>
        <v>Calendar Quarter descriptor,Calendar Quarter number and Gregorian year  (From PDM)</v>
      </c>
    </row>
    <row r="48" spans="1:27" s="59" customFormat="1">
      <c r="A48" s="59" t="s">
        <v>1819</v>
      </c>
      <c r="B48" s="144" t="str">
        <f t="shared" si="10"/>
        <v>fis_qtr_in_seas_nbr int</v>
      </c>
      <c r="C48" s="145">
        <f t="shared" si="11"/>
        <v>20</v>
      </c>
      <c r="D48" s="145">
        <f t="shared" si="12"/>
        <v>0</v>
      </c>
      <c r="F48" s="36" t="str">
        <f t="shared" si="13"/>
        <v>fis_qtr_in_seas_nbr</v>
      </c>
      <c r="G48" s="36" t="str">
        <f t="shared" si="14"/>
        <v>int</v>
      </c>
      <c r="H48" s="26">
        <v>37</v>
      </c>
      <c r="K48" s="146" t="str">
        <f t="shared" si="6"/>
        <v>Fiscal Quarter Number in Fiscal Season, 1-2  (From PDM)</v>
      </c>
      <c r="W48" s="59" t="s">
        <v>3130</v>
      </c>
      <c r="X48" s="59" t="s">
        <v>2842</v>
      </c>
      <c r="Y48" s="59" t="s">
        <v>3129</v>
      </c>
      <c r="Z48" s="144" t="str">
        <f t="shared" si="8"/>
        <v>FIS_QTR_IN_SEAS_NBR</v>
      </c>
      <c r="AA48" s="144" t="str">
        <f t="shared" si="9"/>
        <v>Fiscal Quarter Number in Fiscal Season, 1-2  (From PDM)</v>
      </c>
    </row>
    <row r="49" spans="1:27" s="59" customFormat="1">
      <c r="A49" s="59" t="s">
        <v>1820</v>
      </c>
      <c r="B49" s="144" t="str">
        <f t="shared" si="10"/>
        <v>cal_qtr_of_yr_nbr int</v>
      </c>
      <c r="C49" s="145">
        <f t="shared" si="11"/>
        <v>18</v>
      </c>
      <c r="D49" s="145">
        <f t="shared" si="12"/>
        <v>0</v>
      </c>
      <c r="E49" s="145"/>
      <c r="F49" s="36" t="str">
        <f t="shared" si="13"/>
        <v>cal_qtr_of_yr_nbr</v>
      </c>
      <c r="G49" s="36" t="str">
        <f t="shared" si="14"/>
        <v>int</v>
      </c>
      <c r="H49" s="26">
        <v>38</v>
      </c>
      <c r="K49" s="146" t="str">
        <f t="shared" si="6"/>
        <v>Calendar Quarter in GregorianYear  (From PDM)</v>
      </c>
      <c r="W49" s="59" t="s">
        <v>3128</v>
      </c>
      <c r="X49" s="59" t="s">
        <v>2842</v>
      </c>
      <c r="Y49" s="59" t="s">
        <v>3127</v>
      </c>
      <c r="Z49" s="144" t="str">
        <f t="shared" si="8"/>
        <v>CAL_QTR_OF_YR_NBR</v>
      </c>
      <c r="AA49" s="144" t="str">
        <f t="shared" si="9"/>
        <v>Calendar Quarter in GregorianYear  (From PDM)</v>
      </c>
    </row>
    <row r="50" spans="1:27" s="59" customFormat="1">
      <c r="A50" s="59" t="s">
        <v>1362</v>
      </c>
      <c r="B50" s="144" t="str">
        <f t="shared" si="10"/>
        <v>fis_yr_desc string</v>
      </c>
      <c r="C50" s="145">
        <f t="shared" si="11"/>
        <v>12</v>
      </c>
      <c r="D50" s="145">
        <f t="shared" si="12"/>
        <v>0</v>
      </c>
      <c r="E50" s="145"/>
      <c r="F50" s="36" t="str">
        <f t="shared" si="13"/>
        <v>fis_yr_desc</v>
      </c>
      <c r="G50" s="36" t="str">
        <f t="shared" si="14"/>
        <v>string</v>
      </c>
      <c r="H50" s="29">
        <v>39</v>
      </c>
      <c r="K50" s="146" t="str">
        <f t="shared" si="6"/>
        <v>Fiscal year Description  (From PDM)</v>
      </c>
      <c r="W50" s="59" t="s">
        <v>3007</v>
      </c>
      <c r="X50" s="59" t="s">
        <v>2825</v>
      </c>
      <c r="Y50" s="59" t="s">
        <v>3126</v>
      </c>
      <c r="Z50" s="144" t="str">
        <f t="shared" si="8"/>
        <v>FIS_YR_DESC</v>
      </c>
      <c r="AA50" s="144" t="str">
        <f t="shared" si="9"/>
        <v>Fiscal year Description  (From PDM)</v>
      </c>
    </row>
    <row r="51" spans="1:27" s="59" customFormat="1">
      <c r="A51" s="59" t="s">
        <v>1277</v>
      </c>
      <c r="B51" s="144" t="str">
        <f t="shared" si="10"/>
        <v>fis_yr_nbr int</v>
      </c>
      <c r="C51" s="145">
        <f t="shared" si="11"/>
        <v>11</v>
      </c>
      <c r="D51" s="145">
        <f t="shared" si="12"/>
        <v>0</v>
      </c>
      <c r="F51" s="36" t="str">
        <f t="shared" si="13"/>
        <v>fis_yr_nbr</v>
      </c>
      <c r="G51" s="36" t="str">
        <f t="shared" si="14"/>
        <v>int</v>
      </c>
      <c r="H51" s="26">
        <v>40</v>
      </c>
      <c r="K51" s="146" t="str">
        <f t="shared" si="6"/>
        <v>Fiscal Year Number  (From PDM)</v>
      </c>
      <c r="W51" s="59" t="s">
        <v>2851</v>
      </c>
      <c r="X51" s="59" t="s">
        <v>2842</v>
      </c>
      <c r="Y51" s="59" t="s">
        <v>3125</v>
      </c>
      <c r="Z51" s="144" t="str">
        <f t="shared" si="8"/>
        <v>FIS_YR_NBR</v>
      </c>
      <c r="AA51" s="144" t="str">
        <f t="shared" si="9"/>
        <v>Fiscal Year Number  (From PDM)</v>
      </c>
    </row>
    <row r="52" spans="1:27" s="59" customFormat="1">
      <c r="A52" s="59" t="s">
        <v>1821</v>
      </c>
      <c r="B52" s="144" t="str">
        <f t="shared" si="10"/>
        <v>cal_yr_desc string</v>
      </c>
      <c r="C52" s="145">
        <f t="shared" si="11"/>
        <v>12</v>
      </c>
      <c r="D52" s="145">
        <f t="shared" si="12"/>
        <v>0</v>
      </c>
      <c r="E52" s="145"/>
      <c r="F52" s="36" t="str">
        <f t="shared" si="13"/>
        <v>cal_yr_desc</v>
      </c>
      <c r="G52" s="36" t="str">
        <f t="shared" si="14"/>
        <v>string</v>
      </c>
      <c r="H52" s="26">
        <v>41</v>
      </c>
      <c r="K52" s="146" t="str">
        <f t="shared" si="6"/>
        <v>Calendar Year description  (From PDM)</v>
      </c>
      <c r="W52" s="59" t="s">
        <v>3124</v>
      </c>
      <c r="X52" s="59" t="s">
        <v>2825</v>
      </c>
      <c r="Y52" s="59" t="s">
        <v>3123</v>
      </c>
      <c r="Z52" s="144" t="str">
        <f t="shared" si="8"/>
        <v>CAL_YR_DESC</v>
      </c>
      <c r="AA52" s="144" t="str">
        <f t="shared" si="9"/>
        <v>Calendar Year description  (From PDM)</v>
      </c>
    </row>
    <row r="53" spans="1:27" s="59" customFormat="1">
      <c r="A53" s="59" t="s">
        <v>1822</v>
      </c>
      <c r="B53" s="144" t="str">
        <f t="shared" si="10"/>
        <v>cal_yr_nbr int</v>
      </c>
      <c r="C53" s="145">
        <f t="shared" si="11"/>
        <v>11</v>
      </c>
      <c r="D53" s="145">
        <f t="shared" si="12"/>
        <v>0</v>
      </c>
      <c r="E53" s="145"/>
      <c r="F53" s="36" t="str">
        <f t="shared" si="13"/>
        <v>cal_yr_nbr</v>
      </c>
      <c r="G53" s="36" t="str">
        <f t="shared" si="14"/>
        <v>int</v>
      </c>
      <c r="H53" s="29">
        <v>42</v>
      </c>
      <c r="K53" s="146" t="str">
        <f t="shared" si="6"/>
        <v>Calendar year number  (From PDM)</v>
      </c>
      <c r="W53" s="59" t="s">
        <v>3122</v>
      </c>
      <c r="X53" s="59" t="s">
        <v>2842</v>
      </c>
      <c r="Y53" s="59" t="s">
        <v>3121</v>
      </c>
      <c r="Z53" s="144" t="str">
        <f t="shared" si="8"/>
        <v>CAL_YR_NBR</v>
      </c>
      <c r="AA53" s="144" t="str">
        <f t="shared" si="9"/>
        <v>Calendar year number  (From PDM)</v>
      </c>
    </row>
    <row r="54" spans="1:27" s="59" customFormat="1">
      <c r="A54" s="59" t="s">
        <v>1823</v>
      </c>
      <c r="B54" s="144" t="str">
        <f t="shared" si="10"/>
        <v>fis_seas_desc string</v>
      </c>
      <c r="C54" s="145">
        <f t="shared" si="11"/>
        <v>14</v>
      </c>
      <c r="D54" s="145">
        <f t="shared" si="12"/>
        <v>0</v>
      </c>
      <c r="F54" s="36" t="str">
        <f t="shared" si="13"/>
        <v>fis_seas_desc</v>
      </c>
      <c r="G54" s="36" t="str">
        <f t="shared" si="14"/>
        <v>string</v>
      </c>
      <c r="H54" s="26">
        <v>43</v>
      </c>
      <c r="K54" s="146" t="str">
        <f t="shared" si="6"/>
        <v>Fiscal Season Description.Fiscal Season number and fiscal year  (From PDM)</v>
      </c>
      <c r="W54" s="59" t="s">
        <v>3120</v>
      </c>
      <c r="X54" s="59" t="s">
        <v>2825</v>
      </c>
      <c r="Y54" s="59" t="s">
        <v>3119</v>
      </c>
      <c r="Z54" s="144" t="str">
        <f t="shared" si="8"/>
        <v>FIS_SEAS_DESC</v>
      </c>
      <c r="AA54" s="144" t="str">
        <f t="shared" si="9"/>
        <v>Fiscal Season Description.Fiscal Season number and fiscal year  (From PDM)</v>
      </c>
    </row>
    <row r="55" spans="1:27" s="59" customFormat="1">
      <c r="A55" s="59" t="s">
        <v>1824</v>
      </c>
      <c r="B55" s="144" t="str">
        <f t="shared" si="10"/>
        <v>cal_yr_end_dt string</v>
      </c>
      <c r="C55" s="145">
        <f t="shared" si="11"/>
        <v>14</v>
      </c>
      <c r="D55" s="145">
        <f t="shared" si="12"/>
        <v>0</v>
      </c>
      <c r="E55" s="145"/>
      <c r="F55" s="36" t="str">
        <f t="shared" si="13"/>
        <v>cal_yr_end_dt</v>
      </c>
      <c r="G55" s="36" t="str">
        <f t="shared" si="14"/>
        <v>string</v>
      </c>
      <c r="H55" s="26">
        <v>44</v>
      </c>
      <c r="K55" s="146" t="str">
        <f t="shared" si="6"/>
        <v>Calendar Year End Date  (From PDM)</v>
      </c>
      <c r="W55" s="59" t="s">
        <v>3118</v>
      </c>
      <c r="X55" s="59" t="s">
        <v>2825</v>
      </c>
      <c r="Y55" s="59" t="s">
        <v>3117</v>
      </c>
      <c r="Z55" s="144" t="str">
        <f t="shared" si="8"/>
        <v>CAL_YR_END_DT</v>
      </c>
      <c r="AA55" s="144" t="str">
        <f t="shared" si="9"/>
        <v>Calendar Year End Date  (From PDM)</v>
      </c>
    </row>
    <row r="56" spans="1:27" s="59" customFormat="1">
      <c r="A56" s="59" t="s">
        <v>1825</v>
      </c>
      <c r="B56" s="144" t="str">
        <f t="shared" si="10"/>
        <v>btch_key int</v>
      </c>
      <c r="C56" s="145">
        <f t="shared" si="11"/>
        <v>9</v>
      </c>
      <c r="D56" s="145">
        <f t="shared" si="12"/>
        <v>0</v>
      </c>
      <c r="E56" s="145"/>
      <c r="F56" s="36" t="str">
        <f t="shared" si="13"/>
        <v>btch_key</v>
      </c>
      <c r="G56" s="36" t="str">
        <f t="shared" si="14"/>
        <v>int</v>
      </c>
      <c r="H56" s="29">
        <v>45</v>
      </c>
      <c r="K56" s="146" t="str">
        <f t="shared" si="6"/>
        <v xml:space="preserve"> (From PDM)</v>
      </c>
      <c r="W56" s="59" t="s">
        <v>3116</v>
      </c>
      <c r="X56" s="59" t="s">
        <v>2825</v>
      </c>
      <c r="Y56" s="59" t="s">
        <v>3115</v>
      </c>
      <c r="Z56" s="144" t="str">
        <f t="shared" si="8"/>
        <v>BTCH_OPR</v>
      </c>
      <c r="AA56" s="144" t="str">
        <f t="shared" si="9"/>
        <v>Indicates last operation to thatrecord. Valid entries are insert or update  (From PDM)</v>
      </c>
    </row>
    <row r="57" spans="1:27" s="59" customFormat="1" ht="30">
      <c r="A57" s="59" t="s">
        <v>1826</v>
      </c>
      <c r="B57" s="144" t="str">
        <f t="shared" si="10"/>
        <v>btch_opr string</v>
      </c>
      <c r="C57" s="145">
        <f t="shared" si="11"/>
        <v>9</v>
      </c>
      <c r="D57" s="145">
        <f t="shared" si="12"/>
        <v>0</v>
      </c>
      <c r="F57" s="36" t="str">
        <f t="shared" si="13"/>
        <v>btch_opr</v>
      </c>
      <c r="G57" s="36" t="str">
        <f t="shared" si="14"/>
        <v>string</v>
      </c>
      <c r="H57" s="26">
        <v>46</v>
      </c>
      <c r="K57" s="146" t="str">
        <f t="shared" si="6"/>
        <v>Indicates last operation to thatrecord. Valid entries are insert or update  (From PDM)</v>
      </c>
      <c r="W57" s="59" t="s">
        <v>3114</v>
      </c>
      <c r="X57" s="59" t="s">
        <v>2825</v>
      </c>
      <c r="Y57" s="59" t="s">
        <v>3113</v>
      </c>
      <c r="Z57" s="144" t="str">
        <f t="shared" si="8"/>
        <v>LST_UPD_OR_CRT_DTTM</v>
      </c>
      <c r="AA57" s="144" t="str">
        <f t="shared" si="9"/>
        <v>Date and time the record was last updated. This is adatabase auditing column andhas no business context  (From PDM)</v>
      </c>
    </row>
    <row r="58" spans="1:27" s="59" customFormat="1" ht="30">
      <c r="A58" s="59" t="s">
        <v>1827</v>
      </c>
      <c r="B58" s="144" t="str">
        <f t="shared" si="10"/>
        <v>lst_upd_or_crt_dttm string</v>
      </c>
      <c r="C58" s="145">
        <f t="shared" si="11"/>
        <v>20</v>
      </c>
      <c r="D58" s="145">
        <f t="shared" si="12"/>
        <v>0</v>
      </c>
      <c r="E58" s="145"/>
      <c r="F58" s="36" t="str">
        <f t="shared" si="13"/>
        <v>lst_upd_or_crt_dttm</v>
      </c>
      <c r="G58" s="36" t="str">
        <f t="shared" si="14"/>
        <v>string</v>
      </c>
      <c r="H58" s="26">
        <v>47</v>
      </c>
      <c r="K58" s="146" t="str">
        <f t="shared" si="6"/>
        <v>Date and time the record was last updated. This is adatabase auditing column andhas no business context  (From PDM)</v>
      </c>
      <c r="W58" s="59" t="s">
        <v>3112</v>
      </c>
      <c r="X58" s="59" t="s">
        <v>2842</v>
      </c>
      <c r="Y58" s="59" t="s">
        <v>3111</v>
      </c>
      <c r="Z58" s="144" t="str">
        <f t="shared" si="8"/>
        <v>FIS_DY_IN_YR_NBR</v>
      </c>
      <c r="AA58" s="144" t="str">
        <f t="shared" si="9"/>
        <v>Numeric day number in thefiscal Year.  (From PDM)</v>
      </c>
    </row>
    <row r="59" spans="1:27" s="59" customFormat="1">
      <c r="A59" s="59" t="s">
        <v>1828</v>
      </c>
      <c r="B59" s="144" t="str">
        <f t="shared" si="10"/>
        <v>fis_dy_in_yr_nbr int</v>
      </c>
      <c r="C59" s="145">
        <f t="shared" si="11"/>
        <v>17</v>
      </c>
      <c r="D59" s="145">
        <f t="shared" si="12"/>
        <v>0</v>
      </c>
      <c r="E59" s="145"/>
      <c r="F59" s="36" t="str">
        <f t="shared" si="13"/>
        <v>fis_dy_in_yr_nbr</v>
      </c>
      <c r="G59" s="36" t="str">
        <f t="shared" si="14"/>
        <v>int</v>
      </c>
      <c r="H59" s="29">
        <v>48</v>
      </c>
      <c r="K59" s="146" t="str">
        <f t="shared" si="6"/>
        <v>Numeric day number in thefiscal Year.  (From PDM)</v>
      </c>
      <c r="W59" s="59" t="s">
        <v>3110</v>
      </c>
      <c r="X59" s="59" t="s">
        <v>2825</v>
      </c>
      <c r="Z59" s="144" t="str">
        <f t="shared" si="8"/>
        <v>CRT_TMST</v>
      </c>
      <c r="AA59" s="144" t="str">
        <f t="shared" si="9"/>
        <v xml:space="preserve"> (From PDM)</v>
      </c>
    </row>
    <row r="60" spans="1:27" s="59" customFormat="1">
      <c r="A60" s="59" t="s">
        <v>80</v>
      </c>
      <c r="B60" s="144" t="str">
        <f t="shared" si="10"/>
        <v>crt_tmst string</v>
      </c>
      <c r="C60" s="145">
        <f t="shared" si="11"/>
        <v>9</v>
      </c>
      <c r="D60" s="145">
        <f t="shared" si="12"/>
        <v>0</v>
      </c>
      <c r="F60" s="36" t="str">
        <f t="shared" si="13"/>
        <v>crt_tmst</v>
      </c>
      <c r="G60" s="36" t="str">
        <f t="shared" si="14"/>
        <v>string</v>
      </c>
      <c r="H60" s="26">
        <v>49</v>
      </c>
      <c r="K60" s="146" t="str">
        <f t="shared" si="6"/>
        <v xml:space="preserve"> (From PDM)</v>
      </c>
      <c r="W60" s="59" t="s">
        <v>3109</v>
      </c>
      <c r="X60" s="59" t="s">
        <v>2825</v>
      </c>
      <c r="Z60" s="144" t="str">
        <f t="shared" si="8"/>
        <v>UPDT_TMST</v>
      </c>
      <c r="AA60" s="144" t="str">
        <f t="shared" si="9"/>
        <v xml:space="preserve"> (From PDM)</v>
      </c>
    </row>
    <row r="61" spans="1:27" s="59" customFormat="1">
      <c r="A61" s="59" t="s">
        <v>81</v>
      </c>
      <c r="B61" s="144" t="str">
        <f t="shared" si="10"/>
        <v>updt_tmst string</v>
      </c>
      <c r="C61" s="145">
        <f t="shared" si="11"/>
        <v>10</v>
      </c>
      <c r="D61" s="145">
        <f t="shared" si="12"/>
        <v>0</v>
      </c>
      <c r="E61" s="145"/>
      <c r="F61" s="36" t="str">
        <f t="shared" si="13"/>
        <v>updt_tmst</v>
      </c>
      <c r="G61" s="36" t="str">
        <f t="shared" si="14"/>
        <v>string</v>
      </c>
      <c r="H61" s="26">
        <v>50</v>
      </c>
      <c r="K61" s="146" t="str">
        <f t="shared" si="6"/>
        <v xml:space="preserve"> (From PDM)</v>
      </c>
      <c r="W61" s="59" t="s">
        <v>3108</v>
      </c>
      <c r="X61" s="59" t="s">
        <v>2842</v>
      </c>
      <c r="Z61" s="144" t="str">
        <f t="shared" si="8"/>
        <v>BTCH_KEY</v>
      </c>
      <c r="AA61" s="144" t="str">
        <f t="shared" si="9"/>
        <v xml:space="preserve"> (From PDM)</v>
      </c>
    </row>
    <row r="63" spans="1:27" ht="409.5">
      <c r="A63" s="1" t="s">
        <v>1829</v>
      </c>
    </row>
    <row r="64" spans="1:27">
      <c r="A64" t="s">
        <v>1830</v>
      </c>
    </row>
  </sheetData>
  <mergeCells count="4">
    <mergeCell ref="F1:I1"/>
    <mergeCell ref="G3:K3"/>
    <mergeCell ref="G4:K4"/>
    <mergeCell ref="G5:K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4:J164"/>
  <sheetViews>
    <sheetView zoomScaleNormal="100" workbookViewId="0">
      <pane ySplit="5700" topLeftCell="A19" activePane="bottomLeft"/>
      <selection activeCell="J12" sqref="J12"/>
      <selection pane="bottomLeft" activeCell="A23" sqref="A23"/>
    </sheetView>
  </sheetViews>
  <sheetFormatPr defaultRowHeight="15"/>
  <cols>
    <col min="1" max="1" width="47.7109375" bestFit="1" customWidth="1"/>
  </cols>
  <sheetData>
    <row r="4" spans="1:10">
      <c r="A4" s="3" t="s">
        <v>3686</v>
      </c>
    </row>
    <row r="5" spans="1:10">
      <c r="A5" s="3" t="s">
        <v>2</v>
      </c>
    </row>
    <row r="6" spans="1:10">
      <c r="A6" s="3" t="s">
        <v>3687</v>
      </c>
    </row>
    <row r="7" spans="1:10">
      <c r="A7" s="3" t="s">
        <v>146</v>
      </c>
    </row>
    <row r="8" spans="1:10">
      <c r="A8" s="3" t="s">
        <v>2</v>
      </c>
    </row>
    <row r="9" spans="1:10">
      <c r="A9" t="s">
        <v>3688</v>
      </c>
    </row>
    <row r="10" spans="1:10">
      <c r="A10" t="s">
        <v>3689</v>
      </c>
    </row>
    <row r="11" spans="1:10" ht="30">
      <c r="A11" t="s">
        <v>3690</v>
      </c>
      <c r="J11" s="1" t="s">
        <v>4488</v>
      </c>
    </row>
    <row r="12" spans="1:10">
      <c r="A12" t="s">
        <v>3691</v>
      </c>
    </row>
    <row r="13" spans="1:10">
      <c r="A13" t="s">
        <v>3692</v>
      </c>
    </row>
    <row r="14" spans="1:10">
      <c r="A14" s="61" t="s">
        <v>3693</v>
      </c>
    </row>
    <row r="15" spans="1:10">
      <c r="A15" t="s">
        <v>3694</v>
      </c>
    </row>
    <row r="16" spans="1:10">
      <c r="A16" t="s">
        <v>3695</v>
      </c>
    </row>
    <row r="17" spans="1:1">
      <c r="A17" t="s">
        <v>3696</v>
      </c>
    </row>
    <row r="18" spans="1:1">
      <c r="A18" t="s">
        <v>3697</v>
      </c>
    </row>
    <row r="19" spans="1:1">
      <c r="A19" t="s">
        <v>3698</v>
      </c>
    </row>
    <row r="20" spans="1:1">
      <c r="A20" t="s">
        <v>3699</v>
      </c>
    </row>
    <row r="21" spans="1:1">
      <c r="A21" t="s">
        <v>3700</v>
      </c>
    </row>
    <row r="22" spans="1:1">
      <c r="A22" s="61" t="s">
        <v>3701</v>
      </c>
    </row>
    <row r="23" spans="1:1">
      <c r="A23" s="61" t="s">
        <v>3702</v>
      </c>
    </row>
    <row r="24" spans="1:1">
      <c r="A24" t="s">
        <v>3703</v>
      </c>
    </row>
    <row r="25" spans="1:1">
      <c r="A25" t="s">
        <v>3704</v>
      </c>
    </row>
    <row r="26" spans="1:1">
      <c r="A26" t="s">
        <v>3705</v>
      </c>
    </row>
    <row r="27" spans="1:1">
      <c r="A27" t="s">
        <v>3706</v>
      </c>
    </row>
    <row r="28" spans="1:1">
      <c r="A28" t="s">
        <v>3707</v>
      </c>
    </row>
    <row r="29" spans="1:1">
      <c r="A29" t="s">
        <v>3708</v>
      </c>
    </row>
    <row r="30" spans="1:1">
      <c r="A30" s="61" t="s">
        <v>3709</v>
      </c>
    </row>
    <row r="31" spans="1:1">
      <c r="A31" t="s">
        <v>3710</v>
      </c>
    </row>
    <row r="32" spans="1:1">
      <c r="A32" t="s">
        <v>3711</v>
      </c>
    </row>
    <row r="33" spans="1:1">
      <c r="A33" t="s">
        <v>3712</v>
      </c>
    </row>
    <row r="34" spans="1:1">
      <c r="A34" t="s">
        <v>3713</v>
      </c>
    </row>
    <row r="35" spans="1:1">
      <c r="A35" s="61" t="s">
        <v>3714</v>
      </c>
    </row>
    <row r="36" spans="1:1">
      <c r="A36" t="s">
        <v>3715</v>
      </c>
    </row>
    <row r="37" spans="1:1">
      <c r="A37" t="s">
        <v>3716</v>
      </c>
    </row>
    <row r="38" spans="1:1">
      <c r="A38" t="s">
        <v>3717</v>
      </c>
    </row>
    <row r="39" spans="1:1">
      <c r="A39" t="s">
        <v>3718</v>
      </c>
    </row>
    <row r="40" spans="1:1">
      <c r="A40" t="s">
        <v>3719</v>
      </c>
    </row>
    <row r="41" spans="1:1">
      <c r="A41" t="s">
        <v>3720</v>
      </c>
    </row>
    <row r="42" spans="1:1">
      <c r="A42" t="s">
        <v>3721</v>
      </c>
    </row>
    <row r="43" spans="1:1">
      <c r="A43" t="s">
        <v>3722</v>
      </c>
    </row>
    <row r="44" spans="1:1">
      <c r="A44" t="s">
        <v>3723</v>
      </c>
    </row>
    <row r="45" spans="1:1">
      <c r="A45" s="61" t="s">
        <v>3724</v>
      </c>
    </row>
    <row r="46" spans="1:1">
      <c r="A46" t="s">
        <v>3725</v>
      </c>
    </row>
    <row r="47" spans="1:1">
      <c r="A47" s="61" t="s">
        <v>3726</v>
      </c>
    </row>
    <row r="48" spans="1:1">
      <c r="A48" s="61" t="s">
        <v>3727</v>
      </c>
    </row>
    <row r="49" spans="1:1">
      <c r="A49" s="61" t="s">
        <v>3728</v>
      </c>
    </row>
    <row r="50" spans="1:1">
      <c r="A50" s="61" t="s">
        <v>3729</v>
      </c>
    </row>
    <row r="51" spans="1:1">
      <c r="A51" t="s">
        <v>3730</v>
      </c>
    </row>
    <row r="52" spans="1:1">
      <c r="A52" t="s">
        <v>3731</v>
      </c>
    </row>
    <row r="53" spans="1:1">
      <c r="A53" t="s">
        <v>3732</v>
      </c>
    </row>
    <row r="54" spans="1:1">
      <c r="A54" t="s">
        <v>3733</v>
      </c>
    </row>
    <row r="55" spans="1:1">
      <c r="A55" t="s">
        <v>3734</v>
      </c>
    </row>
    <row r="56" spans="1:1">
      <c r="A56" t="s">
        <v>3735</v>
      </c>
    </row>
    <row r="57" spans="1:1">
      <c r="A57" t="s">
        <v>3736</v>
      </c>
    </row>
    <row r="58" spans="1:1">
      <c r="A58" s="61" t="s">
        <v>3737</v>
      </c>
    </row>
    <row r="59" spans="1:1">
      <c r="A59" t="s">
        <v>3738</v>
      </c>
    </row>
    <row r="60" spans="1:1">
      <c r="A60" t="s">
        <v>3739</v>
      </c>
    </row>
    <row r="61" spans="1:1">
      <c r="A61" t="s">
        <v>3740</v>
      </c>
    </row>
    <row r="62" spans="1:1">
      <c r="A62" t="s">
        <v>3741</v>
      </c>
    </row>
    <row r="63" spans="1:1">
      <c r="A63" s="61" t="s">
        <v>3742</v>
      </c>
    </row>
    <row r="64" spans="1:1">
      <c r="A64" t="s">
        <v>3743</v>
      </c>
    </row>
    <row r="65" spans="1:1">
      <c r="A65" t="s">
        <v>3744</v>
      </c>
    </row>
    <row r="66" spans="1:1">
      <c r="A66" t="s">
        <v>3745</v>
      </c>
    </row>
    <row r="67" spans="1:1">
      <c r="A67" t="s">
        <v>3746</v>
      </c>
    </row>
    <row r="68" spans="1:1">
      <c r="A68" t="s">
        <v>3747</v>
      </c>
    </row>
    <row r="69" spans="1:1">
      <c r="A69" t="s">
        <v>3748</v>
      </c>
    </row>
    <row r="70" spans="1:1">
      <c r="A70" t="s">
        <v>3749</v>
      </c>
    </row>
    <row r="71" spans="1:1">
      <c r="A71" t="s">
        <v>3750</v>
      </c>
    </row>
    <row r="72" spans="1:1">
      <c r="A72" t="s">
        <v>3751</v>
      </c>
    </row>
    <row r="73" spans="1:1">
      <c r="A73" s="61" t="s">
        <v>3752</v>
      </c>
    </row>
    <row r="74" spans="1:1">
      <c r="A74" s="61" t="s">
        <v>3753</v>
      </c>
    </row>
    <row r="75" spans="1:1">
      <c r="A75" t="s">
        <v>3754</v>
      </c>
    </row>
    <row r="76" spans="1:1">
      <c r="A76" t="s">
        <v>3755</v>
      </c>
    </row>
    <row r="77" spans="1:1">
      <c r="A77" t="s">
        <v>3756</v>
      </c>
    </row>
    <row r="78" spans="1:1">
      <c r="A78" t="s">
        <v>3757</v>
      </c>
    </row>
    <row r="79" spans="1:1">
      <c r="A79" t="s">
        <v>3758</v>
      </c>
    </row>
    <row r="80" spans="1:1">
      <c r="A80" t="s">
        <v>3759</v>
      </c>
    </row>
    <row r="81" spans="1:1">
      <c r="A81" t="s">
        <v>3760</v>
      </c>
    </row>
    <row r="82" spans="1:1">
      <c r="A82" t="s">
        <v>3761</v>
      </c>
    </row>
    <row r="83" spans="1:1">
      <c r="A83" t="s">
        <v>3762</v>
      </c>
    </row>
    <row r="84" spans="1:1">
      <c r="A84" s="61" t="s">
        <v>3763</v>
      </c>
    </row>
    <row r="85" spans="1:1">
      <c r="A85" s="61" t="s">
        <v>3764</v>
      </c>
    </row>
    <row r="86" spans="1:1">
      <c r="A86" t="s">
        <v>3765</v>
      </c>
    </row>
    <row r="87" spans="1:1">
      <c r="A87" t="s">
        <v>3766</v>
      </c>
    </row>
    <row r="88" spans="1:1">
      <c r="A88" t="s">
        <v>3767</v>
      </c>
    </row>
    <row r="89" spans="1:1">
      <c r="A89" t="s">
        <v>3768</v>
      </c>
    </row>
    <row r="90" spans="1:1">
      <c r="A90" t="s">
        <v>3769</v>
      </c>
    </row>
    <row r="91" spans="1:1">
      <c r="A91" t="s">
        <v>3770</v>
      </c>
    </row>
    <row r="92" spans="1:1">
      <c r="A92" t="s">
        <v>3771</v>
      </c>
    </row>
    <row r="93" spans="1:1">
      <c r="A93" t="s">
        <v>3772</v>
      </c>
    </row>
    <row r="94" spans="1:1">
      <c r="A94" t="s">
        <v>3773</v>
      </c>
    </row>
    <row r="95" spans="1:1">
      <c r="A95" s="61" t="s">
        <v>3774</v>
      </c>
    </row>
    <row r="96" spans="1:1">
      <c r="A96" s="61" t="s">
        <v>3775</v>
      </c>
    </row>
    <row r="97" spans="1:1">
      <c r="A97" t="s">
        <v>3776</v>
      </c>
    </row>
    <row r="98" spans="1:1">
      <c r="A98" s="61" t="s">
        <v>3777</v>
      </c>
    </row>
    <row r="99" spans="1:1">
      <c r="A99" s="61" t="s">
        <v>3778</v>
      </c>
    </row>
    <row r="100" spans="1:1">
      <c r="A100" s="61" t="s">
        <v>3779</v>
      </c>
    </row>
    <row r="101" spans="1:1">
      <c r="A101" t="s">
        <v>3780</v>
      </c>
    </row>
    <row r="102" spans="1:1">
      <c r="A102" t="s">
        <v>3781</v>
      </c>
    </row>
    <row r="103" spans="1:1">
      <c r="A103" t="s">
        <v>3782</v>
      </c>
    </row>
    <row r="104" spans="1:1">
      <c r="A104" t="s">
        <v>3783</v>
      </c>
    </row>
    <row r="105" spans="1:1">
      <c r="A105" t="s">
        <v>3784</v>
      </c>
    </row>
    <row r="106" spans="1:1">
      <c r="A106" t="s">
        <v>3785</v>
      </c>
    </row>
    <row r="107" spans="1:1">
      <c r="A107" t="s">
        <v>3786</v>
      </c>
    </row>
    <row r="108" spans="1:1">
      <c r="A108" t="s">
        <v>3787</v>
      </c>
    </row>
    <row r="109" spans="1:1">
      <c r="A109" t="s">
        <v>3788</v>
      </c>
    </row>
    <row r="110" spans="1:1">
      <c r="A110" t="s">
        <v>3789</v>
      </c>
    </row>
    <row r="111" spans="1:1">
      <c r="A111" t="s">
        <v>3790</v>
      </c>
    </row>
    <row r="112" spans="1:1">
      <c r="A112" t="s">
        <v>3791</v>
      </c>
    </row>
    <row r="113" spans="1:1">
      <c r="A113" t="s">
        <v>3792</v>
      </c>
    </row>
    <row r="114" spans="1:1">
      <c r="A114" t="s">
        <v>3793</v>
      </c>
    </row>
    <row r="115" spans="1:1">
      <c r="A115" t="s">
        <v>3794</v>
      </c>
    </row>
    <row r="116" spans="1:1">
      <c r="A116" t="s">
        <v>3795</v>
      </c>
    </row>
    <row r="117" spans="1:1">
      <c r="A117" t="s">
        <v>3796</v>
      </c>
    </row>
    <row r="118" spans="1:1">
      <c r="A118" t="s">
        <v>3797</v>
      </c>
    </row>
    <row r="119" spans="1:1">
      <c r="A119" t="s">
        <v>3798</v>
      </c>
    </row>
    <row r="120" spans="1:1">
      <c r="A120" t="s">
        <v>3799</v>
      </c>
    </row>
    <row r="121" spans="1:1">
      <c r="A121" t="s">
        <v>3800</v>
      </c>
    </row>
    <row r="122" spans="1:1">
      <c r="A122" t="s">
        <v>3801</v>
      </c>
    </row>
    <row r="123" spans="1:1">
      <c r="A123" t="s">
        <v>3802</v>
      </c>
    </row>
    <row r="124" spans="1:1">
      <c r="A124" t="s">
        <v>3803</v>
      </c>
    </row>
    <row r="125" spans="1:1">
      <c r="A125" t="s">
        <v>3804</v>
      </c>
    </row>
    <row r="126" spans="1:1">
      <c r="A126" t="s">
        <v>3805</v>
      </c>
    </row>
    <row r="127" spans="1:1">
      <c r="A127" t="s">
        <v>3806</v>
      </c>
    </row>
    <row r="128" spans="1:1">
      <c r="A128" t="s">
        <v>3807</v>
      </c>
    </row>
    <row r="129" spans="1:1">
      <c r="A129" t="s">
        <v>3808</v>
      </c>
    </row>
    <row r="130" spans="1:1">
      <c r="A130" t="s">
        <v>3809</v>
      </c>
    </row>
    <row r="131" spans="1:1">
      <c r="A131" t="s">
        <v>3810</v>
      </c>
    </row>
    <row r="132" spans="1:1">
      <c r="A132" t="s">
        <v>3811</v>
      </c>
    </row>
    <row r="133" spans="1:1">
      <c r="A133" t="s">
        <v>3812</v>
      </c>
    </row>
    <row r="134" spans="1:1">
      <c r="A134" t="s">
        <v>3813</v>
      </c>
    </row>
    <row r="135" spans="1:1">
      <c r="A135" t="s">
        <v>3814</v>
      </c>
    </row>
    <row r="136" spans="1:1">
      <c r="A136" t="s">
        <v>3815</v>
      </c>
    </row>
    <row r="137" spans="1:1">
      <c r="A137" t="s">
        <v>3816</v>
      </c>
    </row>
    <row r="138" spans="1:1">
      <c r="A138" t="s">
        <v>3817</v>
      </c>
    </row>
    <row r="139" spans="1:1">
      <c r="A139" t="s">
        <v>3818</v>
      </c>
    </row>
    <row r="140" spans="1:1">
      <c r="A140" t="s">
        <v>3819</v>
      </c>
    </row>
    <row r="141" spans="1:1">
      <c r="A141" t="s">
        <v>3820</v>
      </c>
    </row>
    <row r="142" spans="1:1">
      <c r="A142" t="s">
        <v>3821</v>
      </c>
    </row>
    <row r="143" spans="1:1">
      <c r="A143" t="s">
        <v>3822</v>
      </c>
    </row>
    <row r="144" spans="1:1">
      <c r="A144" t="s">
        <v>3823</v>
      </c>
    </row>
    <row r="145" spans="1:1">
      <c r="A145" t="s">
        <v>3824</v>
      </c>
    </row>
    <row r="146" spans="1:1">
      <c r="A146" t="s">
        <v>3825</v>
      </c>
    </row>
    <row r="147" spans="1:1">
      <c r="A147" t="s">
        <v>3826</v>
      </c>
    </row>
    <row r="148" spans="1:1">
      <c r="A148" t="s">
        <v>3827</v>
      </c>
    </row>
    <row r="149" spans="1:1">
      <c r="A149" t="s">
        <v>3828</v>
      </c>
    </row>
    <row r="150" spans="1:1">
      <c r="A150" t="s">
        <v>3829</v>
      </c>
    </row>
    <row r="151" spans="1:1">
      <c r="A151" t="s">
        <v>3830</v>
      </c>
    </row>
    <row r="152" spans="1:1">
      <c r="A152" t="s">
        <v>3831</v>
      </c>
    </row>
    <row r="153" spans="1:1">
      <c r="A153" t="s">
        <v>3832</v>
      </c>
    </row>
    <row r="154" spans="1:1">
      <c r="A154" t="s">
        <v>3833</v>
      </c>
    </row>
    <row r="155" spans="1:1">
      <c r="A155" t="s">
        <v>3834</v>
      </c>
    </row>
    <row r="156" spans="1:1">
      <c r="A156" t="s">
        <v>3835</v>
      </c>
    </row>
    <row r="157" spans="1:1">
      <c r="A157" t="s">
        <v>3836</v>
      </c>
    </row>
    <row r="158" spans="1:1">
      <c r="A158" t="s">
        <v>3837</v>
      </c>
    </row>
    <row r="159" spans="1:1">
      <c r="A159" t="s">
        <v>3838</v>
      </c>
    </row>
    <row r="160" spans="1:1">
      <c r="A160" t="s">
        <v>3839</v>
      </c>
    </row>
    <row r="161" spans="1:1">
      <c r="A161" t="s">
        <v>3840</v>
      </c>
    </row>
    <row r="162" spans="1:1">
      <c r="A162" t="s">
        <v>3841</v>
      </c>
    </row>
    <row r="163" spans="1:1">
      <c r="A163" s="61" t="s">
        <v>3842</v>
      </c>
    </row>
    <row r="164" spans="1:1">
      <c r="A164" t="s">
        <v>3843</v>
      </c>
    </row>
  </sheetData>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57"/>
  <sheetViews>
    <sheetView zoomScale="80" zoomScaleNormal="80" workbookViewId="0">
      <selection activeCell="G6" sqref="G6:K6"/>
    </sheetView>
  </sheetViews>
  <sheetFormatPr defaultRowHeight="15"/>
  <cols>
    <col min="1" max="1" width="61.85546875" bestFit="1" customWidth="1"/>
    <col min="6" max="6" width="25.5703125" bestFit="1" customWidth="1"/>
    <col min="7" max="7" width="10.85546875" bestFit="1" customWidth="1"/>
    <col min="8" max="8" width="5.5703125" bestFit="1" customWidth="1"/>
    <col min="9" max="9" width="8" bestFit="1" customWidth="1"/>
    <col min="10" max="10" width="8" customWidth="1"/>
    <col min="11" max="11" width="29.5703125" customWidth="1"/>
    <col min="12" max="12" width="21.7109375" bestFit="1" customWidth="1"/>
    <col min="14" max="14" width="38" customWidth="1"/>
    <col min="23" max="23" width="26.5703125" bestFit="1" customWidth="1"/>
  </cols>
  <sheetData>
    <row r="1" spans="1:28" ht="18.75">
      <c r="F1" s="473" t="str">
        <f>UPPER(G5)</f>
        <v>TFNLD_FIN_LOC_FLATTENED_DIM</v>
      </c>
      <c r="G1" s="473"/>
      <c r="H1" s="473"/>
      <c r="I1" s="473"/>
      <c r="J1" s="208"/>
      <c r="W1" s="5"/>
      <c r="X1" s="5"/>
      <c r="Y1" s="5"/>
      <c r="Z1" s="5"/>
      <c r="AA1" s="5"/>
      <c r="AB1" s="5"/>
    </row>
    <row r="2" spans="1:28" ht="18.75">
      <c r="F2" s="6"/>
      <c r="I2" s="4"/>
      <c r="J2" s="4"/>
      <c r="W2" s="5"/>
      <c r="X2" s="5"/>
      <c r="Y2" s="5"/>
      <c r="Z2" s="5"/>
      <c r="AA2" s="5"/>
      <c r="AB2" s="5"/>
    </row>
    <row r="3" spans="1:28">
      <c r="F3" s="3" t="s">
        <v>87</v>
      </c>
      <c r="G3" s="475" t="s">
        <v>3911</v>
      </c>
      <c r="H3" s="475"/>
      <c r="I3" s="475"/>
      <c r="J3" s="475"/>
      <c r="K3" s="475"/>
      <c r="W3" s="5"/>
      <c r="X3" s="5"/>
      <c r="Y3" s="5"/>
      <c r="Z3" s="5"/>
      <c r="AA3" s="5"/>
      <c r="AB3" s="5"/>
    </row>
    <row r="4" spans="1:28">
      <c r="F4" s="3" t="s">
        <v>88</v>
      </c>
      <c r="G4" s="474" t="str">
        <f>LEFT(G6,(FIND(".",G6)-1))</f>
        <v>DB_EDW_PRODREFRESH</v>
      </c>
      <c r="H4" s="474" t="e">
        <f>LEFT(H6,(FIND(".",H6)-1))</f>
        <v>#VALUE!</v>
      </c>
      <c r="I4" s="474" t="e">
        <f>LEFT(I6,(FIND(".",I6)-1))</f>
        <v>#VALUE!</v>
      </c>
      <c r="J4" s="474"/>
      <c r="K4" s="474" t="e">
        <f>LEFT(K6,(FIND(".",K6)-1))</f>
        <v>#VALUE!</v>
      </c>
      <c r="W4" s="5"/>
      <c r="X4" s="5"/>
      <c r="Y4" s="5"/>
      <c r="Z4" s="5"/>
      <c r="AA4" s="5"/>
      <c r="AB4" s="5"/>
    </row>
    <row r="5" spans="1:28">
      <c r="B5" s="9"/>
      <c r="F5" s="3" t="s">
        <v>89</v>
      </c>
      <c r="G5" s="474" t="str">
        <f>RIGHT(G6,(LEN(G6)-(FIND(".",G6))))</f>
        <v>TFNLD_FIN_LOC_FLATTENED_DIM</v>
      </c>
      <c r="H5" s="474" t="e">
        <f>RIGHT(H6,(LEN(H6)-(FIND(".",H6))))</f>
        <v>#VALUE!</v>
      </c>
      <c r="I5" s="474" t="e">
        <f>RIGHT(I6,(LEN(I6)-(FIND(".",I6))))</f>
        <v>#VALUE!</v>
      </c>
      <c r="J5" s="474"/>
      <c r="K5" s="474" t="e">
        <f>RIGHT(K6,(LEN(K6)-(FIND(".",K6))))</f>
        <v>#VALUE!</v>
      </c>
      <c r="W5" s="5"/>
      <c r="X5" s="5"/>
      <c r="Y5" s="5"/>
      <c r="Z5" s="5"/>
      <c r="AA5" s="5"/>
      <c r="AB5" s="5"/>
    </row>
    <row r="6" spans="1:28">
      <c r="F6" s="3" t="s">
        <v>90</v>
      </c>
      <c r="G6" s="476" t="s">
        <v>16589</v>
      </c>
      <c r="H6" s="476"/>
      <c r="I6" s="476"/>
      <c r="J6" s="476"/>
      <c r="K6" s="476"/>
      <c r="W6" s="5"/>
      <c r="X6" s="5"/>
      <c r="Y6" s="5"/>
      <c r="Z6" s="5"/>
      <c r="AA6" s="5"/>
      <c r="AB6" s="5"/>
    </row>
    <row r="7" spans="1:28" ht="15.75" thickBot="1">
      <c r="F7" s="3" t="s">
        <v>91</v>
      </c>
      <c r="G7" s="10" t="s">
        <v>3884</v>
      </c>
      <c r="H7" s="190"/>
      <c r="I7" s="4"/>
      <c r="J7" s="4"/>
      <c r="K7" s="12"/>
      <c r="W7" s="5"/>
      <c r="X7" s="5"/>
      <c r="Y7" s="5"/>
      <c r="Z7" s="5"/>
      <c r="AA7" s="5"/>
      <c r="AB7" s="5"/>
    </row>
    <row r="8" spans="1:28" ht="15.75" thickBot="1">
      <c r="A8" t="s">
        <v>143</v>
      </c>
      <c r="F8" s="3" t="s">
        <v>92</v>
      </c>
      <c r="G8" s="13">
        <v>12865</v>
      </c>
      <c r="H8" s="14"/>
      <c r="I8" s="4"/>
      <c r="J8" s="4"/>
      <c r="W8" s="5"/>
      <c r="X8" s="5"/>
      <c r="Y8" s="5"/>
      <c r="Z8" s="5"/>
      <c r="AA8" s="5"/>
      <c r="AB8" s="5"/>
    </row>
    <row r="9" spans="1:28">
      <c r="A9" s="3" t="s">
        <v>3844</v>
      </c>
      <c r="F9" s="15" t="s">
        <v>93</v>
      </c>
      <c r="G9" s="16"/>
      <c r="H9" s="16"/>
      <c r="I9" s="4"/>
      <c r="J9" s="4"/>
      <c r="W9" s="5"/>
      <c r="X9" s="5"/>
      <c r="Y9" s="5"/>
      <c r="Z9" s="5"/>
      <c r="AA9" s="5"/>
      <c r="AB9" s="5" t="s">
        <v>957</v>
      </c>
    </row>
    <row r="10" spans="1:28" ht="15.75" thickBot="1">
      <c r="A10" t="s">
        <v>2</v>
      </c>
      <c r="B10" s="3"/>
      <c r="I10" s="4"/>
      <c r="J10" s="4"/>
      <c r="W10" s="5"/>
      <c r="X10" s="5"/>
      <c r="Y10" s="5"/>
      <c r="Z10" s="5"/>
      <c r="AA10" s="5"/>
      <c r="AB10" s="5"/>
    </row>
    <row r="11" spans="1:28" ht="30.75" thickBot="1">
      <c r="A11" s="59" t="s">
        <v>3</v>
      </c>
      <c r="B11" s="33" t="s">
        <v>94</v>
      </c>
      <c r="C11" s="34" t="s">
        <v>95</v>
      </c>
      <c r="D11" s="34" t="s">
        <v>96</v>
      </c>
      <c r="E11" s="34"/>
      <c r="F11" s="17" t="s">
        <v>97</v>
      </c>
      <c r="G11" s="17" t="s">
        <v>98</v>
      </c>
      <c r="H11" s="18" t="s">
        <v>99</v>
      </c>
      <c r="I11" s="19" t="s">
        <v>100</v>
      </c>
      <c r="J11" s="19" t="s">
        <v>4488</v>
      </c>
      <c r="K11" s="17" t="s">
        <v>101</v>
      </c>
      <c r="L11" s="173" t="s">
        <v>1750</v>
      </c>
      <c r="W11" s="66" t="s">
        <v>958</v>
      </c>
      <c r="X11" s="66"/>
      <c r="Y11" s="66" t="s">
        <v>959</v>
      </c>
      <c r="Z11" s="66"/>
      <c r="AA11" s="66"/>
      <c r="AB11" s="66" t="s">
        <v>960</v>
      </c>
    </row>
    <row r="12" spans="1:28">
      <c r="A12" s="115" t="s">
        <v>3845</v>
      </c>
      <c r="B12" s="16" t="str">
        <f>TRIM(A12)</f>
        <v>entp_id int</v>
      </c>
      <c r="C12" s="20">
        <f>SEARCH(" ",B12)</f>
        <v>8</v>
      </c>
      <c r="D12" s="20">
        <f>IFERROR(SEARCH(" ",B12,C12+1),0)</f>
        <v>0</v>
      </c>
      <c r="E12" s="20"/>
      <c r="F12" s="62" t="str">
        <f>UPPER(LEFT(B12,C12-1))</f>
        <v>ENTP_ID</v>
      </c>
      <c r="G12" s="21" t="str">
        <f>TRIM(RIGHT(A12,LEN(A12) - (C12)))</f>
        <v>int</v>
      </c>
      <c r="H12" s="22">
        <v>1</v>
      </c>
      <c r="I12" s="23"/>
      <c r="J12" s="23"/>
      <c r="K12" s="456"/>
      <c r="L12" s="429" t="s">
        <v>141</v>
      </c>
      <c r="N12" s="164"/>
      <c r="O12" s="193"/>
      <c r="W12" s="16" t="str">
        <f>F12&amp;"  "&amp;G12&amp;","</f>
        <v>ENTP_ID  int,</v>
      </c>
      <c r="X12" s="67"/>
      <c r="Y12" s="68" t="str">
        <f>F12&amp;","</f>
        <v>ENTP_ID,</v>
      </c>
      <c r="Z12" s="67"/>
      <c r="AA12" s="67"/>
      <c r="AB12" s="68" t="str">
        <f>",a."&amp;F12</f>
        <v>,a.ENTP_ID</v>
      </c>
    </row>
    <row r="13" spans="1:28">
      <c r="A13" s="115" t="s">
        <v>3846</v>
      </c>
      <c r="B13" s="16" t="str">
        <f t="shared" ref="B13:B17" si="0">TRIM(A13)</f>
        <v>fin_corp_key int</v>
      </c>
      <c r="C13" s="20">
        <f t="shared" ref="C13:C17" si="1">SEARCH(" ",B13)</f>
        <v>13</v>
      </c>
      <c r="D13" s="20">
        <f t="shared" ref="D13:D17" si="2">IFERROR(SEARCH(" ",B13,C13+1),0)</f>
        <v>0</v>
      </c>
      <c r="E13" s="20"/>
      <c r="F13" s="36" t="str">
        <f t="shared" ref="F13:F54" si="3">UPPER(LEFT(B13,C13-1))</f>
        <v>FIN_CORP_KEY</v>
      </c>
      <c r="G13" s="36" t="str">
        <f t="shared" ref="G13:G17" si="4">TRIM(RIGHT(A13,LEN(A13) - (C13)))</f>
        <v>int</v>
      </c>
      <c r="H13" s="29">
        <v>2</v>
      </c>
      <c r="I13" s="111"/>
      <c r="J13" s="111"/>
      <c r="K13" s="457"/>
      <c r="L13" s="430" t="s">
        <v>141</v>
      </c>
      <c r="N13" s="164"/>
      <c r="O13" s="193"/>
      <c r="W13" s="16" t="str">
        <f t="shared" ref="W13:W54" si="5">F13&amp;"  "&amp;G13&amp;","</f>
        <v>FIN_CORP_KEY  int,</v>
      </c>
      <c r="X13" s="67"/>
      <c r="Y13" s="68" t="str">
        <f t="shared" ref="Y13:Y54" si="6">F13&amp;","</f>
        <v>FIN_CORP_KEY,</v>
      </c>
      <c r="Z13" s="67"/>
      <c r="AA13" s="67"/>
      <c r="AB13" s="68" t="str">
        <f t="shared" ref="AB13:AB54" si="7">",a."&amp;F13</f>
        <v>,a.FIN_CORP_KEY</v>
      </c>
    </row>
    <row r="14" spans="1:28">
      <c r="A14" s="115" t="s">
        <v>3847</v>
      </c>
      <c r="B14" s="16" t="str">
        <f t="shared" si="0"/>
        <v>fin_corp_abbr_nm string</v>
      </c>
      <c r="C14" s="20">
        <f t="shared" si="1"/>
        <v>17</v>
      </c>
      <c r="D14" s="20">
        <f t="shared" si="2"/>
        <v>0</v>
      </c>
      <c r="E14" s="20"/>
      <c r="F14" s="36" t="str">
        <f t="shared" si="3"/>
        <v>FIN_CORP_ABBR_NM</v>
      </c>
      <c r="G14" s="36" t="str">
        <f t="shared" si="4"/>
        <v>string</v>
      </c>
      <c r="H14" s="29">
        <v>3</v>
      </c>
      <c r="I14" s="30"/>
      <c r="J14" s="30"/>
      <c r="K14" s="457"/>
      <c r="L14" s="430" t="s">
        <v>125</v>
      </c>
      <c r="N14" s="164"/>
      <c r="O14" s="193"/>
      <c r="W14" s="16" t="str">
        <f t="shared" si="5"/>
        <v>FIN_CORP_ABBR_NM  string,</v>
      </c>
      <c r="X14" s="67"/>
      <c r="Y14" s="68" t="str">
        <f t="shared" si="6"/>
        <v>FIN_CORP_ABBR_NM,</v>
      </c>
      <c r="Z14" s="67"/>
      <c r="AA14" s="67"/>
      <c r="AB14" s="68" t="str">
        <f t="shared" si="7"/>
        <v>,a.FIN_CORP_ABBR_NM</v>
      </c>
    </row>
    <row r="15" spans="1:28">
      <c r="A15" s="115" t="s">
        <v>3848</v>
      </c>
      <c r="B15" s="16" t="str">
        <f t="shared" si="0"/>
        <v>fin_corp_nm string</v>
      </c>
      <c r="C15" s="20">
        <f t="shared" si="1"/>
        <v>12</v>
      </c>
      <c r="D15" s="20">
        <f t="shared" si="2"/>
        <v>0</v>
      </c>
      <c r="F15" s="36" t="str">
        <f t="shared" si="3"/>
        <v>FIN_CORP_NM</v>
      </c>
      <c r="G15" s="36" t="str">
        <f t="shared" si="4"/>
        <v>string</v>
      </c>
      <c r="H15" s="26">
        <v>4</v>
      </c>
      <c r="I15" s="75"/>
      <c r="J15" s="75"/>
      <c r="K15" s="458"/>
      <c r="L15" s="430" t="s">
        <v>3912</v>
      </c>
      <c r="N15" s="164"/>
      <c r="O15" s="193"/>
      <c r="W15" s="16" t="str">
        <f t="shared" si="5"/>
        <v>FIN_CORP_NM  string,</v>
      </c>
      <c r="X15" s="67"/>
      <c r="Y15" s="68" t="str">
        <f t="shared" si="6"/>
        <v>FIN_CORP_NM,</v>
      </c>
      <c r="Z15" s="67"/>
      <c r="AA15" s="67"/>
      <c r="AB15" s="68" t="str">
        <f t="shared" si="7"/>
        <v>,a.FIN_CORP_NM</v>
      </c>
    </row>
    <row r="16" spans="1:28">
      <c r="A16" s="115" t="s">
        <v>3849</v>
      </c>
      <c r="B16" s="16" t="str">
        <f t="shared" si="0"/>
        <v>opr_fin_corp_id int</v>
      </c>
      <c r="C16" s="20">
        <f t="shared" si="1"/>
        <v>16</v>
      </c>
      <c r="D16" s="20">
        <f t="shared" si="2"/>
        <v>0</v>
      </c>
      <c r="E16" s="20"/>
      <c r="F16" s="36" t="str">
        <f t="shared" si="3"/>
        <v>OPR_FIN_CORP_ID</v>
      </c>
      <c r="G16" s="36" t="str">
        <f t="shared" si="4"/>
        <v>int</v>
      </c>
      <c r="H16" s="26">
        <v>5</v>
      </c>
      <c r="I16" s="27"/>
      <c r="J16" s="27"/>
      <c r="K16" s="458"/>
      <c r="L16" s="430" t="s">
        <v>141</v>
      </c>
      <c r="N16" s="164"/>
      <c r="O16" s="193"/>
      <c r="W16" s="16" t="str">
        <f t="shared" si="5"/>
        <v>OPR_FIN_CORP_ID  int,</v>
      </c>
      <c r="X16" s="67"/>
      <c r="Y16" s="68" t="str">
        <f t="shared" si="6"/>
        <v>OPR_FIN_CORP_ID,</v>
      </c>
      <c r="Z16" s="67"/>
      <c r="AA16" s="67"/>
      <c r="AB16" s="68" t="str">
        <f t="shared" si="7"/>
        <v>,a.OPR_FIN_CORP_ID</v>
      </c>
    </row>
    <row r="17" spans="1:28">
      <c r="A17" s="115" t="s">
        <v>3850</v>
      </c>
      <c r="B17" s="16" t="str">
        <f t="shared" si="0"/>
        <v>fin_corp_hier_lvl_nbr int</v>
      </c>
      <c r="C17" s="20">
        <f t="shared" si="1"/>
        <v>22</v>
      </c>
      <c r="D17" s="20">
        <f t="shared" si="2"/>
        <v>0</v>
      </c>
      <c r="E17" s="20"/>
      <c r="F17" s="36" t="str">
        <f t="shared" si="3"/>
        <v>FIN_CORP_HIER_LVL_NBR</v>
      </c>
      <c r="G17" s="36" t="str">
        <f t="shared" si="4"/>
        <v>int</v>
      </c>
      <c r="H17" s="29">
        <v>6</v>
      </c>
      <c r="I17" s="30"/>
      <c r="J17" s="30"/>
      <c r="K17" s="457"/>
      <c r="L17" s="430" t="s">
        <v>141</v>
      </c>
      <c r="N17" s="164"/>
      <c r="O17" s="193"/>
      <c r="W17" s="16" t="str">
        <f t="shared" si="5"/>
        <v>FIN_CORP_HIER_LVL_NBR  int,</v>
      </c>
      <c r="X17" s="67"/>
      <c r="Y17" s="68" t="str">
        <f t="shared" si="6"/>
        <v>FIN_CORP_HIER_LVL_NBR,</v>
      </c>
      <c r="Z17" s="67"/>
      <c r="AA17" s="67"/>
      <c r="AB17" s="68" t="str">
        <f t="shared" si="7"/>
        <v>,a.FIN_CORP_HIER_LVL_NBR</v>
      </c>
    </row>
    <row r="18" spans="1:28">
      <c r="A18" s="115" t="s">
        <v>3851</v>
      </c>
      <c r="B18" s="16" t="str">
        <f t="shared" ref="B18:B54" si="8">TRIM(A18)</f>
        <v>fin_mkt_key int</v>
      </c>
      <c r="C18" s="20">
        <f t="shared" ref="C18:C54" si="9">SEARCH(" ",B18)</f>
        <v>12</v>
      </c>
      <c r="D18" s="20">
        <f t="shared" ref="D18:D54" si="10">IFERROR(SEARCH(" ",B18,C18+1),0)</f>
        <v>0</v>
      </c>
      <c r="E18" s="20"/>
      <c r="F18" s="36" t="str">
        <f t="shared" si="3"/>
        <v>FIN_MKT_KEY</v>
      </c>
      <c r="G18" s="36" t="str">
        <f t="shared" ref="G18:G54" si="11">TRIM(RIGHT(A18,LEN(A18) - (C18)))</f>
        <v>int</v>
      </c>
      <c r="H18" s="29">
        <v>7</v>
      </c>
      <c r="I18" s="53"/>
      <c r="J18" s="53"/>
      <c r="K18" s="428"/>
      <c r="L18" s="430" t="s">
        <v>3411</v>
      </c>
      <c r="N18" s="164"/>
      <c r="O18" s="193"/>
      <c r="W18" s="16" t="str">
        <f t="shared" si="5"/>
        <v>FIN_MKT_KEY  int,</v>
      </c>
      <c r="X18" s="67"/>
      <c r="Y18" s="68" t="str">
        <f t="shared" si="6"/>
        <v>FIN_MKT_KEY,</v>
      </c>
      <c r="Z18" s="67"/>
      <c r="AA18" s="67"/>
      <c r="AB18" s="68" t="str">
        <f t="shared" si="7"/>
        <v>,a.FIN_MKT_KEY</v>
      </c>
    </row>
    <row r="19" spans="1:28">
      <c r="A19" s="115" t="s">
        <v>3852</v>
      </c>
      <c r="B19" s="16" t="str">
        <f t="shared" si="8"/>
        <v>fin_mkt_abbr_nm string</v>
      </c>
      <c r="C19" s="20">
        <f t="shared" si="9"/>
        <v>16</v>
      </c>
      <c r="D19" s="20">
        <f t="shared" si="10"/>
        <v>0</v>
      </c>
      <c r="E19" s="20"/>
      <c r="F19" s="36" t="str">
        <f t="shared" si="3"/>
        <v>FIN_MKT_ABBR_NM</v>
      </c>
      <c r="G19" s="36" t="str">
        <f t="shared" si="11"/>
        <v>string</v>
      </c>
      <c r="H19" s="29">
        <v>8</v>
      </c>
      <c r="I19" s="53"/>
      <c r="J19" s="53"/>
      <c r="K19" s="428"/>
      <c r="L19" s="430" t="s">
        <v>125</v>
      </c>
      <c r="N19" s="164"/>
      <c r="O19" s="193"/>
      <c r="W19" s="16" t="str">
        <f t="shared" si="5"/>
        <v>FIN_MKT_ABBR_NM  string,</v>
      </c>
      <c r="X19" s="67"/>
      <c r="Y19" s="68" t="str">
        <f t="shared" si="6"/>
        <v>FIN_MKT_ABBR_NM,</v>
      </c>
      <c r="Z19" s="67"/>
      <c r="AA19" s="67"/>
      <c r="AB19" s="68" t="str">
        <f t="shared" si="7"/>
        <v>,a.FIN_MKT_ABBR_NM</v>
      </c>
    </row>
    <row r="20" spans="1:28">
      <c r="A20" s="115" t="s">
        <v>3853</v>
      </c>
      <c r="B20" s="16" t="str">
        <f t="shared" si="8"/>
        <v>fin_mkt_nm string</v>
      </c>
      <c r="C20" s="20">
        <f t="shared" si="9"/>
        <v>11</v>
      </c>
      <c r="D20" s="20">
        <f t="shared" si="10"/>
        <v>0</v>
      </c>
      <c r="F20" s="36" t="str">
        <f t="shared" si="3"/>
        <v>FIN_MKT_NM</v>
      </c>
      <c r="G20" s="36" t="str">
        <f t="shared" si="11"/>
        <v>string</v>
      </c>
      <c r="H20" s="26">
        <v>9</v>
      </c>
      <c r="I20" s="53"/>
      <c r="J20" s="53"/>
      <c r="K20" s="428"/>
      <c r="L20" s="430" t="s">
        <v>3913</v>
      </c>
      <c r="N20" s="164"/>
      <c r="O20" s="193"/>
      <c r="W20" s="16" t="str">
        <f t="shared" si="5"/>
        <v>FIN_MKT_NM  string,</v>
      </c>
      <c r="X20" s="67"/>
      <c r="Y20" s="68" t="str">
        <f t="shared" si="6"/>
        <v>FIN_MKT_NM,</v>
      </c>
      <c r="Z20" s="67"/>
      <c r="AA20" s="67"/>
      <c r="AB20" s="68" t="str">
        <f t="shared" si="7"/>
        <v>,a.FIN_MKT_NM</v>
      </c>
    </row>
    <row r="21" spans="1:28">
      <c r="A21" s="115" t="s">
        <v>3854</v>
      </c>
      <c r="B21" s="16" t="str">
        <f t="shared" si="8"/>
        <v>opr_fin_mkt_id int</v>
      </c>
      <c r="C21" s="20">
        <f t="shared" si="9"/>
        <v>15</v>
      </c>
      <c r="D21" s="20">
        <f t="shared" si="10"/>
        <v>0</v>
      </c>
      <c r="E21" s="20"/>
      <c r="F21" s="36" t="str">
        <f t="shared" si="3"/>
        <v>OPR_FIN_MKT_ID</v>
      </c>
      <c r="G21" s="36" t="str">
        <f t="shared" si="11"/>
        <v>int</v>
      </c>
      <c r="H21" s="26">
        <v>10</v>
      </c>
      <c r="I21" s="53"/>
      <c r="J21" s="53"/>
      <c r="K21" s="428"/>
      <c r="L21" s="430" t="s">
        <v>1701</v>
      </c>
      <c r="N21" s="164"/>
      <c r="O21" s="193"/>
      <c r="W21" s="16" t="str">
        <f t="shared" si="5"/>
        <v>OPR_FIN_MKT_ID  int,</v>
      </c>
      <c r="X21" s="67"/>
      <c r="Y21" s="68" t="str">
        <f t="shared" si="6"/>
        <v>OPR_FIN_MKT_ID,</v>
      </c>
      <c r="Z21" s="67"/>
      <c r="AA21" s="67"/>
      <c r="AB21" s="68" t="str">
        <f t="shared" si="7"/>
        <v>,a.OPR_FIN_MKT_ID</v>
      </c>
    </row>
    <row r="22" spans="1:28">
      <c r="A22" s="115" t="s">
        <v>3855</v>
      </c>
      <c r="B22" s="16" t="str">
        <f t="shared" si="8"/>
        <v>fin_mkt_hier_lvl_nbr int</v>
      </c>
      <c r="C22" s="20">
        <f t="shared" si="9"/>
        <v>21</v>
      </c>
      <c r="D22" s="20">
        <f t="shared" si="10"/>
        <v>0</v>
      </c>
      <c r="E22" s="20"/>
      <c r="F22" s="36" t="str">
        <f t="shared" si="3"/>
        <v>FIN_MKT_HIER_LVL_NBR</v>
      </c>
      <c r="G22" s="36" t="str">
        <f t="shared" si="11"/>
        <v>int</v>
      </c>
      <c r="H22" s="29">
        <v>11</v>
      </c>
      <c r="I22" s="53"/>
      <c r="J22" s="53"/>
      <c r="K22" s="428"/>
      <c r="L22" s="430" t="s">
        <v>1701</v>
      </c>
      <c r="N22" s="164"/>
      <c r="O22" s="193"/>
      <c r="W22" s="16" t="str">
        <f t="shared" si="5"/>
        <v>FIN_MKT_HIER_LVL_NBR  int,</v>
      </c>
      <c r="X22" s="67"/>
      <c r="Y22" s="68" t="str">
        <f t="shared" si="6"/>
        <v>FIN_MKT_HIER_LVL_NBR,</v>
      </c>
      <c r="Z22" s="67"/>
      <c r="AA22" s="67"/>
      <c r="AB22" s="68" t="str">
        <f t="shared" si="7"/>
        <v>,a.FIN_MKT_HIER_LVL_NBR</v>
      </c>
    </row>
    <row r="23" spans="1:28">
      <c r="A23" s="115" t="s">
        <v>3856</v>
      </c>
      <c r="B23" s="16" t="str">
        <f t="shared" si="8"/>
        <v>fin_ctry_key int</v>
      </c>
      <c r="C23" s="20">
        <f t="shared" si="9"/>
        <v>13</v>
      </c>
      <c r="D23" s="20">
        <f t="shared" si="10"/>
        <v>0</v>
      </c>
      <c r="E23" s="20"/>
      <c r="F23" s="36" t="str">
        <f t="shared" si="3"/>
        <v>FIN_CTRY_KEY</v>
      </c>
      <c r="G23" s="36" t="str">
        <f t="shared" si="11"/>
        <v>int</v>
      </c>
      <c r="H23" s="29">
        <v>12</v>
      </c>
      <c r="I23" s="53"/>
      <c r="J23" s="53"/>
      <c r="K23" s="428"/>
      <c r="L23" s="430" t="s">
        <v>3411</v>
      </c>
      <c r="N23" s="164"/>
      <c r="O23" s="193"/>
      <c r="W23" s="16" t="str">
        <f t="shared" si="5"/>
        <v>FIN_CTRY_KEY  int,</v>
      </c>
      <c r="X23" s="67"/>
      <c r="Y23" s="68" t="str">
        <f t="shared" si="6"/>
        <v>FIN_CTRY_KEY,</v>
      </c>
      <c r="Z23" s="67"/>
      <c r="AA23" s="67"/>
      <c r="AB23" s="68" t="str">
        <f t="shared" si="7"/>
        <v>,a.FIN_CTRY_KEY</v>
      </c>
    </row>
    <row r="24" spans="1:28">
      <c r="A24" s="115" t="s">
        <v>3857</v>
      </c>
      <c r="B24" s="16" t="str">
        <f t="shared" si="8"/>
        <v>fin_ctry_abbr_nm string</v>
      </c>
      <c r="C24" s="20">
        <f t="shared" si="9"/>
        <v>17</v>
      </c>
      <c r="D24" s="20">
        <f t="shared" si="10"/>
        <v>0</v>
      </c>
      <c r="E24" s="20"/>
      <c r="F24" s="36" t="str">
        <f t="shared" si="3"/>
        <v>FIN_CTRY_ABBR_NM</v>
      </c>
      <c r="G24" s="36" t="str">
        <f t="shared" si="11"/>
        <v>string</v>
      </c>
      <c r="H24" s="29">
        <v>13</v>
      </c>
      <c r="I24" s="53"/>
      <c r="J24" s="53"/>
      <c r="K24" s="428"/>
      <c r="L24" s="430" t="s">
        <v>125</v>
      </c>
      <c r="N24" s="164"/>
      <c r="O24" s="193"/>
      <c r="W24" s="16" t="str">
        <f t="shared" si="5"/>
        <v>FIN_CTRY_ABBR_NM  string,</v>
      </c>
      <c r="X24" s="67"/>
      <c r="Y24" s="68" t="str">
        <f t="shared" si="6"/>
        <v>FIN_CTRY_ABBR_NM,</v>
      </c>
      <c r="Z24" s="67"/>
      <c r="AA24" s="67"/>
      <c r="AB24" s="68" t="str">
        <f t="shared" si="7"/>
        <v>,a.FIN_CTRY_ABBR_NM</v>
      </c>
    </row>
    <row r="25" spans="1:28">
      <c r="A25" s="115" t="s">
        <v>3858</v>
      </c>
      <c r="B25" s="16" t="str">
        <f t="shared" si="8"/>
        <v>fin_ctry_nm string</v>
      </c>
      <c r="C25" s="20">
        <f t="shared" si="9"/>
        <v>12</v>
      </c>
      <c r="D25" s="20">
        <f t="shared" si="10"/>
        <v>0</v>
      </c>
      <c r="F25" s="36" t="str">
        <f t="shared" si="3"/>
        <v>FIN_CTRY_NM</v>
      </c>
      <c r="G25" s="36" t="str">
        <f t="shared" si="11"/>
        <v>string</v>
      </c>
      <c r="H25" s="26">
        <v>14</v>
      </c>
      <c r="I25" s="53"/>
      <c r="J25" s="53"/>
      <c r="K25" s="428"/>
      <c r="L25" s="430" t="s">
        <v>3914</v>
      </c>
      <c r="N25" s="164"/>
      <c r="O25" s="193"/>
      <c r="W25" s="16" t="str">
        <f t="shared" si="5"/>
        <v>FIN_CTRY_NM  string,</v>
      </c>
      <c r="X25" s="67"/>
      <c r="Y25" s="68" t="str">
        <f t="shared" si="6"/>
        <v>FIN_CTRY_NM,</v>
      </c>
      <c r="Z25" s="67"/>
      <c r="AA25" s="67"/>
      <c r="AB25" s="68" t="str">
        <f t="shared" si="7"/>
        <v>,a.FIN_CTRY_NM</v>
      </c>
    </row>
    <row r="26" spans="1:28">
      <c r="A26" s="115" t="s">
        <v>3859</v>
      </c>
      <c r="B26" s="16" t="str">
        <f t="shared" si="8"/>
        <v>opr_fin_ctr_id int</v>
      </c>
      <c r="C26" s="20">
        <f t="shared" si="9"/>
        <v>15</v>
      </c>
      <c r="D26" s="20">
        <f t="shared" si="10"/>
        <v>0</v>
      </c>
      <c r="E26" s="20"/>
      <c r="F26" s="36" t="str">
        <f t="shared" si="3"/>
        <v>OPR_FIN_CTR_ID</v>
      </c>
      <c r="G26" s="36" t="str">
        <f t="shared" si="11"/>
        <v>int</v>
      </c>
      <c r="H26" s="26">
        <v>15</v>
      </c>
      <c r="I26" s="53"/>
      <c r="J26" s="53"/>
      <c r="K26" s="428"/>
      <c r="L26" s="430" t="s">
        <v>3644</v>
      </c>
      <c r="N26" s="164"/>
      <c r="O26" s="193"/>
      <c r="W26" s="16" t="str">
        <f t="shared" si="5"/>
        <v>OPR_FIN_CTR_ID  int,</v>
      </c>
      <c r="X26" s="67"/>
      <c r="Y26" s="68" t="str">
        <f t="shared" si="6"/>
        <v>OPR_FIN_CTR_ID,</v>
      </c>
      <c r="Z26" s="67"/>
      <c r="AA26" s="67"/>
      <c r="AB26" s="68" t="str">
        <f t="shared" si="7"/>
        <v>,a.OPR_FIN_CTR_ID</v>
      </c>
    </row>
    <row r="27" spans="1:28">
      <c r="A27" s="115" t="s">
        <v>3860</v>
      </c>
      <c r="B27" s="16" t="str">
        <f t="shared" si="8"/>
        <v>fin_ctry_hier_lvl_nbr int</v>
      </c>
      <c r="C27" s="20">
        <f t="shared" si="9"/>
        <v>22</v>
      </c>
      <c r="D27" s="20">
        <f t="shared" si="10"/>
        <v>0</v>
      </c>
      <c r="E27" s="20"/>
      <c r="F27" s="36" t="str">
        <f t="shared" si="3"/>
        <v>FIN_CTRY_HIER_LVL_NBR</v>
      </c>
      <c r="G27" s="36" t="str">
        <f t="shared" si="11"/>
        <v>int</v>
      </c>
      <c r="H27" s="29">
        <v>16</v>
      </c>
      <c r="I27" s="53"/>
      <c r="J27" s="53"/>
      <c r="K27" s="428"/>
      <c r="L27" s="430" t="s">
        <v>3040</v>
      </c>
      <c r="N27" s="164"/>
      <c r="O27" s="193"/>
      <c r="W27" s="16" t="str">
        <f t="shared" si="5"/>
        <v>FIN_CTRY_HIER_LVL_NBR  int,</v>
      </c>
      <c r="X27" s="67"/>
      <c r="Y27" s="68" t="str">
        <f t="shared" si="6"/>
        <v>FIN_CTRY_HIER_LVL_NBR,</v>
      </c>
      <c r="Z27" s="67"/>
      <c r="AA27" s="67"/>
      <c r="AB27" s="68" t="str">
        <f t="shared" si="7"/>
        <v>,a.FIN_CTRY_HIER_LVL_NBR</v>
      </c>
    </row>
    <row r="28" spans="1:28">
      <c r="A28" s="115" t="s">
        <v>3861</v>
      </c>
      <c r="B28" s="16" t="str">
        <f t="shared" si="8"/>
        <v>fin_co_key int</v>
      </c>
      <c r="C28" s="20">
        <f t="shared" si="9"/>
        <v>11</v>
      </c>
      <c r="D28" s="20">
        <f t="shared" si="10"/>
        <v>0</v>
      </c>
      <c r="E28" s="20"/>
      <c r="F28" s="36" t="str">
        <f t="shared" si="3"/>
        <v>FIN_CO_KEY</v>
      </c>
      <c r="G28" s="36" t="str">
        <f t="shared" si="11"/>
        <v>int</v>
      </c>
      <c r="H28" s="29">
        <v>17</v>
      </c>
      <c r="I28" s="53"/>
      <c r="J28" s="53"/>
      <c r="K28" s="428"/>
      <c r="L28" s="430" t="s">
        <v>3635</v>
      </c>
      <c r="N28" s="164"/>
      <c r="O28" s="193"/>
      <c r="W28" s="16" t="str">
        <f t="shared" si="5"/>
        <v>FIN_CO_KEY  int,</v>
      </c>
      <c r="X28" s="67"/>
      <c r="Y28" s="68" t="str">
        <f t="shared" si="6"/>
        <v>FIN_CO_KEY,</v>
      </c>
      <c r="Z28" s="67"/>
      <c r="AA28" s="67"/>
      <c r="AB28" s="68" t="str">
        <f t="shared" si="7"/>
        <v>,a.FIN_CO_KEY</v>
      </c>
    </row>
    <row r="29" spans="1:28">
      <c r="A29" s="115" t="s">
        <v>3862</v>
      </c>
      <c r="B29" s="16" t="str">
        <f t="shared" si="8"/>
        <v>fin_co_abbr_nm string</v>
      </c>
      <c r="C29" s="20">
        <f t="shared" si="9"/>
        <v>15</v>
      </c>
      <c r="D29" s="20">
        <f t="shared" si="10"/>
        <v>0</v>
      </c>
      <c r="E29" s="20"/>
      <c r="F29" s="36" t="str">
        <f t="shared" si="3"/>
        <v>FIN_CO_ABBR_NM</v>
      </c>
      <c r="G29" s="36" t="str">
        <f t="shared" si="11"/>
        <v>string</v>
      </c>
      <c r="H29" s="29">
        <v>18</v>
      </c>
      <c r="I29" s="53"/>
      <c r="J29" s="53"/>
      <c r="K29" s="428"/>
      <c r="L29" s="430" t="s">
        <v>3914</v>
      </c>
      <c r="N29" s="164"/>
      <c r="O29" s="193"/>
      <c r="W29" s="16" t="str">
        <f t="shared" si="5"/>
        <v>FIN_CO_ABBR_NM  string,</v>
      </c>
      <c r="X29" s="67"/>
      <c r="Y29" s="68" t="str">
        <f t="shared" si="6"/>
        <v>FIN_CO_ABBR_NM,</v>
      </c>
      <c r="Z29" s="67"/>
      <c r="AA29" s="67"/>
      <c r="AB29" s="68" t="str">
        <f t="shared" si="7"/>
        <v>,a.FIN_CO_ABBR_NM</v>
      </c>
    </row>
    <row r="30" spans="1:28">
      <c r="A30" s="115" t="s">
        <v>3863</v>
      </c>
      <c r="B30" s="16" t="str">
        <f t="shared" si="8"/>
        <v>fin_co_nm string</v>
      </c>
      <c r="C30" s="20">
        <f t="shared" si="9"/>
        <v>10</v>
      </c>
      <c r="D30" s="20">
        <f t="shared" si="10"/>
        <v>0</v>
      </c>
      <c r="F30" s="36" t="str">
        <f t="shared" si="3"/>
        <v>FIN_CO_NM</v>
      </c>
      <c r="G30" s="36" t="str">
        <f t="shared" si="11"/>
        <v>string</v>
      </c>
      <c r="H30" s="26">
        <v>19</v>
      </c>
      <c r="I30" s="53"/>
      <c r="J30" s="53"/>
      <c r="K30" s="428"/>
      <c r="L30" s="430" t="s">
        <v>3915</v>
      </c>
      <c r="N30" s="164"/>
      <c r="O30" s="193"/>
      <c r="W30" s="16" t="str">
        <f t="shared" si="5"/>
        <v>FIN_CO_NM  string,</v>
      </c>
      <c r="X30" s="67"/>
      <c r="Y30" s="68" t="str">
        <f t="shared" si="6"/>
        <v>FIN_CO_NM,</v>
      </c>
      <c r="Z30" s="67"/>
      <c r="AA30" s="67"/>
      <c r="AB30" s="68" t="str">
        <f t="shared" si="7"/>
        <v>,a.FIN_CO_NM</v>
      </c>
    </row>
    <row r="31" spans="1:28">
      <c r="A31" s="115" t="s">
        <v>3864</v>
      </c>
      <c r="B31" s="16" t="str">
        <f t="shared" si="8"/>
        <v>opr_fin_co_id int</v>
      </c>
      <c r="C31" s="20">
        <f t="shared" si="9"/>
        <v>14</v>
      </c>
      <c r="D31" s="20">
        <f t="shared" si="10"/>
        <v>0</v>
      </c>
      <c r="E31" s="20"/>
      <c r="F31" s="36" t="str">
        <f t="shared" si="3"/>
        <v>OPR_FIN_CO_ID</v>
      </c>
      <c r="G31" s="36" t="str">
        <f t="shared" si="11"/>
        <v>int</v>
      </c>
      <c r="H31" s="26">
        <v>20</v>
      </c>
      <c r="I31" s="53"/>
      <c r="J31" s="53"/>
      <c r="K31" s="428"/>
      <c r="L31" s="430" t="s">
        <v>3641</v>
      </c>
      <c r="N31" s="164"/>
      <c r="O31" s="193"/>
      <c r="W31" s="16" t="str">
        <f t="shared" si="5"/>
        <v>OPR_FIN_CO_ID  int,</v>
      </c>
      <c r="X31" s="67"/>
      <c r="Y31" s="68" t="str">
        <f t="shared" si="6"/>
        <v>OPR_FIN_CO_ID,</v>
      </c>
      <c r="Z31" s="67"/>
      <c r="AA31" s="67"/>
      <c r="AB31" s="68" t="str">
        <f t="shared" si="7"/>
        <v>,a.OPR_FIN_CO_ID</v>
      </c>
    </row>
    <row r="32" spans="1:28">
      <c r="A32" s="115" t="s">
        <v>3865</v>
      </c>
      <c r="B32" s="16" t="str">
        <f t="shared" si="8"/>
        <v>fin_co_hier_lvl_nbr int</v>
      </c>
      <c r="C32" s="20">
        <f t="shared" si="9"/>
        <v>20</v>
      </c>
      <c r="D32" s="20">
        <f t="shared" si="10"/>
        <v>0</v>
      </c>
      <c r="E32" s="20"/>
      <c r="F32" s="36" t="str">
        <f t="shared" si="3"/>
        <v>FIN_CO_HIER_LVL_NBR</v>
      </c>
      <c r="G32" s="36" t="str">
        <f t="shared" si="11"/>
        <v>int</v>
      </c>
      <c r="H32" s="29">
        <v>21</v>
      </c>
      <c r="I32" s="53"/>
      <c r="J32" s="53"/>
      <c r="K32" s="428"/>
      <c r="L32" s="430" t="s">
        <v>1751</v>
      </c>
      <c r="N32" s="164"/>
      <c r="O32" s="193"/>
      <c r="W32" s="16" t="str">
        <f t="shared" si="5"/>
        <v>FIN_CO_HIER_LVL_NBR  int,</v>
      </c>
      <c r="X32" s="67"/>
      <c r="Y32" s="68" t="str">
        <f t="shared" si="6"/>
        <v>FIN_CO_HIER_LVL_NBR,</v>
      </c>
      <c r="Z32" s="67"/>
      <c r="AA32" s="67"/>
      <c r="AB32" s="68" t="str">
        <f t="shared" si="7"/>
        <v>,a.FIN_CO_HIER_LVL_NBR</v>
      </c>
    </row>
    <row r="33" spans="1:28">
      <c r="A33" s="115" t="s">
        <v>3866</v>
      </c>
      <c r="B33" s="16" t="str">
        <f t="shared" si="8"/>
        <v>fin_zn_key int</v>
      </c>
      <c r="C33" s="20">
        <f t="shared" si="9"/>
        <v>11</v>
      </c>
      <c r="D33" s="20">
        <f t="shared" si="10"/>
        <v>0</v>
      </c>
      <c r="E33" s="20"/>
      <c r="F33" s="36" t="str">
        <f t="shared" si="3"/>
        <v>FIN_ZN_KEY</v>
      </c>
      <c r="G33" s="36" t="str">
        <f t="shared" si="11"/>
        <v>int</v>
      </c>
      <c r="H33" s="29">
        <v>22</v>
      </c>
      <c r="I33" s="53"/>
      <c r="J33" s="53"/>
      <c r="K33" s="428"/>
      <c r="L33" s="430" t="s">
        <v>3916</v>
      </c>
      <c r="N33" s="164"/>
      <c r="O33" s="193"/>
      <c r="W33" s="16" t="str">
        <f t="shared" si="5"/>
        <v>FIN_ZN_KEY  int,</v>
      </c>
      <c r="X33" s="67"/>
      <c r="Y33" s="68" t="str">
        <f t="shared" si="6"/>
        <v>FIN_ZN_KEY,</v>
      </c>
      <c r="Z33" s="67"/>
      <c r="AA33" s="67"/>
      <c r="AB33" s="68" t="str">
        <f t="shared" si="7"/>
        <v>,a.FIN_ZN_KEY</v>
      </c>
    </row>
    <row r="34" spans="1:28">
      <c r="A34" s="115" t="s">
        <v>3867</v>
      </c>
      <c r="B34" s="16" t="str">
        <f t="shared" si="8"/>
        <v>fin_zn_abbr_nm string</v>
      </c>
      <c r="C34" s="20">
        <f t="shared" si="9"/>
        <v>15</v>
      </c>
      <c r="D34" s="20">
        <f t="shared" si="10"/>
        <v>0</v>
      </c>
      <c r="E34" s="20"/>
      <c r="F34" s="36" t="str">
        <f t="shared" si="3"/>
        <v>FIN_ZN_ABBR_NM</v>
      </c>
      <c r="G34" s="36" t="str">
        <f t="shared" si="11"/>
        <v>string</v>
      </c>
      <c r="H34" s="29">
        <v>23</v>
      </c>
      <c r="I34" s="53"/>
      <c r="J34" s="53"/>
      <c r="K34" s="428"/>
      <c r="L34" s="430" t="s">
        <v>3917</v>
      </c>
      <c r="N34" s="164"/>
      <c r="O34" s="193"/>
      <c r="W34" s="16" t="str">
        <f t="shared" si="5"/>
        <v>FIN_ZN_ABBR_NM  string,</v>
      </c>
      <c r="X34" s="67"/>
      <c r="Y34" s="68" t="str">
        <f t="shared" si="6"/>
        <v>FIN_ZN_ABBR_NM,</v>
      </c>
      <c r="Z34" s="67"/>
      <c r="AA34" s="67"/>
      <c r="AB34" s="68" t="str">
        <f t="shared" si="7"/>
        <v>,a.FIN_ZN_ABBR_NM</v>
      </c>
    </row>
    <row r="35" spans="1:28">
      <c r="A35" s="115" t="s">
        <v>3868</v>
      </c>
      <c r="B35" s="16" t="str">
        <f t="shared" si="8"/>
        <v>fin_zn_nm string</v>
      </c>
      <c r="C35" s="20">
        <f t="shared" si="9"/>
        <v>10</v>
      </c>
      <c r="D35" s="20">
        <f t="shared" si="10"/>
        <v>0</v>
      </c>
      <c r="F35" s="36" t="str">
        <f t="shared" si="3"/>
        <v>FIN_ZN_NM</v>
      </c>
      <c r="G35" s="36" t="str">
        <f t="shared" si="11"/>
        <v>string</v>
      </c>
      <c r="H35" s="26">
        <v>24</v>
      </c>
      <c r="I35" s="53"/>
      <c r="J35" s="53"/>
      <c r="K35" s="428"/>
      <c r="L35" s="430" t="s">
        <v>3918</v>
      </c>
      <c r="N35" s="164"/>
      <c r="O35" s="193"/>
      <c r="W35" s="16" t="str">
        <f t="shared" si="5"/>
        <v>FIN_ZN_NM  string,</v>
      </c>
      <c r="X35" s="67"/>
      <c r="Y35" s="68" t="str">
        <f t="shared" si="6"/>
        <v>FIN_ZN_NM,</v>
      </c>
      <c r="Z35" s="67"/>
      <c r="AA35" s="67"/>
      <c r="AB35" s="68" t="str">
        <f t="shared" si="7"/>
        <v>,a.FIN_ZN_NM</v>
      </c>
    </row>
    <row r="36" spans="1:28">
      <c r="A36" s="115" t="s">
        <v>3869</v>
      </c>
      <c r="B36" s="16" t="str">
        <f t="shared" si="8"/>
        <v>opr_fin_zn_id int</v>
      </c>
      <c r="C36" s="20">
        <f t="shared" si="9"/>
        <v>14</v>
      </c>
      <c r="D36" s="20">
        <f t="shared" si="10"/>
        <v>0</v>
      </c>
      <c r="E36" s="20"/>
      <c r="F36" s="36" t="str">
        <f t="shared" si="3"/>
        <v>OPR_FIN_ZN_ID</v>
      </c>
      <c r="G36" s="36" t="str">
        <f t="shared" si="11"/>
        <v>int</v>
      </c>
      <c r="H36" s="26">
        <v>25</v>
      </c>
      <c r="I36" s="53"/>
      <c r="J36" s="53"/>
      <c r="K36" s="428"/>
      <c r="L36" s="430" t="s">
        <v>3919</v>
      </c>
      <c r="N36" s="164"/>
      <c r="O36" s="193"/>
      <c r="W36" s="16" t="str">
        <f t="shared" si="5"/>
        <v>OPR_FIN_ZN_ID  int,</v>
      </c>
      <c r="X36" s="67"/>
      <c r="Y36" s="68" t="str">
        <f t="shared" si="6"/>
        <v>OPR_FIN_ZN_ID,</v>
      </c>
      <c r="Z36" s="67"/>
      <c r="AA36" s="67"/>
      <c r="AB36" s="68" t="str">
        <f t="shared" si="7"/>
        <v>,a.OPR_FIN_ZN_ID</v>
      </c>
    </row>
    <row r="37" spans="1:28">
      <c r="A37" s="115" t="s">
        <v>3870</v>
      </c>
      <c r="B37" s="16" t="str">
        <f t="shared" si="8"/>
        <v>fin_zn_hier_lvl_nbr int</v>
      </c>
      <c r="C37" s="20">
        <f t="shared" si="9"/>
        <v>20</v>
      </c>
      <c r="D37" s="20">
        <f t="shared" si="10"/>
        <v>0</v>
      </c>
      <c r="E37" s="20"/>
      <c r="F37" s="36" t="str">
        <f t="shared" si="3"/>
        <v>FIN_ZN_HIER_LVL_NBR</v>
      </c>
      <c r="G37" s="36" t="str">
        <f t="shared" si="11"/>
        <v>int</v>
      </c>
      <c r="H37" s="29">
        <v>26</v>
      </c>
      <c r="I37" s="53"/>
      <c r="J37" s="53"/>
      <c r="K37" s="428"/>
      <c r="L37" s="430" t="s">
        <v>3644</v>
      </c>
      <c r="N37" s="164"/>
      <c r="O37" s="193"/>
      <c r="W37" s="16" t="str">
        <f t="shared" si="5"/>
        <v>FIN_ZN_HIER_LVL_NBR  int,</v>
      </c>
      <c r="X37" s="67"/>
      <c r="Y37" s="68" t="str">
        <f t="shared" si="6"/>
        <v>FIN_ZN_HIER_LVL_NBR,</v>
      </c>
      <c r="Z37" s="67"/>
      <c r="AA37" s="67"/>
      <c r="AB37" s="68" t="str">
        <f t="shared" si="7"/>
        <v>,a.FIN_ZN_HIER_LVL_NBR</v>
      </c>
    </row>
    <row r="38" spans="1:28">
      <c r="A38" s="115" t="s">
        <v>3871</v>
      </c>
      <c r="B38" s="16" t="str">
        <f t="shared" si="8"/>
        <v>fin_rgn_key int</v>
      </c>
      <c r="C38" s="20">
        <f t="shared" si="9"/>
        <v>12</v>
      </c>
      <c r="D38" s="20">
        <f t="shared" si="10"/>
        <v>0</v>
      </c>
      <c r="E38" s="20"/>
      <c r="F38" s="36" t="str">
        <f t="shared" si="3"/>
        <v>FIN_RGN_KEY</v>
      </c>
      <c r="G38" s="36" t="str">
        <f t="shared" si="11"/>
        <v>int</v>
      </c>
      <c r="H38" s="29">
        <v>27</v>
      </c>
      <c r="I38" s="53"/>
      <c r="J38" s="53"/>
      <c r="K38" s="428"/>
      <c r="L38" s="430" t="s">
        <v>3920</v>
      </c>
      <c r="N38" s="164"/>
      <c r="O38" s="193"/>
      <c r="W38" s="16" t="str">
        <f t="shared" si="5"/>
        <v>FIN_RGN_KEY  int,</v>
      </c>
      <c r="X38" s="67"/>
      <c r="Y38" s="68" t="str">
        <f t="shared" si="6"/>
        <v>FIN_RGN_KEY,</v>
      </c>
      <c r="Z38" s="67"/>
      <c r="AA38" s="67"/>
      <c r="AB38" s="68" t="str">
        <f t="shared" si="7"/>
        <v>,a.FIN_RGN_KEY</v>
      </c>
    </row>
    <row r="39" spans="1:28">
      <c r="A39" s="115" t="s">
        <v>3872</v>
      </c>
      <c r="B39" s="16" t="str">
        <f t="shared" si="8"/>
        <v>fin_rgn_abbr_nm string</v>
      </c>
      <c r="C39" s="20">
        <f t="shared" si="9"/>
        <v>16</v>
      </c>
      <c r="D39" s="20">
        <f t="shared" si="10"/>
        <v>0</v>
      </c>
      <c r="E39" s="20"/>
      <c r="F39" s="36" t="str">
        <f t="shared" si="3"/>
        <v>FIN_RGN_ABBR_NM</v>
      </c>
      <c r="G39" s="36" t="str">
        <f t="shared" si="11"/>
        <v>string</v>
      </c>
      <c r="H39" s="29">
        <v>28</v>
      </c>
      <c r="I39" s="53"/>
      <c r="J39" s="53"/>
      <c r="K39" s="428"/>
      <c r="L39" s="430" t="s">
        <v>3921</v>
      </c>
      <c r="N39" s="164"/>
      <c r="O39" s="193"/>
      <c r="W39" s="16" t="str">
        <f t="shared" si="5"/>
        <v>FIN_RGN_ABBR_NM  string,</v>
      </c>
      <c r="X39" s="67"/>
      <c r="Y39" s="68" t="str">
        <f t="shared" si="6"/>
        <v>FIN_RGN_ABBR_NM,</v>
      </c>
      <c r="Z39" s="67"/>
      <c r="AA39" s="67"/>
      <c r="AB39" s="68" t="str">
        <f t="shared" si="7"/>
        <v>,a.FIN_RGN_ABBR_NM</v>
      </c>
    </row>
    <row r="40" spans="1:28">
      <c r="A40" s="115" t="s">
        <v>3873</v>
      </c>
      <c r="B40" s="16" t="str">
        <f t="shared" si="8"/>
        <v>fin_rgn_nm string</v>
      </c>
      <c r="C40" s="20">
        <f t="shared" si="9"/>
        <v>11</v>
      </c>
      <c r="D40" s="20">
        <f t="shared" si="10"/>
        <v>0</v>
      </c>
      <c r="F40" s="36" t="str">
        <f t="shared" si="3"/>
        <v>FIN_RGN_NM</v>
      </c>
      <c r="G40" s="36" t="str">
        <f t="shared" si="11"/>
        <v>string</v>
      </c>
      <c r="H40" s="26">
        <v>29</v>
      </c>
      <c r="I40" s="53"/>
      <c r="J40" s="53"/>
      <c r="K40" s="428"/>
      <c r="L40" s="430" t="s">
        <v>3922</v>
      </c>
      <c r="N40" s="164"/>
      <c r="O40" s="193"/>
      <c r="W40" s="16" t="str">
        <f t="shared" si="5"/>
        <v>FIN_RGN_NM  string,</v>
      </c>
      <c r="X40" s="67"/>
      <c r="Y40" s="68" t="str">
        <f t="shared" si="6"/>
        <v>FIN_RGN_NM,</v>
      </c>
      <c r="Z40" s="67"/>
      <c r="AA40" s="67"/>
      <c r="AB40" s="68" t="str">
        <f t="shared" si="7"/>
        <v>,a.FIN_RGN_NM</v>
      </c>
    </row>
    <row r="41" spans="1:28">
      <c r="A41" s="115" t="s">
        <v>3874</v>
      </c>
      <c r="B41" s="16" t="str">
        <f t="shared" si="8"/>
        <v>opr_fin_rgn_id int</v>
      </c>
      <c r="C41" s="20">
        <f t="shared" si="9"/>
        <v>15</v>
      </c>
      <c r="D41" s="20">
        <f t="shared" si="10"/>
        <v>0</v>
      </c>
      <c r="E41" s="20"/>
      <c r="F41" s="36" t="str">
        <f t="shared" si="3"/>
        <v>OPR_FIN_RGN_ID</v>
      </c>
      <c r="G41" s="36" t="str">
        <f t="shared" si="11"/>
        <v>int</v>
      </c>
      <c r="H41" s="26">
        <v>30</v>
      </c>
      <c r="I41" s="53"/>
      <c r="J41" s="53"/>
      <c r="K41" s="428"/>
      <c r="L41" s="430" t="s">
        <v>3040</v>
      </c>
      <c r="N41" s="164"/>
      <c r="O41" s="193"/>
      <c r="W41" s="16" t="str">
        <f t="shared" si="5"/>
        <v>OPR_FIN_RGN_ID  int,</v>
      </c>
      <c r="X41" s="67"/>
      <c r="Y41" s="68" t="str">
        <f t="shared" si="6"/>
        <v>OPR_FIN_RGN_ID,</v>
      </c>
      <c r="Z41" s="67"/>
      <c r="AA41" s="67"/>
      <c r="AB41" s="68" t="str">
        <f t="shared" si="7"/>
        <v>,a.OPR_FIN_RGN_ID</v>
      </c>
    </row>
    <row r="42" spans="1:28">
      <c r="A42" s="115" t="s">
        <v>3875</v>
      </c>
      <c r="B42" s="16" t="str">
        <f t="shared" si="8"/>
        <v>fin_rgn_hier_lvl_nbr int</v>
      </c>
      <c r="C42" s="20">
        <f t="shared" si="9"/>
        <v>21</v>
      </c>
      <c r="D42" s="20">
        <f t="shared" si="10"/>
        <v>0</v>
      </c>
      <c r="E42" s="20"/>
      <c r="F42" s="36" t="str">
        <f t="shared" si="3"/>
        <v>FIN_RGN_HIER_LVL_NBR</v>
      </c>
      <c r="G42" s="36" t="str">
        <f t="shared" si="11"/>
        <v>int</v>
      </c>
      <c r="H42" s="29">
        <v>31</v>
      </c>
      <c r="I42" s="53"/>
      <c r="J42" s="53"/>
      <c r="K42" s="428"/>
      <c r="L42" s="430" t="s">
        <v>3613</v>
      </c>
      <c r="N42" s="164"/>
      <c r="O42" s="193"/>
      <c r="W42" s="16" t="str">
        <f t="shared" si="5"/>
        <v>FIN_RGN_HIER_LVL_NBR  int,</v>
      </c>
      <c r="X42" s="67"/>
      <c r="Y42" s="68" t="str">
        <f t="shared" si="6"/>
        <v>FIN_RGN_HIER_LVL_NBR,</v>
      </c>
      <c r="Z42" s="67"/>
      <c r="AA42" s="67"/>
      <c r="AB42" s="68" t="str">
        <f t="shared" si="7"/>
        <v>,a.FIN_RGN_HIER_LVL_NBR</v>
      </c>
    </row>
    <row r="43" spans="1:28">
      <c r="A43" s="115" t="s">
        <v>3876</v>
      </c>
      <c r="B43" s="16" t="str">
        <f t="shared" si="8"/>
        <v>fin_dist_key int</v>
      </c>
      <c r="C43" s="20">
        <f t="shared" si="9"/>
        <v>13</v>
      </c>
      <c r="D43" s="20">
        <f t="shared" si="10"/>
        <v>0</v>
      </c>
      <c r="E43" s="20"/>
      <c r="F43" s="36" t="str">
        <f t="shared" si="3"/>
        <v>FIN_DIST_KEY</v>
      </c>
      <c r="G43" s="36" t="str">
        <f t="shared" si="11"/>
        <v>int</v>
      </c>
      <c r="H43" s="29">
        <v>32</v>
      </c>
      <c r="I43" s="53"/>
      <c r="J43" s="53"/>
      <c r="K43" s="428"/>
      <c r="L43" s="430" t="s">
        <v>3923</v>
      </c>
      <c r="N43" s="164"/>
      <c r="O43" s="193"/>
      <c r="W43" s="16" t="str">
        <f t="shared" si="5"/>
        <v>FIN_DIST_KEY  int,</v>
      </c>
      <c r="X43" s="67"/>
      <c r="Y43" s="68" t="str">
        <f t="shared" si="6"/>
        <v>FIN_DIST_KEY,</v>
      </c>
      <c r="Z43" s="67"/>
      <c r="AA43" s="67"/>
      <c r="AB43" s="68" t="str">
        <f t="shared" si="7"/>
        <v>,a.FIN_DIST_KEY</v>
      </c>
    </row>
    <row r="44" spans="1:28">
      <c r="A44" s="115" t="s">
        <v>3877</v>
      </c>
      <c r="B44" s="16" t="str">
        <f t="shared" si="8"/>
        <v>fin_dist_abbr_nm string</v>
      </c>
      <c r="C44" s="20">
        <f t="shared" si="9"/>
        <v>17</v>
      </c>
      <c r="D44" s="20">
        <f t="shared" si="10"/>
        <v>0</v>
      </c>
      <c r="E44" s="20"/>
      <c r="F44" s="36" t="str">
        <f t="shared" si="3"/>
        <v>FIN_DIST_ABBR_NM</v>
      </c>
      <c r="G44" s="36" t="str">
        <f t="shared" si="11"/>
        <v>string</v>
      </c>
      <c r="H44" s="29">
        <v>33</v>
      </c>
      <c r="I44" s="53"/>
      <c r="J44" s="53"/>
      <c r="K44" s="428"/>
      <c r="L44" s="430" t="s">
        <v>3924</v>
      </c>
      <c r="N44" s="164"/>
      <c r="O44" s="193"/>
      <c r="W44" s="16" t="str">
        <f t="shared" si="5"/>
        <v>FIN_DIST_ABBR_NM  string,</v>
      </c>
      <c r="X44" s="67"/>
      <c r="Y44" s="68" t="str">
        <f t="shared" si="6"/>
        <v>FIN_DIST_ABBR_NM,</v>
      </c>
      <c r="Z44" s="67"/>
      <c r="AA44" s="67"/>
      <c r="AB44" s="68" t="str">
        <f t="shared" si="7"/>
        <v>,a.FIN_DIST_ABBR_NM</v>
      </c>
    </row>
    <row r="45" spans="1:28">
      <c r="A45" s="115" t="s">
        <v>3878</v>
      </c>
      <c r="B45" s="16" t="str">
        <f t="shared" si="8"/>
        <v>fin_dist_nm string</v>
      </c>
      <c r="C45" s="20">
        <f t="shared" si="9"/>
        <v>12</v>
      </c>
      <c r="D45" s="20">
        <f t="shared" si="10"/>
        <v>0</v>
      </c>
      <c r="F45" s="36" t="str">
        <f t="shared" si="3"/>
        <v>FIN_DIST_NM</v>
      </c>
      <c r="G45" s="36" t="str">
        <f t="shared" si="11"/>
        <v>string</v>
      </c>
      <c r="H45" s="26">
        <v>34</v>
      </c>
      <c r="I45" s="53"/>
      <c r="J45" s="53"/>
      <c r="K45" s="428"/>
      <c r="L45" s="430" t="s">
        <v>3924</v>
      </c>
      <c r="N45" s="164"/>
      <c r="O45" s="193"/>
      <c r="W45" s="16" t="str">
        <f t="shared" si="5"/>
        <v>FIN_DIST_NM  string,</v>
      </c>
      <c r="X45" s="67"/>
      <c r="Y45" s="68" t="str">
        <f t="shared" si="6"/>
        <v>FIN_DIST_NM,</v>
      </c>
      <c r="Z45" s="67"/>
      <c r="AA45" s="67"/>
      <c r="AB45" s="68" t="str">
        <f t="shared" si="7"/>
        <v>,a.FIN_DIST_NM</v>
      </c>
    </row>
    <row r="46" spans="1:28">
      <c r="A46" s="115" t="s">
        <v>3879</v>
      </c>
      <c r="B46" s="16" t="str">
        <f t="shared" si="8"/>
        <v>opr_fin_dist_id int</v>
      </c>
      <c r="C46" s="20">
        <f t="shared" si="9"/>
        <v>16</v>
      </c>
      <c r="D46" s="20">
        <f t="shared" si="10"/>
        <v>0</v>
      </c>
      <c r="E46" s="20"/>
      <c r="F46" s="36" t="str">
        <f t="shared" si="3"/>
        <v>OPR_FIN_DIST_ID</v>
      </c>
      <c r="G46" s="36" t="str">
        <f t="shared" si="11"/>
        <v>int</v>
      </c>
      <c r="H46" s="26">
        <v>35</v>
      </c>
      <c r="I46" s="53"/>
      <c r="J46" s="53"/>
      <c r="K46" s="428"/>
      <c r="L46" s="430" t="s">
        <v>3925</v>
      </c>
      <c r="N46" s="164"/>
      <c r="O46" s="193"/>
      <c r="W46" s="16" t="str">
        <f t="shared" si="5"/>
        <v>OPR_FIN_DIST_ID  int,</v>
      </c>
      <c r="X46" s="67"/>
      <c r="Y46" s="68" t="str">
        <f t="shared" si="6"/>
        <v>OPR_FIN_DIST_ID,</v>
      </c>
      <c r="Z46" s="67"/>
      <c r="AA46" s="67"/>
      <c r="AB46" s="68" t="str">
        <f t="shared" si="7"/>
        <v>,a.OPR_FIN_DIST_ID</v>
      </c>
    </row>
    <row r="47" spans="1:28">
      <c r="A47" s="115" t="s">
        <v>3880</v>
      </c>
      <c r="B47" s="16" t="str">
        <f t="shared" si="8"/>
        <v>fin_dist_hier_lvl_nbr int</v>
      </c>
      <c r="C47" s="20">
        <f t="shared" si="9"/>
        <v>22</v>
      </c>
      <c r="D47" s="20">
        <f t="shared" si="10"/>
        <v>0</v>
      </c>
      <c r="E47" s="20"/>
      <c r="F47" s="36" t="str">
        <f t="shared" si="3"/>
        <v>FIN_DIST_HIER_LVL_NBR</v>
      </c>
      <c r="G47" s="36" t="str">
        <f t="shared" si="11"/>
        <v>int</v>
      </c>
      <c r="H47" s="29">
        <v>36</v>
      </c>
      <c r="I47" s="53"/>
      <c r="J47" s="53"/>
      <c r="K47" s="428"/>
      <c r="L47" s="430" t="s">
        <v>3610</v>
      </c>
      <c r="N47" s="164"/>
      <c r="O47" s="193"/>
      <c r="W47" s="16" t="str">
        <f t="shared" si="5"/>
        <v>FIN_DIST_HIER_LVL_NBR  int,</v>
      </c>
      <c r="X47" s="67"/>
      <c r="Y47" s="68" t="str">
        <f t="shared" si="6"/>
        <v>FIN_DIST_HIER_LVL_NBR,</v>
      </c>
      <c r="Z47" s="67"/>
      <c r="AA47" s="67"/>
      <c r="AB47" s="68" t="str">
        <f t="shared" si="7"/>
        <v>,a.FIN_DIST_HIER_LVL_NBR</v>
      </c>
    </row>
    <row r="48" spans="1:28">
      <c r="A48" s="115" t="s">
        <v>1489</v>
      </c>
      <c r="B48" s="16" t="str">
        <f t="shared" si="8"/>
        <v>loc_key int</v>
      </c>
      <c r="C48" s="20">
        <f t="shared" si="9"/>
        <v>8</v>
      </c>
      <c r="D48" s="20">
        <f t="shared" si="10"/>
        <v>0</v>
      </c>
      <c r="E48" s="20"/>
      <c r="F48" s="44" t="str">
        <f t="shared" si="3"/>
        <v>LOC_KEY</v>
      </c>
      <c r="G48" s="36" t="str">
        <f t="shared" si="11"/>
        <v>int</v>
      </c>
      <c r="H48" s="29">
        <v>37</v>
      </c>
      <c r="I48" s="53"/>
      <c r="J48" s="53"/>
      <c r="K48" s="428"/>
      <c r="L48" s="433" t="s">
        <v>3542</v>
      </c>
      <c r="N48" s="164"/>
      <c r="O48" s="193"/>
      <c r="W48" s="16" t="str">
        <f t="shared" si="5"/>
        <v>LOC_KEY  int,</v>
      </c>
      <c r="X48" s="67"/>
      <c r="Y48" s="68" t="str">
        <f t="shared" si="6"/>
        <v>LOC_KEY,</v>
      </c>
      <c r="Z48" s="67"/>
      <c r="AA48" s="67"/>
      <c r="AB48" s="68" t="str">
        <f t="shared" si="7"/>
        <v>,a.LOC_KEY</v>
      </c>
    </row>
    <row r="49" spans="1:28">
      <c r="A49" s="115" t="s">
        <v>1495</v>
      </c>
      <c r="B49" s="16" t="str">
        <f t="shared" si="8"/>
        <v>opr_loc_nbr int</v>
      </c>
      <c r="C49" s="20">
        <f t="shared" si="9"/>
        <v>12</v>
      </c>
      <c r="D49" s="20">
        <f t="shared" si="10"/>
        <v>0</v>
      </c>
      <c r="E49" s="20"/>
      <c r="F49" s="44" t="str">
        <f t="shared" si="3"/>
        <v>OPR_LOC_NBR</v>
      </c>
      <c r="G49" s="36" t="str">
        <f t="shared" si="11"/>
        <v>int</v>
      </c>
      <c r="H49" s="29">
        <v>38</v>
      </c>
      <c r="I49" s="53"/>
      <c r="J49" s="53"/>
      <c r="K49" s="428"/>
      <c r="L49" s="433" t="s">
        <v>3545</v>
      </c>
      <c r="N49" s="164"/>
      <c r="O49" s="193"/>
      <c r="W49" s="16" t="str">
        <f t="shared" si="5"/>
        <v>OPR_LOC_NBR  int,</v>
      </c>
      <c r="X49" s="67"/>
      <c r="Y49" s="68" t="str">
        <f t="shared" si="6"/>
        <v>OPR_LOC_NBR,</v>
      </c>
      <c r="Z49" s="67"/>
      <c r="AA49" s="67"/>
      <c r="AB49" s="68" t="str">
        <f t="shared" si="7"/>
        <v>,a.OPR_LOC_NBR</v>
      </c>
    </row>
    <row r="50" spans="1:28">
      <c r="A50" s="115" t="s">
        <v>1499</v>
      </c>
      <c r="B50" s="16" t="str">
        <f t="shared" si="8"/>
        <v>loc_abbr_nm string</v>
      </c>
      <c r="C50" s="20">
        <f t="shared" si="9"/>
        <v>12</v>
      </c>
      <c r="D50" s="20">
        <f t="shared" si="10"/>
        <v>0</v>
      </c>
      <c r="F50" s="36" t="str">
        <f t="shared" si="3"/>
        <v>LOC_ABBR_NM</v>
      </c>
      <c r="G50" s="36" t="str">
        <f t="shared" si="11"/>
        <v>string</v>
      </c>
      <c r="H50" s="26">
        <v>39</v>
      </c>
      <c r="I50" s="53"/>
      <c r="J50" s="53"/>
      <c r="K50" s="428"/>
      <c r="L50" s="430" t="s">
        <v>3547</v>
      </c>
      <c r="N50" s="164"/>
      <c r="O50" s="193"/>
      <c r="W50" s="16" t="str">
        <f t="shared" si="5"/>
        <v>LOC_ABBR_NM  string,</v>
      </c>
      <c r="X50" s="67"/>
      <c r="Y50" s="68" t="str">
        <f t="shared" si="6"/>
        <v>LOC_ABBR_NM,</v>
      </c>
      <c r="Z50" s="67"/>
      <c r="AA50" s="67"/>
      <c r="AB50" s="68" t="str">
        <f t="shared" si="7"/>
        <v>,a.LOC_ABBR_NM</v>
      </c>
    </row>
    <row r="51" spans="1:28">
      <c r="A51" s="115" t="s">
        <v>1500</v>
      </c>
      <c r="B51" s="16" t="str">
        <f t="shared" si="8"/>
        <v>loc_nm string</v>
      </c>
      <c r="C51" s="20">
        <f t="shared" si="9"/>
        <v>7</v>
      </c>
      <c r="D51" s="20">
        <f t="shared" si="10"/>
        <v>0</v>
      </c>
      <c r="E51" s="20"/>
      <c r="F51" s="36" t="str">
        <f t="shared" si="3"/>
        <v>LOC_NM</v>
      </c>
      <c r="G51" s="36" t="str">
        <f t="shared" si="11"/>
        <v>string</v>
      </c>
      <c r="H51" s="26">
        <v>40</v>
      </c>
      <c r="I51" s="53"/>
      <c r="J51" s="53"/>
      <c r="K51" s="428"/>
      <c r="L51" s="430" t="s">
        <v>3548</v>
      </c>
      <c r="N51" s="164"/>
      <c r="O51" s="193"/>
      <c r="W51" s="16" t="str">
        <f t="shared" si="5"/>
        <v>LOC_NM  string,</v>
      </c>
      <c r="X51" s="67"/>
      <c r="Y51" s="68" t="str">
        <f t="shared" si="6"/>
        <v>LOC_NM,</v>
      </c>
      <c r="Z51" s="67"/>
      <c r="AA51" s="67"/>
      <c r="AB51" s="68" t="str">
        <f t="shared" si="7"/>
        <v>,a.LOC_NM</v>
      </c>
    </row>
    <row r="52" spans="1:28">
      <c r="A52" s="115" t="s">
        <v>3881</v>
      </c>
      <c r="B52" s="16" t="str">
        <f t="shared" si="8"/>
        <v>fin_loc_hier_lvl_nbr int</v>
      </c>
      <c r="C52" s="20">
        <f t="shared" si="9"/>
        <v>21</v>
      </c>
      <c r="D52" s="20">
        <f t="shared" si="10"/>
        <v>0</v>
      </c>
      <c r="E52" s="20"/>
      <c r="F52" s="36" t="str">
        <f t="shared" si="3"/>
        <v>FIN_LOC_HIER_LVL_NBR</v>
      </c>
      <c r="G52" s="36" t="str">
        <f t="shared" si="11"/>
        <v>int</v>
      </c>
      <c r="H52" s="29">
        <v>41</v>
      </c>
      <c r="I52" s="53"/>
      <c r="J52" s="53"/>
      <c r="K52" s="428"/>
      <c r="L52" s="430" t="s">
        <v>3606</v>
      </c>
      <c r="N52" s="164"/>
      <c r="O52" s="193"/>
      <c r="W52" s="16" t="str">
        <f t="shared" si="5"/>
        <v>FIN_LOC_HIER_LVL_NBR  int,</v>
      </c>
      <c r="X52" s="67"/>
      <c r="Y52" s="68" t="str">
        <f t="shared" si="6"/>
        <v>FIN_LOC_HIER_LVL_NBR,</v>
      </c>
      <c r="Z52" s="67"/>
      <c r="AA52" s="67"/>
      <c r="AB52" s="68" t="str">
        <f t="shared" si="7"/>
        <v>,a.FIN_LOC_HIER_LVL_NBR</v>
      </c>
    </row>
    <row r="53" spans="1:28">
      <c r="A53" s="115" t="s">
        <v>80</v>
      </c>
      <c r="B53" s="16" t="str">
        <f t="shared" si="8"/>
        <v>crt_tmst string</v>
      </c>
      <c r="C53" s="20">
        <f t="shared" si="9"/>
        <v>9</v>
      </c>
      <c r="D53" s="20">
        <f t="shared" si="10"/>
        <v>0</v>
      </c>
      <c r="E53" s="20"/>
      <c r="F53" s="36" t="str">
        <f t="shared" si="3"/>
        <v>CRT_TMST</v>
      </c>
      <c r="G53" s="36" t="str">
        <f t="shared" si="11"/>
        <v>string</v>
      </c>
      <c r="H53" s="29">
        <v>42</v>
      </c>
      <c r="I53" s="53"/>
      <c r="J53" s="53"/>
      <c r="K53" s="428"/>
      <c r="L53" s="430" t="s">
        <v>3926</v>
      </c>
      <c r="N53" s="164"/>
      <c r="O53" s="193"/>
      <c r="W53" s="16" t="str">
        <f t="shared" si="5"/>
        <v>CRT_TMST  string,</v>
      </c>
      <c r="X53" s="67"/>
      <c r="Y53" s="68" t="str">
        <f t="shared" si="6"/>
        <v>CRT_TMST,</v>
      </c>
      <c r="Z53" s="67"/>
      <c r="AA53" s="67"/>
      <c r="AB53" s="68" t="str">
        <f t="shared" si="7"/>
        <v>,a.CRT_TMST</v>
      </c>
    </row>
    <row r="54" spans="1:28" ht="15.75" thickBot="1">
      <c r="A54" s="115" t="s">
        <v>81</v>
      </c>
      <c r="B54" s="16" t="str">
        <f t="shared" si="8"/>
        <v>updt_tmst string</v>
      </c>
      <c r="C54" s="20">
        <f t="shared" si="9"/>
        <v>10</v>
      </c>
      <c r="D54" s="20">
        <f t="shared" si="10"/>
        <v>0</v>
      </c>
      <c r="E54" s="20"/>
      <c r="F54" s="36" t="str">
        <f t="shared" si="3"/>
        <v>UPDT_TMST</v>
      </c>
      <c r="G54" s="36" t="str">
        <f t="shared" si="11"/>
        <v>string</v>
      </c>
      <c r="H54" s="29">
        <v>43</v>
      </c>
      <c r="I54" s="53"/>
      <c r="J54" s="53"/>
      <c r="K54" s="428"/>
      <c r="L54" s="431" t="s">
        <v>3926</v>
      </c>
      <c r="N54" s="164"/>
      <c r="O54" s="193"/>
      <c r="W54" s="16" t="str">
        <f t="shared" si="5"/>
        <v>UPDT_TMST  string,</v>
      </c>
      <c r="X54" s="67"/>
      <c r="Y54" s="68" t="str">
        <f t="shared" si="6"/>
        <v>UPDT_TMST,</v>
      </c>
      <c r="Z54" s="67"/>
      <c r="AA54" s="67"/>
      <c r="AB54" s="68" t="str">
        <f t="shared" si="7"/>
        <v>,a.UPDT_TMST</v>
      </c>
    </row>
    <row r="56" spans="1:28">
      <c r="A56" t="s">
        <v>3882</v>
      </c>
    </row>
    <row r="57" spans="1:28">
      <c r="A57" t="s">
        <v>3883</v>
      </c>
    </row>
  </sheetData>
  <mergeCells count="5">
    <mergeCell ref="F1:I1"/>
    <mergeCell ref="G3:K3"/>
    <mergeCell ref="G4:K4"/>
    <mergeCell ref="G5:K5"/>
    <mergeCell ref="G6:K6"/>
  </mergeCells>
  <pageMargins left="0.25" right="0.25" top="0.75" bottom="0.75" header="0.3" footer="0.3"/>
  <pageSetup paperSize="17" scale="85"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B41"/>
  <sheetViews>
    <sheetView zoomScale="80" zoomScaleNormal="80" workbookViewId="0">
      <selection activeCell="A11" sqref="A11:XFD11"/>
    </sheetView>
  </sheetViews>
  <sheetFormatPr defaultRowHeight="15"/>
  <cols>
    <col min="6" max="6" width="19.140625" bestFit="1" customWidth="1"/>
    <col min="7" max="7" width="10.85546875" bestFit="1" customWidth="1"/>
    <col min="8" max="8" width="5.5703125" bestFit="1" customWidth="1"/>
    <col min="9" max="9" width="8" bestFit="1" customWidth="1"/>
    <col min="10" max="10" width="8" customWidth="1"/>
    <col min="11" max="11" width="23.140625" customWidth="1"/>
    <col min="12" max="12" width="34.28515625" style="4" bestFit="1" customWidth="1"/>
    <col min="13" max="13" width="27.85546875" style="4" bestFit="1" customWidth="1"/>
    <col min="14" max="15" width="34.28515625" style="4" bestFit="1" customWidth="1"/>
  </cols>
  <sheetData>
    <row r="1" spans="1:28" ht="18.75">
      <c r="F1" s="473" t="str">
        <f>UPPER(G5)</f>
        <v>TADRL_ADDR_LOOKUP</v>
      </c>
      <c r="G1" s="473"/>
      <c r="H1" s="473"/>
      <c r="I1" s="473"/>
      <c r="J1" s="208"/>
      <c r="W1" s="5"/>
      <c r="X1" s="5"/>
      <c r="Y1" s="5"/>
      <c r="Z1" s="5"/>
      <c r="AA1" s="5"/>
      <c r="AB1" s="5"/>
    </row>
    <row r="2" spans="1:28" ht="18.75">
      <c r="F2" s="6"/>
      <c r="I2" s="4"/>
      <c r="J2" s="4"/>
      <c r="W2" s="5"/>
      <c r="X2" s="5"/>
      <c r="Y2" s="5"/>
      <c r="Z2" s="5"/>
      <c r="AA2" s="5"/>
      <c r="AB2" s="5"/>
    </row>
    <row r="3" spans="1:28">
      <c r="F3" s="3" t="s">
        <v>87</v>
      </c>
      <c r="G3" s="475" t="s">
        <v>3911</v>
      </c>
      <c r="H3" s="475"/>
      <c r="I3" s="475"/>
      <c r="J3" s="475"/>
      <c r="K3" s="475"/>
      <c r="W3" s="5"/>
      <c r="X3" s="5"/>
      <c r="Y3" s="5"/>
      <c r="Z3" s="5"/>
      <c r="AA3" s="5"/>
      <c r="AB3" s="5"/>
    </row>
    <row r="4" spans="1:28">
      <c r="F4" s="3" t="s">
        <v>88</v>
      </c>
      <c r="G4" s="474" t="str">
        <f>LEFT(G6,(FIND(".",G6)-1))</f>
        <v>DB_EDW_PRODREFRESH</v>
      </c>
      <c r="H4" s="474" t="e">
        <f>LEFT(H6,(FIND(".",H6)-1))</f>
        <v>#VALUE!</v>
      </c>
      <c r="I4" s="474" t="e">
        <f>LEFT(I6,(FIND(".",I6)-1))</f>
        <v>#VALUE!</v>
      </c>
      <c r="J4" s="474"/>
      <c r="K4" s="474" t="e">
        <f>LEFT(K6,(FIND(".",K6)-1))</f>
        <v>#VALUE!</v>
      </c>
      <c r="W4" s="5"/>
      <c r="X4" s="5"/>
      <c r="Y4" s="5"/>
      <c r="Z4" s="5"/>
      <c r="AA4" s="5"/>
      <c r="AB4" s="5"/>
    </row>
    <row r="5" spans="1:28">
      <c r="B5" s="9"/>
      <c r="F5" s="3" t="s">
        <v>89</v>
      </c>
      <c r="G5" s="474" t="str">
        <f>RIGHT(G6,(LEN(G6)-(FIND(".",G6))))</f>
        <v>TADRL_ADDR_LOOKUP</v>
      </c>
      <c r="H5" s="474" t="e">
        <f>RIGHT(H6,(LEN(H6)-(FIND(".",H6))))</f>
        <v>#VALUE!</v>
      </c>
      <c r="I5" s="474" t="e">
        <f>RIGHT(I6,(LEN(I6)-(FIND(".",I6))))</f>
        <v>#VALUE!</v>
      </c>
      <c r="J5" s="474"/>
      <c r="K5" s="474" t="e">
        <f>RIGHT(K6,(LEN(K6)-(FIND(".",K6))))</f>
        <v>#VALUE!</v>
      </c>
      <c r="W5" s="5"/>
      <c r="X5" s="5"/>
      <c r="Y5" s="5"/>
      <c r="Z5" s="5"/>
      <c r="AA5" s="5"/>
      <c r="AB5" s="5"/>
    </row>
    <row r="6" spans="1:28">
      <c r="F6" s="3" t="s">
        <v>90</v>
      </c>
      <c r="G6" s="476" t="s">
        <v>16590</v>
      </c>
      <c r="H6" s="476"/>
      <c r="I6" s="476"/>
      <c r="J6" s="476"/>
      <c r="K6" s="476"/>
      <c r="W6" s="5"/>
      <c r="X6" s="5"/>
      <c r="Y6" s="5"/>
      <c r="Z6" s="5"/>
      <c r="AA6" s="5"/>
      <c r="AB6" s="5"/>
    </row>
    <row r="7" spans="1:28" ht="15.75" thickBot="1">
      <c r="F7" s="3" t="s">
        <v>91</v>
      </c>
      <c r="G7" s="10" t="s">
        <v>3884</v>
      </c>
      <c r="H7" s="190"/>
      <c r="I7" s="4"/>
      <c r="J7" s="4"/>
      <c r="K7" s="12"/>
      <c r="W7" s="5"/>
      <c r="X7" s="5"/>
      <c r="Y7" s="5"/>
      <c r="Z7" s="5"/>
      <c r="AA7" s="5"/>
      <c r="AB7" s="5"/>
    </row>
    <row r="8" spans="1:28" ht="15.75" thickBot="1">
      <c r="A8" t="s">
        <v>143</v>
      </c>
      <c r="F8" s="3" t="s">
        <v>92</v>
      </c>
      <c r="G8" s="13">
        <v>34606</v>
      </c>
      <c r="H8" s="14"/>
      <c r="I8" s="4"/>
      <c r="J8" s="4"/>
      <c r="W8" s="5"/>
      <c r="X8" s="5"/>
      <c r="Y8" s="5"/>
      <c r="Z8" s="5"/>
      <c r="AA8" s="5"/>
      <c r="AB8" s="5"/>
    </row>
    <row r="9" spans="1:28">
      <c r="A9" s="3" t="s">
        <v>3885</v>
      </c>
      <c r="F9" s="15" t="s">
        <v>93</v>
      </c>
      <c r="G9" s="16"/>
      <c r="H9" s="16"/>
      <c r="I9" s="4"/>
      <c r="J9" s="4"/>
      <c r="W9" s="5"/>
      <c r="X9" s="5"/>
      <c r="Y9" s="5"/>
      <c r="Z9" s="5"/>
      <c r="AA9" s="5"/>
      <c r="AB9" s="5" t="s">
        <v>957</v>
      </c>
    </row>
    <row r="10" spans="1:28" ht="15.75" thickBot="1">
      <c r="A10" t="s">
        <v>2</v>
      </c>
      <c r="B10" s="3"/>
      <c r="I10" s="4"/>
      <c r="J10" s="4"/>
      <c r="W10" s="5"/>
      <c r="X10" s="5"/>
      <c r="Y10" s="5"/>
      <c r="Z10" s="5"/>
      <c r="AA10" s="5"/>
      <c r="AB10" s="5"/>
    </row>
    <row r="11" spans="1:28" ht="30.75" thickBot="1">
      <c r="A11" s="59" t="s">
        <v>3</v>
      </c>
      <c r="B11" s="33" t="s">
        <v>94</v>
      </c>
      <c r="C11" s="34" t="s">
        <v>95</v>
      </c>
      <c r="D11" s="34" t="s">
        <v>96</v>
      </c>
      <c r="E11" s="34"/>
      <c r="F11" s="17" t="s">
        <v>97</v>
      </c>
      <c r="G11" s="17" t="s">
        <v>98</v>
      </c>
      <c r="H11" s="18" t="s">
        <v>99</v>
      </c>
      <c r="I11" s="19" t="s">
        <v>100</v>
      </c>
      <c r="J11" s="19" t="s">
        <v>4488</v>
      </c>
      <c r="K11" s="17" t="s">
        <v>101</v>
      </c>
      <c r="L11" s="173" t="s">
        <v>3953</v>
      </c>
      <c r="M11" s="173" t="s">
        <v>3954</v>
      </c>
      <c r="N11" s="173" t="s">
        <v>3955</v>
      </c>
      <c r="O11" s="173" t="s">
        <v>3956</v>
      </c>
      <c r="W11" s="66" t="s">
        <v>958</v>
      </c>
      <c r="X11" s="66"/>
      <c r="Y11" s="66" t="s">
        <v>959</v>
      </c>
      <c r="Z11" s="66"/>
      <c r="AA11" s="66"/>
      <c r="AB11" s="66" t="s">
        <v>960</v>
      </c>
    </row>
    <row r="12" spans="1:28">
      <c r="A12" s="115" t="s">
        <v>1489</v>
      </c>
      <c r="B12" s="16" t="str">
        <f>TRIM(A12)</f>
        <v>loc_key int</v>
      </c>
      <c r="C12" s="20">
        <f>SEARCH(" ",B12)</f>
        <v>8</v>
      </c>
      <c r="D12" s="20">
        <f>IFERROR(SEARCH(" ",B12,C12+1),0)</f>
        <v>0</v>
      </c>
      <c r="E12" s="20"/>
      <c r="F12" s="48" t="str">
        <f>UPPER(LEFT(B12,C12-1))</f>
        <v>LOC_KEY</v>
      </c>
      <c r="G12" s="21" t="str">
        <f>TRIM(RIGHT(A12,LEN(A12) - (C12)))</f>
        <v>int</v>
      </c>
      <c r="H12" s="22">
        <v>1</v>
      </c>
      <c r="I12" s="23"/>
      <c r="J12" s="23"/>
      <c r="K12" s="456"/>
      <c r="L12" s="465" t="s">
        <v>3542</v>
      </c>
      <c r="M12" s="465" t="s">
        <v>3542</v>
      </c>
      <c r="N12" s="465" t="s">
        <v>3542</v>
      </c>
      <c r="O12" s="465" t="s">
        <v>3542</v>
      </c>
      <c r="W12" s="16" t="str">
        <f>F12&amp;"  "&amp;G12&amp;","</f>
        <v>LOC_KEY  int,</v>
      </c>
      <c r="X12" s="67"/>
      <c r="Y12" s="68" t="str">
        <f>F12&amp;","</f>
        <v>LOC_KEY,</v>
      </c>
      <c r="Z12" s="67"/>
      <c r="AA12" s="67"/>
      <c r="AB12" s="68" t="str">
        <f>",a."&amp;F12</f>
        <v>,a.LOC_KEY</v>
      </c>
    </row>
    <row r="13" spans="1:28">
      <c r="A13" s="115" t="s">
        <v>3886</v>
      </c>
      <c r="B13" s="16" t="str">
        <f t="shared" ref="B13:B16" si="0">TRIM(A13)</f>
        <v>addr_typ_cd_id int</v>
      </c>
      <c r="C13" s="20">
        <f t="shared" ref="C13:C16" si="1">SEARCH(" ",B13)</f>
        <v>15</v>
      </c>
      <c r="D13" s="20">
        <f t="shared" ref="D13:D16" si="2">IFERROR(SEARCH(" ",B13,C13+1),0)</f>
        <v>0</v>
      </c>
      <c r="E13" s="20"/>
      <c r="F13" s="36" t="str">
        <f t="shared" ref="F13:F38" si="3">UPPER(LEFT(B13,C13-1))</f>
        <v>ADDR_TYP_CD_ID</v>
      </c>
      <c r="G13" s="36" t="str">
        <f t="shared" ref="G13:G16" si="4">TRIM(RIGHT(A13,LEN(A13) - (C13)))</f>
        <v>int</v>
      </c>
      <c r="H13" s="29">
        <v>2</v>
      </c>
      <c r="I13" s="111"/>
      <c r="J13" s="111"/>
      <c r="K13" s="457"/>
      <c r="L13" s="430" t="s">
        <v>3927</v>
      </c>
      <c r="M13" s="430" t="s">
        <v>3928</v>
      </c>
      <c r="N13" s="430" t="s">
        <v>3929</v>
      </c>
      <c r="O13" s="430" t="s">
        <v>3916</v>
      </c>
      <c r="W13" s="16" t="str">
        <f t="shared" ref="W13:W16" si="5">F13&amp;"  "&amp;G13&amp;","</f>
        <v>ADDR_TYP_CD_ID  int,</v>
      </c>
      <c r="X13" s="67"/>
      <c r="Y13" s="68" t="str">
        <f t="shared" ref="Y13:Y16" si="6">F13&amp;","</f>
        <v>ADDR_TYP_CD_ID,</v>
      </c>
      <c r="Z13" s="67"/>
      <c r="AA13" s="67"/>
      <c r="AB13" s="68" t="str">
        <f t="shared" ref="AB13:AB16" si="7">",a."&amp;F13</f>
        <v>,a.ADDR_TYP_CD_ID</v>
      </c>
    </row>
    <row r="14" spans="1:28">
      <c r="A14" s="115" t="s">
        <v>3887</v>
      </c>
      <c r="B14" s="16" t="str">
        <f t="shared" si="0"/>
        <v>dflt_ind string</v>
      </c>
      <c r="C14" s="20">
        <f t="shared" si="1"/>
        <v>9</v>
      </c>
      <c r="D14" s="20">
        <f t="shared" si="2"/>
        <v>0</v>
      </c>
      <c r="E14" s="20"/>
      <c r="F14" s="36" t="str">
        <f t="shared" si="3"/>
        <v>DFLT_IND</v>
      </c>
      <c r="G14" s="36" t="str">
        <f t="shared" si="4"/>
        <v>string</v>
      </c>
      <c r="H14" s="29">
        <v>3</v>
      </c>
      <c r="I14" s="30"/>
      <c r="J14" s="30"/>
      <c r="K14" s="457"/>
      <c r="L14" s="430" t="s">
        <v>120</v>
      </c>
      <c r="M14" s="430" t="s">
        <v>120</v>
      </c>
      <c r="N14" s="430" t="s">
        <v>119</v>
      </c>
      <c r="O14" s="430" t="s">
        <v>120</v>
      </c>
      <c r="W14" s="16" t="str">
        <f t="shared" si="5"/>
        <v>DFLT_IND  string,</v>
      </c>
      <c r="X14" s="67"/>
      <c r="Y14" s="68" t="str">
        <f t="shared" si="6"/>
        <v>DFLT_IND,</v>
      </c>
      <c r="Z14" s="67"/>
      <c r="AA14" s="67"/>
      <c r="AB14" s="68" t="str">
        <f t="shared" si="7"/>
        <v>,a.DFLT_IND</v>
      </c>
    </row>
    <row r="15" spans="1:28">
      <c r="A15" s="115" t="s">
        <v>3888</v>
      </c>
      <c r="B15" s="16" t="str">
        <f t="shared" si="0"/>
        <v>addr_ln1_txt string</v>
      </c>
      <c r="C15" s="20">
        <f t="shared" si="1"/>
        <v>13</v>
      </c>
      <c r="D15" s="20">
        <f t="shared" si="2"/>
        <v>0</v>
      </c>
      <c r="F15" s="36" t="str">
        <f t="shared" si="3"/>
        <v>ADDR_LN1_TXT</v>
      </c>
      <c r="G15" s="36" t="str">
        <f t="shared" si="4"/>
        <v>string</v>
      </c>
      <c r="H15" s="26">
        <v>4</v>
      </c>
      <c r="I15" s="75"/>
      <c r="J15" s="75"/>
      <c r="K15" s="458"/>
      <c r="L15" s="430" t="s">
        <v>3930</v>
      </c>
      <c r="M15" s="430" t="s">
        <v>3931</v>
      </c>
      <c r="N15" s="430" t="s">
        <v>3930</v>
      </c>
      <c r="O15" s="430" t="s">
        <v>3930</v>
      </c>
      <c r="W15" s="16" t="str">
        <f t="shared" si="5"/>
        <v>ADDR_LN1_TXT  string,</v>
      </c>
      <c r="X15" s="67"/>
      <c r="Y15" s="68" t="str">
        <f t="shared" si="6"/>
        <v>ADDR_LN1_TXT,</v>
      </c>
      <c r="Z15" s="67"/>
      <c r="AA15" s="67"/>
      <c r="AB15" s="68" t="str">
        <f t="shared" si="7"/>
        <v>,a.ADDR_LN1_TXT</v>
      </c>
    </row>
    <row r="16" spans="1:28">
      <c r="A16" s="115" t="s">
        <v>3889</v>
      </c>
      <c r="B16" s="16" t="str">
        <f t="shared" si="0"/>
        <v>addr_ln2_txt string</v>
      </c>
      <c r="C16" s="20">
        <f t="shared" si="1"/>
        <v>13</v>
      </c>
      <c r="D16" s="20">
        <f t="shared" si="2"/>
        <v>0</v>
      </c>
      <c r="E16" s="20"/>
      <c r="F16" s="36" t="str">
        <f t="shared" si="3"/>
        <v>ADDR_LN2_TXT</v>
      </c>
      <c r="G16" s="36" t="str">
        <f t="shared" si="4"/>
        <v>string</v>
      </c>
      <c r="H16" s="26">
        <v>5</v>
      </c>
      <c r="I16" s="27"/>
      <c r="J16" s="27"/>
      <c r="K16" s="458"/>
      <c r="L16" s="430" t="s">
        <v>3932</v>
      </c>
      <c r="M16" s="430" t="s">
        <v>3932</v>
      </c>
      <c r="N16" s="430" t="s">
        <v>112</v>
      </c>
      <c r="O16" s="430" t="s">
        <v>112</v>
      </c>
      <c r="W16" s="16" t="str">
        <f t="shared" si="5"/>
        <v>ADDR_LN2_TXT  string,</v>
      </c>
      <c r="X16" s="67"/>
      <c r="Y16" s="68" t="str">
        <f t="shared" si="6"/>
        <v>ADDR_LN2_TXT,</v>
      </c>
      <c r="Z16" s="67"/>
      <c r="AA16" s="67"/>
      <c r="AB16" s="68" t="str">
        <f t="shared" si="7"/>
        <v>,a.ADDR_LN2_TXT</v>
      </c>
    </row>
    <row r="17" spans="1:15">
      <c r="A17" t="s">
        <v>3890</v>
      </c>
      <c r="B17" s="16" t="str">
        <f t="shared" ref="B17:B38" si="8">TRIM(A17)</f>
        <v>addr_ln3_txt string</v>
      </c>
      <c r="C17" s="20">
        <f t="shared" ref="C17:C38" si="9">SEARCH(" ",B17)</f>
        <v>13</v>
      </c>
      <c r="D17" s="20">
        <f t="shared" ref="D17:D38" si="10">IFERROR(SEARCH(" ",B17,C17+1),0)</f>
        <v>0</v>
      </c>
      <c r="E17" s="20"/>
      <c r="F17" s="36" t="str">
        <f t="shared" si="3"/>
        <v>ADDR_LN3_TXT</v>
      </c>
      <c r="G17" s="36" t="str">
        <f t="shared" ref="G17:G38" si="11">TRIM(RIGHT(A17,LEN(A17) - (C17)))</f>
        <v>string</v>
      </c>
      <c r="H17" s="29">
        <v>6</v>
      </c>
      <c r="I17" s="53"/>
      <c r="J17" s="53"/>
      <c r="K17" s="428"/>
      <c r="L17" s="430" t="s">
        <v>112</v>
      </c>
      <c r="M17" s="430" t="s">
        <v>112</v>
      </c>
      <c r="N17" s="430" t="s">
        <v>112</v>
      </c>
      <c r="O17" s="430" t="s">
        <v>112</v>
      </c>
    </row>
    <row r="18" spans="1:15">
      <c r="A18" t="s">
        <v>3891</v>
      </c>
      <c r="B18" s="16" t="str">
        <f t="shared" si="8"/>
        <v>city_nm string</v>
      </c>
      <c r="C18" s="20">
        <f t="shared" si="9"/>
        <v>8</v>
      </c>
      <c r="D18" s="20">
        <f t="shared" si="10"/>
        <v>0</v>
      </c>
      <c r="E18" s="20"/>
      <c r="F18" s="36" t="str">
        <f t="shared" si="3"/>
        <v>CITY_NM</v>
      </c>
      <c r="G18" s="36" t="str">
        <f t="shared" si="11"/>
        <v>string</v>
      </c>
      <c r="H18" s="29">
        <v>7</v>
      </c>
      <c r="I18" s="53"/>
      <c r="J18" s="53"/>
      <c r="K18" s="428"/>
      <c r="L18" s="430" t="s">
        <v>3924</v>
      </c>
      <c r="M18" s="430" t="s">
        <v>3924</v>
      </c>
      <c r="N18" s="430" t="s">
        <v>3924</v>
      </c>
      <c r="O18" s="430" t="s">
        <v>3924</v>
      </c>
    </row>
    <row r="19" spans="1:15">
      <c r="A19" t="s">
        <v>3892</v>
      </c>
      <c r="B19" s="16" t="str">
        <f t="shared" si="8"/>
        <v>cnty_cd int</v>
      </c>
      <c r="C19" s="20">
        <f t="shared" si="9"/>
        <v>8</v>
      </c>
      <c r="D19" s="20">
        <f t="shared" si="10"/>
        <v>0</v>
      </c>
      <c r="F19" s="36" t="str">
        <f t="shared" si="3"/>
        <v>CNTY_CD</v>
      </c>
      <c r="G19" s="36" t="str">
        <f t="shared" si="11"/>
        <v>int</v>
      </c>
      <c r="H19" s="26">
        <v>8</v>
      </c>
      <c r="I19" s="53"/>
      <c r="J19" s="53"/>
      <c r="K19" s="428"/>
      <c r="L19" s="430" t="s">
        <v>3933</v>
      </c>
      <c r="M19" s="430" t="s">
        <v>1753</v>
      </c>
      <c r="N19" s="430" t="s">
        <v>3933</v>
      </c>
      <c r="O19" s="430" t="s">
        <v>3933</v>
      </c>
    </row>
    <row r="20" spans="1:15">
      <c r="A20" t="s">
        <v>3893</v>
      </c>
      <c r="B20" s="16" t="str">
        <f t="shared" si="8"/>
        <v>cnty_nm string</v>
      </c>
      <c r="C20" s="20">
        <f t="shared" si="9"/>
        <v>8</v>
      </c>
      <c r="D20" s="20">
        <f t="shared" si="10"/>
        <v>0</v>
      </c>
      <c r="E20" s="20"/>
      <c r="F20" s="36" t="str">
        <f t="shared" si="3"/>
        <v>CNTY_NM</v>
      </c>
      <c r="G20" s="36" t="str">
        <f t="shared" si="11"/>
        <v>string</v>
      </c>
      <c r="H20" s="26">
        <v>9</v>
      </c>
      <c r="I20" s="53"/>
      <c r="J20" s="53"/>
      <c r="K20" s="428"/>
      <c r="L20" s="430" t="s">
        <v>3934</v>
      </c>
      <c r="M20" s="430" t="s">
        <v>112</v>
      </c>
      <c r="N20" s="430" t="s">
        <v>3934</v>
      </c>
      <c r="O20" s="430" t="s">
        <v>3934</v>
      </c>
    </row>
    <row r="21" spans="1:15">
      <c r="A21" t="s">
        <v>3894</v>
      </c>
      <c r="B21" s="16" t="str">
        <f t="shared" si="8"/>
        <v>terr_abbr_nm string</v>
      </c>
      <c r="C21" s="20">
        <f t="shared" si="9"/>
        <v>13</v>
      </c>
      <c r="D21" s="20">
        <f t="shared" si="10"/>
        <v>0</v>
      </c>
      <c r="E21" s="20"/>
      <c r="F21" s="36" t="str">
        <f t="shared" si="3"/>
        <v>TERR_ABBR_NM</v>
      </c>
      <c r="G21" s="36" t="str">
        <f t="shared" si="11"/>
        <v>string</v>
      </c>
      <c r="H21" s="29">
        <v>10</v>
      </c>
      <c r="I21" s="53"/>
      <c r="J21" s="53"/>
      <c r="K21" s="428"/>
      <c r="L21" s="430" t="s">
        <v>3935</v>
      </c>
      <c r="M21" s="430" t="s">
        <v>3935</v>
      </c>
      <c r="N21" s="430" t="s">
        <v>3935</v>
      </c>
      <c r="O21" s="430" t="s">
        <v>3935</v>
      </c>
    </row>
    <row r="22" spans="1:15">
      <c r="A22" t="s">
        <v>3895</v>
      </c>
      <c r="B22" s="16" t="str">
        <f t="shared" si="8"/>
        <v>terr_nm string</v>
      </c>
      <c r="C22" s="20">
        <f t="shared" si="9"/>
        <v>8</v>
      </c>
      <c r="D22" s="20">
        <f t="shared" si="10"/>
        <v>0</v>
      </c>
      <c r="E22" s="20"/>
      <c r="F22" s="36" t="str">
        <f t="shared" si="3"/>
        <v>TERR_NM</v>
      </c>
      <c r="G22" s="36" t="str">
        <f t="shared" si="11"/>
        <v>string</v>
      </c>
      <c r="H22" s="29">
        <v>11</v>
      </c>
      <c r="I22" s="53"/>
      <c r="J22" s="53"/>
      <c r="K22" s="428"/>
      <c r="L22" s="430" t="s">
        <v>3935</v>
      </c>
      <c r="M22" s="430" t="s">
        <v>3935</v>
      </c>
      <c r="N22" s="430" t="s">
        <v>3935</v>
      </c>
      <c r="O22" s="430" t="s">
        <v>3935</v>
      </c>
    </row>
    <row r="23" spans="1:15">
      <c r="A23" t="s">
        <v>3896</v>
      </c>
      <c r="B23" s="16" t="str">
        <f t="shared" si="8"/>
        <v>terr_cd string</v>
      </c>
      <c r="C23" s="20">
        <f t="shared" si="9"/>
        <v>8</v>
      </c>
      <c r="D23" s="20">
        <f t="shared" si="10"/>
        <v>0</v>
      </c>
      <c r="F23" s="45" t="str">
        <f t="shared" si="3"/>
        <v>TERR_CD</v>
      </c>
      <c r="G23" s="45" t="str">
        <f t="shared" si="11"/>
        <v>string</v>
      </c>
      <c r="H23" s="70">
        <v>12</v>
      </c>
      <c r="I23" s="55"/>
      <c r="J23" s="55"/>
      <c r="K23" s="464"/>
      <c r="L23" s="432" t="s">
        <v>3936</v>
      </c>
      <c r="M23" s="432" t="s">
        <v>3936</v>
      </c>
      <c r="N23" s="432" t="s">
        <v>3936</v>
      </c>
      <c r="O23" s="432" t="s">
        <v>3936</v>
      </c>
    </row>
    <row r="24" spans="1:15">
      <c r="A24" t="s">
        <v>1506</v>
      </c>
      <c r="B24" s="16" t="str">
        <f t="shared" si="8"/>
        <v>tm_zn_cd string</v>
      </c>
      <c r="C24" s="20">
        <f t="shared" si="9"/>
        <v>9</v>
      </c>
      <c r="D24" s="20">
        <f t="shared" si="10"/>
        <v>0</v>
      </c>
      <c r="E24" s="20"/>
      <c r="F24" s="36" t="str">
        <f t="shared" si="3"/>
        <v>TM_ZN_CD</v>
      </c>
      <c r="G24" s="36" t="str">
        <f t="shared" si="11"/>
        <v>string</v>
      </c>
      <c r="H24" s="26">
        <v>13</v>
      </c>
      <c r="I24" s="53"/>
      <c r="J24" s="53"/>
      <c r="K24" s="428"/>
      <c r="L24" s="430" t="s">
        <v>1753</v>
      </c>
      <c r="M24" s="430" t="s">
        <v>1753</v>
      </c>
      <c r="N24" s="430" t="s">
        <v>1753</v>
      </c>
      <c r="O24" s="430" t="s">
        <v>1753</v>
      </c>
    </row>
    <row r="25" spans="1:15">
      <c r="A25" t="s">
        <v>3897</v>
      </c>
      <c r="B25" s="16" t="str">
        <f t="shared" si="8"/>
        <v>pstl_cd string</v>
      </c>
      <c r="C25" s="20">
        <f t="shared" si="9"/>
        <v>8</v>
      </c>
      <c r="D25" s="20">
        <f t="shared" si="10"/>
        <v>0</v>
      </c>
      <c r="E25" s="20"/>
      <c r="F25" s="45" t="str">
        <f t="shared" si="3"/>
        <v>PSTL_CD</v>
      </c>
      <c r="G25" s="45" t="str">
        <f t="shared" si="11"/>
        <v>string</v>
      </c>
      <c r="H25" s="70">
        <v>14</v>
      </c>
      <c r="I25" s="55"/>
      <c r="J25" s="55"/>
      <c r="K25" s="464"/>
      <c r="L25" s="432" t="s">
        <v>3937</v>
      </c>
      <c r="M25" s="432" t="s">
        <v>3937</v>
      </c>
      <c r="N25" s="432" t="s">
        <v>3937</v>
      </c>
      <c r="O25" s="432" t="s">
        <v>3937</v>
      </c>
    </row>
    <row r="26" spans="1:15">
      <c r="A26" t="s">
        <v>3898</v>
      </c>
      <c r="B26" s="16" t="str">
        <f t="shared" si="8"/>
        <v>cntry_cd_id int</v>
      </c>
      <c r="C26" s="20">
        <f t="shared" si="9"/>
        <v>12</v>
      </c>
      <c r="D26" s="20">
        <f t="shared" si="10"/>
        <v>0</v>
      </c>
      <c r="E26" s="20"/>
      <c r="F26" s="36" t="str">
        <f t="shared" si="3"/>
        <v>CNTRY_CD_ID</v>
      </c>
      <c r="G26" s="36" t="str">
        <f t="shared" si="11"/>
        <v>int</v>
      </c>
      <c r="H26" s="29">
        <v>15</v>
      </c>
      <c r="I26" s="53"/>
      <c r="J26" s="53"/>
      <c r="K26" s="428"/>
      <c r="L26" s="430" t="s">
        <v>3938</v>
      </c>
      <c r="M26" s="430" t="s">
        <v>3938</v>
      </c>
      <c r="N26" s="430" t="s">
        <v>3938</v>
      </c>
      <c r="O26" s="430" t="s">
        <v>3938</v>
      </c>
    </row>
    <row r="27" spans="1:15">
      <c r="A27" t="s">
        <v>3899</v>
      </c>
      <c r="B27" s="16" t="str">
        <f t="shared" si="8"/>
        <v>msa_cd string</v>
      </c>
      <c r="C27" s="20">
        <f t="shared" si="9"/>
        <v>7</v>
      </c>
      <c r="D27" s="20">
        <f t="shared" si="10"/>
        <v>0</v>
      </c>
      <c r="F27" s="45" t="str">
        <f t="shared" si="3"/>
        <v>MSA_CD</v>
      </c>
      <c r="G27" s="45" t="str">
        <f t="shared" si="11"/>
        <v>string</v>
      </c>
      <c r="H27" s="70">
        <v>16</v>
      </c>
      <c r="I27" s="55"/>
      <c r="J27" s="55"/>
      <c r="K27" s="464"/>
      <c r="L27" s="432" t="s">
        <v>3939</v>
      </c>
      <c r="M27" s="432" t="s">
        <v>112</v>
      </c>
      <c r="N27" s="432" t="s">
        <v>3939</v>
      </c>
      <c r="O27" s="432" t="s">
        <v>3939</v>
      </c>
    </row>
    <row r="28" spans="1:15">
      <c r="A28" t="s">
        <v>3900</v>
      </c>
      <c r="B28" s="16" t="str">
        <f t="shared" si="8"/>
        <v>msa_abbr_nm string</v>
      </c>
      <c r="C28" s="20">
        <f t="shared" si="9"/>
        <v>12</v>
      </c>
      <c r="D28" s="20">
        <f t="shared" si="10"/>
        <v>0</v>
      </c>
      <c r="E28" s="20"/>
      <c r="F28" s="36" t="str">
        <f t="shared" si="3"/>
        <v>MSA_ABBR_NM</v>
      </c>
      <c r="G28" s="36" t="str">
        <f t="shared" si="11"/>
        <v>string</v>
      </c>
      <c r="H28" s="26">
        <v>17</v>
      </c>
      <c r="I28" s="53"/>
      <c r="J28" s="53"/>
      <c r="K28" s="428"/>
      <c r="L28" s="430" t="s">
        <v>3940</v>
      </c>
      <c r="M28" s="430" t="s">
        <v>112</v>
      </c>
      <c r="N28" s="430" t="s">
        <v>3940</v>
      </c>
      <c r="O28" s="430" t="s">
        <v>3940</v>
      </c>
    </row>
    <row r="29" spans="1:15">
      <c r="A29" t="s">
        <v>3901</v>
      </c>
      <c r="B29" s="16" t="str">
        <f t="shared" si="8"/>
        <v>msa_nm string</v>
      </c>
      <c r="C29" s="20">
        <f t="shared" si="9"/>
        <v>7</v>
      </c>
      <c r="D29" s="20">
        <f t="shared" si="10"/>
        <v>0</v>
      </c>
      <c r="E29" s="20"/>
      <c r="F29" s="36" t="str">
        <f t="shared" si="3"/>
        <v>MSA_NM</v>
      </c>
      <c r="G29" s="36" t="str">
        <f t="shared" si="11"/>
        <v>string</v>
      </c>
      <c r="H29" s="29">
        <v>18</v>
      </c>
      <c r="I29" s="53"/>
      <c r="J29" s="53"/>
      <c r="K29" s="428"/>
      <c r="L29" s="430" t="s">
        <v>3941</v>
      </c>
      <c r="M29" s="430" t="s">
        <v>112</v>
      </c>
      <c r="N29" s="430" t="s">
        <v>3941</v>
      </c>
      <c r="O29" s="430" t="s">
        <v>3941</v>
      </c>
    </row>
    <row r="30" spans="1:15">
      <c r="A30" t="s">
        <v>3902</v>
      </c>
      <c r="B30" s="16" t="str">
        <f t="shared" si="8"/>
        <v>gcd_lat_ddv_nbr double</v>
      </c>
      <c r="C30" s="20">
        <f t="shared" si="9"/>
        <v>16</v>
      </c>
      <c r="D30" s="20">
        <f t="shared" si="10"/>
        <v>0</v>
      </c>
      <c r="E30" s="20"/>
      <c r="F30" s="36" t="str">
        <f t="shared" si="3"/>
        <v>GCD_LAT_DDV_NBR</v>
      </c>
      <c r="G30" s="36" t="str">
        <f t="shared" si="11"/>
        <v>double</v>
      </c>
      <c r="H30" s="29">
        <v>19</v>
      </c>
      <c r="I30" s="53"/>
      <c r="J30" s="53"/>
      <c r="K30" s="428"/>
      <c r="L30" s="430" t="s">
        <v>3942</v>
      </c>
      <c r="M30" s="430" t="s">
        <v>3942</v>
      </c>
      <c r="N30" s="430" t="s">
        <v>3942</v>
      </c>
      <c r="O30" s="430" t="s">
        <v>3942</v>
      </c>
    </row>
    <row r="31" spans="1:15">
      <c r="A31" t="s">
        <v>3903</v>
      </c>
      <c r="B31" s="16" t="str">
        <f t="shared" si="8"/>
        <v>gcd_lng_ddv_nbr double</v>
      </c>
      <c r="C31" s="20">
        <f t="shared" si="9"/>
        <v>16</v>
      </c>
      <c r="D31" s="20">
        <f t="shared" si="10"/>
        <v>0</v>
      </c>
      <c r="F31" s="36" t="str">
        <f t="shared" si="3"/>
        <v>GCD_LNG_DDV_NBR</v>
      </c>
      <c r="G31" s="36" t="str">
        <f t="shared" si="11"/>
        <v>double</v>
      </c>
      <c r="H31" s="26">
        <v>20</v>
      </c>
      <c r="I31" s="53"/>
      <c r="J31" s="53"/>
      <c r="K31" s="428"/>
      <c r="L31" s="430" t="s">
        <v>3943</v>
      </c>
      <c r="M31" s="430" t="s">
        <v>3943</v>
      </c>
      <c r="N31" s="430" t="s">
        <v>3943</v>
      </c>
      <c r="O31" s="430" t="s">
        <v>3943</v>
      </c>
    </row>
    <row r="32" spans="1:15">
      <c r="A32" t="s">
        <v>3904</v>
      </c>
      <c r="B32" s="16" t="str">
        <f t="shared" si="8"/>
        <v>bi_etl_btch_id int</v>
      </c>
      <c r="C32" s="20">
        <f t="shared" si="9"/>
        <v>15</v>
      </c>
      <c r="D32" s="20">
        <f t="shared" si="10"/>
        <v>0</v>
      </c>
      <c r="E32" s="20"/>
      <c r="F32" s="36" t="str">
        <f t="shared" si="3"/>
        <v>BI_ETL_BTCH_ID</v>
      </c>
      <c r="G32" s="36" t="str">
        <f t="shared" si="11"/>
        <v>int</v>
      </c>
      <c r="H32" s="26">
        <v>21</v>
      </c>
      <c r="I32" s="53"/>
      <c r="J32" s="53"/>
      <c r="K32" s="428"/>
      <c r="L32" s="430" t="s">
        <v>3944</v>
      </c>
      <c r="M32" s="430" t="s">
        <v>3945</v>
      </c>
      <c r="N32" s="430" t="s">
        <v>3946</v>
      </c>
      <c r="O32" s="430" t="s">
        <v>3944</v>
      </c>
    </row>
    <row r="33" spans="1:15">
      <c r="A33" t="s">
        <v>3905</v>
      </c>
      <c r="B33" s="16" t="str">
        <f t="shared" si="8"/>
        <v>bi_etl_proc_tmst string</v>
      </c>
      <c r="C33" s="20">
        <f t="shared" si="9"/>
        <v>17</v>
      </c>
      <c r="D33" s="20">
        <f t="shared" si="10"/>
        <v>0</v>
      </c>
      <c r="E33" s="20"/>
      <c r="F33" s="36" t="str">
        <f t="shared" si="3"/>
        <v>BI_ETL_PROC_TMST</v>
      </c>
      <c r="G33" s="36" t="str">
        <f t="shared" si="11"/>
        <v>string</v>
      </c>
      <c r="H33" s="29">
        <v>22</v>
      </c>
      <c r="I33" s="53"/>
      <c r="J33" s="53"/>
      <c r="K33" s="428"/>
      <c r="L33" s="430" t="s">
        <v>3947</v>
      </c>
      <c r="M33" s="430" t="s">
        <v>3948</v>
      </c>
      <c r="N33" s="430" t="s">
        <v>3949</v>
      </c>
      <c r="O33" s="430" t="s">
        <v>3947</v>
      </c>
    </row>
    <row r="34" spans="1:15">
      <c r="A34" t="s">
        <v>3906</v>
      </c>
      <c r="B34" s="16" t="str">
        <f t="shared" si="8"/>
        <v>bi_etl_crt_btch_id int</v>
      </c>
      <c r="C34" s="20">
        <f t="shared" si="9"/>
        <v>19</v>
      </c>
      <c r="D34" s="20">
        <f t="shared" si="10"/>
        <v>0</v>
      </c>
      <c r="E34" s="20"/>
      <c r="F34" s="36" t="str">
        <f t="shared" si="3"/>
        <v>BI_ETL_CRT_BTCH_ID</v>
      </c>
      <c r="G34" s="36" t="str">
        <f t="shared" si="11"/>
        <v>int</v>
      </c>
      <c r="H34" s="29">
        <v>23</v>
      </c>
      <c r="I34" s="53"/>
      <c r="J34" s="53"/>
      <c r="K34" s="428"/>
      <c r="L34" s="430" t="s">
        <v>3950</v>
      </c>
      <c r="M34" s="430" t="s">
        <v>3950</v>
      </c>
      <c r="N34" s="430" t="s">
        <v>3950</v>
      </c>
      <c r="O34" s="430" t="s">
        <v>3950</v>
      </c>
    </row>
    <row r="35" spans="1:15">
      <c r="A35" t="s">
        <v>3907</v>
      </c>
      <c r="B35" s="16" t="str">
        <f t="shared" si="8"/>
        <v>bi_etl_crt_tmst string</v>
      </c>
      <c r="C35" s="20">
        <f t="shared" si="9"/>
        <v>16</v>
      </c>
      <c r="D35" s="20">
        <f t="shared" si="10"/>
        <v>0</v>
      </c>
      <c r="F35" s="36" t="str">
        <f t="shared" si="3"/>
        <v>BI_ETL_CRT_TMST</v>
      </c>
      <c r="G35" s="36" t="str">
        <f t="shared" si="11"/>
        <v>string</v>
      </c>
      <c r="H35" s="26">
        <v>24</v>
      </c>
      <c r="I35" s="53"/>
      <c r="J35" s="53"/>
      <c r="K35" s="428"/>
      <c r="L35" s="430" t="s">
        <v>3951</v>
      </c>
      <c r="M35" s="430" t="s">
        <v>3951</v>
      </c>
      <c r="N35" s="430" t="s">
        <v>3951</v>
      </c>
      <c r="O35" s="430" t="s">
        <v>3951</v>
      </c>
    </row>
    <row r="36" spans="1:15">
      <c r="A36" t="s">
        <v>3908</v>
      </c>
      <c r="B36" s="16" t="str">
        <f t="shared" si="8"/>
        <v>eml_addr_txt string</v>
      </c>
      <c r="C36" s="20">
        <f t="shared" si="9"/>
        <v>13</v>
      </c>
      <c r="D36" s="20">
        <f t="shared" si="10"/>
        <v>0</v>
      </c>
      <c r="E36" s="20"/>
      <c r="F36" s="36" t="str">
        <f t="shared" si="3"/>
        <v>EML_ADDR_TXT</v>
      </c>
      <c r="G36" s="36" t="str">
        <f t="shared" si="11"/>
        <v>string</v>
      </c>
      <c r="H36" s="26">
        <v>25</v>
      </c>
      <c r="I36" s="53"/>
      <c r="J36" s="53"/>
      <c r="K36" s="428"/>
      <c r="L36" s="430" t="s">
        <v>112</v>
      </c>
      <c r="M36" s="430" t="s">
        <v>112</v>
      </c>
      <c r="N36" s="430" t="s">
        <v>112</v>
      </c>
      <c r="O36" s="430" t="s">
        <v>112</v>
      </c>
    </row>
    <row r="37" spans="1:15">
      <c r="A37" t="s">
        <v>80</v>
      </c>
      <c r="B37" s="16" t="str">
        <f t="shared" si="8"/>
        <v>crt_tmst string</v>
      </c>
      <c r="C37" s="20">
        <f t="shared" si="9"/>
        <v>9</v>
      </c>
      <c r="D37" s="20">
        <f t="shared" si="10"/>
        <v>0</v>
      </c>
      <c r="E37" s="20"/>
      <c r="F37" s="36" t="str">
        <f t="shared" si="3"/>
        <v>CRT_TMST</v>
      </c>
      <c r="G37" s="36" t="str">
        <f t="shared" si="11"/>
        <v>string</v>
      </c>
      <c r="H37" s="29">
        <v>26</v>
      </c>
      <c r="I37" s="53"/>
      <c r="J37" s="53"/>
      <c r="K37" s="428"/>
      <c r="L37" s="430" t="s">
        <v>3952</v>
      </c>
      <c r="M37" s="430" t="s">
        <v>3952</v>
      </c>
      <c r="N37" s="430" t="s">
        <v>3952</v>
      </c>
      <c r="O37" s="430" t="s">
        <v>3952</v>
      </c>
    </row>
    <row r="38" spans="1:15" ht="15.75" thickBot="1">
      <c r="A38" t="s">
        <v>81</v>
      </c>
      <c r="B38" s="16" t="str">
        <f t="shared" si="8"/>
        <v>updt_tmst string</v>
      </c>
      <c r="C38" s="20">
        <f t="shared" si="9"/>
        <v>10</v>
      </c>
      <c r="D38" s="20">
        <f t="shared" si="10"/>
        <v>0</v>
      </c>
      <c r="E38" s="20"/>
      <c r="F38" s="36" t="str">
        <f t="shared" si="3"/>
        <v>UPDT_TMST</v>
      </c>
      <c r="G38" s="36" t="str">
        <f t="shared" si="11"/>
        <v>string</v>
      </c>
      <c r="H38" s="29">
        <v>27</v>
      </c>
      <c r="I38" s="53"/>
      <c r="J38" s="53"/>
      <c r="K38" s="428"/>
      <c r="L38" s="431" t="s">
        <v>3952</v>
      </c>
      <c r="M38" s="431" t="s">
        <v>3952</v>
      </c>
      <c r="N38" s="431" t="s">
        <v>3952</v>
      </c>
      <c r="O38" s="431" t="s">
        <v>3952</v>
      </c>
    </row>
    <row r="40" spans="1:15">
      <c r="A40" t="s">
        <v>3909</v>
      </c>
    </row>
    <row r="41" spans="1:15">
      <c r="A41" t="s">
        <v>3910</v>
      </c>
    </row>
  </sheetData>
  <mergeCells count="5">
    <mergeCell ref="F1:I1"/>
    <mergeCell ref="G3:K3"/>
    <mergeCell ref="G4:K4"/>
    <mergeCell ref="G5:K5"/>
    <mergeCell ref="G6:K6"/>
  </mergeCells>
  <pageMargins left="0.25" right="0.25" top="0.75" bottom="0.75" header="0.3" footer="0.3"/>
  <pageSetup paperSize="17" scale="80"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L37"/>
  <sheetViews>
    <sheetView zoomScale="80" zoomScaleNormal="80" workbookViewId="0">
      <selection activeCell="J12" sqref="J12"/>
    </sheetView>
  </sheetViews>
  <sheetFormatPr defaultRowHeight="15"/>
  <cols>
    <col min="6" max="6" width="21.7109375" bestFit="1" customWidth="1"/>
    <col min="7" max="7" width="10.85546875" bestFit="1" customWidth="1"/>
  </cols>
  <sheetData>
    <row r="1" spans="1:12" ht="18.75">
      <c r="F1" s="473" t="str">
        <f>UPPER(G5)</f>
        <v>TCADD_CAL_DT_DIM</v>
      </c>
      <c r="G1" s="473"/>
      <c r="H1" s="473"/>
      <c r="I1" s="473"/>
      <c r="J1" s="208"/>
      <c r="L1" s="4"/>
    </row>
    <row r="2" spans="1:12" ht="18.75">
      <c r="F2" s="6"/>
      <c r="I2" s="4"/>
      <c r="J2" s="4"/>
      <c r="L2" s="4"/>
    </row>
    <row r="3" spans="1:12">
      <c r="F3" s="3" t="s">
        <v>87</v>
      </c>
      <c r="G3" s="475" t="s">
        <v>3911</v>
      </c>
      <c r="H3" s="475"/>
      <c r="I3" s="475"/>
      <c r="J3" s="475"/>
      <c r="K3" s="475"/>
      <c r="L3" s="4"/>
    </row>
    <row r="4" spans="1:12">
      <c r="F4" s="3" t="s">
        <v>88</v>
      </c>
      <c r="G4" s="474" t="str">
        <f>LEFT(G6,(FIND(".",G6)-1))</f>
        <v>db_edw_prodrefresh</v>
      </c>
      <c r="H4" s="474" t="e">
        <f>LEFT(H6,(FIND(".",H6)-1))</f>
        <v>#VALUE!</v>
      </c>
      <c r="I4" s="474" t="e">
        <f>LEFT(I6,(FIND(".",I6)-1))</f>
        <v>#VALUE!</v>
      </c>
      <c r="J4" s="474"/>
      <c r="K4" s="474" t="e">
        <f>LEFT(K6,(FIND(".",K6)-1))</f>
        <v>#VALUE!</v>
      </c>
      <c r="L4" s="4"/>
    </row>
    <row r="5" spans="1:12">
      <c r="B5" s="9"/>
      <c r="F5" s="3" t="s">
        <v>89</v>
      </c>
      <c r="G5" s="474" t="str">
        <f>RIGHT(G6,(LEN(G6)-(FIND(".",G6))))</f>
        <v>tcadd_cal_dt_dim</v>
      </c>
      <c r="H5" s="474" t="e">
        <f>RIGHT(H6,(LEN(H6)-(FIND(".",H6))))</f>
        <v>#VALUE!</v>
      </c>
      <c r="I5" s="474" t="e">
        <f>RIGHT(I6,(LEN(I6)-(FIND(".",I6))))</f>
        <v>#VALUE!</v>
      </c>
      <c r="J5" s="474"/>
      <c r="K5" s="474" t="e">
        <f>RIGHT(K6,(LEN(K6)-(FIND(".",K6))))</f>
        <v>#VALUE!</v>
      </c>
      <c r="L5" s="4"/>
    </row>
    <row r="6" spans="1:12">
      <c r="F6" s="3" t="s">
        <v>90</v>
      </c>
      <c r="G6" s="476" t="s">
        <v>4041</v>
      </c>
      <c r="H6" s="476"/>
      <c r="I6" s="476"/>
      <c r="J6" s="476"/>
      <c r="K6" s="476"/>
      <c r="L6" s="4"/>
    </row>
    <row r="7" spans="1:12" ht="15.75" thickBot="1">
      <c r="F7" s="3" t="s">
        <v>91</v>
      </c>
      <c r="G7" s="10"/>
      <c r="H7" s="194"/>
      <c r="I7" s="4"/>
      <c r="J7" s="4"/>
      <c r="K7" s="12"/>
      <c r="L7" s="4"/>
    </row>
    <row r="8" spans="1:12" ht="15.75" thickBot="1">
      <c r="A8" t="s">
        <v>143</v>
      </c>
      <c r="F8" s="3" t="s">
        <v>92</v>
      </c>
      <c r="G8" s="13"/>
      <c r="H8" s="14"/>
      <c r="I8" s="4"/>
      <c r="J8" s="4"/>
      <c r="L8" s="4"/>
    </row>
    <row r="9" spans="1:12">
      <c r="A9" s="3" t="s">
        <v>4031</v>
      </c>
      <c r="F9" s="15" t="s">
        <v>93</v>
      </c>
      <c r="G9" s="16"/>
      <c r="H9" s="16"/>
      <c r="I9" s="4"/>
      <c r="J9" s="4"/>
      <c r="L9" s="4"/>
    </row>
    <row r="10" spans="1:12">
      <c r="A10" t="s">
        <v>2</v>
      </c>
      <c r="B10" s="3"/>
      <c r="I10" s="4"/>
      <c r="J10" s="4"/>
      <c r="L10" s="4"/>
    </row>
    <row r="11" spans="1:12" ht="45.75" thickBot="1">
      <c r="A11" s="59" t="s">
        <v>3</v>
      </c>
      <c r="B11" s="33" t="s">
        <v>94</v>
      </c>
      <c r="C11" s="34" t="s">
        <v>95</v>
      </c>
      <c r="D11" s="34" t="s">
        <v>96</v>
      </c>
      <c r="E11" s="34"/>
      <c r="F11" s="17" t="s">
        <v>97</v>
      </c>
      <c r="G11" s="17" t="s">
        <v>98</v>
      </c>
      <c r="H11" s="18" t="s">
        <v>99</v>
      </c>
      <c r="I11" s="19" t="s">
        <v>100</v>
      </c>
      <c r="J11" s="19" t="s">
        <v>4488</v>
      </c>
      <c r="K11" s="17" t="s">
        <v>101</v>
      </c>
      <c r="L11" s="18" t="s">
        <v>1712</v>
      </c>
    </row>
    <row r="12" spans="1:12">
      <c r="A12" s="115" t="s">
        <v>1761</v>
      </c>
      <c r="B12" s="16" t="str">
        <f>TRIM(A12)</f>
        <v>cal_dt string</v>
      </c>
      <c r="C12" s="20">
        <f>SEARCH(" ",B12)</f>
        <v>7</v>
      </c>
      <c r="D12" s="20">
        <f>IFERROR(SEARCH(" ",B12,C12+1),0)</f>
        <v>0</v>
      </c>
      <c r="E12" s="20"/>
      <c r="F12" s="62" t="str">
        <f>LEFT(B12,C12-1)</f>
        <v>cal_dt</v>
      </c>
      <c r="G12" s="21" t="str">
        <f>TRIM(RIGHT(A12,LEN(A12) - (C12)))</f>
        <v>string</v>
      </c>
      <c r="H12" s="22">
        <v>1</v>
      </c>
      <c r="I12" s="23"/>
      <c r="J12" s="23"/>
      <c r="K12" s="126"/>
      <c r="L12" s="110"/>
    </row>
    <row r="13" spans="1:12">
      <c r="A13" s="115" t="s">
        <v>4032</v>
      </c>
      <c r="B13" s="16" t="str">
        <f t="shared" ref="B13:B15" si="0">TRIM(A13)</f>
        <v>jln_dy_nbr int</v>
      </c>
      <c r="C13" s="20">
        <f t="shared" ref="C13:C15" si="1">SEARCH(" ",B13)</f>
        <v>11</v>
      </c>
      <c r="D13" s="20">
        <f t="shared" ref="D13:D15" si="2">IFERROR(SEARCH(" ",B13,C13+1),0)</f>
        <v>0</v>
      </c>
      <c r="E13" s="20"/>
      <c r="F13" s="36" t="str">
        <f t="shared" ref="F13:F15" si="3">LEFT(B13,C13-1)</f>
        <v>jln_dy_nbr</v>
      </c>
      <c r="G13" s="36" t="str">
        <f t="shared" ref="G13:G15" si="4">TRIM(RIGHT(A13,LEN(A13) - (C13)))</f>
        <v>int</v>
      </c>
      <c r="H13" s="29">
        <v>2</v>
      </c>
      <c r="I13" s="111"/>
      <c r="J13" s="111"/>
      <c r="K13" s="131"/>
      <c r="L13" s="52"/>
    </row>
    <row r="14" spans="1:12">
      <c r="A14" s="115" t="s">
        <v>1808</v>
      </c>
      <c r="B14" s="16" t="str">
        <f t="shared" si="0"/>
        <v>cal_wk_of_yr_nbr int</v>
      </c>
      <c r="C14" s="20">
        <f t="shared" si="1"/>
        <v>17</v>
      </c>
      <c r="D14" s="20">
        <f t="shared" si="2"/>
        <v>0</v>
      </c>
      <c r="E14" s="20"/>
      <c r="F14" s="36" t="str">
        <f t="shared" si="3"/>
        <v>cal_wk_of_yr_nbr</v>
      </c>
      <c r="G14" s="36" t="str">
        <f t="shared" si="4"/>
        <v>int</v>
      </c>
      <c r="H14" s="29">
        <v>3</v>
      </c>
      <c r="I14" s="30"/>
      <c r="J14" s="30"/>
      <c r="K14" s="131"/>
      <c r="L14" s="52"/>
    </row>
    <row r="15" spans="1:12">
      <c r="A15" s="115" t="s">
        <v>1822</v>
      </c>
      <c r="B15" s="16" t="str">
        <f t="shared" si="0"/>
        <v>cal_yr_nbr int</v>
      </c>
      <c r="C15" s="20">
        <f t="shared" si="1"/>
        <v>11</v>
      </c>
      <c r="D15" s="20">
        <f t="shared" si="2"/>
        <v>0</v>
      </c>
      <c r="F15" s="36" t="str">
        <f t="shared" si="3"/>
        <v>cal_yr_nbr</v>
      </c>
      <c r="G15" s="36" t="str">
        <f t="shared" si="4"/>
        <v>int</v>
      </c>
      <c r="H15" s="26">
        <v>4</v>
      </c>
      <c r="I15" s="75"/>
      <c r="J15" s="75"/>
      <c r="K15" s="128"/>
      <c r="L15" s="52"/>
    </row>
    <row r="16" spans="1:12">
      <c r="A16" t="s">
        <v>4033</v>
      </c>
      <c r="B16" s="16" t="str">
        <f t="shared" ref="B16:B34" si="5">TRIM(A16)</f>
        <v>cal_mo_of_yr_nbr int</v>
      </c>
      <c r="C16" s="20">
        <f t="shared" ref="C16:C34" si="6">SEARCH(" ",B16)</f>
        <v>17</v>
      </c>
      <c r="D16" s="20">
        <f t="shared" ref="D16:D34" si="7">IFERROR(SEARCH(" ",B16,C16+1),0)</f>
        <v>0</v>
      </c>
      <c r="E16" s="20"/>
      <c r="F16" s="36" t="str">
        <f t="shared" ref="F16:F34" si="8">LEFT(B16,C16-1)</f>
        <v>cal_mo_of_yr_nbr</v>
      </c>
      <c r="G16" s="36" t="str">
        <f t="shared" ref="G16:G34" si="9">TRIM(RIGHT(A16,LEN(A16) - (C16)))</f>
        <v>int</v>
      </c>
      <c r="H16" s="29">
        <v>5</v>
      </c>
    </row>
    <row r="17" spans="1:8">
      <c r="A17" t="s">
        <v>4034</v>
      </c>
      <c r="B17" s="16" t="str">
        <f t="shared" si="5"/>
        <v>cal_dy_of_wk_nbr int</v>
      </c>
      <c r="C17" s="20">
        <f t="shared" si="6"/>
        <v>17</v>
      </c>
      <c r="D17" s="20">
        <f t="shared" si="7"/>
        <v>0</v>
      </c>
      <c r="E17" s="20"/>
      <c r="F17" s="36" t="str">
        <f t="shared" si="8"/>
        <v>cal_dy_of_wk_nbr</v>
      </c>
      <c r="G17" s="36" t="str">
        <f t="shared" si="9"/>
        <v>int</v>
      </c>
      <c r="H17" s="29">
        <v>6</v>
      </c>
    </row>
    <row r="18" spans="1:8">
      <c r="A18" t="s">
        <v>4035</v>
      </c>
      <c r="B18" s="16" t="str">
        <f t="shared" si="5"/>
        <v>cal_dy_of_mo_nbr int</v>
      </c>
      <c r="C18" s="20">
        <f t="shared" si="6"/>
        <v>17</v>
      </c>
      <c r="D18" s="20">
        <f t="shared" si="7"/>
        <v>0</v>
      </c>
      <c r="F18" s="36" t="str">
        <f t="shared" si="8"/>
        <v>cal_dy_of_mo_nbr</v>
      </c>
      <c r="G18" s="36" t="str">
        <f t="shared" si="9"/>
        <v>int</v>
      </c>
      <c r="H18" s="26">
        <v>7</v>
      </c>
    </row>
    <row r="19" spans="1:8">
      <c r="A19" t="s">
        <v>4036</v>
      </c>
      <c r="B19" s="16" t="str">
        <f t="shared" si="5"/>
        <v>cal_dy_of_yr_nbr int</v>
      </c>
      <c r="C19" s="20">
        <f t="shared" si="6"/>
        <v>17</v>
      </c>
      <c r="D19" s="20">
        <f t="shared" si="7"/>
        <v>0</v>
      </c>
      <c r="E19" s="20"/>
      <c r="F19" s="36" t="str">
        <f t="shared" si="8"/>
        <v>cal_dy_of_yr_nbr</v>
      </c>
      <c r="G19" s="36" t="str">
        <f t="shared" si="9"/>
        <v>int</v>
      </c>
      <c r="H19" s="29">
        <v>8</v>
      </c>
    </row>
    <row r="20" spans="1:8">
      <c r="A20" t="s">
        <v>1273</v>
      </c>
      <c r="B20" s="16" t="str">
        <f t="shared" si="5"/>
        <v>seq_in_dy_rsln_nbr int</v>
      </c>
      <c r="C20" s="20">
        <f t="shared" si="6"/>
        <v>19</v>
      </c>
      <c r="D20" s="20">
        <f t="shared" si="7"/>
        <v>0</v>
      </c>
      <c r="E20" s="20"/>
      <c r="F20" s="36" t="str">
        <f t="shared" si="8"/>
        <v>seq_in_dy_rsln_nbr</v>
      </c>
      <c r="G20" s="36" t="str">
        <f t="shared" si="9"/>
        <v>int</v>
      </c>
      <c r="H20" s="29">
        <v>9</v>
      </c>
    </row>
    <row r="21" spans="1:8">
      <c r="A21" t="s">
        <v>4037</v>
      </c>
      <c r="B21" s="16" t="str">
        <f t="shared" si="5"/>
        <v>cal_wkdy_of_mo_nbr int</v>
      </c>
      <c r="C21" s="20">
        <f t="shared" si="6"/>
        <v>19</v>
      </c>
      <c r="D21" s="20">
        <f t="shared" si="7"/>
        <v>0</v>
      </c>
      <c r="F21" s="36" t="str">
        <f t="shared" si="8"/>
        <v>cal_wkdy_of_mo_nbr</v>
      </c>
      <c r="G21" s="36" t="str">
        <f t="shared" si="9"/>
        <v>int</v>
      </c>
      <c r="H21" s="26">
        <v>10</v>
      </c>
    </row>
    <row r="22" spans="1:8">
      <c r="A22" t="s">
        <v>1807</v>
      </c>
      <c r="B22" s="16" t="str">
        <f t="shared" si="5"/>
        <v>cal_wk_of_mo_nbr int</v>
      </c>
      <c r="C22" s="20">
        <f t="shared" si="6"/>
        <v>17</v>
      </c>
      <c r="D22" s="20">
        <f t="shared" si="7"/>
        <v>0</v>
      </c>
      <c r="E22" s="20"/>
      <c r="F22" s="36" t="str">
        <f t="shared" si="8"/>
        <v>cal_wk_of_mo_nbr</v>
      </c>
      <c r="G22" s="36" t="str">
        <f t="shared" si="9"/>
        <v>int</v>
      </c>
      <c r="H22" s="29">
        <v>11</v>
      </c>
    </row>
    <row r="23" spans="1:8">
      <c r="A23" t="s">
        <v>1294</v>
      </c>
      <c r="B23" s="16" t="str">
        <f t="shared" si="5"/>
        <v>seq_in_wk_rsln_nbr int</v>
      </c>
      <c r="C23" s="20">
        <f t="shared" si="6"/>
        <v>19</v>
      </c>
      <c r="D23" s="20">
        <f t="shared" si="7"/>
        <v>0</v>
      </c>
      <c r="E23" s="20"/>
      <c r="F23" s="36" t="str">
        <f t="shared" si="8"/>
        <v>seq_in_wk_rsln_nbr</v>
      </c>
      <c r="G23" s="36" t="str">
        <f t="shared" si="9"/>
        <v>int</v>
      </c>
      <c r="H23" s="29">
        <v>12</v>
      </c>
    </row>
    <row r="24" spans="1:8">
      <c r="A24" t="s">
        <v>4038</v>
      </c>
      <c r="B24" s="16" t="str">
        <f t="shared" si="5"/>
        <v>cal_mo_of_qtr_nbr int</v>
      </c>
      <c r="C24" s="20">
        <f t="shared" si="6"/>
        <v>18</v>
      </c>
      <c r="D24" s="20">
        <f t="shared" si="7"/>
        <v>0</v>
      </c>
      <c r="F24" s="36" t="str">
        <f t="shared" si="8"/>
        <v>cal_mo_of_qtr_nbr</v>
      </c>
      <c r="G24" s="36" t="str">
        <f t="shared" si="9"/>
        <v>int</v>
      </c>
      <c r="H24" s="26">
        <v>13</v>
      </c>
    </row>
    <row r="25" spans="1:8">
      <c r="A25" t="s">
        <v>1327</v>
      </c>
      <c r="B25" s="16" t="str">
        <f t="shared" si="5"/>
        <v>seq_in_mo_rsln_nbr int</v>
      </c>
      <c r="C25" s="20">
        <f t="shared" si="6"/>
        <v>19</v>
      </c>
      <c r="D25" s="20">
        <f t="shared" si="7"/>
        <v>0</v>
      </c>
      <c r="E25" s="20"/>
      <c r="F25" s="36" t="str">
        <f t="shared" si="8"/>
        <v>seq_in_mo_rsln_nbr</v>
      </c>
      <c r="G25" s="36" t="str">
        <f t="shared" si="9"/>
        <v>int</v>
      </c>
      <c r="H25" s="29">
        <v>14</v>
      </c>
    </row>
    <row r="26" spans="1:8">
      <c r="A26" t="s">
        <v>1820</v>
      </c>
      <c r="B26" s="16" t="str">
        <f t="shared" si="5"/>
        <v>cal_qtr_of_yr_nbr int</v>
      </c>
      <c r="C26" s="20">
        <f t="shared" si="6"/>
        <v>18</v>
      </c>
      <c r="D26" s="20">
        <f t="shared" si="7"/>
        <v>0</v>
      </c>
      <c r="E26" s="20"/>
      <c r="F26" s="36" t="str">
        <f t="shared" si="8"/>
        <v>cal_qtr_of_yr_nbr</v>
      </c>
      <c r="G26" s="36" t="str">
        <f t="shared" si="9"/>
        <v>int</v>
      </c>
      <c r="H26" s="29">
        <v>15</v>
      </c>
    </row>
    <row r="27" spans="1:8">
      <c r="A27" t="s">
        <v>1343</v>
      </c>
      <c r="B27" s="16" t="str">
        <f t="shared" si="5"/>
        <v>seq_in_qtr_rsln_nbr int</v>
      </c>
      <c r="C27" s="20">
        <f t="shared" si="6"/>
        <v>20</v>
      </c>
      <c r="D27" s="20">
        <f t="shared" si="7"/>
        <v>0</v>
      </c>
      <c r="F27" s="36" t="str">
        <f t="shared" si="8"/>
        <v>seq_in_qtr_rsln_nbr</v>
      </c>
      <c r="G27" s="36" t="str">
        <f t="shared" si="9"/>
        <v>int</v>
      </c>
      <c r="H27" s="26">
        <v>16</v>
      </c>
    </row>
    <row r="28" spans="1:8">
      <c r="A28" t="s">
        <v>1363</v>
      </c>
      <c r="B28" s="16" t="str">
        <f t="shared" si="5"/>
        <v>seq_in_yr_rsln_nbr int</v>
      </c>
      <c r="C28" s="20">
        <f t="shared" si="6"/>
        <v>19</v>
      </c>
      <c r="D28" s="20">
        <f t="shared" si="7"/>
        <v>0</v>
      </c>
      <c r="E28" s="20"/>
      <c r="F28" s="36" t="str">
        <f t="shared" si="8"/>
        <v>seq_in_yr_rsln_nbr</v>
      </c>
      <c r="G28" s="36" t="str">
        <f t="shared" si="9"/>
        <v>int</v>
      </c>
      <c r="H28" s="29">
        <v>17</v>
      </c>
    </row>
    <row r="29" spans="1:8">
      <c r="A29" t="s">
        <v>3906</v>
      </c>
      <c r="B29" s="16" t="str">
        <f t="shared" si="5"/>
        <v>bi_etl_crt_btch_id int</v>
      </c>
      <c r="C29" s="20">
        <f t="shared" si="6"/>
        <v>19</v>
      </c>
      <c r="D29" s="20">
        <f t="shared" si="7"/>
        <v>0</v>
      </c>
      <c r="E29" s="20"/>
      <c r="F29" s="36" t="str">
        <f t="shared" si="8"/>
        <v>bi_etl_crt_btch_id</v>
      </c>
      <c r="G29" s="36" t="str">
        <f t="shared" si="9"/>
        <v>int</v>
      </c>
      <c r="H29" s="29">
        <v>18</v>
      </c>
    </row>
    <row r="30" spans="1:8">
      <c r="A30" t="s">
        <v>3907</v>
      </c>
      <c r="B30" s="16" t="str">
        <f t="shared" si="5"/>
        <v>bi_etl_crt_tmst string</v>
      </c>
      <c r="C30" s="20">
        <f t="shared" si="6"/>
        <v>16</v>
      </c>
      <c r="D30" s="20">
        <f t="shared" si="7"/>
        <v>0</v>
      </c>
      <c r="F30" s="36" t="str">
        <f t="shared" si="8"/>
        <v>bi_etl_crt_tmst</v>
      </c>
      <c r="G30" s="36" t="str">
        <f t="shared" si="9"/>
        <v>string</v>
      </c>
      <c r="H30" s="26">
        <v>19</v>
      </c>
    </row>
    <row r="31" spans="1:8">
      <c r="A31" t="s">
        <v>3904</v>
      </c>
      <c r="B31" s="16" t="str">
        <f t="shared" si="5"/>
        <v>bi_etl_btch_id int</v>
      </c>
      <c r="C31" s="20">
        <f t="shared" si="6"/>
        <v>15</v>
      </c>
      <c r="D31" s="20">
        <f t="shared" si="7"/>
        <v>0</v>
      </c>
      <c r="E31" s="20"/>
      <c r="F31" s="36" t="str">
        <f t="shared" si="8"/>
        <v>bi_etl_btch_id</v>
      </c>
      <c r="G31" s="36" t="str">
        <f t="shared" si="9"/>
        <v>int</v>
      </c>
      <c r="H31" s="29">
        <v>20</v>
      </c>
    </row>
    <row r="32" spans="1:8">
      <c r="A32" t="s">
        <v>3905</v>
      </c>
      <c r="B32" s="16" t="str">
        <f t="shared" si="5"/>
        <v>bi_etl_proc_tmst string</v>
      </c>
      <c r="C32" s="20">
        <f t="shared" si="6"/>
        <v>17</v>
      </c>
      <c r="D32" s="20">
        <f t="shared" si="7"/>
        <v>0</v>
      </c>
      <c r="E32" s="20"/>
      <c r="F32" s="36" t="str">
        <f t="shared" si="8"/>
        <v>bi_etl_proc_tmst</v>
      </c>
      <c r="G32" s="36" t="str">
        <f t="shared" si="9"/>
        <v>string</v>
      </c>
      <c r="H32" s="29">
        <v>21</v>
      </c>
    </row>
    <row r="33" spans="1:8">
      <c r="A33" t="s">
        <v>80</v>
      </c>
      <c r="B33" s="16" t="str">
        <f t="shared" si="5"/>
        <v>crt_tmst string</v>
      </c>
      <c r="C33" s="20">
        <f t="shared" si="6"/>
        <v>9</v>
      </c>
      <c r="D33" s="20">
        <f t="shared" si="7"/>
        <v>0</v>
      </c>
      <c r="F33" s="36" t="str">
        <f t="shared" si="8"/>
        <v>crt_tmst</v>
      </c>
      <c r="G33" s="36" t="str">
        <f t="shared" si="9"/>
        <v>string</v>
      </c>
      <c r="H33" s="26">
        <v>22</v>
      </c>
    </row>
    <row r="34" spans="1:8">
      <c r="A34" t="s">
        <v>81</v>
      </c>
      <c r="B34" s="16" t="str">
        <f t="shared" si="5"/>
        <v>updt_tmst string</v>
      </c>
      <c r="C34" s="20">
        <f t="shared" si="6"/>
        <v>10</v>
      </c>
      <c r="D34" s="20">
        <f t="shared" si="7"/>
        <v>0</v>
      </c>
      <c r="E34" s="20"/>
      <c r="F34" s="36" t="str">
        <f t="shared" si="8"/>
        <v>updt_tmst</v>
      </c>
      <c r="G34" s="36" t="str">
        <f t="shared" si="9"/>
        <v>string</v>
      </c>
      <c r="H34" s="29">
        <v>23</v>
      </c>
    </row>
    <row r="36" spans="1:8">
      <c r="A36" t="s">
        <v>4039</v>
      </c>
    </row>
    <row r="37" spans="1:8">
      <c r="A37" t="s">
        <v>4040</v>
      </c>
    </row>
  </sheetData>
  <mergeCells count="5">
    <mergeCell ref="F1:I1"/>
    <mergeCell ref="G3:K3"/>
    <mergeCell ref="G4:K4"/>
    <mergeCell ref="G5:K5"/>
    <mergeCell ref="G6:K6"/>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L25"/>
  <sheetViews>
    <sheetView zoomScale="80" zoomScaleNormal="80" workbookViewId="0">
      <selection activeCell="G7" sqref="G7"/>
    </sheetView>
  </sheetViews>
  <sheetFormatPr defaultRowHeight="15"/>
  <cols>
    <col min="6" max="6" width="24.42578125" bestFit="1" customWidth="1"/>
  </cols>
  <sheetData>
    <row r="1" spans="1:12" ht="18.75">
      <c r="F1" s="473" t="str">
        <f>UPPER(G5)</f>
        <v>TBMCL_BRD_MKT_CHNL_LOOKUP</v>
      </c>
      <c r="G1" s="473"/>
      <c r="H1" s="473"/>
      <c r="I1" s="473"/>
      <c r="J1" s="314"/>
      <c r="L1" s="4"/>
    </row>
    <row r="2" spans="1:12" ht="18.75">
      <c r="F2" s="6"/>
      <c r="I2" s="4"/>
      <c r="J2" s="4"/>
      <c r="L2" s="4"/>
    </row>
    <row r="3" spans="1:12">
      <c r="F3" s="3" t="s">
        <v>87</v>
      </c>
      <c r="G3" s="475" t="s">
        <v>3911</v>
      </c>
      <c r="H3" s="475"/>
      <c r="I3" s="475"/>
      <c r="J3" s="475"/>
      <c r="K3" s="475"/>
      <c r="L3" s="4"/>
    </row>
    <row r="4" spans="1:12">
      <c r="F4" s="3" t="s">
        <v>88</v>
      </c>
      <c r="G4" s="474" t="str">
        <f>LEFT(G6,(FIND(".",G6)-1))</f>
        <v>db_edw_prodrefresh</v>
      </c>
      <c r="H4" s="474" t="e">
        <f>LEFT(H6,(FIND(".",H6)-1))</f>
        <v>#VALUE!</v>
      </c>
      <c r="I4" s="474" t="e">
        <f>LEFT(I6,(FIND(".",I6)-1))</f>
        <v>#VALUE!</v>
      </c>
      <c r="J4" s="474"/>
      <c r="K4" s="474" t="e">
        <f>LEFT(K6,(FIND(".",K6)-1))</f>
        <v>#VALUE!</v>
      </c>
      <c r="L4" s="4"/>
    </row>
    <row r="5" spans="1:12">
      <c r="B5" s="9"/>
      <c r="F5" s="3" t="s">
        <v>89</v>
      </c>
      <c r="G5" s="474" t="str">
        <f>RIGHT(G6,(LEN(G6)-(FIND(".",G6))))</f>
        <v>tbmcl_brd_mkt_chnl_lookup</v>
      </c>
      <c r="H5" s="474" t="e">
        <f>RIGHT(H6,(LEN(H6)-(FIND(".",H6))))</f>
        <v>#VALUE!</v>
      </c>
      <c r="I5" s="474" t="e">
        <f>RIGHT(I6,(LEN(I6)-(FIND(".",I6))))</f>
        <v>#VALUE!</v>
      </c>
      <c r="J5" s="474"/>
      <c r="K5" s="474" t="e">
        <f>RIGHT(K6,(LEN(K6)-(FIND(".",K6))))</f>
        <v>#VALUE!</v>
      </c>
      <c r="L5" s="4"/>
    </row>
    <row r="6" spans="1:12">
      <c r="F6" s="3" t="s">
        <v>90</v>
      </c>
      <c r="G6" s="476" t="s">
        <v>13158</v>
      </c>
      <c r="H6" s="476"/>
      <c r="I6" s="476"/>
      <c r="J6" s="476"/>
      <c r="K6" s="476"/>
      <c r="L6" s="4"/>
    </row>
    <row r="7" spans="1:12" ht="15.75" thickBot="1">
      <c r="F7" s="3" t="s">
        <v>91</v>
      </c>
      <c r="G7" s="10"/>
      <c r="H7" s="315"/>
      <c r="I7" s="4"/>
      <c r="J7" s="4"/>
      <c r="K7" s="12"/>
      <c r="L7" s="4"/>
    </row>
    <row r="8" spans="1:12" ht="15.75" thickBot="1">
      <c r="A8" t="s">
        <v>143</v>
      </c>
      <c r="F8" s="3" t="s">
        <v>92</v>
      </c>
      <c r="G8" s="13"/>
      <c r="H8" s="14"/>
      <c r="I8" s="4"/>
      <c r="J8" s="4"/>
      <c r="L8" s="4"/>
    </row>
    <row r="9" spans="1:12">
      <c r="A9" s="3" t="s">
        <v>13149</v>
      </c>
      <c r="F9" s="15" t="s">
        <v>93</v>
      </c>
      <c r="G9" s="16"/>
      <c r="H9" s="16"/>
      <c r="I9" s="4"/>
      <c r="J9" s="4"/>
      <c r="L9" s="4"/>
    </row>
    <row r="10" spans="1:12">
      <c r="A10" t="s">
        <v>2</v>
      </c>
      <c r="B10" s="3"/>
      <c r="I10" s="4"/>
      <c r="J10" s="4"/>
      <c r="L10" s="4"/>
    </row>
    <row r="11" spans="1:12" ht="45.75" thickBot="1">
      <c r="A11" s="59" t="s">
        <v>13150</v>
      </c>
      <c r="B11" s="33" t="s">
        <v>94</v>
      </c>
      <c r="C11" s="34" t="s">
        <v>95</v>
      </c>
      <c r="D11" s="34" t="s">
        <v>96</v>
      </c>
      <c r="E11" s="34"/>
      <c r="F11" s="17" t="s">
        <v>97</v>
      </c>
      <c r="G11" s="17" t="s">
        <v>98</v>
      </c>
      <c r="H11" s="18" t="s">
        <v>99</v>
      </c>
      <c r="I11" s="19" t="s">
        <v>100</v>
      </c>
      <c r="J11" s="19" t="s">
        <v>4488</v>
      </c>
      <c r="K11" s="17" t="s">
        <v>101</v>
      </c>
      <c r="L11" s="18" t="s">
        <v>1712</v>
      </c>
    </row>
    <row r="12" spans="1:12">
      <c r="A12" s="115" t="s">
        <v>13151</v>
      </c>
      <c r="B12" s="16" t="str">
        <f>TRIM(A12)</f>
        <v>mkt_key int</v>
      </c>
      <c r="C12" s="20">
        <f>SEARCH(" ",B12)</f>
        <v>8</v>
      </c>
      <c r="D12" s="20">
        <f>IFERROR(SEARCH(" ",B12,C12+1),0)</f>
        <v>0</v>
      </c>
      <c r="E12" s="20"/>
      <c r="F12" s="62" t="str">
        <f>LEFT(B12,C12-1)</f>
        <v>mkt_key</v>
      </c>
      <c r="G12" s="21" t="str">
        <f>TRIM(RIGHT(A12,LEN(A12) - (C12)))</f>
        <v>int</v>
      </c>
      <c r="H12" s="22">
        <v>1</v>
      </c>
      <c r="I12" s="23"/>
      <c r="J12" s="23"/>
      <c r="K12" s="126"/>
      <c r="L12" s="110"/>
    </row>
    <row r="13" spans="1:12">
      <c r="A13" s="115" t="s">
        <v>13152</v>
      </c>
      <c r="B13" s="16" t="str">
        <f t="shared" ref="B13:B21" si="0">TRIM(A13)</f>
        <v>chnl_key int</v>
      </c>
      <c r="C13" s="20">
        <f t="shared" ref="C13:C21" si="1">SEARCH(" ",B13)</f>
        <v>9</v>
      </c>
      <c r="D13" s="20">
        <f t="shared" ref="D13:D21" si="2">IFERROR(SEARCH(" ",B13,C13+1),0)</f>
        <v>0</v>
      </c>
      <c r="E13" s="20"/>
      <c r="F13" s="36" t="str">
        <f t="shared" ref="F13:F21" si="3">LEFT(B13,C13-1)</f>
        <v>chnl_key</v>
      </c>
      <c r="G13" s="36" t="str">
        <f t="shared" ref="G13:G21" si="4">TRIM(RIGHT(A13,LEN(A13) - (C13)))</f>
        <v>int</v>
      </c>
      <c r="H13" s="29">
        <v>2</v>
      </c>
      <c r="I13" s="111"/>
      <c r="J13" s="111"/>
      <c r="K13" s="131"/>
      <c r="L13" s="52"/>
    </row>
    <row r="14" spans="1:12">
      <c r="A14" s="115" t="s">
        <v>13153</v>
      </c>
      <c r="B14" s="16" t="str">
        <f t="shared" si="0"/>
        <v>brd_mkt_chnl_nm string</v>
      </c>
      <c r="C14" s="20">
        <f t="shared" si="1"/>
        <v>16</v>
      </c>
      <c r="D14" s="20">
        <f t="shared" si="2"/>
        <v>0</v>
      </c>
      <c r="E14" s="20"/>
      <c r="F14" s="36" t="str">
        <f t="shared" si="3"/>
        <v>brd_mkt_chnl_nm</v>
      </c>
      <c r="G14" s="36" t="str">
        <f t="shared" si="4"/>
        <v>string</v>
      </c>
      <c r="H14" s="29">
        <v>3</v>
      </c>
      <c r="I14" s="30"/>
      <c r="J14" s="30"/>
      <c r="K14" s="131"/>
      <c r="L14" s="52"/>
    </row>
    <row r="15" spans="1:12">
      <c r="A15" s="115" t="s">
        <v>13154</v>
      </c>
      <c r="B15" s="16" t="str">
        <f t="shared" si="0"/>
        <v>brd_mkt_chnl_abbr_nm string</v>
      </c>
      <c r="C15" s="20">
        <f t="shared" si="1"/>
        <v>21</v>
      </c>
      <c r="D15" s="20">
        <f t="shared" si="2"/>
        <v>0</v>
      </c>
      <c r="F15" s="36" t="str">
        <f t="shared" si="3"/>
        <v>brd_mkt_chnl_abbr_nm</v>
      </c>
      <c r="G15" s="36" t="str">
        <f t="shared" si="4"/>
        <v>string</v>
      </c>
      <c r="H15" s="26">
        <v>4</v>
      </c>
      <c r="I15" s="75"/>
      <c r="J15" s="75"/>
      <c r="K15" s="128"/>
      <c r="L15" s="52"/>
    </row>
    <row r="16" spans="1:12">
      <c r="A16" t="s">
        <v>13155</v>
      </c>
      <c r="B16" s="16" t="str">
        <f t="shared" si="0"/>
        <v>brd_mkt_chnl_desc string</v>
      </c>
      <c r="C16" s="20">
        <f t="shared" si="1"/>
        <v>18</v>
      </c>
      <c r="D16" s="20">
        <f t="shared" si="2"/>
        <v>0</v>
      </c>
      <c r="E16" s="20"/>
      <c r="F16" s="36" t="str">
        <f t="shared" si="3"/>
        <v>brd_mkt_chnl_desc</v>
      </c>
      <c r="G16" s="36" t="str">
        <f t="shared" si="4"/>
        <v>string</v>
      </c>
      <c r="H16" s="29">
        <v>5</v>
      </c>
    </row>
    <row r="17" spans="1:8">
      <c r="A17" t="s">
        <v>3907</v>
      </c>
      <c r="B17" s="16" t="str">
        <f t="shared" si="0"/>
        <v>bi_etl_crt_tmst string</v>
      </c>
      <c r="C17" s="20">
        <f t="shared" si="1"/>
        <v>16</v>
      </c>
      <c r="D17" s="20">
        <f t="shared" si="2"/>
        <v>0</v>
      </c>
      <c r="E17" s="20"/>
      <c r="F17" s="36" t="str">
        <f t="shared" si="3"/>
        <v>bi_etl_crt_tmst</v>
      </c>
      <c r="G17" s="36" t="str">
        <f t="shared" si="4"/>
        <v>string</v>
      </c>
      <c r="H17" s="29">
        <v>6</v>
      </c>
    </row>
    <row r="18" spans="1:8">
      <c r="A18" t="s">
        <v>3904</v>
      </c>
      <c r="B18" s="16" t="str">
        <f t="shared" si="0"/>
        <v>bi_etl_btch_id int</v>
      </c>
      <c r="C18" s="20">
        <f t="shared" si="1"/>
        <v>15</v>
      </c>
      <c r="D18" s="20">
        <f t="shared" si="2"/>
        <v>0</v>
      </c>
      <c r="E18" s="20"/>
      <c r="F18" s="36" t="str">
        <f t="shared" si="3"/>
        <v>bi_etl_btch_id</v>
      </c>
      <c r="G18" s="36" t="str">
        <f t="shared" si="4"/>
        <v>int</v>
      </c>
      <c r="H18" s="29">
        <v>7</v>
      </c>
    </row>
    <row r="19" spans="1:8">
      <c r="A19" t="s">
        <v>3905</v>
      </c>
      <c r="B19" s="16" t="str">
        <f t="shared" si="0"/>
        <v>bi_etl_proc_tmst string</v>
      </c>
      <c r="C19" s="20">
        <f t="shared" si="1"/>
        <v>17</v>
      </c>
      <c r="D19" s="20">
        <f t="shared" si="2"/>
        <v>0</v>
      </c>
      <c r="F19" s="36" t="str">
        <f t="shared" si="3"/>
        <v>bi_etl_proc_tmst</v>
      </c>
      <c r="G19" s="36" t="str">
        <f t="shared" si="4"/>
        <v>string</v>
      </c>
      <c r="H19" s="26">
        <v>8</v>
      </c>
    </row>
    <row r="20" spans="1:8">
      <c r="A20" t="s">
        <v>3906</v>
      </c>
      <c r="B20" s="16" t="str">
        <f t="shared" si="0"/>
        <v>bi_etl_crt_btch_id int</v>
      </c>
      <c r="C20" s="20">
        <f t="shared" si="1"/>
        <v>19</v>
      </c>
      <c r="D20" s="20">
        <f t="shared" si="2"/>
        <v>0</v>
      </c>
      <c r="E20" s="20"/>
      <c r="F20" s="36" t="str">
        <f t="shared" si="3"/>
        <v>bi_etl_crt_btch_id</v>
      </c>
      <c r="G20" s="36" t="str">
        <f t="shared" si="4"/>
        <v>int</v>
      </c>
      <c r="H20" s="29">
        <v>9</v>
      </c>
    </row>
    <row r="21" spans="1:8">
      <c r="A21" t="s">
        <v>80</v>
      </c>
      <c r="B21" s="16" t="str">
        <f t="shared" si="0"/>
        <v>crt_tmst string</v>
      </c>
      <c r="C21" s="20">
        <f t="shared" si="1"/>
        <v>9</v>
      </c>
      <c r="D21" s="20">
        <f t="shared" si="2"/>
        <v>0</v>
      </c>
      <c r="E21" s="20"/>
      <c r="F21" s="36" t="str">
        <f t="shared" si="3"/>
        <v>crt_tmst</v>
      </c>
      <c r="G21" s="36" t="str">
        <f t="shared" si="4"/>
        <v>string</v>
      </c>
      <c r="H21" s="29">
        <v>10</v>
      </c>
    </row>
    <row r="22" spans="1:8">
      <c r="A22" t="s">
        <v>81</v>
      </c>
      <c r="B22" s="16" t="str">
        <f t="shared" ref="B22" si="5">TRIM(A22)</f>
        <v>updt_tmst string</v>
      </c>
      <c r="C22" s="20">
        <f t="shared" ref="C22" si="6">SEARCH(" ",B22)</f>
        <v>10</v>
      </c>
      <c r="D22" s="20">
        <f t="shared" ref="D22" si="7">IFERROR(SEARCH(" ",B22,C22+1),0)</f>
        <v>0</v>
      </c>
      <c r="E22" s="20"/>
      <c r="F22" s="36" t="str">
        <f t="shared" ref="F22" si="8">LEFT(B22,C22-1)</f>
        <v>updt_tmst</v>
      </c>
      <c r="G22" s="36" t="str">
        <f t="shared" ref="G22" si="9">TRIM(RIGHT(A22,LEN(A22) - (C22)))</f>
        <v>string</v>
      </c>
      <c r="H22" s="29">
        <v>11</v>
      </c>
    </row>
    <row r="24" spans="1:8">
      <c r="A24" t="s">
        <v>13156</v>
      </c>
    </row>
    <row r="25" spans="1:8">
      <c r="A25" t="s">
        <v>13157</v>
      </c>
    </row>
  </sheetData>
  <mergeCells count="5">
    <mergeCell ref="F1:I1"/>
    <mergeCell ref="G3:K3"/>
    <mergeCell ref="G4:K4"/>
    <mergeCell ref="G5:K5"/>
    <mergeCell ref="G6:K6"/>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L27"/>
  <sheetViews>
    <sheetView zoomScale="80" zoomScaleNormal="80" workbookViewId="0">
      <selection activeCell="B22" sqref="B21:H24"/>
    </sheetView>
  </sheetViews>
  <sheetFormatPr defaultRowHeight="15"/>
  <cols>
    <col min="6" max="6" width="24.42578125" customWidth="1"/>
  </cols>
  <sheetData>
    <row r="1" spans="1:12" ht="18.75">
      <c r="F1" s="473" t="str">
        <f>UPPER(G5)</f>
        <v>TBRDL_BRD_LOOKUP</v>
      </c>
      <c r="G1" s="473"/>
      <c r="H1" s="473"/>
      <c r="I1" s="473"/>
      <c r="J1" s="314"/>
      <c r="L1" s="4"/>
    </row>
    <row r="2" spans="1:12" ht="18.75">
      <c r="F2" s="6"/>
      <c r="I2" s="4"/>
      <c r="J2" s="4"/>
      <c r="L2" s="4"/>
    </row>
    <row r="3" spans="1:12">
      <c r="F3" s="3" t="s">
        <v>87</v>
      </c>
      <c r="G3" s="475" t="s">
        <v>3911</v>
      </c>
      <c r="H3" s="475"/>
      <c r="I3" s="475"/>
      <c r="J3" s="475"/>
      <c r="K3" s="475"/>
      <c r="L3" s="4"/>
    </row>
    <row r="4" spans="1:12">
      <c r="F4" s="3" t="s">
        <v>88</v>
      </c>
      <c r="G4" s="474" t="str">
        <f>LEFT(G6,(FIND(".",G6)-1))</f>
        <v>db_edw_prodrefresh</v>
      </c>
      <c r="H4" s="474" t="e">
        <f>LEFT(H6,(FIND(".",H6)-1))</f>
        <v>#VALUE!</v>
      </c>
      <c r="I4" s="474" t="e">
        <f>LEFT(I6,(FIND(".",I6)-1))</f>
        <v>#VALUE!</v>
      </c>
      <c r="J4" s="474"/>
      <c r="K4" s="474" t="e">
        <f>LEFT(K6,(FIND(".",K6)-1))</f>
        <v>#VALUE!</v>
      </c>
      <c r="L4" s="4"/>
    </row>
    <row r="5" spans="1:12">
      <c r="B5" s="9"/>
      <c r="F5" s="3" t="s">
        <v>89</v>
      </c>
      <c r="G5" s="474" t="str">
        <f>RIGHT(G6,(LEN(G6)-(FIND(".",G6))))</f>
        <v>tbrdl_brd_lookup</v>
      </c>
      <c r="H5" s="474" t="e">
        <f>RIGHT(H6,(LEN(H6)-(FIND(".",H6))))</f>
        <v>#VALUE!</v>
      </c>
      <c r="I5" s="474" t="e">
        <f>RIGHT(I6,(LEN(I6)-(FIND(".",I6))))</f>
        <v>#VALUE!</v>
      </c>
      <c r="J5" s="474"/>
      <c r="K5" s="474" t="e">
        <f>RIGHT(K6,(LEN(K6)-(FIND(".",K6))))</f>
        <v>#VALUE!</v>
      </c>
      <c r="L5" s="4"/>
    </row>
    <row r="6" spans="1:12">
      <c r="F6" s="3" t="s">
        <v>90</v>
      </c>
      <c r="G6" s="476" t="s">
        <v>13160</v>
      </c>
      <c r="H6" s="476"/>
      <c r="I6" s="476"/>
      <c r="J6" s="476"/>
      <c r="K6" s="476"/>
      <c r="L6" s="4"/>
    </row>
    <row r="7" spans="1:12" ht="15.75" thickBot="1">
      <c r="F7" s="3" t="s">
        <v>91</v>
      </c>
      <c r="G7" s="10"/>
      <c r="H7" s="315"/>
      <c r="I7" s="4"/>
      <c r="J7" s="4"/>
      <c r="K7" s="12"/>
      <c r="L7" s="4"/>
    </row>
    <row r="8" spans="1:12" ht="15.75" thickBot="1">
      <c r="A8" t="s">
        <v>143</v>
      </c>
      <c r="F8" s="3" t="s">
        <v>92</v>
      </c>
      <c r="G8" s="13"/>
      <c r="H8" s="14"/>
      <c r="I8" s="4"/>
      <c r="J8" s="4"/>
      <c r="L8" s="4"/>
    </row>
    <row r="9" spans="1:12">
      <c r="A9" s="3" t="s">
        <v>13159</v>
      </c>
      <c r="F9" s="15" t="s">
        <v>93</v>
      </c>
      <c r="G9" s="16"/>
      <c r="H9" s="16"/>
      <c r="I9" s="4"/>
      <c r="J9" s="4"/>
      <c r="L9" s="4"/>
    </row>
    <row r="10" spans="1:12">
      <c r="A10" t="s">
        <v>2</v>
      </c>
      <c r="B10" s="3"/>
      <c r="I10" s="4"/>
      <c r="J10" s="4"/>
      <c r="L10" s="4"/>
    </row>
    <row r="11" spans="1:12" ht="45.75" thickBot="1">
      <c r="A11" s="59" t="s">
        <v>13150</v>
      </c>
      <c r="B11" s="33" t="s">
        <v>94</v>
      </c>
      <c r="C11" s="34" t="s">
        <v>95</v>
      </c>
      <c r="D11" s="34" t="s">
        <v>96</v>
      </c>
      <c r="E11" s="34"/>
      <c r="F11" s="17" t="s">
        <v>97</v>
      </c>
      <c r="G11" s="17" t="s">
        <v>98</v>
      </c>
      <c r="H11" s="18" t="s">
        <v>99</v>
      </c>
      <c r="I11" s="19" t="s">
        <v>100</v>
      </c>
      <c r="J11" s="19" t="s">
        <v>4488</v>
      </c>
      <c r="K11" s="17" t="s">
        <v>101</v>
      </c>
      <c r="L11" s="18" t="s">
        <v>1712</v>
      </c>
    </row>
    <row r="12" spans="1:12">
      <c r="A12" s="115" t="s">
        <v>13161</v>
      </c>
      <c r="B12" s="16" t="str">
        <f>TRIM(A12)</f>
        <v>brd_cd string</v>
      </c>
      <c r="C12" s="20">
        <f>SEARCH(" ",B12)</f>
        <v>7</v>
      </c>
      <c r="D12" s="20">
        <f>IFERROR(SEARCH(" ",B12,C12+1),0)</f>
        <v>0</v>
      </c>
      <c r="E12" s="20"/>
      <c r="F12" s="62" t="str">
        <f>LEFT(B12,C12-1)</f>
        <v>brd_cd</v>
      </c>
      <c r="G12" s="21" t="str">
        <f>TRIM(RIGHT(A12,LEN(A12) - (C12)))</f>
        <v>string</v>
      </c>
      <c r="H12" s="22">
        <v>1</v>
      </c>
      <c r="I12" s="23"/>
      <c r="J12" s="23"/>
      <c r="K12" s="126"/>
      <c r="L12" s="110"/>
    </row>
    <row r="13" spans="1:12">
      <c r="A13" s="115" t="s">
        <v>13162</v>
      </c>
      <c r="B13" s="16" t="str">
        <f t="shared" ref="B13:B22" si="0">TRIM(A13)</f>
        <v>brd_nm string</v>
      </c>
      <c r="C13" s="20">
        <f t="shared" ref="C13:C22" si="1">SEARCH(" ",B13)</f>
        <v>7</v>
      </c>
      <c r="D13" s="20">
        <f t="shared" ref="D13:D22" si="2">IFERROR(SEARCH(" ",B13,C13+1),0)</f>
        <v>0</v>
      </c>
      <c r="E13" s="20"/>
      <c r="F13" s="36" t="str">
        <f t="shared" ref="F13:F22" si="3">LEFT(B13,C13-1)</f>
        <v>brd_nm</v>
      </c>
      <c r="G13" s="36" t="str">
        <f t="shared" ref="G13:G22" si="4">TRIM(RIGHT(A13,LEN(A13) - (C13)))</f>
        <v>string</v>
      </c>
      <c r="H13" s="29">
        <v>2</v>
      </c>
      <c r="I13" s="111"/>
      <c r="J13" s="111"/>
      <c r="K13" s="131"/>
      <c r="L13" s="52"/>
    </row>
    <row r="14" spans="1:12">
      <c r="A14" s="115" t="s">
        <v>13163</v>
      </c>
      <c r="B14" s="16" t="str">
        <f t="shared" si="0"/>
        <v>brd_abbr_nm string</v>
      </c>
      <c r="C14" s="20">
        <f t="shared" si="1"/>
        <v>12</v>
      </c>
      <c r="D14" s="20">
        <f t="shared" si="2"/>
        <v>0</v>
      </c>
      <c r="E14" s="20"/>
      <c r="F14" s="36" t="str">
        <f t="shared" si="3"/>
        <v>brd_abbr_nm</v>
      </c>
      <c r="G14" s="36" t="str">
        <f t="shared" si="4"/>
        <v>string</v>
      </c>
      <c r="H14" s="29">
        <v>3</v>
      </c>
      <c r="I14" s="30"/>
      <c r="J14" s="30"/>
      <c r="K14" s="131"/>
      <c r="L14" s="52"/>
    </row>
    <row r="15" spans="1:12">
      <c r="A15" s="115" t="s">
        <v>13164</v>
      </c>
      <c r="B15" s="16" t="str">
        <f t="shared" si="0"/>
        <v>brd_desc string</v>
      </c>
      <c r="C15" s="20">
        <f t="shared" si="1"/>
        <v>9</v>
      </c>
      <c r="D15" s="20">
        <f t="shared" si="2"/>
        <v>0</v>
      </c>
      <c r="F15" s="36" t="str">
        <f t="shared" si="3"/>
        <v>brd_desc</v>
      </c>
      <c r="G15" s="36" t="str">
        <f t="shared" si="4"/>
        <v>string</v>
      </c>
      <c r="H15" s="26">
        <v>4</v>
      </c>
      <c r="I15" s="75"/>
      <c r="J15" s="75"/>
      <c r="K15" s="128"/>
      <c r="L15" s="52"/>
    </row>
    <row r="16" spans="1:12">
      <c r="A16" t="s">
        <v>3845</v>
      </c>
      <c r="B16" s="16" t="str">
        <f t="shared" si="0"/>
        <v>entp_id int</v>
      </c>
      <c r="C16" s="20">
        <f t="shared" si="1"/>
        <v>8</v>
      </c>
      <c r="D16" s="20">
        <f t="shared" si="2"/>
        <v>0</v>
      </c>
      <c r="E16" s="20"/>
      <c r="F16" s="36" t="str">
        <f t="shared" si="3"/>
        <v>entp_id</v>
      </c>
      <c r="G16" s="36" t="str">
        <f t="shared" si="4"/>
        <v>int</v>
      </c>
      <c r="H16" s="29">
        <v>5</v>
      </c>
    </row>
    <row r="17" spans="1:8">
      <c r="A17" t="s">
        <v>3906</v>
      </c>
      <c r="B17" s="16" t="str">
        <f t="shared" si="0"/>
        <v>bi_etl_crt_btch_id int</v>
      </c>
      <c r="C17" s="20">
        <f t="shared" si="1"/>
        <v>19</v>
      </c>
      <c r="D17" s="20">
        <f t="shared" si="2"/>
        <v>0</v>
      </c>
      <c r="E17" s="20"/>
      <c r="F17" s="36" t="str">
        <f t="shared" si="3"/>
        <v>bi_etl_crt_btch_id</v>
      </c>
      <c r="G17" s="36" t="str">
        <f t="shared" si="4"/>
        <v>int</v>
      </c>
      <c r="H17" s="29">
        <v>6</v>
      </c>
    </row>
    <row r="18" spans="1:8">
      <c r="A18" t="s">
        <v>3907</v>
      </c>
      <c r="B18" s="16" t="str">
        <f t="shared" si="0"/>
        <v>bi_etl_crt_tmst string</v>
      </c>
      <c r="C18" s="20">
        <f t="shared" si="1"/>
        <v>16</v>
      </c>
      <c r="D18" s="20">
        <f t="shared" si="2"/>
        <v>0</v>
      </c>
      <c r="E18" s="20"/>
      <c r="F18" s="36" t="str">
        <f t="shared" si="3"/>
        <v>bi_etl_crt_tmst</v>
      </c>
      <c r="G18" s="36" t="str">
        <f t="shared" si="4"/>
        <v>string</v>
      </c>
      <c r="H18" s="29">
        <v>7</v>
      </c>
    </row>
    <row r="19" spans="1:8">
      <c r="A19" t="s">
        <v>3904</v>
      </c>
      <c r="B19" s="16" t="str">
        <f t="shared" si="0"/>
        <v>bi_etl_btch_id int</v>
      </c>
      <c r="C19" s="20">
        <f t="shared" si="1"/>
        <v>15</v>
      </c>
      <c r="D19" s="20">
        <f t="shared" si="2"/>
        <v>0</v>
      </c>
      <c r="F19" s="36" t="str">
        <f t="shared" si="3"/>
        <v>bi_etl_btch_id</v>
      </c>
      <c r="G19" s="36" t="str">
        <f t="shared" si="4"/>
        <v>int</v>
      </c>
      <c r="H19" s="26">
        <v>8</v>
      </c>
    </row>
    <row r="20" spans="1:8">
      <c r="A20" t="s">
        <v>3905</v>
      </c>
      <c r="B20" s="16" t="str">
        <f t="shared" si="0"/>
        <v>bi_etl_proc_tmst string</v>
      </c>
      <c r="C20" s="20">
        <f t="shared" si="1"/>
        <v>17</v>
      </c>
      <c r="D20" s="20">
        <f t="shared" si="2"/>
        <v>0</v>
      </c>
      <c r="E20" s="20"/>
      <c r="F20" s="36" t="str">
        <f t="shared" si="3"/>
        <v>bi_etl_proc_tmst</v>
      </c>
      <c r="G20" s="36" t="str">
        <f t="shared" si="4"/>
        <v>string</v>
      </c>
      <c r="H20" s="29">
        <v>9</v>
      </c>
    </row>
    <row r="21" spans="1:8">
      <c r="A21" t="s">
        <v>13165</v>
      </c>
      <c r="B21" s="16" t="str">
        <f t="shared" si="0"/>
        <v>prd_img_path_pfx_txt string</v>
      </c>
      <c r="C21" s="20">
        <f t="shared" si="1"/>
        <v>21</v>
      </c>
      <c r="D21" s="20">
        <f t="shared" si="2"/>
        <v>0</v>
      </c>
      <c r="E21" s="20"/>
      <c r="F21" s="36" t="str">
        <f t="shared" si="3"/>
        <v>prd_img_path_pfx_txt</v>
      </c>
      <c r="G21" s="36" t="str">
        <f t="shared" si="4"/>
        <v>string</v>
      </c>
      <c r="H21" s="29">
        <v>10</v>
      </c>
    </row>
    <row r="22" spans="1:8">
      <c r="A22" t="s">
        <v>13166</v>
      </c>
      <c r="B22" s="16" t="str">
        <f t="shared" si="0"/>
        <v>prd_img_path_sfx_txt string</v>
      </c>
      <c r="C22" s="20">
        <f t="shared" si="1"/>
        <v>21</v>
      </c>
      <c r="D22" s="20">
        <f t="shared" si="2"/>
        <v>0</v>
      </c>
      <c r="E22" s="20"/>
      <c r="F22" s="36" t="str">
        <f t="shared" si="3"/>
        <v>prd_img_path_sfx_txt</v>
      </c>
      <c r="G22" s="36" t="str">
        <f t="shared" si="4"/>
        <v>string</v>
      </c>
      <c r="H22" s="29">
        <v>11</v>
      </c>
    </row>
    <row r="23" spans="1:8">
      <c r="A23" t="s">
        <v>80</v>
      </c>
      <c r="B23" s="16" t="str">
        <f t="shared" ref="B23:B24" si="5">TRIM(A23)</f>
        <v>crt_tmst string</v>
      </c>
      <c r="C23" s="20">
        <f t="shared" ref="C23:C24" si="6">SEARCH(" ",B23)</f>
        <v>9</v>
      </c>
      <c r="D23" s="20">
        <f t="shared" ref="D23:D24" si="7">IFERROR(SEARCH(" ",B23,C23+1),0)</f>
        <v>0</v>
      </c>
      <c r="E23" s="20"/>
      <c r="F23" s="36" t="str">
        <f t="shared" ref="F23:F24" si="8">LEFT(B23,C23-1)</f>
        <v>crt_tmst</v>
      </c>
      <c r="G23" s="36" t="str">
        <f t="shared" ref="G23:G24" si="9">TRIM(RIGHT(A23,LEN(A23) - (C23)))</f>
        <v>string</v>
      </c>
      <c r="H23" s="29">
        <v>12</v>
      </c>
    </row>
    <row r="24" spans="1:8">
      <c r="A24" t="s">
        <v>81</v>
      </c>
      <c r="B24" s="16" t="str">
        <f t="shared" si="5"/>
        <v>updt_tmst string</v>
      </c>
      <c r="C24" s="20">
        <f t="shared" si="6"/>
        <v>10</v>
      </c>
      <c r="D24" s="20">
        <f t="shared" si="7"/>
        <v>0</v>
      </c>
      <c r="E24" s="20"/>
      <c r="F24" s="36" t="str">
        <f t="shared" si="8"/>
        <v>updt_tmst</v>
      </c>
      <c r="G24" s="36" t="str">
        <f t="shared" si="9"/>
        <v>string</v>
      </c>
      <c r="H24" s="29">
        <v>13</v>
      </c>
    </row>
    <row r="26" spans="1:8">
      <c r="A26" t="s">
        <v>13167</v>
      </c>
    </row>
    <row r="27" spans="1:8">
      <c r="A27" t="s">
        <v>13168</v>
      </c>
    </row>
  </sheetData>
  <mergeCells count="5">
    <mergeCell ref="F1:I1"/>
    <mergeCell ref="G3:K3"/>
    <mergeCell ref="G4:K4"/>
    <mergeCell ref="G5:K5"/>
    <mergeCell ref="G6:K6"/>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L124"/>
  <sheetViews>
    <sheetView zoomScale="80" zoomScaleNormal="80" workbookViewId="0">
      <pane ySplit="7680" topLeftCell="A101"/>
      <selection sqref="A1:L21"/>
      <selection pane="bottomLeft" activeCell="M112" sqref="M112"/>
    </sheetView>
  </sheetViews>
  <sheetFormatPr defaultRowHeight="15"/>
  <cols>
    <col min="6" max="6" width="28.7109375" bestFit="1" customWidth="1"/>
    <col min="7" max="7" width="10.85546875" bestFit="1" customWidth="1"/>
    <col min="11" max="11" width="21.85546875" customWidth="1"/>
  </cols>
  <sheetData>
    <row r="1" spans="1:12" ht="18.75">
      <c r="F1" s="473" t="str">
        <f>UPPER(G5)</f>
        <v>TFCFD_FIS_CAL_FLATTENED_DIM</v>
      </c>
      <c r="G1" s="473"/>
      <c r="H1" s="473"/>
      <c r="I1" s="473"/>
      <c r="J1" s="208"/>
      <c r="L1" s="4"/>
    </row>
    <row r="2" spans="1:12" ht="18.75">
      <c r="F2" s="6"/>
      <c r="I2" s="4"/>
      <c r="J2" s="4"/>
      <c r="L2" s="4"/>
    </row>
    <row r="3" spans="1:12">
      <c r="F3" s="3" t="s">
        <v>87</v>
      </c>
      <c r="G3" s="475" t="s">
        <v>3911</v>
      </c>
      <c r="H3" s="475"/>
      <c r="I3" s="475"/>
      <c r="J3" s="475"/>
      <c r="K3" s="475"/>
      <c r="L3" s="4"/>
    </row>
    <row r="4" spans="1:12">
      <c r="F4" s="3" t="s">
        <v>88</v>
      </c>
      <c r="G4" s="474" t="str">
        <f>LEFT(G6,(FIND(".",G6)-1))</f>
        <v>db_edw_prodrefresh</v>
      </c>
      <c r="H4" s="474" t="e">
        <f>LEFT(H6,(FIND(".",H6)-1))</f>
        <v>#VALUE!</v>
      </c>
      <c r="I4" s="474" t="e">
        <f>LEFT(I6,(FIND(".",I6)-1))</f>
        <v>#VALUE!</v>
      </c>
      <c r="J4" s="474"/>
      <c r="K4" s="474" t="e">
        <f>LEFT(K6,(FIND(".",K6)-1))</f>
        <v>#VALUE!</v>
      </c>
      <c r="L4" s="4"/>
    </row>
    <row r="5" spans="1:12">
      <c r="B5" s="9"/>
      <c r="F5" s="3" t="s">
        <v>89</v>
      </c>
      <c r="G5" s="474" t="str">
        <f>RIGHT(G6,(LEN(G6)-(FIND(".",G6))))</f>
        <v>tfcfd_fis_cal_flattened_dim</v>
      </c>
      <c r="H5" s="474" t="e">
        <f>RIGHT(H6,(LEN(H6)-(FIND(".",H6))))</f>
        <v>#VALUE!</v>
      </c>
      <c r="I5" s="474" t="e">
        <f>RIGHT(I6,(LEN(I6)-(FIND(".",I6))))</f>
        <v>#VALUE!</v>
      </c>
      <c r="J5" s="474"/>
      <c r="K5" s="474" t="e">
        <f>RIGHT(K6,(LEN(K6)-(FIND(".",K6))))</f>
        <v>#VALUE!</v>
      </c>
      <c r="L5" s="4"/>
    </row>
    <row r="6" spans="1:12">
      <c r="F6" s="3" t="s">
        <v>90</v>
      </c>
      <c r="G6" s="476" t="s">
        <v>4043</v>
      </c>
      <c r="H6" s="476"/>
      <c r="I6" s="476"/>
      <c r="J6" s="476"/>
      <c r="K6" s="476"/>
      <c r="L6" s="4"/>
    </row>
    <row r="7" spans="1:12" ht="15.75" thickBot="1">
      <c r="F7" s="3" t="s">
        <v>91</v>
      </c>
      <c r="G7" s="10"/>
      <c r="H7" s="194"/>
      <c r="I7" s="4"/>
      <c r="J7" s="4"/>
      <c r="K7" s="12"/>
      <c r="L7" s="4"/>
    </row>
    <row r="8" spans="1:12" ht="15.75" thickBot="1">
      <c r="A8" t="s">
        <v>143</v>
      </c>
      <c r="F8" s="3" t="s">
        <v>92</v>
      </c>
      <c r="G8" s="13"/>
      <c r="H8" s="14"/>
      <c r="I8" s="4"/>
      <c r="J8" s="4"/>
      <c r="L8" s="4"/>
    </row>
    <row r="9" spans="1:12">
      <c r="A9" s="3" t="s">
        <v>4042</v>
      </c>
      <c r="F9" s="15" t="s">
        <v>93</v>
      </c>
      <c r="G9" s="16"/>
      <c r="H9" s="16"/>
      <c r="I9" s="4"/>
      <c r="J9" s="4"/>
      <c r="L9" s="4"/>
    </row>
    <row r="10" spans="1:12">
      <c r="A10" t="s">
        <v>2</v>
      </c>
      <c r="B10" s="3"/>
      <c r="I10" s="4"/>
      <c r="J10" s="4"/>
      <c r="L10" s="4"/>
    </row>
    <row r="11" spans="1:12" ht="30.75" thickBot="1">
      <c r="A11" s="59" t="s">
        <v>3</v>
      </c>
      <c r="B11" s="33" t="s">
        <v>94</v>
      </c>
      <c r="C11" s="34" t="s">
        <v>95</v>
      </c>
      <c r="D11" s="34" t="s">
        <v>96</v>
      </c>
      <c r="E11" s="34"/>
      <c r="F11" s="17" t="s">
        <v>97</v>
      </c>
      <c r="G11" s="17" t="s">
        <v>98</v>
      </c>
      <c r="H11" s="18" t="s">
        <v>99</v>
      </c>
      <c r="I11" s="19" t="s">
        <v>100</v>
      </c>
      <c r="J11" s="19" t="s">
        <v>4488</v>
      </c>
      <c r="K11" s="17" t="s">
        <v>101</v>
      </c>
      <c r="L11" s="18" t="s">
        <v>1712</v>
      </c>
    </row>
    <row r="12" spans="1:12">
      <c r="A12" s="115" t="s">
        <v>1266</v>
      </c>
      <c r="B12" s="16" t="str">
        <f>TRIM(A12)</f>
        <v>fis_cal_dt string</v>
      </c>
      <c r="C12" s="20">
        <f>SEARCH(" ",B12)</f>
        <v>11</v>
      </c>
      <c r="D12" s="20">
        <f>IFERROR(SEARCH(" ",B12,C12+1),0)</f>
        <v>0</v>
      </c>
      <c r="E12" s="20"/>
      <c r="F12" s="62" t="str">
        <f>LEFT(B12,C12-1)</f>
        <v>fis_cal_dt</v>
      </c>
      <c r="G12" s="21" t="str">
        <f>TRIM(RIGHT(A12,LEN(A12) - (C12)))</f>
        <v>string</v>
      </c>
      <c r="H12" s="22">
        <v>1</v>
      </c>
      <c r="I12" s="23"/>
      <c r="J12" s="23"/>
      <c r="K12" s="126"/>
      <c r="L12" s="110"/>
    </row>
    <row r="13" spans="1:12">
      <c r="A13" s="115" t="s">
        <v>1267</v>
      </c>
      <c r="B13" s="16" t="str">
        <f t="shared" ref="B13:B16" si="0">TRIM(A13)</f>
        <v>lw_fis_cal_dt string</v>
      </c>
      <c r="C13" s="20">
        <f t="shared" ref="C13:C16" si="1">SEARCH(" ",B13)</f>
        <v>14</v>
      </c>
      <c r="D13" s="20">
        <f t="shared" ref="D13:D16" si="2">IFERROR(SEARCH(" ",B13,C13+1),0)</f>
        <v>0</v>
      </c>
      <c r="E13" s="20"/>
      <c r="F13" s="36" t="str">
        <f t="shared" ref="F13:F16" si="3">LEFT(B13,C13-1)</f>
        <v>lw_fis_cal_dt</v>
      </c>
      <c r="G13" s="36" t="str">
        <f t="shared" ref="G13:G16" si="4">TRIM(RIGHT(A13,LEN(A13) - (C13)))</f>
        <v>string</v>
      </c>
      <c r="H13" s="29">
        <v>2</v>
      </c>
      <c r="I13" s="111"/>
      <c r="J13" s="111"/>
      <c r="K13" s="131"/>
      <c r="L13" s="52"/>
    </row>
    <row r="14" spans="1:12">
      <c r="A14" s="115" t="s">
        <v>1268</v>
      </c>
      <c r="B14" s="16" t="str">
        <f t="shared" si="0"/>
        <v>fis_dy_of_yr_nbr int</v>
      </c>
      <c r="C14" s="20">
        <f t="shared" si="1"/>
        <v>17</v>
      </c>
      <c r="D14" s="20">
        <f t="shared" si="2"/>
        <v>0</v>
      </c>
      <c r="E14" s="20"/>
      <c r="F14" s="36" t="str">
        <f t="shared" si="3"/>
        <v>fis_dy_of_yr_nbr</v>
      </c>
      <c r="G14" s="36" t="str">
        <f t="shared" si="4"/>
        <v>int</v>
      </c>
      <c r="H14" s="29">
        <v>3</v>
      </c>
      <c r="I14" s="30"/>
      <c r="J14" s="30"/>
      <c r="K14" s="131"/>
      <c r="L14" s="52"/>
    </row>
    <row r="15" spans="1:12">
      <c r="A15" s="115" t="s">
        <v>1269</v>
      </c>
      <c r="B15" s="16" t="str">
        <f t="shared" si="0"/>
        <v>fis_dy_of_half_nbr int</v>
      </c>
      <c r="C15" s="20">
        <f t="shared" si="1"/>
        <v>19</v>
      </c>
      <c r="D15" s="20">
        <f t="shared" si="2"/>
        <v>0</v>
      </c>
      <c r="F15" s="36" t="str">
        <f t="shared" si="3"/>
        <v>fis_dy_of_half_nbr</v>
      </c>
      <c r="G15" s="36" t="str">
        <f t="shared" si="4"/>
        <v>int</v>
      </c>
      <c r="H15" s="26">
        <v>4</v>
      </c>
      <c r="I15" s="75"/>
      <c r="J15" s="75"/>
      <c r="K15" s="128"/>
      <c r="L15" s="52"/>
    </row>
    <row r="16" spans="1:12">
      <c r="A16" t="s">
        <v>1270</v>
      </c>
      <c r="B16" s="16" t="str">
        <f t="shared" si="0"/>
        <v>fis_dy_of_qtr_nbr int</v>
      </c>
      <c r="C16" s="20">
        <f t="shared" si="1"/>
        <v>18</v>
      </c>
      <c r="D16" s="20">
        <f t="shared" si="2"/>
        <v>0</v>
      </c>
      <c r="E16" s="20"/>
      <c r="F16" s="36" t="str">
        <f t="shared" si="3"/>
        <v>fis_dy_of_qtr_nbr</v>
      </c>
      <c r="G16" s="36" t="str">
        <f t="shared" si="4"/>
        <v>int</v>
      </c>
      <c r="H16" s="29">
        <v>5</v>
      </c>
    </row>
    <row r="17" spans="1:8">
      <c r="A17" t="s">
        <v>1271</v>
      </c>
      <c r="B17" s="16" t="str">
        <f t="shared" ref="B17:B80" si="5">TRIM(A17)</f>
        <v>fis_dy_of_mo_nbr int</v>
      </c>
      <c r="C17" s="20">
        <f t="shared" ref="C17:C80" si="6">SEARCH(" ",B17)</f>
        <v>17</v>
      </c>
      <c r="D17" s="20">
        <f t="shared" ref="D17:D80" si="7">IFERROR(SEARCH(" ",B17,C17+1),0)</f>
        <v>0</v>
      </c>
      <c r="E17" s="20"/>
      <c r="F17" s="36" t="str">
        <f t="shared" ref="F17:F80" si="8">LEFT(B17,C17-1)</f>
        <v>fis_dy_of_mo_nbr</v>
      </c>
      <c r="G17" s="36" t="str">
        <f t="shared" ref="G17:G80" si="9">TRIM(RIGHT(A17,LEN(A17) - (C17)))</f>
        <v>int</v>
      </c>
      <c r="H17" s="29">
        <v>6</v>
      </c>
    </row>
    <row r="18" spans="1:8">
      <c r="A18" t="s">
        <v>1272</v>
      </c>
      <c r="B18" s="16" t="str">
        <f t="shared" si="5"/>
        <v>fis_dy_of_wk_nbr int</v>
      </c>
      <c r="C18" s="20">
        <f t="shared" si="6"/>
        <v>17</v>
      </c>
      <c r="D18" s="20">
        <f t="shared" si="7"/>
        <v>0</v>
      </c>
      <c r="E18" s="20"/>
      <c r="F18" s="36" t="str">
        <f t="shared" si="8"/>
        <v>fis_dy_of_wk_nbr</v>
      </c>
      <c r="G18" s="36" t="str">
        <f t="shared" si="9"/>
        <v>int</v>
      </c>
      <c r="H18" s="29">
        <v>7</v>
      </c>
    </row>
    <row r="19" spans="1:8">
      <c r="A19" t="s">
        <v>1273</v>
      </c>
      <c r="B19" s="16" t="str">
        <f t="shared" si="5"/>
        <v>seq_in_dy_rsln_nbr int</v>
      </c>
      <c r="C19" s="20">
        <f t="shared" si="6"/>
        <v>19</v>
      </c>
      <c r="D19" s="20">
        <f t="shared" si="7"/>
        <v>0</v>
      </c>
      <c r="F19" s="36" t="str">
        <f t="shared" si="8"/>
        <v>seq_in_dy_rsln_nbr</v>
      </c>
      <c r="G19" s="36" t="str">
        <f t="shared" si="9"/>
        <v>int</v>
      </c>
      <c r="H19" s="26">
        <v>8</v>
      </c>
    </row>
    <row r="20" spans="1:8">
      <c r="A20" t="s">
        <v>1274</v>
      </c>
      <c r="B20" s="16" t="str">
        <f t="shared" si="5"/>
        <v>rel_dy_nbr int</v>
      </c>
      <c r="C20" s="20">
        <f t="shared" si="6"/>
        <v>11</v>
      </c>
      <c r="D20" s="20">
        <f t="shared" si="7"/>
        <v>0</v>
      </c>
      <c r="E20" s="20"/>
      <c r="F20" s="36" t="str">
        <f t="shared" si="8"/>
        <v>rel_dy_nbr</v>
      </c>
      <c r="G20" s="36" t="str">
        <f t="shared" si="9"/>
        <v>int</v>
      </c>
      <c r="H20" s="29">
        <v>9</v>
      </c>
    </row>
    <row r="21" spans="1:8">
      <c r="A21" t="s">
        <v>1275</v>
      </c>
      <c r="B21" s="16" t="str">
        <f t="shared" si="5"/>
        <v>fis_dt_desc string</v>
      </c>
      <c r="C21" s="20">
        <f t="shared" si="6"/>
        <v>12</v>
      </c>
      <c r="D21" s="20">
        <f t="shared" si="7"/>
        <v>0</v>
      </c>
      <c r="E21" s="20"/>
      <c r="F21" s="36" t="str">
        <f t="shared" si="8"/>
        <v>fis_dt_desc</v>
      </c>
      <c r="G21" s="36" t="str">
        <f t="shared" si="9"/>
        <v>string</v>
      </c>
      <c r="H21" s="29">
        <v>10</v>
      </c>
    </row>
    <row r="22" spans="1:8">
      <c r="A22" t="s">
        <v>1276</v>
      </c>
      <c r="B22" s="16" t="str">
        <f t="shared" si="5"/>
        <v>fis_dt_full_desc string</v>
      </c>
      <c r="C22" s="20">
        <f t="shared" si="6"/>
        <v>17</v>
      </c>
      <c r="D22" s="20">
        <f t="shared" si="7"/>
        <v>0</v>
      </c>
      <c r="E22" s="20"/>
      <c r="F22" s="36" t="str">
        <f t="shared" si="8"/>
        <v>fis_dt_full_desc</v>
      </c>
      <c r="G22" s="36" t="str">
        <f t="shared" si="9"/>
        <v>string</v>
      </c>
      <c r="H22" s="29">
        <v>11</v>
      </c>
    </row>
    <row r="23" spans="1:8">
      <c r="A23" t="s">
        <v>1277</v>
      </c>
      <c r="B23" s="16" t="str">
        <f t="shared" si="5"/>
        <v>fis_yr_nbr int</v>
      </c>
      <c r="C23" s="20">
        <f t="shared" si="6"/>
        <v>11</v>
      </c>
      <c r="D23" s="20">
        <f t="shared" si="7"/>
        <v>0</v>
      </c>
      <c r="F23" s="36" t="str">
        <f t="shared" si="8"/>
        <v>fis_yr_nbr</v>
      </c>
      <c r="G23" s="36" t="str">
        <f t="shared" si="9"/>
        <v>int</v>
      </c>
      <c r="H23" s="26">
        <v>12</v>
      </c>
    </row>
    <row r="24" spans="1:8">
      <c r="A24" t="s">
        <v>1278</v>
      </c>
      <c r="B24" s="16" t="str">
        <f t="shared" si="5"/>
        <v>fis_half_nbr int</v>
      </c>
      <c r="C24" s="20">
        <f t="shared" si="6"/>
        <v>13</v>
      </c>
      <c r="D24" s="20">
        <f t="shared" si="7"/>
        <v>0</v>
      </c>
      <c r="E24" s="20"/>
      <c r="F24" s="36" t="str">
        <f t="shared" si="8"/>
        <v>fis_half_nbr</v>
      </c>
      <c r="G24" s="36" t="str">
        <f t="shared" si="9"/>
        <v>int</v>
      </c>
      <c r="H24" s="29">
        <v>13</v>
      </c>
    </row>
    <row r="25" spans="1:8">
      <c r="A25" t="s">
        <v>1279</v>
      </c>
      <c r="B25" s="16" t="str">
        <f t="shared" si="5"/>
        <v>fis_qtr_nbr int</v>
      </c>
      <c r="C25" s="20">
        <f t="shared" si="6"/>
        <v>12</v>
      </c>
      <c r="D25" s="20">
        <f t="shared" si="7"/>
        <v>0</v>
      </c>
      <c r="E25" s="20"/>
      <c r="F25" s="36" t="str">
        <f t="shared" si="8"/>
        <v>fis_qtr_nbr</v>
      </c>
      <c r="G25" s="36" t="str">
        <f t="shared" si="9"/>
        <v>int</v>
      </c>
      <c r="H25" s="29">
        <v>14</v>
      </c>
    </row>
    <row r="26" spans="1:8">
      <c r="A26" t="s">
        <v>1280</v>
      </c>
      <c r="B26" s="16" t="str">
        <f t="shared" si="5"/>
        <v>fis_mo_nbr int</v>
      </c>
      <c r="C26" s="20">
        <f t="shared" si="6"/>
        <v>11</v>
      </c>
      <c r="D26" s="20">
        <f t="shared" si="7"/>
        <v>0</v>
      </c>
      <c r="E26" s="20"/>
      <c r="F26" s="36" t="str">
        <f t="shared" si="8"/>
        <v>fis_mo_nbr</v>
      </c>
      <c r="G26" s="36" t="str">
        <f t="shared" si="9"/>
        <v>int</v>
      </c>
      <c r="H26" s="29">
        <v>15</v>
      </c>
    </row>
    <row r="27" spans="1:8">
      <c r="A27" t="s">
        <v>1281</v>
      </c>
      <c r="B27" s="16" t="str">
        <f t="shared" si="5"/>
        <v>fis_wk_nbr int</v>
      </c>
      <c r="C27" s="20">
        <f t="shared" si="6"/>
        <v>11</v>
      </c>
      <c r="D27" s="20">
        <f t="shared" si="7"/>
        <v>0</v>
      </c>
      <c r="F27" s="36" t="str">
        <f t="shared" si="8"/>
        <v>fis_wk_nbr</v>
      </c>
      <c r="G27" s="36" t="str">
        <f t="shared" si="9"/>
        <v>int</v>
      </c>
      <c r="H27" s="26">
        <v>16</v>
      </c>
    </row>
    <row r="28" spans="1:8">
      <c r="A28" t="s">
        <v>1282</v>
      </c>
      <c r="B28" s="16" t="str">
        <f t="shared" si="5"/>
        <v>dy_of_wk_desc string</v>
      </c>
      <c r="C28" s="20">
        <f t="shared" si="6"/>
        <v>14</v>
      </c>
      <c r="D28" s="20">
        <f t="shared" si="7"/>
        <v>0</v>
      </c>
      <c r="E28" s="20"/>
      <c r="F28" s="36" t="str">
        <f t="shared" si="8"/>
        <v>dy_of_wk_desc</v>
      </c>
      <c r="G28" s="36" t="str">
        <f t="shared" si="9"/>
        <v>string</v>
      </c>
      <c r="H28" s="29">
        <v>17</v>
      </c>
    </row>
    <row r="29" spans="1:8">
      <c r="A29" t="s">
        <v>1283</v>
      </c>
      <c r="B29" s="16" t="str">
        <f t="shared" si="5"/>
        <v>ly_fis_cal_dt string</v>
      </c>
      <c r="C29" s="20">
        <f t="shared" si="6"/>
        <v>14</v>
      </c>
      <c r="D29" s="20">
        <f t="shared" si="7"/>
        <v>0</v>
      </c>
      <c r="E29" s="20"/>
      <c r="F29" s="36" t="str">
        <f t="shared" si="8"/>
        <v>ly_fis_cal_dt</v>
      </c>
      <c r="G29" s="36" t="str">
        <f t="shared" si="9"/>
        <v>string</v>
      </c>
      <c r="H29" s="29">
        <v>18</v>
      </c>
    </row>
    <row r="30" spans="1:8">
      <c r="A30" t="s">
        <v>1284</v>
      </c>
      <c r="B30" s="16" t="str">
        <f t="shared" si="5"/>
        <v>lly_fis_cal_dt string</v>
      </c>
      <c r="C30" s="20">
        <f t="shared" si="6"/>
        <v>15</v>
      </c>
      <c r="D30" s="20">
        <f t="shared" si="7"/>
        <v>0</v>
      </c>
      <c r="E30" s="20"/>
      <c r="F30" s="36" t="str">
        <f t="shared" si="8"/>
        <v>lly_fis_cal_dt</v>
      </c>
      <c r="G30" s="36" t="str">
        <f t="shared" si="9"/>
        <v>string</v>
      </c>
      <c r="H30" s="29">
        <v>19</v>
      </c>
    </row>
    <row r="31" spans="1:8">
      <c r="A31" t="s">
        <v>1285</v>
      </c>
      <c r="B31" s="16" t="str">
        <f t="shared" si="5"/>
        <v>prr_yr_dy_ind string</v>
      </c>
      <c r="C31" s="20">
        <f t="shared" si="6"/>
        <v>14</v>
      </c>
      <c r="D31" s="20">
        <f t="shared" si="7"/>
        <v>0</v>
      </c>
      <c r="F31" s="36" t="str">
        <f t="shared" si="8"/>
        <v>prr_yr_dy_ind</v>
      </c>
      <c r="G31" s="36" t="str">
        <f t="shared" si="9"/>
        <v>string</v>
      </c>
      <c r="H31" s="26">
        <v>20</v>
      </c>
    </row>
    <row r="32" spans="1:8">
      <c r="A32" t="s">
        <v>1286</v>
      </c>
      <c r="B32" s="16" t="str">
        <f t="shared" si="5"/>
        <v>prr_yr_elps_dy_in_yr_ind string</v>
      </c>
      <c r="C32" s="20">
        <f t="shared" si="6"/>
        <v>25</v>
      </c>
      <c r="D32" s="20">
        <f t="shared" si="7"/>
        <v>0</v>
      </c>
      <c r="E32" s="20"/>
      <c r="F32" s="36" t="str">
        <f t="shared" si="8"/>
        <v>prr_yr_elps_dy_in_yr_ind</v>
      </c>
      <c r="G32" s="36" t="str">
        <f t="shared" si="9"/>
        <v>string</v>
      </c>
      <c r="H32" s="29">
        <v>21</v>
      </c>
    </row>
    <row r="33" spans="1:8">
      <c r="A33" t="s">
        <v>1287</v>
      </c>
      <c r="B33" s="16" t="str">
        <f t="shared" si="5"/>
        <v>cur_dy_ind string</v>
      </c>
      <c r="C33" s="20">
        <f t="shared" si="6"/>
        <v>11</v>
      </c>
      <c r="D33" s="20">
        <f t="shared" si="7"/>
        <v>0</v>
      </c>
      <c r="E33" s="20"/>
      <c r="F33" s="36" t="str">
        <f t="shared" si="8"/>
        <v>cur_dy_ind</v>
      </c>
      <c r="G33" s="36" t="str">
        <f t="shared" si="9"/>
        <v>string</v>
      </c>
      <c r="H33" s="29">
        <v>22</v>
      </c>
    </row>
    <row r="34" spans="1:8">
      <c r="A34" t="s">
        <v>1288</v>
      </c>
      <c r="B34" s="16" t="str">
        <f t="shared" si="5"/>
        <v>nxt_dy_ind string</v>
      </c>
      <c r="C34" s="20">
        <f t="shared" si="6"/>
        <v>11</v>
      </c>
      <c r="D34" s="20">
        <f t="shared" si="7"/>
        <v>0</v>
      </c>
      <c r="E34" s="20"/>
      <c r="F34" s="36" t="str">
        <f t="shared" si="8"/>
        <v>nxt_dy_ind</v>
      </c>
      <c r="G34" s="36" t="str">
        <f t="shared" si="9"/>
        <v>string</v>
      </c>
      <c r="H34" s="29">
        <v>23</v>
      </c>
    </row>
    <row r="35" spans="1:8">
      <c r="A35" t="s">
        <v>1289</v>
      </c>
      <c r="B35" s="16" t="str">
        <f t="shared" si="5"/>
        <v>prv_dy_ind string</v>
      </c>
      <c r="C35" s="20">
        <f t="shared" si="6"/>
        <v>11</v>
      </c>
      <c r="D35" s="20">
        <f t="shared" si="7"/>
        <v>0</v>
      </c>
      <c r="F35" s="36" t="str">
        <f t="shared" si="8"/>
        <v>prv_dy_ind</v>
      </c>
      <c r="G35" s="36" t="str">
        <f t="shared" si="9"/>
        <v>string</v>
      </c>
      <c r="H35" s="26">
        <v>24</v>
      </c>
    </row>
    <row r="36" spans="1:8">
      <c r="A36" t="s">
        <v>1290</v>
      </c>
      <c r="B36" s="16" t="str">
        <f t="shared" si="5"/>
        <v>elps_dy_ind string</v>
      </c>
      <c r="C36" s="20">
        <f t="shared" si="6"/>
        <v>12</v>
      </c>
      <c r="D36" s="20">
        <f t="shared" si="7"/>
        <v>0</v>
      </c>
      <c r="E36" s="20"/>
      <c r="F36" s="36" t="str">
        <f t="shared" si="8"/>
        <v>elps_dy_ind</v>
      </c>
      <c r="G36" s="36" t="str">
        <f t="shared" si="9"/>
        <v>string</v>
      </c>
      <c r="H36" s="29">
        <v>25</v>
      </c>
    </row>
    <row r="37" spans="1:8">
      <c r="A37" t="s">
        <v>1291</v>
      </c>
      <c r="B37" s="16" t="str">
        <f t="shared" si="5"/>
        <v>fis_wk_desc string</v>
      </c>
      <c r="C37" s="20">
        <f t="shared" si="6"/>
        <v>12</v>
      </c>
      <c r="D37" s="20">
        <f t="shared" si="7"/>
        <v>0</v>
      </c>
      <c r="E37" s="20"/>
      <c r="F37" s="36" t="str">
        <f t="shared" si="8"/>
        <v>fis_wk_desc</v>
      </c>
      <c r="G37" s="36" t="str">
        <f t="shared" si="9"/>
        <v>string</v>
      </c>
      <c r="H37" s="29">
        <v>26</v>
      </c>
    </row>
    <row r="38" spans="1:8">
      <c r="A38" t="s">
        <v>1292</v>
      </c>
      <c r="B38" s="16" t="str">
        <f t="shared" si="5"/>
        <v>fis_wk_full_desc string</v>
      </c>
      <c r="C38" s="20">
        <f t="shared" si="6"/>
        <v>17</v>
      </c>
      <c r="D38" s="20">
        <f t="shared" si="7"/>
        <v>0</v>
      </c>
      <c r="E38" s="20"/>
      <c r="F38" s="36" t="str">
        <f t="shared" si="8"/>
        <v>fis_wk_full_desc</v>
      </c>
      <c r="G38" s="36" t="str">
        <f t="shared" si="9"/>
        <v>string</v>
      </c>
      <c r="H38" s="29">
        <v>27</v>
      </c>
    </row>
    <row r="39" spans="1:8">
      <c r="A39" t="s">
        <v>1293</v>
      </c>
      <c r="B39" s="16" t="str">
        <f t="shared" si="5"/>
        <v>fis_wk_yr_desc string</v>
      </c>
      <c r="C39" s="20">
        <f t="shared" si="6"/>
        <v>15</v>
      </c>
      <c r="D39" s="20">
        <f t="shared" si="7"/>
        <v>0</v>
      </c>
      <c r="F39" s="36" t="str">
        <f t="shared" si="8"/>
        <v>fis_wk_yr_desc</v>
      </c>
      <c r="G39" s="36" t="str">
        <f t="shared" si="9"/>
        <v>string</v>
      </c>
      <c r="H39" s="26">
        <v>28</v>
      </c>
    </row>
    <row r="40" spans="1:8">
      <c r="A40" t="s">
        <v>1294</v>
      </c>
      <c r="B40" s="16" t="str">
        <f t="shared" si="5"/>
        <v>seq_in_wk_rsln_nbr int</v>
      </c>
      <c r="C40" s="20">
        <f t="shared" si="6"/>
        <v>19</v>
      </c>
      <c r="D40" s="20">
        <f t="shared" si="7"/>
        <v>0</v>
      </c>
      <c r="E40" s="20"/>
      <c r="F40" s="36" t="str">
        <f t="shared" si="8"/>
        <v>seq_in_wk_rsln_nbr</v>
      </c>
      <c r="G40" s="36" t="str">
        <f t="shared" si="9"/>
        <v>int</v>
      </c>
      <c r="H40" s="29">
        <v>29</v>
      </c>
    </row>
    <row r="41" spans="1:8">
      <c r="A41" t="s">
        <v>1295</v>
      </c>
      <c r="B41" s="16" t="str">
        <f t="shared" si="5"/>
        <v>rel_wk_seq_nbr int</v>
      </c>
      <c r="C41" s="20">
        <f t="shared" si="6"/>
        <v>15</v>
      </c>
      <c r="D41" s="20">
        <f t="shared" si="7"/>
        <v>0</v>
      </c>
      <c r="E41" s="20"/>
      <c r="F41" s="36" t="str">
        <f t="shared" si="8"/>
        <v>rel_wk_seq_nbr</v>
      </c>
      <c r="G41" s="36" t="str">
        <f t="shared" si="9"/>
        <v>int</v>
      </c>
      <c r="H41" s="29">
        <v>30</v>
      </c>
    </row>
    <row r="42" spans="1:8">
      <c r="A42" t="s">
        <v>1296</v>
      </c>
      <c r="B42" s="16" t="str">
        <f t="shared" si="5"/>
        <v>rel_wk_nbr int</v>
      </c>
      <c r="C42" s="20">
        <f t="shared" si="6"/>
        <v>11</v>
      </c>
      <c r="D42" s="20">
        <f t="shared" si="7"/>
        <v>0</v>
      </c>
      <c r="E42" s="20"/>
      <c r="F42" s="36" t="str">
        <f t="shared" si="8"/>
        <v>rel_wk_nbr</v>
      </c>
      <c r="G42" s="36" t="str">
        <f t="shared" si="9"/>
        <v>int</v>
      </c>
      <c r="H42" s="29">
        <v>31</v>
      </c>
    </row>
    <row r="43" spans="1:8">
      <c r="A43" t="s">
        <v>1297</v>
      </c>
      <c r="B43" s="16" t="str">
        <f t="shared" si="5"/>
        <v>ly_fis_yr_nbr int</v>
      </c>
      <c r="C43" s="20">
        <f t="shared" si="6"/>
        <v>14</v>
      </c>
      <c r="D43" s="20">
        <f t="shared" si="7"/>
        <v>0</v>
      </c>
      <c r="F43" s="36" t="str">
        <f t="shared" si="8"/>
        <v>ly_fis_yr_nbr</v>
      </c>
      <c r="G43" s="36" t="str">
        <f t="shared" si="9"/>
        <v>int</v>
      </c>
      <c r="H43" s="26">
        <v>32</v>
      </c>
    </row>
    <row r="44" spans="1:8">
      <c r="A44" t="s">
        <v>1298</v>
      </c>
      <c r="B44" s="16" t="str">
        <f t="shared" si="5"/>
        <v>ly_fis_wk_nbr int</v>
      </c>
      <c r="C44" s="20">
        <f t="shared" si="6"/>
        <v>14</v>
      </c>
      <c r="D44" s="20">
        <f t="shared" si="7"/>
        <v>0</v>
      </c>
      <c r="E44" s="20"/>
      <c r="F44" s="36" t="str">
        <f t="shared" si="8"/>
        <v>ly_fis_wk_nbr</v>
      </c>
      <c r="G44" s="36" t="str">
        <f t="shared" si="9"/>
        <v>int</v>
      </c>
      <c r="H44" s="29">
        <v>33</v>
      </c>
    </row>
    <row r="45" spans="1:8">
      <c r="A45" t="s">
        <v>1299</v>
      </c>
      <c r="B45" s="16" t="str">
        <f t="shared" si="5"/>
        <v>lly_fis_yr_nbr int</v>
      </c>
      <c r="C45" s="20">
        <f t="shared" si="6"/>
        <v>15</v>
      </c>
      <c r="D45" s="20">
        <f t="shared" si="7"/>
        <v>0</v>
      </c>
      <c r="E45" s="20"/>
      <c r="F45" s="36" t="str">
        <f t="shared" si="8"/>
        <v>lly_fis_yr_nbr</v>
      </c>
      <c r="G45" s="36" t="str">
        <f t="shared" si="9"/>
        <v>int</v>
      </c>
      <c r="H45" s="29">
        <v>34</v>
      </c>
    </row>
    <row r="46" spans="1:8">
      <c r="A46" t="s">
        <v>1300</v>
      </c>
      <c r="B46" s="16" t="str">
        <f t="shared" si="5"/>
        <v>lly_fis_wk_nbr int</v>
      </c>
      <c r="C46" s="20">
        <f t="shared" si="6"/>
        <v>15</v>
      </c>
      <c r="D46" s="20">
        <f t="shared" si="7"/>
        <v>0</v>
      </c>
      <c r="E46" s="20"/>
      <c r="F46" s="36" t="str">
        <f t="shared" si="8"/>
        <v>lly_fis_wk_nbr</v>
      </c>
      <c r="G46" s="36" t="str">
        <f t="shared" si="9"/>
        <v>int</v>
      </c>
      <c r="H46" s="29">
        <v>35</v>
      </c>
    </row>
    <row r="47" spans="1:8">
      <c r="A47" t="s">
        <v>1301</v>
      </c>
      <c r="B47" s="16" t="str">
        <f t="shared" si="5"/>
        <v>roll_actl_52wk_ind string</v>
      </c>
      <c r="C47" s="20">
        <f t="shared" si="6"/>
        <v>19</v>
      </c>
      <c r="D47" s="20">
        <f t="shared" si="7"/>
        <v>0</v>
      </c>
      <c r="F47" s="36" t="str">
        <f t="shared" si="8"/>
        <v>roll_actl_52wk_ind</v>
      </c>
      <c r="G47" s="36" t="str">
        <f t="shared" si="9"/>
        <v>string</v>
      </c>
      <c r="H47" s="26">
        <v>36</v>
      </c>
    </row>
    <row r="48" spans="1:8">
      <c r="A48" t="s">
        <v>1302</v>
      </c>
      <c r="B48" s="16" t="str">
        <f t="shared" si="5"/>
        <v>roll_actl_5wk_ind string</v>
      </c>
      <c r="C48" s="20">
        <f t="shared" si="6"/>
        <v>18</v>
      </c>
      <c r="D48" s="20">
        <f t="shared" si="7"/>
        <v>0</v>
      </c>
      <c r="E48" s="20"/>
      <c r="F48" s="36" t="str">
        <f t="shared" si="8"/>
        <v>roll_actl_5wk_ind</v>
      </c>
      <c r="G48" s="36" t="str">
        <f t="shared" si="9"/>
        <v>string</v>
      </c>
      <c r="H48" s="29">
        <v>37</v>
      </c>
    </row>
    <row r="49" spans="1:8">
      <c r="A49" t="s">
        <v>1303</v>
      </c>
      <c r="B49" s="16" t="str">
        <f t="shared" si="5"/>
        <v>prr_yr_wk_ind string</v>
      </c>
      <c r="C49" s="20">
        <f t="shared" si="6"/>
        <v>14</v>
      </c>
      <c r="D49" s="20">
        <f t="shared" si="7"/>
        <v>0</v>
      </c>
      <c r="E49" s="20"/>
      <c r="F49" s="36" t="str">
        <f t="shared" si="8"/>
        <v>prr_yr_wk_ind</v>
      </c>
      <c r="G49" s="36" t="str">
        <f t="shared" si="9"/>
        <v>string</v>
      </c>
      <c r="H49" s="29">
        <v>38</v>
      </c>
    </row>
    <row r="50" spans="1:8">
      <c r="A50" t="s">
        <v>1304</v>
      </c>
      <c r="B50" s="16" t="str">
        <f t="shared" si="5"/>
        <v>prr_yr_elps_wk_in_mo_ind string</v>
      </c>
      <c r="C50" s="20">
        <f t="shared" si="6"/>
        <v>25</v>
      </c>
      <c r="D50" s="20">
        <f t="shared" si="7"/>
        <v>0</v>
      </c>
      <c r="E50" s="20"/>
      <c r="F50" s="36" t="str">
        <f t="shared" si="8"/>
        <v>prr_yr_elps_wk_in_mo_ind</v>
      </c>
      <c r="G50" s="36" t="str">
        <f t="shared" si="9"/>
        <v>string</v>
      </c>
      <c r="H50" s="29">
        <v>39</v>
      </c>
    </row>
    <row r="51" spans="1:8">
      <c r="A51" t="s">
        <v>1305</v>
      </c>
      <c r="B51" s="16" t="str">
        <f t="shared" si="5"/>
        <v>prr_yr_elps_wk_in_qtr_ind string</v>
      </c>
      <c r="C51" s="20">
        <f t="shared" si="6"/>
        <v>26</v>
      </c>
      <c r="D51" s="20">
        <f t="shared" si="7"/>
        <v>0</v>
      </c>
      <c r="F51" s="36" t="str">
        <f t="shared" si="8"/>
        <v>prr_yr_elps_wk_in_qtr_ind</v>
      </c>
      <c r="G51" s="36" t="str">
        <f t="shared" si="9"/>
        <v>string</v>
      </c>
      <c r="H51" s="26">
        <v>40</v>
      </c>
    </row>
    <row r="52" spans="1:8">
      <c r="A52" t="s">
        <v>1306</v>
      </c>
      <c r="B52" s="16" t="str">
        <f t="shared" si="5"/>
        <v>prr_yr_elps_wk_in_half_ind string</v>
      </c>
      <c r="C52" s="20">
        <f t="shared" si="6"/>
        <v>27</v>
      </c>
      <c r="D52" s="20">
        <f t="shared" si="7"/>
        <v>0</v>
      </c>
      <c r="E52" s="20"/>
      <c r="F52" s="36" t="str">
        <f t="shared" si="8"/>
        <v>prr_yr_elps_wk_in_half_ind</v>
      </c>
      <c r="G52" s="36" t="str">
        <f t="shared" si="9"/>
        <v>string</v>
      </c>
      <c r="H52" s="29">
        <v>41</v>
      </c>
    </row>
    <row r="53" spans="1:8">
      <c r="A53" t="s">
        <v>1307</v>
      </c>
      <c r="B53" s="16" t="str">
        <f t="shared" si="5"/>
        <v>prr_yr_elps_wk_in_yr_ind string</v>
      </c>
      <c r="C53" s="20">
        <f t="shared" si="6"/>
        <v>25</v>
      </c>
      <c r="D53" s="20">
        <f t="shared" si="7"/>
        <v>0</v>
      </c>
      <c r="E53" s="20"/>
      <c r="F53" s="36" t="str">
        <f t="shared" si="8"/>
        <v>prr_yr_elps_wk_in_yr_ind</v>
      </c>
      <c r="G53" s="36" t="str">
        <f t="shared" si="9"/>
        <v>string</v>
      </c>
      <c r="H53" s="29">
        <v>42</v>
      </c>
    </row>
    <row r="54" spans="1:8">
      <c r="A54" t="s">
        <v>1308</v>
      </c>
      <c r="B54" s="16" t="str">
        <f t="shared" si="5"/>
        <v>elps_wk_ind string</v>
      </c>
      <c r="C54" s="20">
        <f t="shared" si="6"/>
        <v>12</v>
      </c>
      <c r="D54" s="20">
        <f t="shared" si="7"/>
        <v>0</v>
      </c>
      <c r="E54" s="20"/>
      <c r="F54" s="36" t="str">
        <f t="shared" si="8"/>
        <v>elps_wk_ind</v>
      </c>
      <c r="G54" s="36" t="str">
        <f t="shared" si="9"/>
        <v>string</v>
      </c>
      <c r="H54" s="29">
        <v>43</v>
      </c>
    </row>
    <row r="55" spans="1:8">
      <c r="A55" t="s">
        <v>1309</v>
      </c>
      <c r="B55" s="16" t="str">
        <f t="shared" si="5"/>
        <v>fis_wk_in_mo_nbr int</v>
      </c>
      <c r="C55" s="20">
        <f t="shared" si="6"/>
        <v>17</v>
      </c>
      <c r="D55" s="20">
        <f t="shared" si="7"/>
        <v>0</v>
      </c>
      <c r="F55" s="36" t="str">
        <f t="shared" si="8"/>
        <v>fis_wk_in_mo_nbr</v>
      </c>
      <c r="G55" s="36" t="str">
        <f t="shared" si="9"/>
        <v>int</v>
      </c>
      <c r="H55" s="26">
        <v>44</v>
      </c>
    </row>
    <row r="56" spans="1:8">
      <c r="A56" t="s">
        <v>1310</v>
      </c>
      <c r="B56" s="16" t="str">
        <f t="shared" si="5"/>
        <v>fis_wk_in_qtr_nbr int</v>
      </c>
      <c r="C56" s="20">
        <f t="shared" si="6"/>
        <v>18</v>
      </c>
      <c r="D56" s="20">
        <f t="shared" si="7"/>
        <v>0</v>
      </c>
      <c r="E56" s="20"/>
      <c r="F56" s="36" t="str">
        <f t="shared" si="8"/>
        <v>fis_wk_in_qtr_nbr</v>
      </c>
      <c r="G56" s="36" t="str">
        <f t="shared" si="9"/>
        <v>int</v>
      </c>
      <c r="H56" s="29">
        <v>45</v>
      </c>
    </row>
    <row r="57" spans="1:8">
      <c r="A57" t="s">
        <v>1311</v>
      </c>
      <c r="B57" s="16" t="str">
        <f t="shared" si="5"/>
        <v>fis_wk_in_half_nbr int</v>
      </c>
      <c r="C57" s="20">
        <f t="shared" si="6"/>
        <v>19</v>
      </c>
      <c r="D57" s="20">
        <f t="shared" si="7"/>
        <v>0</v>
      </c>
      <c r="E57" s="20"/>
      <c r="F57" s="36" t="str">
        <f t="shared" si="8"/>
        <v>fis_wk_in_half_nbr</v>
      </c>
      <c r="G57" s="36" t="str">
        <f t="shared" si="9"/>
        <v>int</v>
      </c>
      <c r="H57" s="29">
        <v>46</v>
      </c>
    </row>
    <row r="58" spans="1:8">
      <c r="A58" t="s">
        <v>1312</v>
      </c>
      <c r="B58" s="16" t="str">
        <f t="shared" si="5"/>
        <v>wk_strt_dt string</v>
      </c>
      <c r="C58" s="20">
        <f t="shared" si="6"/>
        <v>11</v>
      </c>
      <c r="D58" s="20">
        <f t="shared" si="7"/>
        <v>0</v>
      </c>
      <c r="E58" s="20"/>
      <c r="F58" s="36" t="str">
        <f t="shared" si="8"/>
        <v>wk_strt_dt</v>
      </c>
      <c r="G58" s="36" t="str">
        <f t="shared" si="9"/>
        <v>string</v>
      </c>
      <c r="H58" s="29">
        <v>47</v>
      </c>
    </row>
    <row r="59" spans="1:8">
      <c r="A59" t="s">
        <v>1313</v>
      </c>
      <c r="B59" s="16" t="str">
        <f t="shared" si="5"/>
        <v>wk_end_dt string</v>
      </c>
      <c r="C59" s="20">
        <f t="shared" si="6"/>
        <v>10</v>
      </c>
      <c r="D59" s="20">
        <f t="shared" si="7"/>
        <v>0</v>
      </c>
      <c r="F59" s="36" t="str">
        <f t="shared" si="8"/>
        <v>wk_end_dt</v>
      </c>
      <c r="G59" s="36" t="str">
        <f t="shared" si="9"/>
        <v>string</v>
      </c>
      <c r="H59" s="26">
        <v>48</v>
      </c>
    </row>
    <row r="60" spans="1:8">
      <c r="A60" t="s">
        <v>1314</v>
      </c>
      <c r="B60" s="16" t="str">
        <f t="shared" si="5"/>
        <v>ty_eop_cd string</v>
      </c>
      <c r="C60" s="20">
        <f t="shared" si="6"/>
        <v>10</v>
      </c>
      <c r="D60" s="20">
        <f t="shared" si="7"/>
        <v>0</v>
      </c>
      <c r="E60" s="20"/>
      <c r="F60" s="36" t="str">
        <f t="shared" si="8"/>
        <v>ty_eop_cd</v>
      </c>
      <c r="G60" s="36" t="str">
        <f t="shared" si="9"/>
        <v>string</v>
      </c>
      <c r="H60" s="29">
        <v>49</v>
      </c>
    </row>
    <row r="61" spans="1:8">
      <c r="A61" t="s">
        <v>1315</v>
      </c>
      <c r="B61" s="16" t="str">
        <f t="shared" si="5"/>
        <v>cur_wk_ind string</v>
      </c>
      <c r="C61" s="20">
        <f t="shared" si="6"/>
        <v>11</v>
      </c>
      <c r="D61" s="20">
        <f t="shared" si="7"/>
        <v>0</v>
      </c>
      <c r="E61" s="20"/>
      <c r="F61" s="36" t="str">
        <f t="shared" si="8"/>
        <v>cur_wk_ind</v>
      </c>
      <c r="G61" s="36" t="str">
        <f t="shared" si="9"/>
        <v>string</v>
      </c>
      <c r="H61" s="29">
        <v>50</v>
      </c>
    </row>
    <row r="62" spans="1:8">
      <c r="A62" t="s">
        <v>1316</v>
      </c>
      <c r="B62" s="16" t="str">
        <f t="shared" si="5"/>
        <v>ly_eop_cd string</v>
      </c>
      <c r="C62" s="20">
        <f t="shared" si="6"/>
        <v>10</v>
      </c>
      <c r="D62" s="20">
        <f t="shared" si="7"/>
        <v>0</v>
      </c>
      <c r="E62" s="20"/>
      <c r="F62" s="36" t="str">
        <f t="shared" si="8"/>
        <v>ly_eop_cd</v>
      </c>
      <c r="G62" s="36" t="str">
        <f t="shared" si="9"/>
        <v>string</v>
      </c>
      <c r="H62" s="29">
        <v>51</v>
      </c>
    </row>
    <row r="63" spans="1:8">
      <c r="A63" t="s">
        <v>1317</v>
      </c>
      <c r="B63" s="16" t="str">
        <f t="shared" si="5"/>
        <v>ty_bop_cd string</v>
      </c>
      <c r="C63" s="20">
        <f t="shared" si="6"/>
        <v>10</v>
      </c>
      <c r="D63" s="20">
        <f t="shared" si="7"/>
        <v>0</v>
      </c>
      <c r="F63" s="36" t="str">
        <f t="shared" si="8"/>
        <v>ty_bop_cd</v>
      </c>
      <c r="G63" s="36" t="str">
        <f t="shared" si="9"/>
        <v>string</v>
      </c>
      <c r="H63" s="26">
        <v>52</v>
      </c>
    </row>
    <row r="64" spans="1:8">
      <c r="A64" t="s">
        <v>1318</v>
      </c>
      <c r="B64" s="16" t="str">
        <f t="shared" si="5"/>
        <v>ly_bop_cd string</v>
      </c>
      <c r="C64" s="20">
        <f t="shared" si="6"/>
        <v>10</v>
      </c>
      <c r="D64" s="20">
        <f t="shared" si="7"/>
        <v>0</v>
      </c>
      <c r="E64" s="20"/>
      <c r="F64" s="36" t="str">
        <f t="shared" si="8"/>
        <v>ly_bop_cd</v>
      </c>
      <c r="G64" s="36" t="str">
        <f t="shared" si="9"/>
        <v>string</v>
      </c>
      <c r="H64" s="29">
        <v>53</v>
      </c>
    </row>
    <row r="65" spans="1:8">
      <c r="A65" t="s">
        <v>1319</v>
      </c>
      <c r="B65" s="16" t="str">
        <f t="shared" si="5"/>
        <v>elps_wk_in_actl_mo_ind string</v>
      </c>
      <c r="C65" s="20">
        <f t="shared" si="6"/>
        <v>23</v>
      </c>
      <c r="D65" s="20">
        <f t="shared" si="7"/>
        <v>0</v>
      </c>
      <c r="E65" s="20"/>
      <c r="F65" s="36" t="str">
        <f t="shared" si="8"/>
        <v>elps_wk_in_actl_mo_ind</v>
      </c>
      <c r="G65" s="36" t="str">
        <f t="shared" si="9"/>
        <v>string</v>
      </c>
      <c r="H65" s="29">
        <v>54</v>
      </c>
    </row>
    <row r="66" spans="1:8">
      <c r="A66" t="s">
        <v>1320</v>
      </c>
      <c r="B66" s="16" t="str">
        <f t="shared" si="5"/>
        <v>elps_wk_in_actl_qtr_ind string</v>
      </c>
      <c r="C66" s="20">
        <f t="shared" si="6"/>
        <v>24</v>
      </c>
      <c r="D66" s="20">
        <f t="shared" si="7"/>
        <v>0</v>
      </c>
      <c r="E66" s="20"/>
      <c r="F66" s="36" t="str">
        <f t="shared" si="8"/>
        <v>elps_wk_in_actl_qtr_ind</v>
      </c>
      <c r="G66" s="36" t="str">
        <f t="shared" si="9"/>
        <v>string</v>
      </c>
      <c r="H66" s="29">
        <v>55</v>
      </c>
    </row>
    <row r="67" spans="1:8">
      <c r="A67" t="s">
        <v>1321</v>
      </c>
      <c r="B67" s="16" t="str">
        <f t="shared" si="5"/>
        <v>elps_wk_in_actl_half_ind string</v>
      </c>
      <c r="C67" s="20">
        <f t="shared" si="6"/>
        <v>25</v>
      </c>
      <c r="D67" s="20">
        <f t="shared" si="7"/>
        <v>0</v>
      </c>
      <c r="F67" s="36" t="str">
        <f t="shared" si="8"/>
        <v>elps_wk_in_actl_half_ind</v>
      </c>
      <c r="G67" s="36" t="str">
        <f t="shared" si="9"/>
        <v>string</v>
      </c>
      <c r="H67" s="26">
        <v>56</v>
      </c>
    </row>
    <row r="68" spans="1:8">
      <c r="A68" t="s">
        <v>1322</v>
      </c>
      <c r="B68" s="16" t="str">
        <f t="shared" si="5"/>
        <v>elps_wk_in_actl_yr_ind string</v>
      </c>
      <c r="C68" s="20">
        <f t="shared" si="6"/>
        <v>23</v>
      </c>
      <c r="D68" s="20">
        <f t="shared" si="7"/>
        <v>0</v>
      </c>
      <c r="E68" s="20"/>
      <c r="F68" s="36" t="str">
        <f t="shared" si="8"/>
        <v>elps_wk_in_actl_yr_ind</v>
      </c>
      <c r="G68" s="36" t="str">
        <f t="shared" si="9"/>
        <v>string</v>
      </c>
      <c r="H68" s="29">
        <v>57</v>
      </c>
    </row>
    <row r="69" spans="1:8">
      <c r="A69" t="s">
        <v>1323</v>
      </c>
      <c r="B69" s="16" t="str">
        <f t="shared" si="5"/>
        <v>lst_wk_ind string</v>
      </c>
      <c r="C69" s="20">
        <f t="shared" si="6"/>
        <v>11</v>
      </c>
      <c r="D69" s="20">
        <f t="shared" si="7"/>
        <v>0</v>
      </c>
      <c r="E69" s="20"/>
      <c r="F69" s="36" t="str">
        <f t="shared" si="8"/>
        <v>lst_wk_ind</v>
      </c>
      <c r="G69" s="36" t="str">
        <f t="shared" si="9"/>
        <v>string</v>
      </c>
      <c r="H69" s="29">
        <v>58</v>
      </c>
    </row>
    <row r="70" spans="1:8">
      <c r="A70" t="s">
        <v>1324</v>
      </c>
      <c r="B70" s="16" t="str">
        <f t="shared" si="5"/>
        <v>nxt_wk_ind string</v>
      </c>
      <c r="C70" s="20">
        <f t="shared" si="6"/>
        <v>11</v>
      </c>
      <c r="D70" s="20">
        <f t="shared" si="7"/>
        <v>0</v>
      </c>
      <c r="E70" s="20"/>
      <c r="F70" s="36" t="str">
        <f t="shared" si="8"/>
        <v>nxt_wk_ind</v>
      </c>
      <c r="G70" s="36" t="str">
        <f t="shared" si="9"/>
        <v>string</v>
      </c>
      <c r="H70" s="29">
        <v>59</v>
      </c>
    </row>
    <row r="71" spans="1:8">
      <c r="A71" t="s">
        <v>1325</v>
      </c>
      <c r="B71" s="16" t="str">
        <f t="shared" si="5"/>
        <v>fis_mo_desc string</v>
      </c>
      <c r="C71" s="20">
        <f t="shared" si="6"/>
        <v>12</v>
      </c>
      <c r="D71" s="20">
        <f t="shared" si="7"/>
        <v>0</v>
      </c>
      <c r="F71" s="36" t="str">
        <f t="shared" si="8"/>
        <v>fis_mo_desc</v>
      </c>
      <c r="G71" s="36" t="str">
        <f t="shared" si="9"/>
        <v>string</v>
      </c>
      <c r="H71" s="26">
        <v>60</v>
      </c>
    </row>
    <row r="72" spans="1:8">
      <c r="A72" t="s">
        <v>1326</v>
      </c>
      <c r="B72" s="16" t="str">
        <f t="shared" si="5"/>
        <v>fis_mo_full_desc string</v>
      </c>
      <c r="C72" s="20">
        <f t="shared" si="6"/>
        <v>17</v>
      </c>
      <c r="D72" s="20">
        <f t="shared" si="7"/>
        <v>0</v>
      </c>
      <c r="E72" s="20"/>
      <c r="F72" s="36" t="str">
        <f t="shared" si="8"/>
        <v>fis_mo_full_desc</v>
      </c>
      <c r="G72" s="36" t="str">
        <f t="shared" si="9"/>
        <v>string</v>
      </c>
      <c r="H72" s="29">
        <v>61</v>
      </c>
    </row>
    <row r="73" spans="1:8">
      <c r="A73" t="s">
        <v>1327</v>
      </c>
      <c r="B73" s="16" t="str">
        <f t="shared" si="5"/>
        <v>seq_in_mo_rsln_nbr int</v>
      </c>
      <c r="C73" s="20">
        <f t="shared" si="6"/>
        <v>19</v>
      </c>
      <c r="D73" s="20">
        <f t="shared" si="7"/>
        <v>0</v>
      </c>
      <c r="E73" s="20"/>
      <c r="F73" s="36" t="str">
        <f t="shared" si="8"/>
        <v>seq_in_mo_rsln_nbr</v>
      </c>
      <c r="G73" s="36" t="str">
        <f t="shared" si="9"/>
        <v>int</v>
      </c>
      <c r="H73" s="29">
        <v>62</v>
      </c>
    </row>
    <row r="74" spans="1:8">
      <c r="A74" t="s">
        <v>1328</v>
      </c>
      <c r="B74" s="16" t="str">
        <f t="shared" si="5"/>
        <v>fis_mo_in_qtr_nbr int</v>
      </c>
      <c r="C74" s="20">
        <f t="shared" si="6"/>
        <v>18</v>
      </c>
      <c r="D74" s="20">
        <f t="shared" si="7"/>
        <v>0</v>
      </c>
      <c r="E74" s="20"/>
      <c r="F74" s="36" t="str">
        <f t="shared" si="8"/>
        <v>fis_mo_in_qtr_nbr</v>
      </c>
      <c r="G74" s="36" t="str">
        <f t="shared" si="9"/>
        <v>int</v>
      </c>
      <c r="H74" s="29">
        <v>63</v>
      </c>
    </row>
    <row r="75" spans="1:8">
      <c r="A75" t="s">
        <v>1329</v>
      </c>
      <c r="B75" s="16" t="str">
        <f t="shared" si="5"/>
        <v>fis_mo_in_half_nbr int</v>
      </c>
      <c r="C75" s="20">
        <f t="shared" si="6"/>
        <v>19</v>
      </c>
      <c r="D75" s="20">
        <f t="shared" si="7"/>
        <v>0</v>
      </c>
      <c r="F75" s="36" t="str">
        <f t="shared" si="8"/>
        <v>fis_mo_in_half_nbr</v>
      </c>
      <c r="G75" s="36" t="str">
        <f t="shared" si="9"/>
        <v>int</v>
      </c>
      <c r="H75" s="26">
        <v>64</v>
      </c>
    </row>
    <row r="76" spans="1:8">
      <c r="A76" t="s">
        <v>1330</v>
      </c>
      <c r="B76" s="16" t="str">
        <f t="shared" si="5"/>
        <v>mo_strt_dt string</v>
      </c>
      <c r="C76" s="20">
        <f t="shared" si="6"/>
        <v>11</v>
      </c>
      <c r="D76" s="20">
        <f t="shared" si="7"/>
        <v>0</v>
      </c>
      <c r="E76" s="20"/>
      <c r="F76" s="36" t="str">
        <f t="shared" si="8"/>
        <v>mo_strt_dt</v>
      </c>
      <c r="G76" s="36" t="str">
        <f t="shared" si="9"/>
        <v>string</v>
      </c>
      <c r="H76" s="29">
        <v>65</v>
      </c>
    </row>
    <row r="77" spans="1:8">
      <c r="A77" t="s">
        <v>1331</v>
      </c>
      <c r="B77" s="16" t="str">
        <f t="shared" si="5"/>
        <v>mo_end_dt string</v>
      </c>
      <c r="C77" s="20">
        <f t="shared" si="6"/>
        <v>10</v>
      </c>
      <c r="D77" s="20">
        <f t="shared" si="7"/>
        <v>0</v>
      </c>
      <c r="E77" s="20"/>
      <c r="F77" s="36" t="str">
        <f t="shared" si="8"/>
        <v>mo_end_dt</v>
      </c>
      <c r="G77" s="36" t="str">
        <f t="shared" si="9"/>
        <v>string</v>
      </c>
      <c r="H77" s="29">
        <v>66</v>
      </c>
    </row>
    <row r="78" spans="1:8">
      <c r="A78" t="s">
        <v>1332</v>
      </c>
      <c r="B78" s="16" t="str">
        <f t="shared" si="5"/>
        <v>elps_mo_ind string</v>
      </c>
      <c r="C78" s="20">
        <f t="shared" si="6"/>
        <v>12</v>
      </c>
      <c r="D78" s="20">
        <f t="shared" si="7"/>
        <v>0</v>
      </c>
      <c r="E78" s="20"/>
      <c r="F78" s="36" t="str">
        <f t="shared" si="8"/>
        <v>elps_mo_ind</v>
      </c>
      <c r="G78" s="36" t="str">
        <f t="shared" si="9"/>
        <v>string</v>
      </c>
      <c r="H78" s="29">
        <v>67</v>
      </c>
    </row>
    <row r="79" spans="1:8">
      <c r="A79" t="s">
        <v>1333</v>
      </c>
      <c r="B79" s="16" t="str">
        <f t="shared" si="5"/>
        <v>cur_mo_ind string</v>
      </c>
      <c r="C79" s="20">
        <f t="shared" si="6"/>
        <v>11</v>
      </c>
      <c r="D79" s="20">
        <f t="shared" si="7"/>
        <v>0</v>
      </c>
      <c r="F79" s="36" t="str">
        <f t="shared" si="8"/>
        <v>cur_mo_ind</v>
      </c>
      <c r="G79" s="36" t="str">
        <f t="shared" si="9"/>
        <v>string</v>
      </c>
      <c r="H79" s="26">
        <v>68</v>
      </c>
    </row>
    <row r="80" spans="1:8">
      <c r="A80" t="s">
        <v>1334</v>
      </c>
      <c r="B80" s="16" t="str">
        <f t="shared" si="5"/>
        <v>lst_mo_ind string</v>
      </c>
      <c r="C80" s="20">
        <f t="shared" si="6"/>
        <v>11</v>
      </c>
      <c r="D80" s="20">
        <f t="shared" si="7"/>
        <v>0</v>
      </c>
      <c r="E80" s="20"/>
      <c r="F80" s="36" t="str">
        <f t="shared" si="8"/>
        <v>lst_mo_ind</v>
      </c>
      <c r="G80" s="36" t="str">
        <f t="shared" si="9"/>
        <v>string</v>
      </c>
      <c r="H80" s="29">
        <v>69</v>
      </c>
    </row>
    <row r="81" spans="1:8">
      <c r="A81" t="s">
        <v>1335</v>
      </c>
      <c r="B81" s="16" t="str">
        <f t="shared" ref="B81:B121" si="10">TRIM(A81)</f>
        <v>lst_wk_cur_mo_ind string</v>
      </c>
      <c r="C81" s="20">
        <f t="shared" ref="C81:C121" si="11">SEARCH(" ",B81)</f>
        <v>18</v>
      </c>
      <c r="D81" s="20">
        <f t="shared" ref="D81:D121" si="12">IFERROR(SEARCH(" ",B81,C81+1),0)</f>
        <v>0</v>
      </c>
      <c r="E81" s="20"/>
      <c r="F81" s="36" t="str">
        <f t="shared" ref="F81:F121" si="13">LEFT(B81,C81-1)</f>
        <v>lst_wk_cur_mo_ind</v>
      </c>
      <c r="G81" s="36" t="str">
        <f t="shared" ref="G81:G121" si="14">TRIM(RIGHT(A81,LEN(A81) - (C81)))</f>
        <v>string</v>
      </c>
      <c r="H81" s="29">
        <v>70</v>
      </c>
    </row>
    <row r="82" spans="1:8">
      <c r="A82" t="s">
        <v>1336</v>
      </c>
      <c r="B82" s="16" t="str">
        <f t="shared" si="10"/>
        <v>nxt_mo_ind string</v>
      </c>
      <c r="C82" s="20">
        <f t="shared" si="11"/>
        <v>11</v>
      </c>
      <c r="D82" s="20">
        <f t="shared" si="12"/>
        <v>0</v>
      </c>
      <c r="E82" s="20"/>
      <c r="F82" s="36" t="str">
        <f t="shared" si="13"/>
        <v>nxt_mo_ind</v>
      </c>
      <c r="G82" s="36" t="str">
        <f t="shared" si="14"/>
        <v>string</v>
      </c>
      <c r="H82" s="29">
        <v>71</v>
      </c>
    </row>
    <row r="83" spans="1:8">
      <c r="A83" t="s">
        <v>1337</v>
      </c>
      <c r="B83" s="16" t="str">
        <f t="shared" si="10"/>
        <v>roll_actl_6mo_ind string</v>
      </c>
      <c r="C83" s="20">
        <f t="shared" si="11"/>
        <v>18</v>
      </c>
      <c r="D83" s="20">
        <f t="shared" si="12"/>
        <v>0</v>
      </c>
      <c r="F83" s="36" t="str">
        <f t="shared" si="13"/>
        <v>roll_actl_6mo_ind</v>
      </c>
      <c r="G83" s="36" t="str">
        <f t="shared" si="14"/>
        <v>string</v>
      </c>
      <c r="H83" s="26">
        <v>72</v>
      </c>
    </row>
    <row r="84" spans="1:8">
      <c r="A84" t="s">
        <v>1338</v>
      </c>
      <c r="B84" s="16" t="str">
        <f t="shared" si="10"/>
        <v>roll_actl_12mo_ind string</v>
      </c>
      <c r="C84" s="20">
        <f t="shared" si="11"/>
        <v>19</v>
      </c>
      <c r="D84" s="20">
        <f t="shared" si="12"/>
        <v>0</v>
      </c>
      <c r="E84" s="20"/>
      <c r="F84" s="36" t="str">
        <f t="shared" si="13"/>
        <v>roll_actl_12mo_ind</v>
      </c>
      <c r="G84" s="36" t="str">
        <f t="shared" si="14"/>
        <v>string</v>
      </c>
      <c r="H84" s="29">
        <v>73</v>
      </c>
    </row>
    <row r="85" spans="1:8">
      <c r="A85" t="s">
        <v>1339</v>
      </c>
      <c r="B85" s="16" t="str">
        <f t="shared" si="10"/>
        <v>fut_6mo_ind string</v>
      </c>
      <c r="C85" s="20">
        <f t="shared" si="11"/>
        <v>12</v>
      </c>
      <c r="D85" s="20">
        <f t="shared" si="12"/>
        <v>0</v>
      </c>
      <c r="E85" s="20"/>
      <c r="F85" s="36" t="str">
        <f t="shared" si="13"/>
        <v>fut_6mo_ind</v>
      </c>
      <c r="G85" s="36" t="str">
        <f t="shared" si="14"/>
        <v>string</v>
      </c>
      <c r="H85" s="29">
        <v>74</v>
      </c>
    </row>
    <row r="86" spans="1:8">
      <c r="A86" t="s">
        <v>1340</v>
      </c>
      <c r="B86" s="16" t="str">
        <f t="shared" si="10"/>
        <v>fut_12mo_ind string</v>
      </c>
      <c r="C86" s="20">
        <f t="shared" si="11"/>
        <v>13</v>
      </c>
      <c r="D86" s="20">
        <f t="shared" si="12"/>
        <v>0</v>
      </c>
      <c r="E86" s="20"/>
      <c r="F86" s="36" t="str">
        <f t="shared" si="13"/>
        <v>fut_12mo_ind</v>
      </c>
      <c r="G86" s="36" t="str">
        <f t="shared" si="14"/>
        <v>string</v>
      </c>
      <c r="H86" s="29">
        <v>75</v>
      </c>
    </row>
    <row r="87" spans="1:8">
      <c r="A87" t="s">
        <v>1341</v>
      </c>
      <c r="B87" s="16" t="str">
        <f t="shared" si="10"/>
        <v>fis_qtr_desc string</v>
      </c>
      <c r="C87" s="20">
        <f t="shared" si="11"/>
        <v>13</v>
      </c>
      <c r="D87" s="20">
        <f t="shared" si="12"/>
        <v>0</v>
      </c>
      <c r="F87" s="36" t="str">
        <f t="shared" si="13"/>
        <v>fis_qtr_desc</v>
      </c>
      <c r="G87" s="36" t="str">
        <f t="shared" si="14"/>
        <v>string</v>
      </c>
      <c r="H87" s="26">
        <v>76</v>
      </c>
    </row>
    <row r="88" spans="1:8">
      <c r="A88" t="s">
        <v>1342</v>
      </c>
      <c r="B88" s="16" t="str">
        <f t="shared" si="10"/>
        <v>fis_qtr_full_desc string</v>
      </c>
      <c r="C88" s="20">
        <f t="shared" si="11"/>
        <v>18</v>
      </c>
      <c r="D88" s="20">
        <f t="shared" si="12"/>
        <v>0</v>
      </c>
      <c r="E88" s="20"/>
      <c r="F88" s="36" t="str">
        <f t="shared" si="13"/>
        <v>fis_qtr_full_desc</v>
      </c>
      <c r="G88" s="36" t="str">
        <f t="shared" si="14"/>
        <v>string</v>
      </c>
      <c r="H88" s="29">
        <v>77</v>
      </c>
    </row>
    <row r="89" spans="1:8">
      <c r="A89" t="s">
        <v>1343</v>
      </c>
      <c r="B89" s="16" t="str">
        <f t="shared" si="10"/>
        <v>seq_in_qtr_rsln_nbr int</v>
      </c>
      <c r="C89" s="20">
        <f t="shared" si="11"/>
        <v>20</v>
      </c>
      <c r="D89" s="20">
        <f t="shared" si="12"/>
        <v>0</v>
      </c>
      <c r="E89" s="20"/>
      <c r="F89" s="36" t="str">
        <f t="shared" si="13"/>
        <v>seq_in_qtr_rsln_nbr</v>
      </c>
      <c r="G89" s="36" t="str">
        <f t="shared" si="14"/>
        <v>int</v>
      </c>
      <c r="H89" s="29">
        <v>78</v>
      </c>
    </row>
    <row r="90" spans="1:8">
      <c r="A90" t="s">
        <v>1344</v>
      </c>
      <c r="B90" s="16" t="str">
        <f t="shared" si="10"/>
        <v>qtr_strt_dt string</v>
      </c>
      <c r="C90" s="20">
        <f t="shared" si="11"/>
        <v>12</v>
      </c>
      <c r="D90" s="20">
        <f t="shared" si="12"/>
        <v>0</v>
      </c>
      <c r="E90" s="20"/>
      <c r="F90" s="36" t="str">
        <f t="shared" si="13"/>
        <v>qtr_strt_dt</v>
      </c>
      <c r="G90" s="36" t="str">
        <f t="shared" si="14"/>
        <v>string</v>
      </c>
      <c r="H90" s="29">
        <v>79</v>
      </c>
    </row>
    <row r="91" spans="1:8">
      <c r="A91" t="s">
        <v>1345</v>
      </c>
      <c r="B91" s="16" t="str">
        <f t="shared" si="10"/>
        <v>qtr_end_dt string</v>
      </c>
      <c r="C91" s="20">
        <f t="shared" si="11"/>
        <v>11</v>
      </c>
      <c r="D91" s="20">
        <f t="shared" si="12"/>
        <v>0</v>
      </c>
      <c r="F91" s="36" t="str">
        <f t="shared" si="13"/>
        <v>qtr_end_dt</v>
      </c>
      <c r="G91" s="36" t="str">
        <f t="shared" si="14"/>
        <v>string</v>
      </c>
      <c r="H91" s="26">
        <v>80</v>
      </c>
    </row>
    <row r="92" spans="1:8">
      <c r="A92" t="s">
        <v>1346</v>
      </c>
      <c r="B92" s="16" t="str">
        <f t="shared" si="10"/>
        <v>cur_qtr_ind string</v>
      </c>
      <c r="C92" s="20">
        <f t="shared" si="11"/>
        <v>12</v>
      </c>
      <c r="D92" s="20">
        <f t="shared" si="12"/>
        <v>0</v>
      </c>
      <c r="E92" s="20"/>
      <c r="F92" s="36" t="str">
        <f t="shared" si="13"/>
        <v>cur_qtr_ind</v>
      </c>
      <c r="G92" s="36" t="str">
        <f t="shared" si="14"/>
        <v>string</v>
      </c>
      <c r="H92" s="29">
        <v>81</v>
      </c>
    </row>
    <row r="93" spans="1:8">
      <c r="A93" t="s">
        <v>1347</v>
      </c>
      <c r="B93" s="16" t="str">
        <f t="shared" si="10"/>
        <v>lst_qtr_ind string</v>
      </c>
      <c r="C93" s="20">
        <f t="shared" si="11"/>
        <v>12</v>
      </c>
      <c r="D93" s="20">
        <f t="shared" si="12"/>
        <v>0</v>
      </c>
      <c r="E93" s="20"/>
      <c r="F93" s="36" t="str">
        <f t="shared" si="13"/>
        <v>lst_qtr_ind</v>
      </c>
      <c r="G93" s="36" t="str">
        <f t="shared" si="14"/>
        <v>string</v>
      </c>
      <c r="H93" s="29">
        <v>82</v>
      </c>
    </row>
    <row r="94" spans="1:8">
      <c r="A94" t="s">
        <v>1348</v>
      </c>
      <c r="B94" s="16" t="str">
        <f t="shared" si="10"/>
        <v>lst_wk_cur_qtr_ind string</v>
      </c>
      <c r="C94" s="20">
        <f t="shared" si="11"/>
        <v>19</v>
      </c>
      <c r="D94" s="20">
        <f t="shared" si="12"/>
        <v>0</v>
      </c>
      <c r="E94" s="20"/>
      <c r="F94" s="36" t="str">
        <f t="shared" si="13"/>
        <v>lst_wk_cur_qtr_ind</v>
      </c>
      <c r="G94" s="36" t="str">
        <f t="shared" si="14"/>
        <v>string</v>
      </c>
      <c r="H94" s="29">
        <v>83</v>
      </c>
    </row>
    <row r="95" spans="1:8">
      <c r="A95" t="s">
        <v>1349</v>
      </c>
      <c r="B95" s="16" t="str">
        <f t="shared" si="10"/>
        <v>nxt_qtr_ind string</v>
      </c>
      <c r="C95" s="20">
        <f t="shared" si="11"/>
        <v>12</v>
      </c>
      <c r="D95" s="20">
        <f t="shared" si="12"/>
        <v>0</v>
      </c>
      <c r="F95" s="36" t="str">
        <f t="shared" si="13"/>
        <v>nxt_qtr_ind</v>
      </c>
      <c r="G95" s="36" t="str">
        <f t="shared" si="14"/>
        <v>string</v>
      </c>
      <c r="H95" s="26">
        <v>84</v>
      </c>
    </row>
    <row r="96" spans="1:8">
      <c r="A96" t="s">
        <v>1350</v>
      </c>
      <c r="B96" s="16" t="str">
        <f t="shared" si="10"/>
        <v>elps_qtr_ind string</v>
      </c>
      <c r="C96" s="20">
        <f t="shared" si="11"/>
        <v>13</v>
      </c>
      <c r="D96" s="20">
        <f t="shared" si="12"/>
        <v>0</v>
      </c>
      <c r="E96" s="20"/>
      <c r="F96" s="36" t="str">
        <f t="shared" si="13"/>
        <v>elps_qtr_ind</v>
      </c>
      <c r="G96" s="36" t="str">
        <f t="shared" si="14"/>
        <v>string</v>
      </c>
      <c r="H96" s="29">
        <v>85</v>
      </c>
    </row>
    <row r="97" spans="1:8">
      <c r="A97" t="s">
        <v>1351</v>
      </c>
      <c r="B97" s="16" t="str">
        <f t="shared" si="10"/>
        <v>fis_qtr_in_half_nbr int</v>
      </c>
      <c r="C97" s="20">
        <f t="shared" si="11"/>
        <v>20</v>
      </c>
      <c r="D97" s="20">
        <f t="shared" si="12"/>
        <v>0</v>
      </c>
      <c r="E97" s="20"/>
      <c r="F97" s="36" t="str">
        <f t="shared" si="13"/>
        <v>fis_qtr_in_half_nbr</v>
      </c>
      <c r="G97" s="36" t="str">
        <f t="shared" si="14"/>
        <v>int</v>
      </c>
      <c r="H97" s="29">
        <v>86</v>
      </c>
    </row>
    <row r="98" spans="1:8">
      <c r="A98" t="s">
        <v>1352</v>
      </c>
      <c r="B98" s="16" t="str">
        <f t="shared" si="10"/>
        <v>fis_half_yr_desc string</v>
      </c>
      <c r="C98" s="20">
        <f t="shared" si="11"/>
        <v>17</v>
      </c>
      <c r="D98" s="20">
        <f t="shared" si="12"/>
        <v>0</v>
      </c>
      <c r="E98" s="20"/>
      <c r="F98" s="36" t="str">
        <f t="shared" si="13"/>
        <v>fis_half_yr_desc</v>
      </c>
      <c r="G98" s="36" t="str">
        <f t="shared" si="14"/>
        <v>string</v>
      </c>
      <c r="H98" s="29">
        <v>87</v>
      </c>
    </row>
    <row r="99" spans="1:8">
      <c r="A99" t="s">
        <v>1353</v>
      </c>
      <c r="B99" s="16" t="str">
        <f t="shared" si="10"/>
        <v>fis_half_yr_full_desc string</v>
      </c>
      <c r="C99" s="20">
        <f t="shared" si="11"/>
        <v>22</v>
      </c>
      <c r="D99" s="20">
        <f t="shared" si="12"/>
        <v>0</v>
      </c>
      <c r="F99" s="36" t="str">
        <f t="shared" si="13"/>
        <v>fis_half_yr_full_desc</v>
      </c>
      <c r="G99" s="36" t="str">
        <f t="shared" si="14"/>
        <v>string</v>
      </c>
      <c r="H99" s="26">
        <v>88</v>
      </c>
    </row>
    <row r="100" spans="1:8">
      <c r="A100" t="s">
        <v>1354</v>
      </c>
      <c r="B100" s="16" t="str">
        <f t="shared" si="10"/>
        <v>seq_in_half_rsln_nbr int</v>
      </c>
      <c r="C100" s="20">
        <f t="shared" si="11"/>
        <v>21</v>
      </c>
      <c r="D100" s="20">
        <f t="shared" si="12"/>
        <v>0</v>
      </c>
      <c r="E100" s="20"/>
      <c r="F100" s="36" t="str">
        <f t="shared" si="13"/>
        <v>seq_in_half_rsln_nbr</v>
      </c>
      <c r="G100" s="36" t="str">
        <f t="shared" si="14"/>
        <v>int</v>
      </c>
      <c r="H100" s="29">
        <v>89</v>
      </c>
    </row>
    <row r="101" spans="1:8">
      <c r="A101" t="s">
        <v>1355</v>
      </c>
      <c r="B101" s="16" t="str">
        <f t="shared" si="10"/>
        <v>half_yr_strt_dt string</v>
      </c>
      <c r="C101" s="20">
        <f t="shared" si="11"/>
        <v>16</v>
      </c>
      <c r="D101" s="20">
        <f t="shared" si="12"/>
        <v>0</v>
      </c>
      <c r="E101" s="20"/>
      <c r="F101" s="36" t="str">
        <f t="shared" si="13"/>
        <v>half_yr_strt_dt</v>
      </c>
      <c r="G101" s="36" t="str">
        <f t="shared" si="14"/>
        <v>string</v>
      </c>
      <c r="H101" s="29">
        <v>90</v>
      </c>
    </row>
    <row r="102" spans="1:8">
      <c r="A102" t="s">
        <v>1356</v>
      </c>
      <c r="B102" s="16" t="str">
        <f t="shared" si="10"/>
        <v>half_yr_end_dt string</v>
      </c>
      <c r="C102" s="20">
        <f t="shared" si="11"/>
        <v>15</v>
      </c>
      <c r="D102" s="20">
        <f t="shared" si="12"/>
        <v>0</v>
      </c>
      <c r="E102" s="20"/>
      <c r="F102" s="36" t="str">
        <f t="shared" si="13"/>
        <v>half_yr_end_dt</v>
      </c>
      <c r="G102" s="36" t="str">
        <f t="shared" si="14"/>
        <v>string</v>
      </c>
      <c r="H102" s="29">
        <v>91</v>
      </c>
    </row>
    <row r="103" spans="1:8">
      <c r="A103" t="s">
        <v>1357</v>
      </c>
      <c r="B103" s="16" t="str">
        <f t="shared" si="10"/>
        <v>cur_half_ind string</v>
      </c>
      <c r="C103" s="20">
        <f t="shared" si="11"/>
        <v>13</v>
      </c>
      <c r="D103" s="20">
        <f t="shared" si="12"/>
        <v>0</v>
      </c>
      <c r="F103" s="36" t="str">
        <f t="shared" si="13"/>
        <v>cur_half_ind</v>
      </c>
      <c r="G103" s="36" t="str">
        <f t="shared" si="14"/>
        <v>string</v>
      </c>
      <c r="H103" s="26">
        <v>92</v>
      </c>
    </row>
    <row r="104" spans="1:8">
      <c r="A104" t="s">
        <v>1358</v>
      </c>
      <c r="B104" s="16" t="str">
        <f t="shared" si="10"/>
        <v>lst_half_ind string</v>
      </c>
      <c r="C104" s="20">
        <f t="shared" si="11"/>
        <v>13</v>
      </c>
      <c r="D104" s="20">
        <f t="shared" si="12"/>
        <v>0</v>
      </c>
      <c r="E104" s="20"/>
      <c r="F104" s="36" t="str">
        <f t="shared" si="13"/>
        <v>lst_half_ind</v>
      </c>
      <c r="G104" s="36" t="str">
        <f t="shared" si="14"/>
        <v>string</v>
      </c>
      <c r="H104" s="29">
        <v>93</v>
      </c>
    </row>
    <row r="105" spans="1:8">
      <c r="A105" t="s">
        <v>1359</v>
      </c>
      <c r="B105" s="16" t="str">
        <f t="shared" si="10"/>
        <v>lst_wk_cur_half_ind string</v>
      </c>
      <c r="C105" s="20">
        <f t="shared" si="11"/>
        <v>20</v>
      </c>
      <c r="D105" s="20">
        <f t="shared" si="12"/>
        <v>0</v>
      </c>
      <c r="E105" s="20"/>
      <c r="F105" s="36" t="str">
        <f t="shared" si="13"/>
        <v>lst_wk_cur_half_ind</v>
      </c>
      <c r="G105" s="36" t="str">
        <f t="shared" si="14"/>
        <v>string</v>
      </c>
      <c r="H105" s="29">
        <v>94</v>
      </c>
    </row>
    <row r="106" spans="1:8">
      <c r="A106" t="s">
        <v>1360</v>
      </c>
      <c r="B106" s="16" t="str">
        <f t="shared" si="10"/>
        <v>nxt_half_ind string</v>
      </c>
      <c r="C106" s="20">
        <f t="shared" si="11"/>
        <v>13</v>
      </c>
      <c r="D106" s="20">
        <f t="shared" si="12"/>
        <v>0</v>
      </c>
      <c r="E106" s="20"/>
      <c r="F106" s="36" t="str">
        <f t="shared" si="13"/>
        <v>nxt_half_ind</v>
      </c>
      <c r="G106" s="36" t="str">
        <f t="shared" si="14"/>
        <v>string</v>
      </c>
      <c r="H106" s="29">
        <v>95</v>
      </c>
    </row>
    <row r="107" spans="1:8">
      <c r="A107" t="s">
        <v>1361</v>
      </c>
      <c r="B107" s="16" t="str">
        <f t="shared" si="10"/>
        <v>elps_half_ind string</v>
      </c>
      <c r="C107" s="20">
        <f t="shared" si="11"/>
        <v>14</v>
      </c>
      <c r="D107" s="20">
        <f t="shared" si="12"/>
        <v>0</v>
      </c>
      <c r="F107" s="36" t="str">
        <f t="shared" si="13"/>
        <v>elps_half_ind</v>
      </c>
      <c r="G107" s="36" t="str">
        <f t="shared" si="14"/>
        <v>string</v>
      </c>
      <c r="H107" s="26">
        <v>96</v>
      </c>
    </row>
    <row r="108" spans="1:8">
      <c r="A108" t="s">
        <v>1362</v>
      </c>
      <c r="B108" s="16" t="str">
        <f t="shared" si="10"/>
        <v>fis_yr_desc string</v>
      </c>
      <c r="C108" s="20">
        <f t="shared" si="11"/>
        <v>12</v>
      </c>
      <c r="D108" s="20">
        <f t="shared" si="12"/>
        <v>0</v>
      </c>
      <c r="E108" s="20"/>
      <c r="F108" s="36" t="str">
        <f t="shared" si="13"/>
        <v>fis_yr_desc</v>
      </c>
      <c r="G108" s="36" t="str">
        <f t="shared" si="14"/>
        <v>string</v>
      </c>
      <c r="H108" s="29">
        <v>97</v>
      </c>
    </row>
    <row r="109" spans="1:8">
      <c r="A109" t="s">
        <v>1363</v>
      </c>
      <c r="B109" s="16" t="str">
        <f t="shared" si="10"/>
        <v>seq_in_yr_rsln_nbr int</v>
      </c>
      <c r="C109" s="20">
        <f t="shared" si="11"/>
        <v>19</v>
      </c>
      <c r="D109" s="20">
        <f t="shared" si="12"/>
        <v>0</v>
      </c>
      <c r="E109" s="20"/>
      <c r="F109" s="36" t="str">
        <f t="shared" si="13"/>
        <v>seq_in_yr_rsln_nbr</v>
      </c>
      <c r="G109" s="36" t="str">
        <f t="shared" si="14"/>
        <v>int</v>
      </c>
      <c r="H109" s="29">
        <v>98</v>
      </c>
    </row>
    <row r="110" spans="1:8">
      <c r="A110" t="s">
        <v>1364</v>
      </c>
      <c r="B110" s="16" t="str">
        <f t="shared" si="10"/>
        <v>elps_yr_ind string</v>
      </c>
      <c r="C110" s="20">
        <f t="shared" si="11"/>
        <v>12</v>
      </c>
      <c r="D110" s="20">
        <f t="shared" si="12"/>
        <v>0</v>
      </c>
      <c r="E110" s="20"/>
      <c r="F110" s="36" t="str">
        <f t="shared" si="13"/>
        <v>elps_yr_ind</v>
      </c>
      <c r="G110" s="36" t="str">
        <f t="shared" si="14"/>
        <v>string</v>
      </c>
      <c r="H110" s="29">
        <v>99</v>
      </c>
    </row>
    <row r="111" spans="1:8">
      <c r="A111" t="s">
        <v>1365</v>
      </c>
      <c r="B111" s="16" t="str">
        <f t="shared" si="10"/>
        <v>yr_strt_dt string</v>
      </c>
      <c r="C111" s="20">
        <f t="shared" si="11"/>
        <v>11</v>
      </c>
      <c r="D111" s="20">
        <f t="shared" si="12"/>
        <v>0</v>
      </c>
      <c r="F111" s="36" t="str">
        <f t="shared" si="13"/>
        <v>yr_strt_dt</v>
      </c>
      <c r="G111" s="36" t="str">
        <f t="shared" si="14"/>
        <v>string</v>
      </c>
      <c r="H111" s="26">
        <v>100</v>
      </c>
    </row>
    <row r="112" spans="1:8">
      <c r="A112" t="s">
        <v>1366</v>
      </c>
      <c r="B112" s="16" t="str">
        <f t="shared" si="10"/>
        <v>yr_end_dt string</v>
      </c>
      <c r="C112" s="20">
        <f t="shared" si="11"/>
        <v>10</v>
      </c>
      <c r="D112" s="20">
        <f t="shared" si="12"/>
        <v>0</v>
      </c>
      <c r="E112" s="20"/>
      <c r="F112" s="36" t="str">
        <f t="shared" si="13"/>
        <v>yr_end_dt</v>
      </c>
      <c r="G112" s="36" t="str">
        <f t="shared" si="14"/>
        <v>string</v>
      </c>
      <c r="H112" s="29">
        <v>101</v>
      </c>
    </row>
    <row r="113" spans="1:8">
      <c r="A113" t="s">
        <v>1367</v>
      </c>
      <c r="B113" s="16" t="str">
        <f t="shared" si="10"/>
        <v>cur_yr_ind string</v>
      </c>
      <c r="C113" s="20">
        <f t="shared" si="11"/>
        <v>11</v>
      </c>
      <c r="D113" s="20">
        <f t="shared" si="12"/>
        <v>0</v>
      </c>
      <c r="E113" s="20"/>
      <c r="F113" s="36" t="str">
        <f t="shared" si="13"/>
        <v>cur_yr_ind</v>
      </c>
      <c r="G113" s="36" t="str">
        <f t="shared" si="14"/>
        <v>string</v>
      </c>
      <c r="H113" s="29">
        <v>102</v>
      </c>
    </row>
    <row r="114" spans="1:8">
      <c r="A114" t="s">
        <v>1368</v>
      </c>
      <c r="B114" s="16" t="str">
        <f t="shared" si="10"/>
        <v>lst_yr_ind string</v>
      </c>
      <c r="C114" s="20">
        <f t="shared" si="11"/>
        <v>11</v>
      </c>
      <c r="D114" s="20">
        <f t="shared" si="12"/>
        <v>0</v>
      </c>
      <c r="E114" s="20"/>
      <c r="F114" s="36" t="str">
        <f t="shared" si="13"/>
        <v>lst_yr_ind</v>
      </c>
      <c r="G114" s="36" t="str">
        <f t="shared" si="14"/>
        <v>string</v>
      </c>
      <c r="H114" s="29">
        <v>103</v>
      </c>
    </row>
    <row r="115" spans="1:8">
      <c r="A115" t="s">
        <v>1369</v>
      </c>
      <c r="B115" s="16" t="str">
        <f t="shared" si="10"/>
        <v>lst_wk_cur_yr_ind string</v>
      </c>
      <c r="C115" s="20">
        <f t="shared" si="11"/>
        <v>18</v>
      </c>
      <c r="D115" s="20">
        <f t="shared" si="12"/>
        <v>0</v>
      </c>
      <c r="F115" s="36" t="str">
        <f t="shared" si="13"/>
        <v>lst_wk_cur_yr_ind</v>
      </c>
      <c r="G115" s="36" t="str">
        <f t="shared" si="14"/>
        <v>string</v>
      </c>
      <c r="H115" s="26">
        <v>104</v>
      </c>
    </row>
    <row r="116" spans="1:8">
      <c r="A116" t="s">
        <v>1370</v>
      </c>
      <c r="B116" s="16" t="str">
        <f t="shared" si="10"/>
        <v>nxt_yr_ind string</v>
      </c>
      <c r="C116" s="20">
        <f t="shared" si="11"/>
        <v>11</v>
      </c>
      <c r="D116" s="20">
        <f t="shared" si="12"/>
        <v>0</v>
      </c>
      <c r="E116" s="20"/>
      <c r="F116" s="36" t="str">
        <f t="shared" si="13"/>
        <v>nxt_yr_ind</v>
      </c>
      <c r="G116" s="36" t="str">
        <f t="shared" si="14"/>
        <v>string</v>
      </c>
      <c r="H116" s="29">
        <v>105</v>
      </c>
    </row>
    <row r="117" spans="1:8">
      <c r="A117" t="s">
        <v>1371</v>
      </c>
      <c r="B117" s="16" t="str">
        <f t="shared" si="10"/>
        <v>cn_cur_dy_ind string</v>
      </c>
      <c r="C117" s="20">
        <f t="shared" si="11"/>
        <v>14</v>
      </c>
      <c r="D117" s="20">
        <f t="shared" si="12"/>
        <v>0</v>
      </c>
      <c r="E117" s="20"/>
      <c r="F117" s="36" t="str">
        <f t="shared" si="13"/>
        <v>cn_cur_dy_ind</v>
      </c>
      <c r="G117" s="36" t="str">
        <f t="shared" si="14"/>
        <v>string</v>
      </c>
      <c r="H117" s="29">
        <v>106</v>
      </c>
    </row>
    <row r="118" spans="1:8">
      <c r="A118" t="s">
        <v>1372</v>
      </c>
      <c r="B118" s="16" t="str">
        <f t="shared" si="10"/>
        <v>cn_prv_dy_ind string</v>
      </c>
      <c r="C118" s="20">
        <f t="shared" si="11"/>
        <v>14</v>
      </c>
      <c r="D118" s="20">
        <f t="shared" si="12"/>
        <v>0</v>
      </c>
      <c r="E118" s="20"/>
      <c r="F118" s="36" t="str">
        <f t="shared" si="13"/>
        <v>cn_prv_dy_ind</v>
      </c>
      <c r="G118" s="36" t="str">
        <f t="shared" si="14"/>
        <v>string</v>
      </c>
      <c r="H118" s="29">
        <v>107</v>
      </c>
    </row>
    <row r="119" spans="1:8">
      <c r="A119" t="s">
        <v>1373</v>
      </c>
      <c r="B119" s="16" t="str">
        <f t="shared" si="10"/>
        <v>cn_elps_dy_ind string</v>
      </c>
      <c r="C119" s="20">
        <f t="shared" si="11"/>
        <v>15</v>
      </c>
      <c r="D119" s="20">
        <f t="shared" si="12"/>
        <v>0</v>
      </c>
      <c r="F119" s="36" t="str">
        <f t="shared" si="13"/>
        <v>cn_elps_dy_ind</v>
      </c>
      <c r="G119" s="36" t="str">
        <f t="shared" si="14"/>
        <v>string</v>
      </c>
      <c r="H119" s="26">
        <v>108</v>
      </c>
    </row>
    <row r="120" spans="1:8">
      <c r="A120" t="s">
        <v>80</v>
      </c>
      <c r="B120" s="16" t="str">
        <f t="shared" si="10"/>
        <v>crt_tmst string</v>
      </c>
      <c r="C120" s="20">
        <f t="shared" si="11"/>
        <v>9</v>
      </c>
      <c r="D120" s="20">
        <f t="shared" si="12"/>
        <v>0</v>
      </c>
      <c r="E120" s="20"/>
      <c r="F120" s="36" t="str">
        <f t="shared" si="13"/>
        <v>crt_tmst</v>
      </c>
      <c r="G120" s="36" t="str">
        <f t="shared" si="14"/>
        <v>string</v>
      </c>
      <c r="H120" s="29">
        <v>109</v>
      </c>
    </row>
    <row r="121" spans="1:8">
      <c r="A121" t="s">
        <v>81</v>
      </c>
      <c r="B121" s="16" t="str">
        <f t="shared" si="10"/>
        <v>updt_tmst string</v>
      </c>
      <c r="C121" s="20">
        <f t="shared" si="11"/>
        <v>10</v>
      </c>
      <c r="D121" s="20">
        <f t="shared" si="12"/>
        <v>0</v>
      </c>
      <c r="E121" s="20"/>
      <c r="F121" s="36" t="str">
        <f t="shared" si="13"/>
        <v>updt_tmst</v>
      </c>
      <c r="G121" s="36" t="str">
        <f t="shared" si="14"/>
        <v>string</v>
      </c>
      <c r="H121" s="29">
        <v>110</v>
      </c>
    </row>
    <row r="123" spans="1:8">
      <c r="A123" t="s">
        <v>4044</v>
      </c>
    </row>
    <row r="124" spans="1:8">
      <c r="A124" t="s">
        <v>4045</v>
      </c>
    </row>
  </sheetData>
  <mergeCells count="5">
    <mergeCell ref="F1:I1"/>
    <mergeCell ref="G3:K3"/>
    <mergeCell ref="G4:K4"/>
    <mergeCell ref="G5:K5"/>
    <mergeCell ref="G6:K6"/>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M48"/>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12" customWidth="1"/>
    <col min="38" max="38" width="34.140625" customWidth="1"/>
    <col min="39" max="39" width="15.28515625" customWidth="1"/>
    <col min="41" max="41" width="48.42578125" customWidth="1"/>
    <col min="43" max="46" width="16.140625" customWidth="1"/>
    <col min="47" max="47" width="71.140625" customWidth="1"/>
    <col min="48" max="48" width="20.42578125" style="210" customWidth="1"/>
    <col min="55" max="55" width="8.85546875" style="16"/>
    <col min="57" max="57" width="17.140625" customWidth="1"/>
    <col min="59" max="59" width="10.85546875" customWidth="1"/>
  </cols>
  <sheetData>
    <row r="1" spans="1:65" ht="19.5" thickBot="1">
      <c r="G1" s="473" t="str">
        <f>UPPER(H5)</f>
        <v>ADDR_DIM</v>
      </c>
      <c r="H1" s="473"/>
      <c r="I1" s="473"/>
      <c r="J1" s="473"/>
      <c r="K1" s="218"/>
    </row>
    <row r="2" spans="1:65" ht="18.75">
      <c r="G2" s="6"/>
      <c r="J2" s="4"/>
      <c r="K2" s="4"/>
      <c r="N2" s="38" t="s">
        <v>86</v>
      </c>
      <c r="AI2" s="211" t="s">
        <v>4419</v>
      </c>
      <c r="AL2" s="211" t="s">
        <v>4420</v>
      </c>
      <c r="AO2" s="211" t="s">
        <v>4421</v>
      </c>
      <c r="AQ2" s="211" t="s">
        <v>4422</v>
      </c>
      <c r="AR2" s="211" t="s">
        <v>4423</v>
      </c>
      <c r="AU2" s="211" t="s">
        <v>4424</v>
      </c>
      <c r="AW2" s="211" t="s">
        <v>4419</v>
      </c>
      <c r="AZ2" s="211" t="s">
        <v>4420</v>
      </c>
      <c r="BC2" s="211" t="s">
        <v>4421</v>
      </c>
      <c r="BE2" s="211" t="s">
        <v>4422</v>
      </c>
      <c r="BF2" s="211" t="s">
        <v>4423</v>
      </c>
      <c r="BI2" s="211" t="s">
        <v>4424</v>
      </c>
      <c r="BM2" s="211" t="s">
        <v>4425</v>
      </c>
    </row>
    <row r="3" spans="1:65">
      <c r="G3" s="3" t="s">
        <v>87</v>
      </c>
      <c r="H3" s="475" t="s">
        <v>106</v>
      </c>
      <c r="I3" s="475"/>
      <c r="J3" s="475"/>
      <c r="K3" s="475"/>
      <c r="L3" s="475"/>
      <c r="M3" s="220"/>
      <c r="N3" s="39" t="s">
        <v>107</v>
      </c>
      <c r="BM3" s="16" t="str">
        <f>"hive -e 'set hive.cli.print.header=true; select * from "&amp;H6&amp;" limit 10000;'&gt;"&amp;$H$6&amp;"_10k_sample.txt;"</f>
        <v>hive -e 'set hive.cli.print.header=true; select * from db_venus.addr_dim limit 10000;'&gt;db_venus.addr_dim_10k_sample.txt;</v>
      </c>
    </row>
    <row r="4" spans="1:65" ht="15.75" thickBot="1">
      <c r="G4" s="3" t="s">
        <v>88</v>
      </c>
      <c r="H4" s="474" t="str">
        <f>LEFT(H6,(FIND(".",H6)-1))</f>
        <v>db_venus</v>
      </c>
      <c r="I4" s="474" t="e">
        <f>LEFT(I6,(FIND(".",I6)-1))</f>
        <v>#VALUE!</v>
      </c>
      <c r="J4" s="474" t="e">
        <f>LEFT(J6,(FIND(".",J6)-1))</f>
        <v>#VALUE!</v>
      </c>
      <c r="K4" s="474"/>
      <c r="L4" s="474" t="e">
        <f>LEFT(L6,(FIND(".",L6)-1))</f>
        <v>#VALUE!</v>
      </c>
      <c r="M4" s="219"/>
      <c r="N4" s="40" t="s">
        <v>108</v>
      </c>
      <c r="AL4" s="15" t="s">
        <v>4049</v>
      </c>
      <c r="AZ4" s="15" t="s">
        <v>4049</v>
      </c>
    </row>
    <row r="5" spans="1:65">
      <c r="B5" s="9"/>
      <c r="G5" s="3" t="s">
        <v>89</v>
      </c>
      <c r="H5" s="474" t="str">
        <f>RIGHT(H6,(LEN(H6)-(FIND(".",H6))))</f>
        <v>addr_dim</v>
      </c>
      <c r="I5" s="474" t="e">
        <f>RIGHT(I6,(LEN(I6)-(FIND(".",I6))))</f>
        <v>#VALUE!</v>
      </c>
      <c r="J5" s="474" t="e">
        <f>RIGHT(J6,(LEN(J6)-(FIND(".",J6))))</f>
        <v>#VALUE!</v>
      </c>
      <c r="K5" s="474"/>
      <c r="L5" s="474" t="e">
        <f>RIGHT(L6,(LEN(L6)-(FIND(".",L6))))</f>
        <v>#VALUE!</v>
      </c>
      <c r="M5" s="219"/>
      <c r="AL5" s="60" t="s">
        <v>5846</v>
      </c>
      <c r="AZ5" s="60" t="s">
        <v>5847</v>
      </c>
    </row>
    <row r="6" spans="1:65">
      <c r="G6" s="3" t="s">
        <v>90</v>
      </c>
      <c r="H6" s="476" t="s">
        <v>4467</v>
      </c>
      <c r="I6" s="476"/>
      <c r="J6" s="476"/>
      <c r="K6" s="476"/>
      <c r="L6" s="476"/>
      <c r="M6" s="37"/>
      <c r="AI6" s="33" t="s">
        <v>4050</v>
      </c>
      <c r="AL6" s="9" t="s">
        <v>4127</v>
      </c>
      <c r="AO6" s="203" t="s">
        <v>4201</v>
      </c>
      <c r="AU6" s="206" t="s">
        <v>4203</v>
      </c>
      <c r="AW6" s="33" t="s">
        <v>4052</v>
      </c>
      <c r="AZ6" s="9" t="s">
        <v>4127</v>
      </c>
      <c r="BC6" s="203" t="s">
        <v>4201</v>
      </c>
    </row>
    <row r="7" spans="1:65" ht="15.75" thickBot="1">
      <c r="G7" s="3" t="s">
        <v>91</v>
      </c>
      <c r="H7" s="10">
        <v>42906</v>
      </c>
      <c r="I7" s="219"/>
      <c r="J7" s="4"/>
      <c r="K7" s="4"/>
      <c r="L7" s="12"/>
      <c r="M7" s="12"/>
    </row>
    <row r="8" spans="1:65" ht="15.75" thickBot="1">
      <c r="A8" t="s">
        <v>3067</v>
      </c>
      <c r="G8" s="3" t="s">
        <v>92</v>
      </c>
      <c r="H8" s="13"/>
      <c r="I8" s="14"/>
      <c r="J8" s="4"/>
      <c r="K8" s="4"/>
      <c r="AQ8" s="202" t="str">
        <f>"select * from db_custscience_interns.SUMMARY_of_"&amp;$H$4&amp;"_"&amp;$H$5&amp;"_distinct_values_table_stats;"</f>
        <v>select * from db_custscience_interns.SUMMARY_of_db_venus_addr_dim_distinct_values_table_stats;</v>
      </c>
      <c r="BE8" s="209" t="str">
        <f>"select * from db_custscience_interns.SUMMARY_of_"&amp;$H$4&amp;"_"&amp;$H$5&amp;"_null_value_count_table_stats ;"</f>
        <v>select * from db_custscience_interns.SUMMARY_of_db_venus_addr_dim_null_value_count_table_stats ;</v>
      </c>
    </row>
    <row r="9" spans="1:65">
      <c r="A9" t="s">
        <v>5848</v>
      </c>
      <c r="G9" s="15" t="s">
        <v>93</v>
      </c>
      <c r="H9" s="16"/>
      <c r="I9" s="16"/>
      <c r="J9" s="4"/>
      <c r="K9" s="4"/>
    </row>
    <row r="10" spans="1:65" ht="15.75" thickBot="1">
      <c r="A10" t="s">
        <v>2</v>
      </c>
      <c r="B10" s="3"/>
      <c r="G10" s="138"/>
      <c r="J10" s="4"/>
      <c r="K10" s="4"/>
      <c r="AM10" s="15" t="s">
        <v>4126</v>
      </c>
      <c r="AQ10" s="204" t="s">
        <v>4200</v>
      </c>
      <c r="AR10" s="204" t="s">
        <v>4418</v>
      </c>
      <c r="AS10" s="204"/>
      <c r="AT10" s="204"/>
      <c r="BA10" s="15" t="s">
        <v>4126</v>
      </c>
      <c r="BE10" s="204" t="s">
        <v>4200</v>
      </c>
    </row>
    <row r="11" spans="1:6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202" t="str">
        <f>"from "&amp;$H$6</f>
        <v>from db_venus.addr_dim</v>
      </c>
      <c r="AM11" s="32"/>
      <c r="AN11" s="32"/>
      <c r="AO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db_custscience_interns.SUMMARY_of_db_venus_addr_dim_distinct_values_table_stats (col_id int, distinct_values bigint) Row format delimited Fields terminated by '\t' Lines terminated by '\n'  Stored as textfile ;</v>
      </c>
      <c r="AZ11" s="209" t="str">
        <f>"from "&amp;$H$6</f>
        <v>from db_venus.addr_dim</v>
      </c>
      <c r="BC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db_custscience_interns.SUMMARY_of_db_venus_addr_dim_null_value_count_table_stats (col_id int, null_value_count bigint) Row format delimited Fields terminated by '\t' Lines terminated by '\n'  Stored as textfile ;</v>
      </c>
      <c r="BE11" s="212" t="s">
        <v>2</v>
      </c>
    </row>
    <row r="12" spans="1:65">
      <c r="A12" t="s">
        <v>5789</v>
      </c>
      <c r="B12" s="16" t="str">
        <f t="shared" ref="B12:B45" si="0">TRIM(A12)</f>
        <v>addr_key            bigint                                  </v>
      </c>
      <c r="C12" s="20">
        <f>SEARCH(" ",B12)</f>
        <v>10</v>
      </c>
      <c r="D12" s="20">
        <f>IFERROR(SEARCH(" ",B12,C12+1),0)</f>
        <v>12</v>
      </c>
      <c r="E12" s="20">
        <f>LEN(B12)</f>
        <v>60</v>
      </c>
      <c r="F12" s="20"/>
      <c r="G12" s="16" t="str">
        <f t="shared" ref="G12:G45" si="1">UPPER(LEFT(B12,C12-1))</f>
        <v>ADDR_KEY </v>
      </c>
      <c r="H12" s="16" t="str">
        <f t="shared" ref="H12:H45" si="2">TRIM(RIGHT(A12,LEN(A12) - (C12+1)))</f>
        <v>        bigint                                  </v>
      </c>
      <c r="I12" s="246">
        <v>1</v>
      </c>
      <c r="J12" s="260">
        <f t="shared" ref="J12:J45" si="3">VLOOKUP($I12,$AR:$AS,2,FALSE)</f>
        <v>190282589</v>
      </c>
      <c r="K12" s="260">
        <f t="shared" ref="K12:K45" si="4">VLOOKUP($I12,$BF:$BG,2,FALSE)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45" si="5">"create table db_custscience_interns."&amp;$AH12&amp;"_"&amp;$H$4&amp;"_"&amp;$H$5&amp;"_distinct_values_table_stats (col_id int, distinct_values bigint) Row format delimited Fields terminated by '\t' Lines terminated by '\n'  Stored as textfile ;"</f>
        <v>create table db_custscience_interns.col_1_db_venus_addr_dim_distinct_values_table_stats (col_id int, distinct_values bigint) Row format delimited Fields terminated by '\t' Lines terminated by '\n'  Stored as textfile ;</v>
      </c>
      <c r="AL12" s="16" t="str">
        <f>"insert into table "&amp;"db_custscience_interns."&amp;$AH12&amp;"_"&amp;$H$4&amp;"_"&amp;$H$5&amp;"_distinct_values_table_stats select "&amp;"'"&amp;$I12&amp;"'"&amp;" as col_id, count (distinct "&amp;$G12&amp;") as distinct_values"</f>
        <v>insert into table db_custscience_interns.col_1_db_venus_addr_dim_distinct_values_table_stats select '1' as col_id, count (distinct ADDR_KEY ) as distinct_values</v>
      </c>
      <c r="AO12" s="16" t="str">
        <f t="shared" ref="AO12:AO45"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db_custscience_interns.SUMMARY_of_db_venus_addr_dim_distinct_values_table_stats select col_id, distinct_values from db_custscience_interns.col_1_db_venus_addr_dim_distinct_values_table_stats ;</v>
      </c>
      <c r="AQ12" s="212" t="s">
        <v>5849</v>
      </c>
      <c r="AR12" s="212">
        <v>1</v>
      </c>
      <c r="AS12" s="212">
        <v>190282589</v>
      </c>
      <c r="AU12" s="16" t="str">
        <f t="shared" ref="AU12:AU45" si="7">"drop table db_custscience_interns."&amp;$AH12&amp;"_"&amp;$H$4&amp;"_"&amp;$H$5&amp;"_distinct_values_table_stats;"</f>
        <v>drop table db_custscience_interns.col_1_db_venus_addr_dim_distinct_values_table_stats;</v>
      </c>
      <c r="AW12" s="16" t="str">
        <f>"create table db_custscience_interns."&amp;$AH12&amp;"_"&amp;$H$4&amp;"_"&amp;$H$5&amp;"_null_value_count_table_stats (col_id int, null_value_count bigint) Row format delimited Fields terminated by '\t' Lines terminated by '\n'  Stored as textfile ;"</f>
        <v>create table db_custscience_interns.col_1_db_venus_addr_dim_null_value_count_table_stats (col_id int, null_value_count bigint) Row format delimited Fields terminated by '\t' Lines terminated by '\n'  Stored as textfile ;</v>
      </c>
      <c r="AZ12" s="16" t="str">
        <f>"insert into table "&amp;"db_custscience_interns."&amp;$AH12&amp;"_"&amp;$H$4&amp;"_"&amp;$H$5&amp;"_null_value_count_table_stats select "&amp;"'"&amp;$I12&amp;"'"&amp;" as col_id, count (addr_key) as null_value_count where "&amp;$G12&amp;" IS NULL "</f>
        <v xml:space="preserve">insert into table db_custscience_interns.col_1_db_venus_addr_dim_null_value_count_table_stats select '1' as col_id, count (addr_key) as null_value_count where ADDR_KEY  IS NULL </v>
      </c>
      <c r="BC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db_custscience_interns.SUMMARY_of_db_venus_addr_dim_null_value_count_table_stats select col_id, null_value_count from db_custscience_interns.col_1_db_venus_addr_dim_null_value_count_table_stats ;</v>
      </c>
      <c r="BE12" s="212" t="s">
        <v>5214</v>
      </c>
      <c r="BF12" s="212">
        <v>1</v>
      </c>
      <c r="BG12" s="212">
        <v>0</v>
      </c>
      <c r="BI12" s="16" t="str">
        <f>"drop table db_custscience_interns."&amp;$AH12&amp;"_"&amp;$H$4&amp;"_"&amp;$H$5&amp;"_null_value_count_table_stats ;"</f>
        <v>drop table db_custscience_interns.col_1_db_venus_addr_dim_null_value_count_table_stats ;</v>
      </c>
    </row>
    <row r="13" spans="1:65">
      <c r="A13" t="s">
        <v>5850</v>
      </c>
      <c r="B13" s="16" t="str">
        <f t="shared" si="0"/>
        <v>fst_nm              string                                  </v>
      </c>
      <c r="C13" s="20">
        <f t="shared" ref="C13:C45" si="8">SEARCH(" ",B13)</f>
        <v>8</v>
      </c>
      <c r="D13" s="20">
        <f t="shared" ref="D13:D45" si="9">IFERROR(SEARCH(" ",B13,C13+1),0)</f>
        <v>10</v>
      </c>
      <c r="E13" s="20"/>
      <c r="F13" s="20"/>
      <c r="G13" s="16" t="str">
        <f t="shared" si="1"/>
        <v>FST_NM </v>
      </c>
      <c r="H13" s="16" t="str">
        <f t="shared" si="2"/>
        <v>          string                                  </v>
      </c>
      <c r="I13" s="246">
        <v>2</v>
      </c>
      <c r="J13" s="260">
        <f t="shared" si="3"/>
        <v>1880485</v>
      </c>
      <c r="K13" s="260">
        <f t="shared" si="4"/>
        <v>132</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45" si="10">"col_"&amp;I13</f>
        <v>col_2</v>
      </c>
      <c r="AI13" s="196" t="str">
        <f t="shared" si="5"/>
        <v>create table db_custscience_interns.col_2_db_venus_addr_dim_distinct_values_table_stats (col_id int, distinct_values bigint) Row format delimited Fields terminated by '\t' Lines terminated by '\n'  Stored as textfile ;</v>
      </c>
      <c r="AL13" s="16" t="str">
        <f t="shared" ref="AL13:AL45" si="11">"insert into table "&amp;"db_custscience_interns."&amp;$AH13&amp;"_"&amp;$H$4&amp;"_"&amp;$H$5&amp;"_distinct_values_table_stats select "&amp;"'"&amp;$I13&amp;"'"&amp;" as col_id, count (distinct "&amp;$G13&amp;") as distinct_values"</f>
        <v>insert into table db_custscience_interns.col_2_db_venus_addr_dim_distinct_values_table_stats select '2' as col_id, count (distinct FST_NM ) as distinct_values</v>
      </c>
      <c r="AO13" s="16" t="str">
        <f t="shared" si="6"/>
        <v>insert into table db_custscience_interns.SUMMARY_of_db_venus_addr_dim_distinct_values_table_stats select col_id, distinct_values from db_custscience_interns.col_2_db_venus_addr_dim_distinct_values_table_stats ;</v>
      </c>
      <c r="AQ13" s="212" t="s">
        <v>5851</v>
      </c>
      <c r="AR13" s="212">
        <v>2</v>
      </c>
      <c r="AS13" s="212">
        <v>1880485</v>
      </c>
      <c r="AU13" s="16" t="str">
        <f t="shared" si="7"/>
        <v>drop table db_custscience_interns.col_2_db_venus_addr_dim_distinct_values_table_stats;</v>
      </c>
      <c r="AW13" s="16" t="str">
        <f t="shared" ref="AW13:AW45" si="12">"create table db_custscience_interns."&amp;$AH13&amp;"_"&amp;$H$4&amp;"_"&amp;$H$5&amp;"_null_value_count_table_stats (col_id int, null_value_count bigint) Row format delimited Fields terminated by '\t' Lines terminated by '\n'  Stored as textfile ;"</f>
        <v>create table db_custscience_interns.col_2_db_venus_addr_dim_null_value_count_table_stats (col_id int, null_value_count bigint) Row format delimited Fields terminated by '\t' Lines terminated by '\n'  Stored as textfile ;</v>
      </c>
      <c r="AZ13" s="16" t="str">
        <f t="shared" ref="AZ13:AZ45" si="13">"insert into table "&amp;"db_custscience_interns."&amp;$AH13&amp;"_"&amp;$H$4&amp;"_"&amp;$H$5&amp;"_null_value_count_table_stats select "&amp;"'"&amp;$I13&amp;"'"&amp;" as col_id, count (addr_key) as null_value_count where "&amp;$G13&amp;" IS NULL "</f>
        <v xml:space="preserve">insert into table db_custscience_interns.col_2_db_venus_addr_dim_null_value_count_table_stats select '2' as col_id, count (addr_key) as null_value_count where FST_NM  IS NULL </v>
      </c>
      <c r="BC13" s="16" t="str">
        <f t="shared" ref="BC13:BC45"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db_custscience_interns.SUMMARY_of_db_venus_addr_dim_null_value_count_table_stats select col_id, null_value_count from db_custscience_interns.col_2_db_venus_addr_dim_null_value_count_table_stats ;</v>
      </c>
      <c r="BE13" s="212" t="s">
        <v>5852</v>
      </c>
      <c r="BF13" s="212">
        <v>2</v>
      </c>
      <c r="BG13" s="212">
        <v>132</v>
      </c>
      <c r="BI13" s="16" t="str">
        <f t="shared" ref="BI13:BI45" si="15">"drop table db_custscience_interns."&amp;$AH13&amp;"_"&amp;$H$4&amp;"_"&amp;$H$5&amp;"_null_value_count_table_stats ;"</f>
        <v>drop table db_custscience_interns.col_2_db_venus_addr_dim_null_value_count_table_stats ;</v>
      </c>
    </row>
    <row r="14" spans="1:65">
      <c r="A14" t="s">
        <v>5853</v>
      </c>
      <c r="B14" s="16" t="str">
        <f t="shared" si="0"/>
        <v>lst_nm              string                                  </v>
      </c>
      <c r="C14" s="20">
        <f t="shared" si="8"/>
        <v>8</v>
      </c>
      <c r="D14" s="20">
        <f t="shared" si="9"/>
        <v>10</v>
      </c>
      <c r="E14" s="20"/>
      <c r="F14" s="20"/>
      <c r="G14" s="16" t="str">
        <f t="shared" si="1"/>
        <v>LST_NM </v>
      </c>
      <c r="H14" s="16" t="str">
        <f t="shared" si="2"/>
        <v>          string                                  </v>
      </c>
      <c r="I14" s="246">
        <v>3</v>
      </c>
      <c r="J14" s="260">
        <f t="shared" si="3"/>
        <v>3049864</v>
      </c>
      <c r="K14" s="260">
        <f t="shared" si="4"/>
        <v>354</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db_custscience_interns.col_3_db_venus_addr_dim_distinct_values_table_stats (col_id int, distinct_values bigint) Row format delimited Fields terminated by '\t' Lines terminated by '\n'  Stored as textfile ;</v>
      </c>
      <c r="AL14" s="16" t="str">
        <f t="shared" si="11"/>
        <v>insert into table db_custscience_interns.col_3_db_venus_addr_dim_distinct_values_table_stats select '3' as col_id, count (distinct LST_NM ) as distinct_values</v>
      </c>
      <c r="AO14" s="16" t="str">
        <f t="shared" si="6"/>
        <v>insert into table db_custscience_interns.SUMMARY_of_db_venus_addr_dim_distinct_values_table_stats select col_id, distinct_values from db_custscience_interns.col_3_db_venus_addr_dim_distinct_values_table_stats ;</v>
      </c>
      <c r="AQ14" s="212" t="s">
        <v>5854</v>
      </c>
      <c r="AR14" s="212">
        <v>11</v>
      </c>
      <c r="AS14" s="212">
        <v>32</v>
      </c>
      <c r="AU14" s="16" t="str">
        <f t="shared" si="7"/>
        <v>drop table db_custscience_interns.col_3_db_venus_addr_dim_distinct_values_table_stats;</v>
      </c>
      <c r="AW14" s="16" t="str">
        <f t="shared" si="12"/>
        <v>create table db_custscience_interns.col_3_db_venus_addr_dim_null_value_count_table_stats (col_id int, null_value_count bigint) Row format delimited Fields terminated by '\t' Lines terminated by '\n'  Stored as textfile ;</v>
      </c>
      <c r="AZ14" s="16" t="str">
        <f t="shared" si="13"/>
        <v xml:space="preserve">insert into table db_custscience_interns.col_3_db_venus_addr_dim_null_value_count_table_stats select '3' as col_id, count (addr_key) as null_value_count where LST_NM  IS NULL </v>
      </c>
      <c r="BC14" s="16" t="str">
        <f t="shared" si="14"/>
        <v>insert into table db_custscience_interns.SUMMARY_of_db_venus_addr_dim_null_value_count_table_stats select col_id, null_value_count from db_custscience_interns.col_3_db_venus_addr_dim_null_value_count_table_stats ;</v>
      </c>
      <c r="BE14" s="212" t="s">
        <v>5855</v>
      </c>
      <c r="BF14" s="212">
        <v>11</v>
      </c>
      <c r="BG14" s="212">
        <v>6759</v>
      </c>
      <c r="BI14" s="16" t="str">
        <f t="shared" si="15"/>
        <v>drop table db_custscience_interns.col_3_db_venus_addr_dim_null_value_count_table_stats ;</v>
      </c>
    </row>
    <row r="15" spans="1:65">
      <c r="A15" t="s">
        <v>5856</v>
      </c>
      <c r="B15" s="16" t="str">
        <f t="shared" si="0"/>
        <v>eml_addr_txt        string                                  </v>
      </c>
      <c r="C15" s="20">
        <f t="shared" si="8"/>
        <v>14</v>
      </c>
      <c r="D15" s="20">
        <f t="shared" si="9"/>
        <v>16</v>
      </c>
      <c r="E15" s="20"/>
      <c r="F15" s="20"/>
      <c r="G15" s="16" t="str">
        <f t="shared" si="1"/>
        <v>EML_ADDR_TXT </v>
      </c>
      <c r="H15" s="16" t="str">
        <f t="shared" si="2"/>
        <v>    string                                  </v>
      </c>
      <c r="I15" s="246">
        <v>4</v>
      </c>
      <c r="J15" s="260">
        <f t="shared" si="3"/>
        <v>50525687</v>
      </c>
      <c r="K15" s="260">
        <f t="shared" si="4"/>
        <v>746389</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db_custscience_interns.col_4_db_venus_addr_dim_distinct_values_table_stats (col_id int, distinct_values bigint) Row format delimited Fields terminated by '\t' Lines terminated by '\n'  Stored as textfile ;</v>
      </c>
      <c r="AL15" s="16" t="str">
        <f t="shared" si="11"/>
        <v>insert into table db_custscience_interns.col_4_db_venus_addr_dim_distinct_values_table_stats select '4' as col_id, count (distinct EML_ADDR_TXT ) as distinct_values</v>
      </c>
      <c r="AO15" s="16" t="str">
        <f t="shared" si="6"/>
        <v>insert into table db_custscience_interns.SUMMARY_of_db_venus_addr_dim_distinct_values_table_stats select col_id, distinct_values from db_custscience_interns.col_4_db_venus_addr_dim_distinct_values_table_stats ;</v>
      </c>
      <c r="AQ15" s="212" t="s">
        <v>5857</v>
      </c>
      <c r="AR15" s="212">
        <v>12</v>
      </c>
      <c r="AS15" s="212">
        <v>3048</v>
      </c>
      <c r="AU15" s="16" t="str">
        <f t="shared" si="7"/>
        <v>drop table db_custscience_interns.col_4_db_venus_addr_dim_distinct_values_table_stats;</v>
      </c>
      <c r="AW15" s="16" t="str">
        <f t="shared" si="12"/>
        <v>create table db_custscience_interns.col_4_db_venus_addr_dim_null_value_count_table_stats (col_id int, null_value_count bigint) Row format delimited Fields terminated by '\t' Lines terminated by '\n'  Stored as textfile ;</v>
      </c>
      <c r="AZ15" s="16" t="str">
        <f t="shared" si="13"/>
        <v xml:space="preserve">insert into table db_custscience_interns.col_4_db_venus_addr_dim_null_value_count_table_stats select '4' as col_id, count (addr_key) as null_value_count where EML_ADDR_TXT  IS NULL </v>
      </c>
      <c r="BC15" s="16" t="str">
        <f t="shared" si="14"/>
        <v>insert into table db_custscience_interns.SUMMARY_of_db_venus_addr_dim_null_value_count_table_stats select col_id, null_value_count from db_custscience_interns.col_4_db_venus_addr_dim_null_value_count_table_stats ;</v>
      </c>
      <c r="BE15" s="212" t="s">
        <v>5858</v>
      </c>
      <c r="BF15" s="212">
        <v>12</v>
      </c>
      <c r="BG15" s="212">
        <v>90906507</v>
      </c>
      <c r="BI15" s="16" t="str">
        <f t="shared" si="15"/>
        <v>drop table db_custscience_interns.col_4_db_venus_addr_dim_null_value_count_table_stats ;</v>
      </c>
    </row>
    <row r="16" spans="1:65">
      <c r="A16" t="s">
        <v>5800</v>
      </c>
      <c r="B16" s="16" t="str">
        <f t="shared" si="0"/>
        <v>addr_ln1_txt        string                                  </v>
      </c>
      <c r="C16" s="20">
        <f t="shared" si="8"/>
        <v>14</v>
      </c>
      <c r="D16" s="20">
        <f t="shared" si="9"/>
        <v>16</v>
      </c>
      <c r="E16" s="20"/>
      <c r="F16" s="20"/>
      <c r="G16" s="16" t="str">
        <f t="shared" si="1"/>
        <v>ADDR_LN1_TXT </v>
      </c>
      <c r="H16" s="16" t="str">
        <f t="shared" si="2"/>
        <v>    string                                  </v>
      </c>
      <c r="I16" s="246">
        <v>5</v>
      </c>
      <c r="J16" s="260">
        <f t="shared" si="3"/>
        <v>52669164</v>
      </c>
      <c r="K16" s="260">
        <f t="shared" si="4"/>
        <v>3175</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db_custscience_interns.col_5_db_venus_addr_dim_distinct_values_table_stats (col_id int, distinct_values bigint) Row format delimited Fields terminated by '\t' Lines terminated by '\n'  Stored as textfile ;</v>
      </c>
      <c r="AL16" s="16" t="str">
        <f t="shared" si="11"/>
        <v>insert into table db_custscience_interns.col_5_db_venus_addr_dim_distinct_values_table_stats select '5' as col_id, count (distinct ADDR_LN1_TXT ) as distinct_values</v>
      </c>
      <c r="AO16" s="16" t="str">
        <f t="shared" si="6"/>
        <v>insert into table db_custscience_interns.SUMMARY_of_db_venus_addr_dim_distinct_values_table_stats select col_id, distinct_values from db_custscience_interns.col_5_db_venus_addr_dim_distinct_values_table_stats ;</v>
      </c>
      <c r="AQ16" s="212" t="s">
        <v>5859</v>
      </c>
      <c r="AR16" s="212">
        <v>13</v>
      </c>
      <c r="AS16" s="212">
        <v>157293</v>
      </c>
      <c r="AU16" s="16" t="str">
        <f t="shared" si="7"/>
        <v>drop table db_custscience_interns.col_5_db_venus_addr_dim_distinct_values_table_stats;</v>
      </c>
      <c r="AW16" s="16" t="str">
        <f t="shared" si="12"/>
        <v>create table db_custscience_interns.col_5_db_venus_addr_dim_null_value_count_table_stats (col_id int, null_value_count bigint) Row format delimited Fields terminated by '\t' Lines terminated by '\n'  Stored as textfile ;</v>
      </c>
      <c r="AZ16" s="16" t="str">
        <f t="shared" si="13"/>
        <v xml:space="preserve">insert into table db_custscience_interns.col_5_db_venus_addr_dim_null_value_count_table_stats select '5' as col_id, count (addr_key) as null_value_count where ADDR_LN1_TXT  IS NULL </v>
      </c>
      <c r="BC16" s="16" t="str">
        <f t="shared" si="14"/>
        <v>insert into table db_custscience_interns.SUMMARY_of_db_venus_addr_dim_null_value_count_table_stats select col_id, null_value_count from db_custscience_interns.col_5_db_venus_addr_dim_null_value_count_table_stats ;</v>
      </c>
      <c r="BE16" s="212" t="s">
        <v>5860</v>
      </c>
      <c r="BF16" s="212">
        <v>13</v>
      </c>
      <c r="BG16" s="212">
        <v>28258869</v>
      </c>
      <c r="BI16" s="16" t="str">
        <f t="shared" si="15"/>
        <v>drop table db_custscience_interns.col_5_db_venus_addr_dim_null_value_count_table_stats ;</v>
      </c>
    </row>
    <row r="17" spans="1:61">
      <c r="A17" t="s">
        <v>5803</v>
      </c>
      <c r="B17" s="16" t="str">
        <f t="shared" si="0"/>
        <v>addr_ln2_txt        string                                  </v>
      </c>
      <c r="C17" s="20">
        <f t="shared" si="8"/>
        <v>14</v>
      </c>
      <c r="D17" s="20">
        <f t="shared" si="9"/>
        <v>16</v>
      </c>
      <c r="E17" s="20"/>
      <c r="F17" s="20"/>
      <c r="G17" s="16" t="str">
        <f t="shared" si="1"/>
        <v>ADDR_LN2_TXT </v>
      </c>
      <c r="H17" s="16" t="str">
        <f t="shared" si="2"/>
        <v>    string                                  </v>
      </c>
      <c r="I17" s="246">
        <v>6</v>
      </c>
      <c r="J17" s="260">
        <f t="shared" si="3"/>
        <v>4146610</v>
      </c>
      <c r="K17" s="260">
        <f t="shared" si="4"/>
        <v>168994622</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db_custscience_interns.col_6_db_venus_addr_dim_distinct_values_table_stats (col_id int, distinct_values bigint) Row format delimited Fields terminated by '\t' Lines terminated by '\n'  Stored as textfile ;</v>
      </c>
      <c r="AL17" s="16" t="str">
        <f t="shared" si="11"/>
        <v>insert into table db_custscience_interns.col_6_db_venus_addr_dim_distinct_values_table_stats select '6' as col_id, count (distinct ADDR_LN2_TXT ) as distinct_values</v>
      </c>
      <c r="AO17" s="16" t="str">
        <f t="shared" si="6"/>
        <v>insert into table db_custscience_interns.SUMMARY_of_db_venus_addr_dim_distinct_values_table_stats select col_id, distinct_values from db_custscience_interns.col_6_db_venus_addr_dim_distinct_values_table_stats ;</v>
      </c>
      <c r="AQ17" s="212" t="s">
        <v>5861</v>
      </c>
      <c r="AR17" s="212">
        <v>14</v>
      </c>
      <c r="AS17" s="212">
        <v>171</v>
      </c>
      <c r="AU17" s="16" t="str">
        <f t="shared" si="7"/>
        <v>drop table db_custscience_interns.col_6_db_venus_addr_dim_distinct_values_table_stats;</v>
      </c>
      <c r="AW17" s="16" t="str">
        <f t="shared" si="12"/>
        <v>create table db_custscience_interns.col_6_db_venus_addr_dim_null_value_count_table_stats (col_id int, null_value_count bigint) Row format delimited Fields terminated by '\t' Lines terminated by '\n'  Stored as textfile ;</v>
      </c>
      <c r="AZ17" s="16" t="str">
        <f t="shared" si="13"/>
        <v xml:space="preserve">insert into table db_custscience_interns.col_6_db_venus_addr_dim_null_value_count_table_stats select '6' as col_id, count (addr_key) as null_value_count where ADDR_LN2_TXT  IS NULL </v>
      </c>
      <c r="BC17" s="16" t="str">
        <f t="shared" si="14"/>
        <v>insert into table db_custscience_interns.SUMMARY_of_db_venus_addr_dim_null_value_count_table_stats select col_id, null_value_count from db_custscience_interns.col_6_db_venus_addr_dim_null_value_count_table_stats ;</v>
      </c>
      <c r="BE17" s="212" t="s">
        <v>5862</v>
      </c>
      <c r="BF17" s="212">
        <v>14</v>
      </c>
      <c r="BG17" s="212">
        <v>28316537</v>
      </c>
      <c r="BI17" s="16" t="str">
        <f t="shared" si="15"/>
        <v>drop table db_custscience_interns.col_6_db_venus_addr_dim_null_value_count_table_stats ;</v>
      </c>
    </row>
    <row r="18" spans="1:61">
      <c r="A18" t="s">
        <v>5806</v>
      </c>
      <c r="B18" s="16" t="str">
        <f t="shared" si="0"/>
        <v>addr_ln3_txt        string                                  </v>
      </c>
      <c r="C18" s="20">
        <f t="shared" si="8"/>
        <v>14</v>
      </c>
      <c r="D18" s="20">
        <f t="shared" si="9"/>
        <v>16</v>
      </c>
      <c r="E18" s="20"/>
      <c r="F18" s="20"/>
      <c r="G18" s="16" t="str">
        <f t="shared" si="1"/>
        <v>ADDR_LN3_TXT </v>
      </c>
      <c r="H18" s="16" t="str">
        <f t="shared" si="2"/>
        <v>    string                                  </v>
      </c>
      <c r="I18" s="246">
        <v>7</v>
      </c>
      <c r="J18" s="260">
        <f t="shared" si="3"/>
        <v>260848</v>
      </c>
      <c r="K18" s="260">
        <f t="shared" si="4"/>
        <v>188573826</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db_custscience_interns.col_7_db_venus_addr_dim_distinct_values_table_stats (col_id int, distinct_values bigint) Row format delimited Fields terminated by '\t' Lines terminated by '\n'  Stored as textfile ;</v>
      </c>
      <c r="AL18" s="16" t="str">
        <f t="shared" si="11"/>
        <v>insert into table db_custscience_interns.col_7_db_venus_addr_dim_distinct_values_table_stats select '7' as col_id, count (distinct ADDR_LN3_TXT ) as distinct_values</v>
      </c>
      <c r="AO18" s="16" t="str">
        <f t="shared" si="6"/>
        <v>insert into table db_custscience_interns.SUMMARY_of_db_venus_addr_dim_distinct_values_table_stats select col_id, distinct_values from db_custscience_interns.col_7_db_venus_addr_dim_distinct_values_table_stats ;</v>
      </c>
      <c r="AQ18" s="212" t="s">
        <v>5863</v>
      </c>
      <c r="AR18" s="212">
        <v>15</v>
      </c>
      <c r="AS18" s="212">
        <v>22312531</v>
      </c>
      <c r="AU18" s="16" t="str">
        <f t="shared" si="7"/>
        <v>drop table db_custscience_interns.col_7_db_venus_addr_dim_distinct_values_table_stats;</v>
      </c>
      <c r="AW18" s="16" t="str">
        <f t="shared" si="12"/>
        <v>create table db_custscience_interns.col_7_db_venus_addr_dim_null_value_count_table_stats (col_id int, null_value_count bigint) Row format delimited Fields terminated by '\t' Lines terminated by '\n'  Stored as textfile ;</v>
      </c>
      <c r="AZ18" s="16" t="str">
        <f t="shared" si="13"/>
        <v xml:space="preserve">insert into table db_custscience_interns.col_7_db_venus_addr_dim_null_value_count_table_stats select '7' as col_id, count (addr_key) as null_value_count where ADDR_LN3_TXT  IS NULL </v>
      </c>
      <c r="BC18" s="16" t="str">
        <f t="shared" si="14"/>
        <v>insert into table db_custscience_interns.SUMMARY_of_db_venus_addr_dim_null_value_count_table_stats select col_id, null_value_count from db_custscience_interns.col_7_db_venus_addr_dim_null_value_count_table_stats ;</v>
      </c>
      <c r="BE18" s="212" t="s">
        <v>5864</v>
      </c>
      <c r="BF18" s="212">
        <v>15</v>
      </c>
      <c r="BG18" s="212">
        <v>28258869</v>
      </c>
      <c r="BI18" s="16" t="str">
        <f t="shared" si="15"/>
        <v>drop table db_custscience_interns.col_7_db_venus_addr_dim_null_value_count_table_stats ;</v>
      </c>
    </row>
    <row r="19" spans="1:61">
      <c r="A19" t="s">
        <v>5811</v>
      </c>
      <c r="B19" s="16" t="str">
        <f t="shared" si="0"/>
        <v>city_nm             string                                  </v>
      </c>
      <c r="C19" s="20">
        <f t="shared" si="8"/>
        <v>8</v>
      </c>
      <c r="D19" s="20">
        <f t="shared" si="9"/>
        <v>10</v>
      </c>
      <c r="E19" s="20"/>
      <c r="F19" s="20"/>
      <c r="G19" s="16" t="str">
        <f t="shared" si="1"/>
        <v>CITY_NM</v>
      </c>
      <c r="H19" s="16" t="str">
        <f t="shared" si="2"/>
        <v>          string                                  </v>
      </c>
      <c r="I19" s="246">
        <v>8</v>
      </c>
      <c r="J19" s="260">
        <f t="shared" si="3"/>
        <v>261011</v>
      </c>
      <c r="K19" s="260">
        <f t="shared" si="4"/>
        <v>2227</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db_custscience_interns.col_8_db_venus_addr_dim_distinct_values_table_stats (col_id int, distinct_values bigint) Row format delimited Fields terminated by '\t' Lines terminated by '\n'  Stored as textfile ;</v>
      </c>
      <c r="AL19" s="16" t="str">
        <f t="shared" si="11"/>
        <v>insert into table db_custscience_interns.col_8_db_venus_addr_dim_distinct_values_table_stats select '8' as col_id, count (distinct CITY_NM) as distinct_values</v>
      </c>
      <c r="AO19" s="16" t="str">
        <f t="shared" si="6"/>
        <v>insert into table db_custscience_interns.SUMMARY_of_db_venus_addr_dim_distinct_values_table_stats select col_id, distinct_values from db_custscience_interns.col_8_db_venus_addr_dim_distinct_values_table_stats ;</v>
      </c>
      <c r="AQ19" s="212" t="s">
        <v>5865</v>
      </c>
      <c r="AR19" s="212">
        <v>16</v>
      </c>
      <c r="AS19" s="212">
        <v>2135</v>
      </c>
      <c r="AU19" s="16" t="str">
        <f t="shared" si="7"/>
        <v>drop table db_custscience_interns.col_8_db_venus_addr_dim_distinct_values_table_stats;</v>
      </c>
      <c r="AW19" s="16" t="str">
        <f t="shared" si="12"/>
        <v>create table db_custscience_interns.col_8_db_venus_addr_dim_null_value_count_table_stats (col_id int, null_value_count bigint) Row format delimited Fields terminated by '\t' Lines terminated by '\n'  Stored as textfile ;</v>
      </c>
      <c r="AZ19" s="16" t="str">
        <f t="shared" si="13"/>
        <v xml:space="preserve">insert into table db_custscience_interns.col_8_db_venus_addr_dim_null_value_count_table_stats select '8' as col_id, count (addr_key) as null_value_count where CITY_NM IS NULL </v>
      </c>
      <c r="BC19" s="16" t="str">
        <f t="shared" si="14"/>
        <v>insert into table db_custscience_interns.SUMMARY_of_db_venus_addr_dim_null_value_count_table_stats select col_id, null_value_count from db_custscience_interns.col_8_db_venus_addr_dim_null_value_count_table_stats ;</v>
      </c>
      <c r="BE19" s="212" t="s">
        <v>5866</v>
      </c>
      <c r="BF19" s="212">
        <v>16</v>
      </c>
      <c r="BG19" s="212">
        <v>28644389</v>
      </c>
      <c r="BI19" s="16" t="str">
        <f t="shared" si="15"/>
        <v>drop table db_custscience_interns.col_8_db_venus_addr_dim_null_value_count_table_stats ;</v>
      </c>
    </row>
    <row r="20" spans="1:61">
      <c r="A20" t="s">
        <v>5814</v>
      </c>
      <c r="B20" s="16" t="str">
        <f t="shared" si="0"/>
        <v>st_prov_cd          string                                  </v>
      </c>
      <c r="C20" s="20">
        <f t="shared" si="8"/>
        <v>12</v>
      </c>
      <c r="D20" s="20">
        <f t="shared" si="9"/>
        <v>14</v>
      </c>
      <c r="E20" s="20"/>
      <c r="F20" s="20"/>
      <c r="G20" s="16" t="str">
        <f t="shared" si="1"/>
        <v>ST_PROV_CD </v>
      </c>
      <c r="H20" s="16" t="str">
        <f t="shared" si="2"/>
        <v>      string                                  </v>
      </c>
      <c r="I20" s="246">
        <v>9</v>
      </c>
      <c r="J20" s="260">
        <f t="shared" si="3"/>
        <v>164</v>
      </c>
      <c r="K20" s="260">
        <f t="shared" si="4"/>
        <v>6272791</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db_custscience_interns.col_9_db_venus_addr_dim_distinct_values_table_stats (col_id int, distinct_values bigint) Row format delimited Fields terminated by '\t' Lines terminated by '\n'  Stored as textfile ;</v>
      </c>
      <c r="AL20" s="16" t="str">
        <f t="shared" si="11"/>
        <v>insert into table db_custscience_interns.col_9_db_venus_addr_dim_distinct_values_table_stats select '9' as col_id, count (distinct ST_PROV_CD ) as distinct_values</v>
      </c>
      <c r="AO20" s="16" t="str">
        <f t="shared" si="6"/>
        <v>insert into table db_custscience_interns.SUMMARY_of_db_venus_addr_dim_distinct_values_table_stats select col_id, distinct_values from db_custscience_interns.col_9_db_venus_addr_dim_distinct_values_table_stats ;</v>
      </c>
      <c r="AQ20" s="212" t="s">
        <v>5867</v>
      </c>
      <c r="AR20" s="212">
        <v>17</v>
      </c>
      <c r="AS20" s="212">
        <v>31</v>
      </c>
      <c r="AU20" s="16" t="str">
        <f t="shared" si="7"/>
        <v>drop table db_custscience_interns.col_9_db_venus_addr_dim_distinct_values_table_stats;</v>
      </c>
      <c r="AW20" s="16" t="str">
        <f t="shared" si="12"/>
        <v>create table db_custscience_interns.col_9_db_venus_addr_dim_null_value_count_table_stats (col_id int, null_value_count bigint) Row format delimited Fields terminated by '\t' Lines terminated by '\n'  Stored as textfile ;</v>
      </c>
      <c r="AZ20" s="16" t="str">
        <f t="shared" si="13"/>
        <v xml:space="preserve">insert into table db_custscience_interns.col_9_db_venus_addr_dim_null_value_count_table_stats select '9' as col_id, count (addr_key) as null_value_count where ST_PROV_CD  IS NULL </v>
      </c>
      <c r="BC20" s="16" t="str">
        <f t="shared" si="14"/>
        <v>insert into table db_custscience_interns.SUMMARY_of_db_venus_addr_dim_null_value_count_table_stats select col_id, null_value_count from db_custscience_interns.col_9_db_venus_addr_dim_null_value_count_table_stats ;</v>
      </c>
      <c r="BE20" s="212" t="s">
        <v>5868</v>
      </c>
      <c r="BF20" s="212">
        <v>17</v>
      </c>
      <c r="BG20" s="212">
        <v>28274472</v>
      </c>
      <c r="BI20" s="16" t="str">
        <f t="shared" si="15"/>
        <v>drop table db_custscience_interns.col_9_db_venus_addr_dim_null_value_count_table_stats ;</v>
      </c>
    </row>
    <row r="21" spans="1:61">
      <c r="A21" t="s">
        <v>5869</v>
      </c>
      <c r="B21" s="16" t="str">
        <f t="shared" si="0"/>
        <v>pstl_cd             string                                  </v>
      </c>
      <c r="C21" s="20">
        <f t="shared" si="8"/>
        <v>8</v>
      </c>
      <c r="D21" s="20">
        <f t="shared" si="9"/>
        <v>10</v>
      </c>
      <c r="E21" s="20"/>
      <c r="F21" s="20"/>
      <c r="G21" s="16" t="str">
        <f t="shared" si="1"/>
        <v>PSTL_CD</v>
      </c>
      <c r="H21" s="16" t="str">
        <f t="shared" si="2"/>
        <v>          string                                  </v>
      </c>
      <c r="I21" s="246">
        <v>10</v>
      </c>
      <c r="J21" s="260">
        <f t="shared" si="3"/>
        <v>25095782</v>
      </c>
      <c r="K21" s="260">
        <f t="shared" si="4"/>
        <v>2392</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db_custscience_interns.col_10_db_venus_addr_dim_distinct_values_table_stats (col_id int, distinct_values bigint) Row format delimited Fields terminated by '\t' Lines terminated by '\n'  Stored as textfile ;</v>
      </c>
      <c r="AL21" s="16" t="str">
        <f t="shared" si="11"/>
        <v>insert into table db_custscience_interns.col_10_db_venus_addr_dim_distinct_values_table_stats select '10' as col_id, count (distinct PSTL_CD) as distinct_values</v>
      </c>
      <c r="AO21" s="16" t="str">
        <f t="shared" si="6"/>
        <v>insert into table db_custscience_interns.SUMMARY_of_db_venus_addr_dim_distinct_values_table_stats select col_id, distinct_values from db_custscience_interns.col_10_db_venus_addr_dim_distinct_values_table_stats ;</v>
      </c>
      <c r="AQ21" s="212" t="s">
        <v>5870</v>
      </c>
      <c r="AR21" s="212">
        <v>18</v>
      </c>
      <c r="AS21" s="212">
        <v>52234731</v>
      </c>
      <c r="AU21" s="16" t="str">
        <f t="shared" si="7"/>
        <v>drop table db_custscience_interns.col_10_db_venus_addr_dim_distinct_values_table_stats;</v>
      </c>
      <c r="AW21" s="16" t="str">
        <f t="shared" si="12"/>
        <v>create table db_custscience_interns.col_10_db_venus_addr_dim_null_value_count_table_stats (col_id int, null_value_count bigint) Row format delimited Fields terminated by '\t' Lines terminated by '\n'  Stored as textfile ;</v>
      </c>
      <c r="AZ21" s="16" t="str">
        <f t="shared" si="13"/>
        <v xml:space="preserve">insert into table db_custscience_interns.col_10_db_venus_addr_dim_null_value_count_table_stats select '10' as col_id, count (addr_key) as null_value_count where PSTL_CD IS NULL </v>
      </c>
      <c r="BC21" s="16" t="str">
        <f t="shared" si="14"/>
        <v>insert into table db_custscience_interns.SUMMARY_of_db_venus_addr_dim_null_value_count_table_stats select col_id, null_value_count from db_custscience_interns.col_10_db_venus_addr_dim_null_value_count_table_stats ;</v>
      </c>
      <c r="BE21" s="212" t="s">
        <v>5871</v>
      </c>
      <c r="BF21" s="212">
        <v>18</v>
      </c>
      <c r="BG21" s="212">
        <v>795967</v>
      </c>
      <c r="BI21" s="16" t="str">
        <f t="shared" si="15"/>
        <v>drop table db_custscience_interns.col_10_db_venus_addr_dim_null_value_count_table_stats ;</v>
      </c>
    </row>
    <row r="22" spans="1:61">
      <c r="A22" t="s">
        <v>5555</v>
      </c>
      <c r="B22" s="16" t="str">
        <f t="shared" si="0"/>
        <v>ctry_cd             string                                  </v>
      </c>
      <c r="C22" s="20">
        <f t="shared" si="8"/>
        <v>8</v>
      </c>
      <c r="D22" s="20">
        <f t="shared" si="9"/>
        <v>10</v>
      </c>
      <c r="E22" s="20"/>
      <c r="F22" s="20"/>
      <c r="G22" s="16" t="str">
        <f t="shared" si="1"/>
        <v>CTRY_CD</v>
      </c>
      <c r="H22" s="16" t="str">
        <f t="shared" si="2"/>
        <v>          string                                  </v>
      </c>
      <c r="I22" s="246">
        <v>11</v>
      </c>
      <c r="J22" s="260">
        <f t="shared" si="3"/>
        <v>32</v>
      </c>
      <c r="K22" s="260">
        <f t="shared" si="4"/>
        <v>6759</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db_custscience_interns.col_11_db_venus_addr_dim_distinct_values_table_stats (col_id int, distinct_values bigint) Row format delimited Fields terminated by '\t' Lines terminated by '\n'  Stored as textfile ;</v>
      </c>
      <c r="AL22" s="16" t="str">
        <f t="shared" si="11"/>
        <v>insert into table db_custscience_interns.col_11_db_venus_addr_dim_distinct_values_table_stats select '11' as col_id, count (distinct CTRY_CD) as distinct_values</v>
      </c>
      <c r="AO22" s="16" t="str">
        <f t="shared" si="6"/>
        <v>insert into table db_custscience_interns.SUMMARY_of_db_venus_addr_dim_distinct_values_table_stats select col_id, distinct_values from db_custscience_interns.col_11_db_venus_addr_dim_distinct_values_table_stats ;</v>
      </c>
      <c r="AQ22" s="212" t="s">
        <v>5872</v>
      </c>
      <c r="AR22" s="212">
        <v>19</v>
      </c>
      <c r="AS22" s="212">
        <v>95574261</v>
      </c>
      <c r="AU22" s="16" t="str">
        <f t="shared" si="7"/>
        <v>drop table db_custscience_interns.col_11_db_venus_addr_dim_distinct_values_table_stats;</v>
      </c>
      <c r="AW22" s="16" t="str">
        <f t="shared" si="12"/>
        <v>create table db_custscience_interns.col_11_db_venus_addr_dim_null_value_count_table_stats (col_id int, null_value_count bigint) Row format delimited Fields terminated by '\t' Lines terminated by '\n'  Stored as textfile ;</v>
      </c>
      <c r="AZ22" s="16" t="str">
        <f t="shared" si="13"/>
        <v xml:space="preserve">insert into table db_custscience_interns.col_11_db_venus_addr_dim_null_value_count_table_stats select '11' as col_id, count (addr_key) as null_value_count where CTRY_CD IS NULL </v>
      </c>
      <c r="BC22" s="16" t="str">
        <f t="shared" si="14"/>
        <v>insert into table db_custscience_interns.SUMMARY_of_db_venus_addr_dim_null_value_count_table_stats select col_id, null_value_count from db_custscience_interns.col_11_db_venus_addr_dim_null_value_count_table_stats ;</v>
      </c>
      <c r="BE22" s="212" t="s">
        <v>5873</v>
      </c>
      <c r="BF22" s="212">
        <v>19</v>
      </c>
      <c r="BG22" s="212">
        <v>54732671</v>
      </c>
      <c r="BI22" s="16" t="str">
        <f t="shared" si="15"/>
        <v>drop table db_custscience_interns.col_11_db_venus_addr_dim_null_value_count_table_stats ;</v>
      </c>
    </row>
    <row r="23" spans="1:61">
      <c r="A23" t="s">
        <v>5874</v>
      </c>
      <c r="B23" s="16" t="str">
        <f t="shared" si="0"/>
        <v>cnty_cd             string                                  </v>
      </c>
      <c r="C23" s="20">
        <f t="shared" si="8"/>
        <v>8</v>
      </c>
      <c r="D23" s="20">
        <f t="shared" si="9"/>
        <v>10</v>
      </c>
      <c r="E23" s="20"/>
      <c r="F23" s="20"/>
      <c r="G23" s="16" t="str">
        <f t="shared" si="1"/>
        <v>CNTY_CD</v>
      </c>
      <c r="H23" s="16" t="str">
        <f t="shared" si="2"/>
        <v>          string                                  </v>
      </c>
      <c r="I23" s="246">
        <v>12</v>
      </c>
      <c r="J23" s="260">
        <f t="shared" si="3"/>
        <v>3048</v>
      </c>
      <c r="K23" s="260">
        <f t="shared" si="4"/>
        <v>90906507</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db_custscience_interns.col_12_db_venus_addr_dim_distinct_values_table_stats (col_id int, distinct_values bigint) Row format delimited Fields terminated by '\t' Lines terminated by '\n'  Stored as textfile ;</v>
      </c>
      <c r="AL23" s="16" t="str">
        <f t="shared" si="11"/>
        <v>insert into table db_custscience_interns.col_12_db_venus_addr_dim_distinct_values_table_stats select '12' as col_id, count (distinct CNTY_CD) as distinct_values</v>
      </c>
      <c r="AO23" s="16" t="str">
        <f t="shared" si="6"/>
        <v>insert into table db_custscience_interns.SUMMARY_of_db_venus_addr_dim_distinct_values_table_stats select col_id, distinct_values from db_custscience_interns.col_12_db_venus_addr_dim_distinct_values_table_stats ;</v>
      </c>
      <c r="AQ23" s="212" t="s">
        <v>5875</v>
      </c>
      <c r="AR23" s="212">
        <v>20</v>
      </c>
      <c r="AS23" s="212">
        <v>3</v>
      </c>
      <c r="AU23" s="16" t="str">
        <f t="shared" si="7"/>
        <v>drop table db_custscience_interns.col_12_db_venus_addr_dim_distinct_values_table_stats;</v>
      </c>
      <c r="AW23" s="16" t="str">
        <f t="shared" si="12"/>
        <v>create table db_custscience_interns.col_12_db_venus_addr_dim_null_value_count_table_stats (col_id int, null_value_count bigint) Row format delimited Fields terminated by '\t' Lines terminated by '\n'  Stored as textfile ;</v>
      </c>
      <c r="AZ23" s="16" t="str">
        <f t="shared" si="13"/>
        <v xml:space="preserve">insert into table db_custscience_interns.col_12_db_venus_addr_dim_null_value_count_table_stats select '12' as col_id, count (addr_key) as null_value_count where CNTY_CD IS NULL </v>
      </c>
      <c r="BC23" s="16" t="str">
        <f t="shared" si="14"/>
        <v>insert into table db_custscience_interns.SUMMARY_of_db_venus_addr_dim_null_value_count_table_stats select col_id, null_value_count from db_custscience_interns.col_12_db_venus_addr_dim_null_value_count_table_stats ;</v>
      </c>
      <c r="BE23" s="212" t="s">
        <v>5876</v>
      </c>
      <c r="BF23" s="212">
        <v>20</v>
      </c>
      <c r="BG23" s="212">
        <v>54732670</v>
      </c>
      <c r="BI23" s="16" t="str">
        <f t="shared" si="15"/>
        <v>drop table db_custscience_interns.col_12_db_venus_addr_dim_null_value_count_table_stats ;</v>
      </c>
    </row>
    <row r="24" spans="1:61">
      <c r="A24" t="s">
        <v>5877</v>
      </c>
      <c r="B24" s="16" t="str">
        <f t="shared" si="0"/>
        <v>tax_shp_city_nm     string                                  </v>
      </c>
      <c r="C24" s="20">
        <f t="shared" si="8"/>
        <v>16</v>
      </c>
      <c r="D24" s="20">
        <f t="shared" si="9"/>
        <v>18</v>
      </c>
      <c r="E24" s="20"/>
      <c r="G24" s="16" t="str">
        <f t="shared" si="1"/>
        <v>TAX_SHP_CITY_NM</v>
      </c>
      <c r="H24" s="16" t="str">
        <f t="shared" si="2"/>
        <v>  string                                  </v>
      </c>
      <c r="I24" s="246">
        <v>13</v>
      </c>
      <c r="J24" s="260">
        <f t="shared" si="3"/>
        <v>157293</v>
      </c>
      <c r="K24" s="260">
        <f t="shared" si="4"/>
        <v>28258869</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db_custscience_interns.col_13_db_venus_addr_dim_distinct_values_table_stats (col_id int, distinct_values bigint) Row format delimited Fields terminated by '\t' Lines terminated by '\n'  Stored as textfile ;</v>
      </c>
      <c r="AL24" s="16" t="str">
        <f t="shared" si="11"/>
        <v>insert into table db_custscience_interns.col_13_db_venus_addr_dim_distinct_values_table_stats select '13' as col_id, count (distinct TAX_SHP_CITY_NM) as distinct_values</v>
      </c>
      <c r="AO24" s="16" t="str">
        <f t="shared" si="6"/>
        <v>insert into table db_custscience_interns.SUMMARY_of_db_venus_addr_dim_distinct_values_table_stats select col_id, distinct_values from db_custscience_interns.col_13_db_venus_addr_dim_distinct_values_table_stats ;</v>
      </c>
      <c r="AQ24" s="212" t="s">
        <v>5878</v>
      </c>
      <c r="AR24" s="212">
        <v>3</v>
      </c>
      <c r="AS24" s="212">
        <v>3049864</v>
      </c>
      <c r="AU24" s="16" t="str">
        <f t="shared" si="7"/>
        <v>drop table db_custscience_interns.col_13_db_venus_addr_dim_distinct_values_table_stats;</v>
      </c>
      <c r="AW24" s="16" t="str">
        <f t="shared" si="12"/>
        <v>create table db_custscience_interns.col_13_db_venus_addr_dim_null_value_count_table_stats (col_id int, null_value_count bigint) Row format delimited Fields terminated by '\t' Lines terminated by '\n'  Stored as textfile ;</v>
      </c>
      <c r="AZ24" s="16" t="str">
        <f t="shared" si="13"/>
        <v xml:space="preserve">insert into table db_custscience_interns.col_13_db_venus_addr_dim_null_value_count_table_stats select '13' as col_id, count (addr_key) as null_value_count where TAX_SHP_CITY_NM IS NULL </v>
      </c>
      <c r="BC24" s="16" t="str">
        <f t="shared" si="14"/>
        <v>insert into table db_custscience_interns.SUMMARY_of_db_venus_addr_dim_null_value_count_table_stats select col_id, null_value_count from db_custscience_interns.col_13_db_venus_addr_dim_null_value_count_table_stats ;</v>
      </c>
      <c r="BE24" s="212" t="s">
        <v>5879</v>
      </c>
      <c r="BF24" s="212">
        <v>3</v>
      </c>
      <c r="BG24" s="212">
        <v>354</v>
      </c>
      <c r="BI24" s="16" t="str">
        <f t="shared" si="15"/>
        <v>drop table db_custscience_interns.col_13_db_venus_addr_dim_null_value_count_table_stats ;</v>
      </c>
    </row>
    <row r="25" spans="1:61">
      <c r="A25" t="s">
        <v>5880</v>
      </c>
      <c r="B25" s="16" t="str">
        <f t="shared" si="0"/>
        <v>tax_shp_st_cd       string                                  </v>
      </c>
      <c r="C25" s="20">
        <f t="shared" si="8"/>
        <v>14</v>
      </c>
      <c r="D25" s="20">
        <f t="shared" si="9"/>
        <v>16</v>
      </c>
      <c r="E25" s="20"/>
      <c r="G25" s="16" t="str">
        <f t="shared" si="1"/>
        <v>TAX_SHP_ST_CD</v>
      </c>
      <c r="H25" s="16" t="str">
        <f t="shared" si="2"/>
        <v>    string                                  </v>
      </c>
      <c r="I25" s="246">
        <v>14</v>
      </c>
      <c r="J25" s="260">
        <f t="shared" si="3"/>
        <v>171</v>
      </c>
      <c r="K25" s="260">
        <f t="shared" si="4"/>
        <v>28316537</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db_custscience_interns.col_14_db_venus_addr_dim_distinct_values_table_stats (col_id int, distinct_values bigint) Row format delimited Fields terminated by '\t' Lines terminated by '\n'  Stored as textfile ;</v>
      </c>
      <c r="AL25" s="16" t="str">
        <f t="shared" si="11"/>
        <v>insert into table db_custscience_interns.col_14_db_venus_addr_dim_distinct_values_table_stats select '14' as col_id, count (distinct TAX_SHP_ST_CD) as distinct_values</v>
      </c>
      <c r="AO25" s="16" t="str">
        <f t="shared" si="6"/>
        <v>insert into table db_custscience_interns.SUMMARY_of_db_venus_addr_dim_distinct_values_table_stats select col_id, distinct_values from db_custscience_interns.col_14_db_venus_addr_dim_distinct_values_table_stats ;</v>
      </c>
      <c r="AQ25" s="212" t="s">
        <v>5881</v>
      </c>
      <c r="AR25" s="212">
        <v>21</v>
      </c>
      <c r="AS25" s="212">
        <v>9622</v>
      </c>
      <c r="AU25" s="16" t="str">
        <f t="shared" si="7"/>
        <v>drop table db_custscience_interns.col_14_db_venus_addr_dim_distinct_values_table_stats;</v>
      </c>
      <c r="AW25" s="16" t="str">
        <f t="shared" si="12"/>
        <v>create table db_custscience_interns.col_14_db_venus_addr_dim_null_value_count_table_stats (col_id int, null_value_count bigint) Row format delimited Fields terminated by '\t' Lines terminated by '\n'  Stored as textfile ;</v>
      </c>
      <c r="AZ25" s="16" t="str">
        <f t="shared" si="13"/>
        <v xml:space="preserve">insert into table db_custscience_interns.col_14_db_venus_addr_dim_null_value_count_table_stats select '14' as col_id, count (addr_key) as null_value_count where TAX_SHP_ST_CD IS NULL </v>
      </c>
      <c r="BC25" s="16" t="str">
        <f t="shared" si="14"/>
        <v>insert into table db_custscience_interns.SUMMARY_of_db_venus_addr_dim_null_value_count_table_stats select col_id, null_value_count from db_custscience_interns.col_14_db_venus_addr_dim_null_value_count_table_stats ;</v>
      </c>
      <c r="BE25" s="212" t="s">
        <v>5573</v>
      </c>
      <c r="BF25" s="212">
        <v>21</v>
      </c>
      <c r="BG25" s="212">
        <v>0</v>
      </c>
      <c r="BI25" s="16" t="str">
        <f t="shared" si="15"/>
        <v>drop table db_custscience_interns.col_14_db_venus_addr_dim_null_value_count_table_stats ;</v>
      </c>
    </row>
    <row r="26" spans="1:61">
      <c r="A26" t="s">
        <v>5882</v>
      </c>
      <c r="B26" s="16" t="str">
        <f t="shared" si="0"/>
        <v>tax_shp_pstl_cd     string                                  </v>
      </c>
      <c r="C26" s="20">
        <f t="shared" si="8"/>
        <v>16</v>
      </c>
      <c r="D26" s="20">
        <f t="shared" si="9"/>
        <v>18</v>
      </c>
      <c r="E26" s="20"/>
      <c r="G26" s="16" t="str">
        <f t="shared" si="1"/>
        <v>TAX_SHP_PSTL_CD</v>
      </c>
      <c r="H26" s="16" t="str">
        <f t="shared" si="2"/>
        <v>  string                                  </v>
      </c>
      <c r="I26" s="246">
        <v>15</v>
      </c>
      <c r="J26" s="260">
        <f t="shared" si="3"/>
        <v>22312531</v>
      </c>
      <c r="K26" s="260">
        <f t="shared" si="4"/>
        <v>28258869</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db_custscience_interns.col_15_db_venus_addr_dim_distinct_values_table_stats (col_id int, distinct_values bigint) Row format delimited Fields terminated by '\t' Lines terminated by '\n'  Stored as textfile ;</v>
      </c>
      <c r="AL26" s="16" t="str">
        <f t="shared" si="11"/>
        <v>insert into table db_custscience_interns.col_15_db_venus_addr_dim_distinct_values_table_stats select '15' as col_id, count (distinct TAX_SHP_PSTL_CD) as distinct_values</v>
      </c>
      <c r="AO26" s="16" t="str">
        <f t="shared" si="6"/>
        <v>insert into table db_custscience_interns.SUMMARY_of_db_venus_addr_dim_distinct_values_table_stats select col_id, distinct_values from db_custscience_interns.col_15_db_venus_addr_dim_distinct_values_table_stats ;</v>
      </c>
      <c r="AQ26" s="212" t="s">
        <v>5883</v>
      </c>
      <c r="AR26" s="212">
        <v>22</v>
      </c>
      <c r="AS26" s="212">
        <v>2</v>
      </c>
      <c r="AU26" s="16" t="str">
        <f t="shared" si="7"/>
        <v>drop table db_custscience_interns.col_15_db_venus_addr_dim_distinct_values_table_stats;</v>
      </c>
      <c r="AW26" s="16" t="str">
        <f t="shared" si="12"/>
        <v>create table db_custscience_interns.col_15_db_venus_addr_dim_null_value_count_table_stats (col_id int, null_value_count bigint) Row format delimited Fields terminated by '\t' Lines terminated by '\n'  Stored as textfile ;</v>
      </c>
      <c r="AZ26" s="16" t="str">
        <f t="shared" si="13"/>
        <v xml:space="preserve">insert into table db_custscience_interns.col_15_db_venus_addr_dim_null_value_count_table_stats select '15' as col_id, count (addr_key) as null_value_count where TAX_SHP_PSTL_CD IS NULL </v>
      </c>
      <c r="BC26" s="16" t="str">
        <f t="shared" si="14"/>
        <v>insert into table db_custscience_interns.SUMMARY_of_db_venus_addr_dim_null_value_count_table_stats select col_id, null_value_count from db_custscience_interns.col_15_db_venus_addr_dim_null_value_count_table_stats ;</v>
      </c>
      <c r="BE26" s="212" t="s">
        <v>5576</v>
      </c>
      <c r="BF26" s="212">
        <v>22</v>
      </c>
      <c r="BG26" s="212">
        <v>0</v>
      </c>
      <c r="BI26" s="16" t="str">
        <f t="shared" si="15"/>
        <v>drop table db_custscience_interns.col_15_db_venus_addr_dim_null_value_count_table_stats ;</v>
      </c>
    </row>
    <row r="27" spans="1:61">
      <c r="A27" t="s">
        <v>5884</v>
      </c>
      <c r="B27" s="16" t="str">
        <f t="shared" si="0"/>
        <v>tax_shp_county_nm   string                                  </v>
      </c>
      <c r="C27" s="20">
        <f t="shared" si="8"/>
        <v>18</v>
      </c>
      <c r="D27" s="20">
        <f t="shared" si="9"/>
        <v>20</v>
      </c>
      <c r="E27" s="20"/>
      <c r="G27" s="16" t="str">
        <f t="shared" si="1"/>
        <v>TAX_SHP_COUNTY_NM</v>
      </c>
      <c r="H27" s="16" t="str">
        <f t="shared" si="2"/>
        <v>string                                  </v>
      </c>
      <c r="I27" s="246">
        <v>16</v>
      </c>
      <c r="J27" s="260">
        <f t="shared" si="3"/>
        <v>2135</v>
      </c>
      <c r="K27" s="260">
        <f t="shared" si="4"/>
        <v>28644389</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db_custscience_interns.col_16_db_venus_addr_dim_distinct_values_table_stats (col_id int, distinct_values bigint) Row format delimited Fields terminated by '\t' Lines terminated by '\n'  Stored as textfile ;</v>
      </c>
      <c r="AL27" s="16" t="str">
        <f t="shared" si="11"/>
        <v>insert into table db_custscience_interns.col_16_db_venus_addr_dim_distinct_values_table_stats select '16' as col_id, count (distinct TAX_SHP_COUNTY_NM) as distinct_values</v>
      </c>
      <c r="AO27" s="16" t="str">
        <f t="shared" si="6"/>
        <v>insert into table db_custscience_interns.SUMMARY_of_db_venus_addr_dim_distinct_values_table_stats select col_id, distinct_values from db_custscience_interns.col_16_db_venus_addr_dim_distinct_values_table_stats ;</v>
      </c>
      <c r="AQ27" s="212" t="s">
        <v>5885</v>
      </c>
      <c r="AR27" s="212">
        <v>23</v>
      </c>
      <c r="AS27" s="212">
        <v>57707444</v>
      </c>
      <c r="AU27" s="16" t="str">
        <f t="shared" si="7"/>
        <v>drop table db_custscience_interns.col_16_db_venus_addr_dim_distinct_values_table_stats;</v>
      </c>
      <c r="AW27" s="16" t="str">
        <f t="shared" si="12"/>
        <v>create table db_custscience_interns.col_16_db_venus_addr_dim_null_value_count_table_stats (col_id int, null_value_count bigint) Row format delimited Fields terminated by '\t' Lines terminated by '\n'  Stored as textfile ;</v>
      </c>
      <c r="AZ27" s="16" t="str">
        <f t="shared" si="13"/>
        <v xml:space="preserve">insert into table db_custscience_interns.col_16_db_venus_addr_dim_null_value_count_table_stats select '16' as col_id, count (addr_key) as null_value_count where TAX_SHP_COUNTY_NM IS NULL </v>
      </c>
      <c r="BC27" s="16" t="str">
        <f t="shared" si="14"/>
        <v>insert into table db_custscience_interns.SUMMARY_of_db_venus_addr_dim_null_value_count_table_stats select col_id, null_value_count from db_custscience_interns.col_16_db_venus_addr_dim_null_value_count_table_stats ;</v>
      </c>
      <c r="BE27" s="212" t="s">
        <v>5580</v>
      </c>
      <c r="BF27" s="212">
        <v>23</v>
      </c>
      <c r="BG27" s="212">
        <v>0</v>
      </c>
      <c r="BI27" s="16" t="str">
        <f t="shared" si="15"/>
        <v>drop table db_custscience_interns.col_16_db_venus_addr_dim_null_value_count_table_stats ;</v>
      </c>
    </row>
    <row r="28" spans="1:61">
      <c r="A28" t="s">
        <v>5886</v>
      </c>
      <c r="B28" s="16" t="str">
        <f t="shared" si="0"/>
        <v>tax_shp_ctry_nm     string                                  </v>
      </c>
      <c r="C28" s="20">
        <f t="shared" si="8"/>
        <v>16</v>
      </c>
      <c r="D28" s="20">
        <f t="shared" si="9"/>
        <v>18</v>
      </c>
      <c r="E28" s="20"/>
      <c r="G28" s="16" t="str">
        <f t="shared" si="1"/>
        <v>TAX_SHP_CTRY_NM</v>
      </c>
      <c r="H28" s="16" t="str">
        <f t="shared" si="2"/>
        <v>  string                                  </v>
      </c>
      <c r="I28" s="246">
        <v>17</v>
      </c>
      <c r="J28" s="260">
        <f t="shared" si="3"/>
        <v>31</v>
      </c>
      <c r="K28" s="260">
        <f t="shared" si="4"/>
        <v>28274472</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db_custscience_interns.col_17_db_venus_addr_dim_distinct_values_table_stats (col_id int, distinct_values bigint) Row format delimited Fields terminated by '\t' Lines terminated by '\n'  Stored as textfile ;</v>
      </c>
      <c r="AL28" s="16" t="str">
        <f t="shared" si="11"/>
        <v>insert into table db_custscience_interns.col_17_db_venus_addr_dim_distinct_values_table_stats select '17' as col_id, count (distinct TAX_SHP_CTRY_NM) as distinct_values</v>
      </c>
      <c r="AO28" s="16" t="str">
        <f t="shared" si="6"/>
        <v>insert into table db_custscience_interns.SUMMARY_of_db_venus_addr_dim_distinct_values_table_stats select col_id, distinct_values from db_custscience_interns.col_17_db_venus_addr_dim_distinct_values_table_stats ;</v>
      </c>
      <c r="AQ28" s="212" t="s">
        <v>5582</v>
      </c>
      <c r="AR28" s="212">
        <v>24</v>
      </c>
      <c r="AS28" s="212">
        <v>0</v>
      </c>
      <c r="AU28" s="16" t="str">
        <f t="shared" si="7"/>
        <v>drop table db_custscience_interns.col_17_db_venus_addr_dim_distinct_values_table_stats;</v>
      </c>
      <c r="AW28" s="16" t="str">
        <f t="shared" si="12"/>
        <v>create table db_custscience_interns.col_17_db_venus_addr_dim_null_value_count_table_stats (col_id int, null_value_count bigint) Row format delimited Fields terminated by '\t' Lines terminated by '\n'  Stored as textfile ;</v>
      </c>
      <c r="AZ28" s="16" t="str">
        <f t="shared" si="13"/>
        <v xml:space="preserve">insert into table db_custscience_interns.col_17_db_venus_addr_dim_null_value_count_table_stats select '17' as col_id, count (addr_key) as null_value_count where TAX_SHP_CTRY_NM IS NULL </v>
      </c>
      <c r="BC28" s="16" t="str">
        <f t="shared" si="14"/>
        <v>insert into table db_custscience_interns.SUMMARY_of_db_venus_addr_dim_null_value_count_table_stats select col_id, null_value_count from db_custscience_interns.col_17_db_venus_addr_dim_null_value_count_table_stats ;</v>
      </c>
      <c r="BE28" s="212" t="s">
        <v>5887</v>
      </c>
      <c r="BF28" s="212">
        <v>24</v>
      </c>
      <c r="BG28" s="212">
        <v>190282589</v>
      </c>
      <c r="BI28" s="16" t="str">
        <f t="shared" si="15"/>
        <v>drop table db_custscience_interns.col_17_db_venus_addr_dim_null_value_count_table_stats ;</v>
      </c>
    </row>
    <row r="29" spans="1:61">
      <c r="A29" t="s">
        <v>5888</v>
      </c>
      <c r="B29" s="16" t="str">
        <f t="shared" si="0"/>
        <v>phn_nbr_txt         string                                  </v>
      </c>
      <c r="C29" s="20">
        <f t="shared" si="8"/>
        <v>12</v>
      </c>
      <c r="D29" s="20">
        <f t="shared" si="9"/>
        <v>14</v>
      </c>
      <c r="E29" s="20"/>
      <c r="G29" s="16" t="str">
        <f t="shared" si="1"/>
        <v>PHN_NBR_TXT</v>
      </c>
      <c r="H29" s="16" t="str">
        <f t="shared" si="2"/>
        <v>      string                                  </v>
      </c>
      <c r="I29" s="246">
        <v>18</v>
      </c>
      <c r="J29" s="260">
        <f t="shared" si="3"/>
        <v>52234731</v>
      </c>
      <c r="K29" s="260">
        <f t="shared" si="4"/>
        <v>795967</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db_custscience_interns.col_18_db_venus_addr_dim_distinct_values_table_stats (col_id int, distinct_values bigint) Row format delimited Fields terminated by '\t' Lines terminated by '\n'  Stored as textfile ;</v>
      </c>
      <c r="AL29" s="16" t="str">
        <f t="shared" si="11"/>
        <v>insert into table db_custscience_interns.col_18_db_venus_addr_dim_distinct_values_table_stats select '18' as col_id, count (distinct PHN_NBR_TXT) as distinct_values</v>
      </c>
      <c r="AO29" s="16" t="str">
        <f t="shared" si="6"/>
        <v>insert into table db_custscience_interns.SUMMARY_of_db_venus_addr_dim_distinct_values_table_stats select col_id, distinct_values from db_custscience_interns.col_18_db_venus_addr_dim_distinct_values_table_stats ;</v>
      </c>
      <c r="AQ29" s="212" t="s">
        <v>5889</v>
      </c>
      <c r="AR29" s="212">
        <v>25</v>
      </c>
      <c r="AS29" s="212">
        <v>149</v>
      </c>
      <c r="AU29" s="16" t="str">
        <f t="shared" si="7"/>
        <v>drop table db_custscience_interns.col_18_db_venus_addr_dim_distinct_values_table_stats;</v>
      </c>
      <c r="AW29" s="16" t="str">
        <f t="shared" si="12"/>
        <v>create table db_custscience_interns.col_18_db_venus_addr_dim_null_value_count_table_stats (col_id int, null_value_count bigint) Row format delimited Fields terminated by '\t' Lines terminated by '\n'  Stored as textfile ;</v>
      </c>
      <c r="AZ29" s="16" t="str">
        <f t="shared" si="13"/>
        <v xml:space="preserve">insert into table db_custscience_interns.col_18_db_venus_addr_dim_null_value_count_table_stats select '18' as col_id, count (addr_key) as null_value_count where PHN_NBR_TXT IS NULL </v>
      </c>
      <c r="BC29" s="16" t="str">
        <f t="shared" si="14"/>
        <v>insert into table db_custscience_interns.SUMMARY_of_db_venus_addr_dim_null_value_count_table_stats select col_id, null_value_count from db_custscience_interns.col_18_db_venus_addr_dim_null_value_count_table_stats ;</v>
      </c>
      <c r="BE29" s="212" t="s">
        <v>5890</v>
      </c>
      <c r="BF29" s="212">
        <v>25</v>
      </c>
      <c r="BG29" s="212">
        <v>144628918</v>
      </c>
      <c r="BI29" s="16" t="str">
        <f t="shared" si="15"/>
        <v>drop table db_custscience_interns.col_18_db_venus_addr_dim_null_value_count_table_stats ;</v>
      </c>
    </row>
    <row r="30" spans="1:61">
      <c r="A30" t="s">
        <v>5891</v>
      </c>
      <c r="B30" s="16" t="str">
        <f t="shared" si="0"/>
        <v>oms_prsn_info_key   string                                  </v>
      </c>
      <c r="C30" s="20">
        <f t="shared" si="8"/>
        <v>18</v>
      </c>
      <c r="D30" s="20">
        <f t="shared" si="9"/>
        <v>20</v>
      </c>
      <c r="E30" s="20"/>
      <c r="G30" s="16" t="str">
        <f t="shared" si="1"/>
        <v>OMS_PRSN_INFO_KEY</v>
      </c>
      <c r="H30" s="16" t="str">
        <f t="shared" si="2"/>
        <v>string                                  </v>
      </c>
      <c r="I30" s="246">
        <v>19</v>
      </c>
      <c r="J30" s="260">
        <f t="shared" si="3"/>
        <v>95574261</v>
      </c>
      <c r="K30" s="260">
        <f t="shared" si="4"/>
        <v>54732671</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db_custscience_interns.col_19_db_venus_addr_dim_distinct_values_table_stats (col_id int, distinct_values bigint) Row format delimited Fields terminated by '\t' Lines terminated by '\n'  Stored as textfile ;</v>
      </c>
      <c r="AL30" s="16" t="str">
        <f t="shared" si="11"/>
        <v>insert into table db_custscience_interns.col_19_db_venus_addr_dim_distinct_values_table_stats select '19' as col_id, count (distinct OMS_PRSN_INFO_KEY) as distinct_values</v>
      </c>
      <c r="AO30" s="16" t="str">
        <f t="shared" si="6"/>
        <v>insert into table db_custscience_interns.SUMMARY_of_db_venus_addr_dim_distinct_values_table_stats select col_id, distinct_values from db_custscience_interns.col_19_db_venus_addr_dim_distinct_values_table_stats ;</v>
      </c>
      <c r="AQ30" s="212" t="s">
        <v>5892</v>
      </c>
      <c r="AR30" s="212">
        <v>26</v>
      </c>
      <c r="AS30" s="212">
        <v>58</v>
      </c>
      <c r="AU30" s="16" t="str">
        <f t="shared" si="7"/>
        <v>drop table db_custscience_interns.col_19_db_venus_addr_dim_distinct_values_table_stats;</v>
      </c>
      <c r="AW30" s="16" t="str">
        <f t="shared" si="12"/>
        <v>create table db_custscience_interns.col_19_db_venus_addr_dim_null_value_count_table_stats (col_id int, null_value_count bigint) Row format delimited Fields terminated by '\t' Lines terminated by '\n'  Stored as textfile ;</v>
      </c>
      <c r="AZ30" s="16" t="str">
        <f t="shared" si="13"/>
        <v xml:space="preserve">insert into table db_custscience_interns.col_19_db_venus_addr_dim_null_value_count_table_stats select '19' as col_id, count (addr_key) as null_value_count where OMS_PRSN_INFO_KEY IS NULL </v>
      </c>
      <c r="BC30" s="16" t="str">
        <f t="shared" si="14"/>
        <v>insert into table db_custscience_interns.SUMMARY_of_db_venus_addr_dim_null_value_count_table_stats select col_id, null_value_count from db_custscience_interns.col_19_db_venus_addr_dim_null_value_count_table_stats ;</v>
      </c>
      <c r="BE30" s="212" t="s">
        <v>5893</v>
      </c>
      <c r="BF30" s="212">
        <v>26</v>
      </c>
      <c r="BG30" s="212">
        <v>135569858</v>
      </c>
      <c r="BI30" s="16" t="str">
        <f t="shared" si="15"/>
        <v>drop table db_custscience_interns.col_19_db_venus_addr_dim_null_value_count_table_stats ;</v>
      </c>
    </row>
    <row r="31" spans="1:61">
      <c r="A31" t="s">
        <v>5894</v>
      </c>
      <c r="B31" s="16" t="str">
        <f t="shared" si="0"/>
        <v>addr_type           string                                  </v>
      </c>
      <c r="C31" s="20">
        <f t="shared" si="8"/>
        <v>10</v>
      </c>
      <c r="D31" s="20">
        <f t="shared" si="9"/>
        <v>12</v>
      </c>
      <c r="E31" s="20"/>
      <c r="G31" s="16" t="str">
        <f t="shared" si="1"/>
        <v>ADDR_TYPE</v>
      </c>
      <c r="H31" s="16" t="str">
        <f t="shared" si="2"/>
        <v>        string                                  </v>
      </c>
      <c r="I31" s="246">
        <v>20</v>
      </c>
      <c r="J31" s="260">
        <f t="shared" si="3"/>
        <v>3</v>
      </c>
      <c r="K31" s="260">
        <f t="shared" si="4"/>
        <v>54732670</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db_custscience_interns.col_20_db_venus_addr_dim_distinct_values_table_stats (col_id int, distinct_values bigint) Row format delimited Fields terminated by '\t' Lines terminated by '\n'  Stored as textfile ;</v>
      </c>
      <c r="AL31" s="16" t="str">
        <f t="shared" si="11"/>
        <v>insert into table db_custscience_interns.col_20_db_venus_addr_dim_distinct_values_table_stats select '20' as col_id, count (distinct ADDR_TYPE) as distinct_values</v>
      </c>
      <c r="AO31" s="16" t="str">
        <f t="shared" si="6"/>
        <v>insert into table db_custscience_interns.SUMMARY_of_db_venus_addr_dim_distinct_values_table_stats select col_id, distinct_values from db_custscience_interns.col_20_db_venus_addr_dim_distinct_values_table_stats ;</v>
      </c>
      <c r="AQ31" s="212" t="s">
        <v>5703</v>
      </c>
      <c r="AR31" s="212">
        <v>27</v>
      </c>
      <c r="AS31" s="212">
        <v>0</v>
      </c>
      <c r="AU31" s="16" t="str">
        <f t="shared" si="7"/>
        <v>drop table db_custscience_interns.col_20_db_venus_addr_dim_distinct_values_table_stats;</v>
      </c>
      <c r="AW31" s="16" t="str">
        <f t="shared" si="12"/>
        <v>create table db_custscience_interns.col_20_db_venus_addr_dim_null_value_count_table_stats (col_id int, null_value_count bigint) Row format delimited Fields terminated by '\t' Lines terminated by '\n'  Stored as textfile ;</v>
      </c>
      <c r="AZ31" s="16" t="str">
        <f t="shared" si="13"/>
        <v xml:space="preserve">insert into table db_custscience_interns.col_20_db_venus_addr_dim_null_value_count_table_stats select '20' as col_id, count (addr_key) as null_value_count where ADDR_TYPE IS NULL </v>
      </c>
      <c r="BC31" s="16" t="str">
        <f t="shared" si="14"/>
        <v>insert into table db_custscience_interns.SUMMARY_of_db_venus_addr_dim_null_value_count_table_stats select col_id, null_value_count from db_custscience_interns.col_20_db_venus_addr_dim_null_value_count_table_stats ;</v>
      </c>
      <c r="BE31" s="212" t="s">
        <v>5895</v>
      </c>
      <c r="BF31" s="212">
        <v>27</v>
      </c>
      <c r="BG31" s="212">
        <v>190282589</v>
      </c>
      <c r="BI31" s="16" t="str">
        <f t="shared" si="15"/>
        <v>drop table db_custscience_interns.col_20_db_venus_addr_dim_null_value_count_table_stats ;</v>
      </c>
    </row>
    <row r="32" spans="1:61">
      <c r="A32" t="s">
        <v>5896</v>
      </c>
      <c r="B32" s="16" t="str">
        <f t="shared" si="0"/>
        <v>btch_key            int                                     </v>
      </c>
      <c r="C32" s="20">
        <f t="shared" si="8"/>
        <v>10</v>
      </c>
      <c r="D32" s="20">
        <f t="shared" si="9"/>
        <v>12</v>
      </c>
      <c r="E32" s="20"/>
      <c r="G32" s="16" t="str">
        <f t="shared" si="1"/>
        <v>BTCH_KEY </v>
      </c>
      <c r="H32" s="16" t="str">
        <f t="shared" si="2"/>
        <v>        int                                     </v>
      </c>
      <c r="I32" s="246">
        <v>21</v>
      </c>
      <c r="J32" s="260">
        <f t="shared" si="3"/>
        <v>9622</v>
      </c>
      <c r="K32" s="260">
        <f t="shared" si="4"/>
        <v>0</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db_custscience_interns.col_21_db_venus_addr_dim_distinct_values_table_stats (col_id int, distinct_values bigint) Row format delimited Fields terminated by '\t' Lines terminated by '\n'  Stored as textfile ;</v>
      </c>
      <c r="AL32" s="16" t="str">
        <f t="shared" si="11"/>
        <v>insert into table db_custscience_interns.col_21_db_venus_addr_dim_distinct_values_table_stats select '21' as col_id, count (distinct BTCH_KEY ) as distinct_values</v>
      </c>
      <c r="AO32" s="16" t="str">
        <f t="shared" si="6"/>
        <v>insert into table db_custscience_interns.SUMMARY_of_db_venus_addr_dim_distinct_values_table_stats select col_id, distinct_values from db_custscience_interns.col_21_db_venus_addr_dim_distinct_values_table_stats ;</v>
      </c>
      <c r="AQ32" s="212" t="s">
        <v>5897</v>
      </c>
      <c r="AR32" s="212">
        <v>28</v>
      </c>
      <c r="AS32" s="212">
        <v>0</v>
      </c>
      <c r="AU32" s="16" t="str">
        <f t="shared" si="7"/>
        <v>drop table db_custscience_interns.col_21_db_venus_addr_dim_distinct_values_table_stats;</v>
      </c>
      <c r="AW32" s="16" t="str">
        <f t="shared" si="12"/>
        <v>create table db_custscience_interns.col_21_db_venus_addr_dim_null_value_count_table_stats (col_id int, null_value_count bigint) Row format delimited Fields terminated by '\t' Lines terminated by '\n'  Stored as textfile ;</v>
      </c>
      <c r="AZ32" s="16" t="str">
        <f t="shared" si="13"/>
        <v xml:space="preserve">insert into table db_custscience_interns.col_21_db_venus_addr_dim_null_value_count_table_stats select '21' as col_id, count (addr_key) as null_value_count where BTCH_KEY  IS NULL </v>
      </c>
      <c r="BC32" s="16" t="str">
        <f t="shared" si="14"/>
        <v>insert into table db_custscience_interns.SUMMARY_of_db_venus_addr_dim_null_value_count_table_stats select col_id, null_value_count from db_custscience_interns.col_21_db_venus_addr_dim_null_value_count_table_stats ;</v>
      </c>
      <c r="BE32" s="212" t="s">
        <v>5898</v>
      </c>
      <c r="BF32" s="212">
        <v>28</v>
      </c>
      <c r="BG32" s="212">
        <v>190282589</v>
      </c>
      <c r="BI32" s="16" t="str">
        <f t="shared" si="15"/>
        <v>drop table db_custscience_interns.col_21_db_venus_addr_dim_null_value_count_table_stats ;</v>
      </c>
    </row>
    <row r="33" spans="1:61">
      <c r="A33" t="s">
        <v>5899</v>
      </c>
      <c r="B33" s="16" t="str">
        <f t="shared" si="0"/>
        <v>btch_opr            string                                  </v>
      </c>
      <c r="C33" s="20">
        <f t="shared" si="8"/>
        <v>10</v>
      </c>
      <c r="D33" s="20">
        <f t="shared" si="9"/>
        <v>12</v>
      </c>
      <c r="E33" s="20"/>
      <c r="G33" s="16" t="str">
        <f t="shared" si="1"/>
        <v>BTCH_OPR </v>
      </c>
      <c r="H33" s="16" t="str">
        <f t="shared" si="2"/>
        <v>        string                                  </v>
      </c>
      <c r="I33" s="246">
        <v>22</v>
      </c>
      <c r="J33" s="260">
        <f t="shared" si="3"/>
        <v>2</v>
      </c>
      <c r="K33" s="260">
        <f t="shared" si="4"/>
        <v>0</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db_custscience_interns.col_22_db_venus_addr_dim_distinct_values_table_stats (col_id int, distinct_values bigint) Row format delimited Fields terminated by '\t' Lines terminated by '\n'  Stored as textfile ;</v>
      </c>
      <c r="AL33" s="16" t="str">
        <f t="shared" si="11"/>
        <v>insert into table db_custscience_interns.col_22_db_venus_addr_dim_distinct_values_table_stats select '22' as col_id, count (distinct BTCH_OPR ) as distinct_values</v>
      </c>
      <c r="AO33" s="16" t="str">
        <f t="shared" si="6"/>
        <v>insert into table db_custscience_interns.SUMMARY_of_db_venus_addr_dim_distinct_values_table_stats select col_id, distinct_values from db_custscience_interns.col_22_db_venus_addr_dim_distinct_values_table_stats ;</v>
      </c>
      <c r="AQ33" s="212" t="s">
        <v>5900</v>
      </c>
      <c r="AR33" s="212">
        <v>29</v>
      </c>
      <c r="AS33" s="212">
        <v>29235326</v>
      </c>
      <c r="AU33" s="16" t="str">
        <f t="shared" si="7"/>
        <v>drop table db_custscience_interns.col_22_db_venus_addr_dim_distinct_values_table_stats;</v>
      </c>
      <c r="AW33" s="16" t="str">
        <f t="shared" si="12"/>
        <v>create table db_custscience_interns.col_22_db_venus_addr_dim_null_value_count_table_stats (col_id int, null_value_count bigint) Row format delimited Fields terminated by '\t' Lines terminated by '\n'  Stored as textfile ;</v>
      </c>
      <c r="AZ33" s="16" t="str">
        <f t="shared" si="13"/>
        <v xml:space="preserve">insert into table db_custscience_interns.col_22_db_venus_addr_dim_null_value_count_table_stats select '22' as col_id, count (addr_key) as null_value_count where BTCH_OPR  IS NULL </v>
      </c>
      <c r="BC33" s="16" t="str">
        <f t="shared" si="14"/>
        <v>insert into table db_custscience_interns.SUMMARY_of_db_venus_addr_dim_null_value_count_table_stats select col_id, null_value_count from db_custscience_interns.col_22_db_venus_addr_dim_null_value_count_table_stats ;</v>
      </c>
      <c r="BE33" s="212" t="s">
        <v>5901</v>
      </c>
      <c r="BF33" s="212">
        <v>29</v>
      </c>
      <c r="BG33" s="212">
        <v>135942037</v>
      </c>
      <c r="BI33" s="16" t="str">
        <f t="shared" si="15"/>
        <v>drop table db_custscience_interns.col_22_db_venus_addr_dim_null_value_count_table_stats ;</v>
      </c>
    </row>
    <row r="34" spans="1:61">
      <c r="A34" t="s">
        <v>5902</v>
      </c>
      <c r="B34" s="16" t="str">
        <f t="shared" si="0"/>
        <v>lst_upd_or_crt_dttm string                                  </v>
      </c>
      <c r="C34" s="20">
        <f t="shared" si="8"/>
        <v>20</v>
      </c>
      <c r="D34" s="20">
        <f t="shared" si="9"/>
        <v>27</v>
      </c>
      <c r="E34" s="20"/>
      <c r="G34" s="16" t="str">
        <f t="shared" si="1"/>
        <v>LST_UPD_OR_CRT_DTTM</v>
      </c>
      <c r="H34" s="16" t="str">
        <f t="shared" si="2"/>
        <v>string                                  </v>
      </c>
      <c r="I34" s="246">
        <v>23</v>
      </c>
      <c r="J34" s="260">
        <f t="shared" si="3"/>
        <v>57707444</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db_custscience_interns.col_23_db_venus_addr_dim_distinct_values_table_stats (col_id int, distinct_values bigint) Row format delimited Fields terminated by '\t' Lines terminated by '\n'  Stored as textfile ;</v>
      </c>
      <c r="AL34" s="16" t="str">
        <f t="shared" si="11"/>
        <v>insert into table db_custscience_interns.col_23_db_venus_addr_dim_distinct_values_table_stats select '23' as col_id, count (distinct LST_UPD_OR_CRT_DTTM) as distinct_values</v>
      </c>
      <c r="AO34" s="16" t="str">
        <f t="shared" si="6"/>
        <v>insert into table db_custscience_interns.SUMMARY_of_db_venus_addr_dim_distinct_values_table_stats select col_id, distinct_values from db_custscience_interns.col_23_db_venus_addr_dim_distinct_values_table_stats ;</v>
      </c>
      <c r="AQ34" s="212" t="s">
        <v>5903</v>
      </c>
      <c r="AR34" s="212">
        <v>30</v>
      </c>
      <c r="AS34" s="212">
        <v>1</v>
      </c>
      <c r="AU34" s="16" t="str">
        <f t="shared" si="7"/>
        <v>drop table db_custscience_interns.col_23_db_venus_addr_dim_distinct_values_table_stats;</v>
      </c>
      <c r="AW34" s="16" t="str">
        <f t="shared" si="12"/>
        <v>create table db_custscience_interns.col_23_db_venus_addr_dim_null_value_count_table_stats (col_id int, null_value_count bigint) Row format delimited Fields terminated by '\t' Lines terminated by '\n'  Stored as textfile ;</v>
      </c>
      <c r="AZ34" s="16" t="str">
        <f t="shared" si="13"/>
        <v xml:space="preserve">insert into table db_custscience_interns.col_23_db_venus_addr_dim_null_value_count_table_stats select '23' as col_id, count (addr_key) as null_value_count where LST_UPD_OR_CRT_DTTM IS NULL </v>
      </c>
      <c r="BC34" s="16" t="str">
        <f t="shared" si="14"/>
        <v>insert into table db_custscience_interns.SUMMARY_of_db_venus_addr_dim_null_value_count_table_stats select col_id, null_value_count from db_custscience_interns.col_23_db_venus_addr_dim_null_value_count_table_stats ;</v>
      </c>
      <c r="BE34" s="212" t="s">
        <v>5904</v>
      </c>
      <c r="BF34" s="212">
        <v>30</v>
      </c>
      <c r="BG34" s="212">
        <v>135549919</v>
      </c>
      <c r="BI34" s="16" t="str">
        <f t="shared" si="15"/>
        <v>drop table db_custscience_interns.col_23_db_venus_addr_dim_null_value_count_table_stats ;</v>
      </c>
    </row>
    <row r="35" spans="1:61">
      <c r="A35" t="s">
        <v>5809</v>
      </c>
      <c r="B35" s="16" t="str">
        <f t="shared" si="0"/>
        <v>addr_ln4_txt        string                                  </v>
      </c>
      <c r="C35" s="20">
        <f t="shared" si="8"/>
        <v>14</v>
      </c>
      <c r="D35" s="20">
        <f t="shared" si="9"/>
        <v>16</v>
      </c>
      <c r="E35" s="20"/>
      <c r="G35" s="16" t="str">
        <f t="shared" si="1"/>
        <v>ADDR_LN4_TXT </v>
      </c>
      <c r="H35" s="16" t="str">
        <f t="shared" si="2"/>
        <v>    string                                  </v>
      </c>
      <c r="I35" s="246">
        <v>24</v>
      </c>
      <c r="J35" s="260">
        <f t="shared" si="3"/>
        <v>0</v>
      </c>
      <c r="K35" s="260">
        <f t="shared" si="4"/>
        <v>190282589</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db_custscience_interns.col_24_db_venus_addr_dim_distinct_values_table_stats (col_id int, distinct_values bigint) Row format delimited Fields terminated by '\t' Lines terminated by '\n'  Stored as textfile ;</v>
      </c>
      <c r="AL35" s="16" t="str">
        <f t="shared" si="11"/>
        <v>insert into table db_custscience_interns.col_24_db_venus_addr_dim_distinct_values_table_stats select '24' as col_id, count (distinct ADDR_LN4_TXT ) as distinct_values</v>
      </c>
      <c r="AO35" s="16" t="str">
        <f t="shared" si="6"/>
        <v>insert into table db_custscience_interns.SUMMARY_of_db_venus_addr_dim_distinct_values_table_stats select col_id, distinct_values from db_custscience_interns.col_24_db_venus_addr_dim_distinct_values_table_stats ;</v>
      </c>
      <c r="AQ35" s="212" t="s">
        <v>5905</v>
      </c>
      <c r="AR35" s="212">
        <v>4</v>
      </c>
      <c r="AS35" s="212">
        <v>50525687</v>
      </c>
      <c r="AU35" s="16" t="str">
        <f t="shared" si="7"/>
        <v>drop table db_custscience_interns.col_24_db_venus_addr_dim_distinct_values_table_stats;</v>
      </c>
      <c r="AW35" s="16" t="str">
        <f t="shared" si="12"/>
        <v>create table db_custscience_interns.col_24_db_venus_addr_dim_null_value_count_table_stats (col_id int, null_value_count bigint) Row format delimited Fields terminated by '\t' Lines terminated by '\n'  Stored as textfile ;</v>
      </c>
      <c r="AZ35" s="16" t="str">
        <f t="shared" si="13"/>
        <v xml:space="preserve">insert into table db_custscience_interns.col_24_db_venus_addr_dim_null_value_count_table_stats select '24' as col_id, count (addr_key) as null_value_count where ADDR_LN4_TXT  IS NULL </v>
      </c>
      <c r="BC35" s="16" t="str">
        <f t="shared" si="14"/>
        <v>insert into table db_custscience_interns.SUMMARY_of_db_venus_addr_dim_null_value_count_table_stats select col_id, null_value_count from db_custscience_interns.col_24_db_venus_addr_dim_null_value_count_table_stats ;</v>
      </c>
      <c r="BE35" s="212" t="s">
        <v>5906</v>
      </c>
      <c r="BF35" s="212">
        <v>4</v>
      </c>
      <c r="BG35" s="212">
        <v>746389</v>
      </c>
      <c r="BI35" s="16" t="str">
        <f t="shared" si="15"/>
        <v>drop table db_custscience_interns.col_24_db_venus_addr_dim_null_value_count_table_stats ;</v>
      </c>
    </row>
    <row r="36" spans="1:61">
      <c r="A36" t="s">
        <v>5907</v>
      </c>
      <c r="B36" s="16" t="str">
        <f t="shared" si="0"/>
        <v>st_prov_nm          string                                  </v>
      </c>
      <c r="C36" s="20">
        <f t="shared" si="8"/>
        <v>12</v>
      </c>
      <c r="D36" s="20">
        <f t="shared" si="9"/>
        <v>14</v>
      </c>
      <c r="E36" s="20"/>
      <c r="G36" s="16" t="str">
        <f t="shared" si="1"/>
        <v>ST_PROV_NM </v>
      </c>
      <c r="H36" s="16" t="str">
        <f t="shared" si="2"/>
        <v>      string                                  </v>
      </c>
      <c r="I36" s="246">
        <v>25</v>
      </c>
      <c r="J36" s="260">
        <f t="shared" si="3"/>
        <v>149</v>
      </c>
      <c r="K36" s="260">
        <f t="shared" si="4"/>
        <v>144628918</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db_custscience_interns.col_25_db_venus_addr_dim_distinct_values_table_stats (col_id int, distinct_values bigint) Row format delimited Fields terminated by '\t' Lines terminated by '\n'  Stored as textfile ;</v>
      </c>
      <c r="AL36" s="16" t="str">
        <f t="shared" si="11"/>
        <v>insert into table db_custscience_interns.col_25_db_venus_addr_dim_distinct_values_table_stats select '25' as col_id, count (distinct ST_PROV_NM ) as distinct_values</v>
      </c>
      <c r="AO36" s="16" t="str">
        <f t="shared" si="6"/>
        <v>insert into table db_custscience_interns.SUMMARY_of_db_venus_addr_dim_distinct_values_table_stats select col_id, distinct_values from db_custscience_interns.col_25_db_venus_addr_dim_distinct_values_table_stats ;</v>
      </c>
      <c r="AQ36" s="212" t="s">
        <v>5908</v>
      </c>
      <c r="AR36" s="212">
        <v>31</v>
      </c>
      <c r="AS36" s="212">
        <v>155</v>
      </c>
      <c r="AU36" s="16" t="str">
        <f t="shared" si="7"/>
        <v>drop table db_custscience_interns.col_25_db_venus_addr_dim_distinct_values_table_stats;</v>
      </c>
      <c r="AW36" s="16" t="str">
        <f t="shared" si="12"/>
        <v>create table db_custscience_interns.col_25_db_venus_addr_dim_null_value_count_table_stats (col_id int, null_value_count bigint) Row format delimited Fields terminated by '\t' Lines terminated by '\n'  Stored as textfile ;</v>
      </c>
      <c r="AZ36" s="16" t="str">
        <f t="shared" si="13"/>
        <v xml:space="preserve">insert into table db_custscience_interns.col_25_db_venus_addr_dim_null_value_count_table_stats select '25' as col_id, count (addr_key) as null_value_count where ST_PROV_NM  IS NULL </v>
      </c>
      <c r="BC36" s="16" t="str">
        <f t="shared" si="14"/>
        <v>insert into table db_custscience_interns.SUMMARY_of_db_venus_addr_dim_null_value_count_table_stats select col_id, null_value_count from db_custscience_interns.col_25_db_venus_addr_dim_null_value_count_table_stats ;</v>
      </c>
      <c r="BE36" s="212" t="s">
        <v>5909</v>
      </c>
      <c r="BF36" s="212">
        <v>31</v>
      </c>
      <c r="BG36" s="212">
        <v>0</v>
      </c>
      <c r="BI36" s="16" t="str">
        <f t="shared" si="15"/>
        <v>drop table db_custscience_interns.col_25_db_venus_addr_dim_null_value_count_table_stats ;</v>
      </c>
    </row>
    <row r="37" spans="1:61">
      <c r="A37" t="s">
        <v>5910</v>
      </c>
      <c r="B37" s="16" t="str">
        <f t="shared" si="0"/>
        <v>ctry_nm             string                                  </v>
      </c>
      <c r="C37" s="20">
        <f t="shared" si="8"/>
        <v>8</v>
      </c>
      <c r="D37" s="20">
        <f t="shared" si="9"/>
        <v>10</v>
      </c>
      <c r="E37" s="20"/>
      <c r="G37" s="16" t="str">
        <f t="shared" si="1"/>
        <v>CTRY_NM</v>
      </c>
      <c r="H37" s="16" t="str">
        <f t="shared" si="2"/>
        <v>          string                                  </v>
      </c>
      <c r="I37" s="246">
        <v>26</v>
      </c>
      <c r="J37" s="260">
        <f t="shared" si="3"/>
        <v>58</v>
      </c>
      <c r="K37" s="260">
        <f t="shared" si="4"/>
        <v>135569858</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db_custscience_interns.col_26_db_venus_addr_dim_distinct_values_table_stats (col_id int, distinct_values bigint) Row format delimited Fields terminated by '\t' Lines terminated by '\n'  Stored as textfile ;</v>
      </c>
      <c r="AL37" s="16" t="str">
        <f t="shared" si="11"/>
        <v>insert into table db_custscience_interns.col_26_db_venus_addr_dim_distinct_values_table_stats select '26' as col_id, count (distinct CTRY_NM) as distinct_values</v>
      </c>
      <c r="AO37" s="16" t="str">
        <f t="shared" si="6"/>
        <v>insert into table db_custscience_interns.SUMMARY_of_db_venus_addr_dim_distinct_values_table_stats select col_id, distinct_values from db_custscience_interns.col_26_db_venus_addr_dim_distinct_values_table_stats ;</v>
      </c>
      <c r="AQ37" s="212" t="s">
        <v>5911</v>
      </c>
      <c r="AR37" s="212">
        <v>32</v>
      </c>
      <c r="AS37" s="212">
        <v>155</v>
      </c>
      <c r="AU37" s="16" t="str">
        <f t="shared" si="7"/>
        <v>drop table db_custscience_interns.col_26_db_venus_addr_dim_distinct_values_table_stats;</v>
      </c>
      <c r="AW37" s="16" t="str">
        <f t="shared" si="12"/>
        <v>create table db_custscience_interns.col_26_db_venus_addr_dim_null_value_count_table_stats (col_id int, null_value_count bigint) Row format delimited Fields terminated by '\t' Lines terminated by '\n'  Stored as textfile ;</v>
      </c>
      <c r="AZ37" s="16" t="str">
        <f t="shared" si="13"/>
        <v xml:space="preserve">insert into table db_custscience_interns.col_26_db_venus_addr_dim_null_value_count_table_stats select '26' as col_id, count (addr_key) as null_value_count where CTRY_NM IS NULL </v>
      </c>
      <c r="BC37" s="16" t="str">
        <f t="shared" si="14"/>
        <v>insert into table db_custscience_interns.SUMMARY_of_db_venus_addr_dim_null_value_count_table_stats select col_id, null_value_count from db_custscience_interns.col_26_db_venus_addr_dim_null_value_count_table_stats ;</v>
      </c>
      <c r="BE37" s="212" t="s">
        <v>5912</v>
      </c>
      <c r="BF37" s="212">
        <v>32</v>
      </c>
      <c r="BG37" s="212">
        <v>0</v>
      </c>
      <c r="BI37" s="16" t="str">
        <f t="shared" si="15"/>
        <v>drop table db_custscience_interns.col_26_db_venus_addr_dim_null_value_count_table_stats ;</v>
      </c>
    </row>
    <row r="38" spans="1:61">
      <c r="A38" t="s">
        <v>5913</v>
      </c>
      <c r="B38" s="16" t="str">
        <f t="shared" si="0"/>
        <v>evng_phn            string                                  </v>
      </c>
      <c r="C38" s="20">
        <f t="shared" si="8"/>
        <v>10</v>
      </c>
      <c r="D38" s="20">
        <f t="shared" si="9"/>
        <v>12</v>
      </c>
      <c r="E38" s="20"/>
      <c r="G38" s="16" t="str">
        <f t="shared" si="1"/>
        <v>EVNG_PHN </v>
      </c>
      <c r="H38" s="16" t="str">
        <f t="shared" si="2"/>
        <v>        string                                  </v>
      </c>
      <c r="I38" s="246">
        <v>27</v>
      </c>
      <c r="J38" s="260">
        <f t="shared" si="3"/>
        <v>0</v>
      </c>
      <c r="K38" s="260">
        <f t="shared" si="4"/>
        <v>190282589</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db_custscience_interns.col_27_db_venus_addr_dim_distinct_values_table_stats (col_id int, distinct_values bigint) Row format delimited Fields terminated by '\t' Lines terminated by '\n'  Stored as textfile ;</v>
      </c>
      <c r="AL38" s="16" t="str">
        <f t="shared" si="11"/>
        <v>insert into table db_custscience_interns.col_27_db_venus_addr_dim_distinct_values_table_stats select '27' as col_id, count (distinct EVNG_PHN ) as distinct_values</v>
      </c>
      <c r="AO38" s="16" t="str">
        <f t="shared" si="6"/>
        <v>insert into table db_custscience_interns.SUMMARY_of_db_venus_addr_dim_distinct_values_table_stats select col_id, distinct_values from db_custscience_interns.col_27_db_venus_addr_dim_distinct_values_table_stats ;</v>
      </c>
      <c r="AQ38" s="212" t="s">
        <v>4846</v>
      </c>
      <c r="AR38" s="212">
        <v>33</v>
      </c>
      <c r="AS38" s="212">
        <v>2</v>
      </c>
      <c r="AU38" s="16" t="str">
        <f t="shared" si="7"/>
        <v>drop table db_custscience_interns.col_27_db_venus_addr_dim_distinct_values_table_stats;</v>
      </c>
      <c r="AW38" s="16" t="str">
        <f t="shared" si="12"/>
        <v>create table db_custscience_interns.col_27_db_venus_addr_dim_null_value_count_table_stats (col_id int, null_value_count bigint) Row format delimited Fields terminated by '\t' Lines terminated by '\n'  Stored as textfile ;</v>
      </c>
      <c r="AZ38" s="16" t="str">
        <f t="shared" si="13"/>
        <v xml:space="preserve">insert into table db_custscience_interns.col_27_db_venus_addr_dim_null_value_count_table_stats select '27' as col_id, count (addr_key) as null_value_count where EVNG_PHN  IS NULL </v>
      </c>
      <c r="BC38" s="16" t="str">
        <f t="shared" si="14"/>
        <v>insert into table db_custscience_interns.SUMMARY_of_db_venus_addr_dim_null_value_count_table_stats select col_id, null_value_count from db_custscience_interns.col_27_db_venus_addr_dim_null_value_count_table_stats ;</v>
      </c>
      <c r="BE38" s="212" t="s">
        <v>5914</v>
      </c>
      <c r="BF38" s="212">
        <v>33</v>
      </c>
      <c r="BG38" s="212">
        <v>0</v>
      </c>
      <c r="BI38" s="16" t="str">
        <f t="shared" si="15"/>
        <v>drop table db_custscience_interns.col_27_db_venus_addr_dim_null_value_count_table_stats ;</v>
      </c>
    </row>
    <row r="39" spans="1:61">
      <c r="A39" t="s">
        <v>5915</v>
      </c>
      <c r="B39" s="16" t="str">
        <f t="shared" si="0"/>
        <v>mob_phn             string                                  </v>
      </c>
      <c r="C39" s="20">
        <f t="shared" si="8"/>
        <v>8</v>
      </c>
      <c r="D39" s="20">
        <f t="shared" si="9"/>
        <v>10</v>
      </c>
      <c r="E39" s="20"/>
      <c r="G39" s="16" t="str">
        <f t="shared" si="1"/>
        <v>MOB_PHN</v>
      </c>
      <c r="H39" s="16" t="str">
        <f t="shared" si="2"/>
        <v>          string                                  </v>
      </c>
      <c r="I39" s="246">
        <v>28</v>
      </c>
      <c r="J39" s="260">
        <f t="shared" si="3"/>
        <v>0</v>
      </c>
      <c r="K39" s="260">
        <f t="shared" si="4"/>
        <v>190282589</v>
      </c>
      <c r="N39" s="169" t="s">
        <v>112</v>
      </c>
      <c r="O39" s="169" t="s">
        <v>112</v>
      </c>
      <c r="P39" s="169" t="s">
        <v>112</v>
      </c>
      <c r="R39" s="164"/>
      <c r="S39" s="164"/>
      <c r="T39" s="164"/>
      <c r="U39" s="164"/>
      <c r="V39" s="164"/>
      <c r="W39" s="164"/>
      <c r="X39" s="164"/>
      <c r="Y39" s="164"/>
      <c r="Z39" s="164"/>
      <c r="AA39" s="164"/>
      <c r="AB39" s="164"/>
      <c r="AC39" s="164"/>
      <c r="AD39" s="164"/>
      <c r="AE39" s="164"/>
      <c r="AF39" s="164"/>
      <c r="AG39" s="164"/>
      <c r="AH39" s="197" t="str">
        <f t="shared" si="10"/>
        <v>col_28</v>
      </c>
      <c r="AI39" s="196" t="str">
        <f t="shared" si="5"/>
        <v>create table db_custscience_interns.col_28_db_venus_addr_dim_distinct_values_table_stats (col_id int, distinct_values bigint) Row format delimited Fields terminated by '\t' Lines terminated by '\n'  Stored as textfile ;</v>
      </c>
      <c r="AL39" s="16" t="str">
        <f t="shared" si="11"/>
        <v>insert into table db_custscience_interns.col_28_db_venus_addr_dim_distinct_values_table_stats select '28' as col_id, count (distinct MOB_PHN) as distinct_values</v>
      </c>
      <c r="AO39" s="16" t="str">
        <f t="shared" si="6"/>
        <v>insert into table db_custscience_interns.SUMMARY_of_db_venus_addr_dim_distinct_values_table_stats select col_id, distinct_values from db_custscience_interns.col_28_db_venus_addr_dim_distinct_values_table_stats ;</v>
      </c>
      <c r="AQ39" s="212" t="s">
        <v>5916</v>
      </c>
      <c r="AR39" s="212">
        <v>34</v>
      </c>
      <c r="AS39" s="212">
        <v>351</v>
      </c>
      <c r="AU39" s="16" t="str">
        <f t="shared" si="7"/>
        <v>drop table db_custscience_interns.col_28_db_venus_addr_dim_distinct_values_table_stats;</v>
      </c>
      <c r="AW39" s="16" t="str">
        <f t="shared" si="12"/>
        <v>create table db_custscience_interns.col_28_db_venus_addr_dim_null_value_count_table_stats (col_id int, null_value_count bigint) Row format delimited Fields terminated by '\t' Lines terminated by '\n'  Stored as textfile ;</v>
      </c>
      <c r="AZ39" s="16" t="str">
        <f t="shared" si="13"/>
        <v xml:space="preserve">insert into table db_custscience_interns.col_28_db_venus_addr_dim_null_value_count_table_stats select '28' as col_id, count (addr_key) as null_value_count where MOB_PHN IS NULL </v>
      </c>
      <c r="BC39" s="16" t="str">
        <f t="shared" si="14"/>
        <v>insert into table db_custscience_interns.SUMMARY_of_db_venus_addr_dim_null_value_count_table_stats select col_id, null_value_count from db_custscience_interns.col_28_db_venus_addr_dim_null_value_count_table_stats ;</v>
      </c>
      <c r="BE39" s="212" t="s">
        <v>5917</v>
      </c>
      <c r="BF39" s="212">
        <v>34</v>
      </c>
      <c r="BG39" s="212">
        <v>0</v>
      </c>
      <c r="BI39" s="16" t="str">
        <f t="shared" si="15"/>
        <v>drop table db_custscience_interns.col_28_db_venus_addr_dim_null_value_count_table_stats ;</v>
      </c>
    </row>
    <row r="40" spans="1:61">
      <c r="A40" t="s">
        <v>5918</v>
      </c>
      <c r="B40" s="16" t="str">
        <f t="shared" si="0"/>
        <v>phn                 string                                  </v>
      </c>
      <c r="C40" s="20">
        <f t="shared" si="8"/>
        <v>4</v>
      </c>
      <c r="D40" s="20">
        <f t="shared" si="9"/>
        <v>6</v>
      </c>
      <c r="E40" s="20"/>
      <c r="G40" s="16" t="str">
        <f t="shared" si="1"/>
        <v>PHN</v>
      </c>
      <c r="H40" s="16" t="str">
        <f t="shared" si="2"/>
        <v>              string                                  </v>
      </c>
      <c r="I40" s="246">
        <v>29</v>
      </c>
      <c r="J40" s="260">
        <f t="shared" si="3"/>
        <v>29235326</v>
      </c>
      <c r="K40" s="260">
        <f t="shared" si="4"/>
        <v>135942037</v>
      </c>
      <c r="N40" s="169" t="s">
        <v>112</v>
      </c>
      <c r="O40" s="169" t="s">
        <v>112</v>
      </c>
      <c r="P40" s="169" t="s">
        <v>112</v>
      </c>
      <c r="R40" s="164"/>
      <c r="S40" s="164"/>
      <c r="T40" s="164"/>
      <c r="U40" s="164"/>
      <c r="V40" s="164"/>
      <c r="W40" s="164"/>
      <c r="X40" s="164"/>
      <c r="Y40" s="164"/>
      <c r="Z40" s="164"/>
      <c r="AA40" s="164"/>
      <c r="AB40" s="164"/>
      <c r="AC40" s="164"/>
      <c r="AD40" s="164"/>
      <c r="AE40" s="164"/>
      <c r="AF40" s="164"/>
      <c r="AG40" s="164"/>
      <c r="AH40" s="197" t="str">
        <f t="shared" si="10"/>
        <v>col_29</v>
      </c>
      <c r="AI40" s="196" t="str">
        <f t="shared" si="5"/>
        <v>create table db_custscience_interns.col_29_db_venus_addr_dim_distinct_values_table_stats (col_id int, distinct_values bigint) Row format delimited Fields terminated by '\t' Lines terminated by '\n'  Stored as textfile ;</v>
      </c>
      <c r="AL40" s="16" t="str">
        <f t="shared" si="11"/>
        <v>insert into table db_custscience_interns.col_29_db_venus_addr_dim_distinct_values_table_stats select '29' as col_id, count (distinct PHN) as distinct_values</v>
      </c>
      <c r="AO40" s="16" t="str">
        <f t="shared" si="6"/>
        <v>insert into table db_custscience_interns.SUMMARY_of_db_venus_addr_dim_distinct_values_table_stats select col_id, distinct_values from db_custscience_interns.col_29_db_venus_addr_dim_distinct_values_table_stats ;</v>
      </c>
      <c r="AQ40" s="212" t="s">
        <v>5919</v>
      </c>
      <c r="AR40" s="212">
        <v>5</v>
      </c>
      <c r="AS40" s="212">
        <v>52669164</v>
      </c>
      <c r="AU40" s="16" t="str">
        <f t="shared" si="7"/>
        <v>drop table db_custscience_interns.col_29_db_venus_addr_dim_distinct_values_table_stats;</v>
      </c>
      <c r="AW40" s="16" t="str">
        <f t="shared" si="12"/>
        <v>create table db_custscience_interns.col_29_db_venus_addr_dim_null_value_count_table_stats (col_id int, null_value_count bigint) Row format delimited Fields terminated by '\t' Lines terminated by '\n'  Stored as textfile ;</v>
      </c>
      <c r="AZ40" s="16" t="str">
        <f t="shared" si="13"/>
        <v xml:space="preserve">insert into table db_custscience_interns.col_29_db_venus_addr_dim_null_value_count_table_stats select '29' as col_id, count (addr_key) as null_value_count where PHN IS NULL </v>
      </c>
      <c r="BC40" s="16" t="str">
        <f t="shared" si="14"/>
        <v>insert into table db_custscience_interns.SUMMARY_of_db_venus_addr_dim_null_value_count_table_stats select col_id, null_value_count from db_custscience_interns.col_29_db_venus_addr_dim_null_value_count_table_stats ;</v>
      </c>
      <c r="BE40" s="212" t="s">
        <v>5920</v>
      </c>
      <c r="BF40" s="212">
        <v>5</v>
      </c>
      <c r="BG40" s="212">
        <v>3175</v>
      </c>
      <c r="BI40" s="16" t="str">
        <f t="shared" si="15"/>
        <v>drop table db_custscience_interns.col_29_db_venus_addr_dim_null_value_count_table_stats ;</v>
      </c>
    </row>
    <row r="41" spans="1:61">
      <c r="A41" t="s">
        <v>5921</v>
      </c>
      <c r="B41" s="16" t="str">
        <f t="shared" si="0"/>
        <v>src_db              string                                  </v>
      </c>
      <c r="C41" s="20">
        <f t="shared" si="8"/>
        <v>8</v>
      </c>
      <c r="D41" s="20">
        <f t="shared" si="9"/>
        <v>10</v>
      </c>
      <c r="E41" s="20"/>
      <c r="G41" s="16" t="str">
        <f t="shared" si="1"/>
        <v>SRC_DB </v>
      </c>
      <c r="H41" s="16" t="str">
        <f t="shared" si="2"/>
        <v>          string                                  </v>
      </c>
      <c r="I41" s="246">
        <v>30</v>
      </c>
      <c r="J41" s="260">
        <f t="shared" si="3"/>
        <v>1</v>
      </c>
      <c r="K41" s="260">
        <f t="shared" si="4"/>
        <v>135549919</v>
      </c>
      <c r="N41" s="169" t="s">
        <v>112</v>
      </c>
      <c r="O41" s="169" t="s">
        <v>112</v>
      </c>
      <c r="P41" s="169" t="s">
        <v>112</v>
      </c>
      <c r="R41" s="164"/>
      <c r="S41" s="164"/>
      <c r="T41" s="164"/>
      <c r="U41" s="164"/>
      <c r="V41" s="164"/>
      <c r="W41" s="164"/>
      <c r="X41" s="164"/>
      <c r="Y41" s="164"/>
      <c r="Z41" s="164"/>
      <c r="AA41" s="164"/>
      <c r="AB41" s="164"/>
      <c r="AC41" s="164"/>
      <c r="AD41" s="164"/>
      <c r="AE41" s="164"/>
      <c r="AF41" s="164"/>
      <c r="AG41" s="164"/>
      <c r="AH41" s="197" t="str">
        <f t="shared" si="10"/>
        <v>col_30</v>
      </c>
      <c r="AI41" s="196" t="str">
        <f t="shared" si="5"/>
        <v>create table db_custscience_interns.col_30_db_venus_addr_dim_distinct_values_table_stats (col_id int, distinct_values bigint) Row format delimited Fields terminated by '\t' Lines terminated by '\n'  Stored as textfile ;</v>
      </c>
      <c r="AL41" s="16" t="str">
        <f t="shared" si="11"/>
        <v>insert into table db_custscience_interns.col_30_db_venus_addr_dim_distinct_values_table_stats select '30' as col_id, count (distinct SRC_DB ) as distinct_values</v>
      </c>
      <c r="AO41" s="16" t="str">
        <f t="shared" si="6"/>
        <v>insert into table db_custscience_interns.SUMMARY_of_db_venus_addr_dim_distinct_values_table_stats select col_id, distinct_values from db_custscience_interns.col_30_db_venus_addr_dim_distinct_values_table_stats ;</v>
      </c>
      <c r="AQ41" s="212" t="s">
        <v>5922</v>
      </c>
      <c r="AR41" s="212">
        <v>6</v>
      </c>
      <c r="AS41" s="212">
        <v>4146610</v>
      </c>
      <c r="AU41" s="16" t="str">
        <f t="shared" si="7"/>
        <v>drop table db_custscience_interns.col_30_db_venus_addr_dim_distinct_values_table_stats;</v>
      </c>
      <c r="AW41" s="16" t="str">
        <f t="shared" si="12"/>
        <v>create table db_custscience_interns.col_30_db_venus_addr_dim_null_value_count_table_stats (col_id int, null_value_count bigint) Row format delimited Fields terminated by '\t' Lines terminated by '\n'  Stored as textfile ;</v>
      </c>
      <c r="AZ41" s="16" t="str">
        <f t="shared" si="13"/>
        <v xml:space="preserve">insert into table db_custscience_interns.col_30_db_venus_addr_dim_null_value_count_table_stats select '30' as col_id, count (addr_key) as null_value_count where SRC_DB  IS NULL </v>
      </c>
      <c r="BC41" s="16" t="str">
        <f t="shared" si="14"/>
        <v>insert into table db_custscience_interns.SUMMARY_of_db_venus_addr_dim_null_value_count_table_stats select col_id, null_value_count from db_custscience_interns.col_30_db_venus_addr_dim_null_value_count_table_stats ;</v>
      </c>
      <c r="BE41" s="212" t="s">
        <v>5923</v>
      </c>
      <c r="BF41" s="212">
        <v>6</v>
      </c>
      <c r="BG41" s="212">
        <v>168994622</v>
      </c>
      <c r="BI41" s="16" t="str">
        <f t="shared" si="15"/>
        <v>drop table db_custscience_interns.col_30_db_venus_addr_dim_null_value_count_table_stats ;</v>
      </c>
    </row>
    <row r="42" spans="1:61">
      <c r="A42" t="s">
        <v>5188</v>
      </c>
      <c r="B42" s="16" t="str">
        <f t="shared" si="0"/>
        <v>crt_tmst            string                                  </v>
      </c>
      <c r="C42" s="20">
        <f t="shared" si="8"/>
        <v>10</v>
      </c>
      <c r="D42" s="20">
        <f t="shared" si="9"/>
        <v>12</v>
      </c>
      <c r="E42" s="20"/>
      <c r="G42" s="16" t="str">
        <f t="shared" si="1"/>
        <v>CRT_TMST </v>
      </c>
      <c r="H42" s="16" t="str">
        <f t="shared" si="2"/>
        <v>        string                                  </v>
      </c>
      <c r="I42" s="246">
        <v>31</v>
      </c>
      <c r="J42" s="260">
        <f t="shared" si="3"/>
        <v>155</v>
      </c>
      <c r="K42" s="260">
        <f t="shared" si="4"/>
        <v>0</v>
      </c>
      <c r="N42" s="169" t="s">
        <v>112</v>
      </c>
      <c r="O42" s="169" t="s">
        <v>112</v>
      </c>
      <c r="P42" s="169" t="s">
        <v>112</v>
      </c>
      <c r="R42" s="164"/>
      <c r="S42" s="164"/>
      <c r="T42" s="164"/>
      <c r="U42" s="164"/>
      <c r="V42" s="164"/>
      <c r="W42" s="164"/>
      <c r="X42" s="164"/>
      <c r="Y42" s="164"/>
      <c r="Z42" s="164"/>
      <c r="AA42" s="164"/>
      <c r="AB42" s="164"/>
      <c r="AC42" s="164"/>
      <c r="AD42" s="164"/>
      <c r="AE42" s="164"/>
      <c r="AF42" s="164"/>
      <c r="AG42" s="164"/>
      <c r="AH42" s="197" t="str">
        <f t="shared" si="10"/>
        <v>col_31</v>
      </c>
      <c r="AI42" s="196" t="str">
        <f t="shared" si="5"/>
        <v>create table db_custscience_interns.col_31_db_venus_addr_dim_distinct_values_table_stats (col_id int, distinct_values bigint) Row format delimited Fields terminated by '\t' Lines terminated by '\n'  Stored as textfile ;</v>
      </c>
      <c r="AL42" s="16" t="str">
        <f t="shared" si="11"/>
        <v>insert into table db_custscience_interns.col_31_db_venus_addr_dim_distinct_values_table_stats select '31' as col_id, count (distinct CRT_TMST ) as distinct_values</v>
      </c>
      <c r="AO42" s="16" t="str">
        <f t="shared" si="6"/>
        <v>insert into table db_custscience_interns.SUMMARY_of_db_venus_addr_dim_distinct_values_table_stats select col_id, distinct_values from db_custscience_interns.col_31_db_venus_addr_dim_distinct_values_table_stats ;</v>
      </c>
      <c r="AQ42" s="212" t="s">
        <v>5924</v>
      </c>
      <c r="AR42" s="212">
        <v>7</v>
      </c>
      <c r="AS42" s="212">
        <v>260848</v>
      </c>
      <c r="AU42" s="16" t="str">
        <f t="shared" si="7"/>
        <v>drop table db_custscience_interns.col_31_db_venus_addr_dim_distinct_values_table_stats;</v>
      </c>
      <c r="AW42" s="16" t="str">
        <f t="shared" si="12"/>
        <v>create table db_custscience_interns.col_31_db_venus_addr_dim_null_value_count_table_stats (col_id int, null_value_count bigint) Row format delimited Fields terminated by '\t' Lines terminated by '\n'  Stored as textfile ;</v>
      </c>
      <c r="AZ42" s="16" t="str">
        <f t="shared" si="13"/>
        <v xml:space="preserve">insert into table db_custscience_interns.col_31_db_venus_addr_dim_null_value_count_table_stats select '31' as col_id, count (addr_key) as null_value_count where CRT_TMST  IS NULL </v>
      </c>
      <c r="BC42" s="16" t="str">
        <f t="shared" si="14"/>
        <v>insert into table db_custscience_interns.SUMMARY_of_db_venus_addr_dim_null_value_count_table_stats select col_id, null_value_count from db_custscience_interns.col_31_db_venus_addr_dim_null_value_count_table_stats ;</v>
      </c>
      <c r="BE42" s="212" t="s">
        <v>5925</v>
      </c>
      <c r="BF42" s="212">
        <v>7</v>
      </c>
      <c r="BG42" s="212">
        <v>188573826</v>
      </c>
      <c r="BI42" s="16" t="str">
        <f t="shared" si="15"/>
        <v>drop table db_custscience_interns.col_31_db_venus_addr_dim_null_value_count_table_stats ;</v>
      </c>
    </row>
    <row r="43" spans="1:61">
      <c r="A43" t="s">
        <v>5192</v>
      </c>
      <c r="B43" s="16" t="str">
        <f t="shared" si="0"/>
        <v>updt_tmst           string                                  </v>
      </c>
      <c r="C43" s="20">
        <f t="shared" si="8"/>
        <v>10</v>
      </c>
      <c r="D43" s="20">
        <f t="shared" si="9"/>
        <v>12</v>
      </c>
      <c r="E43" s="20"/>
      <c r="G43" s="16" t="str">
        <f t="shared" si="1"/>
        <v>UPDT_TMST</v>
      </c>
      <c r="H43" s="16" t="str">
        <f t="shared" si="2"/>
        <v>        string                                  </v>
      </c>
      <c r="I43" s="246">
        <v>32</v>
      </c>
      <c r="J43" s="260">
        <f t="shared" si="3"/>
        <v>155</v>
      </c>
      <c r="K43" s="260">
        <f t="shared" si="4"/>
        <v>0</v>
      </c>
      <c r="N43" s="169" t="s">
        <v>112</v>
      </c>
      <c r="O43" s="169" t="s">
        <v>112</v>
      </c>
      <c r="P43" s="169" t="s">
        <v>112</v>
      </c>
      <c r="R43" s="164"/>
      <c r="S43" s="164"/>
      <c r="T43" s="164"/>
      <c r="U43" s="164"/>
      <c r="V43" s="164"/>
      <c r="W43" s="164"/>
      <c r="X43" s="164"/>
      <c r="Y43" s="164"/>
      <c r="Z43" s="164"/>
      <c r="AA43" s="164"/>
      <c r="AB43" s="164"/>
      <c r="AC43" s="164"/>
      <c r="AD43" s="164"/>
      <c r="AE43" s="164"/>
      <c r="AF43" s="164"/>
      <c r="AG43" s="164"/>
      <c r="AH43" s="197" t="str">
        <f t="shared" si="10"/>
        <v>col_32</v>
      </c>
      <c r="AI43" s="196" t="str">
        <f t="shared" si="5"/>
        <v>create table db_custscience_interns.col_32_db_venus_addr_dim_distinct_values_table_stats (col_id int, distinct_values bigint) Row format delimited Fields terminated by '\t' Lines terminated by '\n'  Stored as textfile ;</v>
      </c>
      <c r="AL43" s="16" t="str">
        <f t="shared" si="11"/>
        <v>insert into table db_custscience_interns.col_32_db_venus_addr_dim_distinct_values_table_stats select '32' as col_id, count (distinct UPDT_TMST) as distinct_values</v>
      </c>
      <c r="AO43" s="16" t="str">
        <f t="shared" si="6"/>
        <v>insert into table db_custscience_interns.SUMMARY_of_db_venus_addr_dim_distinct_values_table_stats select col_id, distinct_values from db_custscience_interns.col_32_db_venus_addr_dim_distinct_values_table_stats ;</v>
      </c>
      <c r="AQ43" s="212" t="s">
        <v>5926</v>
      </c>
      <c r="AR43" s="212">
        <v>8</v>
      </c>
      <c r="AS43" s="212">
        <v>261011</v>
      </c>
      <c r="AU43" s="16" t="str">
        <f t="shared" si="7"/>
        <v>drop table db_custscience_interns.col_32_db_venus_addr_dim_distinct_values_table_stats;</v>
      </c>
      <c r="AW43" s="16" t="str">
        <f t="shared" si="12"/>
        <v>create table db_custscience_interns.col_32_db_venus_addr_dim_null_value_count_table_stats (col_id int, null_value_count bigint) Row format delimited Fields terminated by '\t' Lines terminated by '\n'  Stored as textfile ;</v>
      </c>
      <c r="AZ43" s="16" t="str">
        <f t="shared" si="13"/>
        <v xml:space="preserve">insert into table db_custscience_interns.col_32_db_venus_addr_dim_null_value_count_table_stats select '32' as col_id, count (addr_key) as null_value_count where UPDT_TMST IS NULL </v>
      </c>
      <c r="BC43" s="16" t="str">
        <f t="shared" si="14"/>
        <v>insert into table db_custscience_interns.SUMMARY_of_db_venus_addr_dim_null_value_count_table_stats select col_id, null_value_count from db_custscience_interns.col_32_db_venus_addr_dim_null_value_count_table_stats ;</v>
      </c>
      <c r="BE43" s="212" t="s">
        <v>5927</v>
      </c>
      <c r="BF43" s="212">
        <v>8</v>
      </c>
      <c r="BG43" s="212">
        <v>2227</v>
      </c>
      <c r="BI43" s="16" t="str">
        <f t="shared" si="15"/>
        <v>drop table db_custscience_interns.col_32_db_venus_addr_dim_null_value_count_table_stats ;</v>
      </c>
    </row>
    <row r="44" spans="1:61">
      <c r="A44" t="s">
        <v>5928</v>
      </c>
      <c r="B44" s="16" t="str">
        <f t="shared" si="0"/>
        <v>epoc_id             bigint                                  </v>
      </c>
      <c r="C44" s="20">
        <f t="shared" si="8"/>
        <v>8</v>
      </c>
      <c r="D44" s="20">
        <f t="shared" si="9"/>
        <v>10</v>
      </c>
      <c r="E44" s="20"/>
      <c r="G44" s="16" t="str">
        <f t="shared" si="1"/>
        <v>EPOC_ID</v>
      </c>
      <c r="H44" s="16" t="str">
        <f t="shared" si="2"/>
        <v>          bigint                                  </v>
      </c>
      <c r="I44" s="246">
        <v>33</v>
      </c>
      <c r="J44" s="260">
        <f t="shared" si="3"/>
        <v>2</v>
      </c>
      <c r="K44" s="260">
        <f t="shared" si="4"/>
        <v>0</v>
      </c>
      <c r="N44" s="169" t="s">
        <v>112</v>
      </c>
      <c r="O44" s="169" t="s">
        <v>112</v>
      </c>
      <c r="P44" s="169" t="s">
        <v>112</v>
      </c>
      <c r="R44" s="164"/>
      <c r="S44" s="164"/>
      <c r="T44" s="164"/>
      <c r="U44" s="164"/>
      <c r="V44" s="164"/>
      <c r="W44" s="164"/>
      <c r="X44" s="164"/>
      <c r="Y44" s="164"/>
      <c r="Z44" s="164"/>
      <c r="AA44" s="164"/>
      <c r="AB44" s="164"/>
      <c r="AC44" s="164"/>
      <c r="AD44" s="164"/>
      <c r="AE44" s="164"/>
      <c r="AF44" s="164"/>
      <c r="AG44" s="164"/>
      <c r="AH44" s="197" t="str">
        <f t="shared" si="10"/>
        <v>col_33</v>
      </c>
      <c r="AI44" s="196" t="str">
        <f t="shared" si="5"/>
        <v>create table db_custscience_interns.col_33_db_venus_addr_dim_distinct_values_table_stats (col_id int, distinct_values bigint) Row format delimited Fields terminated by '\t' Lines terminated by '\n'  Stored as textfile ;</v>
      </c>
      <c r="AL44" s="16" t="str">
        <f t="shared" si="11"/>
        <v>insert into table db_custscience_interns.col_33_db_venus_addr_dim_distinct_values_table_stats select '33' as col_id, count (distinct EPOC_ID) as distinct_values</v>
      </c>
      <c r="AO44" s="16" t="str">
        <f t="shared" si="6"/>
        <v>insert into table db_custscience_interns.SUMMARY_of_db_venus_addr_dim_distinct_values_table_stats select col_id, distinct_values from db_custscience_interns.col_33_db_venus_addr_dim_distinct_values_table_stats ;</v>
      </c>
      <c r="AQ44" s="212" t="s">
        <v>5929</v>
      </c>
      <c r="AR44" s="212">
        <v>9</v>
      </c>
      <c r="AS44" s="212">
        <v>164</v>
      </c>
      <c r="AU44" s="16" t="str">
        <f t="shared" si="7"/>
        <v>drop table db_custscience_interns.col_33_db_venus_addr_dim_distinct_values_table_stats;</v>
      </c>
      <c r="AW44" s="16" t="str">
        <f t="shared" si="12"/>
        <v>create table db_custscience_interns.col_33_db_venus_addr_dim_null_value_count_table_stats (col_id int, null_value_count bigint) Row format delimited Fields terminated by '\t' Lines terminated by '\n'  Stored as textfile ;</v>
      </c>
      <c r="AZ44" s="16" t="str">
        <f t="shared" si="13"/>
        <v xml:space="preserve">insert into table db_custscience_interns.col_33_db_venus_addr_dim_null_value_count_table_stats select '33' as col_id, count (addr_key) as null_value_count where EPOC_ID IS NULL </v>
      </c>
      <c r="BC44" s="16" t="str">
        <f t="shared" si="14"/>
        <v>insert into table db_custscience_interns.SUMMARY_of_db_venus_addr_dim_null_value_count_table_stats select col_id, null_value_count from db_custscience_interns.col_33_db_venus_addr_dim_null_value_count_table_stats ;</v>
      </c>
      <c r="BE44" s="212" t="s">
        <v>5930</v>
      </c>
      <c r="BF44" s="212">
        <v>9</v>
      </c>
      <c r="BG44" s="212">
        <v>6272791</v>
      </c>
      <c r="BI44" s="16" t="str">
        <f t="shared" si="15"/>
        <v>drop table db_custscience_interns.col_33_db_venus_addr_dim_null_value_count_table_stats ;</v>
      </c>
    </row>
    <row r="45" spans="1:61">
      <c r="A45" t="s">
        <v>5931</v>
      </c>
      <c r="B45" s="16" t="str">
        <f t="shared" si="0"/>
        <v>addr_key_prtn       bigint </v>
      </c>
      <c r="C45" s="20">
        <f t="shared" si="8"/>
        <v>14</v>
      </c>
      <c r="D45" s="20">
        <f t="shared" si="9"/>
        <v>16</v>
      </c>
      <c r="E45" s="20"/>
      <c r="G45" s="16" t="str">
        <f t="shared" si="1"/>
        <v>ADDR_KEY_PRTN</v>
      </c>
      <c r="H45" s="16" t="str">
        <f t="shared" si="2"/>
        <v>    bigint </v>
      </c>
      <c r="I45" s="246">
        <v>34</v>
      </c>
      <c r="J45" s="260">
        <f t="shared" si="3"/>
        <v>351</v>
      </c>
      <c r="K45" s="260">
        <f t="shared" si="4"/>
        <v>0</v>
      </c>
      <c r="N45" s="169" t="s">
        <v>112</v>
      </c>
      <c r="O45" s="169" t="s">
        <v>112</v>
      </c>
      <c r="P45" s="169" t="s">
        <v>112</v>
      </c>
      <c r="R45" s="164"/>
      <c r="S45" s="164"/>
      <c r="T45" s="164"/>
      <c r="U45" s="164"/>
      <c r="V45" s="164"/>
      <c r="W45" s="164"/>
      <c r="X45" s="164"/>
      <c r="Y45" s="164"/>
      <c r="Z45" s="164"/>
      <c r="AA45" s="164"/>
      <c r="AB45" s="164"/>
      <c r="AC45" s="164"/>
      <c r="AD45" s="164"/>
      <c r="AE45" s="164"/>
      <c r="AF45" s="164"/>
      <c r="AG45" s="164"/>
      <c r="AH45" s="197" t="str">
        <f t="shared" si="10"/>
        <v>col_34</v>
      </c>
      <c r="AI45" s="196" t="str">
        <f t="shared" si="5"/>
        <v>create table db_custscience_interns.col_34_db_venus_addr_dim_distinct_values_table_stats (col_id int, distinct_values bigint) Row format delimited Fields terminated by '\t' Lines terminated by '\n'  Stored as textfile ;</v>
      </c>
      <c r="AL45" s="16" t="str">
        <f t="shared" si="11"/>
        <v>insert into table db_custscience_interns.col_34_db_venus_addr_dim_distinct_values_table_stats select '34' as col_id, count (distinct ADDR_KEY_PRTN) as distinct_values</v>
      </c>
      <c r="AO45" s="16" t="str">
        <f t="shared" si="6"/>
        <v>insert into table db_custscience_interns.SUMMARY_of_db_venus_addr_dim_distinct_values_table_stats select col_id, distinct_values from db_custscience_interns.col_34_db_venus_addr_dim_distinct_values_table_stats ;</v>
      </c>
      <c r="AQ45" s="212" t="s">
        <v>5932</v>
      </c>
      <c r="AR45" s="212">
        <v>10</v>
      </c>
      <c r="AS45" s="212">
        <v>25095782</v>
      </c>
      <c r="AU45" s="16" t="str">
        <f t="shared" si="7"/>
        <v>drop table db_custscience_interns.col_34_db_venus_addr_dim_distinct_values_table_stats;</v>
      </c>
      <c r="AW45" s="16" t="str">
        <f t="shared" si="12"/>
        <v>create table db_custscience_interns.col_34_db_venus_addr_dim_null_value_count_table_stats (col_id int, null_value_count bigint) Row format delimited Fields terminated by '\t' Lines terminated by '\n'  Stored as textfile ;</v>
      </c>
      <c r="AZ45" s="16" t="str">
        <f t="shared" si="13"/>
        <v xml:space="preserve">insert into table db_custscience_interns.col_34_db_venus_addr_dim_null_value_count_table_stats select '34' as col_id, count (addr_key) as null_value_count where ADDR_KEY_PRTN IS NULL </v>
      </c>
      <c r="BC45" s="16" t="str">
        <f t="shared" si="14"/>
        <v>insert into table db_custscience_interns.SUMMARY_of_db_venus_addr_dim_null_value_count_table_stats select col_id, null_value_count from db_custscience_interns.col_34_db_venus_addr_dim_null_value_count_table_stats ;</v>
      </c>
      <c r="BE45" s="212" t="s">
        <v>5933</v>
      </c>
      <c r="BF45" s="212">
        <v>10</v>
      </c>
      <c r="BG45" s="212">
        <v>2392</v>
      </c>
      <c r="BI45" s="16" t="str">
        <f t="shared" si="15"/>
        <v>drop table db_custscience_interns.col_34_db_venus_addr_dim_null_value_count_table_stats ;</v>
      </c>
    </row>
    <row r="46" spans="1:61">
      <c r="J46" s="268"/>
      <c r="K46" s="268"/>
      <c r="AZ46" t="s">
        <v>4089</v>
      </c>
    </row>
    <row r="47" spans="1:61" ht="409.5">
      <c r="A47" s="262" t="s">
        <v>5934</v>
      </c>
      <c r="J47" s="268"/>
      <c r="K47" s="268"/>
    </row>
    <row r="48" spans="1:61">
      <c r="A48" s="263" t="s">
        <v>5935</v>
      </c>
    </row>
  </sheetData>
  <mergeCells count="5">
    <mergeCell ref="G1:J1"/>
    <mergeCell ref="H3:L3"/>
    <mergeCell ref="H4:L4"/>
    <mergeCell ref="H5:L5"/>
    <mergeCell ref="H6:L6"/>
  </mergeCell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4"/>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BRD_COMBO_DIM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db_venus.brd_combo_dim acquisition_date = "22-APR-17" limit 10000;'&gt;db_venus.brd_combo_dim_10k_sample.txt;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5936</v>
      </c>
    </row>
    <row r="5" spans="1:73">
      <c r="B5" s="9"/>
      <c r="G5" s="3" t="s">
        <v>89</v>
      </c>
      <c r="H5" s="474" t="str">
        <f>RIGHT(H6,(LEN(H6)-(FIND(".",H6))))</f>
        <v>brd_combo_dim</v>
      </c>
      <c r="I5" s="474" t="e">
        <f>RIGHT(I6,(LEN(I6)-(FIND(".",I6))))</f>
        <v>#VALUE!</v>
      </c>
      <c r="J5" s="474" t="e">
        <f>RIGHT(J6,(LEN(J6)-(FIND(".",J6))))</f>
        <v>#VALUE!</v>
      </c>
      <c r="K5" s="474"/>
      <c r="L5" s="474" t="e">
        <f>RIGHT(L6,(LEN(L6)-(FIND(".",L6))))</f>
        <v>#VALUE!</v>
      </c>
      <c r="M5" s="219"/>
      <c r="AM5" s="60"/>
      <c r="BE5" s="60"/>
    </row>
    <row r="6" spans="1:73">
      <c r="G6" s="3" t="s">
        <v>90</v>
      </c>
      <c r="H6" s="476" t="s">
        <v>4468</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db_custscience_interns.SUMMARY_of_db_venus_brd_combo_dim_distinct_values_table_stats;</v>
      </c>
      <c r="BL8" s="209" t="str">
        <f>"select * from db_custscience_interns.SUMMARY_of_"&amp;$H$4&amp;"_"&amp;$H$5&amp;"_null_value_count_table_stats ;"</f>
        <v>select * from db_custscience_interns.SUMMARY_of_db_venus_brd_combo_dim_null_value_count_table_stats ;</v>
      </c>
    </row>
    <row r="9" spans="1:73">
      <c r="A9" t="s">
        <v>5937</v>
      </c>
      <c r="G9" s="15" t="s">
        <v>93</v>
      </c>
      <c r="H9" s="16"/>
      <c r="I9" s="16"/>
      <c r="J9" s="4"/>
      <c r="K9" s="4"/>
      <c r="AT9" t="s">
        <v>5938</v>
      </c>
      <c r="BL9" t="s">
        <v>5939</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db_venus.brd_combo_dim</v>
      </c>
      <c r="AN11" s="205" t="s">
        <v>5940</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db_custscience_interns.SUMMARY_of_db_venus_brd_combo_dim_distinct_values_table_stats (col_id int, distinct_values bigint) Row format delimited Fields terminated by '\t' Lines terminated by '\n'  Stored as textfile ;</v>
      </c>
      <c r="AR11" s="205" t="s">
        <v>5941</v>
      </c>
      <c r="BE11" s="209" t="str">
        <f>"from "&amp;$H$6</f>
        <v>from db_venus.brd_combo_dim</v>
      </c>
      <c r="BF11" s="32" t="s">
        <v>5940</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db_custscience_interns.SUMMARY_of_db_venus_brd_combo_dim_null_value_count_table_stats (col_id int, null_value_count bigint) Row format delimited Fields terminated by '\t' Lines terminated by '\n'  Stored as textfile ;</v>
      </c>
      <c r="BJ11" s="32" t="s">
        <v>5942</v>
      </c>
      <c r="BL11" s="212" t="s">
        <v>2</v>
      </c>
    </row>
    <row r="12" spans="1:73">
      <c r="A12" t="s">
        <v>5943</v>
      </c>
      <c r="B12" s="16" t="str">
        <f t="shared" ref="B12:B21" si="0">TRIM(A12)</f>
        <v>brd_combo_cd        string                                  </v>
      </c>
      <c r="C12" s="20">
        <f>SEARCH(" ",B12)</f>
        <v>14</v>
      </c>
      <c r="D12" s="20">
        <f>IFERROR(SEARCH(" ",B12,C12+1),0)</f>
        <v>16</v>
      </c>
      <c r="E12" s="20">
        <f>LEN(B12)</f>
        <v>60</v>
      </c>
      <c r="F12" s="20"/>
      <c r="G12" s="16" t="str">
        <f t="shared" ref="G12:G21" si="1">UPPER(LEFT(B12,C12-1))</f>
        <v>BRD_COMBO_CD </v>
      </c>
      <c r="H12" s="16" t="str">
        <f t="shared" ref="H12:H21" si="2">TRIM(RIGHT(A12,LEN(A12) - (C12+1)))</f>
        <v>    string                                  </v>
      </c>
      <c r="I12" s="246">
        <v>1</v>
      </c>
      <c r="J12" s="260">
        <f t="shared" ref="J12:J21" si="3">VLOOKUP($I12,$AU:$AV,2,FALSE)</f>
        <v>53</v>
      </c>
      <c r="K12" s="260">
        <f t="shared" ref="K12:K21"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1" si="5">"create table db_custscience_interns."&amp;$AH12&amp;"_"&amp;$H$4&amp;"_"&amp;$H$5&amp;"_distinct_values_table_stats (col_id int, distinct_values bigint) Row format delimited Fields terminated by '\t' Lines terminated by '\n'  Stored as textfile ;"</f>
        <v>create table db_custscience_interns.col_1_db_venus_brd_combo_dim_distinct_values_table_stats (col_id int, distinct_values bigint) Row format delimited Fields terminated by '\t' Lines terminated by '\n'  Stored as textfile ;</v>
      </c>
      <c r="AJ12" t="s">
        <v>5944</v>
      </c>
      <c r="AM12" s="16" t="str">
        <f>"insert into table "&amp;"db_custscience_interns."&amp;$AH12&amp;"_"&amp;$H$4&amp;"_"&amp;$H$5&amp;"_distinct_values_table_stats select "&amp;"'"&amp;$I12&amp;"'"&amp;" as col_id, count (distinct "&amp;$G12&amp;") as distinct_values"</f>
        <v>insert into table db_custscience_interns.col_1_db_venus_brd_combo_dim_distinct_values_table_stats select '1' as col_id, count (distinct BRD_COMBO_CD ) as distinct_values</v>
      </c>
      <c r="AN12" t="s">
        <v>5945</v>
      </c>
      <c r="AQ12" s="16" t="str">
        <f t="shared" ref="AQ12:AQ21"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db_custscience_interns.SUMMARY_of_db_venus_brd_combo_dim_distinct_values_table_stats select col_id, distinct_values from db_custscience_interns.col_1_db_venus_brd_combo_dim_distinct_values_table_stats ;</v>
      </c>
      <c r="AR12" t="s">
        <v>5946</v>
      </c>
      <c r="AT12" s="212" t="s">
        <v>5947</v>
      </c>
      <c r="AU12" s="212">
        <v>1</v>
      </c>
      <c r="AV12" s="212">
        <v>53</v>
      </c>
      <c r="AX12" s="16" t="str">
        <f t="shared" ref="AX12:AX21" si="7">"drop table db_custscience_interns."&amp;$AH12&amp;"_"&amp;$H$4&amp;"_"&amp;$H$5&amp;"_distinct_values_table_stats;"</f>
        <v>drop table db_custscience_interns.col_1_db_venus_brd_combo_dim_distinct_values_table_stats;</v>
      </c>
      <c r="AY12" t="s">
        <v>5948</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db_custscience_interns.col_1_db_venus_brd_combo_dim_null_value_count_table_stats (col_id int, null_value_count bigint) Row format delimited Fields terminated by '\t' Lines terminated by '\n'  Stored as textfile ;</v>
      </c>
      <c r="BB12" t="s">
        <v>5949</v>
      </c>
      <c r="BE12" s="16" t="str">
        <f>"insert into table "&amp;"db_custscience_interns."&amp;$AH12&amp;"_"&amp;$H$4&amp;"_"&amp;$H$5&amp;"_null_value_count_table_stats select "&amp;"'"&amp;$I12&amp;"'"&amp;" as col_id, count (brd_combo_key) as null_value_count where "&amp;$G12&amp;" IS NULL "</f>
        <v xml:space="preserve">insert into table db_custscience_interns.col_1_db_venus_brd_combo_dim_null_value_count_table_stats select '1' as col_id, count (brd_combo_key) as null_value_count where BRD_COMBO_CD  IS NULL </v>
      </c>
      <c r="BF12" t="s">
        <v>5950</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db_custscience_interns.SUMMARY_of_db_venus_brd_combo_dim_null_value_count_table_stats select col_id, null_value_count from db_custscience_interns.col_1_db_venus_brd_combo_dim_null_value_count_table_stats ;</v>
      </c>
      <c r="BJ12" t="s">
        <v>5951</v>
      </c>
      <c r="BL12" s="212" t="s">
        <v>5214</v>
      </c>
      <c r="BM12" s="212">
        <v>1</v>
      </c>
      <c r="BN12" s="212">
        <v>0</v>
      </c>
      <c r="BP12" s="16" t="str">
        <f>"drop table db_custscience_interns."&amp;$AH12&amp;"_"&amp;$H$4&amp;"_"&amp;$H$5&amp;"_null_value_count_table_stats ;"</f>
        <v>drop table db_custscience_interns.col_1_db_venus_brd_combo_dim_null_value_count_table_stats ;</v>
      </c>
      <c r="BQ12" t="s">
        <v>5952</v>
      </c>
    </row>
    <row r="13" spans="1:73">
      <c r="A13" t="s">
        <v>5953</v>
      </c>
      <c r="B13" s="16" t="str">
        <f t="shared" si="0"/>
        <v>brd_combo_desc      string                                  </v>
      </c>
      <c r="C13" s="20">
        <f t="shared" ref="C13:C21" si="8">SEARCH(" ",B13)</f>
        <v>16</v>
      </c>
      <c r="D13" s="20">
        <f t="shared" ref="D13:D21" si="9">IFERROR(SEARCH(" ",B13,C13+1),0)</f>
        <v>18</v>
      </c>
      <c r="E13" s="20"/>
      <c r="F13" s="20"/>
      <c r="G13" s="16" t="str">
        <f t="shared" si="1"/>
        <v>BRD_COMBO_DESC </v>
      </c>
      <c r="H13" s="16" t="str">
        <f t="shared" si="2"/>
        <v>  string                                  </v>
      </c>
      <c r="I13" s="246">
        <v>2</v>
      </c>
      <c r="J13" s="260">
        <f t="shared" si="3"/>
        <v>53</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1" si="10">"col_"&amp;I13</f>
        <v>col_2</v>
      </c>
      <c r="AI13" s="196" t="str">
        <f t="shared" si="5"/>
        <v>create table db_custscience_interns.col_2_db_venus_brd_combo_dim_distinct_values_table_stats (col_id int, distinct_values bigint) Row format delimited Fields terminated by '\t' Lines terminated by '\n'  Stored as textfile ;</v>
      </c>
      <c r="AJ13" t="s">
        <v>5954</v>
      </c>
      <c r="AM13" s="16" t="str">
        <f t="shared" ref="AM13:AM21" si="11">"insert into table "&amp;"db_custscience_interns."&amp;$AH13&amp;"_"&amp;$H$4&amp;"_"&amp;$H$5&amp;"_distinct_values_table_stats select "&amp;"'"&amp;$I13&amp;"'"&amp;" as col_id, count (distinct "&amp;$G13&amp;") as distinct_values"</f>
        <v>insert into table db_custscience_interns.col_2_db_venus_brd_combo_dim_distinct_values_table_stats select '2' as col_id, count (distinct BRD_COMBO_DESC ) as distinct_values</v>
      </c>
      <c r="AN13" t="s">
        <v>5955</v>
      </c>
      <c r="AQ13" s="16" t="str">
        <f t="shared" si="6"/>
        <v>insert into table db_custscience_interns.SUMMARY_of_db_venus_brd_combo_dim_distinct_values_table_stats select col_id, distinct_values from db_custscience_interns.col_2_db_venus_brd_combo_dim_distinct_values_table_stats ;</v>
      </c>
      <c r="AR13" t="s">
        <v>5956</v>
      </c>
      <c r="AT13" s="212" t="s">
        <v>5957</v>
      </c>
      <c r="AU13" s="212">
        <v>2</v>
      </c>
      <c r="AV13" s="212">
        <v>53</v>
      </c>
      <c r="AX13" s="16" t="str">
        <f t="shared" si="7"/>
        <v>drop table db_custscience_interns.col_2_db_venus_brd_combo_dim_distinct_values_table_stats;</v>
      </c>
      <c r="AY13" t="s">
        <v>5958</v>
      </c>
      <c r="BA13" s="16" t="str">
        <f t="shared" ref="BA13:BA21" si="12">"create table db_custscience_interns."&amp;$AH13&amp;"_"&amp;$H$4&amp;"_"&amp;$H$5&amp;"_null_value_count_table_stats (col_id int, null_value_count bigint) Row format delimited Fields terminated by '\t' Lines terminated by '\n'  Stored as textfile ;"</f>
        <v>create table db_custscience_interns.col_2_db_venus_brd_combo_dim_null_value_count_table_stats (col_id int, null_value_count bigint) Row format delimited Fields terminated by '\t' Lines terminated by '\n'  Stored as textfile ;</v>
      </c>
      <c r="BB13" t="s">
        <v>5959</v>
      </c>
      <c r="BE13" s="16" t="str">
        <f t="shared" ref="BE13:BE21" si="13">"insert into table "&amp;"db_custscience_interns."&amp;$AH13&amp;"_"&amp;$H$4&amp;"_"&amp;$H$5&amp;"_null_value_count_table_stats select "&amp;"'"&amp;$I13&amp;"'"&amp;" as col_id, count (brd_combo_key) as null_value_count where "&amp;$G13&amp;" IS NULL "</f>
        <v xml:space="preserve">insert into table db_custscience_interns.col_2_db_venus_brd_combo_dim_null_value_count_table_stats select '2' as col_id, count (brd_combo_key) as null_value_count where BRD_COMBO_DESC  IS NULL </v>
      </c>
      <c r="BF13" t="s">
        <v>5960</v>
      </c>
      <c r="BI13" s="16" t="str">
        <f t="shared" ref="BI13:BI21"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db_custscience_interns.SUMMARY_of_db_venus_brd_combo_dim_null_value_count_table_stats select col_id, null_value_count from db_custscience_interns.col_2_db_venus_brd_combo_dim_null_value_count_table_stats ;</v>
      </c>
      <c r="BJ13" t="s">
        <v>5961</v>
      </c>
      <c r="BL13" s="212" t="s">
        <v>5225</v>
      </c>
      <c r="BM13" s="212">
        <v>2</v>
      </c>
      <c r="BN13" s="212">
        <v>0</v>
      </c>
      <c r="BP13" s="16" t="str">
        <f t="shared" ref="BP13:BP21" si="15">"drop table db_custscience_interns."&amp;$AH13&amp;"_"&amp;$H$4&amp;"_"&amp;$H$5&amp;"_null_value_count_table_stats ;"</f>
        <v>drop table db_custscience_interns.col_2_db_venus_brd_combo_dim_null_value_count_table_stats ;</v>
      </c>
      <c r="BQ13" t="s">
        <v>5962</v>
      </c>
    </row>
    <row r="14" spans="1:73">
      <c r="A14" t="s">
        <v>5963</v>
      </c>
      <c r="B14" s="16" t="str">
        <f t="shared" si="0"/>
        <v>brd_combo_key       int                                     </v>
      </c>
      <c r="C14" s="20">
        <f t="shared" si="8"/>
        <v>14</v>
      </c>
      <c r="D14" s="20">
        <f t="shared" si="9"/>
        <v>16</v>
      </c>
      <c r="E14" s="20"/>
      <c r="F14" s="20"/>
      <c r="G14" s="16" t="str">
        <f t="shared" si="1"/>
        <v>BRD_COMBO_KEY</v>
      </c>
      <c r="H14" s="16" t="str">
        <f t="shared" si="2"/>
        <v>    int                                     </v>
      </c>
      <c r="I14" s="246">
        <v>3</v>
      </c>
      <c r="J14" s="260">
        <f t="shared" si="3"/>
        <v>53</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db_custscience_interns.col_3_db_venus_brd_combo_dim_distinct_values_table_stats (col_id int, distinct_values bigint) Row format delimited Fields terminated by '\t' Lines terminated by '\n'  Stored as textfile ;</v>
      </c>
      <c r="AJ14" t="s">
        <v>5964</v>
      </c>
      <c r="AM14" s="16" t="str">
        <f t="shared" si="11"/>
        <v>insert into table db_custscience_interns.col_3_db_venus_brd_combo_dim_distinct_values_table_stats select '3' as col_id, count (distinct BRD_COMBO_KEY) as distinct_values</v>
      </c>
      <c r="AN14" t="s">
        <v>5965</v>
      </c>
      <c r="AQ14" s="16" t="str">
        <f t="shared" si="6"/>
        <v>insert into table db_custscience_interns.SUMMARY_of_db_venus_brd_combo_dim_distinct_values_table_stats select col_id, distinct_values from db_custscience_interns.col_3_db_venus_brd_combo_dim_distinct_values_table_stats ;</v>
      </c>
      <c r="AR14" t="s">
        <v>5966</v>
      </c>
      <c r="AT14" s="212" t="s">
        <v>5967</v>
      </c>
      <c r="AU14" s="212">
        <v>3</v>
      </c>
      <c r="AV14" s="212">
        <v>53</v>
      </c>
      <c r="AX14" s="16" t="str">
        <f t="shared" si="7"/>
        <v>drop table db_custscience_interns.col_3_db_venus_brd_combo_dim_distinct_values_table_stats;</v>
      </c>
      <c r="AY14" t="s">
        <v>5968</v>
      </c>
      <c r="BA14" s="16" t="str">
        <f t="shared" si="12"/>
        <v>create table db_custscience_interns.col_3_db_venus_brd_combo_dim_null_value_count_table_stats (col_id int, null_value_count bigint) Row format delimited Fields terminated by '\t' Lines terminated by '\n'  Stored as textfile ;</v>
      </c>
      <c r="BB14" t="s">
        <v>5969</v>
      </c>
      <c r="BE14" s="16" t="str">
        <f t="shared" si="13"/>
        <v xml:space="preserve">insert into table db_custscience_interns.col_3_db_venus_brd_combo_dim_null_value_count_table_stats select '3' as col_id, count (brd_combo_key) as null_value_count where BRD_COMBO_KEY IS NULL </v>
      </c>
      <c r="BF14" t="s">
        <v>5970</v>
      </c>
      <c r="BI14" s="16" t="str">
        <f t="shared" si="14"/>
        <v>insert into table db_custscience_interns.SUMMARY_of_db_venus_brd_combo_dim_null_value_count_table_stats select col_id, null_value_count from db_custscience_interns.col_3_db_venus_brd_combo_dim_null_value_count_table_stats ;</v>
      </c>
      <c r="BJ14" t="s">
        <v>5971</v>
      </c>
      <c r="BL14" s="212" t="s">
        <v>4697</v>
      </c>
      <c r="BM14" s="212">
        <v>3</v>
      </c>
      <c r="BN14" s="212">
        <v>0</v>
      </c>
      <c r="BP14" s="16" t="str">
        <f t="shared" si="15"/>
        <v>drop table db_custscience_interns.col_3_db_venus_brd_combo_dim_null_value_count_table_stats ;</v>
      </c>
      <c r="BQ14" t="s">
        <v>5972</v>
      </c>
    </row>
    <row r="15" spans="1:73">
      <c r="A15" t="s">
        <v>5973</v>
      </c>
      <c r="B15" s="16" t="str">
        <f t="shared" si="0"/>
        <v>brd_ecd_nbr         double                                  </v>
      </c>
      <c r="C15" s="20">
        <f t="shared" si="8"/>
        <v>12</v>
      </c>
      <c r="D15" s="20">
        <f t="shared" si="9"/>
        <v>14</v>
      </c>
      <c r="E15" s="20"/>
      <c r="F15" s="20"/>
      <c r="G15" s="16" t="str">
        <f t="shared" si="1"/>
        <v>BRD_ECD_NBR</v>
      </c>
      <c r="H15" s="16" t="str">
        <f t="shared" si="2"/>
        <v>      double                                  </v>
      </c>
      <c r="I15" s="246">
        <v>4</v>
      </c>
      <c r="J15" s="260">
        <f t="shared" si="3"/>
        <v>32</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db_custscience_interns.col_4_db_venus_brd_combo_dim_distinct_values_table_stats (col_id int, distinct_values bigint) Row format delimited Fields terminated by '\t' Lines terminated by '\n'  Stored as textfile ;</v>
      </c>
      <c r="AJ15" t="s">
        <v>5974</v>
      </c>
      <c r="AM15" s="16" t="str">
        <f t="shared" si="11"/>
        <v>insert into table db_custscience_interns.col_4_db_venus_brd_combo_dim_distinct_values_table_stats select '4' as col_id, count (distinct BRD_ECD_NBR) as distinct_values</v>
      </c>
      <c r="AN15" t="s">
        <v>5975</v>
      </c>
      <c r="AQ15" s="16" t="str">
        <f t="shared" si="6"/>
        <v>insert into table db_custscience_interns.SUMMARY_of_db_venus_brd_combo_dim_distinct_values_table_stats select col_id, distinct_values from db_custscience_interns.col_4_db_venus_brd_combo_dim_distinct_values_table_stats ;</v>
      </c>
      <c r="AR15" t="s">
        <v>5976</v>
      </c>
      <c r="AT15" s="212" t="s">
        <v>5977</v>
      </c>
      <c r="AU15" s="212">
        <v>4</v>
      </c>
      <c r="AV15" s="212">
        <v>32</v>
      </c>
      <c r="AX15" s="16" t="str">
        <f t="shared" si="7"/>
        <v>drop table db_custscience_interns.col_4_db_venus_brd_combo_dim_distinct_values_table_stats;</v>
      </c>
      <c r="AY15" t="s">
        <v>5978</v>
      </c>
      <c r="BA15" s="16" t="str">
        <f t="shared" si="12"/>
        <v>create table db_custscience_interns.col_4_db_venus_brd_combo_dim_null_value_count_table_stats (col_id int, null_value_count bigint) Row format delimited Fields terminated by '\t' Lines terminated by '\n'  Stored as textfile ;</v>
      </c>
      <c r="BB15" t="s">
        <v>5979</v>
      </c>
      <c r="BE15" s="16" t="str">
        <f t="shared" si="13"/>
        <v xml:space="preserve">insert into table db_custscience_interns.col_4_db_venus_brd_combo_dim_null_value_count_table_stats select '4' as col_id, count (brd_combo_key) as null_value_count where BRD_ECD_NBR IS NULL </v>
      </c>
      <c r="BF15" t="s">
        <v>5980</v>
      </c>
      <c r="BI15" s="16" t="str">
        <f t="shared" si="14"/>
        <v>insert into table db_custscience_interns.SUMMARY_of_db_venus_brd_combo_dim_null_value_count_table_stats select col_id, null_value_count from db_custscience_interns.col_4_db_venus_brd_combo_dim_null_value_count_table_stats ;</v>
      </c>
      <c r="BJ15" t="s">
        <v>5981</v>
      </c>
      <c r="BL15" s="212" t="s">
        <v>5403</v>
      </c>
      <c r="BM15" s="212">
        <v>4</v>
      </c>
      <c r="BN15" s="212">
        <v>0</v>
      </c>
      <c r="BP15" s="16" t="str">
        <f t="shared" si="15"/>
        <v>drop table db_custscience_interns.col_4_db_venus_brd_combo_dim_null_value_count_table_stats ;</v>
      </c>
      <c r="BQ15" t="s">
        <v>5982</v>
      </c>
    </row>
    <row r="16" spans="1:73">
      <c r="A16" t="s">
        <v>5983</v>
      </c>
      <c r="B16" s="16" t="str">
        <f t="shared" si="0"/>
        <v>brd_grp             string                                  </v>
      </c>
      <c r="C16" s="20">
        <f t="shared" si="8"/>
        <v>8</v>
      </c>
      <c r="D16" s="20">
        <f t="shared" si="9"/>
        <v>10</v>
      </c>
      <c r="E16" s="20"/>
      <c r="F16" s="20"/>
      <c r="G16" s="16" t="str">
        <f t="shared" si="1"/>
        <v>BRD_GRP</v>
      </c>
      <c r="H16" s="16" t="str">
        <f t="shared" si="2"/>
        <v>          string                                  </v>
      </c>
      <c r="I16" s="246">
        <v>5</v>
      </c>
      <c r="J16" s="260">
        <f t="shared" si="3"/>
        <v>5</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db_custscience_interns.col_5_db_venus_brd_combo_dim_distinct_values_table_stats (col_id int, distinct_values bigint) Row format delimited Fields terminated by '\t' Lines terminated by '\n'  Stored as textfile ;</v>
      </c>
      <c r="AJ16" t="s">
        <v>5984</v>
      </c>
      <c r="AM16" s="16" t="str">
        <f t="shared" si="11"/>
        <v>insert into table db_custscience_interns.col_5_db_venus_brd_combo_dim_distinct_values_table_stats select '5' as col_id, count (distinct BRD_GRP) as distinct_values</v>
      </c>
      <c r="AN16" t="s">
        <v>5985</v>
      </c>
      <c r="AQ16" s="16" t="str">
        <f t="shared" si="6"/>
        <v>insert into table db_custscience_interns.SUMMARY_of_db_venus_brd_combo_dim_distinct_values_table_stats select col_id, distinct_values from db_custscience_interns.col_5_db_venus_brd_combo_dim_distinct_values_table_stats ;</v>
      </c>
      <c r="AR16" t="s">
        <v>5986</v>
      </c>
      <c r="AT16" s="212" t="s">
        <v>5987</v>
      </c>
      <c r="AU16" s="212">
        <v>5</v>
      </c>
      <c r="AV16" s="212">
        <v>5</v>
      </c>
      <c r="AX16" s="16" t="str">
        <f t="shared" si="7"/>
        <v>drop table db_custscience_interns.col_5_db_venus_brd_combo_dim_distinct_values_table_stats;</v>
      </c>
      <c r="AY16" t="s">
        <v>5988</v>
      </c>
      <c r="BA16" s="16" t="str">
        <f t="shared" si="12"/>
        <v>create table db_custscience_interns.col_5_db_venus_brd_combo_dim_null_value_count_table_stats (col_id int, null_value_count bigint) Row format delimited Fields terminated by '\t' Lines terminated by '\n'  Stored as textfile ;</v>
      </c>
      <c r="BB16" t="s">
        <v>5989</v>
      </c>
      <c r="BE16" s="16" t="str">
        <f t="shared" si="13"/>
        <v xml:space="preserve">insert into table db_custscience_interns.col_5_db_venus_brd_combo_dim_null_value_count_table_stats select '5' as col_id, count (brd_combo_key) as null_value_count where BRD_GRP IS NULL </v>
      </c>
      <c r="BF16" t="s">
        <v>5990</v>
      </c>
      <c r="BI16" s="16" t="str">
        <f t="shared" si="14"/>
        <v>insert into table db_custscience_interns.SUMMARY_of_db_venus_brd_combo_dim_null_value_count_table_stats select col_id, null_value_count from db_custscience_interns.col_5_db_venus_brd_combo_dim_null_value_count_table_stats ;</v>
      </c>
      <c r="BJ16" t="s">
        <v>5991</v>
      </c>
      <c r="BL16" s="212" t="s">
        <v>5309</v>
      </c>
      <c r="BM16" s="212">
        <v>5</v>
      </c>
      <c r="BN16" s="212">
        <v>0</v>
      </c>
      <c r="BP16" s="16" t="str">
        <f t="shared" si="15"/>
        <v>drop table db_custscience_interns.col_5_db_venus_brd_combo_dim_null_value_count_table_stats ;</v>
      </c>
      <c r="BQ16" t="s">
        <v>5992</v>
      </c>
    </row>
    <row r="17" spans="1:69">
      <c r="A17" t="s">
        <v>5896</v>
      </c>
      <c r="B17" s="16" t="str">
        <f t="shared" si="0"/>
        <v>btch_key            int                                     </v>
      </c>
      <c r="C17" s="20">
        <f t="shared" si="8"/>
        <v>10</v>
      </c>
      <c r="D17" s="20">
        <f t="shared" si="9"/>
        <v>12</v>
      </c>
      <c r="E17" s="20"/>
      <c r="F17" s="20"/>
      <c r="G17" s="16" t="str">
        <f t="shared" si="1"/>
        <v>BTCH_KEY </v>
      </c>
      <c r="H17" s="16" t="str">
        <f t="shared" si="2"/>
        <v>        int                                     </v>
      </c>
      <c r="I17" s="246">
        <v>6</v>
      </c>
      <c r="J17" s="260">
        <f t="shared" si="3"/>
        <v>2</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db_custscience_interns.col_6_db_venus_brd_combo_dim_distinct_values_table_stats (col_id int, distinct_values bigint) Row format delimited Fields terminated by '\t' Lines terminated by '\n'  Stored as textfile ;</v>
      </c>
      <c r="AJ17" t="s">
        <v>5993</v>
      </c>
      <c r="AM17" s="16" t="str">
        <f t="shared" si="11"/>
        <v>insert into table db_custscience_interns.col_6_db_venus_brd_combo_dim_distinct_values_table_stats select '6' as col_id, count (distinct BTCH_KEY ) as distinct_values</v>
      </c>
      <c r="AN17" t="s">
        <v>5994</v>
      </c>
      <c r="AQ17" s="16" t="str">
        <f t="shared" si="6"/>
        <v>insert into table db_custscience_interns.SUMMARY_of_db_venus_brd_combo_dim_distinct_values_table_stats select col_id, distinct_values from db_custscience_interns.col_6_db_venus_brd_combo_dim_distinct_values_table_stats ;</v>
      </c>
      <c r="AR17" t="s">
        <v>5995</v>
      </c>
      <c r="AT17" s="212" t="s">
        <v>5636</v>
      </c>
      <c r="AU17" s="212">
        <v>6</v>
      </c>
      <c r="AV17" s="212">
        <v>2</v>
      </c>
      <c r="AX17" s="16" t="str">
        <f t="shared" si="7"/>
        <v>drop table db_custscience_interns.col_6_db_venus_brd_combo_dim_distinct_values_table_stats;</v>
      </c>
      <c r="AY17" t="s">
        <v>5996</v>
      </c>
      <c r="BA17" s="16" t="str">
        <f t="shared" si="12"/>
        <v>create table db_custscience_interns.col_6_db_venus_brd_combo_dim_null_value_count_table_stats (col_id int, null_value_count bigint) Row format delimited Fields terminated by '\t' Lines terminated by '\n'  Stored as textfile ;</v>
      </c>
      <c r="BB17" t="s">
        <v>5997</v>
      </c>
      <c r="BE17" s="16" t="str">
        <f t="shared" si="13"/>
        <v xml:space="preserve">insert into table db_custscience_interns.col_6_db_venus_brd_combo_dim_null_value_count_table_stats select '6' as col_id, count (brd_combo_key) as null_value_count where BTCH_KEY  IS NULL </v>
      </c>
      <c r="BF17" t="s">
        <v>5998</v>
      </c>
      <c r="BI17" s="16" t="str">
        <f t="shared" si="14"/>
        <v>insert into table db_custscience_interns.SUMMARY_of_db_venus_brd_combo_dim_null_value_count_table_stats select col_id, null_value_count from db_custscience_interns.col_6_db_venus_brd_combo_dim_null_value_count_table_stats ;</v>
      </c>
      <c r="BJ17" t="s">
        <v>5999</v>
      </c>
      <c r="BL17" s="212" t="s">
        <v>5060</v>
      </c>
      <c r="BM17" s="212">
        <v>6</v>
      </c>
      <c r="BN17" s="212">
        <v>0</v>
      </c>
      <c r="BP17" s="16" t="str">
        <f t="shared" si="15"/>
        <v>drop table db_custscience_interns.col_6_db_venus_brd_combo_dim_null_value_count_table_stats ;</v>
      </c>
      <c r="BQ17" t="s">
        <v>6000</v>
      </c>
    </row>
    <row r="18" spans="1:69">
      <c r="A18" t="s">
        <v>5899</v>
      </c>
      <c r="B18" s="16" t="str">
        <f t="shared" si="0"/>
        <v>btch_opr            string                                  </v>
      </c>
      <c r="C18" s="20">
        <f t="shared" si="8"/>
        <v>10</v>
      </c>
      <c r="D18" s="20">
        <f t="shared" si="9"/>
        <v>12</v>
      </c>
      <c r="E18" s="20"/>
      <c r="F18" s="20"/>
      <c r="G18" s="16" t="str">
        <f t="shared" si="1"/>
        <v>BTCH_OPR </v>
      </c>
      <c r="H18" s="16" t="str">
        <f t="shared" si="2"/>
        <v>        string                                  </v>
      </c>
      <c r="I18" s="246">
        <v>7</v>
      </c>
      <c r="J18" s="260">
        <f t="shared" si="3"/>
        <v>2</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db_custscience_interns.col_7_db_venus_brd_combo_dim_distinct_values_table_stats (col_id int, distinct_values bigint) Row format delimited Fields terminated by '\t' Lines terminated by '\n'  Stored as textfile ;</v>
      </c>
      <c r="AJ18" t="s">
        <v>6001</v>
      </c>
      <c r="AM18" s="16" t="str">
        <f t="shared" si="11"/>
        <v>insert into table db_custscience_interns.col_7_db_venus_brd_combo_dim_distinct_values_table_stats select '7' as col_id, count (distinct BTCH_OPR ) as distinct_values</v>
      </c>
      <c r="AN18" t="s">
        <v>6002</v>
      </c>
      <c r="AQ18" s="16" t="str">
        <f t="shared" si="6"/>
        <v>insert into table db_custscience_interns.SUMMARY_of_db_venus_brd_combo_dim_distinct_values_table_stats select col_id, distinct_values from db_custscience_interns.col_7_db_venus_brd_combo_dim_distinct_values_table_stats ;</v>
      </c>
      <c r="AR18" t="s">
        <v>6003</v>
      </c>
      <c r="AT18" s="212" t="s">
        <v>6004</v>
      </c>
      <c r="AU18" s="212">
        <v>7</v>
      </c>
      <c r="AV18" s="212">
        <v>2</v>
      </c>
      <c r="AX18" s="16" t="str">
        <f t="shared" si="7"/>
        <v>drop table db_custscience_interns.col_7_db_venus_brd_combo_dim_distinct_values_table_stats;</v>
      </c>
      <c r="AY18" t="s">
        <v>6005</v>
      </c>
      <c r="BA18" s="16" t="str">
        <f t="shared" si="12"/>
        <v>create table db_custscience_interns.col_7_db_venus_brd_combo_dim_null_value_count_table_stats (col_id int, null_value_count bigint) Row format delimited Fields terminated by '\t' Lines terminated by '\n'  Stored as textfile ;</v>
      </c>
      <c r="BB18" t="s">
        <v>6006</v>
      </c>
      <c r="BE18" s="16" t="str">
        <f t="shared" si="13"/>
        <v xml:space="preserve">insert into table db_custscience_interns.col_7_db_venus_brd_combo_dim_null_value_count_table_stats select '7' as col_id, count (brd_combo_key) as null_value_count where BTCH_OPR  IS NULL </v>
      </c>
      <c r="BF18" t="s">
        <v>6007</v>
      </c>
      <c r="BI18" s="16" t="str">
        <f t="shared" si="14"/>
        <v>insert into table db_custscience_interns.SUMMARY_of_db_venus_brd_combo_dim_null_value_count_table_stats select col_id, null_value_count from db_custscience_interns.col_7_db_venus_brd_combo_dim_null_value_count_table_stats ;</v>
      </c>
      <c r="BJ18" t="s">
        <v>6008</v>
      </c>
      <c r="BL18" s="212" t="s">
        <v>5331</v>
      </c>
      <c r="BM18" s="212">
        <v>7</v>
      </c>
      <c r="BN18" s="212">
        <v>0</v>
      </c>
      <c r="BP18" s="16" t="str">
        <f t="shared" si="15"/>
        <v>drop table db_custscience_interns.col_7_db_venus_brd_combo_dim_null_value_count_table_stats ;</v>
      </c>
      <c r="BQ18" t="s">
        <v>6009</v>
      </c>
    </row>
    <row r="19" spans="1:69">
      <c r="A19" t="s">
        <v>5902</v>
      </c>
      <c r="B19" s="16" t="str">
        <f t="shared" si="0"/>
        <v>lst_upd_or_crt_dttm string                                  </v>
      </c>
      <c r="C19" s="20">
        <f t="shared" si="8"/>
        <v>20</v>
      </c>
      <c r="D19" s="20">
        <f t="shared" si="9"/>
        <v>27</v>
      </c>
      <c r="E19" s="20"/>
      <c r="F19" s="20"/>
      <c r="G19" s="16" t="str">
        <f t="shared" si="1"/>
        <v>LST_UPD_OR_CRT_DTTM</v>
      </c>
      <c r="H19" s="16" t="str">
        <f t="shared" si="2"/>
        <v>string                                  </v>
      </c>
      <c r="I19" s="246">
        <v>8</v>
      </c>
      <c r="J19" s="260">
        <f t="shared" si="3"/>
        <v>3</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db_custscience_interns.col_8_db_venus_brd_combo_dim_distinct_values_table_stats (col_id int, distinct_values bigint) Row format delimited Fields terminated by '\t' Lines terminated by '\n'  Stored as textfile ;</v>
      </c>
      <c r="AJ19" t="s">
        <v>6010</v>
      </c>
      <c r="AM19" s="16" t="str">
        <f t="shared" si="11"/>
        <v>insert into table db_custscience_interns.col_8_db_venus_brd_combo_dim_distinct_values_table_stats select '8' as col_id, count (distinct LST_UPD_OR_CRT_DTTM) as distinct_values</v>
      </c>
      <c r="AN19" t="s">
        <v>6011</v>
      </c>
      <c r="AQ19" s="16" t="str">
        <f t="shared" si="6"/>
        <v>insert into table db_custscience_interns.SUMMARY_of_db_venus_brd_combo_dim_distinct_values_table_stats select col_id, distinct_values from db_custscience_interns.col_8_db_venus_brd_combo_dim_distinct_values_table_stats ;</v>
      </c>
      <c r="AR19" t="s">
        <v>6012</v>
      </c>
      <c r="AT19" s="212" t="s">
        <v>6013</v>
      </c>
      <c r="AU19" s="212">
        <v>8</v>
      </c>
      <c r="AV19" s="212">
        <v>3</v>
      </c>
      <c r="AX19" s="16" t="str">
        <f t="shared" si="7"/>
        <v>drop table db_custscience_interns.col_8_db_venus_brd_combo_dim_distinct_values_table_stats;</v>
      </c>
      <c r="AY19" t="s">
        <v>6014</v>
      </c>
      <c r="BA19" s="16" t="str">
        <f t="shared" si="12"/>
        <v>create table db_custscience_interns.col_8_db_venus_brd_combo_dim_null_value_count_table_stats (col_id int, null_value_count bigint) Row format delimited Fields terminated by '\t' Lines terminated by '\n'  Stored as textfile ;</v>
      </c>
      <c r="BB19" t="s">
        <v>6015</v>
      </c>
      <c r="BE19" s="16" t="str">
        <f t="shared" si="13"/>
        <v xml:space="preserve">insert into table db_custscience_interns.col_8_db_venus_brd_combo_dim_null_value_count_table_stats select '8' as col_id, count (brd_combo_key) as null_value_count where LST_UPD_OR_CRT_DTTM IS NULL </v>
      </c>
      <c r="BF19" t="s">
        <v>6016</v>
      </c>
      <c r="BI19" s="16" t="str">
        <f t="shared" si="14"/>
        <v>insert into table db_custscience_interns.SUMMARY_of_db_venus_brd_combo_dim_null_value_count_table_stats select col_id, null_value_count from db_custscience_interns.col_8_db_venus_brd_combo_dim_null_value_count_table_stats ;</v>
      </c>
      <c r="BJ19" t="s">
        <v>6017</v>
      </c>
      <c r="BL19" s="212" t="s">
        <v>5341</v>
      </c>
      <c r="BM19" s="212">
        <v>8</v>
      </c>
      <c r="BN19" s="212">
        <v>0</v>
      </c>
      <c r="BP19" s="16" t="str">
        <f t="shared" si="15"/>
        <v>drop table db_custscience_interns.col_8_db_venus_brd_combo_dim_null_value_count_table_stats ;</v>
      </c>
      <c r="BQ19" t="s">
        <v>6018</v>
      </c>
    </row>
    <row r="20" spans="1:69">
      <c r="A20" t="s">
        <v>5188</v>
      </c>
      <c r="B20" s="16" t="str">
        <f t="shared" si="0"/>
        <v>crt_tmst            string                                  </v>
      </c>
      <c r="C20" s="20">
        <f t="shared" si="8"/>
        <v>10</v>
      </c>
      <c r="D20" s="20">
        <f t="shared" si="9"/>
        <v>12</v>
      </c>
      <c r="E20" s="20"/>
      <c r="F20" s="20"/>
      <c r="G20" s="16" t="str">
        <f t="shared" si="1"/>
        <v>CRT_TMST </v>
      </c>
      <c r="H20" s="16" t="str">
        <f t="shared" si="2"/>
        <v>        string                                  </v>
      </c>
      <c r="I20" s="246">
        <v>9</v>
      </c>
      <c r="J20" s="260">
        <f t="shared" si="3"/>
        <v>1</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db_custscience_interns.col_9_db_venus_brd_combo_dim_distinct_values_table_stats (col_id int, distinct_values bigint) Row format delimited Fields terminated by '\t' Lines terminated by '\n'  Stored as textfile ;</v>
      </c>
      <c r="AJ20" t="s">
        <v>6019</v>
      </c>
      <c r="AM20" s="16" t="str">
        <f t="shared" si="11"/>
        <v>insert into table db_custscience_interns.col_9_db_venus_brd_combo_dim_distinct_values_table_stats select '9' as col_id, count (distinct CRT_TMST ) as distinct_values</v>
      </c>
      <c r="AN20" t="s">
        <v>6020</v>
      </c>
      <c r="AQ20" s="16" t="str">
        <f t="shared" si="6"/>
        <v>insert into table db_custscience_interns.SUMMARY_of_db_venus_brd_combo_dim_distinct_values_table_stats select col_id, distinct_values from db_custscience_interns.col_9_db_venus_brd_combo_dim_distinct_values_table_stats ;</v>
      </c>
      <c r="AR20" t="s">
        <v>6021</v>
      </c>
      <c r="AT20" s="212" t="s">
        <v>5619</v>
      </c>
      <c r="AU20" s="212">
        <v>9</v>
      </c>
      <c r="AV20" s="212">
        <v>1</v>
      </c>
      <c r="AX20" s="16" t="str">
        <f t="shared" si="7"/>
        <v>drop table db_custscience_interns.col_9_db_venus_brd_combo_dim_distinct_values_table_stats;</v>
      </c>
      <c r="AY20" t="s">
        <v>6022</v>
      </c>
      <c r="BA20" s="16" t="str">
        <f t="shared" si="12"/>
        <v>create table db_custscience_interns.col_9_db_venus_brd_combo_dim_null_value_count_table_stats (col_id int, null_value_count bigint) Row format delimited Fields terminated by '\t' Lines terminated by '\n'  Stored as textfile ;</v>
      </c>
      <c r="BB20" t="s">
        <v>6023</v>
      </c>
      <c r="BE20" s="16" t="str">
        <f t="shared" si="13"/>
        <v xml:space="preserve">insert into table db_custscience_interns.col_9_db_venus_brd_combo_dim_null_value_count_table_stats select '9' as col_id, count (brd_combo_key) as null_value_count where CRT_TMST  IS NULL </v>
      </c>
      <c r="BF20" t="s">
        <v>6024</v>
      </c>
      <c r="BI20" s="16" t="str">
        <f t="shared" si="14"/>
        <v>insert into table db_custscience_interns.SUMMARY_of_db_venus_brd_combo_dim_null_value_count_table_stats select col_id, null_value_count from db_custscience_interns.col_9_db_venus_brd_combo_dim_null_value_count_table_stats ;</v>
      </c>
      <c r="BJ20" t="s">
        <v>6025</v>
      </c>
      <c r="BL20" s="212" t="s">
        <v>5351</v>
      </c>
      <c r="BM20" s="212">
        <v>9</v>
      </c>
      <c r="BN20" s="212">
        <v>0</v>
      </c>
      <c r="BP20" s="16" t="str">
        <f t="shared" si="15"/>
        <v>drop table db_custscience_interns.col_9_db_venus_brd_combo_dim_null_value_count_table_stats ;</v>
      </c>
      <c r="BQ20" t="s">
        <v>6026</v>
      </c>
    </row>
    <row r="21" spans="1:69">
      <c r="A21" t="s">
        <v>5598</v>
      </c>
      <c r="B21" s="16" t="str">
        <f t="shared" si="0"/>
        <v>updt_tmst           string  </v>
      </c>
      <c r="C21" s="20">
        <f t="shared" si="8"/>
        <v>10</v>
      </c>
      <c r="D21" s="20">
        <f t="shared" si="9"/>
        <v>12</v>
      </c>
      <c r="E21" s="20"/>
      <c r="F21" s="20"/>
      <c r="G21" s="16" t="str">
        <f t="shared" si="1"/>
        <v>UPDT_TMST</v>
      </c>
      <c r="H21" s="16" t="str">
        <f t="shared" si="2"/>
        <v>        string  </v>
      </c>
      <c r="I21" s="246">
        <v>10</v>
      </c>
      <c r="J21" s="260">
        <f t="shared" si="3"/>
        <v>1</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db_custscience_interns.col_10_db_venus_brd_combo_dim_distinct_values_table_stats (col_id int, distinct_values bigint) Row format delimited Fields terminated by '\t' Lines terminated by '\n'  Stored as textfile ;</v>
      </c>
      <c r="AJ21" t="s">
        <v>6027</v>
      </c>
      <c r="AM21" s="16" t="str">
        <f t="shared" si="11"/>
        <v>insert into table db_custscience_interns.col_10_db_venus_brd_combo_dim_distinct_values_table_stats select '10' as col_id, count (distinct UPDT_TMST) as distinct_values</v>
      </c>
      <c r="AN21" t="s">
        <v>6028</v>
      </c>
      <c r="AQ21" s="16" t="str">
        <f t="shared" si="6"/>
        <v>insert into table db_custscience_interns.SUMMARY_of_db_venus_brd_combo_dim_distinct_values_table_stats select col_id, distinct_values from db_custscience_interns.col_10_db_venus_brd_combo_dim_distinct_values_table_stats ;</v>
      </c>
      <c r="AR21" t="s">
        <v>6029</v>
      </c>
      <c r="AT21" s="212" t="s">
        <v>5419</v>
      </c>
      <c r="AU21" s="212">
        <v>10</v>
      </c>
      <c r="AV21" s="212">
        <v>1</v>
      </c>
      <c r="AX21" s="16" t="str">
        <f t="shared" si="7"/>
        <v>drop table db_custscience_interns.col_10_db_venus_brd_combo_dim_distinct_values_table_stats;</v>
      </c>
      <c r="AY21" t="s">
        <v>6030</v>
      </c>
      <c r="BA21" s="16" t="str">
        <f t="shared" si="12"/>
        <v>create table db_custscience_interns.col_10_db_venus_brd_combo_dim_null_value_count_table_stats (col_id int, null_value_count bigint) Row format delimited Fields terminated by '\t' Lines terminated by '\n'  Stored as textfile ;</v>
      </c>
      <c r="BB21" t="s">
        <v>6031</v>
      </c>
      <c r="BE21" s="16" t="str">
        <f t="shared" si="13"/>
        <v xml:space="preserve">insert into table db_custscience_interns.col_10_db_venus_brd_combo_dim_null_value_count_table_stats select '10' as col_id, count (brd_combo_key) as null_value_count where UPDT_TMST IS NULL </v>
      </c>
      <c r="BF21" t="s">
        <v>6032</v>
      </c>
      <c r="BI21" s="16" t="str">
        <f t="shared" si="14"/>
        <v>insert into table db_custscience_interns.SUMMARY_of_db_venus_brd_combo_dim_null_value_count_table_stats select col_id, null_value_count from db_custscience_interns.col_10_db_venus_brd_combo_dim_null_value_count_table_stats ;</v>
      </c>
      <c r="BJ21" t="s">
        <v>6033</v>
      </c>
      <c r="BL21" s="212" t="s">
        <v>5362</v>
      </c>
      <c r="BM21" s="212">
        <v>10</v>
      </c>
      <c r="BN21" s="212">
        <v>0</v>
      </c>
      <c r="BP21" s="16" t="str">
        <f t="shared" si="15"/>
        <v>drop table db_custscience_interns.col_10_db_venus_brd_combo_dim_null_value_count_table_stats ;</v>
      </c>
      <c r="BQ21" t="s">
        <v>6034</v>
      </c>
    </row>
    <row r="22" spans="1:69">
      <c r="AN22" t="s">
        <v>4089</v>
      </c>
      <c r="BF22" t="s">
        <v>4089</v>
      </c>
    </row>
    <row r="23" spans="1:69" ht="409.5">
      <c r="A23" s="262" t="s">
        <v>6035</v>
      </c>
    </row>
    <row r="24" spans="1:69">
      <c r="A24" s="263" t="s">
        <v>6036</v>
      </c>
    </row>
  </sheetData>
  <mergeCells count="5">
    <mergeCell ref="G1:J1"/>
    <mergeCell ref="H3:L3"/>
    <mergeCell ref="H4:L4"/>
    <mergeCell ref="H5:L5"/>
    <mergeCell ref="H6:L6"/>
  </mergeCell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CQ55"/>
  <sheetViews>
    <sheetView topLeftCell="A13" zoomScale="80" zoomScaleNormal="80" workbookViewId="0">
      <selection activeCell="G38" sqref="G38"/>
    </sheetView>
  </sheetViews>
  <sheetFormatPr defaultColWidth="8.85546875" defaultRowHeight="15" outlineLevelCol="1"/>
  <cols>
    <col min="1" max="1" width="98.140625" customWidth="1"/>
    <col min="2" max="2" width="28.28515625" customWidth="1"/>
    <col min="7" max="7" width="24.42578125" bestFit="1" customWidth="1"/>
    <col min="8" max="8" width="10.85546875" customWidth="1"/>
    <col min="10" max="11" width="12" style="4" customWidth="1"/>
    <col min="12" max="12" width="22.42578125" customWidth="1"/>
    <col min="13" max="13" width="15" customWidth="1"/>
    <col min="14" max="14" width="23.42578125" customWidth="1"/>
    <col min="15" max="15" width="23.7109375" customWidth="1"/>
    <col min="16" max="38" width="23.42578125" customWidth="1"/>
    <col min="40" max="41" width="19.85546875" style="165" customWidth="1"/>
    <col min="42" max="55" width="19.85546875" style="165" hidden="1" customWidth="1" outlineLevel="1"/>
    <col min="56" max="56" width="12" style="195" customWidth="1" collapsed="1"/>
    <col min="57" max="57" width="33.7109375" style="195" customWidth="1"/>
    <col min="58" max="58" width="30.42578125" customWidth="1"/>
    <col min="59" max="59" width="12" customWidth="1"/>
    <col min="61" max="61" width="34.140625" customWidth="1"/>
    <col min="62" max="62" width="28" customWidth="1"/>
    <col min="63" max="63" width="15.28515625" customWidth="1"/>
    <col min="65" max="65" width="48.42578125" customWidth="1"/>
    <col min="66" max="66" width="29.28515625" customWidth="1"/>
    <col min="68" max="71" width="16.140625" customWidth="1"/>
    <col min="72" max="72" width="14.28515625" customWidth="1"/>
    <col min="74" max="74" width="20.42578125" style="210" customWidth="1"/>
    <col min="80" max="80" width="25.42578125" customWidth="1"/>
    <col min="83" max="83" width="8.85546875" style="16"/>
    <col min="84" max="84" width="25.42578125" customWidth="1"/>
    <col min="86" max="86" width="17.140625" customWidth="1"/>
    <col min="88" max="88" width="10.85546875" customWidth="1"/>
  </cols>
  <sheetData>
    <row r="1" spans="1:95" ht="19.5" thickBot="1">
      <c r="G1" s="473" t="str">
        <f>UPPER(H5)</f>
        <v>BRD_DIM</v>
      </c>
      <c r="H1" s="473"/>
      <c r="I1" s="473"/>
      <c r="J1" s="473"/>
      <c r="K1" s="323"/>
    </row>
    <row r="2" spans="1:95" ht="18.75">
      <c r="G2" s="6"/>
      <c r="N2" s="38" t="s">
        <v>86</v>
      </c>
      <c r="BE2" s="211" t="s">
        <v>4419</v>
      </c>
      <c r="BF2" s="211" t="s">
        <v>4420</v>
      </c>
      <c r="BI2" s="211" t="s">
        <v>4421</v>
      </c>
      <c r="BJ2" s="211" t="s">
        <v>4422</v>
      </c>
      <c r="BM2" s="211" t="s">
        <v>4423</v>
      </c>
      <c r="BN2" s="211" t="s">
        <v>4424</v>
      </c>
      <c r="BP2" s="211" t="s">
        <v>4425</v>
      </c>
      <c r="BQ2" s="211" t="s">
        <v>4426</v>
      </c>
      <c r="BT2" s="211" t="s">
        <v>4427</v>
      </c>
      <c r="BU2" s="211" t="s">
        <v>4428</v>
      </c>
      <c r="BW2" s="211" t="s">
        <v>4419</v>
      </c>
      <c r="BX2" s="211" t="s">
        <v>4420</v>
      </c>
      <c r="CA2" s="211" t="s">
        <v>4421</v>
      </c>
      <c r="CB2" s="211" t="s">
        <v>4422</v>
      </c>
      <c r="CE2" s="211" t="s">
        <v>4423</v>
      </c>
      <c r="CF2" s="211" t="s">
        <v>4424</v>
      </c>
      <c r="CH2" s="211" t="s">
        <v>4425</v>
      </c>
      <c r="CI2" s="211" t="s">
        <v>4426</v>
      </c>
      <c r="CL2" s="211" t="s">
        <v>4427</v>
      </c>
      <c r="CM2" s="211" t="s">
        <v>4428</v>
      </c>
      <c r="CQ2" s="211" t="s">
        <v>4429</v>
      </c>
    </row>
    <row r="3" spans="1:95">
      <c r="G3" s="3" t="s">
        <v>87</v>
      </c>
      <c r="H3" s="475" t="s">
        <v>106</v>
      </c>
      <c r="I3" s="475"/>
      <c r="J3" s="475"/>
      <c r="K3" s="475"/>
      <c r="L3" s="475"/>
      <c r="M3" s="220"/>
      <c r="N3" s="39" t="s">
        <v>107</v>
      </c>
      <c r="CQ3" s="16" t="str">
        <f>"hive -e 'set hive.cli.print.header=true; select * from "&amp;H6&amp;" acquisition_date = "&amp;"""22-APR-17"""&amp;" limit 10000;'&gt;"&amp;$H$6&amp;"_10k_sample.txt;"</f>
        <v>hive -e 'set hive.cli.print.header=true; select * from db_venus.brd_dim acquisition_date = "22-APR-17" limit 10000;'&gt;db_venus.brd_dim_10k_sample.txt;</v>
      </c>
    </row>
    <row r="4" spans="1:95" ht="15.75" thickBot="1">
      <c r="G4" s="3" t="s">
        <v>88</v>
      </c>
      <c r="H4" s="474" t="str">
        <f>LEFT(H6,(FIND(".",H6)-1))</f>
        <v>db_venus</v>
      </c>
      <c r="I4" s="474" t="e">
        <f>LEFT(I6,(FIND(".",I6)-1))</f>
        <v>#VALUE!</v>
      </c>
      <c r="J4" s="474" t="e">
        <f>LEFT(J6,(FIND(".",J6)-1))</f>
        <v>#VALUE!</v>
      </c>
      <c r="K4" s="474"/>
      <c r="L4" s="474" t="e">
        <f>LEFT(L6,(FIND(".",L6)-1))</f>
        <v>#VALUE!</v>
      </c>
      <c r="M4" s="219"/>
      <c r="N4" s="40" t="s">
        <v>108</v>
      </c>
      <c r="BI4" s="15"/>
      <c r="CA4" s="15"/>
      <c r="CQ4" t="s">
        <v>6037</v>
      </c>
    </row>
    <row r="5" spans="1:95">
      <c r="B5" s="9"/>
      <c r="G5" s="3" t="s">
        <v>89</v>
      </c>
      <c r="H5" s="474" t="str">
        <f>RIGHT(H6,(LEN(H6)-(FIND(".",H6))))</f>
        <v>brd_dim</v>
      </c>
      <c r="I5" s="474" t="e">
        <f>RIGHT(I6,(LEN(I6)-(FIND(".",I6))))</f>
        <v>#VALUE!</v>
      </c>
      <c r="J5" s="474" t="e">
        <f>RIGHT(J6,(LEN(J6)-(FIND(".",J6))))</f>
        <v>#VALUE!</v>
      </c>
      <c r="K5" s="474"/>
      <c r="L5" s="474" t="e">
        <f>RIGHT(L6,(LEN(L6)-(FIND(".",L6))))</f>
        <v>#VALUE!</v>
      </c>
      <c r="M5" s="219"/>
      <c r="BI5" s="60"/>
      <c r="CA5" s="60"/>
    </row>
    <row r="6" spans="1:95">
      <c r="G6" s="3" t="s">
        <v>90</v>
      </c>
      <c r="H6" s="476" t="s">
        <v>4469</v>
      </c>
      <c r="I6" s="476"/>
      <c r="J6" s="476"/>
      <c r="K6" s="476"/>
      <c r="L6" s="476"/>
      <c r="M6" s="37"/>
      <c r="BE6" s="33" t="s">
        <v>4050</v>
      </c>
      <c r="BF6" s="199" t="s">
        <v>4051</v>
      </c>
      <c r="BI6" s="9" t="s">
        <v>4127</v>
      </c>
      <c r="BM6" s="203" t="s">
        <v>4201</v>
      </c>
      <c r="BT6" s="206" t="s">
        <v>4203</v>
      </c>
      <c r="BW6" s="33" t="s">
        <v>4052</v>
      </c>
      <c r="CA6" s="9" t="s">
        <v>4127</v>
      </c>
      <c r="CE6" s="203" t="s">
        <v>4201</v>
      </c>
    </row>
    <row r="7" spans="1:95" ht="15.75" thickBot="1">
      <c r="G7" s="3" t="s">
        <v>91</v>
      </c>
      <c r="H7" s="10">
        <v>42906</v>
      </c>
      <c r="I7" s="219"/>
      <c r="L7" s="12"/>
      <c r="M7" s="12"/>
    </row>
    <row r="8" spans="1:95" ht="15.75" thickBot="1">
      <c r="A8" t="s">
        <v>3067</v>
      </c>
      <c r="G8" s="3" t="s">
        <v>92</v>
      </c>
      <c r="H8" s="13"/>
      <c r="I8" s="14"/>
      <c r="BP8" s="202" t="str">
        <f>"select * from db_custscience_interns.SUMMARY_of_"&amp;$H$4&amp;"_"&amp;$H$5&amp;"_distinct_values_table_stats;"</f>
        <v>select * from db_custscience_interns.SUMMARY_of_db_venus_brd_dim_distinct_values_table_stats;</v>
      </c>
      <c r="CH8" s="209" t="str">
        <f>"select * from db_custscience_interns.SUMMARY_of_"&amp;$H$4&amp;"_"&amp;$H$5&amp;"_null_value_count_table_stats ;"</f>
        <v>select * from db_custscience_interns.SUMMARY_of_db_venus_brd_dim_null_value_count_table_stats ;</v>
      </c>
    </row>
    <row r="9" spans="1:95">
      <c r="A9" t="s">
        <v>6038</v>
      </c>
      <c r="G9" s="15" t="s">
        <v>93</v>
      </c>
      <c r="H9" s="16"/>
      <c r="I9" s="16"/>
      <c r="BP9" t="s">
        <v>6039</v>
      </c>
      <c r="CH9" t="s">
        <v>6040</v>
      </c>
    </row>
    <row r="10" spans="1:95" ht="15.75" thickBot="1">
      <c r="A10" t="s">
        <v>2</v>
      </c>
      <c r="B10" s="3"/>
      <c r="G10" s="138"/>
      <c r="O10" s="5"/>
      <c r="P10" s="5"/>
      <c r="Q10" s="5"/>
      <c r="R10" s="5"/>
      <c r="S10" s="5"/>
      <c r="T10" s="5"/>
      <c r="U10" s="5"/>
      <c r="V10" s="5"/>
      <c r="W10" s="5"/>
      <c r="X10" s="5"/>
      <c r="Y10" s="5"/>
      <c r="Z10" s="5"/>
      <c r="AA10" s="5"/>
      <c r="AB10" s="5"/>
      <c r="AC10" s="5"/>
      <c r="AD10" s="5"/>
      <c r="AE10" s="5"/>
      <c r="AF10" s="5"/>
      <c r="AG10" s="5"/>
      <c r="AH10" s="5"/>
      <c r="AI10" s="5"/>
      <c r="AJ10" s="5"/>
      <c r="AK10" s="5"/>
      <c r="AL10" s="5"/>
      <c r="BJ10" s="207" t="s">
        <v>4202</v>
      </c>
      <c r="BK10" s="15" t="s">
        <v>4126</v>
      </c>
      <c r="BN10" s="207" t="s">
        <v>4202</v>
      </c>
      <c r="BP10" s="204" t="s">
        <v>4200</v>
      </c>
      <c r="BQ10" s="204" t="s">
        <v>4418</v>
      </c>
      <c r="BR10" s="204"/>
      <c r="BS10" s="204"/>
      <c r="CB10" s="207" t="s">
        <v>4202</v>
      </c>
      <c r="CC10" s="15" t="s">
        <v>4126</v>
      </c>
      <c r="CF10" s="207" t="s">
        <v>4202</v>
      </c>
      <c r="CH10" s="204" t="s">
        <v>4200</v>
      </c>
    </row>
    <row r="11" spans="1:95"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326" t="s">
        <v>13280</v>
      </c>
      <c r="O11" s="325"/>
      <c r="P11" s="325"/>
      <c r="Q11" s="325"/>
      <c r="R11" s="325"/>
      <c r="S11" s="325"/>
      <c r="T11" s="325"/>
      <c r="U11" s="325"/>
      <c r="V11" s="325"/>
      <c r="W11" s="325"/>
      <c r="X11" s="325"/>
      <c r="Y11" s="325"/>
      <c r="Z11" s="325"/>
      <c r="AA11" s="325"/>
      <c r="AB11" s="325"/>
      <c r="AC11" s="325"/>
      <c r="AD11" s="325"/>
      <c r="AE11" s="325"/>
      <c r="AF11" s="325"/>
      <c r="AG11" s="325"/>
      <c r="AH11" s="325"/>
      <c r="AI11" s="325"/>
      <c r="AJ11" s="325"/>
      <c r="AK11" s="325"/>
      <c r="AL11" s="325"/>
      <c r="BD11" s="198" t="s">
        <v>4048</v>
      </c>
      <c r="BE11" s="201"/>
      <c r="BF11" s="32"/>
      <c r="BG11" s="32"/>
      <c r="BH11" s="32"/>
      <c r="BI11" s="202" t="str">
        <f>"from "&amp;$H$6</f>
        <v>from db_venus.brd_dim</v>
      </c>
      <c r="BJ11" s="205" t="s">
        <v>6041</v>
      </c>
      <c r="BK11" s="32"/>
      <c r="BL11" s="32"/>
      <c r="BM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db_custscience_interns.SUMMARY_of_db_venus_brd_dim_distinct_values_table_stats (col_id int, distinct_values bigint) Row format delimited Fields terminated by '\t' Lines terminated by '\n'  Stored as textfile ;</v>
      </c>
      <c r="BN11" s="205" t="s">
        <v>6042</v>
      </c>
      <c r="CA11" s="209" t="str">
        <f>"from "&amp;$H$6</f>
        <v>from db_venus.brd_dim</v>
      </c>
      <c r="CB11" s="32" t="s">
        <v>6041</v>
      </c>
      <c r="CE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db_custscience_interns.SUMMARY_of_db_venus_brd_dim_null_value_count_table_stats (col_id int, null_value_count bigint) Row format delimited Fields terminated by '\t' Lines terminated by '\n'  Stored as textfile ;</v>
      </c>
      <c r="CF11" s="32" t="s">
        <v>6043</v>
      </c>
      <c r="CH11" s="212" t="s">
        <v>2</v>
      </c>
    </row>
    <row r="12" spans="1:95">
      <c r="A12" t="s">
        <v>6044</v>
      </c>
      <c r="B12" s="16" t="str">
        <f t="shared" ref="B12:B32" si="0">TRIM(A12)</f>
        <v>brd_cd              string                                  </v>
      </c>
      <c r="C12" s="20">
        <f>SEARCH(" ",B12)</f>
        <v>8</v>
      </c>
      <c r="D12" s="20">
        <f>IFERROR(SEARCH(" ",B12,C12+1),0)</f>
        <v>10</v>
      </c>
      <c r="E12" s="20">
        <f>LEN(B12)</f>
        <v>60</v>
      </c>
      <c r="F12" s="20"/>
      <c r="G12" s="16" t="str">
        <f t="shared" ref="G12:G32" si="1">UPPER(LEFT(B12,C12-1))</f>
        <v>BRD_CD </v>
      </c>
      <c r="H12" s="16" t="str">
        <f t="shared" ref="H12:H32" si="2">TRIM(RIGHT(A12,LEN(A12) - (C12+1)))</f>
        <v>          string                                  </v>
      </c>
      <c r="I12" s="246">
        <v>1</v>
      </c>
      <c r="J12" s="260">
        <f t="shared" ref="J12:J32" si="3">VLOOKUP($I12,$BQ:$BR,2,FALSE)</f>
        <v>17</v>
      </c>
      <c r="K12" s="260">
        <f t="shared" ref="K12:K32" si="4">VLOOKUP($I12,$CI:$CJ,2,FALSE)</f>
        <v>0</v>
      </c>
      <c r="L12" s="225"/>
      <c r="M12" s="166"/>
      <c r="N12" t="s">
        <v>13175</v>
      </c>
      <c r="O12" s="257"/>
      <c r="P12" s="257"/>
      <c r="Q12" s="257"/>
      <c r="R12" s="257"/>
      <c r="S12" s="257"/>
      <c r="T12" s="257"/>
      <c r="U12" s="257"/>
      <c r="V12" s="257"/>
      <c r="W12" s="257"/>
      <c r="X12" s="257"/>
      <c r="Y12" s="257"/>
      <c r="Z12" s="257"/>
      <c r="AA12" s="257"/>
      <c r="AB12" s="257"/>
      <c r="AC12" s="257"/>
      <c r="AD12" s="257"/>
      <c r="AE12" s="257"/>
      <c r="AF12" s="257"/>
      <c r="AG12" s="257"/>
      <c r="AH12" s="257"/>
      <c r="AI12" s="257"/>
      <c r="AJ12" s="257"/>
      <c r="AK12" s="257"/>
      <c r="AL12" s="257"/>
      <c r="AN12" s="164"/>
      <c r="AO12" s="164"/>
      <c r="AP12" s="164"/>
      <c r="AQ12" s="164"/>
      <c r="AR12" s="164"/>
      <c r="AS12" s="164"/>
      <c r="AT12" s="164"/>
      <c r="AU12" s="164"/>
      <c r="AV12" s="164"/>
      <c r="AW12" s="164"/>
      <c r="AX12" s="164"/>
      <c r="AY12" s="164"/>
      <c r="AZ12" s="164"/>
      <c r="BA12" s="164"/>
      <c r="BB12" s="164"/>
      <c r="BC12" s="164"/>
      <c r="BD12" s="197" t="str">
        <f>"col_"&amp;I12</f>
        <v>col_1</v>
      </c>
      <c r="BE12" s="265" t="str">
        <f t="shared" ref="BE12:BE32" si="5">"create table db_custscience_interns."&amp;$BD12&amp;"_"&amp;$H$4&amp;"_"&amp;$H$5&amp;"_distinct_values_table_stats (col_id int, distinct_values bigint) Row format delimited Fields terminated by '\t' Lines terminated by '\n'  Stored as textfile ;"</f>
        <v>create table db_custscience_interns.col_1_db_venus_brd_dim_distinct_values_table_stats (col_id int, distinct_values bigint) Row format delimited Fields terminated by '\t' Lines terminated by '\n'  Stored as textfile ;</v>
      </c>
      <c r="BF12" t="s">
        <v>6045</v>
      </c>
      <c r="BI12" s="16" t="str">
        <f>"insert into table "&amp;"db_custscience_interns."&amp;$BD12&amp;"_"&amp;$H$4&amp;"_"&amp;$H$5&amp;"_distinct_values_table_stats select "&amp;"'"&amp;$I12&amp;"'"&amp;" as col_id, count (distinct "&amp;$G12&amp;") as distinct_values"</f>
        <v>insert into table db_custscience_interns.col_1_db_venus_brd_dim_distinct_values_table_stats select '1' as col_id, count (distinct BRD_CD ) as distinct_values</v>
      </c>
      <c r="BJ12" t="s">
        <v>6046</v>
      </c>
      <c r="BM12" s="16" t="str">
        <f t="shared" ref="BM12:BM32" si="6">"insert into table "&amp;"db_custscience_interns."&amp;"SUMMARY_of_"&amp;$H$4&amp;"_"&amp;$H$5&amp;"_distinct_values_table_stats select col_id, distinct_values from db_custscience_interns."&amp;$BD12&amp;"_"&amp;$H$4&amp;"_"&amp;$H$5&amp;"_distinct_values_table_stats"&amp;" ;"</f>
        <v>insert into table db_custscience_interns.SUMMARY_of_db_venus_brd_dim_distinct_values_table_stats select col_id, distinct_values from db_custscience_interns.col_1_db_venus_brd_dim_distinct_values_table_stats ;</v>
      </c>
      <c r="BN12" t="s">
        <v>6047</v>
      </c>
      <c r="BP12" s="212" t="s">
        <v>6048</v>
      </c>
      <c r="BQ12" s="212">
        <v>1</v>
      </c>
      <c r="BR12" s="212">
        <v>17</v>
      </c>
      <c r="BT12" s="16" t="str">
        <f t="shared" ref="BT12:BT32" si="7">"drop table db_custscience_interns."&amp;$BD12&amp;"_"&amp;$H$4&amp;"_"&amp;$H$5&amp;"_distinct_values_table_stats;"</f>
        <v>drop table db_custscience_interns.col_1_db_venus_brd_dim_distinct_values_table_stats;</v>
      </c>
      <c r="BU12" t="s">
        <v>6049</v>
      </c>
      <c r="BW12" s="16" t="str">
        <f>"create table db_custscience_interns."&amp;$BD12&amp;"_"&amp;$H$4&amp;"_"&amp;$H$5&amp;"_null_value_count_table_stats (col_id int, null_value_count bigint) Row format delimited Fields terminated by '\t' Lines terminated by '\n'  Stored as textfile ;"</f>
        <v>create table db_custscience_interns.col_1_db_venus_brd_dim_null_value_count_table_stats (col_id int, null_value_count bigint) Row format delimited Fields terminated by '\t' Lines terminated by '\n'  Stored as textfile ;</v>
      </c>
      <c r="BX12" t="s">
        <v>6050</v>
      </c>
      <c r="CA12" s="16" t="str">
        <f>"insert into table "&amp;"db_custscience_interns."&amp;$BD12&amp;"_"&amp;$H$4&amp;"_"&amp;$H$5&amp;"_null_value_count_table_stats select "&amp;"'"&amp;$I12&amp;"'"&amp;" as col_id, count (brd_key) as null_value_count where "&amp;$G12&amp;" IS NULL "</f>
        <v xml:space="preserve">insert into table db_custscience_interns.col_1_db_venus_brd_dim_null_value_count_table_stats select '1' as col_id, count (brd_key) as null_value_count where BRD_CD  IS NULL </v>
      </c>
      <c r="CB12" t="s">
        <v>6051</v>
      </c>
      <c r="CE12" s="16" t="str">
        <f>"insert into table "&amp;"db_custscience_interns."&amp;"SUMMARY_of_"&amp;$H$4&amp;"_"&amp;$H$5&amp;"_null_value_count_table_stats select col_id, null_value_count from db_custscience_interns."&amp;$BD12&amp;"_"&amp;$H$4&amp;"_"&amp;$H$5&amp;"_null_value_count_table_stats"&amp;" ;"</f>
        <v>insert into table db_custscience_interns.SUMMARY_of_db_venus_brd_dim_null_value_count_table_stats select col_id, null_value_count from db_custscience_interns.col_1_db_venus_brd_dim_null_value_count_table_stats ;</v>
      </c>
      <c r="CF12" t="s">
        <v>6052</v>
      </c>
      <c r="CH12" s="212" t="s">
        <v>5214</v>
      </c>
      <c r="CI12" s="212">
        <v>1</v>
      </c>
      <c r="CJ12" s="212">
        <v>0</v>
      </c>
      <c r="CL12" s="16" t="str">
        <f>"drop table db_custscience_interns."&amp;$BD12&amp;"_"&amp;$H$4&amp;"_"&amp;$H$5&amp;"_null_value_count_table_stats ;"</f>
        <v>drop table db_custscience_interns.col_1_db_venus_brd_dim_null_value_count_table_stats ;</v>
      </c>
      <c r="CM12" t="s">
        <v>6053</v>
      </c>
    </row>
    <row r="13" spans="1:95">
      <c r="A13" t="s">
        <v>6054</v>
      </c>
      <c r="B13" s="16" t="str">
        <f t="shared" si="0"/>
        <v>brd_ecd_nbr         int                                     </v>
      </c>
      <c r="C13" s="20">
        <f t="shared" ref="C13:C32" si="8">SEARCH(" ",B13)</f>
        <v>12</v>
      </c>
      <c r="D13" s="20">
        <f t="shared" ref="D13:D32" si="9">IFERROR(SEARCH(" ",B13,C13+1),0)</f>
        <v>14</v>
      </c>
      <c r="E13" s="20"/>
      <c r="F13" s="20"/>
      <c r="G13" s="16" t="str">
        <f t="shared" si="1"/>
        <v>BRD_ECD_NBR</v>
      </c>
      <c r="H13" s="16" t="str">
        <f t="shared" si="2"/>
        <v>      int                                     </v>
      </c>
      <c r="I13" s="246">
        <v>2</v>
      </c>
      <c r="J13" s="260">
        <f t="shared" si="3"/>
        <v>8</v>
      </c>
      <c r="K13" s="260">
        <f t="shared" si="4"/>
        <v>0</v>
      </c>
      <c r="L13" s="249"/>
      <c r="M13" s="250"/>
      <c r="N13" t="s">
        <v>1751</v>
      </c>
      <c r="O13" s="257"/>
      <c r="P13" s="257"/>
      <c r="Q13" s="257"/>
      <c r="R13" s="257"/>
      <c r="S13" s="257"/>
      <c r="T13" s="257"/>
      <c r="U13" s="257"/>
      <c r="V13" s="257"/>
      <c r="W13" s="257"/>
      <c r="X13" s="257"/>
      <c r="Y13" s="257"/>
      <c r="Z13" s="257"/>
      <c r="AA13" s="257"/>
      <c r="AB13" s="257"/>
      <c r="AC13" s="257"/>
      <c r="AD13" s="257"/>
      <c r="AE13" s="257"/>
      <c r="AF13" s="257"/>
      <c r="AG13" s="257"/>
      <c r="AH13" s="257"/>
      <c r="AI13" s="257"/>
      <c r="AJ13" s="257"/>
      <c r="AK13" s="257"/>
      <c r="AL13" s="257"/>
      <c r="AN13" s="164"/>
      <c r="AO13" s="164"/>
      <c r="AP13" s="164"/>
      <c r="AQ13" s="164"/>
      <c r="AR13" s="164"/>
      <c r="AS13" s="164"/>
      <c r="AT13" s="164"/>
      <c r="AU13" s="164"/>
      <c r="AV13" s="164"/>
      <c r="AW13" s="164"/>
      <c r="AX13" s="164"/>
      <c r="AY13" s="164"/>
      <c r="AZ13" s="164"/>
      <c r="BA13" s="164"/>
      <c r="BB13" s="164"/>
      <c r="BC13" s="164"/>
      <c r="BD13" s="197" t="str">
        <f t="shared" ref="BD13:BD32" si="10">"col_"&amp;I13</f>
        <v>col_2</v>
      </c>
      <c r="BE13" s="196" t="str">
        <f t="shared" si="5"/>
        <v>create table db_custscience_interns.col_2_db_venus_brd_dim_distinct_values_table_stats (col_id int, distinct_values bigint) Row format delimited Fields terminated by '\t' Lines terminated by '\n'  Stored as textfile ;</v>
      </c>
      <c r="BF13" t="s">
        <v>6055</v>
      </c>
      <c r="BI13" s="16" t="str">
        <f t="shared" ref="BI13:BI32" si="11">"insert into table "&amp;"db_custscience_interns."&amp;$BD13&amp;"_"&amp;$H$4&amp;"_"&amp;$H$5&amp;"_distinct_values_table_stats select "&amp;"'"&amp;$I13&amp;"'"&amp;" as col_id, count (distinct "&amp;$G13&amp;") as distinct_values"</f>
        <v>insert into table db_custscience_interns.col_2_db_venus_brd_dim_distinct_values_table_stats select '2' as col_id, count (distinct BRD_ECD_NBR) as distinct_values</v>
      </c>
      <c r="BJ13" t="s">
        <v>6056</v>
      </c>
      <c r="BM13" s="16" t="str">
        <f t="shared" si="6"/>
        <v>insert into table db_custscience_interns.SUMMARY_of_db_venus_brd_dim_distinct_values_table_stats select col_id, distinct_values from db_custscience_interns.col_2_db_venus_brd_dim_distinct_values_table_stats ;</v>
      </c>
      <c r="BN13" t="s">
        <v>6057</v>
      </c>
      <c r="BP13" s="212" t="s">
        <v>5629</v>
      </c>
      <c r="BQ13" s="212">
        <v>2</v>
      </c>
      <c r="BR13" s="212">
        <v>8</v>
      </c>
      <c r="BT13" s="16" t="str">
        <f t="shared" si="7"/>
        <v>drop table db_custscience_interns.col_2_db_venus_brd_dim_distinct_values_table_stats;</v>
      </c>
      <c r="BU13" t="s">
        <v>6058</v>
      </c>
      <c r="BW13" s="16" t="str">
        <f t="shared" ref="BW13:BW32" si="12">"create table db_custscience_interns."&amp;$BD13&amp;"_"&amp;$H$4&amp;"_"&amp;$H$5&amp;"_null_value_count_table_stats (col_id int, null_value_count bigint) Row format delimited Fields terminated by '\t' Lines terminated by '\n'  Stored as textfile ;"</f>
        <v>create table db_custscience_interns.col_2_db_venus_brd_dim_null_value_count_table_stats (col_id int, null_value_count bigint) Row format delimited Fields terminated by '\t' Lines terminated by '\n'  Stored as textfile ;</v>
      </c>
      <c r="BX13" t="s">
        <v>6059</v>
      </c>
      <c r="CA13" s="16" t="str">
        <f t="shared" ref="CA13:CA32" si="13">"insert into table "&amp;"db_custscience_interns."&amp;$BD13&amp;"_"&amp;$H$4&amp;"_"&amp;$H$5&amp;"_null_value_count_table_stats select "&amp;"'"&amp;$I13&amp;"'"&amp;" as col_id, count (brd_key) as null_value_count where "&amp;$G13&amp;" IS NULL "</f>
        <v xml:space="preserve">insert into table db_custscience_interns.col_2_db_venus_brd_dim_null_value_count_table_stats select '2' as col_id, count (brd_key) as null_value_count where BRD_ECD_NBR IS NULL </v>
      </c>
      <c r="CB13" t="s">
        <v>6060</v>
      </c>
      <c r="CE13" s="16" t="str">
        <f t="shared" ref="CE13:CE32" si="14">"insert into table "&amp;"db_custscience_interns."&amp;"SUMMARY_of_"&amp;$H$4&amp;"_"&amp;$H$5&amp;"_null_value_count_table_stats select col_id, null_value_count from db_custscience_interns."&amp;$BD13&amp;"_"&amp;$H$4&amp;"_"&amp;$H$5&amp;"_null_value_count_table_stats"&amp;" ;"</f>
        <v>insert into table db_custscience_interns.SUMMARY_of_db_venus_brd_dim_null_value_count_table_stats select col_id, null_value_count from db_custscience_interns.col_2_db_venus_brd_dim_null_value_count_table_stats ;</v>
      </c>
      <c r="CF13" t="s">
        <v>6061</v>
      </c>
      <c r="CH13" s="212" t="s">
        <v>5225</v>
      </c>
      <c r="CI13" s="212">
        <v>2</v>
      </c>
      <c r="CJ13" s="212">
        <v>0</v>
      </c>
      <c r="CL13" s="16" t="str">
        <f t="shared" ref="CL13:CL32" si="15">"drop table db_custscience_interns."&amp;$BD13&amp;"_"&amp;$H$4&amp;"_"&amp;$H$5&amp;"_null_value_count_table_stats ;"</f>
        <v>drop table db_custscience_interns.col_2_db_venus_brd_dim_null_value_count_table_stats ;</v>
      </c>
      <c r="CM13" t="s">
        <v>6062</v>
      </c>
    </row>
    <row r="14" spans="1:95">
      <c r="A14" t="s">
        <v>5983</v>
      </c>
      <c r="B14" s="16" t="str">
        <f t="shared" si="0"/>
        <v>brd_grp             string                                  </v>
      </c>
      <c r="C14" s="20">
        <f t="shared" si="8"/>
        <v>8</v>
      </c>
      <c r="D14" s="20">
        <f t="shared" si="9"/>
        <v>10</v>
      </c>
      <c r="E14" s="20"/>
      <c r="F14" s="20"/>
      <c r="G14" s="16" t="str">
        <f t="shared" si="1"/>
        <v>BRD_GRP</v>
      </c>
      <c r="H14" s="16" t="str">
        <f t="shared" si="2"/>
        <v>          string                                  </v>
      </c>
      <c r="I14" s="246">
        <v>3</v>
      </c>
      <c r="J14" s="260">
        <f t="shared" si="3"/>
        <v>5</v>
      </c>
      <c r="K14" s="260">
        <f t="shared" si="4"/>
        <v>1</v>
      </c>
      <c r="L14" s="249"/>
      <c r="M14" s="250"/>
      <c r="N14" t="s">
        <v>125</v>
      </c>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57"/>
      <c r="AL14" s="257"/>
      <c r="AN14" s="164"/>
      <c r="AO14" s="164"/>
      <c r="AP14" s="164"/>
      <c r="AQ14" s="164"/>
      <c r="AR14" s="164"/>
      <c r="AS14" s="164"/>
      <c r="AT14" s="164"/>
      <c r="AU14" s="164"/>
      <c r="AV14" s="164"/>
      <c r="AW14" s="164"/>
      <c r="AX14" s="164"/>
      <c r="AY14" s="164"/>
      <c r="AZ14" s="164"/>
      <c r="BA14" s="164"/>
      <c r="BB14" s="164"/>
      <c r="BC14" s="164"/>
      <c r="BD14" s="197" t="str">
        <f t="shared" si="10"/>
        <v>col_3</v>
      </c>
      <c r="BE14" s="196" t="str">
        <f t="shared" si="5"/>
        <v>create table db_custscience_interns.col_3_db_venus_brd_dim_distinct_values_table_stats (col_id int, distinct_values bigint) Row format delimited Fields terminated by '\t' Lines terminated by '\n'  Stored as textfile ;</v>
      </c>
      <c r="BF14" t="s">
        <v>6063</v>
      </c>
      <c r="BI14" s="16" t="str">
        <f t="shared" si="11"/>
        <v>insert into table db_custscience_interns.col_3_db_venus_brd_dim_distinct_values_table_stats select '3' as col_id, count (distinct BRD_GRP) as distinct_values</v>
      </c>
      <c r="BJ14" t="s">
        <v>6064</v>
      </c>
      <c r="BM14" s="16" t="str">
        <f t="shared" si="6"/>
        <v>insert into table db_custscience_interns.SUMMARY_of_db_venus_brd_dim_distinct_values_table_stats select col_id, distinct_values from db_custscience_interns.col_3_db_venus_brd_dim_distinct_values_table_stats ;</v>
      </c>
      <c r="BN14" t="s">
        <v>6065</v>
      </c>
      <c r="BP14" s="212" t="s">
        <v>6066</v>
      </c>
      <c r="BQ14" s="212">
        <v>11</v>
      </c>
      <c r="BR14" s="212">
        <v>4</v>
      </c>
      <c r="BT14" s="16" t="str">
        <f t="shared" si="7"/>
        <v>drop table db_custscience_interns.col_3_db_venus_brd_dim_distinct_values_table_stats;</v>
      </c>
      <c r="BU14" t="s">
        <v>6067</v>
      </c>
      <c r="BW14" s="16" t="str">
        <f t="shared" si="12"/>
        <v>create table db_custscience_interns.col_3_db_venus_brd_dim_null_value_count_table_stats (col_id int, null_value_count bigint) Row format delimited Fields terminated by '\t' Lines terminated by '\n'  Stored as textfile ;</v>
      </c>
      <c r="BX14" t="s">
        <v>6068</v>
      </c>
      <c r="CA14" s="16" t="str">
        <f t="shared" si="13"/>
        <v xml:space="preserve">insert into table db_custscience_interns.col_3_db_venus_brd_dim_null_value_count_table_stats select '3' as col_id, count (brd_key) as null_value_count where BRD_GRP IS NULL </v>
      </c>
      <c r="CB14" t="s">
        <v>6069</v>
      </c>
      <c r="CE14" s="16" t="str">
        <f t="shared" si="14"/>
        <v>insert into table db_custscience_interns.SUMMARY_of_db_venus_brd_dim_null_value_count_table_stats select col_id, null_value_count from db_custscience_interns.col_3_db_venus_brd_dim_null_value_count_table_stats ;</v>
      </c>
      <c r="CF14" t="s">
        <v>6070</v>
      </c>
      <c r="CH14" s="212" t="s">
        <v>5236</v>
      </c>
      <c r="CI14" s="212">
        <v>11</v>
      </c>
      <c r="CJ14" s="212">
        <v>0</v>
      </c>
      <c r="CL14" s="16" t="str">
        <f t="shared" si="15"/>
        <v>drop table db_custscience_interns.col_3_db_venus_brd_dim_null_value_count_table_stats ;</v>
      </c>
      <c r="CM14" t="s">
        <v>6071</v>
      </c>
    </row>
    <row r="15" spans="1:95">
      <c r="A15" t="s">
        <v>6072</v>
      </c>
      <c r="B15" s="16" t="str">
        <f t="shared" si="0"/>
        <v>brd_key             int                                     </v>
      </c>
      <c r="C15" s="20">
        <f t="shared" si="8"/>
        <v>8</v>
      </c>
      <c r="D15" s="20">
        <f t="shared" si="9"/>
        <v>10</v>
      </c>
      <c r="E15" s="20"/>
      <c r="F15" s="20"/>
      <c r="G15" s="16" t="str">
        <f t="shared" si="1"/>
        <v>BRD_KEY</v>
      </c>
      <c r="H15" s="16" t="str">
        <f t="shared" si="2"/>
        <v>          int                                     </v>
      </c>
      <c r="I15" s="246">
        <v>4</v>
      </c>
      <c r="J15" s="260">
        <f t="shared" si="3"/>
        <v>17</v>
      </c>
      <c r="K15" s="260">
        <f t="shared" si="4"/>
        <v>0</v>
      </c>
      <c r="L15" s="249"/>
      <c r="M15" s="250"/>
      <c r="N15" t="s">
        <v>3613</v>
      </c>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N15" s="164"/>
      <c r="AO15" s="164"/>
      <c r="AP15" s="164"/>
      <c r="AQ15" s="164"/>
      <c r="AR15" s="164"/>
      <c r="AS15" s="164"/>
      <c r="AT15" s="164"/>
      <c r="AU15" s="164"/>
      <c r="AV15" s="164"/>
      <c r="AW15" s="164"/>
      <c r="AX15" s="164"/>
      <c r="AY15" s="164"/>
      <c r="AZ15" s="164"/>
      <c r="BA15" s="164"/>
      <c r="BB15" s="164"/>
      <c r="BC15" s="164"/>
      <c r="BD15" s="197" t="str">
        <f t="shared" si="10"/>
        <v>col_4</v>
      </c>
      <c r="BE15" s="196" t="str">
        <f t="shared" si="5"/>
        <v>create table db_custscience_interns.col_4_db_venus_brd_dim_distinct_values_table_stats (col_id int, distinct_values bigint) Row format delimited Fields terminated by '\t' Lines terminated by '\n'  Stored as textfile ;</v>
      </c>
      <c r="BF15" t="s">
        <v>6073</v>
      </c>
      <c r="BI15" s="16" t="str">
        <f t="shared" si="11"/>
        <v>insert into table db_custscience_interns.col_4_db_venus_brd_dim_distinct_values_table_stats select '4' as col_id, count (distinct BRD_KEY) as distinct_values</v>
      </c>
      <c r="BJ15" t="s">
        <v>6074</v>
      </c>
      <c r="BM15" s="16" t="str">
        <f t="shared" si="6"/>
        <v>insert into table db_custscience_interns.SUMMARY_of_db_venus_brd_dim_distinct_values_table_stats select col_id, distinct_values from db_custscience_interns.col_4_db_venus_brd_dim_distinct_values_table_stats ;</v>
      </c>
      <c r="BN15" t="s">
        <v>6075</v>
      </c>
      <c r="BP15" s="212" t="s">
        <v>6076</v>
      </c>
      <c r="BQ15" s="212">
        <v>12</v>
      </c>
      <c r="BR15" s="212">
        <v>8</v>
      </c>
      <c r="BT15" s="16" t="str">
        <f t="shared" si="7"/>
        <v>drop table db_custscience_interns.col_4_db_venus_brd_dim_distinct_values_table_stats;</v>
      </c>
      <c r="BU15" t="s">
        <v>6077</v>
      </c>
      <c r="BW15" s="16" t="str">
        <f t="shared" si="12"/>
        <v>create table db_custscience_interns.col_4_db_venus_brd_dim_null_value_count_table_stats (col_id int, null_value_count bigint) Row format delimited Fields terminated by '\t' Lines terminated by '\n'  Stored as textfile ;</v>
      </c>
      <c r="BX15" t="s">
        <v>6078</v>
      </c>
      <c r="CA15" s="16" t="str">
        <f t="shared" si="13"/>
        <v xml:space="preserve">insert into table db_custscience_interns.col_4_db_venus_brd_dim_null_value_count_table_stats select '4' as col_id, count (brd_key) as null_value_count where BRD_KEY IS NULL </v>
      </c>
      <c r="CB15" t="s">
        <v>6079</v>
      </c>
      <c r="CE15" s="16" t="str">
        <f t="shared" si="14"/>
        <v>insert into table db_custscience_interns.SUMMARY_of_db_venus_brd_dim_null_value_count_table_stats select col_id, null_value_count from db_custscience_interns.col_4_db_venus_brd_dim_null_value_count_table_stats ;</v>
      </c>
      <c r="CF15" t="s">
        <v>6080</v>
      </c>
      <c r="CH15" s="212" t="s">
        <v>5607</v>
      </c>
      <c r="CI15" s="212">
        <v>12</v>
      </c>
      <c r="CJ15" s="212">
        <v>1</v>
      </c>
      <c r="CL15" s="16" t="str">
        <f t="shared" si="15"/>
        <v>drop table db_custscience_interns.col_4_db_venus_brd_dim_null_value_count_table_stats ;</v>
      </c>
      <c r="CM15" t="s">
        <v>6081</v>
      </c>
    </row>
    <row r="16" spans="1:95">
      <c r="A16" t="s">
        <v>6082</v>
      </c>
      <c r="B16" s="16" t="str">
        <f t="shared" si="0"/>
        <v>brd_nm              string                                  </v>
      </c>
      <c r="C16" s="20">
        <f t="shared" si="8"/>
        <v>8</v>
      </c>
      <c r="D16" s="20">
        <f t="shared" si="9"/>
        <v>10</v>
      </c>
      <c r="E16" s="20"/>
      <c r="F16" s="20"/>
      <c r="G16" s="16" t="str">
        <f t="shared" si="1"/>
        <v>BRD_NM </v>
      </c>
      <c r="H16" s="16" t="str">
        <f t="shared" si="2"/>
        <v>          string                                  </v>
      </c>
      <c r="I16" s="246">
        <v>5</v>
      </c>
      <c r="J16" s="260">
        <f t="shared" si="3"/>
        <v>17</v>
      </c>
      <c r="K16" s="260">
        <f t="shared" si="4"/>
        <v>0</v>
      </c>
      <c r="L16" s="249"/>
      <c r="M16" s="250"/>
      <c r="N16" t="s">
        <v>3649</v>
      </c>
      <c r="O16" s="257"/>
      <c r="P16" s="257"/>
      <c r="Q16" s="257"/>
      <c r="R16" s="257"/>
      <c r="S16" s="257"/>
      <c r="T16" s="257"/>
      <c r="U16" s="257"/>
      <c r="V16" s="257"/>
      <c r="W16" s="257"/>
      <c r="X16" s="257"/>
      <c r="Y16" s="257"/>
      <c r="Z16" s="257"/>
      <c r="AA16" s="257"/>
      <c r="AB16" s="257"/>
      <c r="AC16" s="257"/>
      <c r="AD16" s="257"/>
      <c r="AE16" s="257"/>
      <c r="AF16" s="257"/>
      <c r="AG16" s="257"/>
      <c r="AH16" s="257"/>
      <c r="AI16" s="257"/>
      <c r="AJ16" s="257"/>
      <c r="AK16" s="257"/>
      <c r="AL16" s="257"/>
      <c r="AN16" s="164"/>
      <c r="AO16" s="164"/>
      <c r="AP16" s="164"/>
      <c r="AQ16" s="164"/>
      <c r="AR16" s="164"/>
      <c r="AS16" s="164"/>
      <c r="AT16" s="164"/>
      <c r="AU16" s="164"/>
      <c r="AV16" s="164"/>
      <c r="AW16" s="164"/>
      <c r="AX16" s="164"/>
      <c r="AY16" s="164"/>
      <c r="AZ16" s="164"/>
      <c r="BA16" s="164"/>
      <c r="BB16" s="164"/>
      <c r="BC16" s="164"/>
      <c r="BD16" s="197" t="str">
        <f t="shared" si="10"/>
        <v>col_5</v>
      </c>
      <c r="BE16" s="196" t="str">
        <f t="shared" si="5"/>
        <v>create table db_custscience_interns.col_5_db_venus_brd_dim_distinct_values_table_stats (col_id int, distinct_values bigint) Row format delimited Fields terminated by '\t' Lines terminated by '\n'  Stored as textfile ;</v>
      </c>
      <c r="BF16" t="s">
        <v>6083</v>
      </c>
      <c r="BI16" s="16" t="str">
        <f t="shared" si="11"/>
        <v>insert into table db_custscience_interns.col_5_db_venus_brd_dim_distinct_values_table_stats select '5' as col_id, count (distinct BRD_NM ) as distinct_values</v>
      </c>
      <c r="BJ16" t="s">
        <v>6084</v>
      </c>
      <c r="BM16" s="16" t="str">
        <f t="shared" si="6"/>
        <v>insert into table db_custscience_interns.SUMMARY_of_db_venus_brd_dim_distinct_values_table_stats select col_id, distinct_values from db_custscience_interns.col_5_db_venus_brd_dim_distinct_values_table_stats ;</v>
      </c>
      <c r="BN16" t="s">
        <v>6085</v>
      </c>
      <c r="BP16" s="212" t="s">
        <v>6086</v>
      </c>
      <c r="BQ16" s="212">
        <v>13</v>
      </c>
      <c r="BR16" s="212">
        <v>7</v>
      </c>
      <c r="BT16" s="16" t="str">
        <f t="shared" si="7"/>
        <v>drop table db_custscience_interns.col_5_db_venus_brd_dim_distinct_values_table_stats;</v>
      </c>
      <c r="BU16" t="s">
        <v>6087</v>
      </c>
      <c r="BW16" s="16" t="str">
        <f t="shared" si="12"/>
        <v>create table db_custscience_interns.col_5_db_venus_brd_dim_null_value_count_table_stats (col_id int, null_value_count bigint) Row format delimited Fields terminated by '\t' Lines terminated by '\n'  Stored as textfile ;</v>
      </c>
      <c r="BX16" t="s">
        <v>6088</v>
      </c>
      <c r="CA16" s="16" t="str">
        <f t="shared" si="13"/>
        <v xml:space="preserve">insert into table db_custscience_interns.col_5_db_venus_brd_dim_null_value_count_table_stats select '5' as col_id, count (brd_key) as null_value_count where BRD_NM  IS NULL </v>
      </c>
      <c r="CB16" t="s">
        <v>6089</v>
      </c>
      <c r="CE16" s="16" t="str">
        <f t="shared" si="14"/>
        <v>insert into table db_custscience_interns.SUMMARY_of_db_venus_brd_dim_null_value_count_table_stats select col_id, null_value_count from db_custscience_interns.col_5_db_venus_brd_dim_null_value_count_table_stats ;</v>
      </c>
      <c r="CF16" t="s">
        <v>6090</v>
      </c>
      <c r="CH16" s="212" t="s">
        <v>6091</v>
      </c>
      <c r="CI16" s="212">
        <v>13</v>
      </c>
      <c r="CJ16" s="212">
        <v>10</v>
      </c>
      <c r="CL16" s="16" t="str">
        <f t="shared" si="15"/>
        <v>drop table db_custscience_interns.col_5_db_venus_brd_dim_null_value_count_table_stats ;</v>
      </c>
      <c r="CM16" t="s">
        <v>6092</v>
      </c>
    </row>
    <row r="17" spans="1:91">
      <c r="A17" t="s">
        <v>6093</v>
      </c>
      <c r="B17" s="16" t="str">
        <f t="shared" si="0"/>
        <v>brd_unit_cd         string                                  </v>
      </c>
      <c r="C17" s="20">
        <f t="shared" si="8"/>
        <v>12</v>
      </c>
      <c r="D17" s="20">
        <f t="shared" si="9"/>
        <v>14</v>
      </c>
      <c r="E17" s="20"/>
      <c r="F17" s="20"/>
      <c r="G17" s="16" t="str">
        <f t="shared" si="1"/>
        <v>BRD_UNIT_CD</v>
      </c>
      <c r="H17" s="16" t="str">
        <f t="shared" si="2"/>
        <v>      string                                  </v>
      </c>
      <c r="I17" s="246">
        <v>6</v>
      </c>
      <c r="J17" s="260">
        <f t="shared" si="3"/>
        <v>8</v>
      </c>
      <c r="K17" s="260">
        <f t="shared" si="4"/>
        <v>1</v>
      </c>
      <c r="L17" s="249"/>
      <c r="M17" s="250"/>
      <c r="N17" t="s">
        <v>3040</v>
      </c>
      <c r="O17" s="257"/>
      <c r="P17" s="257"/>
      <c r="Q17" s="257"/>
      <c r="R17" s="257"/>
      <c r="S17" s="257"/>
      <c r="T17" s="257"/>
      <c r="U17" s="257"/>
      <c r="V17" s="257"/>
      <c r="W17" s="257"/>
      <c r="X17" s="257"/>
      <c r="Y17" s="257"/>
      <c r="Z17" s="257"/>
      <c r="AA17" s="257"/>
      <c r="AB17" s="257"/>
      <c r="AC17" s="257"/>
      <c r="AD17" s="257"/>
      <c r="AE17" s="257"/>
      <c r="AF17" s="257"/>
      <c r="AG17" s="257"/>
      <c r="AH17" s="257"/>
      <c r="AI17" s="257"/>
      <c r="AJ17" s="257"/>
      <c r="AK17" s="257"/>
      <c r="AL17" s="257"/>
      <c r="AN17" s="164"/>
      <c r="AO17" s="164"/>
      <c r="AP17" s="164"/>
      <c r="AQ17" s="164"/>
      <c r="AR17" s="164"/>
      <c r="AS17" s="164"/>
      <c r="AT17" s="164"/>
      <c r="AU17" s="164"/>
      <c r="AV17" s="164"/>
      <c r="AW17" s="164"/>
      <c r="AX17" s="164"/>
      <c r="AY17" s="164"/>
      <c r="AZ17" s="164"/>
      <c r="BA17" s="164"/>
      <c r="BB17" s="164"/>
      <c r="BC17" s="164"/>
      <c r="BD17" s="197" t="str">
        <f t="shared" si="10"/>
        <v>col_6</v>
      </c>
      <c r="BE17" s="196" t="str">
        <f t="shared" si="5"/>
        <v>create table db_custscience_interns.col_6_db_venus_brd_dim_distinct_values_table_stats (col_id int, distinct_values bigint) Row format delimited Fields terminated by '\t' Lines terminated by '\n'  Stored as textfile ;</v>
      </c>
      <c r="BF17" t="s">
        <v>6094</v>
      </c>
      <c r="BI17" s="16" t="str">
        <f t="shared" si="11"/>
        <v>insert into table db_custscience_interns.col_6_db_venus_brd_dim_distinct_values_table_stats select '6' as col_id, count (distinct BRD_UNIT_CD) as distinct_values</v>
      </c>
      <c r="BJ17" t="s">
        <v>6095</v>
      </c>
      <c r="BM17" s="16" t="str">
        <f t="shared" si="6"/>
        <v>insert into table db_custscience_interns.SUMMARY_of_db_venus_brd_dim_distinct_values_table_stats select col_id, distinct_values from db_custscience_interns.col_6_db_venus_brd_dim_distinct_values_table_stats ;</v>
      </c>
      <c r="BN17" t="s">
        <v>6096</v>
      </c>
      <c r="BP17" s="212" t="s">
        <v>6097</v>
      </c>
      <c r="BQ17" s="212">
        <v>14</v>
      </c>
      <c r="BR17" s="212">
        <v>2</v>
      </c>
      <c r="BT17" s="16" t="str">
        <f t="shared" si="7"/>
        <v>drop table db_custscience_interns.col_6_db_venus_brd_dim_distinct_values_table_stats;</v>
      </c>
      <c r="BU17" t="s">
        <v>6098</v>
      </c>
      <c r="BW17" s="16" t="str">
        <f t="shared" si="12"/>
        <v>create table db_custscience_interns.col_6_db_venus_brd_dim_null_value_count_table_stats (col_id int, null_value_count bigint) Row format delimited Fields terminated by '\t' Lines terminated by '\n'  Stored as textfile ;</v>
      </c>
      <c r="BX17" t="s">
        <v>6099</v>
      </c>
      <c r="CA17" s="16" t="str">
        <f t="shared" si="13"/>
        <v xml:space="preserve">insert into table db_custscience_interns.col_6_db_venus_brd_dim_null_value_count_table_stats select '6' as col_id, count (brd_key) as null_value_count where BRD_UNIT_CD IS NULL </v>
      </c>
      <c r="CB17" t="s">
        <v>6100</v>
      </c>
      <c r="CE17" s="16" t="str">
        <f t="shared" si="14"/>
        <v>insert into table db_custscience_interns.SUMMARY_of_db_venus_brd_dim_null_value_count_table_stats select col_id, null_value_count from db_custscience_interns.col_6_db_venus_brd_dim_null_value_count_table_stats ;</v>
      </c>
      <c r="CF17" t="s">
        <v>6101</v>
      </c>
      <c r="CH17" s="212" t="s">
        <v>5268</v>
      </c>
      <c r="CI17" s="212">
        <v>14</v>
      </c>
      <c r="CJ17" s="212">
        <v>0</v>
      </c>
      <c r="CL17" s="16" t="str">
        <f t="shared" si="15"/>
        <v>drop table db_custscience_interns.col_6_db_venus_brd_dim_null_value_count_table_stats ;</v>
      </c>
      <c r="CM17" t="s">
        <v>6102</v>
      </c>
    </row>
    <row r="18" spans="1:91">
      <c r="A18" t="s">
        <v>5896</v>
      </c>
      <c r="B18" s="16" t="str">
        <f t="shared" si="0"/>
        <v>btch_key            int                                     </v>
      </c>
      <c r="C18" s="20">
        <f t="shared" si="8"/>
        <v>10</v>
      </c>
      <c r="D18" s="20">
        <f t="shared" si="9"/>
        <v>12</v>
      </c>
      <c r="E18" s="20"/>
      <c r="F18" s="20"/>
      <c r="G18" s="16" t="str">
        <f t="shared" si="1"/>
        <v>BTCH_KEY </v>
      </c>
      <c r="H18" s="16" t="str">
        <f t="shared" si="2"/>
        <v>        int                                     </v>
      </c>
      <c r="I18" s="246">
        <v>7</v>
      </c>
      <c r="J18" s="260">
        <f t="shared" si="3"/>
        <v>3</v>
      </c>
      <c r="K18" s="260">
        <f t="shared" si="4"/>
        <v>0</v>
      </c>
      <c r="L18" s="249"/>
      <c r="M18" s="250"/>
      <c r="N18" t="s">
        <v>13198</v>
      </c>
      <c r="O18" s="257"/>
      <c r="P18" s="257"/>
      <c r="Q18" s="257"/>
      <c r="R18" s="257"/>
      <c r="S18" s="257"/>
      <c r="T18" s="257"/>
      <c r="U18" s="257"/>
      <c r="V18" s="257"/>
      <c r="W18" s="257"/>
      <c r="X18" s="257"/>
      <c r="Y18" s="257"/>
      <c r="Z18" s="257"/>
      <c r="AA18" s="257"/>
      <c r="AB18" s="257"/>
      <c r="AC18" s="257"/>
      <c r="AD18" s="257"/>
      <c r="AE18" s="257"/>
      <c r="AF18" s="257"/>
      <c r="AG18" s="257"/>
      <c r="AH18" s="257"/>
      <c r="AI18" s="257"/>
      <c r="AJ18" s="257"/>
      <c r="AK18" s="257"/>
      <c r="AL18" s="257"/>
      <c r="AN18" s="164"/>
      <c r="AO18" s="164"/>
      <c r="AP18" s="164"/>
      <c r="AQ18" s="164"/>
      <c r="AR18" s="164"/>
      <c r="AS18" s="164"/>
      <c r="AT18" s="164"/>
      <c r="AU18" s="164"/>
      <c r="AV18" s="164"/>
      <c r="AW18" s="164"/>
      <c r="AX18" s="164"/>
      <c r="AY18" s="164"/>
      <c r="AZ18" s="164"/>
      <c r="BA18" s="164"/>
      <c r="BB18" s="164"/>
      <c r="BC18" s="164"/>
      <c r="BD18" s="197" t="str">
        <f t="shared" si="10"/>
        <v>col_7</v>
      </c>
      <c r="BE18" s="196" t="str">
        <f t="shared" si="5"/>
        <v>create table db_custscience_interns.col_7_db_venus_brd_dim_distinct_values_table_stats (col_id int, distinct_values bigint) Row format delimited Fields terminated by '\t' Lines terminated by '\n'  Stored as textfile ;</v>
      </c>
      <c r="BF18" t="s">
        <v>6103</v>
      </c>
      <c r="BI18" s="16" t="str">
        <f t="shared" si="11"/>
        <v>insert into table db_custscience_interns.col_7_db_venus_brd_dim_distinct_values_table_stats select '7' as col_id, count (distinct BTCH_KEY ) as distinct_values</v>
      </c>
      <c r="BJ18" t="s">
        <v>6104</v>
      </c>
      <c r="BM18" s="16" t="str">
        <f t="shared" si="6"/>
        <v>insert into table db_custscience_interns.SUMMARY_of_db_venus_brd_dim_distinct_values_table_stats select col_id, distinct_values from db_custscience_interns.col_7_db_venus_brd_dim_distinct_values_table_stats ;</v>
      </c>
      <c r="BN18" t="s">
        <v>6105</v>
      </c>
      <c r="BP18" s="212" t="s">
        <v>6106</v>
      </c>
      <c r="BQ18" s="212">
        <v>15</v>
      </c>
      <c r="BR18" s="212">
        <v>3</v>
      </c>
      <c r="BT18" s="16" t="str">
        <f t="shared" si="7"/>
        <v>drop table db_custscience_interns.col_7_db_venus_brd_dim_distinct_values_table_stats;</v>
      </c>
      <c r="BU18" t="s">
        <v>6107</v>
      </c>
      <c r="BW18" s="16" t="str">
        <f t="shared" si="12"/>
        <v>create table db_custscience_interns.col_7_db_venus_brd_dim_null_value_count_table_stats (col_id int, null_value_count bigint) Row format delimited Fields terminated by '\t' Lines terminated by '\n'  Stored as textfile ;</v>
      </c>
      <c r="BX18" t="s">
        <v>6108</v>
      </c>
      <c r="CA18" s="16" t="str">
        <f t="shared" si="13"/>
        <v xml:space="preserve">insert into table db_custscience_interns.col_7_db_venus_brd_dim_null_value_count_table_stats select '7' as col_id, count (brd_key) as null_value_count where BTCH_KEY  IS NULL </v>
      </c>
      <c r="CB18" t="s">
        <v>6109</v>
      </c>
      <c r="CE18" s="16" t="str">
        <f t="shared" si="14"/>
        <v>insert into table db_custscience_interns.SUMMARY_of_db_venus_brd_dim_null_value_count_table_stats select col_id, null_value_count from db_custscience_interns.col_7_db_venus_brd_dim_null_value_count_table_stats ;</v>
      </c>
      <c r="CF18" t="s">
        <v>6110</v>
      </c>
      <c r="CH18" s="212" t="s">
        <v>4631</v>
      </c>
      <c r="CI18" s="212">
        <v>15</v>
      </c>
      <c r="CJ18" s="212">
        <v>0</v>
      </c>
      <c r="CL18" s="16" t="str">
        <f t="shared" si="15"/>
        <v>drop table db_custscience_interns.col_7_db_venus_brd_dim_null_value_count_table_stats ;</v>
      </c>
      <c r="CM18" t="s">
        <v>6111</v>
      </c>
    </row>
    <row r="19" spans="1:91">
      <c r="A19" t="s">
        <v>5899</v>
      </c>
      <c r="B19" s="16" t="str">
        <f t="shared" si="0"/>
        <v>btch_opr            string                                  </v>
      </c>
      <c r="C19" s="20">
        <f t="shared" si="8"/>
        <v>10</v>
      </c>
      <c r="D19" s="20">
        <f t="shared" si="9"/>
        <v>12</v>
      </c>
      <c r="E19" s="20"/>
      <c r="F19" s="20"/>
      <c r="G19" s="16" t="str">
        <f t="shared" si="1"/>
        <v>BTCH_OPR </v>
      </c>
      <c r="H19" s="16" t="str">
        <f t="shared" si="2"/>
        <v>        string                                  </v>
      </c>
      <c r="I19" s="246">
        <v>8</v>
      </c>
      <c r="J19" s="260">
        <f t="shared" si="3"/>
        <v>3</v>
      </c>
      <c r="K19" s="260">
        <f t="shared" si="4"/>
        <v>0</v>
      </c>
      <c r="L19" s="249"/>
      <c r="M19" s="250"/>
      <c r="N19" t="s">
        <v>3409</v>
      </c>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N19" s="164"/>
      <c r="AO19" s="164"/>
      <c r="AP19" s="164"/>
      <c r="AQ19" s="164"/>
      <c r="AR19" s="164"/>
      <c r="AS19" s="164"/>
      <c r="AT19" s="164"/>
      <c r="AU19" s="164"/>
      <c r="AV19" s="164"/>
      <c r="AW19" s="164"/>
      <c r="AX19" s="164"/>
      <c r="AY19" s="164"/>
      <c r="AZ19" s="164"/>
      <c r="BA19" s="164"/>
      <c r="BB19" s="164"/>
      <c r="BC19" s="164"/>
      <c r="BD19" s="197" t="str">
        <f t="shared" si="10"/>
        <v>col_8</v>
      </c>
      <c r="BE19" s="196" t="str">
        <f t="shared" si="5"/>
        <v>create table db_custscience_interns.col_8_db_venus_brd_dim_distinct_values_table_stats (col_id int, distinct_values bigint) Row format delimited Fields terminated by '\t' Lines terminated by '\n'  Stored as textfile ;</v>
      </c>
      <c r="BF19" t="s">
        <v>6112</v>
      </c>
      <c r="BI19" s="16" t="str">
        <f t="shared" si="11"/>
        <v>insert into table db_custscience_interns.col_8_db_venus_brd_dim_distinct_values_table_stats select '8' as col_id, count (distinct BTCH_OPR ) as distinct_values</v>
      </c>
      <c r="BJ19" t="s">
        <v>6113</v>
      </c>
      <c r="BM19" s="16" t="str">
        <f t="shared" si="6"/>
        <v>insert into table db_custscience_interns.SUMMARY_of_db_venus_brd_dim_distinct_values_table_stats select col_id, distinct_values from db_custscience_interns.col_8_db_venus_brd_dim_distinct_values_table_stats ;</v>
      </c>
      <c r="BN19" t="s">
        <v>6114</v>
      </c>
      <c r="BP19" s="212" t="s">
        <v>6115</v>
      </c>
      <c r="BQ19" s="212">
        <v>16</v>
      </c>
      <c r="BR19" s="212">
        <v>9</v>
      </c>
      <c r="BT19" s="16" t="str">
        <f t="shared" si="7"/>
        <v>drop table db_custscience_interns.col_8_db_venus_brd_dim_distinct_values_table_stats;</v>
      </c>
      <c r="BU19" t="s">
        <v>6116</v>
      </c>
      <c r="BW19" s="16" t="str">
        <f t="shared" si="12"/>
        <v>create table db_custscience_interns.col_8_db_venus_brd_dim_null_value_count_table_stats (col_id int, null_value_count bigint) Row format delimited Fields terminated by '\t' Lines terminated by '\n'  Stored as textfile ;</v>
      </c>
      <c r="BX19" t="s">
        <v>6117</v>
      </c>
      <c r="CA19" s="16" t="str">
        <f t="shared" si="13"/>
        <v xml:space="preserve">insert into table db_custscience_interns.col_8_db_venus_brd_dim_null_value_count_table_stats select '8' as col_id, count (brd_key) as null_value_count where BTCH_OPR  IS NULL </v>
      </c>
      <c r="CB19" t="s">
        <v>6118</v>
      </c>
      <c r="CE19" s="16" t="str">
        <f t="shared" si="14"/>
        <v>insert into table db_custscience_interns.SUMMARY_of_db_venus_brd_dim_null_value_count_table_stats select col_id, null_value_count from db_custscience_interns.col_8_db_venus_brd_dim_null_value_count_table_stats ;</v>
      </c>
      <c r="CF19" t="s">
        <v>6119</v>
      </c>
      <c r="CH19" s="212" t="s">
        <v>5395</v>
      </c>
      <c r="CI19" s="212">
        <v>16</v>
      </c>
      <c r="CJ19" s="212">
        <v>0</v>
      </c>
      <c r="CL19" s="16" t="str">
        <f t="shared" si="15"/>
        <v>drop table db_custscience_interns.col_8_db_venus_brd_dim_null_value_count_table_stats ;</v>
      </c>
      <c r="CM19" t="s">
        <v>6120</v>
      </c>
    </row>
    <row r="20" spans="1:91">
      <c r="A20" t="s">
        <v>6121</v>
      </c>
      <c r="B20" s="16" t="str">
        <f t="shared" si="0"/>
        <v>ec_brd_cd           int                                     </v>
      </c>
      <c r="C20" s="20">
        <f t="shared" si="8"/>
        <v>10</v>
      </c>
      <c r="D20" s="20">
        <f t="shared" si="9"/>
        <v>12</v>
      </c>
      <c r="E20" s="20"/>
      <c r="F20" s="20"/>
      <c r="G20" s="16" t="str">
        <f t="shared" si="1"/>
        <v>EC_BRD_CD</v>
      </c>
      <c r="H20" s="16" t="str">
        <f t="shared" si="2"/>
        <v>        int                                     </v>
      </c>
      <c r="I20" s="246">
        <v>9</v>
      </c>
      <c r="J20" s="260">
        <f t="shared" si="3"/>
        <v>17</v>
      </c>
      <c r="K20" s="260">
        <f t="shared" si="4"/>
        <v>0</v>
      </c>
      <c r="L20" s="249"/>
      <c r="M20" s="250"/>
      <c r="N20" t="s">
        <v>3040</v>
      </c>
      <c r="O20" s="257"/>
      <c r="P20" s="257"/>
      <c r="Q20" s="257"/>
      <c r="R20" s="257"/>
      <c r="S20" s="257"/>
      <c r="T20" s="257"/>
      <c r="U20" s="257"/>
      <c r="V20" s="257"/>
      <c r="W20" s="257"/>
      <c r="X20" s="257"/>
      <c r="Y20" s="257"/>
      <c r="Z20" s="257"/>
      <c r="AA20" s="257"/>
      <c r="AB20" s="257"/>
      <c r="AC20" s="257"/>
      <c r="AD20" s="257"/>
      <c r="AE20" s="257"/>
      <c r="AF20" s="257"/>
      <c r="AG20" s="257"/>
      <c r="AH20" s="257"/>
      <c r="AI20" s="257"/>
      <c r="AJ20" s="257"/>
      <c r="AK20" s="257"/>
      <c r="AL20" s="257"/>
      <c r="AN20" s="164"/>
      <c r="AO20" s="164"/>
      <c r="AP20" s="164"/>
      <c r="AQ20" s="164"/>
      <c r="AR20" s="164"/>
      <c r="AS20" s="164"/>
      <c r="AT20" s="164"/>
      <c r="AU20" s="164"/>
      <c r="AV20" s="164"/>
      <c r="AW20" s="164"/>
      <c r="AX20" s="164"/>
      <c r="AY20" s="164"/>
      <c r="AZ20" s="164"/>
      <c r="BA20" s="164"/>
      <c r="BB20" s="164"/>
      <c r="BC20" s="164"/>
      <c r="BD20" s="197" t="str">
        <f t="shared" si="10"/>
        <v>col_9</v>
      </c>
      <c r="BE20" s="196" t="str">
        <f t="shared" si="5"/>
        <v>create table db_custscience_interns.col_9_db_venus_brd_dim_distinct_values_table_stats (col_id int, distinct_values bigint) Row format delimited Fields terminated by '\t' Lines terminated by '\n'  Stored as textfile ;</v>
      </c>
      <c r="BF20" t="s">
        <v>6122</v>
      </c>
      <c r="BI20" s="16" t="str">
        <f t="shared" si="11"/>
        <v>insert into table db_custscience_interns.col_9_db_venus_brd_dim_distinct_values_table_stats select '9' as col_id, count (distinct EC_BRD_CD) as distinct_values</v>
      </c>
      <c r="BJ20" t="s">
        <v>6123</v>
      </c>
      <c r="BM20" s="16" t="str">
        <f t="shared" si="6"/>
        <v>insert into table db_custscience_interns.SUMMARY_of_db_venus_brd_dim_distinct_values_table_stats select col_id, distinct_values from db_custscience_interns.col_9_db_venus_brd_dim_distinct_values_table_stats ;</v>
      </c>
      <c r="BN20" t="s">
        <v>6124</v>
      </c>
      <c r="BP20" s="212" t="s">
        <v>6125</v>
      </c>
      <c r="BQ20" s="212">
        <v>17</v>
      </c>
      <c r="BR20" s="212">
        <v>16</v>
      </c>
      <c r="BT20" s="16" t="str">
        <f t="shared" si="7"/>
        <v>drop table db_custscience_interns.col_9_db_venus_brd_dim_distinct_values_table_stats;</v>
      </c>
      <c r="BU20" t="s">
        <v>6126</v>
      </c>
      <c r="BW20" s="16" t="str">
        <f t="shared" si="12"/>
        <v>create table db_custscience_interns.col_9_db_venus_brd_dim_null_value_count_table_stats (col_id int, null_value_count bigint) Row format delimited Fields terminated by '\t' Lines terminated by '\n'  Stored as textfile ;</v>
      </c>
      <c r="BX20" t="s">
        <v>6127</v>
      </c>
      <c r="CA20" s="16" t="str">
        <f t="shared" si="13"/>
        <v xml:space="preserve">insert into table db_custscience_interns.col_9_db_venus_brd_dim_null_value_count_table_stats select '9' as col_id, count (brd_key) as null_value_count where EC_BRD_CD IS NULL </v>
      </c>
      <c r="CB20" t="s">
        <v>6128</v>
      </c>
      <c r="CE20" s="16" t="str">
        <f t="shared" si="14"/>
        <v>insert into table db_custscience_interns.SUMMARY_of_db_venus_brd_dim_null_value_count_table_stats select col_id, null_value_count from db_custscience_interns.col_9_db_venus_brd_dim_null_value_count_table_stats ;</v>
      </c>
      <c r="CF20" t="s">
        <v>6129</v>
      </c>
      <c r="CH20" s="212" t="s">
        <v>5446</v>
      </c>
      <c r="CI20" s="212">
        <v>17</v>
      </c>
      <c r="CJ20" s="212">
        <v>0</v>
      </c>
      <c r="CL20" s="16" t="str">
        <f t="shared" si="15"/>
        <v>drop table db_custscience_interns.col_9_db_venus_brd_dim_null_value_count_table_stats ;</v>
      </c>
      <c r="CM20" t="s">
        <v>6130</v>
      </c>
    </row>
    <row r="21" spans="1:91">
      <c r="A21" t="s">
        <v>6131</v>
      </c>
      <c r="B21" s="16" t="str">
        <f t="shared" si="0"/>
        <v>lgl_str_nbr         int                                     </v>
      </c>
      <c r="C21" s="20">
        <f t="shared" si="8"/>
        <v>12</v>
      </c>
      <c r="D21" s="20">
        <f t="shared" si="9"/>
        <v>14</v>
      </c>
      <c r="E21" s="20"/>
      <c r="F21" s="20"/>
      <c r="G21" s="16" t="str">
        <f t="shared" si="1"/>
        <v>LGL_STR_NBR</v>
      </c>
      <c r="H21" s="16" t="str">
        <f t="shared" si="2"/>
        <v>      int                                     </v>
      </c>
      <c r="I21" s="246">
        <v>10</v>
      </c>
      <c r="J21" s="260">
        <f t="shared" si="3"/>
        <v>15</v>
      </c>
      <c r="K21" s="260">
        <f t="shared" si="4"/>
        <v>0</v>
      </c>
      <c r="L21" s="249"/>
      <c r="M21" s="250"/>
      <c r="N21" t="s">
        <v>13207</v>
      </c>
      <c r="O21" s="257"/>
      <c r="P21" s="257"/>
      <c r="Q21" s="257"/>
      <c r="R21" s="257"/>
      <c r="S21" s="257"/>
      <c r="T21" s="257"/>
      <c r="U21" s="257"/>
      <c r="V21" s="257"/>
      <c r="W21" s="257"/>
      <c r="X21" s="257"/>
      <c r="Y21" s="257"/>
      <c r="Z21" s="257"/>
      <c r="AA21" s="257"/>
      <c r="AB21" s="257"/>
      <c r="AC21" s="257"/>
      <c r="AD21" s="257"/>
      <c r="AE21" s="257"/>
      <c r="AF21" s="257"/>
      <c r="AG21" s="257"/>
      <c r="AH21" s="257"/>
      <c r="AI21" s="257"/>
      <c r="AJ21" s="257"/>
      <c r="AK21" s="257"/>
      <c r="AL21" s="257"/>
      <c r="AN21" s="164"/>
      <c r="AO21" s="164"/>
      <c r="AP21" s="164"/>
      <c r="AQ21" s="164"/>
      <c r="AR21" s="164"/>
      <c r="AS21" s="164"/>
      <c r="AT21" s="164"/>
      <c r="AU21" s="164"/>
      <c r="AV21" s="164"/>
      <c r="AW21" s="164"/>
      <c r="AX21" s="164"/>
      <c r="AY21" s="164"/>
      <c r="AZ21" s="164"/>
      <c r="BA21" s="164"/>
      <c r="BB21" s="164"/>
      <c r="BC21" s="164"/>
      <c r="BD21" s="197" t="str">
        <f t="shared" si="10"/>
        <v>col_10</v>
      </c>
      <c r="BE21" s="196" t="str">
        <f t="shared" si="5"/>
        <v>create table db_custscience_interns.col_10_db_venus_brd_dim_distinct_values_table_stats (col_id int, distinct_values bigint) Row format delimited Fields terminated by '\t' Lines terminated by '\n'  Stored as textfile ;</v>
      </c>
      <c r="BF21" t="s">
        <v>6132</v>
      </c>
      <c r="BI21" s="16" t="str">
        <f t="shared" si="11"/>
        <v>insert into table db_custscience_interns.col_10_db_venus_brd_dim_distinct_values_table_stats select '10' as col_id, count (distinct LGL_STR_NBR) as distinct_values</v>
      </c>
      <c r="BJ21" t="s">
        <v>6133</v>
      </c>
      <c r="BM21" s="16" t="str">
        <f t="shared" si="6"/>
        <v>insert into table db_custscience_interns.SUMMARY_of_db_venus_brd_dim_distinct_values_table_stats select col_id, distinct_values from db_custscience_interns.col_10_db_venus_brd_dim_distinct_values_table_stats ;</v>
      </c>
      <c r="BN21" t="s">
        <v>6134</v>
      </c>
      <c r="BP21" s="212" t="s">
        <v>6135</v>
      </c>
      <c r="BQ21" s="212">
        <v>18</v>
      </c>
      <c r="BR21" s="212">
        <v>7</v>
      </c>
      <c r="BT21" s="16" t="str">
        <f t="shared" si="7"/>
        <v>drop table db_custscience_interns.col_10_db_venus_brd_dim_distinct_values_table_stats;</v>
      </c>
      <c r="BU21" t="s">
        <v>6136</v>
      </c>
      <c r="BW21" s="16" t="str">
        <f t="shared" si="12"/>
        <v>create table db_custscience_interns.col_10_db_venus_brd_dim_null_value_count_table_stats (col_id int, null_value_count bigint) Row format delimited Fields terminated by '\t' Lines terminated by '\n'  Stored as textfile ;</v>
      </c>
      <c r="BX21" t="s">
        <v>6137</v>
      </c>
      <c r="CA21" s="16" t="str">
        <f t="shared" si="13"/>
        <v xml:space="preserve">insert into table db_custscience_interns.col_10_db_venus_brd_dim_null_value_count_table_stats select '10' as col_id, count (brd_key) as null_value_count where LGL_STR_NBR IS NULL </v>
      </c>
      <c r="CB21" t="s">
        <v>6138</v>
      </c>
      <c r="CE21" s="16" t="str">
        <f t="shared" si="14"/>
        <v>insert into table db_custscience_interns.SUMMARY_of_db_venus_brd_dim_null_value_count_table_stats select col_id, null_value_count from db_custscience_interns.col_10_db_venus_brd_dim_null_value_count_table_stats ;</v>
      </c>
      <c r="CF21" t="s">
        <v>6139</v>
      </c>
      <c r="CH21" s="212" t="s">
        <v>5479</v>
      </c>
      <c r="CI21" s="212">
        <v>18</v>
      </c>
      <c r="CJ21" s="212">
        <v>0</v>
      </c>
      <c r="CL21" s="16" t="str">
        <f t="shared" si="15"/>
        <v>drop table db_custscience_interns.col_10_db_venus_brd_dim_null_value_count_table_stats ;</v>
      </c>
      <c r="CM21" t="s">
        <v>6140</v>
      </c>
    </row>
    <row r="22" spans="1:91">
      <c r="A22" t="s">
        <v>5902</v>
      </c>
      <c r="B22" s="16" t="str">
        <f t="shared" si="0"/>
        <v>lst_upd_or_crt_dttm string                                  </v>
      </c>
      <c r="C22" s="20">
        <f t="shared" si="8"/>
        <v>20</v>
      </c>
      <c r="D22" s="20">
        <f t="shared" si="9"/>
        <v>27</v>
      </c>
      <c r="E22" s="20"/>
      <c r="F22" s="20"/>
      <c r="G22" s="16" t="str">
        <f t="shared" si="1"/>
        <v>LST_UPD_OR_CRT_DTTM</v>
      </c>
      <c r="H22" s="16" t="str">
        <f t="shared" si="2"/>
        <v>string                                  </v>
      </c>
      <c r="I22" s="246">
        <v>11</v>
      </c>
      <c r="J22" s="260">
        <f t="shared" si="3"/>
        <v>4</v>
      </c>
      <c r="K22" s="260">
        <f t="shared" si="4"/>
        <v>0</v>
      </c>
      <c r="L22" s="249"/>
      <c r="M22" s="250"/>
      <c r="N22" t="s">
        <v>13218</v>
      </c>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N22" s="164"/>
      <c r="AO22" s="164"/>
      <c r="AP22" s="164"/>
      <c r="AQ22" s="164"/>
      <c r="AR22" s="164"/>
      <c r="AS22" s="164"/>
      <c r="AT22" s="164"/>
      <c r="AU22" s="164"/>
      <c r="AV22" s="164"/>
      <c r="AW22" s="164"/>
      <c r="AX22" s="164"/>
      <c r="AY22" s="164"/>
      <c r="AZ22" s="164"/>
      <c r="BA22" s="164"/>
      <c r="BB22" s="164"/>
      <c r="BC22" s="164"/>
      <c r="BD22" s="197" t="str">
        <f t="shared" si="10"/>
        <v>col_11</v>
      </c>
      <c r="BE22" s="196" t="str">
        <f t="shared" si="5"/>
        <v>create table db_custscience_interns.col_11_db_venus_brd_dim_distinct_values_table_stats (col_id int, distinct_values bigint) Row format delimited Fields terminated by '\t' Lines terminated by '\n'  Stored as textfile ;</v>
      </c>
      <c r="BF22" t="s">
        <v>6141</v>
      </c>
      <c r="BI22" s="16" t="str">
        <f t="shared" si="11"/>
        <v>insert into table db_custscience_interns.col_11_db_venus_brd_dim_distinct_values_table_stats select '11' as col_id, count (distinct LST_UPD_OR_CRT_DTTM) as distinct_values</v>
      </c>
      <c r="BJ22" t="s">
        <v>6142</v>
      </c>
      <c r="BM22" s="16" t="str">
        <f t="shared" si="6"/>
        <v>insert into table db_custscience_interns.SUMMARY_of_db_venus_brd_dim_distinct_values_table_stats select col_id, distinct_values from db_custscience_interns.col_11_db_venus_brd_dim_distinct_values_table_stats ;</v>
      </c>
      <c r="BN22" t="s">
        <v>6143</v>
      </c>
      <c r="BP22" s="212" t="s">
        <v>6144</v>
      </c>
      <c r="BQ22" s="212">
        <v>19</v>
      </c>
      <c r="BR22" s="212">
        <v>14</v>
      </c>
      <c r="BT22" s="16" t="str">
        <f t="shared" si="7"/>
        <v>drop table db_custscience_interns.col_11_db_venus_brd_dim_distinct_values_table_stats;</v>
      </c>
      <c r="BU22" t="s">
        <v>6145</v>
      </c>
      <c r="BW22" s="16" t="str">
        <f t="shared" si="12"/>
        <v>create table db_custscience_interns.col_11_db_venus_brd_dim_null_value_count_table_stats (col_id int, null_value_count bigint) Row format delimited Fields terminated by '\t' Lines terminated by '\n'  Stored as textfile ;</v>
      </c>
      <c r="BX22" t="s">
        <v>6146</v>
      </c>
      <c r="CA22" s="16" t="str">
        <f t="shared" si="13"/>
        <v xml:space="preserve">insert into table db_custscience_interns.col_11_db_venus_brd_dim_null_value_count_table_stats select '11' as col_id, count (brd_key) as null_value_count where LST_UPD_OR_CRT_DTTM IS NULL </v>
      </c>
      <c r="CB22" t="s">
        <v>6147</v>
      </c>
      <c r="CE22" s="16" t="str">
        <f t="shared" si="14"/>
        <v>insert into table db_custscience_interns.SUMMARY_of_db_venus_brd_dim_null_value_count_table_stats select col_id, null_value_count from db_custscience_interns.col_11_db_venus_brd_dim_null_value_count_table_stats ;</v>
      </c>
      <c r="CF22" t="s">
        <v>6148</v>
      </c>
      <c r="CH22" s="212" t="s">
        <v>6149</v>
      </c>
      <c r="CI22" s="212">
        <v>19</v>
      </c>
      <c r="CJ22" s="212">
        <v>1</v>
      </c>
      <c r="CL22" s="16" t="str">
        <f t="shared" si="15"/>
        <v>drop table db_custscience_interns.col_11_db_venus_brd_dim_null_value_count_table_stats ;</v>
      </c>
      <c r="CM22" t="s">
        <v>6150</v>
      </c>
    </row>
    <row r="23" spans="1:91">
      <c r="A23" t="s">
        <v>6151</v>
      </c>
      <c r="B23" s="16" t="str">
        <f t="shared" si="0"/>
        <v>mcm_src_db          string                                  </v>
      </c>
      <c r="C23" s="20">
        <f t="shared" si="8"/>
        <v>12</v>
      </c>
      <c r="D23" s="20">
        <f t="shared" si="9"/>
        <v>14</v>
      </c>
      <c r="E23" s="20"/>
      <c r="F23" s="20"/>
      <c r="G23" s="16" t="str">
        <f t="shared" si="1"/>
        <v>MCM_SRC_DB </v>
      </c>
      <c r="H23" s="16" t="str">
        <f t="shared" si="2"/>
        <v>      string                                  </v>
      </c>
      <c r="I23" s="246">
        <v>12</v>
      </c>
      <c r="J23" s="260">
        <f t="shared" si="3"/>
        <v>8</v>
      </c>
      <c r="K23" s="260">
        <f t="shared" si="4"/>
        <v>1</v>
      </c>
      <c r="L23" s="249"/>
      <c r="M23" s="250"/>
      <c r="N23" t="s">
        <v>3608</v>
      </c>
      <c r="O23" s="257"/>
      <c r="P23" s="257"/>
      <c r="Q23" s="257"/>
      <c r="R23" s="257"/>
      <c r="S23" s="257"/>
      <c r="T23" s="257"/>
      <c r="U23" s="257"/>
      <c r="V23" s="257"/>
      <c r="W23" s="257"/>
      <c r="X23" s="257"/>
      <c r="Y23" s="257"/>
      <c r="Z23" s="257"/>
      <c r="AA23" s="257"/>
      <c r="AB23" s="257"/>
      <c r="AC23" s="257"/>
      <c r="AD23" s="257"/>
      <c r="AE23" s="257"/>
      <c r="AF23" s="257"/>
      <c r="AG23" s="257"/>
      <c r="AH23" s="257"/>
      <c r="AI23" s="257"/>
      <c r="AJ23" s="257"/>
      <c r="AK23" s="257"/>
      <c r="AL23" s="257"/>
      <c r="AN23" s="164"/>
      <c r="AO23" s="164"/>
      <c r="AP23" s="164"/>
      <c r="AQ23" s="164"/>
      <c r="AR23" s="164"/>
      <c r="AS23" s="164"/>
      <c r="AT23" s="164"/>
      <c r="AU23" s="164"/>
      <c r="AV23" s="164"/>
      <c r="AW23" s="164"/>
      <c r="AX23" s="164"/>
      <c r="AY23" s="164"/>
      <c r="AZ23" s="164"/>
      <c r="BA23" s="164"/>
      <c r="BB23" s="164"/>
      <c r="BC23" s="164"/>
      <c r="BD23" s="197" t="str">
        <f t="shared" si="10"/>
        <v>col_12</v>
      </c>
      <c r="BE23" s="196" t="str">
        <f t="shared" si="5"/>
        <v>create table db_custscience_interns.col_12_db_venus_brd_dim_distinct_values_table_stats (col_id int, distinct_values bigint) Row format delimited Fields terminated by '\t' Lines terminated by '\n'  Stored as textfile ;</v>
      </c>
      <c r="BF23" t="s">
        <v>6152</v>
      </c>
      <c r="BI23" s="16" t="str">
        <f t="shared" si="11"/>
        <v>insert into table db_custscience_interns.col_12_db_venus_brd_dim_distinct_values_table_stats select '12' as col_id, count (distinct MCM_SRC_DB ) as distinct_values</v>
      </c>
      <c r="BJ23" t="s">
        <v>6153</v>
      </c>
      <c r="BM23" s="16" t="str">
        <f t="shared" si="6"/>
        <v>insert into table db_custscience_interns.SUMMARY_of_db_venus_brd_dim_distinct_values_table_stats select col_id, distinct_values from db_custscience_interns.col_12_db_venus_brd_dim_distinct_values_table_stats ;</v>
      </c>
      <c r="BN23" t="s">
        <v>6154</v>
      </c>
      <c r="BP23" s="212" t="s">
        <v>6155</v>
      </c>
      <c r="BQ23" s="212">
        <v>20</v>
      </c>
      <c r="BR23" s="212">
        <v>1</v>
      </c>
      <c r="BT23" s="16" t="str">
        <f t="shared" si="7"/>
        <v>drop table db_custscience_interns.col_12_db_venus_brd_dim_distinct_values_table_stats;</v>
      </c>
      <c r="BU23" t="s">
        <v>6156</v>
      </c>
      <c r="BW23" s="16" t="str">
        <f t="shared" si="12"/>
        <v>create table db_custscience_interns.col_12_db_venus_brd_dim_null_value_count_table_stats (col_id int, null_value_count bigint) Row format delimited Fields terminated by '\t' Lines terminated by '\n'  Stored as textfile ;</v>
      </c>
      <c r="BX23" t="s">
        <v>6157</v>
      </c>
      <c r="CA23" s="16" t="str">
        <f t="shared" si="13"/>
        <v xml:space="preserve">insert into table db_custscience_interns.col_12_db_venus_brd_dim_null_value_count_table_stats select '12' as col_id, count (brd_key) as null_value_count where MCM_SRC_DB  IS NULL </v>
      </c>
      <c r="CB23" t="s">
        <v>6158</v>
      </c>
      <c r="CE23" s="16" t="str">
        <f t="shared" si="14"/>
        <v>insert into table db_custscience_interns.SUMMARY_of_db_venus_brd_dim_null_value_count_table_stats select col_id, null_value_count from db_custscience_interns.col_12_db_venus_brd_dim_null_value_count_table_stats ;</v>
      </c>
      <c r="CF23" t="s">
        <v>6159</v>
      </c>
      <c r="CH23" s="212" t="s">
        <v>4686</v>
      </c>
      <c r="CI23" s="212">
        <v>20</v>
      </c>
      <c r="CJ23" s="212">
        <v>0</v>
      </c>
      <c r="CL23" s="16" t="str">
        <f t="shared" si="15"/>
        <v>drop table db_custscience_interns.col_12_db_venus_brd_dim_null_value_count_table_stats ;</v>
      </c>
      <c r="CM23" t="s">
        <v>6160</v>
      </c>
    </row>
    <row r="24" spans="1:91">
      <c r="A24" t="s">
        <v>6161</v>
      </c>
      <c r="B24" s="16" t="str">
        <f t="shared" si="0"/>
        <v>mds_brd_cd          string                                  </v>
      </c>
      <c r="C24" s="20">
        <f t="shared" si="8"/>
        <v>12</v>
      </c>
      <c r="D24" s="20">
        <f t="shared" si="9"/>
        <v>14</v>
      </c>
      <c r="E24" s="20"/>
      <c r="G24" s="16" t="str">
        <f t="shared" si="1"/>
        <v>MDS_BRD_CD </v>
      </c>
      <c r="H24" s="16" t="str">
        <f t="shared" si="2"/>
        <v>      string                                  </v>
      </c>
      <c r="I24" s="246">
        <v>13</v>
      </c>
      <c r="J24" s="260">
        <f t="shared" si="3"/>
        <v>7</v>
      </c>
      <c r="K24" s="260">
        <f t="shared" si="4"/>
        <v>10</v>
      </c>
      <c r="L24" s="249"/>
      <c r="M24" s="250"/>
      <c r="N24" t="s">
        <v>3608</v>
      </c>
      <c r="O24" s="257"/>
      <c r="P24" s="257"/>
      <c r="Q24" s="257"/>
      <c r="R24" s="257"/>
      <c r="S24" s="257"/>
      <c r="T24" s="257"/>
      <c r="U24" s="257"/>
      <c r="V24" s="257"/>
      <c r="W24" s="257"/>
      <c r="X24" s="257"/>
      <c r="Y24" s="257"/>
      <c r="Z24" s="257"/>
      <c r="AA24" s="257"/>
      <c r="AB24" s="257"/>
      <c r="AC24" s="257"/>
      <c r="AD24" s="257"/>
      <c r="AE24" s="257"/>
      <c r="AF24" s="257"/>
      <c r="AG24" s="257"/>
      <c r="AH24" s="257"/>
      <c r="AI24" s="257"/>
      <c r="AJ24" s="257"/>
      <c r="AK24" s="257"/>
      <c r="AL24" s="257"/>
      <c r="AN24" s="164"/>
      <c r="AO24" s="164"/>
      <c r="AP24" s="164"/>
      <c r="AQ24" s="164"/>
      <c r="AR24" s="164"/>
      <c r="AS24" s="164"/>
      <c r="AT24" s="164"/>
      <c r="AU24" s="164"/>
      <c r="AV24" s="164"/>
      <c r="AW24" s="164"/>
      <c r="AX24" s="164"/>
      <c r="AY24" s="164"/>
      <c r="AZ24" s="164"/>
      <c r="BA24" s="164"/>
      <c r="BB24" s="164"/>
      <c r="BC24" s="164"/>
      <c r="BD24" s="197" t="str">
        <f t="shared" si="10"/>
        <v>col_13</v>
      </c>
      <c r="BE24" s="196" t="str">
        <f t="shared" si="5"/>
        <v>create table db_custscience_interns.col_13_db_venus_brd_dim_distinct_values_table_stats (col_id int, distinct_values bigint) Row format delimited Fields terminated by '\t' Lines terminated by '\n'  Stored as textfile ;</v>
      </c>
      <c r="BF24" t="s">
        <v>6162</v>
      </c>
      <c r="BI24" s="16" t="str">
        <f t="shared" si="11"/>
        <v>insert into table db_custscience_interns.col_13_db_venus_brd_dim_distinct_values_table_stats select '13' as col_id, count (distinct MDS_BRD_CD ) as distinct_values</v>
      </c>
      <c r="BJ24" t="s">
        <v>6163</v>
      </c>
      <c r="BM24" s="16" t="str">
        <f t="shared" si="6"/>
        <v>insert into table db_custscience_interns.SUMMARY_of_db_venus_brd_dim_distinct_values_table_stats select col_id, distinct_values from db_custscience_interns.col_13_db_venus_brd_dim_distinct_values_table_stats ;</v>
      </c>
      <c r="BN24" t="s">
        <v>6164</v>
      </c>
      <c r="BP24" s="212" t="s">
        <v>5687</v>
      </c>
      <c r="BQ24" s="212">
        <v>3</v>
      </c>
      <c r="BR24" s="212">
        <v>5</v>
      </c>
      <c r="BT24" s="16" t="str">
        <f t="shared" si="7"/>
        <v>drop table db_custscience_interns.col_13_db_venus_brd_dim_distinct_values_table_stats;</v>
      </c>
      <c r="BU24" t="s">
        <v>6165</v>
      </c>
      <c r="BW24" s="16" t="str">
        <f t="shared" si="12"/>
        <v>create table db_custscience_interns.col_13_db_venus_brd_dim_null_value_count_table_stats (col_id int, null_value_count bigint) Row format delimited Fields terminated by '\t' Lines terminated by '\n'  Stored as textfile ;</v>
      </c>
      <c r="BX24" t="s">
        <v>6166</v>
      </c>
      <c r="CA24" s="16" t="str">
        <f t="shared" si="13"/>
        <v xml:space="preserve">insert into table db_custscience_interns.col_13_db_venus_brd_dim_null_value_count_table_stats select '13' as col_id, count (brd_key) as null_value_count where MDS_BRD_CD  IS NULL </v>
      </c>
      <c r="CB24" t="s">
        <v>6167</v>
      </c>
      <c r="CE24" s="16" t="str">
        <f t="shared" si="14"/>
        <v>insert into table db_custscience_interns.SUMMARY_of_db_venus_brd_dim_null_value_count_table_stats select col_id, null_value_count from db_custscience_interns.col_13_db_venus_brd_dim_null_value_count_table_stats ;</v>
      </c>
      <c r="CF24" t="s">
        <v>6168</v>
      </c>
      <c r="CH24" s="212" t="s">
        <v>5397</v>
      </c>
      <c r="CI24" s="212">
        <v>3</v>
      </c>
      <c r="CJ24" s="212">
        <v>1</v>
      </c>
      <c r="CL24" s="16" t="str">
        <f t="shared" si="15"/>
        <v>drop table db_custscience_interns.col_13_db_venus_brd_dim_null_value_count_table_stats ;</v>
      </c>
      <c r="CM24" t="s">
        <v>6169</v>
      </c>
    </row>
    <row r="25" spans="1:91">
      <c r="A25" t="s">
        <v>6170</v>
      </c>
      <c r="B25" s="16" t="str">
        <f t="shared" si="0"/>
        <v>org_cd              string                                  </v>
      </c>
      <c r="C25" s="20">
        <f t="shared" si="8"/>
        <v>8</v>
      </c>
      <c r="D25" s="20">
        <f t="shared" si="9"/>
        <v>10</v>
      </c>
      <c r="E25" s="20"/>
      <c r="G25" s="16" t="str">
        <f t="shared" si="1"/>
        <v>ORG_CD </v>
      </c>
      <c r="H25" s="16" t="str">
        <f t="shared" si="2"/>
        <v>          string                                  </v>
      </c>
      <c r="I25" s="246">
        <v>14</v>
      </c>
      <c r="J25" s="260">
        <f t="shared" si="3"/>
        <v>2</v>
      </c>
      <c r="K25" s="260">
        <f t="shared" si="4"/>
        <v>0</v>
      </c>
      <c r="L25" s="249"/>
      <c r="M25" s="250"/>
      <c r="N25" t="s">
        <v>13172</v>
      </c>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57"/>
      <c r="AL25" s="257"/>
      <c r="AN25" s="164"/>
      <c r="AO25" s="164"/>
      <c r="AP25" s="164"/>
      <c r="AQ25" s="164"/>
      <c r="AR25" s="164"/>
      <c r="AS25" s="164"/>
      <c r="AT25" s="164"/>
      <c r="AU25" s="164"/>
      <c r="AV25" s="164"/>
      <c r="AW25" s="164"/>
      <c r="AX25" s="164"/>
      <c r="AY25" s="164"/>
      <c r="AZ25" s="164"/>
      <c r="BA25" s="164"/>
      <c r="BB25" s="164"/>
      <c r="BC25" s="164"/>
      <c r="BD25" s="197" t="str">
        <f t="shared" si="10"/>
        <v>col_14</v>
      </c>
      <c r="BE25" s="196" t="str">
        <f t="shared" si="5"/>
        <v>create table db_custscience_interns.col_14_db_venus_brd_dim_distinct_values_table_stats (col_id int, distinct_values bigint) Row format delimited Fields terminated by '\t' Lines terminated by '\n'  Stored as textfile ;</v>
      </c>
      <c r="BF25" t="s">
        <v>6171</v>
      </c>
      <c r="BI25" s="16" t="str">
        <f t="shared" si="11"/>
        <v>insert into table db_custscience_interns.col_14_db_venus_brd_dim_distinct_values_table_stats select '14' as col_id, count (distinct ORG_CD ) as distinct_values</v>
      </c>
      <c r="BJ25" t="s">
        <v>6172</v>
      </c>
      <c r="BM25" s="16" t="str">
        <f t="shared" si="6"/>
        <v>insert into table db_custscience_interns.SUMMARY_of_db_venus_brd_dim_distinct_values_table_stats select col_id, distinct_values from db_custscience_interns.col_14_db_venus_brd_dim_distinct_values_table_stats ;</v>
      </c>
      <c r="BN25" t="s">
        <v>6173</v>
      </c>
      <c r="BP25" s="212" t="s">
        <v>6174</v>
      </c>
      <c r="BQ25" s="212">
        <v>21</v>
      </c>
      <c r="BR25" s="212">
        <v>1</v>
      </c>
      <c r="BT25" s="16" t="str">
        <f t="shared" si="7"/>
        <v>drop table db_custscience_interns.col_14_db_venus_brd_dim_distinct_values_table_stats;</v>
      </c>
      <c r="BU25" t="s">
        <v>6175</v>
      </c>
      <c r="BW25" s="16" t="str">
        <f t="shared" si="12"/>
        <v>create table db_custscience_interns.col_14_db_venus_brd_dim_null_value_count_table_stats (col_id int, null_value_count bigint) Row format delimited Fields terminated by '\t' Lines terminated by '\n'  Stored as textfile ;</v>
      </c>
      <c r="BX25" t="s">
        <v>6176</v>
      </c>
      <c r="CA25" s="16" t="str">
        <f t="shared" si="13"/>
        <v xml:space="preserve">insert into table db_custscience_interns.col_14_db_venus_brd_dim_null_value_count_table_stats select '14' as col_id, count (brd_key) as null_value_count where ORG_CD  IS NULL </v>
      </c>
      <c r="CB25" t="s">
        <v>6177</v>
      </c>
      <c r="CE25" s="16" t="str">
        <f t="shared" si="14"/>
        <v>insert into table db_custscience_interns.SUMMARY_of_db_venus_brd_dim_null_value_count_table_stats select col_id, null_value_count from db_custscience_interns.col_14_db_venus_brd_dim_null_value_count_table_stats ;</v>
      </c>
      <c r="CF25" t="s">
        <v>6178</v>
      </c>
      <c r="CH25" s="212" t="s">
        <v>5573</v>
      </c>
      <c r="CI25" s="212">
        <v>21</v>
      </c>
      <c r="CJ25" s="212">
        <v>0</v>
      </c>
      <c r="CL25" s="16" t="str">
        <f t="shared" si="15"/>
        <v>drop table db_custscience_interns.col_14_db_venus_brd_dim_null_value_count_table_stats ;</v>
      </c>
      <c r="CM25" t="s">
        <v>6179</v>
      </c>
    </row>
    <row r="26" spans="1:91">
      <c r="A26" t="s">
        <v>6180</v>
      </c>
      <c r="B26" s="16" t="str">
        <f t="shared" si="0"/>
        <v>org_nm              string                                  </v>
      </c>
      <c r="C26" s="20">
        <f t="shared" si="8"/>
        <v>8</v>
      </c>
      <c r="D26" s="20">
        <f t="shared" si="9"/>
        <v>10</v>
      </c>
      <c r="E26" s="20"/>
      <c r="G26" s="16" t="str">
        <f t="shared" si="1"/>
        <v>ORG_NM </v>
      </c>
      <c r="H26" s="16" t="str">
        <f t="shared" si="2"/>
        <v>          string                                  </v>
      </c>
      <c r="I26" s="246">
        <v>15</v>
      </c>
      <c r="J26" s="260">
        <f t="shared" si="3"/>
        <v>3</v>
      </c>
      <c r="K26" s="260">
        <f t="shared" si="4"/>
        <v>0</v>
      </c>
      <c r="L26" s="249"/>
      <c r="M26" s="250"/>
      <c r="N26" t="s">
        <v>13223</v>
      </c>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N26" s="164"/>
      <c r="AO26" s="164"/>
      <c r="AP26" s="164"/>
      <c r="AQ26" s="164"/>
      <c r="AR26" s="164"/>
      <c r="AS26" s="164"/>
      <c r="AT26" s="164"/>
      <c r="AU26" s="164"/>
      <c r="AV26" s="164"/>
      <c r="AW26" s="164"/>
      <c r="AX26" s="164"/>
      <c r="AY26" s="164"/>
      <c r="AZ26" s="164"/>
      <c r="BA26" s="164"/>
      <c r="BB26" s="164"/>
      <c r="BC26" s="164"/>
      <c r="BD26" s="197" t="str">
        <f t="shared" si="10"/>
        <v>col_15</v>
      </c>
      <c r="BE26" s="196" t="str">
        <f t="shared" si="5"/>
        <v>create table db_custscience_interns.col_15_db_venus_brd_dim_distinct_values_table_stats (col_id int, distinct_values bigint) Row format delimited Fields terminated by '\t' Lines terminated by '\n'  Stored as textfile ;</v>
      </c>
      <c r="BF26" t="s">
        <v>6181</v>
      </c>
      <c r="BI26" s="16" t="str">
        <f t="shared" si="11"/>
        <v>insert into table db_custscience_interns.col_15_db_venus_brd_dim_distinct_values_table_stats select '15' as col_id, count (distinct ORG_NM ) as distinct_values</v>
      </c>
      <c r="BJ26" t="s">
        <v>6182</v>
      </c>
      <c r="BM26" s="16" t="str">
        <f t="shared" si="6"/>
        <v>insert into table db_custscience_interns.SUMMARY_of_db_venus_brd_dim_distinct_values_table_stats select col_id, distinct_values from db_custscience_interns.col_15_db_venus_brd_dim_distinct_values_table_stats ;</v>
      </c>
      <c r="BN26" t="s">
        <v>6183</v>
      </c>
      <c r="BP26" s="212" t="s">
        <v>6184</v>
      </c>
      <c r="BQ26" s="212">
        <v>4</v>
      </c>
      <c r="BR26" s="212">
        <v>17</v>
      </c>
      <c r="BT26" s="16" t="str">
        <f t="shared" si="7"/>
        <v>drop table db_custscience_interns.col_15_db_venus_brd_dim_distinct_values_table_stats;</v>
      </c>
      <c r="BU26" t="s">
        <v>6185</v>
      </c>
      <c r="BW26" s="16" t="str">
        <f t="shared" si="12"/>
        <v>create table db_custscience_interns.col_15_db_venus_brd_dim_null_value_count_table_stats (col_id int, null_value_count bigint) Row format delimited Fields terminated by '\t' Lines terminated by '\n'  Stored as textfile ;</v>
      </c>
      <c r="BX26" t="s">
        <v>6186</v>
      </c>
      <c r="CA26" s="16" t="str">
        <f t="shared" si="13"/>
        <v xml:space="preserve">insert into table db_custscience_interns.col_15_db_venus_brd_dim_null_value_count_table_stats select '15' as col_id, count (brd_key) as null_value_count where ORG_NM  IS NULL </v>
      </c>
      <c r="CB26" t="s">
        <v>6187</v>
      </c>
      <c r="CE26" s="16" t="str">
        <f t="shared" si="14"/>
        <v>insert into table db_custscience_interns.SUMMARY_of_db_venus_brd_dim_null_value_count_table_stats select col_id, null_value_count from db_custscience_interns.col_15_db_venus_brd_dim_null_value_count_table_stats ;</v>
      </c>
      <c r="CF26" t="s">
        <v>6188</v>
      </c>
      <c r="CH26" s="212" t="s">
        <v>5403</v>
      </c>
      <c r="CI26" s="212">
        <v>4</v>
      </c>
      <c r="CJ26" s="212">
        <v>0</v>
      </c>
      <c r="CL26" s="16" t="str">
        <f t="shared" si="15"/>
        <v>drop table db_custscience_interns.col_15_db_venus_brd_dim_null_value_count_table_stats ;</v>
      </c>
      <c r="CM26" t="s">
        <v>6189</v>
      </c>
    </row>
    <row r="27" spans="1:91">
      <c r="A27" t="s">
        <v>6190</v>
      </c>
      <c r="B27" s="16" t="str">
        <f t="shared" si="0"/>
        <v>prod_brd_ownr       string                                  </v>
      </c>
      <c r="C27" s="20">
        <f t="shared" si="8"/>
        <v>14</v>
      </c>
      <c r="D27" s="20">
        <f t="shared" si="9"/>
        <v>16</v>
      </c>
      <c r="E27" s="20"/>
      <c r="G27" s="16" t="str">
        <f t="shared" si="1"/>
        <v>PROD_BRD_OWNR</v>
      </c>
      <c r="H27" s="16" t="str">
        <f t="shared" si="2"/>
        <v>    string                                  </v>
      </c>
      <c r="I27" s="246">
        <v>16</v>
      </c>
      <c r="J27" s="260">
        <f t="shared" si="3"/>
        <v>9</v>
      </c>
      <c r="K27" s="260">
        <f t="shared" si="4"/>
        <v>0</v>
      </c>
      <c r="L27" s="249"/>
      <c r="M27" s="250"/>
      <c r="N27" t="s">
        <v>3649</v>
      </c>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N27" s="164"/>
      <c r="AO27" s="164"/>
      <c r="AP27" s="164"/>
      <c r="AQ27" s="164"/>
      <c r="AR27" s="164"/>
      <c r="AS27" s="164"/>
      <c r="AT27" s="164"/>
      <c r="AU27" s="164"/>
      <c r="AV27" s="164"/>
      <c r="AW27" s="164"/>
      <c r="AX27" s="164"/>
      <c r="AY27" s="164"/>
      <c r="AZ27" s="164"/>
      <c r="BA27" s="164"/>
      <c r="BB27" s="164"/>
      <c r="BC27" s="164"/>
      <c r="BD27" s="197" t="str">
        <f t="shared" si="10"/>
        <v>col_16</v>
      </c>
      <c r="BE27" s="196" t="str">
        <f t="shared" si="5"/>
        <v>create table db_custscience_interns.col_16_db_venus_brd_dim_distinct_values_table_stats (col_id int, distinct_values bigint) Row format delimited Fields terminated by '\t' Lines terminated by '\n'  Stored as textfile ;</v>
      </c>
      <c r="BF27" t="s">
        <v>6191</v>
      </c>
      <c r="BI27" s="16" t="str">
        <f t="shared" si="11"/>
        <v>insert into table db_custscience_interns.col_16_db_venus_brd_dim_distinct_values_table_stats select '16' as col_id, count (distinct PROD_BRD_OWNR) as distinct_values</v>
      </c>
      <c r="BJ27" t="s">
        <v>6192</v>
      </c>
      <c r="BM27" s="16" t="str">
        <f t="shared" si="6"/>
        <v>insert into table db_custscience_interns.SUMMARY_of_db_venus_brd_dim_distinct_values_table_stats select col_id, distinct_values from db_custscience_interns.col_16_db_venus_brd_dim_distinct_values_table_stats ;</v>
      </c>
      <c r="BN27" t="s">
        <v>6193</v>
      </c>
      <c r="BP27" s="212" t="s">
        <v>6194</v>
      </c>
      <c r="BQ27" s="212">
        <v>5</v>
      </c>
      <c r="BR27" s="212">
        <v>17</v>
      </c>
      <c r="BT27" s="16" t="str">
        <f t="shared" si="7"/>
        <v>drop table db_custscience_interns.col_16_db_venus_brd_dim_distinct_values_table_stats;</v>
      </c>
      <c r="BU27" t="s">
        <v>6195</v>
      </c>
      <c r="BW27" s="16" t="str">
        <f t="shared" si="12"/>
        <v>create table db_custscience_interns.col_16_db_venus_brd_dim_null_value_count_table_stats (col_id int, null_value_count bigint) Row format delimited Fields terminated by '\t' Lines terminated by '\n'  Stored as textfile ;</v>
      </c>
      <c r="BX27" t="s">
        <v>6196</v>
      </c>
      <c r="CA27" s="16" t="str">
        <f t="shared" si="13"/>
        <v xml:space="preserve">insert into table db_custscience_interns.col_16_db_venus_brd_dim_null_value_count_table_stats select '16' as col_id, count (brd_key) as null_value_count where PROD_BRD_OWNR IS NULL </v>
      </c>
      <c r="CB27" t="s">
        <v>6197</v>
      </c>
      <c r="CE27" s="16" t="str">
        <f t="shared" si="14"/>
        <v>insert into table db_custscience_interns.SUMMARY_of_db_venus_brd_dim_null_value_count_table_stats select col_id, null_value_count from db_custscience_interns.col_16_db_venus_brd_dim_null_value_count_table_stats ;</v>
      </c>
      <c r="CF27" t="s">
        <v>6198</v>
      </c>
      <c r="CH27" s="212" t="s">
        <v>5309</v>
      </c>
      <c r="CI27" s="212">
        <v>5</v>
      </c>
      <c r="CJ27" s="212">
        <v>0</v>
      </c>
      <c r="CL27" s="16" t="str">
        <f t="shared" si="15"/>
        <v>drop table db_custscience_interns.col_16_db_venus_brd_dim_null_value_count_table_stats ;</v>
      </c>
      <c r="CM27" t="s">
        <v>6199</v>
      </c>
    </row>
    <row r="28" spans="1:91">
      <c r="A28" t="s">
        <v>6200</v>
      </c>
      <c r="B28" s="16" t="str">
        <f t="shared" si="0"/>
        <v>site_url            string                                  </v>
      </c>
      <c r="C28" s="20">
        <f t="shared" si="8"/>
        <v>10</v>
      </c>
      <c r="D28" s="20">
        <f t="shared" si="9"/>
        <v>12</v>
      </c>
      <c r="E28" s="20"/>
      <c r="G28" s="16" t="str">
        <f t="shared" si="1"/>
        <v>SITE_URL </v>
      </c>
      <c r="H28" s="16" t="str">
        <f t="shared" si="2"/>
        <v>        string                                  </v>
      </c>
      <c r="I28" s="246">
        <v>17</v>
      </c>
      <c r="J28" s="260">
        <f t="shared" si="3"/>
        <v>16</v>
      </c>
      <c r="K28" s="260">
        <f t="shared" si="4"/>
        <v>0</v>
      </c>
      <c r="L28" s="249"/>
      <c r="M28" s="250"/>
      <c r="N28" t="s">
        <v>13230</v>
      </c>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N28" s="164"/>
      <c r="AO28" s="164"/>
      <c r="AP28" s="164"/>
      <c r="AQ28" s="164"/>
      <c r="AR28" s="164"/>
      <c r="AS28" s="164"/>
      <c r="AT28" s="164"/>
      <c r="AU28" s="164"/>
      <c r="AV28" s="164"/>
      <c r="AW28" s="164"/>
      <c r="AX28" s="164"/>
      <c r="AY28" s="164"/>
      <c r="AZ28" s="164"/>
      <c r="BA28" s="164"/>
      <c r="BB28" s="164"/>
      <c r="BC28" s="164"/>
      <c r="BD28" s="197" t="str">
        <f t="shared" si="10"/>
        <v>col_17</v>
      </c>
      <c r="BE28" s="196" t="str">
        <f t="shared" si="5"/>
        <v>create table db_custscience_interns.col_17_db_venus_brd_dim_distinct_values_table_stats (col_id int, distinct_values bigint) Row format delimited Fields terminated by '\t' Lines terminated by '\n'  Stored as textfile ;</v>
      </c>
      <c r="BF28" t="s">
        <v>6201</v>
      </c>
      <c r="BI28" s="16" t="str">
        <f t="shared" si="11"/>
        <v>insert into table db_custscience_interns.col_17_db_venus_brd_dim_distinct_values_table_stats select '17' as col_id, count (distinct SITE_URL ) as distinct_values</v>
      </c>
      <c r="BJ28" t="s">
        <v>6202</v>
      </c>
      <c r="BM28" s="16" t="str">
        <f t="shared" si="6"/>
        <v>insert into table db_custscience_interns.SUMMARY_of_db_venus_brd_dim_distinct_values_table_stats select col_id, distinct_values from db_custscience_interns.col_17_db_venus_brd_dim_distinct_values_table_stats ;</v>
      </c>
      <c r="BN28" t="s">
        <v>6203</v>
      </c>
      <c r="BP28" s="212" t="s">
        <v>5709</v>
      </c>
      <c r="BQ28" s="212">
        <v>6</v>
      </c>
      <c r="BR28" s="212">
        <v>8</v>
      </c>
      <c r="BT28" s="16" t="str">
        <f t="shared" si="7"/>
        <v>drop table db_custscience_interns.col_17_db_venus_brd_dim_distinct_values_table_stats;</v>
      </c>
      <c r="BU28" t="s">
        <v>6204</v>
      </c>
      <c r="BW28" s="16" t="str">
        <f t="shared" si="12"/>
        <v>create table db_custscience_interns.col_17_db_venus_brd_dim_null_value_count_table_stats (col_id int, null_value_count bigint) Row format delimited Fields terminated by '\t' Lines terminated by '\n'  Stored as textfile ;</v>
      </c>
      <c r="BX28" t="s">
        <v>6205</v>
      </c>
      <c r="CA28" s="16" t="str">
        <f t="shared" si="13"/>
        <v xml:space="preserve">insert into table db_custscience_interns.col_17_db_venus_brd_dim_null_value_count_table_stats select '17' as col_id, count (brd_key) as null_value_count where SITE_URL  IS NULL </v>
      </c>
      <c r="CB28" t="s">
        <v>6206</v>
      </c>
      <c r="CE28" s="16" t="str">
        <f t="shared" si="14"/>
        <v>insert into table db_custscience_interns.SUMMARY_of_db_venus_brd_dim_null_value_count_table_stats select col_id, null_value_count from db_custscience_interns.col_17_db_venus_brd_dim_null_value_count_table_stats ;</v>
      </c>
      <c r="CF28" t="s">
        <v>6207</v>
      </c>
      <c r="CH28" s="212" t="s">
        <v>5730</v>
      </c>
      <c r="CI28" s="212">
        <v>6</v>
      </c>
      <c r="CJ28" s="212">
        <v>1</v>
      </c>
      <c r="CL28" s="16" t="str">
        <f t="shared" si="15"/>
        <v>drop table db_custscience_interns.col_17_db_venus_brd_dim_null_value_count_table_stats ;</v>
      </c>
      <c r="CM28" t="s">
        <v>6208</v>
      </c>
    </row>
    <row r="29" spans="1:91">
      <c r="A29" t="s">
        <v>6209</v>
      </c>
      <c r="B29" s="16" t="str">
        <f t="shared" si="0"/>
        <v>str_cd              string                                  </v>
      </c>
      <c r="C29" s="20">
        <f t="shared" si="8"/>
        <v>8</v>
      </c>
      <c r="D29" s="20">
        <f t="shared" si="9"/>
        <v>10</v>
      </c>
      <c r="E29" s="20"/>
      <c r="G29" s="16" t="str">
        <f t="shared" si="1"/>
        <v>STR_CD </v>
      </c>
      <c r="H29" s="16" t="str">
        <f t="shared" si="2"/>
        <v>          string                                  </v>
      </c>
      <c r="I29" s="246">
        <v>18</v>
      </c>
      <c r="J29" s="260">
        <f t="shared" si="3"/>
        <v>7</v>
      </c>
      <c r="K29" s="260">
        <f t="shared" si="4"/>
        <v>0</v>
      </c>
      <c r="L29" s="249"/>
      <c r="M29" s="250"/>
      <c r="N29" t="s">
        <v>3919</v>
      </c>
      <c r="O29" s="257"/>
      <c r="P29" s="257"/>
      <c r="Q29" s="257"/>
      <c r="R29" s="257"/>
      <c r="S29" s="257"/>
      <c r="T29" s="257"/>
      <c r="U29" s="257"/>
      <c r="V29" s="257"/>
      <c r="W29" s="257"/>
      <c r="X29" s="257"/>
      <c r="Y29" s="257"/>
      <c r="Z29" s="257"/>
      <c r="AA29" s="257"/>
      <c r="AB29" s="257"/>
      <c r="AC29" s="257"/>
      <c r="AD29" s="257"/>
      <c r="AE29" s="257"/>
      <c r="AF29" s="257"/>
      <c r="AG29" s="257"/>
      <c r="AH29" s="257"/>
      <c r="AI29" s="257"/>
      <c r="AJ29" s="257"/>
      <c r="AK29" s="257"/>
      <c r="AL29" s="257"/>
      <c r="AN29" s="164"/>
      <c r="AO29" s="164"/>
      <c r="AP29" s="164"/>
      <c r="AQ29" s="164"/>
      <c r="AR29" s="164"/>
      <c r="AS29" s="164"/>
      <c r="AT29" s="164"/>
      <c r="AU29" s="164"/>
      <c r="AV29" s="164"/>
      <c r="AW29" s="164"/>
      <c r="AX29" s="164"/>
      <c r="AY29" s="164"/>
      <c r="AZ29" s="164"/>
      <c r="BA29" s="164"/>
      <c r="BB29" s="164"/>
      <c r="BC29" s="164"/>
      <c r="BD29" s="197" t="str">
        <f t="shared" si="10"/>
        <v>col_18</v>
      </c>
      <c r="BE29" s="196" t="str">
        <f t="shared" si="5"/>
        <v>create table db_custscience_interns.col_18_db_venus_brd_dim_distinct_values_table_stats (col_id int, distinct_values bigint) Row format delimited Fields terminated by '\t' Lines terminated by '\n'  Stored as textfile ;</v>
      </c>
      <c r="BF29" t="s">
        <v>6210</v>
      </c>
      <c r="BI29" s="16" t="str">
        <f t="shared" si="11"/>
        <v>insert into table db_custscience_interns.col_18_db_venus_brd_dim_distinct_values_table_stats select '18' as col_id, count (distinct STR_CD ) as distinct_values</v>
      </c>
      <c r="BJ29" t="s">
        <v>6211</v>
      </c>
      <c r="BM29" s="16" t="str">
        <f t="shared" si="6"/>
        <v>insert into table db_custscience_interns.SUMMARY_of_db_venus_brd_dim_distinct_values_table_stats select col_id, distinct_values from db_custscience_interns.col_18_db_venus_brd_dim_distinct_values_table_stats ;</v>
      </c>
      <c r="BN29" t="s">
        <v>6212</v>
      </c>
      <c r="BP29" s="212" t="s">
        <v>6213</v>
      </c>
      <c r="BQ29" s="212">
        <v>7</v>
      </c>
      <c r="BR29" s="212">
        <v>3</v>
      </c>
      <c r="BT29" s="16" t="str">
        <f t="shared" si="7"/>
        <v>drop table db_custscience_interns.col_18_db_venus_brd_dim_distinct_values_table_stats;</v>
      </c>
      <c r="BU29" t="s">
        <v>6214</v>
      </c>
      <c r="BW29" s="16" t="str">
        <f t="shared" si="12"/>
        <v>create table db_custscience_interns.col_18_db_venus_brd_dim_null_value_count_table_stats (col_id int, null_value_count bigint) Row format delimited Fields terminated by '\t' Lines terminated by '\n'  Stored as textfile ;</v>
      </c>
      <c r="BX29" t="s">
        <v>6215</v>
      </c>
      <c r="CA29" s="16" t="str">
        <f t="shared" si="13"/>
        <v xml:space="preserve">insert into table db_custscience_interns.col_18_db_venus_brd_dim_null_value_count_table_stats select '18' as col_id, count (brd_key) as null_value_count where STR_CD  IS NULL </v>
      </c>
      <c r="CB29" t="s">
        <v>6216</v>
      </c>
      <c r="CE29" s="16" t="str">
        <f t="shared" si="14"/>
        <v>insert into table db_custscience_interns.SUMMARY_of_db_venus_brd_dim_null_value_count_table_stats select col_id, null_value_count from db_custscience_interns.col_18_db_venus_brd_dim_null_value_count_table_stats ;</v>
      </c>
      <c r="CF29" t="s">
        <v>6217</v>
      </c>
      <c r="CH29" s="212" t="s">
        <v>5331</v>
      </c>
      <c r="CI29" s="212">
        <v>7</v>
      </c>
      <c r="CJ29" s="212">
        <v>0</v>
      </c>
      <c r="CL29" s="16" t="str">
        <f t="shared" si="15"/>
        <v>drop table db_custscience_interns.col_18_db_venus_brd_dim_null_value_count_table_stats ;</v>
      </c>
      <c r="CM29" t="s">
        <v>6218</v>
      </c>
    </row>
    <row r="30" spans="1:91">
      <c r="A30" t="s">
        <v>6219</v>
      </c>
      <c r="B30" s="16" t="str">
        <f t="shared" si="0"/>
        <v>wthru_str_nbr       int                                     </v>
      </c>
      <c r="C30" s="20">
        <f t="shared" si="8"/>
        <v>14</v>
      </c>
      <c r="D30" s="20">
        <f t="shared" si="9"/>
        <v>16</v>
      </c>
      <c r="E30" s="20"/>
      <c r="G30" s="16" t="str">
        <f t="shared" si="1"/>
        <v>WTHRU_STR_NBR</v>
      </c>
      <c r="H30" s="16" t="str">
        <f t="shared" si="2"/>
        <v>    int                                     </v>
      </c>
      <c r="I30" s="246">
        <v>19</v>
      </c>
      <c r="J30" s="260">
        <f t="shared" si="3"/>
        <v>14</v>
      </c>
      <c r="K30" s="260">
        <f t="shared" si="4"/>
        <v>1</v>
      </c>
      <c r="L30" s="249"/>
      <c r="M30" s="250"/>
      <c r="N30" t="s">
        <v>13249</v>
      </c>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N30" s="164"/>
      <c r="AO30" s="164"/>
      <c r="AP30" s="164"/>
      <c r="AQ30" s="164"/>
      <c r="AR30" s="164"/>
      <c r="AS30" s="164"/>
      <c r="AT30" s="164"/>
      <c r="AU30" s="164"/>
      <c r="AV30" s="164"/>
      <c r="AW30" s="164"/>
      <c r="AX30" s="164"/>
      <c r="AY30" s="164"/>
      <c r="AZ30" s="164"/>
      <c r="BA30" s="164"/>
      <c r="BB30" s="164"/>
      <c r="BC30" s="164"/>
      <c r="BD30" s="197" t="str">
        <f t="shared" si="10"/>
        <v>col_19</v>
      </c>
      <c r="BE30" s="196" t="str">
        <f t="shared" si="5"/>
        <v>create table db_custscience_interns.col_19_db_venus_brd_dim_distinct_values_table_stats (col_id int, distinct_values bigint) Row format delimited Fields terminated by '\t' Lines terminated by '\n'  Stored as textfile ;</v>
      </c>
      <c r="BF30" t="s">
        <v>6220</v>
      </c>
      <c r="BI30" s="16" t="str">
        <f t="shared" si="11"/>
        <v>insert into table db_custscience_interns.col_19_db_venus_brd_dim_distinct_values_table_stats select '19' as col_id, count (distinct WTHRU_STR_NBR) as distinct_values</v>
      </c>
      <c r="BJ30" t="s">
        <v>6221</v>
      </c>
      <c r="BM30" s="16" t="str">
        <f t="shared" si="6"/>
        <v>insert into table db_custscience_interns.SUMMARY_of_db_venus_brd_dim_distinct_values_table_stats select col_id, distinct_values from db_custscience_interns.col_19_db_venus_brd_dim_distinct_values_table_stats ;</v>
      </c>
      <c r="BN30" t="s">
        <v>6222</v>
      </c>
      <c r="BP30" s="212" t="s">
        <v>6013</v>
      </c>
      <c r="BQ30" s="212">
        <v>8</v>
      </c>
      <c r="BR30" s="212">
        <v>3</v>
      </c>
      <c r="BT30" s="16" t="str">
        <f t="shared" si="7"/>
        <v>drop table db_custscience_interns.col_19_db_venus_brd_dim_distinct_values_table_stats;</v>
      </c>
      <c r="BU30" t="s">
        <v>6223</v>
      </c>
      <c r="BW30" s="16" t="str">
        <f t="shared" si="12"/>
        <v>create table db_custscience_interns.col_19_db_venus_brd_dim_null_value_count_table_stats (col_id int, null_value_count bigint) Row format delimited Fields terminated by '\t' Lines terminated by '\n'  Stored as textfile ;</v>
      </c>
      <c r="BX30" t="s">
        <v>6224</v>
      </c>
      <c r="CA30" s="16" t="str">
        <f t="shared" si="13"/>
        <v xml:space="preserve">insert into table db_custscience_interns.col_19_db_venus_brd_dim_null_value_count_table_stats select '19' as col_id, count (brd_key) as null_value_count where WTHRU_STR_NBR IS NULL </v>
      </c>
      <c r="CB30" t="s">
        <v>6225</v>
      </c>
      <c r="CE30" s="16" t="str">
        <f t="shared" si="14"/>
        <v>insert into table db_custscience_interns.SUMMARY_of_db_venus_brd_dim_null_value_count_table_stats select col_id, null_value_count from db_custscience_interns.col_19_db_venus_brd_dim_null_value_count_table_stats ;</v>
      </c>
      <c r="CF30" t="s">
        <v>6226</v>
      </c>
      <c r="CH30" s="212" t="s">
        <v>5341</v>
      </c>
      <c r="CI30" s="212">
        <v>8</v>
      </c>
      <c r="CJ30" s="212">
        <v>0</v>
      </c>
      <c r="CL30" s="16" t="str">
        <f t="shared" si="15"/>
        <v>drop table db_custscience_interns.col_19_db_venus_brd_dim_null_value_count_table_stats ;</v>
      </c>
      <c r="CM30" t="s">
        <v>6227</v>
      </c>
    </row>
    <row r="31" spans="1:91">
      <c r="A31" t="s">
        <v>5188</v>
      </c>
      <c r="B31" s="16" t="str">
        <f t="shared" si="0"/>
        <v>crt_tmst            string                                  </v>
      </c>
      <c r="C31" s="20">
        <f t="shared" si="8"/>
        <v>10</v>
      </c>
      <c r="D31" s="20">
        <f t="shared" si="9"/>
        <v>12</v>
      </c>
      <c r="E31" s="20"/>
      <c r="G31" s="16" t="str">
        <f t="shared" si="1"/>
        <v>CRT_TMST </v>
      </c>
      <c r="H31" s="16" t="str">
        <f t="shared" si="2"/>
        <v>        string                                  </v>
      </c>
      <c r="I31" s="246">
        <v>20</v>
      </c>
      <c r="J31" s="260">
        <f t="shared" si="3"/>
        <v>1</v>
      </c>
      <c r="K31" s="260">
        <f t="shared" si="4"/>
        <v>0</v>
      </c>
      <c r="L31" s="249"/>
      <c r="M31" s="250"/>
      <c r="N31" t="s">
        <v>13258</v>
      </c>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N31" s="164"/>
      <c r="AO31" s="164"/>
      <c r="AP31" s="164"/>
      <c r="AQ31" s="164"/>
      <c r="AR31" s="164"/>
      <c r="AS31" s="164"/>
      <c r="AT31" s="164"/>
      <c r="AU31" s="164"/>
      <c r="AV31" s="164"/>
      <c r="AW31" s="164"/>
      <c r="AX31" s="164"/>
      <c r="AY31" s="164"/>
      <c r="AZ31" s="164"/>
      <c r="BA31" s="164"/>
      <c r="BB31" s="164"/>
      <c r="BC31" s="164"/>
      <c r="BD31" s="197" t="str">
        <f t="shared" si="10"/>
        <v>col_20</v>
      </c>
      <c r="BE31" s="196" t="str">
        <f t="shared" si="5"/>
        <v>create table db_custscience_interns.col_20_db_venus_brd_dim_distinct_values_table_stats (col_id int, distinct_values bigint) Row format delimited Fields terminated by '\t' Lines terminated by '\n'  Stored as textfile ;</v>
      </c>
      <c r="BF31" t="s">
        <v>6228</v>
      </c>
      <c r="BI31" s="16" t="str">
        <f t="shared" si="11"/>
        <v>insert into table db_custscience_interns.col_20_db_venus_brd_dim_distinct_values_table_stats select '20' as col_id, count (distinct CRT_TMST ) as distinct_values</v>
      </c>
      <c r="BJ31" t="s">
        <v>6229</v>
      </c>
      <c r="BM31" s="16" t="str">
        <f t="shared" si="6"/>
        <v>insert into table db_custscience_interns.SUMMARY_of_db_venus_brd_dim_distinct_values_table_stats select col_id, distinct_values from db_custscience_interns.col_20_db_venus_brd_dim_distinct_values_table_stats ;</v>
      </c>
      <c r="BN31" t="s">
        <v>6230</v>
      </c>
      <c r="BP31" s="212" t="s">
        <v>6231</v>
      </c>
      <c r="BQ31" s="212">
        <v>9</v>
      </c>
      <c r="BR31" s="212">
        <v>17</v>
      </c>
      <c r="BT31" s="16" t="str">
        <f t="shared" si="7"/>
        <v>drop table db_custscience_interns.col_20_db_venus_brd_dim_distinct_values_table_stats;</v>
      </c>
      <c r="BU31" t="s">
        <v>6232</v>
      </c>
      <c r="BW31" s="16" t="str">
        <f t="shared" si="12"/>
        <v>create table db_custscience_interns.col_20_db_venus_brd_dim_null_value_count_table_stats (col_id int, null_value_count bigint) Row format delimited Fields terminated by '\t' Lines terminated by '\n'  Stored as textfile ;</v>
      </c>
      <c r="BX31" t="s">
        <v>6233</v>
      </c>
      <c r="CA31" s="16" t="str">
        <f t="shared" si="13"/>
        <v xml:space="preserve">insert into table db_custscience_interns.col_20_db_venus_brd_dim_null_value_count_table_stats select '20' as col_id, count (brd_key) as null_value_count where CRT_TMST  IS NULL </v>
      </c>
      <c r="CB31" t="s">
        <v>6234</v>
      </c>
      <c r="CE31" s="16" t="str">
        <f t="shared" si="14"/>
        <v>insert into table db_custscience_interns.SUMMARY_of_db_venus_brd_dim_null_value_count_table_stats select col_id, null_value_count from db_custscience_interns.col_20_db_venus_brd_dim_null_value_count_table_stats ;</v>
      </c>
      <c r="CF31" t="s">
        <v>6235</v>
      </c>
      <c r="CH31" s="212" t="s">
        <v>5351</v>
      </c>
      <c r="CI31" s="212">
        <v>9</v>
      </c>
      <c r="CJ31" s="212">
        <v>0</v>
      </c>
      <c r="CL31" s="16" t="str">
        <f t="shared" si="15"/>
        <v>drop table db_custscience_interns.col_20_db_venus_brd_dim_null_value_count_table_stats ;</v>
      </c>
      <c r="CM31" t="s">
        <v>6236</v>
      </c>
    </row>
    <row r="32" spans="1:91">
      <c r="A32" t="s">
        <v>5598</v>
      </c>
      <c r="B32" s="16" t="str">
        <f t="shared" si="0"/>
        <v>updt_tmst           string  </v>
      </c>
      <c r="C32" s="20">
        <f t="shared" si="8"/>
        <v>10</v>
      </c>
      <c r="D32" s="20">
        <f t="shared" si="9"/>
        <v>12</v>
      </c>
      <c r="E32" s="20"/>
      <c r="G32" s="16" t="str">
        <f t="shared" si="1"/>
        <v>UPDT_TMST</v>
      </c>
      <c r="H32" s="16" t="str">
        <f t="shared" si="2"/>
        <v>        string  </v>
      </c>
      <c r="I32" s="246">
        <v>21</v>
      </c>
      <c r="J32" s="260">
        <f t="shared" si="3"/>
        <v>1</v>
      </c>
      <c r="K32" s="260">
        <f t="shared" si="4"/>
        <v>0</v>
      </c>
      <c r="L32" s="249"/>
      <c r="M32" s="250"/>
      <c r="N32" t="s">
        <v>13258</v>
      </c>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N32" s="164"/>
      <c r="AO32" s="164"/>
      <c r="AP32" s="164"/>
      <c r="AQ32" s="164"/>
      <c r="AR32" s="164"/>
      <c r="AS32" s="164"/>
      <c r="AT32" s="164"/>
      <c r="AU32" s="164"/>
      <c r="AV32" s="164"/>
      <c r="AW32" s="164"/>
      <c r="AX32" s="164"/>
      <c r="AY32" s="164"/>
      <c r="AZ32" s="164"/>
      <c r="BA32" s="164"/>
      <c r="BB32" s="164"/>
      <c r="BC32" s="164"/>
      <c r="BD32" s="197" t="str">
        <f t="shared" si="10"/>
        <v>col_21</v>
      </c>
      <c r="BE32" s="196" t="str">
        <f t="shared" si="5"/>
        <v>create table db_custscience_interns.col_21_db_venus_brd_dim_distinct_values_table_stats (col_id int, distinct_values bigint) Row format delimited Fields terminated by '\t' Lines terminated by '\n'  Stored as textfile ;</v>
      </c>
      <c r="BF32" t="s">
        <v>6237</v>
      </c>
      <c r="BI32" s="16" t="str">
        <f t="shared" si="11"/>
        <v>insert into table db_custscience_interns.col_21_db_venus_brd_dim_distinct_values_table_stats select '21' as col_id, count (distinct UPDT_TMST) as distinct_values</v>
      </c>
      <c r="BJ32" t="s">
        <v>6238</v>
      </c>
      <c r="BM32" s="16" t="str">
        <f t="shared" si="6"/>
        <v>insert into table db_custscience_interns.SUMMARY_of_db_venus_brd_dim_distinct_values_table_stats select col_id, distinct_values from db_custscience_interns.col_21_db_venus_brd_dim_distinct_values_table_stats ;</v>
      </c>
      <c r="BN32" t="s">
        <v>6239</v>
      </c>
      <c r="BP32" s="212" t="s">
        <v>6240</v>
      </c>
      <c r="BQ32" s="212">
        <v>10</v>
      </c>
      <c r="BR32" s="212">
        <v>15</v>
      </c>
      <c r="BT32" s="16" t="str">
        <f t="shared" si="7"/>
        <v>drop table db_custscience_interns.col_21_db_venus_brd_dim_distinct_values_table_stats;</v>
      </c>
      <c r="BU32" t="s">
        <v>6241</v>
      </c>
      <c r="BW32" s="16" t="str">
        <f t="shared" si="12"/>
        <v>create table db_custscience_interns.col_21_db_venus_brd_dim_null_value_count_table_stats (col_id int, null_value_count bigint) Row format delimited Fields terminated by '\t' Lines terminated by '\n'  Stored as textfile ;</v>
      </c>
      <c r="BX32" t="s">
        <v>6242</v>
      </c>
      <c r="CA32" s="16" t="str">
        <f t="shared" si="13"/>
        <v xml:space="preserve">insert into table db_custscience_interns.col_21_db_venus_brd_dim_null_value_count_table_stats select '21' as col_id, count (brd_key) as null_value_count where UPDT_TMST IS NULL </v>
      </c>
      <c r="CB32" t="s">
        <v>6243</v>
      </c>
      <c r="CE32" s="16" t="str">
        <f t="shared" si="14"/>
        <v>insert into table db_custscience_interns.SUMMARY_of_db_venus_brd_dim_null_value_count_table_stats select col_id, null_value_count from db_custscience_interns.col_21_db_venus_brd_dim_null_value_count_table_stats ;</v>
      </c>
      <c r="CF32" t="s">
        <v>6244</v>
      </c>
      <c r="CH32" s="212" t="s">
        <v>5362</v>
      </c>
      <c r="CI32" s="212">
        <v>10</v>
      </c>
      <c r="CJ32" s="212">
        <v>0</v>
      </c>
      <c r="CL32" s="16" t="str">
        <f t="shared" si="15"/>
        <v>drop table db_custscience_interns.col_21_db_venus_brd_dim_null_value_count_table_stats ;</v>
      </c>
      <c r="CM32" t="s">
        <v>6245</v>
      </c>
    </row>
    <row r="33" spans="1:80">
      <c r="BJ33" t="s">
        <v>4089</v>
      </c>
      <c r="CB33" t="s">
        <v>4089</v>
      </c>
    </row>
    <row r="34" spans="1:80">
      <c r="A34" s="324" t="s">
        <v>6246</v>
      </c>
    </row>
    <row r="35" spans="1:80">
      <c r="A35" s="263" t="s">
        <v>6247</v>
      </c>
    </row>
    <row r="38" spans="1:80">
      <c r="G38" t="s">
        <v>13259</v>
      </c>
      <c r="H38" t="s">
        <v>13260</v>
      </c>
      <c r="I38" t="s">
        <v>13261</v>
      </c>
      <c r="J38" t="s">
        <v>13262</v>
      </c>
      <c r="K38" t="s">
        <v>13263</v>
      </c>
      <c r="L38" t="s">
        <v>13264</v>
      </c>
      <c r="M38" t="s">
        <v>13265</v>
      </c>
      <c r="N38" t="s">
        <v>13266</v>
      </c>
      <c r="O38" t="s">
        <v>13267</v>
      </c>
      <c r="P38" t="s">
        <v>13268</v>
      </c>
      <c r="Q38" t="s">
        <v>13269</v>
      </c>
      <c r="R38" t="s">
        <v>13270</v>
      </c>
      <c r="S38" t="s">
        <v>13271</v>
      </c>
      <c r="T38" t="s">
        <v>13272</v>
      </c>
      <c r="U38" t="s">
        <v>13273</v>
      </c>
      <c r="V38" t="s">
        <v>13274</v>
      </c>
      <c r="W38" t="s">
        <v>13275</v>
      </c>
      <c r="X38" t="s">
        <v>13276</v>
      </c>
      <c r="Y38" t="s">
        <v>13277</v>
      </c>
      <c r="Z38" t="s">
        <v>13278</v>
      </c>
      <c r="AA38" t="s">
        <v>13279</v>
      </c>
    </row>
    <row r="39" spans="1:80">
      <c r="G39" t="s">
        <v>13169</v>
      </c>
      <c r="H39" t="s">
        <v>1753</v>
      </c>
      <c r="I39" t="s">
        <v>112</v>
      </c>
      <c r="J39" t="s">
        <v>3359</v>
      </c>
      <c r="K39" t="s">
        <v>13169</v>
      </c>
      <c r="L39" t="s">
        <v>112</v>
      </c>
      <c r="M39" t="s">
        <v>3359</v>
      </c>
      <c r="N39" t="s">
        <v>120</v>
      </c>
      <c r="O39" t="s">
        <v>3359</v>
      </c>
      <c r="P39" t="s">
        <v>3359</v>
      </c>
      <c r="Q39" t="s">
        <v>13217</v>
      </c>
      <c r="R39" t="s">
        <v>112</v>
      </c>
      <c r="S39" t="s">
        <v>112</v>
      </c>
      <c r="T39" t="s">
        <v>13169</v>
      </c>
      <c r="U39" t="s">
        <v>13169</v>
      </c>
      <c r="V39" t="s">
        <v>13169</v>
      </c>
      <c r="W39" t="s">
        <v>13169</v>
      </c>
      <c r="X39" t="s">
        <v>13169</v>
      </c>
      <c r="Y39" t="s">
        <v>112</v>
      </c>
      <c r="Z39" t="s">
        <v>13258</v>
      </c>
      <c r="AA39" t="s">
        <v>13258</v>
      </c>
    </row>
    <row r="40" spans="1:80">
      <c r="G40" t="s">
        <v>13170</v>
      </c>
      <c r="H40" t="s">
        <v>3641</v>
      </c>
      <c r="I40" t="s">
        <v>125</v>
      </c>
      <c r="J40" t="s">
        <v>141</v>
      </c>
      <c r="K40" t="s">
        <v>3643</v>
      </c>
      <c r="L40" t="s">
        <v>3638</v>
      </c>
      <c r="M40" t="s">
        <v>13198</v>
      </c>
      <c r="N40" t="s">
        <v>3409</v>
      </c>
      <c r="O40" t="s">
        <v>3638</v>
      </c>
      <c r="P40" t="s">
        <v>13203</v>
      </c>
      <c r="Q40" t="s">
        <v>13218</v>
      </c>
      <c r="R40" t="s">
        <v>3413</v>
      </c>
      <c r="S40" t="s">
        <v>3413</v>
      </c>
      <c r="T40" t="s">
        <v>13172</v>
      </c>
      <c r="U40" t="s">
        <v>13223</v>
      </c>
      <c r="V40" t="s">
        <v>3643</v>
      </c>
      <c r="W40" t="s">
        <v>13226</v>
      </c>
      <c r="X40" t="s">
        <v>13241</v>
      </c>
      <c r="Y40" t="s">
        <v>13245</v>
      </c>
      <c r="Z40" t="s">
        <v>13258</v>
      </c>
      <c r="AA40" t="s">
        <v>13258</v>
      </c>
    </row>
    <row r="41" spans="1:80">
      <c r="G41" t="s">
        <v>13171</v>
      </c>
      <c r="H41" t="s">
        <v>1701</v>
      </c>
      <c r="I41" t="s">
        <v>125</v>
      </c>
      <c r="J41" t="s">
        <v>1701</v>
      </c>
      <c r="K41" t="s">
        <v>3651</v>
      </c>
      <c r="L41" t="s">
        <v>1701</v>
      </c>
      <c r="M41" t="s">
        <v>13198</v>
      </c>
      <c r="N41" t="s">
        <v>3409</v>
      </c>
      <c r="O41" t="s">
        <v>1701</v>
      </c>
      <c r="P41" t="s">
        <v>13204</v>
      </c>
      <c r="Q41" t="s">
        <v>13218</v>
      </c>
      <c r="R41" t="s">
        <v>115</v>
      </c>
      <c r="S41" t="s">
        <v>115</v>
      </c>
      <c r="T41" t="s">
        <v>13172</v>
      </c>
      <c r="U41" t="s">
        <v>13223</v>
      </c>
      <c r="V41" t="s">
        <v>3651</v>
      </c>
      <c r="W41" t="s">
        <v>13227</v>
      </c>
      <c r="X41" t="s">
        <v>13242</v>
      </c>
      <c r="Y41" t="s">
        <v>13246</v>
      </c>
      <c r="Z41" t="s">
        <v>13258</v>
      </c>
      <c r="AA41" t="s">
        <v>13258</v>
      </c>
    </row>
    <row r="42" spans="1:80">
      <c r="G42" t="s">
        <v>13172</v>
      </c>
      <c r="H42" t="s">
        <v>1753</v>
      </c>
      <c r="I42" t="s">
        <v>13169</v>
      </c>
      <c r="J42" t="s">
        <v>3040</v>
      </c>
      <c r="K42" t="s">
        <v>13187</v>
      </c>
      <c r="L42" t="s">
        <v>3359</v>
      </c>
      <c r="M42" t="s">
        <v>13198</v>
      </c>
      <c r="N42" t="s">
        <v>3409</v>
      </c>
      <c r="O42" t="s">
        <v>13200</v>
      </c>
      <c r="P42" t="s">
        <v>3359</v>
      </c>
      <c r="Q42" t="s">
        <v>13218</v>
      </c>
      <c r="R42" t="s">
        <v>13169</v>
      </c>
      <c r="S42" t="s">
        <v>112</v>
      </c>
      <c r="T42" t="s">
        <v>13172</v>
      </c>
      <c r="U42" t="s">
        <v>13223</v>
      </c>
      <c r="V42" t="s">
        <v>13187</v>
      </c>
      <c r="W42" t="s">
        <v>13169</v>
      </c>
      <c r="X42" t="s">
        <v>13169</v>
      </c>
      <c r="Y42" t="s">
        <v>3359</v>
      </c>
      <c r="Z42" t="s">
        <v>13258</v>
      </c>
      <c r="AA42" t="s">
        <v>13258</v>
      </c>
    </row>
    <row r="43" spans="1:80">
      <c r="G43" t="s">
        <v>13173</v>
      </c>
      <c r="H43" t="s">
        <v>141</v>
      </c>
      <c r="I43" t="s">
        <v>125</v>
      </c>
      <c r="J43" t="s">
        <v>1751</v>
      </c>
      <c r="K43" t="s">
        <v>3650</v>
      </c>
      <c r="L43" t="s">
        <v>141</v>
      </c>
      <c r="M43" t="s">
        <v>13198</v>
      </c>
      <c r="N43" t="s">
        <v>3409</v>
      </c>
      <c r="O43" t="s">
        <v>141</v>
      </c>
      <c r="P43" t="s">
        <v>13205</v>
      </c>
      <c r="Q43" t="s">
        <v>13218</v>
      </c>
      <c r="R43" t="s">
        <v>13221</v>
      </c>
      <c r="S43" t="s">
        <v>3365</v>
      </c>
      <c r="T43" t="s">
        <v>13172</v>
      </c>
      <c r="U43" t="s">
        <v>13223</v>
      </c>
      <c r="V43" t="s">
        <v>3650</v>
      </c>
      <c r="W43" t="s">
        <v>13228</v>
      </c>
      <c r="X43" t="s">
        <v>13243</v>
      </c>
      <c r="Y43" t="s">
        <v>13247</v>
      </c>
      <c r="Z43" t="s">
        <v>13258</v>
      </c>
      <c r="AA43" t="s">
        <v>13258</v>
      </c>
    </row>
    <row r="44" spans="1:80">
      <c r="G44" t="s">
        <v>13174</v>
      </c>
      <c r="H44" t="s">
        <v>3606</v>
      </c>
      <c r="I44" t="s">
        <v>125</v>
      </c>
      <c r="J44" t="s">
        <v>3644</v>
      </c>
      <c r="K44" t="s">
        <v>3645</v>
      </c>
      <c r="L44" t="s">
        <v>1751</v>
      </c>
      <c r="M44" t="s">
        <v>13198</v>
      </c>
      <c r="N44" t="s">
        <v>3409</v>
      </c>
      <c r="O44" t="s">
        <v>1751</v>
      </c>
      <c r="P44" t="s">
        <v>13206</v>
      </c>
      <c r="Q44" t="s">
        <v>13218</v>
      </c>
      <c r="R44" t="s">
        <v>3646</v>
      </c>
      <c r="S44" t="s">
        <v>3646</v>
      </c>
      <c r="T44" t="s">
        <v>13172</v>
      </c>
      <c r="U44" t="s">
        <v>13223</v>
      </c>
      <c r="V44" t="s">
        <v>3645</v>
      </c>
      <c r="W44" t="s">
        <v>13229</v>
      </c>
      <c r="X44" t="s">
        <v>13244</v>
      </c>
      <c r="Y44" t="s">
        <v>13248</v>
      </c>
      <c r="Z44" t="s">
        <v>13258</v>
      </c>
      <c r="AA44" t="s">
        <v>13258</v>
      </c>
    </row>
    <row r="45" spans="1:80">
      <c r="G45" t="s">
        <v>13175</v>
      </c>
      <c r="H45" t="s">
        <v>1751</v>
      </c>
      <c r="I45" t="s">
        <v>125</v>
      </c>
      <c r="J45" t="s">
        <v>3613</v>
      </c>
      <c r="K45" t="s">
        <v>3649</v>
      </c>
      <c r="L45" t="s">
        <v>3040</v>
      </c>
      <c r="M45" t="s">
        <v>13198</v>
      </c>
      <c r="N45" t="s">
        <v>3409</v>
      </c>
      <c r="O45" t="s">
        <v>3040</v>
      </c>
      <c r="P45" t="s">
        <v>13207</v>
      </c>
      <c r="Q45" t="s">
        <v>13218</v>
      </c>
      <c r="R45" t="s">
        <v>3608</v>
      </c>
      <c r="S45" t="s">
        <v>3608</v>
      </c>
      <c r="T45" t="s">
        <v>13172</v>
      </c>
      <c r="U45" t="s">
        <v>13223</v>
      </c>
      <c r="V45" t="s">
        <v>3649</v>
      </c>
      <c r="W45" t="s">
        <v>13230</v>
      </c>
      <c r="X45" t="s">
        <v>3919</v>
      </c>
      <c r="Y45" t="s">
        <v>13249</v>
      </c>
      <c r="Z45" t="s">
        <v>13258</v>
      </c>
      <c r="AA45" t="s">
        <v>13258</v>
      </c>
    </row>
    <row r="46" spans="1:80">
      <c r="G46" t="s">
        <v>13176</v>
      </c>
      <c r="H46" t="s">
        <v>141</v>
      </c>
      <c r="I46" t="s">
        <v>3600</v>
      </c>
      <c r="J46" t="s">
        <v>3610</v>
      </c>
      <c r="K46" t="s">
        <v>13188</v>
      </c>
      <c r="L46" t="s">
        <v>141</v>
      </c>
      <c r="M46" t="s">
        <v>13198</v>
      </c>
      <c r="N46" t="s">
        <v>3409</v>
      </c>
      <c r="O46" t="s">
        <v>3610</v>
      </c>
      <c r="P46" t="s">
        <v>13208</v>
      </c>
      <c r="Q46" t="s">
        <v>13218</v>
      </c>
      <c r="R46" t="s">
        <v>13221</v>
      </c>
      <c r="S46" t="s">
        <v>112</v>
      </c>
      <c r="T46" t="s">
        <v>13172</v>
      </c>
      <c r="U46" t="s">
        <v>13223</v>
      </c>
      <c r="V46" t="s">
        <v>3650</v>
      </c>
      <c r="W46" t="s">
        <v>13231</v>
      </c>
      <c r="X46" t="s">
        <v>13243</v>
      </c>
      <c r="Y46" t="s">
        <v>13250</v>
      </c>
      <c r="Z46" t="s">
        <v>13258</v>
      </c>
      <c r="AA46" t="s">
        <v>13258</v>
      </c>
    </row>
    <row r="47" spans="1:80">
      <c r="G47" t="s">
        <v>13177</v>
      </c>
      <c r="H47" t="s">
        <v>1701</v>
      </c>
      <c r="I47" t="s">
        <v>3600</v>
      </c>
      <c r="J47" t="s">
        <v>3606</v>
      </c>
      <c r="K47" t="s">
        <v>13189</v>
      </c>
      <c r="L47" t="s">
        <v>3638</v>
      </c>
      <c r="M47" t="s">
        <v>13198</v>
      </c>
      <c r="N47" t="s">
        <v>3409</v>
      </c>
      <c r="O47" t="s">
        <v>3055</v>
      </c>
      <c r="P47" t="s">
        <v>3359</v>
      </c>
      <c r="Q47" t="s">
        <v>13218</v>
      </c>
      <c r="R47" t="s">
        <v>3413</v>
      </c>
      <c r="S47" t="s">
        <v>112</v>
      </c>
      <c r="T47" t="s">
        <v>13172</v>
      </c>
      <c r="U47" t="s">
        <v>13223</v>
      </c>
      <c r="V47" t="s">
        <v>3643</v>
      </c>
      <c r="W47" t="s">
        <v>13232</v>
      </c>
      <c r="X47" t="s">
        <v>13241</v>
      </c>
      <c r="Y47" t="s">
        <v>3359</v>
      </c>
      <c r="Z47" t="s">
        <v>13258</v>
      </c>
      <c r="AA47" t="s">
        <v>13258</v>
      </c>
    </row>
    <row r="48" spans="1:80">
      <c r="G48" t="s">
        <v>13178</v>
      </c>
      <c r="H48" t="s">
        <v>1751</v>
      </c>
      <c r="I48" t="s">
        <v>3600</v>
      </c>
      <c r="J48" t="s">
        <v>3411</v>
      </c>
      <c r="K48" t="s">
        <v>13190</v>
      </c>
      <c r="L48" t="s">
        <v>1701</v>
      </c>
      <c r="M48" t="s">
        <v>13198</v>
      </c>
      <c r="N48" t="s">
        <v>3409</v>
      </c>
      <c r="O48" t="s">
        <v>3606</v>
      </c>
      <c r="P48" t="s">
        <v>13209</v>
      </c>
      <c r="Q48" t="s">
        <v>13218</v>
      </c>
      <c r="R48" t="s">
        <v>115</v>
      </c>
      <c r="S48" t="s">
        <v>112</v>
      </c>
      <c r="T48" t="s">
        <v>13172</v>
      </c>
      <c r="U48" t="s">
        <v>13223</v>
      </c>
      <c r="V48" t="s">
        <v>3651</v>
      </c>
      <c r="W48" t="s">
        <v>13233</v>
      </c>
      <c r="X48" t="s">
        <v>13242</v>
      </c>
      <c r="Y48" t="s">
        <v>13251</v>
      </c>
      <c r="Z48" t="s">
        <v>13258</v>
      </c>
      <c r="AA48" t="s">
        <v>13258</v>
      </c>
    </row>
    <row r="49" spans="7:27">
      <c r="G49" t="s">
        <v>13179</v>
      </c>
      <c r="H49" t="s">
        <v>3606</v>
      </c>
      <c r="I49" t="s">
        <v>3600</v>
      </c>
      <c r="J49" t="s">
        <v>3638</v>
      </c>
      <c r="K49" t="s">
        <v>13191</v>
      </c>
      <c r="L49" t="s">
        <v>3040</v>
      </c>
      <c r="M49" t="s">
        <v>13198</v>
      </c>
      <c r="N49" t="s">
        <v>3409</v>
      </c>
      <c r="O49" t="s">
        <v>3411</v>
      </c>
      <c r="P49" t="s">
        <v>13210</v>
      </c>
      <c r="Q49" t="s">
        <v>13218</v>
      </c>
      <c r="R49" t="s">
        <v>3608</v>
      </c>
      <c r="S49" t="s">
        <v>112</v>
      </c>
      <c r="T49" t="s">
        <v>13172</v>
      </c>
      <c r="U49" t="s">
        <v>13223</v>
      </c>
      <c r="V49" t="s">
        <v>3649</v>
      </c>
      <c r="W49" t="s">
        <v>13234</v>
      </c>
      <c r="X49" t="s">
        <v>3919</v>
      </c>
      <c r="Y49" t="s">
        <v>13252</v>
      </c>
      <c r="Z49" t="s">
        <v>13258</v>
      </c>
      <c r="AA49" t="s">
        <v>13258</v>
      </c>
    </row>
    <row r="50" spans="7:27">
      <c r="G50" t="s">
        <v>13180</v>
      </c>
      <c r="H50" t="s">
        <v>141</v>
      </c>
      <c r="I50" t="s">
        <v>13186</v>
      </c>
      <c r="J50" t="s">
        <v>3364</v>
      </c>
      <c r="K50" t="s">
        <v>13192</v>
      </c>
      <c r="L50" t="s">
        <v>141</v>
      </c>
      <c r="M50" t="s">
        <v>13198</v>
      </c>
      <c r="N50" t="s">
        <v>3409</v>
      </c>
      <c r="O50" t="s">
        <v>3635</v>
      </c>
      <c r="P50" t="s">
        <v>13211</v>
      </c>
      <c r="Q50" t="s">
        <v>13218</v>
      </c>
      <c r="R50" t="s">
        <v>13221</v>
      </c>
      <c r="S50" t="s">
        <v>112</v>
      </c>
      <c r="T50" t="s">
        <v>13172</v>
      </c>
      <c r="U50" t="s">
        <v>13223</v>
      </c>
      <c r="V50" t="s">
        <v>3650</v>
      </c>
      <c r="W50" t="s">
        <v>13235</v>
      </c>
      <c r="X50" t="s">
        <v>13243</v>
      </c>
      <c r="Y50" t="s">
        <v>13253</v>
      </c>
      <c r="Z50" t="s">
        <v>13258</v>
      </c>
      <c r="AA50" t="s">
        <v>13258</v>
      </c>
    </row>
    <row r="51" spans="7:27">
      <c r="G51" t="s">
        <v>13181</v>
      </c>
      <c r="H51" t="s">
        <v>1701</v>
      </c>
      <c r="I51" t="s">
        <v>13186</v>
      </c>
      <c r="J51" t="s">
        <v>3399</v>
      </c>
      <c r="K51" t="s">
        <v>13193</v>
      </c>
      <c r="L51" t="s">
        <v>1701</v>
      </c>
      <c r="M51" t="s">
        <v>13198</v>
      </c>
      <c r="N51" t="s">
        <v>3409</v>
      </c>
      <c r="O51" t="s">
        <v>3632</v>
      </c>
      <c r="P51" t="s">
        <v>13212</v>
      </c>
      <c r="Q51" t="s">
        <v>13218</v>
      </c>
      <c r="R51" t="s">
        <v>115</v>
      </c>
      <c r="S51" t="s">
        <v>112</v>
      </c>
      <c r="T51" t="s">
        <v>13172</v>
      </c>
      <c r="U51" t="s">
        <v>13223</v>
      </c>
      <c r="V51" t="s">
        <v>3651</v>
      </c>
      <c r="W51" t="s">
        <v>13236</v>
      </c>
      <c r="X51" t="s">
        <v>13242</v>
      </c>
      <c r="Y51" t="s">
        <v>3359</v>
      </c>
      <c r="Z51" t="s">
        <v>13258</v>
      </c>
      <c r="AA51" t="s">
        <v>13258</v>
      </c>
    </row>
    <row r="52" spans="7:27">
      <c r="G52" t="s">
        <v>13182</v>
      </c>
      <c r="H52" t="s">
        <v>1701</v>
      </c>
      <c r="I52" t="s">
        <v>3626</v>
      </c>
      <c r="J52" t="s">
        <v>3049</v>
      </c>
      <c r="K52" t="s">
        <v>13194</v>
      </c>
      <c r="L52" t="s">
        <v>1701</v>
      </c>
      <c r="M52" t="s">
        <v>13198</v>
      </c>
      <c r="N52" t="s">
        <v>3409</v>
      </c>
      <c r="O52" t="s">
        <v>3628</v>
      </c>
      <c r="P52" t="s">
        <v>13213</v>
      </c>
      <c r="Q52" t="s">
        <v>13218</v>
      </c>
      <c r="R52" t="s">
        <v>115</v>
      </c>
      <c r="S52" t="s">
        <v>112</v>
      </c>
      <c r="T52" t="s">
        <v>13172</v>
      </c>
      <c r="U52" t="s">
        <v>13223</v>
      </c>
      <c r="V52" t="s">
        <v>3651</v>
      </c>
      <c r="W52" t="s">
        <v>13237</v>
      </c>
      <c r="X52" t="s">
        <v>13242</v>
      </c>
      <c r="Y52" t="s">
        <v>13254</v>
      </c>
      <c r="Z52" t="s">
        <v>13258</v>
      </c>
      <c r="AA52" t="s">
        <v>13258</v>
      </c>
    </row>
    <row r="53" spans="7:27">
      <c r="G53" t="s">
        <v>13183</v>
      </c>
      <c r="H53" t="s">
        <v>141</v>
      </c>
      <c r="I53" t="s">
        <v>3626</v>
      </c>
      <c r="J53" t="s">
        <v>3056</v>
      </c>
      <c r="K53" t="s">
        <v>13195</v>
      </c>
      <c r="L53" t="s">
        <v>141</v>
      </c>
      <c r="M53" t="s">
        <v>13198</v>
      </c>
      <c r="N53" t="s">
        <v>3409</v>
      </c>
      <c r="O53" t="s">
        <v>3629</v>
      </c>
      <c r="P53" t="s">
        <v>13214</v>
      </c>
      <c r="Q53" t="s">
        <v>13218</v>
      </c>
      <c r="R53" t="s">
        <v>13221</v>
      </c>
      <c r="S53" t="s">
        <v>112</v>
      </c>
      <c r="T53" t="s">
        <v>13172</v>
      </c>
      <c r="U53" t="s">
        <v>13223</v>
      </c>
      <c r="V53" t="s">
        <v>3650</v>
      </c>
      <c r="W53" t="s">
        <v>13238</v>
      </c>
      <c r="X53" t="s">
        <v>13243</v>
      </c>
      <c r="Y53" t="s">
        <v>13255</v>
      </c>
      <c r="Z53" t="s">
        <v>13258</v>
      </c>
      <c r="AA53" t="s">
        <v>13258</v>
      </c>
    </row>
    <row r="54" spans="7:27">
      <c r="G54" t="s">
        <v>13184</v>
      </c>
      <c r="H54" t="s">
        <v>3644</v>
      </c>
      <c r="I54" t="s">
        <v>125</v>
      </c>
      <c r="J54" t="s">
        <v>3619</v>
      </c>
      <c r="K54" t="s">
        <v>13196</v>
      </c>
      <c r="L54" t="s">
        <v>3644</v>
      </c>
      <c r="M54" t="s">
        <v>13199</v>
      </c>
      <c r="N54" t="s">
        <v>131</v>
      </c>
      <c r="O54" t="s">
        <v>13201</v>
      </c>
      <c r="P54" t="s">
        <v>13215</v>
      </c>
      <c r="Q54" t="s">
        <v>13219</v>
      </c>
      <c r="R54" t="s">
        <v>13184</v>
      </c>
      <c r="S54" t="s">
        <v>13222</v>
      </c>
      <c r="T54" t="s">
        <v>13172</v>
      </c>
      <c r="U54" t="s">
        <v>13224</v>
      </c>
      <c r="V54" t="s">
        <v>13196</v>
      </c>
      <c r="W54" t="s">
        <v>13239</v>
      </c>
      <c r="X54" t="s">
        <v>141</v>
      </c>
      <c r="Y54" t="s">
        <v>13256</v>
      </c>
      <c r="Z54" t="s">
        <v>13258</v>
      </c>
      <c r="AA54" t="s">
        <v>13258</v>
      </c>
    </row>
    <row r="55" spans="7:27">
      <c r="G55" t="s">
        <v>13185</v>
      </c>
      <c r="H55" t="s">
        <v>3613</v>
      </c>
      <c r="I55" t="s">
        <v>125</v>
      </c>
      <c r="J55" t="s">
        <v>3641</v>
      </c>
      <c r="K55" t="s">
        <v>13197</v>
      </c>
      <c r="L55" t="s">
        <v>3613</v>
      </c>
      <c r="M55" t="s">
        <v>13199</v>
      </c>
      <c r="N55" t="s">
        <v>131</v>
      </c>
      <c r="O55" t="s">
        <v>13202</v>
      </c>
      <c r="P55" t="s">
        <v>13216</v>
      </c>
      <c r="Q55" t="s">
        <v>13220</v>
      </c>
      <c r="R55" t="s">
        <v>13185</v>
      </c>
      <c r="S55" t="s">
        <v>13185</v>
      </c>
      <c r="T55" t="s">
        <v>13172</v>
      </c>
      <c r="U55" t="s">
        <v>13223</v>
      </c>
      <c r="V55" t="s">
        <v>13225</v>
      </c>
      <c r="W55" t="s">
        <v>13240</v>
      </c>
      <c r="X55" t="s">
        <v>141</v>
      </c>
      <c r="Y55" t="s">
        <v>13257</v>
      </c>
      <c r="Z55" t="s">
        <v>13258</v>
      </c>
      <c r="AA55" t="s">
        <v>13258</v>
      </c>
    </row>
  </sheetData>
  <mergeCells count="5">
    <mergeCell ref="G1:J1"/>
    <mergeCell ref="H3:L3"/>
    <mergeCell ref="H4:L4"/>
    <mergeCell ref="H5:L5"/>
    <mergeCell ref="H6:L6"/>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33"/>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CTRY_DIM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db_venus.ctry_dim acquisition_date = "22-APR-17" limit 10000;'&gt;db_venus.ctry_dim_10k_sample.txt;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6248</v>
      </c>
    </row>
    <row r="5" spans="1:73">
      <c r="B5" s="9"/>
      <c r="G5" s="3" t="s">
        <v>89</v>
      </c>
      <c r="H5" s="474" t="str">
        <f>RIGHT(H6,(LEN(H6)-(FIND(".",H6))))</f>
        <v>ctry_dim</v>
      </c>
      <c r="I5" s="474" t="e">
        <f>RIGHT(I6,(LEN(I6)-(FIND(".",I6))))</f>
        <v>#VALUE!</v>
      </c>
      <c r="J5" s="474" t="e">
        <f>RIGHT(J6,(LEN(J6)-(FIND(".",J6))))</f>
        <v>#VALUE!</v>
      </c>
      <c r="K5" s="474"/>
      <c r="L5" s="474" t="e">
        <f>RIGHT(L6,(LEN(L6)-(FIND(".",L6))))</f>
        <v>#VALUE!</v>
      </c>
      <c r="M5" s="219"/>
      <c r="AM5" s="60"/>
      <c r="BE5" s="60"/>
    </row>
    <row r="6" spans="1:73">
      <c r="G6" s="3" t="s">
        <v>90</v>
      </c>
      <c r="H6" s="476" t="s">
        <v>4471</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db_custscience_interns.SUMMARY_of_db_venus_ctry_dim_distinct_values_table_stats;</v>
      </c>
      <c r="BL8" s="209" t="str">
        <f>"select * from db_custscience_interns.SUMMARY_of_"&amp;$H$4&amp;"_"&amp;$H$5&amp;"_null_value_count_table_stats ;"</f>
        <v>select * from db_custscience_interns.SUMMARY_of_db_venus_ctry_dim_null_value_count_table_stats ;</v>
      </c>
    </row>
    <row r="9" spans="1:73">
      <c r="A9" t="s">
        <v>6249</v>
      </c>
      <c r="G9" s="15" t="s">
        <v>93</v>
      </c>
      <c r="H9" s="16"/>
      <c r="I9" s="16"/>
      <c r="J9" s="4"/>
      <c r="K9" s="4"/>
      <c r="AT9" t="s">
        <v>6250</v>
      </c>
      <c r="BL9" t="s">
        <v>6251</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db_venus.ctry_dim</v>
      </c>
      <c r="AN11" s="205" t="s">
        <v>6252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db_custscience_interns.SUMMARY_of_db_venus_ctry_dim_distinct_values_table_stats (col_id int, distinct_values bigint) Row format delimited Fields terminated by '\t' Lines terminated by '\n'  Stored as textfile ;</v>
      </c>
      <c r="AR11" s="205" t="s">
        <v>6253</v>
      </c>
      <c r="BE11" s="209" t="str">
        <f>"from "&amp;$H$6</f>
        <v>from db_venus.ctry_dim</v>
      </c>
      <c r="BF11" s="32" t="s">
        <v>6252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db_custscience_interns.SUMMARY_of_db_venus_ctry_dim_null_value_count_table_stats (col_id int, null_value_count bigint) Row format delimited Fields terminated by '\t' Lines terminated by '\n'  Stored as textfile ;</v>
      </c>
      <c r="BJ11" s="32" t="s">
        <v>6254</v>
      </c>
      <c r="BL11" s="212" t="s">
        <v>2</v>
      </c>
    </row>
    <row r="12" spans="1:73">
      <c r="A12" t="s">
        <v>5377</v>
      </c>
      <c r="B12" s="16" t="str">
        <f t="shared" ref="B12:B30" si="0">TRIM(A12)</f>
        <v>ctry_key            int                                     </v>
      </c>
      <c r="C12" s="20">
        <f>SEARCH(" ",B12)</f>
        <v>10</v>
      </c>
      <c r="D12" s="20">
        <f>IFERROR(SEARCH(" ",B12,C12+1),0)</f>
        <v>12</v>
      </c>
      <c r="E12" s="20">
        <f>LEN(B12)</f>
        <v>60</v>
      </c>
      <c r="F12" s="20"/>
      <c r="G12" s="16" t="str">
        <f t="shared" ref="G12:G30" si="1">UPPER(LEFT(B12,C12-1))</f>
        <v>CTRY_KEY </v>
      </c>
      <c r="H12" s="16" t="str">
        <f t="shared" ref="H12:H30" si="2">TRIM(RIGHT(A12,LEN(A12) - (C12+1)))</f>
        <v>        int                                     </v>
      </c>
      <c r="I12" s="246">
        <v>1</v>
      </c>
      <c r="J12" s="260">
        <f t="shared" ref="J12:J30" si="3">VLOOKUP($I12,$AU:$AV,2,FALSE)</f>
        <v>30</v>
      </c>
      <c r="K12" s="260">
        <f t="shared" ref="K12:K30"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30" si="5">"create table db_custscience_interns."&amp;$AH12&amp;"_"&amp;$H$4&amp;"_"&amp;$H$5&amp;"_distinct_values_table_stats (col_id int, distinct_values bigint) Row format delimited Fields terminated by '\t' Lines terminated by '\n'  Stored as textfile ;"</f>
        <v>create table db_custscience_interns.col_1_db_venus_ctry_dim_distinct_values_table_stats (col_id int, distinct_values bigint) Row format delimited Fields terminated by '\t' Lines terminated by '\n'  Stored as textfile ;</v>
      </c>
      <c r="AJ12" t="s">
        <v>6255</v>
      </c>
      <c r="AM12" s="16" t="str">
        <f>"insert into table "&amp;"db_custscience_interns."&amp;$AH12&amp;"_"&amp;$H$4&amp;"_"&amp;$H$5&amp;"_distinct_values_table_stats select "&amp;"'"&amp;$I12&amp;"'"&amp;" as col_id, count (distinct "&amp;$G12&amp;") as distinct_values"</f>
        <v>insert into table db_custscience_interns.col_1_db_venus_ctry_dim_distinct_values_table_stats select '1' as col_id, count (distinct CTRY_KEY ) as distinct_values</v>
      </c>
      <c r="AN12" t="s">
        <v>6256</v>
      </c>
      <c r="AQ12" s="16" t="str">
        <f t="shared" ref="AQ12:AQ30"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db_custscience_interns.SUMMARY_of_db_venus_ctry_dim_distinct_values_table_stats select col_id, distinct_values from db_custscience_interns.col_1_db_venus_ctry_dim_distinct_values_table_stats ;</v>
      </c>
      <c r="AR12" t="s">
        <v>6257</v>
      </c>
      <c r="AT12" s="212" t="s">
        <v>6258</v>
      </c>
      <c r="AU12" s="212">
        <v>1</v>
      </c>
      <c r="AV12" s="212">
        <v>30</v>
      </c>
      <c r="AX12" s="16" t="str">
        <f t="shared" ref="AX12:AX30" si="7">"drop table db_custscience_interns."&amp;$AH12&amp;"_"&amp;$H$4&amp;"_"&amp;$H$5&amp;"_distinct_values_table_stats;"</f>
        <v>drop table db_custscience_interns.col_1_db_venus_ctry_dim_distinct_values_table_stats;</v>
      </c>
      <c r="AY12" t="s">
        <v>6259</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db_custscience_interns.col_1_db_venus_ctry_dim_null_value_count_table_stats (col_id int, null_value_count bigint) Row format delimited Fields terminated by '\t' Lines terminated by '\n'  Stored as textfile ;</v>
      </c>
      <c r="BB12" t="s">
        <v>6260</v>
      </c>
      <c r="BE12" s="16" t="str">
        <f>"insert into table "&amp;"db_custscience_interns."&amp;$AH12&amp;"_"&amp;$H$4&amp;"_"&amp;$H$5&amp;"_null_value_count_table_stats select "&amp;"'"&amp;$I12&amp;"'"&amp;" as col_id, count (ctry_key) as null_value_count where "&amp;$G12&amp;" IS NULL "</f>
        <v xml:space="preserve">insert into table db_custscience_interns.col_1_db_venus_ctry_dim_null_value_count_table_stats select '1' as col_id, count (ctry_key) as null_value_count where CTRY_KEY  IS NULL </v>
      </c>
      <c r="BF12" t="s">
        <v>6261</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db_custscience_interns.SUMMARY_of_db_venus_ctry_dim_null_value_count_table_stats select col_id, null_value_count from db_custscience_interns.col_1_db_venus_ctry_dim_null_value_count_table_stats ;</v>
      </c>
      <c r="BJ12" t="s">
        <v>6262</v>
      </c>
      <c r="BL12" s="212" t="s">
        <v>5214</v>
      </c>
      <c r="BM12" s="212">
        <v>1</v>
      </c>
      <c r="BN12" s="212">
        <v>0</v>
      </c>
      <c r="BP12" s="16" t="str">
        <f>"drop table db_custscience_interns."&amp;$AH12&amp;"_"&amp;$H$4&amp;"_"&amp;$H$5&amp;"_null_value_count_table_stats ;"</f>
        <v>drop table db_custscience_interns.col_1_db_venus_ctry_dim_null_value_count_table_stats ;</v>
      </c>
      <c r="BQ12" t="s">
        <v>6263</v>
      </c>
    </row>
    <row r="13" spans="1:73">
      <c r="A13" t="s">
        <v>6264</v>
      </c>
      <c r="B13" s="16" t="str">
        <f t="shared" si="0"/>
        <v>mkt_cd              string                                  </v>
      </c>
      <c r="C13" s="20">
        <f t="shared" ref="C13:C30" si="8">SEARCH(" ",B13)</f>
        <v>8</v>
      </c>
      <c r="D13" s="20">
        <f t="shared" ref="D13:D30" si="9">IFERROR(SEARCH(" ",B13,C13+1),0)</f>
        <v>10</v>
      </c>
      <c r="E13" s="20"/>
      <c r="F13" s="20"/>
      <c r="G13" s="16" t="str">
        <f t="shared" si="1"/>
        <v>MKT_CD </v>
      </c>
      <c r="H13" s="16" t="str">
        <f t="shared" si="2"/>
        <v>          string                                  </v>
      </c>
      <c r="I13" s="246">
        <v>2</v>
      </c>
      <c r="J13" s="260">
        <f t="shared" si="3"/>
        <v>5</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30" si="10">"col_"&amp;I13</f>
        <v>col_2</v>
      </c>
      <c r="AI13" s="196" t="str">
        <f t="shared" si="5"/>
        <v>create table db_custscience_interns.col_2_db_venus_ctry_dim_distinct_values_table_stats (col_id int, distinct_values bigint) Row format delimited Fields terminated by '\t' Lines terminated by '\n'  Stored as textfile ;</v>
      </c>
      <c r="AJ13" t="s">
        <v>6265</v>
      </c>
      <c r="AM13" s="16" t="str">
        <f t="shared" ref="AM13:AM30" si="11">"insert into table "&amp;"db_custscience_interns."&amp;$AH13&amp;"_"&amp;$H$4&amp;"_"&amp;$H$5&amp;"_distinct_values_table_stats select "&amp;"'"&amp;$I13&amp;"'"&amp;" as col_id, count (distinct "&amp;$G13&amp;") as distinct_values"</f>
        <v>insert into table db_custscience_interns.col_2_db_venus_ctry_dim_distinct_values_table_stats select '2' as col_id, count (distinct MKT_CD ) as distinct_values</v>
      </c>
      <c r="AN13" t="s">
        <v>6266</v>
      </c>
      <c r="AQ13" s="16" t="str">
        <f t="shared" si="6"/>
        <v>insert into table db_custscience_interns.SUMMARY_of_db_venus_ctry_dim_distinct_values_table_stats select col_id, distinct_values from db_custscience_interns.col_2_db_venus_ctry_dim_distinct_values_table_stats ;</v>
      </c>
      <c r="AR13" t="s">
        <v>6267</v>
      </c>
      <c r="AT13" s="212" t="s">
        <v>6268</v>
      </c>
      <c r="AU13" s="212">
        <v>2</v>
      </c>
      <c r="AV13" s="212">
        <v>5</v>
      </c>
      <c r="AX13" s="16" t="str">
        <f t="shared" si="7"/>
        <v>drop table db_custscience_interns.col_2_db_venus_ctry_dim_distinct_values_table_stats;</v>
      </c>
      <c r="AY13" t="s">
        <v>6269</v>
      </c>
      <c r="BA13" s="16" t="str">
        <f t="shared" ref="BA13:BA30" si="12">"create table db_custscience_interns."&amp;$AH13&amp;"_"&amp;$H$4&amp;"_"&amp;$H$5&amp;"_null_value_count_table_stats (col_id int, null_value_count bigint) Row format delimited Fields terminated by '\t' Lines terminated by '\n'  Stored as textfile ;"</f>
        <v>create table db_custscience_interns.col_2_db_venus_ctry_dim_null_value_count_table_stats (col_id int, null_value_count bigint) Row format delimited Fields terminated by '\t' Lines terminated by '\n'  Stored as textfile ;</v>
      </c>
      <c r="BB13" t="s">
        <v>6270</v>
      </c>
      <c r="BE13" s="16" t="str">
        <f t="shared" ref="BE13:BE30" si="13">"insert into table "&amp;"db_custscience_interns."&amp;$AH13&amp;"_"&amp;$H$4&amp;"_"&amp;$H$5&amp;"_null_value_count_table_stats select "&amp;"'"&amp;$I13&amp;"'"&amp;" as col_id, count (ctry_key) as null_value_count where "&amp;$G13&amp;" IS NULL "</f>
        <v xml:space="preserve">insert into table db_custscience_interns.col_2_db_venus_ctry_dim_null_value_count_table_stats select '2' as col_id, count (ctry_key) as null_value_count where MKT_CD  IS NULL </v>
      </c>
      <c r="BF13" t="s">
        <v>6271</v>
      </c>
      <c r="BI13" s="16" t="str">
        <f t="shared" ref="BI13:BI30"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db_custscience_interns.SUMMARY_of_db_venus_ctry_dim_null_value_count_table_stats select col_id, null_value_count from db_custscience_interns.col_2_db_venus_ctry_dim_null_value_count_table_stats ;</v>
      </c>
      <c r="BJ13" t="s">
        <v>6272</v>
      </c>
      <c r="BL13" s="212" t="s">
        <v>5225</v>
      </c>
      <c r="BM13" s="212">
        <v>2</v>
      </c>
      <c r="BN13" s="212">
        <v>0</v>
      </c>
      <c r="BP13" s="16" t="str">
        <f t="shared" ref="BP13:BP30" si="15">"drop table db_custscience_interns."&amp;$AH13&amp;"_"&amp;$H$4&amp;"_"&amp;$H$5&amp;"_null_value_count_table_stats ;"</f>
        <v>drop table db_custscience_interns.col_2_db_venus_ctry_dim_null_value_count_table_stats ;</v>
      </c>
      <c r="BQ13" t="s">
        <v>6273</v>
      </c>
    </row>
    <row r="14" spans="1:73">
      <c r="A14" t="s">
        <v>6274</v>
      </c>
      <c r="B14" s="16" t="str">
        <f t="shared" si="0"/>
        <v>mkt_nm              string                                  </v>
      </c>
      <c r="C14" s="20">
        <f t="shared" si="8"/>
        <v>8</v>
      </c>
      <c r="D14" s="20">
        <f t="shared" si="9"/>
        <v>10</v>
      </c>
      <c r="E14" s="20"/>
      <c r="F14" s="20"/>
      <c r="G14" s="16" t="str">
        <f t="shared" si="1"/>
        <v>MKT_NM </v>
      </c>
      <c r="H14" s="16" t="str">
        <f t="shared" si="2"/>
        <v>          string                                  </v>
      </c>
      <c r="I14" s="246">
        <v>3</v>
      </c>
      <c r="J14" s="260">
        <f t="shared" si="3"/>
        <v>5</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db_custscience_interns.col_3_db_venus_ctry_dim_distinct_values_table_stats (col_id int, distinct_values bigint) Row format delimited Fields terminated by '\t' Lines terminated by '\n'  Stored as textfile ;</v>
      </c>
      <c r="AJ14" t="s">
        <v>6275</v>
      </c>
      <c r="AM14" s="16" t="str">
        <f t="shared" si="11"/>
        <v>insert into table db_custscience_interns.col_3_db_venus_ctry_dim_distinct_values_table_stats select '3' as col_id, count (distinct MKT_NM ) as distinct_values</v>
      </c>
      <c r="AN14" t="s">
        <v>6276</v>
      </c>
      <c r="AQ14" s="16" t="str">
        <f t="shared" si="6"/>
        <v>insert into table db_custscience_interns.SUMMARY_of_db_venus_ctry_dim_distinct_values_table_stats select col_id, distinct_values from db_custscience_interns.col_3_db_venus_ctry_dim_distinct_values_table_stats ;</v>
      </c>
      <c r="AR14" t="s">
        <v>6277</v>
      </c>
      <c r="AT14" s="212" t="s">
        <v>6278</v>
      </c>
      <c r="AU14" s="212">
        <v>11</v>
      </c>
      <c r="AV14" s="212">
        <v>30</v>
      </c>
      <c r="AX14" s="16" t="str">
        <f t="shared" si="7"/>
        <v>drop table db_custscience_interns.col_3_db_venus_ctry_dim_distinct_values_table_stats;</v>
      </c>
      <c r="AY14" t="s">
        <v>6279</v>
      </c>
      <c r="BA14" s="16" t="str">
        <f t="shared" si="12"/>
        <v>create table db_custscience_interns.col_3_db_venus_ctry_dim_null_value_count_table_stats (col_id int, null_value_count bigint) Row format delimited Fields terminated by '\t' Lines terminated by '\n'  Stored as textfile ;</v>
      </c>
      <c r="BB14" t="s">
        <v>6280</v>
      </c>
      <c r="BE14" s="16" t="str">
        <f t="shared" si="13"/>
        <v xml:space="preserve">insert into table db_custscience_interns.col_3_db_venus_ctry_dim_null_value_count_table_stats select '3' as col_id, count (ctry_key) as null_value_count where MKT_NM  IS NULL </v>
      </c>
      <c r="BF14" t="s">
        <v>6281</v>
      </c>
      <c r="BI14" s="16" t="str">
        <f t="shared" si="14"/>
        <v>insert into table db_custscience_interns.SUMMARY_of_db_venus_ctry_dim_null_value_count_table_stats select col_id, null_value_count from db_custscience_interns.col_3_db_venus_ctry_dim_null_value_count_table_stats ;</v>
      </c>
      <c r="BJ14" t="s">
        <v>6282</v>
      </c>
      <c r="BL14" s="212" t="s">
        <v>5236</v>
      </c>
      <c r="BM14" s="212">
        <v>11</v>
      </c>
      <c r="BN14" s="212">
        <v>0</v>
      </c>
      <c r="BP14" s="16" t="str">
        <f t="shared" si="15"/>
        <v>drop table db_custscience_interns.col_3_db_venus_ctry_dim_null_value_count_table_stats ;</v>
      </c>
      <c r="BQ14" t="s">
        <v>6283</v>
      </c>
    </row>
    <row r="15" spans="1:73">
      <c r="A15" t="s">
        <v>6284</v>
      </c>
      <c r="B15" s="16" t="str">
        <f t="shared" si="0"/>
        <v>tm_zne_cd           string                                  </v>
      </c>
      <c r="C15" s="20">
        <f t="shared" si="8"/>
        <v>10</v>
      </c>
      <c r="D15" s="20">
        <f t="shared" si="9"/>
        <v>12</v>
      </c>
      <c r="E15" s="20"/>
      <c r="F15" s="20"/>
      <c r="G15" s="16" t="str">
        <f t="shared" si="1"/>
        <v>TM_ZNE_CD</v>
      </c>
      <c r="H15" s="16" t="str">
        <f t="shared" si="2"/>
        <v>        string                                  </v>
      </c>
      <c r="I15" s="246">
        <v>4</v>
      </c>
      <c r="J15" s="260">
        <f t="shared" si="3"/>
        <v>4</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db_custscience_interns.col_4_db_venus_ctry_dim_distinct_values_table_stats (col_id int, distinct_values bigint) Row format delimited Fields terminated by '\t' Lines terminated by '\n'  Stored as textfile ;</v>
      </c>
      <c r="AJ15" t="s">
        <v>6285</v>
      </c>
      <c r="AM15" s="16" t="str">
        <f t="shared" si="11"/>
        <v>insert into table db_custscience_interns.col_4_db_venus_ctry_dim_distinct_values_table_stats select '4' as col_id, count (distinct TM_ZNE_CD) as distinct_values</v>
      </c>
      <c r="AN15" t="s">
        <v>6286</v>
      </c>
      <c r="AQ15" s="16" t="str">
        <f t="shared" si="6"/>
        <v>insert into table db_custscience_interns.SUMMARY_of_db_venus_ctry_dim_distinct_values_table_stats select col_id, distinct_values from db_custscience_interns.col_4_db_venus_ctry_dim_distinct_values_table_stats ;</v>
      </c>
      <c r="AR15" t="s">
        <v>6287</v>
      </c>
      <c r="AT15" s="212" t="s">
        <v>6288</v>
      </c>
      <c r="AU15" s="212">
        <v>12</v>
      </c>
      <c r="AV15" s="212">
        <v>29</v>
      </c>
      <c r="AX15" s="16" t="str">
        <f t="shared" si="7"/>
        <v>drop table db_custscience_interns.col_4_db_venus_ctry_dim_distinct_values_table_stats;</v>
      </c>
      <c r="AY15" t="s">
        <v>6289</v>
      </c>
      <c r="BA15" s="16" t="str">
        <f t="shared" si="12"/>
        <v>create table db_custscience_interns.col_4_db_venus_ctry_dim_null_value_count_table_stats (col_id int, null_value_count bigint) Row format delimited Fields terminated by '\t' Lines terminated by '\n'  Stored as textfile ;</v>
      </c>
      <c r="BB15" t="s">
        <v>6290</v>
      </c>
      <c r="BE15" s="16" t="str">
        <f t="shared" si="13"/>
        <v xml:space="preserve">insert into table db_custscience_interns.col_4_db_venus_ctry_dim_null_value_count_table_stats select '4' as col_id, count (ctry_key) as null_value_count where TM_ZNE_CD IS NULL </v>
      </c>
      <c r="BF15" t="s">
        <v>6291</v>
      </c>
      <c r="BI15" s="16" t="str">
        <f t="shared" si="14"/>
        <v>insert into table db_custscience_interns.SUMMARY_of_db_venus_ctry_dim_null_value_count_table_stats select col_id, null_value_count from db_custscience_interns.col_4_db_venus_ctry_dim_null_value_count_table_stats ;</v>
      </c>
      <c r="BJ15" t="s">
        <v>6292</v>
      </c>
      <c r="BL15" s="212" t="s">
        <v>5607</v>
      </c>
      <c r="BM15" s="212">
        <v>12</v>
      </c>
      <c r="BN15" s="212">
        <v>1</v>
      </c>
      <c r="BP15" s="16" t="str">
        <f t="shared" si="15"/>
        <v>drop table db_custscience_interns.col_4_db_venus_ctry_dim_null_value_count_table_stats ;</v>
      </c>
      <c r="BQ15" t="s">
        <v>6293</v>
      </c>
    </row>
    <row r="16" spans="1:73">
      <c r="A16" t="s">
        <v>6294</v>
      </c>
      <c r="B16" s="16" t="str">
        <f t="shared" si="0"/>
        <v>tm_zne_nm           string                                  </v>
      </c>
      <c r="C16" s="20">
        <f t="shared" si="8"/>
        <v>10</v>
      </c>
      <c r="D16" s="20">
        <f t="shared" si="9"/>
        <v>12</v>
      </c>
      <c r="E16" s="20"/>
      <c r="F16" s="20"/>
      <c r="G16" s="16" t="str">
        <f t="shared" si="1"/>
        <v>TM_ZNE_NM</v>
      </c>
      <c r="H16" s="16" t="str">
        <f t="shared" si="2"/>
        <v>        string                                  </v>
      </c>
      <c r="I16" s="246">
        <v>5</v>
      </c>
      <c r="J16" s="260">
        <f t="shared" si="3"/>
        <v>5</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db_custscience_interns.col_5_db_venus_ctry_dim_distinct_values_table_stats (col_id int, distinct_values bigint) Row format delimited Fields terminated by '\t' Lines terminated by '\n'  Stored as textfile ;</v>
      </c>
      <c r="AJ16" t="s">
        <v>6295</v>
      </c>
      <c r="AM16" s="16" t="str">
        <f t="shared" si="11"/>
        <v>insert into table db_custscience_interns.col_5_db_venus_ctry_dim_distinct_values_table_stats select '5' as col_id, count (distinct TM_ZNE_NM) as distinct_values</v>
      </c>
      <c r="AN16" t="s">
        <v>6296</v>
      </c>
      <c r="AQ16" s="16" t="str">
        <f t="shared" si="6"/>
        <v>insert into table db_custscience_interns.SUMMARY_of_db_venus_ctry_dim_distinct_values_table_stats select col_id, distinct_values from db_custscience_interns.col_5_db_venus_ctry_dim_distinct_values_table_stats ;</v>
      </c>
      <c r="AR16" t="s">
        <v>6297</v>
      </c>
      <c r="AT16" s="212" t="s">
        <v>6298</v>
      </c>
      <c r="AU16" s="212">
        <v>13</v>
      </c>
      <c r="AV16" s="212">
        <v>14</v>
      </c>
      <c r="AX16" s="16" t="str">
        <f t="shared" si="7"/>
        <v>drop table db_custscience_interns.col_5_db_venus_ctry_dim_distinct_values_table_stats;</v>
      </c>
      <c r="AY16" t="s">
        <v>6299</v>
      </c>
      <c r="BA16" s="16" t="str">
        <f t="shared" si="12"/>
        <v>create table db_custscience_interns.col_5_db_venus_ctry_dim_null_value_count_table_stats (col_id int, null_value_count bigint) Row format delimited Fields terminated by '\t' Lines terminated by '\n'  Stored as textfile ;</v>
      </c>
      <c r="BB16" t="s">
        <v>6300</v>
      </c>
      <c r="BE16" s="16" t="str">
        <f t="shared" si="13"/>
        <v xml:space="preserve">insert into table db_custscience_interns.col_5_db_venus_ctry_dim_null_value_count_table_stats select '5' as col_id, count (ctry_key) as null_value_count where TM_ZNE_NM IS NULL </v>
      </c>
      <c r="BF16" t="s">
        <v>6301</v>
      </c>
      <c r="BI16" s="16" t="str">
        <f t="shared" si="14"/>
        <v>insert into table db_custscience_interns.SUMMARY_of_db_venus_ctry_dim_null_value_count_table_stats select col_id, null_value_count from db_custscience_interns.col_5_db_venus_ctry_dim_null_value_count_table_stats ;</v>
      </c>
      <c r="BJ16" t="s">
        <v>6302</v>
      </c>
      <c r="BL16" s="212" t="s">
        <v>6303</v>
      </c>
      <c r="BM16" s="212">
        <v>13</v>
      </c>
      <c r="BN16" s="212">
        <v>1</v>
      </c>
      <c r="BP16" s="16" t="str">
        <f t="shared" si="15"/>
        <v>drop table db_custscience_interns.col_5_db_venus_ctry_dim_null_value_count_table_stats ;</v>
      </c>
      <c r="BQ16" t="s">
        <v>6304</v>
      </c>
    </row>
    <row r="17" spans="1:69">
      <c r="A17" t="s">
        <v>5896</v>
      </c>
      <c r="B17" s="16" t="str">
        <f t="shared" si="0"/>
        <v>btch_key            int                                     </v>
      </c>
      <c r="C17" s="20">
        <f t="shared" si="8"/>
        <v>10</v>
      </c>
      <c r="D17" s="20">
        <f t="shared" si="9"/>
        <v>12</v>
      </c>
      <c r="E17" s="20"/>
      <c r="F17" s="20"/>
      <c r="G17" s="16" t="str">
        <f t="shared" si="1"/>
        <v>BTCH_KEY </v>
      </c>
      <c r="H17" s="16" t="str">
        <f t="shared" si="2"/>
        <v>        int                                     </v>
      </c>
      <c r="I17" s="246">
        <v>6</v>
      </c>
      <c r="J17" s="260">
        <f t="shared" si="3"/>
        <v>2</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db_custscience_interns.col_6_db_venus_ctry_dim_distinct_values_table_stats (col_id int, distinct_values bigint) Row format delimited Fields terminated by '\t' Lines terminated by '\n'  Stored as textfile ;</v>
      </c>
      <c r="AJ17" t="s">
        <v>6305</v>
      </c>
      <c r="AM17" s="16" t="str">
        <f t="shared" si="11"/>
        <v>insert into table db_custscience_interns.col_6_db_venus_ctry_dim_distinct_values_table_stats select '6' as col_id, count (distinct BTCH_KEY ) as distinct_values</v>
      </c>
      <c r="AN17" t="s">
        <v>6306</v>
      </c>
      <c r="AQ17" s="16" t="str">
        <f t="shared" si="6"/>
        <v>insert into table db_custscience_interns.SUMMARY_of_db_venus_ctry_dim_distinct_values_table_stats select col_id, distinct_values from db_custscience_interns.col_6_db_venus_ctry_dim_distinct_values_table_stats ;</v>
      </c>
      <c r="AR17" t="s">
        <v>6307</v>
      </c>
      <c r="AT17" s="212" t="s">
        <v>6308</v>
      </c>
      <c r="AU17" s="212">
        <v>14</v>
      </c>
      <c r="AV17" s="212">
        <v>14</v>
      </c>
      <c r="AX17" s="16" t="str">
        <f t="shared" si="7"/>
        <v>drop table db_custscience_interns.col_6_db_venus_ctry_dim_distinct_values_table_stats;</v>
      </c>
      <c r="AY17" t="s">
        <v>6309</v>
      </c>
      <c r="BA17" s="16" t="str">
        <f t="shared" si="12"/>
        <v>create table db_custscience_interns.col_6_db_venus_ctry_dim_null_value_count_table_stats (col_id int, null_value_count bigint) Row format delimited Fields terminated by '\t' Lines terminated by '\n'  Stored as textfile ;</v>
      </c>
      <c r="BB17" t="s">
        <v>6310</v>
      </c>
      <c r="BE17" s="16" t="str">
        <f t="shared" si="13"/>
        <v xml:space="preserve">insert into table db_custscience_interns.col_6_db_venus_ctry_dim_null_value_count_table_stats select '6' as col_id, count (ctry_key) as null_value_count where BTCH_KEY  IS NULL </v>
      </c>
      <c r="BF17" t="s">
        <v>6311</v>
      </c>
      <c r="BI17" s="16" t="str">
        <f t="shared" si="14"/>
        <v>insert into table db_custscience_interns.SUMMARY_of_db_venus_ctry_dim_null_value_count_table_stats select col_id, null_value_count from db_custscience_interns.col_6_db_venus_ctry_dim_null_value_count_table_stats ;</v>
      </c>
      <c r="BJ17" t="s">
        <v>6312</v>
      </c>
      <c r="BL17" s="212" t="s">
        <v>6313</v>
      </c>
      <c r="BM17" s="212">
        <v>14</v>
      </c>
      <c r="BN17" s="212">
        <v>1</v>
      </c>
      <c r="BP17" s="16" t="str">
        <f t="shared" si="15"/>
        <v>drop table db_custscience_interns.col_6_db_venus_ctry_dim_null_value_count_table_stats ;</v>
      </c>
      <c r="BQ17" t="s">
        <v>6314</v>
      </c>
    </row>
    <row r="18" spans="1:69">
      <c r="A18" t="s">
        <v>5899</v>
      </c>
      <c r="B18" s="16" t="str">
        <f t="shared" si="0"/>
        <v>btch_opr            string                                  </v>
      </c>
      <c r="C18" s="20">
        <f t="shared" si="8"/>
        <v>10</v>
      </c>
      <c r="D18" s="20">
        <f t="shared" si="9"/>
        <v>12</v>
      </c>
      <c r="E18" s="20"/>
      <c r="F18" s="20"/>
      <c r="G18" s="16" t="str">
        <f t="shared" si="1"/>
        <v>BTCH_OPR </v>
      </c>
      <c r="H18" s="16" t="str">
        <f t="shared" si="2"/>
        <v>        string                                  </v>
      </c>
      <c r="I18" s="246">
        <v>7</v>
      </c>
      <c r="J18" s="260">
        <f t="shared" si="3"/>
        <v>2</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db_custscience_interns.col_7_db_venus_ctry_dim_distinct_values_table_stats (col_id int, distinct_values bigint) Row format delimited Fields terminated by '\t' Lines terminated by '\n'  Stored as textfile ;</v>
      </c>
      <c r="AJ18" t="s">
        <v>6315</v>
      </c>
      <c r="AM18" s="16" t="str">
        <f t="shared" si="11"/>
        <v>insert into table db_custscience_interns.col_7_db_venus_ctry_dim_distinct_values_table_stats select '7' as col_id, count (distinct BTCH_OPR ) as distinct_values</v>
      </c>
      <c r="AN18" t="s">
        <v>6316</v>
      </c>
      <c r="AQ18" s="16" t="str">
        <f t="shared" si="6"/>
        <v>insert into table db_custscience_interns.SUMMARY_of_db_venus_ctry_dim_distinct_values_table_stats select col_id, distinct_values from db_custscience_interns.col_7_db_venus_ctry_dim_distinct_values_table_stats ;</v>
      </c>
      <c r="AR18" t="s">
        <v>6317</v>
      </c>
      <c r="AT18" s="212" t="s">
        <v>6318</v>
      </c>
      <c r="AU18" s="212">
        <v>15</v>
      </c>
      <c r="AV18" s="212">
        <v>2</v>
      </c>
      <c r="AX18" s="16" t="str">
        <f t="shared" si="7"/>
        <v>drop table db_custscience_interns.col_7_db_venus_ctry_dim_distinct_values_table_stats;</v>
      </c>
      <c r="AY18" t="s">
        <v>6319</v>
      </c>
      <c r="BA18" s="16" t="str">
        <f t="shared" si="12"/>
        <v>create table db_custscience_interns.col_7_db_venus_ctry_dim_null_value_count_table_stats (col_id int, null_value_count bigint) Row format delimited Fields terminated by '\t' Lines terminated by '\n'  Stored as textfile ;</v>
      </c>
      <c r="BB18" t="s">
        <v>6320</v>
      </c>
      <c r="BE18" s="16" t="str">
        <f t="shared" si="13"/>
        <v xml:space="preserve">insert into table db_custscience_interns.col_7_db_venus_ctry_dim_null_value_count_table_stats select '7' as col_id, count (ctry_key) as null_value_count where BTCH_OPR  IS NULL </v>
      </c>
      <c r="BF18" t="s">
        <v>6321</v>
      </c>
      <c r="BI18" s="16" t="str">
        <f t="shared" si="14"/>
        <v>insert into table db_custscience_interns.SUMMARY_of_db_venus_ctry_dim_null_value_count_table_stats select col_id, null_value_count from db_custscience_interns.col_7_db_venus_ctry_dim_null_value_count_table_stats ;</v>
      </c>
      <c r="BJ18" t="s">
        <v>6322</v>
      </c>
      <c r="BL18" s="212" t="s">
        <v>4626</v>
      </c>
      <c r="BM18" s="212">
        <v>15</v>
      </c>
      <c r="BN18" s="212">
        <v>1</v>
      </c>
      <c r="BP18" s="16" t="str">
        <f t="shared" si="15"/>
        <v>drop table db_custscience_interns.col_7_db_venus_ctry_dim_null_value_count_table_stats ;</v>
      </c>
      <c r="BQ18" t="s">
        <v>6323</v>
      </c>
    </row>
    <row r="19" spans="1:69">
      <c r="A19" t="s">
        <v>5902</v>
      </c>
      <c r="B19" s="16" t="str">
        <f t="shared" si="0"/>
        <v>lst_upd_or_crt_dttm string                                  </v>
      </c>
      <c r="C19" s="20">
        <f t="shared" si="8"/>
        <v>20</v>
      </c>
      <c r="D19" s="20">
        <f t="shared" si="9"/>
        <v>27</v>
      </c>
      <c r="E19" s="20"/>
      <c r="F19" s="20"/>
      <c r="G19" s="16" t="str">
        <f t="shared" si="1"/>
        <v>LST_UPD_OR_CRT_DTTM</v>
      </c>
      <c r="H19" s="16" t="str">
        <f t="shared" si="2"/>
        <v>string                                  </v>
      </c>
      <c r="I19" s="246">
        <v>8</v>
      </c>
      <c r="J19" s="260">
        <f t="shared" si="3"/>
        <v>2</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db_custscience_interns.col_8_db_venus_ctry_dim_distinct_values_table_stats (col_id int, distinct_values bigint) Row format delimited Fields terminated by '\t' Lines terminated by '\n'  Stored as textfile ;</v>
      </c>
      <c r="AJ19" t="s">
        <v>6324</v>
      </c>
      <c r="AM19" s="16" t="str">
        <f t="shared" si="11"/>
        <v>insert into table db_custscience_interns.col_8_db_venus_ctry_dim_distinct_values_table_stats select '8' as col_id, count (distinct LST_UPD_OR_CRT_DTTM) as distinct_values</v>
      </c>
      <c r="AN19" t="s">
        <v>6325</v>
      </c>
      <c r="AQ19" s="16" t="str">
        <f t="shared" si="6"/>
        <v>insert into table db_custscience_interns.SUMMARY_of_db_venus_ctry_dim_distinct_values_table_stats select col_id, distinct_values from db_custscience_interns.col_8_db_venus_ctry_dim_distinct_values_table_stats ;</v>
      </c>
      <c r="AR19" t="s">
        <v>6326</v>
      </c>
      <c r="AT19" s="212" t="s">
        <v>6327</v>
      </c>
      <c r="AU19" s="212">
        <v>16</v>
      </c>
      <c r="AV19" s="212">
        <v>2</v>
      </c>
      <c r="AX19" s="16" t="str">
        <f t="shared" si="7"/>
        <v>drop table db_custscience_interns.col_8_db_venus_ctry_dim_distinct_values_table_stats;</v>
      </c>
      <c r="AY19" t="s">
        <v>6328</v>
      </c>
      <c r="BA19" s="16" t="str">
        <f t="shared" si="12"/>
        <v>create table db_custscience_interns.col_8_db_venus_ctry_dim_null_value_count_table_stats (col_id int, null_value_count bigint) Row format delimited Fields terminated by '\t' Lines terminated by '\n'  Stored as textfile ;</v>
      </c>
      <c r="BB19" t="s">
        <v>6329</v>
      </c>
      <c r="BE19" s="16" t="str">
        <f t="shared" si="13"/>
        <v xml:space="preserve">insert into table db_custscience_interns.col_8_db_venus_ctry_dim_null_value_count_table_stats select '8' as col_id, count (ctry_key) as null_value_count where LST_UPD_OR_CRT_DTTM IS NULL </v>
      </c>
      <c r="BF19" t="s">
        <v>6330</v>
      </c>
      <c r="BI19" s="16" t="str">
        <f t="shared" si="14"/>
        <v>insert into table db_custscience_interns.SUMMARY_of_db_venus_ctry_dim_null_value_count_table_stats select col_id, null_value_count from db_custscience_interns.col_8_db_venus_ctry_dim_null_value_count_table_stats ;</v>
      </c>
      <c r="BJ19" t="s">
        <v>6331</v>
      </c>
      <c r="BL19" s="212" t="s">
        <v>5802</v>
      </c>
      <c r="BM19" s="212">
        <v>16</v>
      </c>
      <c r="BN19" s="212">
        <v>1</v>
      </c>
      <c r="BP19" s="16" t="str">
        <f t="shared" si="15"/>
        <v>drop table db_custscience_interns.col_8_db_venus_ctry_dim_null_value_count_table_stats ;</v>
      </c>
      <c r="BQ19" t="s">
        <v>6332</v>
      </c>
    </row>
    <row r="20" spans="1:69">
      <c r="A20" t="s">
        <v>6333</v>
      </c>
      <c r="B20" s="16" t="str">
        <f t="shared" si="0"/>
        <v>cur_cd              string                                  </v>
      </c>
      <c r="C20" s="20">
        <f t="shared" si="8"/>
        <v>8</v>
      </c>
      <c r="D20" s="20">
        <f t="shared" si="9"/>
        <v>10</v>
      </c>
      <c r="E20" s="20"/>
      <c r="F20" s="20"/>
      <c r="G20" s="16" t="str">
        <f t="shared" si="1"/>
        <v>CUR_CD </v>
      </c>
      <c r="H20" s="16" t="str">
        <f t="shared" si="2"/>
        <v>          string                                  </v>
      </c>
      <c r="I20" s="246">
        <v>9</v>
      </c>
      <c r="J20" s="260">
        <f t="shared" si="3"/>
        <v>5</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db_custscience_interns.col_9_db_venus_ctry_dim_distinct_values_table_stats (col_id int, distinct_values bigint) Row format delimited Fields terminated by '\t' Lines terminated by '\n'  Stored as textfile ;</v>
      </c>
      <c r="AJ20" t="s">
        <v>6334</v>
      </c>
      <c r="AM20" s="16" t="str">
        <f t="shared" si="11"/>
        <v>insert into table db_custscience_interns.col_9_db_venus_ctry_dim_distinct_values_table_stats select '9' as col_id, count (distinct CUR_CD ) as distinct_values</v>
      </c>
      <c r="AN20" t="s">
        <v>6335</v>
      </c>
      <c r="AQ20" s="16" t="str">
        <f t="shared" si="6"/>
        <v>insert into table db_custscience_interns.SUMMARY_of_db_venus_ctry_dim_distinct_values_table_stats select col_id, distinct_values from db_custscience_interns.col_9_db_venus_ctry_dim_distinct_values_table_stats ;</v>
      </c>
      <c r="AR20" t="s">
        <v>6336</v>
      </c>
      <c r="AT20" s="212" t="s">
        <v>6337</v>
      </c>
      <c r="AU20" s="212">
        <v>17</v>
      </c>
      <c r="AV20" s="212">
        <v>5</v>
      </c>
      <c r="AX20" s="16" t="str">
        <f t="shared" si="7"/>
        <v>drop table db_custscience_interns.col_9_db_venus_ctry_dim_distinct_values_table_stats;</v>
      </c>
      <c r="AY20" t="s">
        <v>6338</v>
      </c>
      <c r="BA20" s="16" t="str">
        <f t="shared" si="12"/>
        <v>create table db_custscience_interns.col_9_db_venus_ctry_dim_null_value_count_table_stats (col_id int, null_value_count bigint) Row format delimited Fields terminated by '\t' Lines terminated by '\n'  Stored as textfile ;</v>
      </c>
      <c r="BB20" t="s">
        <v>6339</v>
      </c>
      <c r="BE20" s="16" t="str">
        <f t="shared" si="13"/>
        <v xml:space="preserve">insert into table db_custscience_interns.col_9_db_venus_ctry_dim_null_value_count_table_stats select '9' as col_id, count (ctry_key) as null_value_count where CUR_CD  IS NULL </v>
      </c>
      <c r="BF20" t="s">
        <v>6340</v>
      </c>
      <c r="BI20" s="16" t="str">
        <f t="shared" si="14"/>
        <v>insert into table db_custscience_interns.SUMMARY_of_db_venus_ctry_dim_null_value_count_table_stats select col_id, null_value_count from db_custscience_interns.col_9_db_venus_ctry_dim_null_value_count_table_stats ;</v>
      </c>
      <c r="BJ20" t="s">
        <v>6341</v>
      </c>
      <c r="BL20" s="212" t="s">
        <v>5446</v>
      </c>
      <c r="BM20" s="212">
        <v>17</v>
      </c>
      <c r="BN20" s="212">
        <v>0</v>
      </c>
      <c r="BP20" s="16" t="str">
        <f t="shared" si="15"/>
        <v>drop table db_custscience_interns.col_9_db_venus_ctry_dim_null_value_count_table_stats ;</v>
      </c>
      <c r="BQ20" t="s">
        <v>6342</v>
      </c>
    </row>
    <row r="21" spans="1:69">
      <c r="A21" t="s">
        <v>6343</v>
      </c>
      <c r="B21" s="16" t="str">
        <f t="shared" si="0"/>
        <v>cur_nm              string                                  </v>
      </c>
      <c r="C21" s="20">
        <f t="shared" si="8"/>
        <v>8</v>
      </c>
      <c r="D21" s="20">
        <f t="shared" si="9"/>
        <v>10</v>
      </c>
      <c r="E21" s="20"/>
      <c r="F21" s="20"/>
      <c r="G21" s="16" t="str">
        <f t="shared" si="1"/>
        <v>CUR_NM </v>
      </c>
      <c r="H21" s="16" t="str">
        <f t="shared" si="2"/>
        <v>          string                                  </v>
      </c>
      <c r="I21" s="246">
        <v>10</v>
      </c>
      <c r="J21" s="260">
        <f t="shared" si="3"/>
        <v>4</v>
      </c>
      <c r="K21" s="260">
        <f t="shared" si="4"/>
        <v>1</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db_custscience_interns.col_10_db_venus_ctry_dim_distinct_values_table_stats (col_id int, distinct_values bigint) Row format delimited Fields terminated by '\t' Lines terminated by '\n'  Stored as textfile ;</v>
      </c>
      <c r="AJ21" t="s">
        <v>6344</v>
      </c>
      <c r="AM21" s="16" t="str">
        <f t="shared" si="11"/>
        <v>insert into table db_custscience_interns.col_10_db_venus_ctry_dim_distinct_values_table_stats select '10' as col_id, count (distinct CUR_NM ) as distinct_values</v>
      </c>
      <c r="AN21" t="s">
        <v>6345</v>
      </c>
      <c r="AQ21" s="16" t="str">
        <f t="shared" si="6"/>
        <v>insert into table db_custscience_interns.SUMMARY_of_db_venus_ctry_dim_distinct_values_table_stats select col_id, distinct_values from db_custscience_interns.col_10_db_venus_ctry_dim_distinct_values_table_stats ;</v>
      </c>
      <c r="AR21" t="s">
        <v>6346</v>
      </c>
      <c r="AT21" s="212" t="s">
        <v>5808</v>
      </c>
      <c r="AU21" s="212">
        <v>18</v>
      </c>
      <c r="AV21" s="212">
        <v>1</v>
      </c>
      <c r="AX21" s="16" t="str">
        <f t="shared" si="7"/>
        <v>drop table db_custscience_interns.col_10_db_venus_ctry_dim_distinct_values_table_stats;</v>
      </c>
      <c r="AY21" t="s">
        <v>6347</v>
      </c>
      <c r="BA21" s="16" t="str">
        <f t="shared" si="12"/>
        <v>create table db_custscience_interns.col_10_db_venus_ctry_dim_null_value_count_table_stats (col_id int, null_value_count bigint) Row format delimited Fields terminated by '\t' Lines terminated by '\n'  Stored as textfile ;</v>
      </c>
      <c r="BB21" t="s">
        <v>6348</v>
      </c>
      <c r="BE21" s="16" t="str">
        <f t="shared" si="13"/>
        <v xml:space="preserve">insert into table db_custscience_interns.col_10_db_venus_ctry_dim_null_value_count_table_stats select '10' as col_id, count (ctry_key) as null_value_count where CUR_NM  IS NULL </v>
      </c>
      <c r="BF21" t="s">
        <v>6349</v>
      </c>
      <c r="BI21" s="16" t="str">
        <f t="shared" si="14"/>
        <v>insert into table db_custscience_interns.SUMMARY_of_db_venus_ctry_dim_null_value_count_table_stats select col_id, null_value_count from db_custscience_interns.col_10_db_venus_ctry_dim_null_value_count_table_stats ;</v>
      </c>
      <c r="BJ21" t="s">
        <v>6350</v>
      </c>
      <c r="BL21" s="212" t="s">
        <v>5479</v>
      </c>
      <c r="BM21" s="212">
        <v>18</v>
      </c>
      <c r="BN21" s="212">
        <v>0</v>
      </c>
      <c r="BP21" s="16" t="str">
        <f t="shared" si="15"/>
        <v>drop table db_custscience_interns.col_10_db_venus_ctry_dim_null_value_count_table_stats ;</v>
      </c>
      <c r="BQ21" t="s">
        <v>6351</v>
      </c>
    </row>
    <row r="22" spans="1:69">
      <c r="A22" t="s">
        <v>5555</v>
      </c>
      <c r="B22" s="16" t="str">
        <f t="shared" si="0"/>
        <v>ctry_cd             string                                  </v>
      </c>
      <c r="C22" s="20">
        <f t="shared" si="8"/>
        <v>8</v>
      </c>
      <c r="D22" s="20">
        <f t="shared" si="9"/>
        <v>10</v>
      </c>
      <c r="E22" s="20"/>
      <c r="F22" s="20"/>
      <c r="G22" s="16" t="str">
        <f t="shared" si="1"/>
        <v>CTRY_CD</v>
      </c>
      <c r="H22" s="16" t="str">
        <f t="shared" si="2"/>
        <v>          string                                  </v>
      </c>
      <c r="I22" s="246">
        <v>11</v>
      </c>
      <c r="J22" s="260">
        <f t="shared" si="3"/>
        <v>30</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db_custscience_interns.col_11_db_venus_ctry_dim_distinct_values_table_stats (col_id int, distinct_values bigint) Row format delimited Fields terminated by '\t' Lines terminated by '\n'  Stored as textfile ;</v>
      </c>
      <c r="AJ22" t="s">
        <v>6352</v>
      </c>
      <c r="AM22" s="16" t="str">
        <f t="shared" si="11"/>
        <v>insert into table db_custscience_interns.col_11_db_venus_ctry_dim_distinct_values_table_stats select '11' as col_id, count (distinct CTRY_CD) as distinct_values</v>
      </c>
      <c r="AN22" t="s">
        <v>6353</v>
      </c>
      <c r="AQ22" s="16" t="str">
        <f t="shared" si="6"/>
        <v>insert into table db_custscience_interns.SUMMARY_of_db_venus_ctry_dim_distinct_values_table_stats select col_id, distinct_values from db_custscience_interns.col_11_db_venus_ctry_dim_distinct_values_table_stats ;</v>
      </c>
      <c r="AR22" t="s">
        <v>6354</v>
      </c>
      <c r="AT22" s="212" t="s">
        <v>6149</v>
      </c>
      <c r="AU22" s="212">
        <v>19</v>
      </c>
      <c r="AV22" s="212">
        <v>1</v>
      </c>
      <c r="AX22" s="16" t="str">
        <f t="shared" si="7"/>
        <v>drop table db_custscience_interns.col_11_db_venus_ctry_dim_distinct_values_table_stats;</v>
      </c>
      <c r="AY22" t="s">
        <v>6355</v>
      </c>
      <c r="BA22" s="16" t="str">
        <f t="shared" si="12"/>
        <v>create table db_custscience_interns.col_11_db_venus_ctry_dim_null_value_count_table_stats (col_id int, null_value_count bigint) Row format delimited Fields terminated by '\t' Lines terminated by '\n'  Stored as textfile ;</v>
      </c>
      <c r="BB22" t="s">
        <v>6356</v>
      </c>
      <c r="BE22" s="16" t="str">
        <f t="shared" si="13"/>
        <v xml:space="preserve">insert into table db_custscience_interns.col_11_db_venus_ctry_dim_null_value_count_table_stats select '11' as col_id, count (ctry_key) as null_value_count where CTRY_CD IS NULL </v>
      </c>
      <c r="BF22" t="s">
        <v>6357</v>
      </c>
      <c r="BI22" s="16" t="str">
        <f t="shared" si="14"/>
        <v>insert into table db_custscience_interns.SUMMARY_of_db_venus_ctry_dim_null_value_count_table_stats select col_id, null_value_count from db_custscience_interns.col_11_db_venus_ctry_dim_null_value_count_table_stats ;</v>
      </c>
      <c r="BJ22" t="s">
        <v>6358</v>
      </c>
      <c r="BL22" s="212" t="s">
        <v>5481</v>
      </c>
      <c r="BM22" s="212">
        <v>19</v>
      </c>
      <c r="BN22" s="212">
        <v>0</v>
      </c>
      <c r="BP22" s="16" t="str">
        <f t="shared" si="15"/>
        <v>drop table db_custscience_interns.col_11_db_venus_ctry_dim_null_value_count_table_stats ;</v>
      </c>
      <c r="BQ22" t="s">
        <v>6359</v>
      </c>
    </row>
    <row r="23" spans="1:69">
      <c r="A23" t="s">
        <v>5910</v>
      </c>
      <c r="B23" s="16" t="str">
        <f t="shared" si="0"/>
        <v>ctry_nm             string                                  </v>
      </c>
      <c r="C23" s="20">
        <f t="shared" si="8"/>
        <v>8</v>
      </c>
      <c r="D23" s="20">
        <f t="shared" si="9"/>
        <v>10</v>
      </c>
      <c r="E23" s="20"/>
      <c r="F23" s="20"/>
      <c r="G23" s="16" t="str">
        <f t="shared" si="1"/>
        <v>CTRY_NM</v>
      </c>
      <c r="H23" s="16" t="str">
        <f t="shared" si="2"/>
        <v>          string                                  </v>
      </c>
      <c r="I23" s="246">
        <v>12</v>
      </c>
      <c r="J23" s="260">
        <f t="shared" si="3"/>
        <v>29</v>
      </c>
      <c r="K23" s="260">
        <f t="shared" si="4"/>
        <v>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db_custscience_interns.col_12_db_venus_ctry_dim_distinct_values_table_stats (col_id int, distinct_values bigint) Row format delimited Fields terminated by '\t' Lines terminated by '\n'  Stored as textfile ;</v>
      </c>
      <c r="AJ23" t="s">
        <v>6360</v>
      </c>
      <c r="AM23" s="16" t="str">
        <f t="shared" si="11"/>
        <v>insert into table db_custscience_interns.col_12_db_venus_ctry_dim_distinct_values_table_stats select '12' as col_id, count (distinct CTRY_NM) as distinct_values</v>
      </c>
      <c r="AN23" t="s">
        <v>6361</v>
      </c>
      <c r="AQ23" s="16" t="str">
        <f t="shared" si="6"/>
        <v>insert into table db_custscience_interns.SUMMARY_of_db_venus_ctry_dim_distinct_values_table_stats select col_id, distinct_values from db_custscience_interns.col_12_db_venus_ctry_dim_distinct_values_table_stats ;</v>
      </c>
      <c r="AR23" t="s">
        <v>6362</v>
      </c>
      <c r="AT23" s="212" t="s">
        <v>5687</v>
      </c>
      <c r="AU23" s="212">
        <v>3</v>
      </c>
      <c r="AV23" s="212">
        <v>5</v>
      </c>
      <c r="AX23" s="16" t="str">
        <f t="shared" si="7"/>
        <v>drop table db_custscience_interns.col_12_db_venus_ctry_dim_distinct_values_table_stats;</v>
      </c>
      <c r="AY23" t="s">
        <v>6363</v>
      </c>
      <c r="BA23" s="16" t="str">
        <f t="shared" si="12"/>
        <v>create table db_custscience_interns.col_12_db_venus_ctry_dim_null_value_count_table_stats (col_id int, null_value_count bigint) Row format delimited Fields terminated by '\t' Lines terminated by '\n'  Stored as textfile ;</v>
      </c>
      <c r="BB23" t="s">
        <v>6364</v>
      </c>
      <c r="BE23" s="16" t="str">
        <f t="shared" si="13"/>
        <v xml:space="preserve">insert into table db_custscience_interns.col_12_db_venus_ctry_dim_null_value_count_table_stats select '12' as col_id, count (ctry_key) as null_value_count where CTRY_NM IS NULL </v>
      </c>
      <c r="BF23" t="s">
        <v>6365</v>
      </c>
      <c r="BI23" s="16" t="str">
        <f t="shared" si="14"/>
        <v>insert into table db_custscience_interns.SUMMARY_of_db_venus_ctry_dim_null_value_count_table_stats select col_id, null_value_count from db_custscience_interns.col_12_db_venus_ctry_dim_null_value_count_table_stats ;</v>
      </c>
      <c r="BJ23" t="s">
        <v>6366</v>
      </c>
      <c r="BL23" s="212" t="s">
        <v>4697</v>
      </c>
      <c r="BM23" s="212">
        <v>3</v>
      </c>
      <c r="BN23" s="212">
        <v>0</v>
      </c>
      <c r="BP23" s="16" t="str">
        <f t="shared" si="15"/>
        <v>drop table db_custscience_interns.col_12_db_venus_ctry_dim_null_value_count_table_stats ;</v>
      </c>
      <c r="BQ23" t="s">
        <v>6367</v>
      </c>
    </row>
    <row r="24" spans="1:69">
      <c r="A24" t="s">
        <v>6368</v>
      </c>
      <c r="B24" s="16" t="str">
        <f t="shared" si="0"/>
        <v>lcl_cur_cd          string                                  </v>
      </c>
      <c r="C24" s="20">
        <f t="shared" si="8"/>
        <v>12</v>
      </c>
      <c r="D24" s="20">
        <f t="shared" si="9"/>
        <v>14</v>
      </c>
      <c r="E24" s="20"/>
      <c r="G24" s="16" t="str">
        <f t="shared" si="1"/>
        <v>LCL_CUR_CD </v>
      </c>
      <c r="H24" s="16" t="str">
        <f t="shared" si="2"/>
        <v>      string                                  </v>
      </c>
      <c r="I24" s="246">
        <v>13</v>
      </c>
      <c r="J24" s="260">
        <f t="shared" si="3"/>
        <v>14</v>
      </c>
      <c r="K24" s="260">
        <f t="shared" si="4"/>
        <v>1</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db_custscience_interns.col_13_db_venus_ctry_dim_distinct_values_table_stats (col_id int, distinct_values bigint) Row format delimited Fields terminated by '\t' Lines terminated by '\n'  Stored as textfile ;</v>
      </c>
      <c r="AJ24" t="s">
        <v>6369</v>
      </c>
      <c r="AM24" s="16" t="str">
        <f t="shared" si="11"/>
        <v>insert into table db_custscience_interns.col_13_db_venus_ctry_dim_distinct_values_table_stats select '13' as col_id, count (distinct LCL_CUR_CD ) as distinct_values</v>
      </c>
      <c r="AN24" t="s">
        <v>6370</v>
      </c>
      <c r="AQ24" s="16" t="str">
        <f t="shared" si="6"/>
        <v>insert into table db_custscience_interns.SUMMARY_of_db_venus_ctry_dim_distinct_values_table_stats select col_id, distinct_values from db_custscience_interns.col_13_db_venus_ctry_dim_distinct_values_table_stats ;</v>
      </c>
      <c r="AR24" t="s">
        <v>6371</v>
      </c>
      <c r="AT24" s="212" t="s">
        <v>6372</v>
      </c>
      <c r="AU24" s="212">
        <v>4</v>
      </c>
      <c r="AV24" s="212">
        <v>4</v>
      </c>
      <c r="AX24" s="16" t="str">
        <f t="shared" si="7"/>
        <v>drop table db_custscience_interns.col_13_db_venus_ctry_dim_distinct_values_table_stats;</v>
      </c>
      <c r="AY24" t="s">
        <v>6373</v>
      </c>
      <c r="BA24" s="16" t="str">
        <f t="shared" si="12"/>
        <v>create table db_custscience_interns.col_13_db_venus_ctry_dim_null_value_count_table_stats (col_id int, null_value_count bigint) Row format delimited Fields terminated by '\t' Lines terminated by '\n'  Stored as textfile ;</v>
      </c>
      <c r="BB24" t="s">
        <v>6374</v>
      </c>
      <c r="BE24" s="16" t="str">
        <f t="shared" si="13"/>
        <v xml:space="preserve">insert into table db_custscience_interns.col_13_db_venus_ctry_dim_null_value_count_table_stats select '13' as col_id, count (ctry_key) as null_value_count where LCL_CUR_CD  IS NULL </v>
      </c>
      <c r="BF24" t="s">
        <v>6375</v>
      </c>
      <c r="BI24" s="16" t="str">
        <f t="shared" si="14"/>
        <v>insert into table db_custscience_interns.SUMMARY_of_db_venus_ctry_dim_null_value_count_table_stats select col_id, null_value_count from db_custscience_interns.col_13_db_venus_ctry_dim_null_value_count_table_stats ;</v>
      </c>
      <c r="BJ24" t="s">
        <v>6376</v>
      </c>
      <c r="BL24" s="212" t="s">
        <v>5403</v>
      </c>
      <c r="BM24" s="212">
        <v>4</v>
      </c>
      <c r="BN24" s="212">
        <v>0</v>
      </c>
      <c r="BP24" s="16" t="str">
        <f t="shared" si="15"/>
        <v>drop table db_custscience_interns.col_13_db_venus_ctry_dim_null_value_count_table_stats ;</v>
      </c>
      <c r="BQ24" t="s">
        <v>6377</v>
      </c>
    </row>
    <row r="25" spans="1:69">
      <c r="A25" t="s">
        <v>6378</v>
      </c>
      <c r="B25" s="16" t="str">
        <f t="shared" si="0"/>
        <v>lcl_cur_name        string                                  </v>
      </c>
      <c r="C25" s="20">
        <f t="shared" si="8"/>
        <v>14</v>
      </c>
      <c r="D25" s="20">
        <f t="shared" si="9"/>
        <v>16</v>
      </c>
      <c r="E25" s="20"/>
      <c r="G25" s="16" t="str">
        <f t="shared" si="1"/>
        <v>LCL_CUR_NAME </v>
      </c>
      <c r="H25" s="16" t="str">
        <f t="shared" si="2"/>
        <v>    string                                  </v>
      </c>
      <c r="I25" s="246">
        <v>14</v>
      </c>
      <c r="J25" s="260">
        <f t="shared" si="3"/>
        <v>14</v>
      </c>
      <c r="K25" s="260">
        <f t="shared" si="4"/>
        <v>1</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db_custscience_interns.col_14_db_venus_ctry_dim_distinct_values_table_stats (col_id int, distinct_values bigint) Row format delimited Fields terminated by '\t' Lines terminated by '\n'  Stored as textfile ;</v>
      </c>
      <c r="AJ25" t="s">
        <v>6379</v>
      </c>
      <c r="AM25" s="16" t="str">
        <f t="shared" si="11"/>
        <v>insert into table db_custscience_interns.col_14_db_venus_ctry_dim_distinct_values_table_stats select '14' as col_id, count (distinct LCL_CUR_NAME ) as distinct_values</v>
      </c>
      <c r="AN25" t="s">
        <v>6380</v>
      </c>
      <c r="AQ25" s="16" t="str">
        <f t="shared" si="6"/>
        <v>insert into table db_custscience_interns.SUMMARY_of_db_venus_ctry_dim_distinct_values_table_stats select col_id, distinct_values from db_custscience_interns.col_14_db_venus_ctry_dim_distinct_values_table_stats ;</v>
      </c>
      <c r="AR25" t="s">
        <v>6381</v>
      </c>
      <c r="AT25" s="212" t="s">
        <v>5987</v>
      </c>
      <c r="AU25" s="212">
        <v>5</v>
      </c>
      <c r="AV25" s="212">
        <v>5</v>
      </c>
      <c r="AX25" s="16" t="str">
        <f t="shared" si="7"/>
        <v>drop table db_custscience_interns.col_14_db_venus_ctry_dim_distinct_values_table_stats;</v>
      </c>
      <c r="AY25" t="s">
        <v>6382</v>
      </c>
      <c r="BA25" s="16" t="str">
        <f t="shared" si="12"/>
        <v>create table db_custscience_interns.col_14_db_venus_ctry_dim_null_value_count_table_stats (col_id int, null_value_count bigint) Row format delimited Fields terminated by '\t' Lines terminated by '\n'  Stored as textfile ;</v>
      </c>
      <c r="BB25" t="s">
        <v>6383</v>
      </c>
      <c r="BE25" s="16" t="str">
        <f t="shared" si="13"/>
        <v xml:space="preserve">insert into table db_custscience_interns.col_14_db_venus_ctry_dim_null_value_count_table_stats select '14' as col_id, count (ctry_key) as null_value_count where LCL_CUR_NAME  IS NULL </v>
      </c>
      <c r="BF25" t="s">
        <v>6384</v>
      </c>
      <c r="BI25" s="16" t="str">
        <f t="shared" si="14"/>
        <v>insert into table db_custscience_interns.SUMMARY_of_db_venus_ctry_dim_null_value_count_table_stats select col_id, null_value_count from db_custscience_interns.col_14_db_venus_ctry_dim_null_value_count_table_stats ;</v>
      </c>
      <c r="BJ25" t="s">
        <v>6385</v>
      </c>
      <c r="BL25" s="212" t="s">
        <v>5309</v>
      </c>
      <c r="BM25" s="212">
        <v>5</v>
      </c>
      <c r="BN25" s="212">
        <v>0</v>
      </c>
      <c r="BP25" s="16" t="str">
        <f t="shared" si="15"/>
        <v>drop table db_custscience_interns.col_14_db_venus_ctry_dim_null_value_count_table_stats ;</v>
      </c>
      <c r="BQ25" t="s">
        <v>6386</v>
      </c>
    </row>
    <row r="26" spans="1:69">
      <c r="A26" t="s">
        <v>6387</v>
      </c>
      <c r="B26" s="16" t="str">
        <f t="shared" si="0"/>
        <v>ctry_tax_type       string                                  </v>
      </c>
      <c r="C26" s="20">
        <f t="shared" si="8"/>
        <v>14</v>
      </c>
      <c r="D26" s="20">
        <f t="shared" si="9"/>
        <v>16</v>
      </c>
      <c r="E26" s="20"/>
      <c r="G26" s="16" t="str">
        <f t="shared" si="1"/>
        <v>CTRY_TAX_TYPE</v>
      </c>
      <c r="H26" s="16" t="str">
        <f t="shared" si="2"/>
        <v>    string                                  </v>
      </c>
      <c r="I26" s="246">
        <v>15</v>
      </c>
      <c r="J26" s="260">
        <f t="shared" si="3"/>
        <v>2</v>
      </c>
      <c r="K26" s="260">
        <f t="shared" si="4"/>
        <v>1</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db_custscience_interns.col_15_db_venus_ctry_dim_distinct_values_table_stats (col_id int, distinct_values bigint) Row format delimited Fields terminated by '\t' Lines terminated by '\n'  Stored as textfile ;</v>
      </c>
      <c r="AJ26" t="s">
        <v>6388</v>
      </c>
      <c r="AM26" s="16" t="str">
        <f t="shared" si="11"/>
        <v>insert into table db_custscience_interns.col_15_db_venus_ctry_dim_distinct_values_table_stats select '15' as col_id, count (distinct CTRY_TAX_TYPE) as distinct_values</v>
      </c>
      <c r="AN26" t="s">
        <v>6389</v>
      </c>
      <c r="AQ26" s="16" t="str">
        <f t="shared" si="6"/>
        <v>insert into table db_custscience_interns.SUMMARY_of_db_venus_ctry_dim_distinct_values_table_stats select col_id, distinct_values from db_custscience_interns.col_15_db_venus_ctry_dim_distinct_values_table_stats ;</v>
      </c>
      <c r="AR26" t="s">
        <v>6390</v>
      </c>
      <c r="AT26" s="212" t="s">
        <v>5636</v>
      </c>
      <c r="AU26" s="212">
        <v>6</v>
      </c>
      <c r="AV26" s="212">
        <v>2</v>
      </c>
      <c r="AX26" s="16" t="str">
        <f t="shared" si="7"/>
        <v>drop table db_custscience_interns.col_15_db_venus_ctry_dim_distinct_values_table_stats;</v>
      </c>
      <c r="AY26" t="s">
        <v>6391</v>
      </c>
      <c r="BA26" s="16" t="str">
        <f t="shared" si="12"/>
        <v>create table db_custscience_interns.col_15_db_venus_ctry_dim_null_value_count_table_stats (col_id int, null_value_count bigint) Row format delimited Fields terminated by '\t' Lines terminated by '\n'  Stored as textfile ;</v>
      </c>
      <c r="BB26" t="s">
        <v>6392</v>
      </c>
      <c r="BE26" s="16" t="str">
        <f t="shared" si="13"/>
        <v xml:space="preserve">insert into table db_custscience_interns.col_15_db_venus_ctry_dim_null_value_count_table_stats select '15' as col_id, count (ctry_key) as null_value_count where CTRY_TAX_TYPE IS NULL </v>
      </c>
      <c r="BF26" t="s">
        <v>6393</v>
      </c>
      <c r="BI26" s="16" t="str">
        <f t="shared" si="14"/>
        <v>insert into table db_custscience_interns.SUMMARY_of_db_venus_ctry_dim_null_value_count_table_stats select col_id, null_value_count from db_custscience_interns.col_15_db_venus_ctry_dim_null_value_count_table_stats ;</v>
      </c>
      <c r="BJ26" t="s">
        <v>6394</v>
      </c>
      <c r="BL26" s="212" t="s">
        <v>5060</v>
      </c>
      <c r="BM26" s="212">
        <v>6</v>
      </c>
      <c r="BN26" s="212">
        <v>0</v>
      </c>
      <c r="BP26" s="16" t="str">
        <f t="shared" si="15"/>
        <v>drop table db_custscience_interns.col_15_db_venus_ctry_dim_null_value_count_table_stats ;</v>
      </c>
      <c r="BQ26" t="s">
        <v>6395</v>
      </c>
    </row>
    <row r="27" spans="1:69">
      <c r="A27" t="s">
        <v>6396</v>
      </c>
      <c r="B27" s="16" t="str">
        <f t="shared" si="0"/>
        <v>prim_cntry_ind      string                                  </v>
      </c>
      <c r="C27" s="20">
        <f t="shared" si="8"/>
        <v>16</v>
      </c>
      <c r="D27" s="20">
        <f t="shared" si="9"/>
        <v>18</v>
      </c>
      <c r="E27" s="20"/>
      <c r="G27" s="16" t="str">
        <f t="shared" si="1"/>
        <v>PRIM_CNTRY_IND </v>
      </c>
      <c r="H27" s="16" t="str">
        <f t="shared" si="2"/>
        <v>  string                                  </v>
      </c>
      <c r="I27" s="246">
        <v>16</v>
      </c>
      <c r="J27" s="260">
        <f t="shared" si="3"/>
        <v>2</v>
      </c>
      <c r="K27" s="260">
        <f t="shared" si="4"/>
        <v>1</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db_custscience_interns.col_16_db_venus_ctry_dim_distinct_values_table_stats (col_id int, distinct_values bigint) Row format delimited Fields terminated by '\t' Lines terminated by '\n'  Stored as textfile ;</v>
      </c>
      <c r="AJ27" t="s">
        <v>6397</v>
      </c>
      <c r="AM27" s="16" t="str">
        <f t="shared" si="11"/>
        <v>insert into table db_custscience_interns.col_16_db_venus_ctry_dim_distinct_values_table_stats select '16' as col_id, count (distinct PRIM_CNTRY_IND ) as distinct_values</v>
      </c>
      <c r="AN27" t="s">
        <v>6398</v>
      </c>
      <c r="AQ27" s="16" t="str">
        <f t="shared" si="6"/>
        <v>insert into table db_custscience_interns.SUMMARY_of_db_venus_ctry_dim_distinct_values_table_stats select col_id, distinct_values from db_custscience_interns.col_16_db_venus_ctry_dim_distinct_values_table_stats ;</v>
      </c>
      <c r="AR27" t="s">
        <v>6399</v>
      </c>
      <c r="AT27" s="212" t="s">
        <v>6004</v>
      </c>
      <c r="AU27" s="212">
        <v>7</v>
      </c>
      <c r="AV27" s="212">
        <v>2</v>
      </c>
      <c r="AX27" s="16" t="str">
        <f t="shared" si="7"/>
        <v>drop table db_custscience_interns.col_16_db_venus_ctry_dim_distinct_values_table_stats;</v>
      </c>
      <c r="AY27" t="s">
        <v>6400</v>
      </c>
      <c r="BA27" s="16" t="str">
        <f t="shared" si="12"/>
        <v>create table db_custscience_interns.col_16_db_venus_ctry_dim_null_value_count_table_stats (col_id int, null_value_count bigint) Row format delimited Fields terminated by '\t' Lines terminated by '\n'  Stored as textfile ;</v>
      </c>
      <c r="BB27" t="s">
        <v>6401</v>
      </c>
      <c r="BE27" s="16" t="str">
        <f t="shared" si="13"/>
        <v xml:space="preserve">insert into table db_custscience_interns.col_16_db_venus_ctry_dim_null_value_count_table_stats select '16' as col_id, count (ctry_key) as null_value_count where PRIM_CNTRY_IND  IS NULL </v>
      </c>
      <c r="BF27" t="s">
        <v>6402</v>
      </c>
      <c r="BI27" s="16" t="str">
        <f t="shared" si="14"/>
        <v>insert into table db_custscience_interns.SUMMARY_of_db_venus_ctry_dim_null_value_count_table_stats select col_id, null_value_count from db_custscience_interns.col_16_db_venus_ctry_dim_null_value_count_table_stats ;</v>
      </c>
      <c r="BJ27" t="s">
        <v>6403</v>
      </c>
      <c r="BL27" s="212" t="s">
        <v>5331</v>
      </c>
      <c r="BM27" s="212">
        <v>7</v>
      </c>
      <c r="BN27" s="212">
        <v>0</v>
      </c>
      <c r="BP27" s="16" t="str">
        <f t="shared" si="15"/>
        <v>drop table db_custscience_interns.col_16_db_venus_ctry_dim_null_value_count_table_stats ;</v>
      </c>
      <c r="BQ27" t="s">
        <v>6404</v>
      </c>
    </row>
    <row r="28" spans="1:69">
      <c r="A28" t="s">
        <v>6405</v>
      </c>
      <c r="B28" s="16" t="str">
        <f t="shared" si="0"/>
        <v>mrkt_key            int                                     </v>
      </c>
      <c r="C28" s="20">
        <f t="shared" si="8"/>
        <v>10</v>
      </c>
      <c r="D28" s="20">
        <f t="shared" si="9"/>
        <v>12</v>
      </c>
      <c r="E28" s="20"/>
      <c r="G28" s="16" t="str">
        <f t="shared" si="1"/>
        <v>MRKT_KEY </v>
      </c>
      <c r="H28" s="16" t="str">
        <f t="shared" si="2"/>
        <v>        int                                     </v>
      </c>
      <c r="I28" s="246">
        <v>17</v>
      </c>
      <c r="J28" s="260">
        <f t="shared" si="3"/>
        <v>5</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db_custscience_interns.col_17_db_venus_ctry_dim_distinct_values_table_stats (col_id int, distinct_values bigint) Row format delimited Fields terminated by '\t' Lines terminated by '\n'  Stored as textfile ;</v>
      </c>
      <c r="AJ28" t="s">
        <v>6406</v>
      </c>
      <c r="AM28" s="16" t="str">
        <f t="shared" si="11"/>
        <v>insert into table db_custscience_interns.col_17_db_venus_ctry_dim_distinct_values_table_stats select '17' as col_id, count (distinct MRKT_KEY ) as distinct_values</v>
      </c>
      <c r="AN28" t="s">
        <v>6407</v>
      </c>
      <c r="AQ28" s="16" t="str">
        <f t="shared" si="6"/>
        <v>insert into table db_custscience_interns.SUMMARY_of_db_venus_ctry_dim_distinct_values_table_stats select col_id, distinct_values from db_custscience_interns.col_17_db_venus_ctry_dim_distinct_values_table_stats ;</v>
      </c>
      <c r="AR28" t="s">
        <v>6408</v>
      </c>
      <c r="AT28" s="212" t="s">
        <v>6409</v>
      </c>
      <c r="AU28" s="212">
        <v>8</v>
      </c>
      <c r="AV28" s="212">
        <v>2</v>
      </c>
      <c r="AX28" s="16" t="str">
        <f t="shared" si="7"/>
        <v>drop table db_custscience_interns.col_17_db_venus_ctry_dim_distinct_values_table_stats;</v>
      </c>
      <c r="AY28" t="s">
        <v>6410</v>
      </c>
      <c r="BA28" s="16" t="str">
        <f t="shared" si="12"/>
        <v>create table db_custscience_interns.col_17_db_venus_ctry_dim_null_value_count_table_stats (col_id int, null_value_count bigint) Row format delimited Fields terminated by '\t' Lines terminated by '\n'  Stored as textfile ;</v>
      </c>
      <c r="BB28" t="s">
        <v>6411</v>
      </c>
      <c r="BE28" s="16" t="str">
        <f t="shared" si="13"/>
        <v xml:space="preserve">insert into table db_custscience_interns.col_17_db_venus_ctry_dim_null_value_count_table_stats select '17' as col_id, count (ctry_key) as null_value_count where MRKT_KEY  IS NULL </v>
      </c>
      <c r="BF28" t="s">
        <v>6412</v>
      </c>
      <c r="BI28" s="16" t="str">
        <f t="shared" si="14"/>
        <v>insert into table db_custscience_interns.SUMMARY_of_db_venus_ctry_dim_null_value_count_table_stats select col_id, null_value_count from db_custscience_interns.col_17_db_venus_ctry_dim_null_value_count_table_stats ;</v>
      </c>
      <c r="BJ28" t="s">
        <v>6413</v>
      </c>
      <c r="BL28" s="212" t="s">
        <v>5341</v>
      </c>
      <c r="BM28" s="212">
        <v>8</v>
      </c>
      <c r="BN28" s="212">
        <v>0</v>
      </c>
      <c r="BP28" s="16" t="str">
        <f t="shared" si="15"/>
        <v>drop table db_custscience_interns.col_17_db_venus_ctry_dim_null_value_count_table_stats ;</v>
      </c>
      <c r="BQ28" t="s">
        <v>6414</v>
      </c>
    </row>
    <row r="29" spans="1:69">
      <c r="A29" t="s">
        <v>5188</v>
      </c>
      <c r="B29" s="16" t="str">
        <f t="shared" si="0"/>
        <v>crt_tmst            string                                  </v>
      </c>
      <c r="C29" s="20">
        <f t="shared" si="8"/>
        <v>10</v>
      </c>
      <c r="D29" s="20">
        <f t="shared" si="9"/>
        <v>12</v>
      </c>
      <c r="E29" s="20"/>
      <c r="G29" s="16" t="str">
        <f t="shared" si="1"/>
        <v>CRT_TMST </v>
      </c>
      <c r="H29" s="16" t="str">
        <f t="shared" si="2"/>
        <v>        string                                  </v>
      </c>
      <c r="I29" s="246">
        <v>18</v>
      </c>
      <c r="J29" s="260">
        <f t="shared" si="3"/>
        <v>1</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db_custscience_interns.col_18_db_venus_ctry_dim_distinct_values_table_stats (col_id int, distinct_values bigint) Row format delimited Fields terminated by '\t' Lines terminated by '\n'  Stored as textfile ;</v>
      </c>
      <c r="AJ29" t="s">
        <v>6415</v>
      </c>
      <c r="AM29" s="16" t="str">
        <f t="shared" si="11"/>
        <v>insert into table db_custscience_interns.col_18_db_venus_ctry_dim_distinct_values_table_stats select '18' as col_id, count (distinct CRT_TMST ) as distinct_values</v>
      </c>
      <c r="AN29" t="s">
        <v>6416</v>
      </c>
      <c r="AQ29" s="16" t="str">
        <f t="shared" si="6"/>
        <v>insert into table db_custscience_interns.SUMMARY_of_db_venus_ctry_dim_distinct_values_table_stats select col_id, distinct_values from db_custscience_interns.col_18_db_venus_ctry_dim_distinct_values_table_stats ;</v>
      </c>
      <c r="AR29" t="s">
        <v>6417</v>
      </c>
      <c r="AT29" s="212" t="s">
        <v>6418</v>
      </c>
      <c r="AU29" s="212">
        <v>9</v>
      </c>
      <c r="AV29" s="212">
        <v>5</v>
      </c>
      <c r="AX29" s="16" t="str">
        <f t="shared" si="7"/>
        <v>drop table db_custscience_interns.col_18_db_venus_ctry_dim_distinct_values_table_stats;</v>
      </c>
      <c r="AY29" t="s">
        <v>6419</v>
      </c>
      <c r="BA29" s="16" t="str">
        <f t="shared" si="12"/>
        <v>create table db_custscience_interns.col_18_db_venus_ctry_dim_null_value_count_table_stats (col_id int, null_value_count bigint) Row format delimited Fields terminated by '\t' Lines terminated by '\n'  Stored as textfile ;</v>
      </c>
      <c r="BB29" t="s">
        <v>6420</v>
      </c>
      <c r="BE29" s="16" t="str">
        <f t="shared" si="13"/>
        <v xml:space="preserve">insert into table db_custscience_interns.col_18_db_venus_ctry_dim_null_value_count_table_stats select '18' as col_id, count (ctry_key) as null_value_count where CRT_TMST  IS NULL </v>
      </c>
      <c r="BF29" t="s">
        <v>6421</v>
      </c>
      <c r="BI29" s="16" t="str">
        <f t="shared" si="14"/>
        <v>insert into table db_custscience_interns.SUMMARY_of_db_venus_ctry_dim_null_value_count_table_stats select col_id, null_value_count from db_custscience_interns.col_18_db_venus_ctry_dim_null_value_count_table_stats ;</v>
      </c>
      <c r="BJ29" t="s">
        <v>6422</v>
      </c>
      <c r="BL29" s="212" t="s">
        <v>5351</v>
      </c>
      <c r="BM29" s="212">
        <v>9</v>
      </c>
      <c r="BN29" s="212">
        <v>0</v>
      </c>
      <c r="BP29" s="16" t="str">
        <f t="shared" si="15"/>
        <v>drop table db_custscience_interns.col_18_db_venus_ctry_dim_null_value_count_table_stats ;</v>
      </c>
      <c r="BQ29" t="s">
        <v>6423</v>
      </c>
    </row>
    <row r="30" spans="1:69">
      <c r="A30" t="s">
        <v>5353</v>
      </c>
      <c r="B30" s="16" t="str">
        <f t="shared" si="0"/>
        <v>updt_tmst           string    </v>
      </c>
      <c r="C30" s="20">
        <f t="shared" si="8"/>
        <v>10</v>
      </c>
      <c r="D30" s="20">
        <f t="shared" si="9"/>
        <v>12</v>
      </c>
      <c r="E30" s="20"/>
      <c r="G30" s="16" t="str">
        <f t="shared" si="1"/>
        <v>UPDT_TMST</v>
      </c>
      <c r="H30" s="16" t="str">
        <f t="shared" si="2"/>
        <v>        string    </v>
      </c>
      <c r="I30" s="246">
        <v>19</v>
      </c>
      <c r="J30" s="260">
        <f t="shared" si="3"/>
        <v>1</v>
      </c>
      <c r="K30" s="260">
        <f t="shared" si="4"/>
        <v>0</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db_custscience_interns.col_19_db_venus_ctry_dim_distinct_values_table_stats (col_id int, distinct_values bigint) Row format delimited Fields terminated by '\t' Lines terminated by '\n'  Stored as textfile ;</v>
      </c>
      <c r="AJ30" t="s">
        <v>6424</v>
      </c>
      <c r="AM30" s="16" t="str">
        <f t="shared" si="11"/>
        <v>insert into table db_custscience_interns.col_19_db_venus_ctry_dim_distinct_values_table_stats select '19' as col_id, count (distinct UPDT_TMST) as distinct_values</v>
      </c>
      <c r="AN30" t="s">
        <v>6425</v>
      </c>
      <c r="AQ30" s="16" t="str">
        <f t="shared" si="6"/>
        <v>insert into table db_custscience_interns.SUMMARY_of_db_venus_ctry_dim_distinct_values_table_stats select col_id, distinct_values from db_custscience_interns.col_19_db_venus_ctry_dim_distinct_values_table_stats ;</v>
      </c>
      <c r="AR30" t="s">
        <v>6426</v>
      </c>
      <c r="AT30" s="212" t="s">
        <v>5193</v>
      </c>
      <c r="AU30" s="212">
        <v>10</v>
      </c>
      <c r="AV30" s="212">
        <v>4</v>
      </c>
      <c r="AX30" s="16" t="str">
        <f t="shared" si="7"/>
        <v>drop table db_custscience_interns.col_19_db_venus_ctry_dim_distinct_values_table_stats;</v>
      </c>
      <c r="AY30" t="s">
        <v>6427</v>
      </c>
      <c r="BA30" s="16" t="str">
        <f t="shared" si="12"/>
        <v>create table db_custscience_interns.col_19_db_venus_ctry_dim_null_value_count_table_stats (col_id int, null_value_count bigint) Row format delimited Fields terminated by '\t' Lines terminated by '\n'  Stored as textfile ;</v>
      </c>
      <c r="BB30" t="s">
        <v>6428</v>
      </c>
      <c r="BE30" s="16" t="str">
        <f t="shared" si="13"/>
        <v xml:space="preserve">insert into table db_custscience_interns.col_19_db_venus_ctry_dim_null_value_count_table_stats select '19' as col_id, count (ctry_key) as null_value_count where UPDT_TMST IS NULL </v>
      </c>
      <c r="BF30" t="s">
        <v>6429</v>
      </c>
      <c r="BI30" s="16" t="str">
        <f t="shared" si="14"/>
        <v>insert into table db_custscience_interns.SUMMARY_of_db_venus_ctry_dim_null_value_count_table_stats select col_id, null_value_count from db_custscience_interns.col_19_db_venus_ctry_dim_null_value_count_table_stats ;</v>
      </c>
      <c r="BJ30" t="s">
        <v>6430</v>
      </c>
      <c r="BL30" s="212" t="s">
        <v>5419</v>
      </c>
      <c r="BM30" s="212">
        <v>10</v>
      </c>
      <c r="BN30" s="212">
        <v>1</v>
      </c>
      <c r="BP30" s="16" t="str">
        <f t="shared" si="15"/>
        <v>drop table db_custscience_interns.col_19_db_venus_ctry_dim_null_value_count_table_stats ;</v>
      </c>
      <c r="BQ30" t="s">
        <v>6431</v>
      </c>
    </row>
    <row r="31" spans="1:69">
      <c r="AN31" t="s">
        <v>4089</v>
      </c>
      <c r="BF31" t="s">
        <v>4089</v>
      </c>
    </row>
    <row r="32" spans="1:69" ht="409.5">
      <c r="A32" s="262" t="s">
        <v>6432</v>
      </c>
    </row>
    <row r="33" spans="1:1">
      <c r="A33" s="263" t="s">
        <v>6433</v>
      </c>
    </row>
  </sheetData>
  <mergeCells count="5">
    <mergeCell ref="G1:J1"/>
    <mergeCell ref="H3:L3"/>
    <mergeCell ref="H4:L4"/>
    <mergeCell ref="H5:L5"/>
    <mergeCell ref="H6:L6"/>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9"/>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CUR_XCHG_RATE_DIM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db_venus.cur_xchg_rate_dim acquisition_date = "22-APR-17" limit 10000;'&gt;db_venus.cur_xchg_rate_dim_10k_sample.txt;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6434</v>
      </c>
    </row>
    <row r="5" spans="1:73">
      <c r="B5" s="9"/>
      <c r="G5" s="3" t="s">
        <v>89</v>
      </c>
      <c r="H5" s="474" t="str">
        <f>RIGHT(H6,(LEN(H6)-(FIND(".",H6))))</f>
        <v>cur_xchg_rate_dim</v>
      </c>
      <c r="I5" s="474" t="e">
        <f>RIGHT(I6,(LEN(I6)-(FIND(".",I6))))</f>
        <v>#VALUE!</v>
      </c>
      <c r="J5" s="474" t="e">
        <f>RIGHT(J6,(LEN(J6)-(FIND(".",J6))))</f>
        <v>#VALUE!</v>
      </c>
      <c r="K5" s="474"/>
      <c r="L5" s="474" t="e">
        <f>RIGHT(L6,(LEN(L6)-(FIND(".",L6))))</f>
        <v>#VALUE!</v>
      </c>
      <c r="M5" s="219"/>
      <c r="AM5" s="60"/>
      <c r="BE5" s="60"/>
    </row>
    <row r="6" spans="1:73">
      <c r="G6" s="3" t="s">
        <v>90</v>
      </c>
      <c r="H6" s="476" t="s">
        <v>4472</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db_custscience_interns.SUMMARY_of_db_venus_cur_xchg_rate_dim_distinct_values_table_stats;</v>
      </c>
      <c r="BL8" s="209" t="str">
        <f>"select * from db_custscience_interns.SUMMARY_of_"&amp;$H$4&amp;"_"&amp;$H$5&amp;"_null_value_count_table_stats ;"</f>
        <v>select * from db_custscience_interns.SUMMARY_of_db_venus_cur_xchg_rate_dim_null_value_count_table_stats ;</v>
      </c>
    </row>
    <row r="9" spans="1:73">
      <c r="A9" t="s">
        <v>6435</v>
      </c>
      <c r="G9" s="15" t="s">
        <v>93</v>
      </c>
      <c r="H9" s="16"/>
      <c r="I9" s="16"/>
      <c r="J9" s="4"/>
      <c r="K9" s="4"/>
      <c r="AT9" t="s">
        <v>6436</v>
      </c>
      <c r="BL9" t="s">
        <v>6437</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db_venus.cur_xchg_rate_dim</v>
      </c>
      <c r="AN11" s="205" t="s">
        <v>6438</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db_custscience_interns.SUMMARY_of_db_venus_cur_xchg_rate_dim_distinct_values_table_stats (col_id int, distinct_values bigint) Row format delimited Fields terminated by '\t' Lines terminated by '\n'  Stored as textfile ;</v>
      </c>
      <c r="AR11" s="205" t="s">
        <v>6439</v>
      </c>
      <c r="BE11" s="209" t="str">
        <f>"from "&amp;$H$6</f>
        <v>from db_venus.cur_xchg_rate_dim</v>
      </c>
      <c r="BF11" s="32" t="s">
        <v>6438</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db_custscience_interns.SUMMARY_of_db_venus_cur_xchg_rate_dim_null_value_count_table_stats (col_id int, null_value_count bigint) Row format delimited Fields terminated by '\t' Lines terminated by '\n'  Stored as textfile ;</v>
      </c>
      <c r="BJ11" s="32" t="s">
        <v>6440</v>
      </c>
      <c r="BL11" s="212" t="s">
        <v>2</v>
      </c>
    </row>
    <row r="12" spans="1:73">
      <c r="A12" t="s">
        <v>6441</v>
      </c>
      <c r="B12" s="16" t="str">
        <f t="shared" ref="B12:B26" si="0">TRIM(A12)</f>
        <v>xchg_rate_key       int                                     </v>
      </c>
      <c r="C12" s="20">
        <f>SEARCH(" ",B12)</f>
        <v>14</v>
      </c>
      <c r="D12" s="20">
        <f>IFERROR(SEARCH(" ",B12,C12+1),0)</f>
        <v>16</v>
      </c>
      <c r="E12" s="20">
        <f>LEN(B12)</f>
        <v>60</v>
      </c>
      <c r="F12" s="20"/>
      <c r="G12" s="16" t="str">
        <f t="shared" ref="G12:G26" si="1">UPPER(LEFT(B12,C12-1))</f>
        <v>XCHG_RATE_KEY</v>
      </c>
      <c r="H12" s="16" t="str">
        <f t="shared" ref="H12:H26" si="2">TRIM(RIGHT(A12,LEN(A12) - (C12+1)))</f>
        <v>    int                                     </v>
      </c>
      <c r="I12" s="246">
        <v>1</v>
      </c>
      <c r="J12" s="260">
        <f t="shared" ref="J12:J26" si="3">VLOOKUP($I12,$AU:$AV,2,FALSE)</f>
        <v>128</v>
      </c>
      <c r="K12" s="260">
        <f t="shared" ref="K12:K26"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6" si="5">"create table db_custscience_interns."&amp;$AH12&amp;"_"&amp;$H$4&amp;"_"&amp;$H$5&amp;"_distinct_values_table_stats (col_id int, distinct_values bigint) Row format delimited Fields terminated by '\t' Lines terminated by '\n'  Stored as textfile ;"</f>
        <v>create table db_custscience_interns.col_1_db_venus_cur_xchg_rate_dim_distinct_values_table_stats (col_id int, distinct_values bigint) Row format delimited Fields terminated by '\t' Lines terminated by '\n'  Stored as textfile ;</v>
      </c>
      <c r="AJ12" t="s">
        <v>6442</v>
      </c>
      <c r="AM12" s="16" t="str">
        <f>"insert into table "&amp;"db_custscience_interns."&amp;$AH12&amp;"_"&amp;$H$4&amp;"_"&amp;$H$5&amp;"_distinct_values_table_stats select "&amp;"'"&amp;$I12&amp;"'"&amp;" as col_id, count (distinct "&amp;$G12&amp;") as distinct_values"</f>
        <v>insert into table db_custscience_interns.col_1_db_venus_cur_xchg_rate_dim_distinct_values_table_stats select '1' as col_id, count (distinct XCHG_RATE_KEY) as distinct_values</v>
      </c>
      <c r="AN12" t="s">
        <v>6443</v>
      </c>
      <c r="AQ12" s="16" t="str">
        <f t="shared" ref="AQ12:AQ26"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db_custscience_interns.SUMMARY_of_db_venus_cur_xchg_rate_dim_distinct_values_table_stats select col_id, distinct_values from db_custscience_interns.col_1_db_venus_cur_xchg_rate_dim_distinct_values_table_stats ;</v>
      </c>
      <c r="AR12" t="s">
        <v>6444</v>
      </c>
      <c r="AT12" s="212" t="s">
        <v>6445</v>
      </c>
      <c r="AU12" s="212">
        <v>1</v>
      </c>
      <c r="AV12" s="212">
        <v>128</v>
      </c>
      <c r="AX12" s="16" t="str">
        <f t="shared" ref="AX12:AX26" si="7">"drop table db_custscience_interns."&amp;$AH12&amp;"_"&amp;$H$4&amp;"_"&amp;$H$5&amp;"_distinct_values_table_stats;"</f>
        <v>drop table db_custscience_interns.col_1_db_venus_cur_xchg_rate_dim_distinct_values_table_stats;</v>
      </c>
      <c r="AY12" t="s">
        <v>6446</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db_custscience_interns.col_1_db_venus_cur_xchg_rate_dim_null_value_count_table_stats (col_id int, null_value_count bigint) Row format delimited Fields terminated by '\t' Lines terminated by '\n'  Stored as textfile ;</v>
      </c>
      <c r="BB12" t="s">
        <v>6447</v>
      </c>
      <c r="BE12" s="16" t="str">
        <f>"insert into table "&amp;"db_custscience_interns."&amp;$AH12&amp;"_"&amp;$H$4&amp;"_"&amp;$H$5&amp;"_null_value_count_table_stats select "&amp;"'"&amp;$I12&amp;"'"&amp;" as col_id, count (xchg_rate_key) as null_value_count where "&amp;$G12&amp;" IS NULL "</f>
        <v xml:space="preserve">insert into table db_custscience_interns.col_1_db_venus_cur_xchg_rate_dim_null_value_count_table_stats select '1' as col_id, count (xchg_rate_key) as null_value_count where XCHG_RATE_KEY IS NULL </v>
      </c>
      <c r="BF12" t="s">
        <v>6448</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db_custscience_interns.SUMMARY_of_db_venus_cur_xchg_rate_dim_null_value_count_table_stats select col_id, null_value_count from db_custscience_interns.col_1_db_venus_cur_xchg_rate_dim_null_value_count_table_stats ;</v>
      </c>
      <c r="BJ12" t="s">
        <v>6449</v>
      </c>
      <c r="BL12" s="212" t="s">
        <v>5214</v>
      </c>
      <c r="BM12" s="212">
        <v>1</v>
      </c>
      <c r="BN12" s="212">
        <v>0</v>
      </c>
      <c r="BP12" s="16" t="str">
        <f>"drop table db_custscience_interns."&amp;$AH12&amp;"_"&amp;$H$4&amp;"_"&amp;$H$5&amp;"_null_value_count_table_stats ;"</f>
        <v>drop table db_custscience_interns.col_1_db_venus_cur_xchg_rate_dim_null_value_count_table_stats ;</v>
      </c>
      <c r="BQ12" t="s">
        <v>6450</v>
      </c>
    </row>
    <row r="13" spans="1:73">
      <c r="A13" t="s">
        <v>6333</v>
      </c>
      <c r="B13" s="16" t="str">
        <f t="shared" si="0"/>
        <v>cur_cd              string                                  </v>
      </c>
      <c r="C13" s="20">
        <f t="shared" ref="C13:C26" si="8">SEARCH(" ",B13)</f>
        <v>8</v>
      </c>
      <c r="D13" s="20">
        <f t="shared" ref="D13:D26" si="9">IFERROR(SEARCH(" ",B13,C13+1),0)</f>
        <v>10</v>
      </c>
      <c r="E13" s="20"/>
      <c r="F13" s="20"/>
      <c r="G13" s="16" t="str">
        <f t="shared" si="1"/>
        <v>CUR_CD </v>
      </c>
      <c r="H13" s="16" t="str">
        <f t="shared" si="2"/>
        <v>          string                                  </v>
      </c>
      <c r="I13" s="246">
        <v>2</v>
      </c>
      <c r="J13" s="260">
        <f t="shared" si="3"/>
        <v>10</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6" si="10">"col_"&amp;I13</f>
        <v>col_2</v>
      </c>
      <c r="AI13" s="196" t="str">
        <f t="shared" si="5"/>
        <v>create table db_custscience_interns.col_2_db_venus_cur_xchg_rate_dim_distinct_values_table_stats (col_id int, distinct_values bigint) Row format delimited Fields terminated by '\t' Lines terminated by '\n'  Stored as textfile ;</v>
      </c>
      <c r="AJ13" t="s">
        <v>6451</v>
      </c>
      <c r="AM13" s="16" t="str">
        <f t="shared" ref="AM13:AM26" si="11">"insert into table "&amp;"db_custscience_interns."&amp;$AH13&amp;"_"&amp;$H$4&amp;"_"&amp;$H$5&amp;"_distinct_values_table_stats select "&amp;"'"&amp;$I13&amp;"'"&amp;" as col_id, count (distinct "&amp;$G13&amp;") as distinct_values"</f>
        <v>insert into table db_custscience_interns.col_2_db_venus_cur_xchg_rate_dim_distinct_values_table_stats select '2' as col_id, count (distinct CUR_CD ) as distinct_values</v>
      </c>
      <c r="AN13" t="s">
        <v>6452</v>
      </c>
      <c r="AQ13" s="16" t="str">
        <f t="shared" si="6"/>
        <v>insert into table db_custscience_interns.SUMMARY_of_db_venus_cur_xchg_rate_dim_distinct_values_table_stats select col_id, distinct_values from db_custscience_interns.col_2_db_venus_cur_xchg_rate_dim_distinct_values_table_stats ;</v>
      </c>
      <c r="AR13" t="s">
        <v>6453</v>
      </c>
      <c r="AT13" s="212" t="s">
        <v>5726</v>
      </c>
      <c r="AU13" s="212">
        <v>2</v>
      </c>
      <c r="AV13" s="212">
        <v>10</v>
      </c>
      <c r="AX13" s="16" t="str">
        <f t="shared" si="7"/>
        <v>drop table db_custscience_interns.col_2_db_venus_cur_xchg_rate_dim_distinct_values_table_stats;</v>
      </c>
      <c r="AY13" t="s">
        <v>6454</v>
      </c>
      <c r="BA13" s="16" t="str">
        <f t="shared" ref="BA13:BA26" si="12">"create table db_custscience_interns."&amp;$AH13&amp;"_"&amp;$H$4&amp;"_"&amp;$H$5&amp;"_null_value_count_table_stats (col_id int, null_value_count bigint) Row format delimited Fields terminated by '\t' Lines terminated by '\n'  Stored as textfile ;"</f>
        <v>create table db_custscience_interns.col_2_db_venus_cur_xchg_rate_dim_null_value_count_table_stats (col_id int, null_value_count bigint) Row format delimited Fields terminated by '\t' Lines terminated by '\n'  Stored as textfile ;</v>
      </c>
      <c r="BB13" t="s">
        <v>6455</v>
      </c>
      <c r="BE13" s="16" t="str">
        <f t="shared" ref="BE13:BE26" si="13">"insert into table "&amp;"db_custscience_interns."&amp;$AH13&amp;"_"&amp;$H$4&amp;"_"&amp;$H$5&amp;"_null_value_count_table_stats select "&amp;"'"&amp;$I13&amp;"'"&amp;" as col_id, count (xchg_rate_key) as null_value_count where "&amp;$G13&amp;" IS NULL "</f>
        <v xml:space="preserve">insert into table db_custscience_interns.col_2_db_venus_cur_xchg_rate_dim_null_value_count_table_stats select '2' as col_id, count (xchg_rate_key) as null_value_count where CUR_CD  IS NULL </v>
      </c>
      <c r="BF13" t="s">
        <v>6456</v>
      </c>
      <c r="BI13" s="16" t="str">
        <f t="shared" ref="BI13:BI26"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db_custscience_interns.SUMMARY_of_db_venus_cur_xchg_rate_dim_null_value_count_table_stats select col_id, null_value_count from db_custscience_interns.col_2_db_venus_cur_xchg_rate_dim_null_value_count_table_stats ;</v>
      </c>
      <c r="BJ13" t="s">
        <v>6457</v>
      </c>
      <c r="BL13" s="212" t="s">
        <v>5225</v>
      </c>
      <c r="BM13" s="212">
        <v>2</v>
      </c>
      <c r="BN13" s="212">
        <v>0</v>
      </c>
      <c r="BP13" s="16" t="str">
        <f t="shared" ref="BP13:BP26" si="15">"drop table db_custscience_interns."&amp;$AH13&amp;"_"&amp;$H$4&amp;"_"&amp;$H$5&amp;"_null_value_count_table_stats ;"</f>
        <v>drop table db_custscience_interns.col_2_db_venus_cur_xchg_rate_dim_null_value_count_table_stats ;</v>
      </c>
      <c r="BQ13" t="s">
        <v>6458</v>
      </c>
    </row>
    <row r="14" spans="1:73">
      <c r="A14" t="s">
        <v>6343</v>
      </c>
      <c r="B14" s="16" t="str">
        <f t="shared" si="0"/>
        <v>cur_nm              string                                  </v>
      </c>
      <c r="C14" s="20">
        <f t="shared" si="8"/>
        <v>8</v>
      </c>
      <c r="D14" s="20">
        <f t="shared" si="9"/>
        <v>10</v>
      </c>
      <c r="E14" s="20"/>
      <c r="F14" s="20"/>
      <c r="G14" s="16" t="str">
        <f t="shared" si="1"/>
        <v>CUR_NM </v>
      </c>
      <c r="H14" s="16" t="str">
        <f t="shared" si="2"/>
        <v>          string                                  </v>
      </c>
      <c r="I14" s="246">
        <v>3</v>
      </c>
      <c r="J14" s="260">
        <f t="shared" si="3"/>
        <v>11</v>
      </c>
      <c r="K14" s="260">
        <f t="shared" si="4"/>
        <v>6</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db_custscience_interns.col_3_db_venus_cur_xchg_rate_dim_distinct_values_table_stats (col_id int, distinct_values bigint) Row format delimited Fields terminated by '\t' Lines terminated by '\n'  Stored as textfile ;</v>
      </c>
      <c r="AJ14" t="s">
        <v>6459</v>
      </c>
      <c r="AM14" s="16" t="str">
        <f t="shared" si="11"/>
        <v>insert into table db_custscience_interns.col_3_db_venus_cur_xchg_rate_dim_distinct_values_table_stats select '3' as col_id, count (distinct CUR_NM ) as distinct_values</v>
      </c>
      <c r="AN14" t="s">
        <v>6460</v>
      </c>
      <c r="AQ14" s="16" t="str">
        <f t="shared" si="6"/>
        <v>insert into table db_custscience_interns.SUMMARY_of_db_venus_cur_xchg_rate_dim_distinct_values_table_stats select col_id, distinct_values from db_custscience_interns.col_3_db_venus_cur_xchg_rate_dim_distinct_values_table_stats ;</v>
      </c>
      <c r="AR14" t="s">
        <v>6461</v>
      </c>
      <c r="AT14" s="212" t="s">
        <v>5231</v>
      </c>
      <c r="AU14" s="212">
        <v>11</v>
      </c>
      <c r="AV14" s="212">
        <v>5</v>
      </c>
      <c r="AX14" s="16" t="str">
        <f t="shared" si="7"/>
        <v>drop table db_custscience_interns.col_3_db_venus_cur_xchg_rate_dim_distinct_values_table_stats;</v>
      </c>
      <c r="AY14" t="s">
        <v>6462</v>
      </c>
      <c r="BA14" s="16" t="str">
        <f t="shared" si="12"/>
        <v>create table db_custscience_interns.col_3_db_venus_cur_xchg_rate_dim_null_value_count_table_stats (col_id int, null_value_count bigint) Row format delimited Fields terminated by '\t' Lines terminated by '\n'  Stored as textfile ;</v>
      </c>
      <c r="BB14" t="s">
        <v>6463</v>
      </c>
      <c r="BE14" s="16" t="str">
        <f t="shared" si="13"/>
        <v xml:space="preserve">insert into table db_custscience_interns.col_3_db_venus_cur_xchg_rate_dim_null_value_count_table_stats select '3' as col_id, count (xchg_rate_key) as null_value_count where CUR_NM  IS NULL </v>
      </c>
      <c r="BF14" t="s">
        <v>6464</v>
      </c>
      <c r="BI14" s="16" t="str">
        <f t="shared" si="14"/>
        <v>insert into table db_custscience_interns.SUMMARY_of_db_venus_cur_xchg_rate_dim_null_value_count_table_stats select col_id, null_value_count from db_custscience_interns.col_3_db_venus_cur_xchg_rate_dim_null_value_count_table_stats ;</v>
      </c>
      <c r="BJ14" t="s">
        <v>6465</v>
      </c>
      <c r="BL14" s="212" t="s">
        <v>5236</v>
      </c>
      <c r="BM14" s="212">
        <v>11</v>
      </c>
      <c r="BN14" s="212">
        <v>0</v>
      </c>
      <c r="BP14" s="16" t="str">
        <f t="shared" si="15"/>
        <v>drop table db_custscience_interns.col_3_db_venus_cur_xchg_rate_dim_null_value_count_table_stats ;</v>
      </c>
      <c r="BQ14" t="s">
        <v>6466</v>
      </c>
    </row>
    <row r="15" spans="1:73">
      <c r="A15" t="s">
        <v>6467</v>
      </c>
      <c r="B15" s="16" t="str">
        <f t="shared" si="0"/>
        <v>vat                 int                                     </v>
      </c>
      <c r="C15" s="20">
        <f t="shared" si="8"/>
        <v>4</v>
      </c>
      <c r="D15" s="20">
        <f t="shared" si="9"/>
        <v>6</v>
      </c>
      <c r="E15" s="20"/>
      <c r="F15" s="20"/>
      <c r="G15" s="16" t="str">
        <f t="shared" si="1"/>
        <v>VAT</v>
      </c>
      <c r="H15" s="16" t="str">
        <f t="shared" si="2"/>
        <v>              int                                     </v>
      </c>
      <c r="I15" s="246">
        <v>4</v>
      </c>
      <c r="J15" s="260">
        <f t="shared" si="3"/>
        <v>2</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db_custscience_interns.col_4_db_venus_cur_xchg_rate_dim_distinct_values_table_stats (col_id int, distinct_values bigint) Row format delimited Fields terminated by '\t' Lines terminated by '\n'  Stored as textfile ;</v>
      </c>
      <c r="AJ15" t="s">
        <v>6468</v>
      </c>
      <c r="AM15" s="16" t="str">
        <f t="shared" si="11"/>
        <v>insert into table db_custscience_interns.col_4_db_venus_cur_xchg_rate_dim_distinct_values_table_stats select '4' as col_id, count (distinct VAT) as distinct_values</v>
      </c>
      <c r="AN15" t="s">
        <v>6469</v>
      </c>
      <c r="AQ15" s="16" t="str">
        <f t="shared" si="6"/>
        <v>insert into table db_custscience_interns.SUMMARY_of_db_venus_cur_xchg_rate_dim_distinct_values_table_stats select col_id, distinct_values from db_custscience_interns.col_4_db_venus_cur_xchg_rate_dim_distinct_values_table_stats ;</v>
      </c>
      <c r="AR15" t="s">
        <v>6470</v>
      </c>
      <c r="AT15" s="212" t="s">
        <v>6471</v>
      </c>
      <c r="AU15" s="212">
        <v>12</v>
      </c>
      <c r="AV15" s="212">
        <v>3</v>
      </c>
      <c r="AX15" s="16" t="str">
        <f t="shared" si="7"/>
        <v>drop table db_custscience_interns.col_4_db_venus_cur_xchg_rate_dim_distinct_values_table_stats;</v>
      </c>
      <c r="AY15" t="s">
        <v>6472</v>
      </c>
      <c r="BA15" s="16" t="str">
        <f t="shared" si="12"/>
        <v>create table db_custscience_interns.col_4_db_venus_cur_xchg_rate_dim_null_value_count_table_stats (col_id int, null_value_count bigint) Row format delimited Fields terminated by '\t' Lines terminated by '\n'  Stored as textfile ;</v>
      </c>
      <c r="BB15" t="s">
        <v>6473</v>
      </c>
      <c r="BE15" s="16" t="str">
        <f t="shared" si="13"/>
        <v xml:space="preserve">insert into table db_custscience_interns.col_4_db_venus_cur_xchg_rate_dim_null_value_count_table_stats select '4' as col_id, count (xchg_rate_key) as null_value_count where VAT IS NULL </v>
      </c>
      <c r="BF15" t="s">
        <v>6474</v>
      </c>
      <c r="BI15" s="16" t="str">
        <f t="shared" si="14"/>
        <v>insert into table db_custscience_interns.SUMMARY_of_db_venus_cur_xchg_rate_dim_null_value_count_table_stats select col_id, null_value_count from db_custscience_interns.col_4_db_venus_cur_xchg_rate_dim_null_value_count_table_stats ;</v>
      </c>
      <c r="BJ15" t="s">
        <v>6475</v>
      </c>
      <c r="BL15" s="212" t="s">
        <v>4598</v>
      </c>
      <c r="BM15" s="212">
        <v>12</v>
      </c>
      <c r="BN15" s="212">
        <v>0</v>
      </c>
      <c r="BP15" s="16" t="str">
        <f t="shared" si="15"/>
        <v>drop table db_custscience_interns.col_4_db_venus_cur_xchg_rate_dim_null_value_count_table_stats ;</v>
      </c>
      <c r="BQ15" t="s">
        <v>6476</v>
      </c>
    </row>
    <row r="16" spans="1:73">
      <c r="A16" t="s">
        <v>6477</v>
      </c>
      <c r="B16" s="16" t="str">
        <f t="shared" si="0"/>
        <v>rate_typ            string                                  </v>
      </c>
      <c r="C16" s="20">
        <f t="shared" si="8"/>
        <v>10</v>
      </c>
      <c r="D16" s="20">
        <f t="shared" si="9"/>
        <v>12</v>
      </c>
      <c r="E16" s="20"/>
      <c r="F16" s="20"/>
      <c r="G16" s="16" t="str">
        <f t="shared" si="1"/>
        <v>RATE_TYP </v>
      </c>
      <c r="H16" s="16" t="str">
        <f t="shared" si="2"/>
        <v>        string                                  </v>
      </c>
      <c r="I16" s="246">
        <v>5</v>
      </c>
      <c r="J16" s="260">
        <f t="shared" si="3"/>
        <v>2</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db_custscience_interns.col_5_db_venus_cur_xchg_rate_dim_distinct_values_table_stats (col_id int, distinct_values bigint) Row format delimited Fields terminated by '\t' Lines terminated by '\n'  Stored as textfile ;</v>
      </c>
      <c r="AJ16" t="s">
        <v>6478</v>
      </c>
      <c r="AM16" s="16" t="str">
        <f t="shared" si="11"/>
        <v>insert into table db_custscience_interns.col_5_db_venus_cur_xchg_rate_dim_distinct_values_table_stats select '5' as col_id, count (distinct RATE_TYP ) as distinct_values</v>
      </c>
      <c r="AN16" t="s">
        <v>6479</v>
      </c>
      <c r="AQ16" s="16" t="str">
        <f t="shared" si="6"/>
        <v>insert into table db_custscience_interns.SUMMARY_of_db_venus_cur_xchg_rate_dim_distinct_values_table_stats select col_id, distinct_values from db_custscience_interns.col_5_db_venus_cur_xchg_rate_dim_distinct_values_table_stats ;</v>
      </c>
      <c r="AR16" t="s">
        <v>6480</v>
      </c>
      <c r="AT16" s="212" t="s">
        <v>6481</v>
      </c>
      <c r="AU16" s="212">
        <v>13</v>
      </c>
      <c r="AV16" s="212">
        <v>5</v>
      </c>
      <c r="AX16" s="16" t="str">
        <f t="shared" si="7"/>
        <v>drop table db_custscience_interns.col_5_db_venus_cur_xchg_rate_dim_distinct_values_table_stats;</v>
      </c>
      <c r="AY16" t="s">
        <v>6482</v>
      </c>
      <c r="BA16" s="16" t="str">
        <f t="shared" si="12"/>
        <v>create table db_custscience_interns.col_5_db_venus_cur_xchg_rate_dim_null_value_count_table_stats (col_id int, null_value_count bigint) Row format delimited Fields terminated by '\t' Lines terminated by '\n'  Stored as textfile ;</v>
      </c>
      <c r="BB16" t="s">
        <v>6483</v>
      </c>
      <c r="BE16" s="16" t="str">
        <f t="shared" si="13"/>
        <v xml:space="preserve">insert into table db_custscience_interns.col_5_db_venus_cur_xchg_rate_dim_null_value_count_table_stats select '5' as col_id, count (xchg_rate_key) as null_value_count where RATE_TYP  IS NULL </v>
      </c>
      <c r="BF16" t="s">
        <v>6484</v>
      </c>
      <c r="BI16" s="16" t="str">
        <f t="shared" si="14"/>
        <v>insert into table db_custscience_interns.SUMMARY_of_db_venus_cur_xchg_rate_dim_null_value_count_table_stats select col_id, null_value_count from db_custscience_interns.col_5_db_venus_cur_xchg_rate_dim_null_value_count_table_stats ;</v>
      </c>
      <c r="BJ16" t="s">
        <v>6485</v>
      </c>
      <c r="BL16" s="212" t="s">
        <v>5257</v>
      </c>
      <c r="BM16" s="212">
        <v>13</v>
      </c>
      <c r="BN16" s="212">
        <v>0</v>
      </c>
      <c r="BP16" s="16" t="str">
        <f t="shared" si="15"/>
        <v>drop table db_custscience_interns.col_5_db_venus_cur_xchg_rate_dim_null_value_count_table_stats ;</v>
      </c>
      <c r="BQ16" t="s">
        <v>6486</v>
      </c>
    </row>
    <row r="17" spans="1:69">
      <c r="A17" t="s">
        <v>6487</v>
      </c>
      <c r="B17" s="16" t="str">
        <f t="shared" si="0"/>
        <v>season              string                                  </v>
      </c>
      <c r="C17" s="20">
        <f t="shared" si="8"/>
        <v>8</v>
      </c>
      <c r="D17" s="20">
        <f t="shared" si="9"/>
        <v>10</v>
      </c>
      <c r="E17" s="20"/>
      <c r="F17" s="20"/>
      <c r="G17" s="16" t="str">
        <f t="shared" si="1"/>
        <v>SEASON </v>
      </c>
      <c r="H17" s="16" t="str">
        <f t="shared" si="2"/>
        <v>          string                                  </v>
      </c>
      <c r="I17" s="246">
        <v>6</v>
      </c>
      <c r="J17" s="260">
        <f t="shared" si="3"/>
        <v>5</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db_custscience_interns.col_6_db_venus_cur_xchg_rate_dim_distinct_values_table_stats (col_id int, distinct_values bigint) Row format delimited Fields terminated by '\t' Lines terminated by '\n'  Stored as textfile ;</v>
      </c>
      <c r="AJ17" t="s">
        <v>6488</v>
      </c>
      <c r="AM17" s="16" t="str">
        <f t="shared" si="11"/>
        <v>insert into table db_custscience_interns.col_6_db_venus_cur_xchg_rate_dim_distinct_values_table_stats select '6' as col_id, count (distinct SEASON ) as distinct_values</v>
      </c>
      <c r="AN17" t="s">
        <v>6489</v>
      </c>
      <c r="AQ17" s="16" t="str">
        <f t="shared" si="6"/>
        <v>insert into table db_custscience_interns.SUMMARY_of_db_venus_cur_xchg_rate_dim_distinct_values_table_stats select col_id, distinct_values from db_custscience_interns.col_6_db_venus_cur_xchg_rate_dim_distinct_values_table_stats ;</v>
      </c>
      <c r="AR17" t="s">
        <v>6490</v>
      </c>
      <c r="AT17" s="212" t="s">
        <v>6313</v>
      </c>
      <c r="AU17" s="212">
        <v>14</v>
      </c>
      <c r="AV17" s="212">
        <v>1</v>
      </c>
      <c r="AX17" s="16" t="str">
        <f t="shared" si="7"/>
        <v>drop table db_custscience_interns.col_6_db_venus_cur_xchg_rate_dim_distinct_values_table_stats;</v>
      </c>
      <c r="AY17" t="s">
        <v>6491</v>
      </c>
      <c r="BA17" s="16" t="str">
        <f t="shared" si="12"/>
        <v>create table db_custscience_interns.col_6_db_venus_cur_xchg_rate_dim_null_value_count_table_stats (col_id int, null_value_count bigint) Row format delimited Fields terminated by '\t' Lines terminated by '\n'  Stored as textfile ;</v>
      </c>
      <c r="BB17" t="s">
        <v>6492</v>
      </c>
      <c r="BE17" s="16" t="str">
        <f t="shared" si="13"/>
        <v xml:space="preserve">insert into table db_custscience_interns.col_6_db_venus_cur_xchg_rate_dim_null_value_count_table_stats select '6' as col_id, count (xchg_rate_key) as null_value_count where SEASON  IS NULL </v>
      </c>
      <c r="BF17" t="s">
        <v>6493</v>
      </c>
      <c r="BI17" s="16" t="str">
        <f t="shared" si="14"/>
        <v>insert into table db_custscience_interns.SUMMARY_of_db_venus_cur_xchg_rate_dim_null_value_count_table_stats select col_id, null_value_count from db_custscience_interns.col_6_db_venus_cur_xchg_rate_dim_null_value_count_table_stats ;</v>
      </c>
      <c r="BJ17" t="s">
        <v>6494</v>
      </c>
      <c r="BL17" s="212" t="s">
        <v>5268</v>
      </c>
      <c r="BM17" s="212">
        <v>14</v>
      </c>
      <c r="BN17" s="212">
        <v>0</v>
      </c>
      <c r="BP17" s="16" t="str">
        <f t="shared" si="15"/>
        <v>drop table db_custscience_interns.col_6_db_venus_cur_xchg_rate_dim_null_value_count_table_stats ;</v>
      </c>
      <c r="BQ17" t="s">
        <v>6495</v>
      </c>
    </row>
    <row r="18" spans="1:69">
      <c r="A18" t="s">
        <v>6496</v>
      </c>
      <c r="B18" s="16" t="str">
        <f t="shared" si="0"/>
        <v>local_to_usd        double                                  </v>
      </c>
      <c r="C18" s="20">
        <f t="shared" si="8"/>
        <v>14</v>
      </c>
      <c r="D18" s="20">
        <f t="shared" si="9"/>
        <v>16</v>
      </c>
      <c r="E18" s="20"/>
      <c r="F18" s="20"/>
      <c r="G18" s="16" t="str">
        <f t="shared" si="1"/>
        <v>LOCAL_TO_USD </v>
      </c>
      <c r="H18" s="16" t="str">
        <f t="shared" si="2"/>
        <v>    double                                  </v>
      </c>
      <c r="I18" s="246">
        <v>7</v>
      </c>
      <c r="J18" s="260">
        <f t="shared" si="3"/>
        <v>89</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db_custscience_interns.col_7_db_venus_cur_xchg_rate_dim_distinct_values_table_stats (col_id int, distinct_values bigint) Row format delimited Fields terminated by '\t' Lines terminated by '\n'  Stored as textfile ;</v>
      </c>
      <c r="AJ18" t="s">
        <v>6497</v>
      </c>
      <c r="AM18" s="16" t="str">
        <f t="shared" si="11"/>
        <v>insert into table db_custscience_interns.col_7_db_venus_cur_xchg_rate_dim_distinct_values_table_stats select '7' as col_id, count (distinct LOCAL_TO_USD ) as distinct_values</v>
      </c>
      <c r="AN18" t="s">
        <v>6498</v>
      </c>
      <c r="AQ18" s="16" t="str">
        <f t="shared" si="6"/>
        <v>insert into table db_custscience_interns.SUMMARY_of_db_venus_cur_xchg_rate_dim_distinct_values_table_stats select col_id, distinct_values from db_custscience_interns.col_7_db_venus_cur_xchg_rate_dim_distinct_values_table_stats ;</v>
      </c>
      <c r="AR18" t="s">
        <v>6499</v>
      </c>
      <c r="AT18" s="212" t="s">
        <v>4626</v>
      </c>
      <c r="AU18" s="212">
        <v>15</v>
      </c>
      <c r="AV18" s="212">
        <v>1</v>
      </c>
      <c r="AX18" s="16" t="str">
        <f t="shared" si="7"/>
        <v>drop table db_custscience_interns.col_7_db_venus_cur_xchg_rate_dim_distinct_values_table_stats;</v>
      </c>
      <c r="AY18" t="s">
        <v>6500</v>
      </c>
      <c r="BA18" s="16" t="str">
        <f t="shared" si="12"/>
        <v>create table db_custscience_interns.col_7_db_venus_cur_xchg_rate_dim_null_value_count_table_stats (col_id int, null_value_count bigint) Row format delimited Fields terminated by '\t' Lines terminated by '\n'  Stored as textfile ;</v>
      </c>
      <c r="BB18" t="s">
        <v>6501</v>
      </c>
      <c r="BE18" s="16" t="str">
        <f t="shared" si="13"/>
        <v xml:space="preserve">insert into table db_custscience_interns.col_7_db_venus_cur_xchg_rate_dim_null_value_count_table_stats select '7' as col_id, count (xchg_rate_key) as null_value_count where LOCAL_TO_USD  IS NULL </v>
      </c>
      <c r="BF18" t="s">
        <v>6502</v>
      </c>
      <c r="BI18" s="16" t="str">
        <f t="shared" si="14"/>
        <v>insert into table db_custscience_interns.SUMMARY_of_db_venus_cur_xchg_rate_dim_null_value_count_table_stats select col_id, null_value_count from db_custscience_interns.col_7_db_venus_cur_xchg_rate_dim_null_value_count_table_stats ;</v>
      </c>
      <c r="BJ18" t="s">
        <v>6503</v>
      </c>
      <c r="BL18" s="212" t="s">
        <v>4631</v>
      </c>
      <c r="BM18" s="212">
        <v>15</v>
      </c>
      <c r="BN18" s="212">
        <v>0</v>
      </c>
      <c r="BP18" s="16" t="str">
        <f t="shared" si="15"/>
        <v>drop table db_custscience_interns.col_7_db_venus_cur_xchg_rate_dim_null_value_count_table_stats ;</v>
      </c>
      <c r="BQ18" t="s">
        <v>6504</v>
      </c>
    </row>
    <row r="19" spans="1:69">
      <c r="A19" t="s">
        <v>6505</v>
      </c>
      <c r="B19" s="16" t="str">
        <f t="shared" si="0"/>
        <v>usd_to_local        double                                  </v>
      </c>
      <c r="C19" s="20">
        <f t="shared" si="8"/>
        <v>14</v>
      </c>
      <c r="D19" s="20">
        <f t="shared" si="9"/>
        <v>16</v>
      </c>
      <c r="E19" s="20"/>
      <c r="F19" s="20"/>
      <c r="G19" s="16" t="str">
        <f t="shared" si="1"/>
        <v>USD_TO_LOCAL </v>
      </c>
      <c r="H19" s="16" t="str">
        <f t="shared" si="2"/>
        <v>    double                                  </v>
      </c>
      <c r="I19" s="246">
        <v>8</v>
      </c>
      <c r="J19" s="260">
        <f t="shared" si="3"/>
        <v>89</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db_custscience_interns.col_8_db_venus_cur_xchg_rate_dim_distinct_values_table_stats (col_id int, distinct_values bigint) Row format delimited Fields terminated by '\t' Lines terminated by '\n'  Stored as textfile ;</v>
      </c>
      <c r="AJ19" t="s">
        <v>6506</v>
      </c>
      <c r="AM19" s="16" t="str">
        <f t="shared" si="11"/>
        <v>insert into table db_custscience_interns.col_8_db_venus_cur_xchg_rate_dim_distinct_values_table_stats select '8' as col_id, count (distinct USD_TO_LOCAL ) as distinct_values</v>
      </c>
      <c r="AN19" t="s">
        <v>6507</v>
      </c>
      <c r="AQ19" s="16" t="str">
        <f t="shared" si="6"/>
        <v>insert into table db_custscience_interns.SUMMARY_of_db_venus_cur_xchg_rate_dim_distinct_values_table_stats select col_id, distinct_values from db_custscience_interns.col_8_db_venus_cur_xchg_rate_dim_distinct_values_table_stats ;</v>
      </c>
      <c r="AR19" t="s">
        <v>6508</v>
      </c>
      <c r="AT19" s="212" t="s">
        <v>6509</v>
      </c>
      <c r="AU19" s="212">
        <v>3</v>
      </c>
      <c r="AV19" s="212">
        <v>11</v>
      </c>
      <c r="AX19" s="16" t="str">
        <f t="shared" si="7"/>
        <v>drop table db_custscience_interns.col_8_db_venus_cur_xchg_rate_dim_distinct_values_table_stats;</v>
      </c>
      <c r="AY19" t="s">
        <v>6510</v>
      </c>
      <c r="BA19" s="16" t="str">
        <f t="shared" si="12"/>
        <v>create table db_custscience_interns.col_8_db_venus_cur_xchg_rate_dim_null_value_count_table_stats (col_id int, null_value_count bigint) Row format delimited Fields terminated by '\t' Lines terminated by '\n'  Stored as textfile ;</v>
      </c>
      <c r="BB19" t="s">
        <v>6511</v>
      </c>
      <c r="BE19" s="16" t="str">
        <f t="shared" si="13"/>
        <v xml:space="preserve">insert into table db_custscience_interns.col_8_db_venus_cur_xchg_rate_dim_null_value_count_table_stats select '8' as col_id, count (xchg_rate_key) as null_value_count where USD_TO_LOCAL  IS NULL </v>
      </c>
      <c r="BF19" t="s">
        <v>6512</v>
      </c>
      <c r="BI19" s="16" t="str">
        <f t="shared" si="14"/>
        <v>insert into table db_custscience_interns.SUMMARY_of_db_venus_cur_xchg_rate_dim_null_value_count_table_stats select col_id, null_value_count from db_custscience_interns.col_8_db_venus_cur_xchg_rate_dim_null_value_count_table_stats ;</v>
      </c>
      <c r="BJ19" t="s">
        <v>6513</v>
      </c>
      <c r="BL19" s="212" t="s">
        <v>6514</v>
      </c>
      <c r="BM19" s="212">
        <v>3</v>
      </c>
      <c r="BN19" s="212">
        <v>6</v>
      </c>
      <c r="BP19" s="16" t="str">
        <f t="shared" si="15"/>
        <v>drop table db_custscience_interns.col_8_db_venus_cur_xchg_rate_dim_null_value_count_table_stats ;</v>
      </c>
      <c r="BQ19" t="s">
        <v>6515</v>
      </c>
    </row>
    <row r="20" spans="1:69">
      <c r="A20" t="s">
        <v>6516</v>
      </c>
      <c r="B20" s="16" t="str">
        <f t="shared" si="0"/>
        <v>eff_strt_dt         string                                  </v>
      </c>
      <c r="C20" s="20">
        <f t="shared" si="8"/>
        <v>12</v>
      </c>
      <c r="D20" s="20">
        <f t="shared" si="9"/>
        <v>14</v>
      </c>
      <c r="E20" s="20"/>
      <c r="F20" s="20"/>
      <c r="G20" s="16" t="str">
        <f t="shared" si="1"/>
        <v>EFF_STRT_DT</v>
      </c>
      <c r="H20" s="16" t="str">
        <f t="shared" si="2"/>
        <v>      string                                  </v>
      </c>
      <c r="I20" s="246">
        <v>9</v>
      </c>
      <c r="J20" s="260">
        <f t="shared" si="3"/>
        <v>25</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db_custscience_interns.col_9_db_venus_cur_xchg_rate_dim_distinct_values_table_stats (col_id int, distinct_values bigint) Row format delimited Fields terminated by '\t' Lines terminated by '\n'  Stored as textfile ;</v>
      </c>
      <c r="AJ20" t="s">
        <v>6517</v>
      </c>
      <c r="AM20" s="16" t="str">
        <f t="shared" si="11"/>
        <v>insert into table db_custscience_interns.col_9_db_venus_cur_xchg_rate_dim_distinct_values_table_stats select '9' as col_id, count (distinct EFF_STRT_DT) as distinct_values</v>
      </c>
      <c r="AN20" t="s">
        <v>6518</v>
      </c>
      <c r="AQ20" s="16" t="str">
        <f t="shared" si="6"/>
        <v>insert into table db_custscience_interns.SUMMARY_of_db_venus_cur_xchg_rate_dim_distinct_values_table_stats select col_id, distinct_values from db_custscience_interns.col_9_db_venus_cur_xchg_rate_dim_distinct_values_table_stats ;</v>
      </c>
      <c r="AR20" t="s">
        <v>6519</v>
      </c>
      <c r="AT20" s="212" t="s">
        <v>5634</v>
      </c>
      <c r="AU20" s="212">
        <v>4</v>
      </c>
      <c r="AV20" s="212">
        <v>2</v>
      </c>
      <c r="AX20" s="16" t="str">
        <f t="shared" si="7"/>
        <v>drop table db_custscience_interns.col_9_db_venus_cur_xchg_rate_dim_distinct_values_table_stats;</v>
      </c>
      <c r="AY20" t="s">
        <v>6520</v>
      </c>
      <c r="BA20" s="16" t="str">
        <f t="shared" si="12"/>
        <v>create table db_custscience_interns.col_9_db_venus_cur_xchg_rate_dim_null_value_count_table_stats (col_id int, null_value_count bigint) Row format delimited Fields terminated by '\t' Lines terminated by '\n'  Stored as textfile ;</v>
      </c>
      <c r="BB20" t="s">
        <v>6521</v>
      </c>
      <c r="BE20" s="16" t="str">
        <f t="shared" si="13"/>
        <v xml:space="preserve">insert into table db_custscience_interns.col_9_db_venus_cur_xchg_rate_dim_null_value_count_table_stats select '9' as col_id, count (xchg_rate_key) as null_value_count where EFF_STRT_DT IS NULL </v>
      </c>
      <c r="BF20" t="s">
        <v>6522</v>
      </c>
      <c r="BI20" s="16" t="str">
        <f t="shared" si="14"/>
        <v>insert into table db_custscience_interns.SUMMARY_of_db_venus_cur_xchg_rate_dim_null_value_count_table_stats select col_id, null_value_count from db_custscience_interns.col_9_db_venus_cur_xchg_rate_dim_null_value_count_table_stats ;</v>
      </c>
      <c r="BJ20" t="s">
        <v>6523</v>
      </c>
      <c r="BL20" s="212" t="s">
        <v>5403</v>
      </c>
      <c r="BM20" s="212">
        <v>4</v>
      </c>
      <c r="BN20" s="212">
        <v>0</v>
      </c>
      <c r="BP20" s="16" t="str">
        <f t="shared" si="15"/>
        <v>drop table db_custscience_interns.col_9_db_venus_cur_xchg_rate_dim_null_value_count_table_stats ;</v>
      </c>
      <c r="BQ20" t="s">
        <v>6524</v>
      </c>
    </row>
    <row r="21" spans="1:69">
      <c r="A21" t="s">
        <v>6525</v>
      </c>
      <c r="B21" s="16" t="str">
        <f t="shared" si="0"/>
        <v>eff_end_dt          string                                  </v>
      </c>
      <c r="C21" s="20">
        <f t="shared" si="8"/>
        <v>12</v>
      </c>
      <c r="D21" s="20">
        <f t="shared" si="9"/>
        <v>14</v>
      </c>
      <c r="E21" s="20"/>
      <c r="F21" s="20"/>
      <c r="G21" s="16" t="str">
        <f t="shared" si="1"/>
        <v>EFF_END_DT </v>
      </c>
      <c r="H21" s="16" t="str">
        <f t="shared" si="2"/>
        <v>      string                                  </v>
      </c>
      <c r="I21" s="246">
        <v>10</v>
      </c>
      <c r="J21" s="260">
        <f t="shared" si="3"/>
        <v>25</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db_custscience_interns.col_10_db_venus_cur_xchg_rate_dim_distinct_values_table_stats (col_id int, distinct_values bigint) Row format delimited Fields terminated by '\t' Lines terminated by '\n'  Stored as textfile ;</v>
      </c>
      <c r="AJ21" t="s">
        <v>6526</v>
      </c>
      <c r="AM21" s="16" t="str">
        <f t="shared" si="11"/>
        <v>insert into table db_custscience_interns.col_10_db_venus_cur_xchg_rate_dim_distinct_values_table_stats select '10' as col_id, count (distinct EFF_END_DT ) as distinct_values</v>
      </c>
      <c r="AN21" t="s">
        <v>6527</v>
      </c>
      <c r="AQ21" s="16" t="str">
        <f t="shared" si="6"/>
        <v>insert into table db_custscience_interns.SUMMARY_of_db_venus_cur_xchg_rate_dim_distinct_values_table_stats select col_id, distinct_values from db_custscience_interns.col_10_db_venus_cur_xchg_rate_dim_distinct_values_table_stats ;</v>
      </c>
      <c r="AR21" t="s">
        <v>6528</v>
      </c>
      <c r="AT21" s="212" t="s">
        <v>4934</v>
      </c>
      <c r="AU21" s="212">
        <v>5</v>
      </c>
      <c r="AV21" s="212">
        <v>2</v>
      </c>
      <c r="AX21" s="16" t="str">
        <f t="shared" si="7"/>
        <v>drop table db_custscience_interns.col_10_db_venus_cur_xchg_rate_dim_distinct_values_table_stats;</v>
      </c>
      <c r="AY21" t="s">
        <v>6529</v>
      </c>
      <c r="BA21" s="16" t="str">
        <f t="shared" si="12"/>
        <v>create table db_custscience_interns.col_10_db_venus_cur_xchg_rate_dim_null_value_count_table_stats (col_id int, null_value_count bigint) Row format delimited Fields terminated by '\t' Lines terminated by '\n'  Stored as textfile ;</v>
      </c>
      <c r="BB21" t="s">
        <v>6530</v>
      </c>
      <c r="BE21" s="16" t="str">
        <f t="shared" si="13"/>
        <v xml:space="preserve">insert into table db_custscience_interns.col_10_db_venus_cur_xchg_rate_dim_null_value_count_table_stats select '10' as col_id, count (xchg_rate_key) as null_value_count where EFF_END_DT  IS NULL </v>
      </c>
      <c r="BF21" t="s">
        <v>6531</v>
      </c>
      <c r="BI21" s="16" t="str">
        <f t="shared" si="14"/>
        <v>insert into table db_custscience_interns.SUMMARY_of_db_venus_cur_xchg_rate_dim_null_value_count_table_stats select col_id, null_value_count from db_custscience_interns.col_10_db_venus_cur_xchg_rate_dim_null_value_count_table_stats ;</v>
      </c>
      <c r="BJ21" t="s">
        <v>6532</v>
      </c>
      <c r="BL21" s="212" t="s">
        <v>5309</v>
      </c>
      <c r="BM21" s="212">
        <v>5</v>
      </c>
      <c r="BN21" s="212">
        <v>0</v>
      </c>
      <c r="BP21" s="16" t="str">
        <f t="shared" si="15"/>
        <v>drop table db_custscience_interns.col_10_db_venus_cur_xchg_rate_dim_null_value_count_table_stats ;</v>
      </c>
      <c r="BQ21" t="s">
        <v>6533</v>
      </c>
    </row>
    <row r="22" spans="1:69">
      <c r="A22" t="s">
        <v>5896</v>
      </c>
      <c r="B22" s="16" t="str">
        <f t="shared" si="0"/>
        <v>btch_key            int                                     </v>
      </c>
      <c r="C22" s="20">
        <f t="shared" si="8"/>
        <v>10</v>
      </c>
      <c r="D22" s="20">
        <f t="shared" si="9"/>
        <v>12</v>
      </c>
      <c r="E22" s="20"/>
      <c r="F22" s="20"/>
      <c r="G22" s="16" t="str">
        <f t="shared" si="1"/>
        <v>BTCH_KEY </v>
      </c>
      <c r="H22" s="16" t="str">
        <f t="shared" si="2"/>
        <v>        int                                     </v>
      </c>
      <c r="I22" s="246">
        <v>11</v>
      </c>
      <c r="J22" s="260">
        <f t="shared" si="3"/>
        <v>5</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db_custscience_interns.col_11_db_venus_cur_xchg_rate_dim_distinct_values_table_stats (col_id int, distinct_values bigint) Row format delimited Fields terminated by '\t' Lines terminated by '\n'  Stored as textfile ;</v>
      </c>
      <c r="AJ22" t="s">
        <v>6534</v>
      </c>
      <c r="AM22" s="16" t="str">
        <f t="shared" si="11"/>
        <v>insert into table db_custscience_interns.col_11_db_venus_cur_xchg_rate_dim_distinct_values_table_stats select '11' as col_id, count (distinct BTCH_KEY ) as distinct_values</v>
      </c>
      <c r="AN22" t="s">
        <v>6535</v>
      </c>
      <c r="AQ22" s="16" t="str">
        <f t="shared" si="6"/>
        <v>insert into table db_custscience_interns.SUMMARY_of_db_venus_cur_xchg_rate_dim_distinct_values_table_stats select col_id, distinct_values from db_custscience_interns.col_11_db_venus_cur_xchg_rate_dim_distinct_values_table_stats ;</v>
      </c>
      <c r="AR22" t="s">
        <v>6536</v>
      </c>
      <c r="AT22" s="212" t="s">
        <v>6537</v>
      </c>
      <c r="AU22" s="212">
        <v>6</v>
      </c>
      <c r="AV22" s="212">
        <v>5</v>
      </c>
      <c r="AX22" s="16" t="str">
        <f t="shared" si="7"/>
        <v>drop table db_custscience_interns.col_11_db_venus_cur_xchg_rate_dim_distinct_values_table_stats;</v>
      </c>
      <c r="AY22" t="s">
        <v>6538</v>
      </c>
      <c r="BA22" s="16" t="str">
        <f t="shared" si="12"/>
        <v>create table db_custscience_interns.col_11_db_venus_cur_xchg_rate_dim_null_value_count_table_stats (col_id int, null_value_count bigint) Row format delimited Fields terminated by '\t' Lines terminated by '\n'  Stored as textfile ;</v>
      </c>
      <c r="BB22" t="s">
        <v>6539</v>
      </c>
      <c r="BE22" s="16" t="str">
        <f t="shared" si="13"/>
        <v xml:space="preserve">insert into table db_custscience_interns.col_11_db_venus_cur_xchg_rate_dim_null_value_count_table_stats select '11' as col_id, count (xchg_rate_key) as null_value_count where BTCH_KEY  IS NULL </v>
      </c>
      <c r="BF22" t="s">
        <v>6540</v>
      </c>
      <c r="BI22" s="16" t="str">
        <f t="shared" si="14"/>
        <v>insert into table db_custscience_interns.SUMMARY_of_db_venus_cur_xchg_rate_dim_null_value_count_table_stats select col_id, null_value_count from db_custscience_interns.col_11_db_venus_cur_xchg_rate_dim_null_value_count_table_stats ;</v>
      </c>
      <c r="BJ22" t="s">
        <v>6541</v>
      </c>
      <c r="BL22" s="212" t="s">
        <v>5060</v>
      </c>
      <c r="BM22" s="212">
        <v>6</v>
      </c>
      <c r="BN22" s="212">
        <v>0</v>
      </c>
      <c r="BP22" s="16" t="str">
        <f t="shared" si="15"/>
        <v>drop table db_custscience_interns.col_11_db_venus_cur_xchg_rate_dim_null_value_count_table_stats ;</v>
      </c>
      <c r="BQ22" t="s">
        <v>6542</v>
      </c>
    </row>
    <row r="23" spans="1:69">
      <c r="A23" t="s">
        <v>5899</v>
      </c>
      <c r="B23" s="16" t="str">
        <f t="shared" si="0"/>
        <v>btch_opr            string                                  </v>
      </c>
      <c r="C23" s="20">
        <f t="shared" si="8"/>
        <v>10</v>
      </c>
      <c r="D23" s="20">
        <f t="shared" si="9"/>
        <v>12</v>
      </c>
      <c r="E23" s="20"/>
      <c r="F23" s="20"/>
      <c r="G23" s="16" t="str">
        <f t="shared" si="1"/>
        <v>BTCH_OPR </v>
      </c>
      <c r="H23" s="16" t="str">
        <f t="shared" si="2"/>
        <v>        string                                  </v>
      </c>
      <c r="I23" s="246">
        <v>12</v>
      </c>
      <c r="J23" s="260">
        <f t="shared" si="3"/>
        <v>3</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db_custscience_interns.col_12_db_venus_cur_xchg_rate_dim_distinct_values_table_stats (col_id int, distinct_values bigint) Row format delimited Fields terminated by '\t' Lines terminated by '\n'  Stored as textfile ;</v>
      </c>
      <c r="AJ23" t="s">
        <v>6543</v>
      </c>
      <c r="AM23" s="16" t="str">
        <f t="shared" si="11"/>
        <v>insert into table db_custscience_interns.col_12_db_venus_cur_xchg_rate_dim_distinct_values_table_stats select '12' as col_id, count (distinct BTCH_OPR ) as distinct_values</v>
      </c>
      <c r="AN23" t="s">
        <v>6544</v>
      </c>
      <c r="AQ23" s="16" t="str">
        <f t="shared" si="6"/>
        <v>insert into table db_custscience_interns.SUMMARY_of_db_venus_cur_xchg_rate_dim_distinct_values_table_stats select col_id, distinct_values from db_custscience_interns.col_12_db_venus_cur_xchg_rate_dim_distinct_values_table_stats ;</v>
      </c>
      <c r="AR23" t="s">
        <v>6545</v>
      </c>
      <c r="AT23" s="212" t="s">
        <v>6546</v>
      </c>
      <c r="AU23" s="212">
        <v>7</v>
      </c>
      <c r="AV23" s="212">
        <v>89</v>
      </c>
      <c r="AX23" s="16" t="str">
        <f t="shared" si="7"/>
        <v>drop table db_custscience_interns.col_12_db_venus_cur_xchg_rate_dim_distinct_values_table_stats;</v>
      </c>
      <c r="AY23" t="s">
        <v>6547</v>
      </c>
      <c r="BA23" s="16" t="str">
        <f t="shared" si="12"/>
        <v>create table db_custscience_interns.col_12_db_venus_cur_xchg_rate_dim_null_value_count_table_stats (col_id int, null_value_count bigint) Row format delimited Fields terminated by '\t' Lines terminated by '\n'  Stored as textfile ;</v>
      </c>
      <c r="BB23" t="s">
        <v>6548</v>
      </c>
      <c r="BE23" s="16" t="str">
        <f t="shared" si="13"/>
        <v xml:space="preserve">insert into table db_custscience_interns.col_12_db_venus_cur_xchg_rate_dim_null_value_count_table_stats select '12' as col_id, count (xchg_rate_key) as null_value_count where BTCH_OPR  IS NULL </v>
      </c>
      <c r="BF23" t="s">
        <v>6549</v>
      </c>
      <c r="BI23" s="16" t="str">
        <f t="shared" si="14"/>
        <v>insert into table db_custscience_interns.SUMMARY_of_db_venus_cur_xchg_rate_dim_null_value_count_table_stats select col_id, null_value_count from db_custscience_interns.col_12_db_venus_cur_xchg_rate_dim_null_value_count_table_stats ;</v>
      </c>
      <c r="BJ23" t="s">
        <v>6550</v>
      </c>
      <c r="BL23" s="212" t="s">
        <v>5331</v>
      </c>
      <c r="BM23" s="212">
        <v>7</v>
      </c>
      <c r="BN23" s="212">
        <v>0</v>
      </c>
      <c r="BP23" s="16" t="str">
        <f t="shared" si="15"/>
        <v>drop table db_custscience_interns.col_12_db_venus_cur_xchg_rate_dim_null_value_count_table_stats ;</v>
      </c>
      <c r="BQ23" t="s">
        <v>6551</v>
      </c>
    </row>
    <row r="24" spans="1:69">
      <c r="A24" t="s">
        <v>5902</v>
      </c>
      <c r="B24" s="16" t="str">
        <f t="shared" si="0"/>
        <v>lst_upd_or_crt_dttm string                                  </v>
      </c>
      <c r="C24" s="20">
        <f t="shared" si="8"/>
        <v>20</v>
      </c>
      <c r="D24" s="20">
        <f t="shared" si="9"/>
        <v>27</v>
      </c>
      <c r="E24" s="20"/>
      <c r="G24" s="16" t="str">
        <f t="shared" si="1"/>
        <v>LST_UPD_OR_CRT_DTTM</v>
      </c>
      <c r="H24" s="16" t="str">
        <f t="shared" si="2"/>
        <v>string                                  </v>
      </c>
      <c r="I24" s="246">
        <v>13</v>
      </c>
      <c r="J24" s="260">
        <f t="shared" si="3"/>
        <v>5</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db_custscience_interns.col_13_db_venus_cur_xchg_rate_dim_distinct_values_table_stats (col_id int, distinct_values bigint) Row format delimited Fields terminated by '\t' Lines terminated by '\n'  Stored as textfile ;</v>
      </c>
      <c r="AJ24" t="s">
        <v>6552</v>
      </c>
      <c r="AM24" s="16" t="str">
        <f t="shared" si="11"/>
        <v>insert into table db_custscience_interns.col_13_db_venus_cur_xchg_rate_dim_distinct_values_table_stats select '13' as col_id, count (distinct LST_UPD_OR_CRT_DTTM) as distinct_values</v>
      </c>
      <c r="AN24" t="s">
        <v>6553</v>
      </c>
      <c r="AQ24" s="16" t="str">
        <f t="shared" si="6"/>
        <v>insert into table db_custscience_interns.SUMMARY_of_db_venus_cur_xchg_rate_dim_distinct_values_table_stats select col_id, distinct_values from db_custscience_interns.col_13_db_venus_cur_xchg_rate_dim_distinct_values_table_stats ;</v>
      </c>
      <c r="AR24" t="s">
        <v>6554</v>
      </c>
      <c r="AT24" s="212" t="s">
        <v>6555</v>
      </c>
      <c r="AU24" s="212">
        <v>8</v>
      </c>
      <c r="AV24" s="212">
        <v>89</v>
      </c>
      <c r="AX24" s="16" t="str">
        <f t="shared" si="7"/>
        <v>drop table db_custscience_interns.col_13_db_venus_cur_xchg_rate_dim_distinct_values_table_stats;</v>
      </c>
      <c r="AY24" t="s">
        <v>6556</v>
      </c>
      <c r="BA24" s="16" t="str">
        <f t="shared" si="12"/>
        <v>create table db_custscience_interns.col_13_db_venus_cur_xchg_rate_dim_null_value_count_table_stats (col_id int, null_value_count bigint) Row format delimited Fields terminated by '\t' Lines terminated by '\n'  Stored as textfile ;</v>
      </c>
      <c r="BB24" t="s">
        <v>6557</v>
      </c>
      <c r="BE24" s="16" t="str">
        <f t="shared" si="13"/>
        <v xml:space="preserve">insert into table db_custscience_interns.col_13_db_venus_cur_xchg_rate_dim_null_value_count_table_stats select '13' as col_id, count (xchg_rate_key) as null_value_count where LST_UPD_OR_CRT_DTTM IS NULL </v>
      </c>
      <c r="BF24" t="s">
        <v>6558</v>
      </c>
      <c r="BI24" s="16" t="str">
        <f t="shared" si="14"/>
        <v>insert into table db_custscience_interns.SUMMARY_of_db_venus_cur_xchg_rate_dim_null_value_count_table_stats select col_id, null_value_count from db_custscience_interns.col_13_db_venus_cur_xchg_rate_dim_null_value_count_table_stats ;</v>
      </c>
      <c r="BJ24" t="s">
        <v>6559</v>
      </c>
      <c r="BL24" s="212" t="s">
        <v>5341</v>
      </c>
      <c r="BM24" s="212">
        <v>8</v>
      </c>
      <c r="BN24" s="212">
        <v>0</v>
      </c>
      <c r="BP24" s="16" t="str">
        <f t="shared" si="15"/>
        <v>drop table db_custscience_interns.col_13_db_venus_cur_xchg_rate_dim_null_value_count_table_stats ;</v>
      </c>
      <c r="BQ24" t="s">
        <v>6560</v>
      </c>
    </row>
    <row r="25" spans="1:69">
      <c r="A25" t="s">
        <v>5188</v>
      </c>
      <c r="B25" s="16" t="str">
        <f t="shared" si="0"/>
        <v>crt_tmst            string                                  </v>
      </c>
      <c r="C25" s="20">
        <f t="shared" si="8"/>
        <v>10</v>
      </c>
      <c r="D25" s="20">
        <f t="shared" si="9"/>
        <v>12</v>
      </c>
      <c r="E25" s="20"/>
      <c r="G25" s="16" t="str">
        <f t="shared" si="1"/>
        <v>CRT_TMST </v>
      </c>
      <c r="H25" s="16" t="str">
        <f t="shared" si="2"/>
        <v>        string                                  </v>
      </c>
      <c r="I25" s="246">
        <v>14</v>
      </c>
      <c r="J25" s="260">
        <f t="shared" si="3"/>
        <v>1</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db_custscience_interns.col_14_db_venus_cur_xchg_rate_dim_distinct_values_table_stats (col_id int, distinct_values bigint) Row format delimited Fields terminated by '\t' Lines terminated by '\n'  Stored as textfile ;</v>
      </c>
      <c r="AJ25" t="s">
        <v>6561</v>
      </c>
      <c r="AM25" s="16" t="str">
        <f t="shared" si="11"/>
        <v>insert into table db_custscience_interns.col_14_db_venus_cur_xchg_rate_dim_distinct_values_table_stats select '14' as col_id, count (distinct CRT_TMST ) as distinct_values</v>
      </c>
      <c r="AN25" t="s">
        <v>6562</v>
      </c>
      <c r="AQ25" s="16" t="str">
        <f t="shared" si="6"/>
        <v>insert into table db_custscience_interns.SUMMARY_of_db_venus_cur_xchg_rate_dim_distinct_values_table_stats select col_id, distinct_values from db_custscience_interns.col_14_db_venus_cur_xchg_rate_dim_distinct_values_table_stats ;</v>
      </c>
      <c r="AR25" t="s">
        <v>6563</v>
      </c>
      <c r="AT25" s="212" t="s">
        <v>6564</v>
      </c>
      <c r="AU25" s="212">
        <v>9</v>
      </c>
      <c r="AV25" s="212">
        <v>25</v>
      </c>
      <c r="AX25" s="16" t="str">
        <f t="shared" si="7"/>
        <v>drop table db_custscience_interns.col_14_db_venus_cur_xchg_rate_dim_distinct_values_table_stats;</v>
      </c>
      <c r="AY25" t="s">
        <v>6565</v>
      </c>
      <c r="BA25" s="16" t="str">
        <f t="shared" si="12"/>
        <v>create table db_custscience_interns.col_14_db_venus_cur_xchg_rate_dim_null_value_count_table_stats (col_id int, null_value_count bigint) Row format delimited Fields terminated by '\t' Lines terminated by '\n'  Stored as textfile ;</v>
      </c>
      <c r="BB25" t="s">
        <v>6566</v>
      </c>
      <c r="BE25" s="16" t="str">
        <f t="shared" si="13"/>
        <v xml:space="preserve">insert into table db_custscience_interns.col_14_db_venus_cur_xchg_rate_dim_null_value_count_table_stats select '14' as col_id, count (xchg_rate_key) as null_value_count where CRT_TMST  IS NULL </v>
      </c>
      <c r="BF25" t="s">
        <v>6567</v>
      </c>
      <c r="BI25" s="16" t="str">
        <f t="shared" si="14"/>
        <v>insert into table db_custscience_interns.SUMMARY_of_db_venus_cur_xchg_rate_dim_null_value_count_table_stats select col_id, null_value_count from db_custscience_interns.col_14_db_venus_cur_xchg_rate_dim_null_value_count_table_stats ;</v>
      </c>
      <c r="BJ25" t="s">
        <v>6568</v>
      </c>
      <c r="BL25" s="212" t="s">
        <v>5351</v>
      </c>
      <c r="BM25" s="212">
        <v>9</v>
      </c>
      <c r="BN25" s="212">
        <v>0</v>
      </c>
      <c r="BP25" s="16" t="str">
        <f t="shared" si="15"/>
        <v>drop table db_custscience_interns.col_14_db_venus_cur_xchg_rate_dim_null_value_count_table_stats ;</v>
      </c>
      <c r="BQ25" t="s">
        <v>6569</v>
      </c>
    </row>
    <row r="26" spans="1:69">
      <c r="A26" t="s">
        <v>5491</v>
      </c>
      <c r="B26" s="16" t="str">
        <f t="shared" si="0"/>
        <v>updt_tmst           string </v>
      </c>
      <c r="C26" s="20">
        <f t="shared" si="8"/>
        <v>10</v>
      </c>
      <c r="D26" s="20">
        <f t="shared" si="9"/>
        <v>12</v>
      </c>
      <c r="E26" s="20"/>
      <c r="G26" s="16" t="str">
        <f t="shared" si="1"/>
        <v>UPDT_TMST</v>
      </c>
      <c r="H26" s="16" t="str">
        <f t="shared" si="2"/>
        <v>        string </v>
      </c>
      <c r="I26" s="246">
        <v>15</v>
      </c>
      <c r="J26" s="260">
        <f t="shared" si="3"/>
        <v>1</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db_custscience_interns.col_15_db_venus_cur_xchg_rate_dim_distinct_values_table_stats (col_id int, distinct_values bigint) Row format delimited Fields terminated by '\t' Lines terminated by '\n'  Stored as textfile ;</v>
      </c>
      <c r="AJ26" t="s">
        <v>6570</v>
      </c>
      <c r="AM26" s="16" t="str">
        <f t="shared" si="11"/>
        <v>insert into table db_custscience_interns.col_15_db_venus_cur_xchg_rate_dim_distinct_values_table_stats select '15' as col_id, count (distinct UPDT_TMST) as distinct_values</v>
      </c>
      <c r="AN26" t="s">
        <v>6571</v>
      </c>
      <c r="AQ26" s="16" t="str">
        <f t="shared" si="6"/>
        <v>insert into table db_custscience_interns.SUMMARY_of_db_venus_cur_xchg_rate_dim_distinct_values_table_stats select col_id, distinct_values from db_custscience_interns.col_15_db_venus_cur_xchg_rate_dim_distinct_values_table_stats ;</v>
      </c>
      <c r="AR26" t="s">
        <v>6572</v>
      </c>
      <c r="AT26" s="212" t="s">
        <v>6573</v>
      </c>
      <c r="AU26" s="212">
        <v>10</v>
      </c>
      <c r="AV26" s="212">
        <v>25</v>
      </c>
      <c r="AX26" s="16" t="str">
        <f t="shared" si="7"/>
        <v>drop table db_custscience_interns.col_15_db_venus_cur_xchg_rate_dim_distinct_values_table_stats;</v>
      </c>
      <c r="AY26" t="s">
        <v>6574</v>
      </c>
      <c r="BA26" s="16" t="str">
        <f t="shared" si="12"/>
        <v>create table db_custscience_interns.col_15_db_venus_cur_xchg_rate_dim_null_value_count_table_stats (col_id int, null_value_count bigint) Row format delimited Fields terminated by '\t' Lines terminated by '\n'  Stored as textfile ;</v>
      </c>
      <c r="BB26" t="s">
        <v>6575</v>
      </c>
      <c r="BE26" s="16" t="str">
        <f t="shared" si="13"/>
        <v xml:space="preserve">insert into table db_custscience_interns.col_15_db_venus_cur_xchg_rate_dim_null_value_count_table_stats select '15' as col_id, count (xchg_rate_key) as null_value_count where UPDT_TMST IS NULL </v>
      </c>
      <c r="BF26" t="s">
        <v>6576</v>
      </c>
      <c r="BI26" s="16" t="str">
        <f t="shared" si="14"/>
        <v>insert into table db_custscience_interns.SUMMARY_of_db_venus_cur_xchg_rate_dim_null_value_count_table_stats select col_id, null_value_count from db_custscience_interns.col_15_db_venus_cur_xchg_rate_dim_null_value_count_table_stats ;</v>
      </c>
      <c r="BJ26" t="s">
        <v>6577</v>
      </c>
      <c r="BL26" s="212" t="s">
        <v>5362</v>
      </c>
      <c r="BM26" s="212">
        <v>10</v>
      </c>
      <c r="BN26" s="212">
        <v>0</v>
      </c>
      <c r="BP26" s="16" t="str">
        <f t="shared" si="15"/>
        <v>drop table db_custscience_interns.col_15_db_venus_cur_xchg_rate_dim_null_value_count_table_stats ;</v>
      </c>
      <c r="BQ26" t="s">
        <v>6578</v>
      </c>
    </row>
    <row r="27" spans="1:69">
      <c r="AN27" t="s">
        <v>4089</v>
      </c>
      <c r="BF27" t="s">
        <v>4089</v>
      </c>
    </row>
    <row r="28" spans="1:69" ht="409.5">
      <c r="A28" s="1" t="s">
        <v>6579</v>
      </c>
    </row>
    <row r="29" spans="1:69">
      <c r="A29" s="263" t="s">
        <v>6580</v>
      </c>
    </row>
  </sheetData>
  <mergeCells count="5">
    <mergeCell ref="G1:J1"/>
    <mergeCell ref="H3:L3"/>
    <mergeCell ref="H4:L4"/>
    <mergeCell ref="H5:L5"/>
    <mergeCell ref="H6:L6"/>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82"/>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DATE_DIM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db_venus.date_dim acquisition_date = "22-APR-17" limit 10000;'&gt;db_venus.date_dim_10k_sample.txt;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6581</v>
      </c>
    </row>
    <row r="5" spans="1:73">
      <c r="B5" s="9"/>
      <c r="G5" s="3" t="s">
        <v>89</v>
      </c>
      <c r="H5" s="474" t="str">
        <f>RIGHT(H6,(LEN(H6)-(FIND(".",H6))))</f>
        <v>date_dim</v>
      </c>
      <c r="I5" s="474" t="e">
        <f>RIGHT(I6,(LEN(I6)-(FIND(".",I6))))</f>
        <v>#VALUE!</v>
      </c>
      <c r="J5" s="474" t="e">
        <f>RIGHT(J6,(LEN(J6)-(FIND(".",J6))))</f>
        <v>#VALUE!</v>
      </c>
      <c r="K5" s="474"/>
      <c r="L5" s="474" t="e">
        <f>RIGHT(L6,(LEN(L6)-(FIND(".",L6))))</f>
        <v>#VALUE!</v>
      </c>
      <c r="M5" s="219"/>
      <c r="AM5" s="60"/>
      <c r="BE5" s="60"/>
    </row>
    <row r="6" spans="1:73">
      <c r="G6" s="3" t="s">
        <v>90</v>
      </c>
      <c r="H6" s="476" t="s">
        <v>4473</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db_custscience_interns.SUMMARY_of_db_venus_date_dim_distinct_values_table_stats;</v>
      </c>
      <c r="BL8" s="209" t="str">
        <f>"select * from db_custscience_interns.SUMMARY_of_"&amp;$H$4&amp;"_"&amp;$H$5&amp;"_null_value_count_table_stats ;"</f>
        <v>select * from db_custscience_interns.SUMMARY_of_db_venus_date_dim_null_value_count_table_stats ;</v>
      </c>
    </row>
    <row r="9" spans="1:73">
      <c r="A9" t="s">
        <v>6582</v>
      </c>
      <c r="G9" s="15" t="s">
        <v>93</v>
      </c>
      <c r="H9" s="16"/>
      <c r="I9" s="16"/>
      <c r="J9" s="4"/>
      <c r="K9" s="4"/>
      <c r="AT9" t="s">
        <v>6583</v>
      </c>
      <c r="BL9" t="s">
        <v>6584</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db_venus.date_dim</v>
      </c>
      <c r="AN11" s="205" t="s">
        <v>6585</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db_custscience_interns.SUMMARY_of_db_venus_date_dim_distinct_values_table_stats (col_id int, distinct_values bigint) Row format delimited Fields terminated by '\t' Lines terminated by '\n'  Stored as textfile ;</v>
      </c>
      <c r="AR11" s="205" t="s">
        <v>6586</v>
      </c>
      <c r="BE11" s="209" t="str">
        <f>"from "&amp;$H$6</f>
        <v>from db_venus.date_dim</v>
      </c>
      <c r="BF11" s="32" t="s">
        <v>6585</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db_custscience_interns.SUMMARY_of_db_venus_date_dim_null_value_count_table_stats (col_id int, null_value_count bigint) Row format delimited Fields terminated by '\t' Lines terminated by '\n'  Stored as textfile ;</v>
      </c>
      <c r="BJ11" s="32" t="s">
        <v>6587</v>
      </c>
      <c r="BL11" s="212" t="s">
        <v>2</v>
      </c>
    </row>
    <row r="12" spans="1:73">
      <c r="A12" t="s">
        <v>6588</v>
      </c>
      <c r="B12" s="16" t="str">
        <f t="shared" ref="B12:B61" si="0">TRIM(A12)</f>
        <v>dt_key              int                                     </v>
      </c>
      <c r="C12" s="20">
        <f>SEARCH(" ",B12)</f>
        <v>8</v>
      </c>
      <c r="D12" s="20">
        <f>IFERROR(SEARCH(" ",B12,C12+1),0)</f>
        <v>10</v>
      </c>
      <c r="E12" s="20">
        <f>LEN(B12)</f>
        <v>60</v>
      </c>
      <c r="F12" s="20"/>
      <c r="G12" s="16" t="str">
        <f t="shared" ref="G12:G43" si="1">UPPER(LEFT(B12,C12-1))</f>
        <v>DT_KEY </v>
      </c>
      <c r="H12" s="16" t="str">
        <f t="shared" ref="H12:H43" si="2">TRIM(RIGHT(A12,LEN(A12) - (C12+1)))</f>
        <v>          int                                     </v>
      </c>
      <c r="I12" s="246">
        <v>1</v>
      </c>
      <c r="J12" s="260">
        <f t="shared" ref="J12:J61" si="3">VLOOKUP($I12,$AU:$AV,2,FALSE)</f>
        <v>9494</v>
      </c>
      <c r="K12" s="260">
        <f t="shared" ref="K12:K61"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61" si="5">"create table db_custscience_interns."&amp;$AH12&amp;"_"&amp;$H$4&amp;"_"&amp;$H$5&amp;"_distinct_values_table_stats (col_id int, distinct_values bigint) Row format delimited Fields terminated by '\t' Lines terminated by '\n'  Stored as textfile ;"</f>
        <v>create table db_custscience_interns.col_1_db_venus_date_dim_distinct_values_table_stats (col_id int, distinct_values bigint) Row format delimited Fields terminated by '\t' Lines terminated by '\n'  Stored as textfile ;</v>
      </c>
      <c r="AJ12" t="s">
        <v>6589</v>
      </c>
      <c r="AM12" s="16" t="str">
        <f>"insert into table "&amp;"db_custscience_interns."&amp;$AH12&amp;"_"&amp;$H$4&amp;"_"&amp;$H$5&amp;"_distinct_values_table_stats select "&amp;"'"&amp;$I12&amp;"'"&amp;" as col_id, count (distinct "&amp;$G12&amp;") as distinct_values"</f>
        <v>insert into table db_custscience_interns.col_1_db_venus_date_dim_distinct_values_table_stats select '1' as col_id, count (distinct DT_KEY ) as distinct_values</v>
      </c>
      <c r="AN12" t="s">
        <v>6590</v>
      </c>
      <c r="AQ12" s="16" t="str">
        <f t="shared" ref="AQ12:AQ61"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db_custscience_interns.SUMMARY_of_db_venus_date_dim_distinct_values_table_stats select col_id, distinct_values from db_custscience_interns.col_1_db_venus_date_dim_distinct_values_table_stats ;</v>
      </c>
      <c r="AR12" t="s">
        <v>6591</v>
      </c>
      <c r="AT12" s="212" t="s">
        <v>6592</v>
      </c>
      <c r="AU12" s="212">
        <v>1</v>
      </c>
      <c r="AV12" s="212">
        <v>9494</v>
      </c>
      <c r="AX12" s="16" t="str">
        <f t="shared" ref="AX12:AX61" si="7">"drop table db_custscience_interns."&amp;$AH12&amp;"_"&amp;$H$4&amp;"_"&amp;$H$5&amp;"_distinct_values_table_stats;"</f>
        <v>drop table db_custscience_interns.col_1_db_venus_date_dim_distinct_values_table_stats;</v>
      </c>
      <c r="AY12" t="s">
        <v>6593</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db_custscience_interns.col_1_db_venus_date_dim_null_value_count_table_stats (col_id int, null_value_count bigint) Row format delimited Fields terminated by '\t' Lines terminated by '\n'  Stored as textfile ;</v>
      </c>
      <c r="BB12" t="s">
        <v>6594</v>
      </c>
      <c r="BE12" s="16" t="str">
        <f>"insert into table "&amp;"db_custscience_interns."&amp;$AH12&amp;"_"&amp;$H$4&amp;"_"&amp;$H$5&amp;"_null_value_count_table_stats select "&amp;"'"&amp;$I12&amp;"'"&amp;" as col_id, count (dt_key) as null_value_count where "&amp;$G12&amp;" IS NULL "</f>
        <v xml:space="preserve">insert into table db_custscience_interns.col_1_db_venus_date_dim_null_value_count_table_stats select '1' as col_id, count (dt_key) as null_value_count where DT_KEY  IS NULL </v>
      </c>
      <c r="BF12" t="s">
        <v>6595</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db_custscience_interns.SUMMARY_of_db_venus_date_dim_null_value_count_table_stats select col_id, null_value_count from db_custscience_interns.col_1_db_venus_date_dim_null_value_count_table_stats ;</v>
      </c>
      <c r="BJ12" t="s">
        <v>6596</v>
      </c>
      <c r="BL12" s="212" t="s">
        <v>5214</v>
      </c>
      <c r="BM12" s="212">
        <v>1</v>
      </c>
      <c r="BN12" s="212">
        <v>0</v>
      </c>
      <c r="BP12" s="16" t="str">
        <f>"drop table db_custscience_interns."&amp;$AH12&amp;"_"&amp;$H$4&amp;"_"&amp;$H$5&amp;"_null_value_count_table_stats ;"</f>
        <v>drop table db_custscience_interns.col_1_db_venus_date_dim_null_value_count_table_stats ;</v>
      </c>
      <c r="BQ12" t="s">
        <v>6597</v>
      </c>
    </row>
    <row r="13" spans="1:73">
      <c r="A13" t="s">
        <v>6598</v>
      </c>
      <c r="B13" s="16" t="str">
        <f t="shared" si="0"/>
        <v>fis_dy_key          int                                     </v>
      </c>
      <c r="C13" s="20">
        <f t="shared" ref="C13:C61" si="8">SEARCH(" ",B13)</f>
        <v>12</v>
      </c>
      <c r="D13" s="20">
        <f t="shared" ref="D13:D61" si="9">IFERROR(SEARCH(" ",B13,C13+1),0)</f>
        <v>14</v>
      </c>
      <c r="E13" s="20"/>
      <c r="F13" s="20"/>
      <c r="G13" s="16" t="str">
        <f t="shared" si="1"/>
        <v>FIS_DY_KEY </v>
      </c>
      <c r="H13" s="16" t="str">
        <f t="shared" si="2"/>
        <v>      int                                     </v>
      </c>
      <c r="I13" s="246">
        <v>2</v>
      </c>
      <c r="J13" s="260">
        <f t="shared" si="3"/>
        <v>2</v>
      </c>
      <c r="K13" s="260">
        <f t="shared" si="4"/>
        <v>9492</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61" si="10">"col_"&amp;I13</f>
        <v>col_2</v>
      </c>
      <c r="AI13" s="196" t="str">
        <f t="shared" si="5"/>
        <v>create table db_custscience_interns.col_2_db_venus_date_dim_distinct_values_table_stats (col_id int, distinct_values bigint) Row format delimited Fields terminated by '\t' Lines terminated by '\n'  Stored as textfile ;</v>
      </c>
      <c r="AJ13" t="s">
        <v>6599</v>
      </c>
      <c r="AM13" s="16" t="str">
        <f t="shared" ref="AM13:AM61" si="11">"insert into table "&amp;"db_custscience_interns."&amp;$AH13&amp;"_"&amp;$H$4&amp;"_"&amp;$H$5&amp;"_distinct_values_table_stats select "&amp;"'"&amp;$I13&amp;"'"&amp;" as col_id, count (distinct "&amp;$G13&amp;") as distinct_values"</f>
        <v>insert into table db_custscience_interns.col_2_db_venus_date_dim_distinct_values_table_stats select '2' as col_id, count (distinct FIS_DY_KEY ) as distinct_values</v>
      </c>
      <c r="AN13" t="s">
        <v>6600</v>
      </c>
      <c r="AQ13" s="16" t="str">
        <f t="shared" si="6"/>
        <v>insert into table db_custscience_interns.SUMMARY_of_db_venus_date_dim_distinct_values_table_stats select col_id, distinct_values from db_custscience_interns.col_2_db_venus_date_dim_distinct_values_table_stats ;</v>
      </c>
      <c r="AR13" t="s">
        <v>6601</v>
      </c>
      <c r="AT13" s="212" t="s">
        <v>6602</v>
      </c>
      <c r="AU13" s="212">
        <v>2</v>
      </c>
      <c r="AV13" s="212">
        <v>2</v>
      </c>
      <c r="AX13" s="16" t="str">
        <f t="shared" si="7"/>
        <v>drop table db_custscience_interns.col_2_db_venus_date_dim_distinct_values_table_stats;</v>
      </c>
      <c r="AY13" t="s">
        <v>6603</v>
      </c>
      <c r="BA13" s="16" t="str">
        <f t="shared" ref="BA13:BA61" si="12">"create table db_custscience_interns."&amp;$AH13&amp;"_"&amp;$H$4&amp;"_"&amp;$H$5&amp;"_null_value_count_table_stats (col_id int, null_value_count bigint) Row format delimited Fields terminated by '\t' Lines terminated by '\n'  Stored as textfile ;"</f>
        <v>create table db_custscience_interns.col_2_db_venus_date_dim_null_value_count_table_stats (col_id int, null_value_count bigint) Row format delimited Fields terminated by '\t' Lines terminated by '\n'  Stored as textfile ;</v>
      </c>
      <c r="BB13" t="s">
        <v>6604</v>
      </c>
      <c r="BE13" s="16" t="str">
        <f t="shared" ref="BE13:BE61" si="13">"insert into table "&amp;"db_custscience_interns."&amp;$AH13&amp;"_"&amp;$H$4&amp;"_"&amp;$H$5&amp;"_null_value_count_table_stats select "&amp;"'"&amp;$I13&amp;"'"&amp;" as col_id, count (dt_key) as null_value_count where "&amp;$G13&amp;" IS NULL "</f>
        <v xml:space="preserve">insert into table db_custscience_interns.col_2_db_venus_date_dim_null_value_count_table_stats select '2' as col_id, count (dt_key) as null_value_count where FIS_DY_KEY  IS NULL </v>
      </c>
      <c r="BF13" t="s">
        <v>6605</v>
      </c>
      <c r="BI13" s="16" t="str">
        <f t="shared" ref="BI13:BI61"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db_custscience_interns.SUMMARY_of_db_venus_date_dim_null_value_count_table_stats select col_id, null_value_count from db_custscience_interns.col_2_db_venus_date_dim_null_value_count_table_stats ;</v>
      </c>
      <c r="BJ13" t="s">
        <v>6606</v>
      </c>
      <c r="BL13" s="212" t="s">
        <v>6607</v>
      </c>
      <c r="BM13" s="212">
        <v>2</v>
      </c>
      <c r="BN13" s="212">
        <v>9492</v>
      </c>
      <c r="BP13" s="16" t="str">
        <f t="shared" ref="BP13:BP61" si="15">"drop table db_custscience_interns."&amp;$AH13&amp;"_"&amp;$H$4&amp;"_"&amp;$H$5&amp;"_null_value_count_table_stats ;"</f>
        <v>drop table db_custscience_interns.col_2_db_venus_date_dim_null_value_count_table_stats ;</v>
      </c>
      <c r="BQ13" t="s">
        <v>6608</v>
      </c>
    </row>
    <row r="14" spans="1:73">
      <c r="A14" t="s">
        <v>6609</v>
      </c>
      <c r="B14" s="16" t="str">
        <f t="shared" si="0"/>
        <v>wk_key              int                                     </v>
      </c>
      <c r="C14" s="20">
        <f t="shared" si="8"/>
        <v>8</v>
      </c>
      <c r="D14" s="20">
        <f t="shared" si="9"/>
        <v>10</v>
      </c>
      <c r="E14" s="20"/>
      <c r="F14" s="20"/>
      <c r="G14" s="16" t="str">
        <f t="shared" si="1"/>
        <v>WK_KEY </v>
      </c>
      <c r="H14" s="16" t="str">
        <f t="shared" si="2"/>
        <v>          int                                     </v>
      </c>
      <c r="I14" s="246">
        <v>3</v>
      </c>
      <c r="J14" s="260">
        <f t="shared" si="3"/>
        <v>1357</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db_custscience_interns.col_3_db_venus_date_dim_distinct_values_table_stats (col_id int, distinct_values bigint) Row format delimited Fields terminated by '\t' Lines terminated by '\n'  Stored as textfile ;</v>
      </c>
      <c r="AJ14" t="s">
        <v>6610</v>
      </c>
      <c r="AM14" s="16" t="str">
        <f t="shared" si="11"/>
        <v>insert into table db_custscience_interns.col_3_db_venus_date_dim_distinct_values_table_stats select '3' as col_id, count (distinct WK_KEY ) as distinct_values</v>
      </c>
      <c r="AN14" t="s">
        <v>6611</v>
      </c>
      <c r="AQ14" s="16" t="str">
        <f t="shared" si="6"/>
        <v>insert into table db_custscience_interns.SUMMARY_of_db_venus_date_dim_distinct_values_table_stats select col_id, distinct_values from db_custscience_interns.col_3_db_venus_date_dim_distinct_values_table_stats ;</v>
      </c>
      <c r="AR14" t="s">
        <v>6612</v>
      </c>
      <c r="AT14" s="212" t="s">
        <v>4582</v>
      </c>
      <c r="AU14" s="212">
        <v>11</v>
      </c>
      <c r="AV14" s="212">
        <v>8</v>
      </c>
      <c r="AX14" s="16" t="str">
        <f t="shared" si="7"/>
        <v>drop table db_custscience_interns.col_3_db_venus_date_dim_distinct_values_table_stats;</v>
      </c>
      <c r="AY14" t="s">
        <v>6613</v>
      </c>
      <c r="BA14" s="16" t="str">
        <f t="shared" si="12"/>
        <v>create table db_custscience_interns.col_3_db_venus_date_dim_null_value_count_table_stats (col_id int, null_value_count bigint) Row format delimited Fields terminated by '\t' Lines terminated by '\n'  Stored as textfile ;</v>
      </c>
      <c r="BB14" t="s">
        <v>6614</v>
      </c>
      <c r="BE14" s="16" t="str">
        <f t="shared" si="13"/>
        <v xml:space="preserve">insert into table db_custscience_interns.col_3_db_venus_date_dim_null_value_count_table_stats select '3' as col_id, count (dt_key) as null_value_count where WK_KEY  IS NULL </v>
      </c>
      <c r="BF14" t="s">
        <v>6615</v>
      </c>
      <c r="BI14" s="16" t="str">
        <f t="shared" si="14"/>
        <v>insert into table db_custscience_interns.SUMMARY_of_db_venus_date_dim_null_value_count_table_stats select col_id, null_value_count from db_custscience_interns.col_3_db_venus_date_dim_null_value_count_table_stats ;</v>
      </c>
      <c r="BJ14" t="s">
        <v>6616</v>
      </c>
      <c r="BL14" s="212" t="s">
        <v>5236</v>
      </c>
      <c r="BM14" s="212">
        <v>11</v>
      </c>
      <c r="BN14" s="212">
        <v>0</v>
      </c>
      <c r="BP14" s="16" t="str">
        <f t="shared" si="15"/>
        <v>drop table db_custscience_interns.col_3_db_venus_date_dim_null_value_count_table_stats ;</v>
      </c>
      <c r="BQ14" t="s">
        <v>6617</v>
      </c>
    </row>
    <row r="15" spans="1:73">
      <c r="A15" t="s">
        <v>6618</v>
      </c>
      <c r="B15" s="16" t="str">
        <f t="shared" si="0"/>
        <v>fis_seas_key        int                                     </v>
      </c>
      <c r="C15" s="20">
        <f t="shared" si="8"/>
        <v>14</v>
      </c>
      <c r="D15" s="20">
        <f t="shared" si="9"/>
        <v>16</v>
      </c>
      <c r="E15" s="20"/>
      <c r="F15" s="20"/>
      <c r="G15" s="16" t="str">
        <f t="shared" si="1"/>
        <v>FIS_SEAS_KEY </v>
      </c>
      <c r="H15" s="16" t="str">
        <f t="shared" si="2"/>
        <v>    int                                     </v>
      </c>
      <c r="I15" s="246">
        <v>4</v>
      </c>
      <c r="J15" s="260">
        <f t="shared" si="3"/>
        <v>53</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db_custscience_interns.col_4_db_venus_date_dim_distinct_values_table_stats (col_id int, distinct_values bigint) Row format delimited Fields terminated by '\t' Lines terminated by '\n'  Stored as textfile ;</v>
      </c>
      <c r="AJ15" t="s">
        <v>6619</v>
      </c>
      <c r="AM15" s="16" t="str">
        <f t="shared" si="11"/>
        <v>insert into table db_custscience_interns.col_4_db_venus_date_dim_distinct_values_table_stats select '4' as col_id, count (distinct FIS_SEAS_KEY ) as distinct_values</v>
      </c>
      <c r="AN15" t="s">
        <v>6620</v>
      </c>
      <c r="AQ15" s="16" t="str">
        <f t="shared" si="6"/>
        <v>insert into table db_custscience_interns.SUMMARY_of_db_venus_date_dim_distinct_values_table_stats select col_id, distinct_values from db_custscience_interns.col_4_db_venus_date_dim_distinct_values_table_stats ;</v>
      </c>
      <c r="AR15" t="s">
        <v>6621</v>
      </c>
      <c r="AT15" s="212" t="s">
        <v>6622</v>
      </c>
      <c r="AU15" s="212">
        <v>12</v>
      </c>
      <c r="AV15" s="212">
        <v>36</v>
      </c>
      <c r="AX15" s="16" t="str">
        <f t="shared" si="7"/>
        <v>drop table db_custscience_interns.col_4_db_venus_date_dim_distinct_values_table_stats;</v>
      </c>
      <c r="AY15" t="s">
        <v>6623</v>
      </c>
      <c r="BA15" s="16" t="str">
        <f t="shared" si="12"/>
        <v>create table db_custscience_interns.col_4_db_venus_date_dim_null_value_count_table_stats (col_id int, null_value_count bigint) Row format delimited Fields terminated by '\t' Lines terminated by '\n'  Stored as textfile ;</v>
      </c>
      <c r="BB15" t="s">
        <v>6624</v>
      </c>
      <c r="BE15" s="16" t="str">
        <f t="shared" si="13"/>
        <v xml:space="preserve">insert into table db_custscience_interns.col_4_db_venus_date_dim_null_value_count_table_stats select '4' as col_id, count (dt_key) as null_value_count where FIS_SEAS_KEY  IS NULL </v>
      </c>
      <c r="BF15" t="s">
        <v>6625</v>
      </c>
      <c r="BI15" s="16" t="str">
        <f t="shared" si="14"/>
        <v>insert into table db_custscience_interns.SUMMARY_of_db_venus_date_dim_null_value_count_table_stats select col_id, null_value_count from db_custscience_interns.col_4_db_venus_date_dim_null_value_count_table_stats ;</v>
      </c>
      <c r="BJ15" t="s">
        <v>6626</v>
      </c>
      <c r="BL15" s="212" t="s">
        <v>4598</v>
      </c>
      <c r="BM15" s="212">
        <v>12</v>
      </c>
      <c r="BN15" s="212">
        <v>0</v>
      </c>
      <c r="BP15" s="16" t="str">
        <f t="shared" si="15"/>
        <v>drop table db_custscience_interns.col_4_db_venus_date_dim_null_value_count_table_stats ;</v>
      </c>
      <c r="BQ15" t="s">
        <v>6627</v>
      </c>
    </row>
    <row r="16" spans="1:73">
      <c r="A16" t="s">
        <v>6628</v>
      </c>
      <c r="B16" s="16" t="str">
        <f t="shared" si="0"/>
        <v>fis_mo_key          int                                     </v>
      </c>
      <c r="C16" s="20">
        <f t="shared" si="8"/>
        <v>12</v>
      </c>
      <c r="D16" s="20">
        <f t="shared" si="9"/>
        <v>14</v>
      </c>
      <c r="E16" s="20"/>
      <c r="F16" s="20"/>
      <c r="G16" s="16" t="str">
        <f t="shared" si="1"/>
        <v>FIS_MO_KEY </v>
      </c>
      <c r="H16" s="16" t="str">
        <f t="shared" si="2"/>
        <v>      int                                     </v>
      </c>
      <c r="I16" s="246">
        <v>5</v>
      </c>
      <c r="J16" s="260">
        <f t="shared" si="3"/>
        <v>313</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db_custscience_interns.col_5_db_venus_date_dim_distinct_values_table_stats (col_id int, distinct_values bigint) Row format delimited Fields terminated by '\t' Lines terminated by '\n'  Stored as textfile ;</v>
      </c>
      <c r="AJ16" t="s">
        <v>6629</v>
      </c>
      <c r="AM16" s="16" t="str">
        <f t="shared" si="11"/>
        <v>insert into table db_custscience_interns.col_5_db_venus_date_dim_distinct_values_table_stats select '5' as col_id, count (distinct FIS_MO_KEY ) as distinct_values</v>
      </c>
      <c r="AN16" t="s">
        <v>6630</v>
      </c>
      <c r="AQ16" s="16" t="str">
        <f t="shared" si="6"/>
        <v>insert into table db_custscience_interns.SUMMARY_of_db_venus_date_dim_distinct_values_table_stats select col_id, distinct_values from db_custscience_interns.col_5_db_venus_date_dim_distinct_values_table_stats ;</v>
      </c>
      <c r="AR16" t="s">
        <v>6631</v>
      </c>
      <c r="AT16" s="212" t="s">
        <v>6632</v>
      </c>
      <c r="AU16" s="212">
        <v>13</v>
      </c>
      <c r="AV16" s="212">
        <v>99</v>
      </c>
      <c r="AX16" s="16" t="str">
        <f t="shared" si="7"/>
        <v>drop table db_custscience_interns.col_5_db_venus_date_dim_distinct_values_table_stats;</v>
      </c>
      <c r="AY16" t="s">
        <v>6633</v>
      </c>
      <c r="BA16" s="16" t="str">
        <f t="shared" si="12"/>
        <v>create table db_custscience_interns.col_5_db_venus_date_dim_null_value_count_table_stats (col_id int, null_value_count bigint) Row format delimited Fields terminated by '\t' Lines terminated by '\n'  Stored as textfile ;</v>
      </c>
      <c r="BB16" t="s">
        <v>6634</v>
      </c>
      <c r="BE16" s="16" t="str">
        <f t="shared" si="13"/>
        <v xml:space="preserve">insert into table db_custscience_interns.col_5_db_venus_date_dim_null_value_count_table_stats select '5' as col_id, count (dt_key) as null_value_count where FIS_MO_KEY  IS NULL </v>
      </c>
      <c r="BF16" t="s">
        <v>6635</v>
      </c>
      <c r="BI16" s="16" t="str">
        <f t="shared" si="14"/>
        <v>insert into table db_custscience_interns.SUMMARY_of_db_venus_date_dim_null_value_count_table_stats select col_id, null_value_count from db_custscience_interns.col_5_db_venus_date_dim_null_value_count_table_stats ;</v>
      </c>
      <c r="BJ16" t="s">
        <v>6636</v>
      </c>
      <c r="BL16" s="212" t="s">
        <v>5257</v>
      </c>
      <c r="BM16" s="212">
        <v>13</v>
      </c>
      <c r="BN16" s="212">
        <v>0</v>
      </c>
      <c r="BP16" s="16" t="str">
        <f t="shared" si="15"/>
        <v>drop table db_custscience_interns.col_5_db_venus_date_dim_null_value_count_table_stats ;</v>
      </c>
      <c r="BQ16" t="s">
        <v>6637</v>
      </c>
    </row>
    <row r="17" spans="1:69">
      <c r="A17" t="s">
        <v>6638</v>
      </c>
      <c r="B17" s="16" t="str">
        <f t="shared" si="0"/>
        <v>fis_qtr_key         int                                     </v>
      </c>
      <c r="C17" s="20">
        <f t="shared" si="8"/>
        <v>12</v>
      </c>
      <c r="D17" s="20">
        <f t="shared" si="9"/>
        <v>14</v>
      </c>
      <c r="E17" s="20"/>
      <c r="F17" s="20"/>
      <c r="G17" s="16" t="str">
        <f t="shared" si="1"/>
        <v>FIS_QTR_KEY</v>
      </c>
      <c r="H17" s="16" t="str">
        <f t="shared" si="2"/>
        <v>      int                                     </v>
      </c>
      <c r="I17" s="246">
        <v>6</v>
      </c>
      <c r="J17" s="260">
        <f t="shared" si="3"/>
        <v>105</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db_custscience_interns.col_6_db_venus_date_dim_distinct_values_table_stats (col_id int, distinct_values bigint) Row format delimited Fields terminated by '\t' Lines terminated by '\n'  Stored as textfile ;</v>
      </c>
      <c r="AJ17" t="s">
        <v>6639</v>
      </c>
      <c r="AM17" s="16" t="str">
        <f t="shared" si="11"/>
        <v>insert into table db_custscience_interns.col_6_db_venus_date_dim_distinct_values_table_stats select '6' as col_id, count (distinct FIS_QTR_KEY) as distinct_values</v>
      </c>
      <c r="AN17" t="s">
        <v>6640</v>
      </c>
      <c r="AQ17" s="16" t="str">
        <f t="shared" si="6"/>
        <v>insert into table db_custscience_interns.SUMMARY_of_db_venus_date_dim_distinct_values_table_stats select col_id, distinct_values from db_custscience_interns.col_6_db_venus_date_dim_distinct_values_table_stats ;</v>
      </c>
      <c r="AR17" t="s">
        <v>6641</v>
      </c>
      <c r="AT17" s="212" t="s">
        <v>6642</v>
      </c>
      <c r="AU17" s="212">
        <v>14</v>
      </c>
      <c r="AV17" s="212">
        <v>190</v>
      </c>
      <c r="AX17" s="16" t="str">
        <f t="shared" si="7"/>
        <v>drop table db_custscience_interns.col_6_db_venus_date_dim_distinct_values_table_stats;</v>
      </c>
      <c r="AY17" t="s">
        <v>6643</v>
      </c>
      <c r="BA17" s="16" t="str">
        <f t="shared" si="12"/>
        <v>create table db_custscience_interns.col_6_db_venus_date_dim_null_value_count_table_stats (col_id int, null_value_count bigint) Row format delimited Fields terminated by '\t' Lines terminated by '\n'  Stored as textfile ;</v>
      </c>
      <c r="BB17" t="s">
        <v>6644</v>
      </c>
      <c r="BE17" s="16" t="str">
        <f t="shared" si="13"/>
        <v xml:space="preserve">insert into table db_custscience_interns.col_6_db_venus_date_dim_null_value_count_table_stats select '6' as col_id, count (dt_key) as null_value_count where FIS_QTR_KEY IS NULL </v>
      </c>
      <c r="BF17" t="s">
        <v>6645</v>
      </c>
      <c r="BI17" s="16" t="str">
        <f t="shared" si="14"/>
        <v>insert into table db_custscience_interns.SUMMARY_of_db_venus_date_dim_null_value_count_table_stats select col_id, null_value_count from db_custscience_interns.col_6_db_venus_date_dim_null_value_count_table_stats ;</v>
      </c>
      <c r="BJ17" t="s">
        <v>6646</v>
      </c>
      <c r="BL17" s="212" t="s">
        <v>5268</v>
      </c>
      <c r="BM17" s="212">
        <v>14</v>
      </c>
      <c r="BN17" s="212">
        <v>0</v>
      </c>
      <c r="BP17" s="16" t="str">
        <f t="shared" si="15"/>
        <v>drop table db_custscience_interns.col_6_db_venus_date_dim_null_value_count_table_stats ;</v>
      </c>
      <c r="BQ17" t="s">
        <v>6647</v>
      </c>
    </row>
    <row r="18" spans="1:69">
      <c r="A18" t="s">
        <v>6648</v>
      </c>
      <c r="B18" s="16" t="str">
        <f t="shared" si="0"/>
        <v>fis_yr_key          int                                     </v>
      </c>
      <c r="C18" s="20">
        <f t="shared" si="8"/>
        <v>12</v>
      </c>
      <c r="D18" s="20">
        <f t="shared" si="9"/>
        <v>14</v>
      </c>
      <c r="E18" s="20"/>
      <c r="F18" s="20"/>
      <c r="G18" s="16" t="str">
        <f t="shared" si="1"/>
        <v>FIS_YR_KEY </v>
      </c>
      <c r="H18" s="16" t="str">
        <f t="shared" si="2"/>
        <v>      int                                     </v>
      </c>
      <c r="I18" s="246">
        <v>7</v>
      </c>
      <c r="J18" s="260">
        <f t="shared" si="3"/>
        <v>27</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db_custscience_interns.col_7_db_venus_date_dim_distinct_values_table_stats (col_id int, distinct_values bigint) Row format delimited Fields terminated by '\t' Lines terminated by '\n'  Stored as textfile ;</v>
      </c>
      <c r="AJ18" t="s">
        <v>6649</v>
      </c>
      <c r="AM18" s="16" t="str">
        <f t="shared" si="11"/>
        <v>insert into table db_custscience_interns.col_7_db_venus_date_dim_distinct_values_table_stats select '7' as col_id, count (distinct FIS_YR_KEY ) as distinct_values</v>
      </c>
      <c r="AN18" t="s">
        <v>6650</v>
      </c>
      <c r="AQ18" s="16" t="str">
        <f t="shared" si="6"/>
        <v>insert into table db_custscience_interns.SUMMARY_of_db_venus_date_dim_distinct_values_table_stats select col_id, distinct_values from db_custscience_interns.col_7_db_venus_date_dim_distinct_values_table_stats ;</v>
      </c>
      <c r="AR18" t="s">
        <v>6651</v>
      </c>
      <c r="AT18" s="212" t="s">
        <v>6652</v>
      </c>
      <c r="AU18" s="212">
        <v>15</v>
      </c>
      <c r="AV18" s="212">
        <v>32</v>
      </c>
      <c r="AX18" s="16" t="str">
        <f t="shared" si="7"/>
        <v>drop table db_custscience_interns.col_7_db_venus_date_dim_distinct_values_table_stats;</v>
      </c>
      <c r="AY18" t="s">
        <v>6653</v>
      </c>
      <c r="BA18" s="16" t="str">
        <f t="shared" si="12"/>
        <v>create table db_custscience_interns.col_7_db_venus_date_dim_null_value_count_table_stats (col_id int, null_value_count bigint) Row format delimited Fields terminated by '\t' Lines terminated by '\n'  Stored as textfile ;</v>
      </c>
      <c r="BB18" t="s">
        <v>6654</v>
      </c>
      <c r="BE18" s="16" t="str">
        <f t="shared" si="13"/>
        <v xml:space="preserve">insert into table db_custscience_interns.col_7_db_venus_date_dim_null_value_count_table_stats select '7' as col_id, count (dt_key) as null_value_count where FIS_YR_KEY  IS NULL </v>
      </c>
      <c r="BF18" t="s">
        <v>6655</v>
      </c>
      <c r="BI18" s="16" t="str">
        <f t="shared" si="14"/>
        <v>insert into table db_custscience_interns.SUMMARY_of_db_venus_date_dim_null_value_count_table_stats select col_id, null_value_count from db_custscience_interns.col_7_db_venus_date_dim_null_value_count_table_stats ;</v>
      </c>
      <c r="BJ18" t="s">
        <v>6656</v>
      </c>
      <c r="BL18" s="212" t="s">
        <v>4631</v>
      </c>
      <c r="BM18" s="212">
        <v>15</v>
      </c>
      <c r="BN18" s="212">
        <v>0</v>
      </c>
      <c r="BP18" s="16" t="str">
        <f t="shared" si="15"/>
        <v>drop table db_custscience_interns.col_7_db_venus_date_dim_null_value_count_table_stats ;</v>
      </c>
      <c r="BQ18" t="s">
        <v>6657</v>
      </c>
    </row>
    <row r="19" spans="1:69">
      <c r="A19" t="s">
        <v>6658</v>
      </c>
      <c r="B19" s="16" t="str">
        <f t="shared" si="0"/>
        <v>this_cal_dt         string                                  </v>
      </c>
      <c r="C19" s="20">
        <f t="shared" si="8"/>
        <v>12</v>
      </c>
      <c r="D19" s="20">
        <f t="shared" si="9"/>
        <v>14</v>
      </c>
      <c r="E19" s="20"/>
      <c r="F19" s="20"/>
      <c r="G19" s="16" t="str">
        <f t="shared" si="1"/>
        <v>THIS_CAL_DT</v>
      </c>
      <c r="H19" s="16" t="str">
        <f t="shared" si="2"/>
        <v>      string                                  </v>
      </c>
      <c r="I19" s="246">
        <v>8</v>
      </c>
      <c r="J19" s="260">
        <f t="shared" si="3"/>
        <v>9494</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db_custscience_interns.col_8_db_venus_date_dim_distinct_values_table_stats (col_id int, distinct_values bigint) Row format delimited Fields terminated by '\t' Lines terminated by '\n'  Stored as textfile ;</v>
      </c>
      <c r="AJ19" t="s">
        <v>6659</v>
      </c>
      <c r="AM19" s="16" t="str">
        <f t="shared" si="11"/>
        <v>insert into table db_custscience_interns.col_8_db_venus_date_dim_distinct_values_table_stats select '8' as col_id, count (distinct THIS_CAL_DT) as distinct_values</v>
      </c>
      <c r="AN19" t="s">
        <v>6660</v>
      </c>
      <c r="AQ19" s="16" t="str">
        <f t="shared" si="6"/>
        <v>insert into table db_custscience_interns.SUMMARY_of_db_venus_date_dim_distinct_values_table_stats select col_id, distinct_values from db_custscience_interns.col_8_db_venus_date_dim_distinct_values_table_stats ;</v>
      </c>
      <c r="AR19" t="s">
        <v>6661</v>
      </c>
      <c r="AT19" s="212" t="s">
        <v>6662</v>
      </c>
      <c r="AU19" s="212">
        <v>16</v>
      </c>
      <c r="AV19" s="212">
        <v>5</v>
      </c>
      <c r="AX19" s="16" t="str">
        <f t="shared" si="7"/>
        <v>drop table db_custscience_interns.col_8_db_venus_date_dim_distinct_values_table_stats;</v>
      </c>
      <c r="AY19" t="s">
        <v>6663</v>
      </c>
      <c r="BA19" s="16" t="str">
        <f t="shared" si="12"/>
        <v>create table db_custscience_interns.col_8_db_venus_date_dim_null_value_count_table_stats (col_id int, null_value_count bigint) Row format delimited Fields terminated by '\t' Lines terminated by '\n'  Stored as textfile ;</v>
      </c>
      <c r="BB19" t="s">
        <v>6664</v>
      </c>
      <c r="BE19" s="16" t="str">
        <f t="shared" si="13"/>
        <v xml:space="preserve">insert into table db_custscience_interns.col_8_db_venus_date_dim_null_value_count_table_stats select '8' as col_id, count (dt_key) as null_value_count where THIS_CAL_DT IS NULL </v>
      </c>
      <c r="BF19" t="s">
        <v>6665</v>
      </c>
      <c r="BI19" s="16" t="str">
        <f t="shared" si="14"/>
        <v>insert into table db_custscience_interns.SUMMARY_of_db_venus_date_dim_null_value_count_table_stats select col_id, null_value_count from db_custscience_interns.col_8_db_venus_date_dim_null_value_count_table_stats ;</v>
      </c>
      <c r="BJ19" t="s">
        <v>6666</v>
      </c>
      <c r="BL19" s="212" t="s">
        <v>5395</v>
      </c>
      <c r="BM19" s="212">
        <v>16</v>
      </c>
      <c r="BN19" s="212">
        <v>0</v>
      </c>
      <c r="BP19" s="16" t="str">
        <f t="shared" si="15"/>
        <v>drop table db_custscience_interns.col_8_db_venus_date_dim_null_value_count_table_stats ;</v>
      </c>
      <c r="BQ19" t="s">
        <v>6667</v>
      </c>
    </row>
    <row r="20" spans="1:69">
      <c r="A20" t="s">
        <v>6668</v>
      </c>
      <c r="B20" s="16" t="str">
        <f t="shared" si="0"/>
        <v>dy_of_wk_desc       string                                  </v>
      </c>
      <c r="C20" s="20">
        <f t="shared" si="8"/>
        <v>14</v>
      </c>
      <c r="D20" s="20">
        <f t="shared" si="9"/>
        <v>16</v>
      </c>
      <c r="E20" s="20"/>
      <c r="F20" s="20"/>
      <c r="G20" s="16" t="str">
        <f t="shared" si="1"/>
        <v>DY_OF_WK_DESC</v>
      </c>
      <c r="H20" s="16" t="str">
        <f t="shared" si="2"/>
        <v>    string                                  </v>
      </c>
      <c r="I20" s="246">
        <v>9</v>
      </c>
      <c r="J20" s="260">
        <f t="shared" si="3"/>
        <v>14</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db_custscience_interns.col_9_db_venus_date_dim_distinct_values_table_stats (col_id int, distinct_values bigint) Row format delimited Fields terminated by '\t' Lines terminated by '\n'  Stored as textfile ;</v>
      </c>
      <c r="AJ20" t="s">
        <v>6669</v>
      </c>
      <c r="AM20" s="16" t="str">
        <f t="shared" si="11"/>
        <v>insert into table db_custscience_interns.col_9_db_venus_date_dim_distinct_values_table_stats select '9' as col_id, count (distinct DY_OF_WK_DESC) as distinct_values</v>
      </c>
      <c r="AN20" t="s">
        <v>6670</v>
      </c>
      <c r="AQ20" s="16" t="str">
        <f t="shared" si="6"/>
        <v>insert into table db_custscience_interns.SUMMARY_of_db_venus_date_dim_distinct_values_table_stats select col_id, distinct_values from db_custscience_interns.col_9_db_venus_date_dim_distinct_values_table_stats ;</v>
      </c>
      <c r="AR20" t="s">
        <v>6671</v>
      </c>
      <c r="AT20" s="212" t="s">
        <v>6672</v>
      </c>
      <c r="AU20" s="212">
        <v>17</v>
      </c>
      <c r="AV20" s="212">
        <v>93</v>
      </c>
      <c r="AX20" s="16" t="str">
        <f t="shared" si="7"/>
        <v>drop table db_custscience_interns.col_9_db_venus_date_dim_distinct_values_table_stats;</v>
      </c>
      <c r="AY20" t="s">
        <v>6673</v>
      </c>
      <c r="BA20" s="16" t="str">
        <f t="shared" si="12"/>
        <v>create table db_custscience_interns.col_9_db_venus_date_dim_null_value_count_table_stats (col_id int, null_value_count bigint) Row format delimited Fields terminated by '\t' Lines terminated by '\n'  Stored as textfile ;</v>
      </c>
      <c r="BB20" t="s">
        <v>6674</v>
      </c>
      <c r="BE20" s="16" t="str">
        <f t="shared" si="13"/>
        <v xml:space="preserve">insert into table db_custscience_interns.col_9_db_venus_date_dim_null_value_count_table_stats select '9' as col_id, count (dt_key) as null_value_count where DY_OF_WK_DESC IS NULL </v>
      </c>
      <c r="BF20" t="s">
        <v>6675</v>
      </c>
      <c r="BI20" s="16" t="str">
        <f t="shared" si="14"/>
        <v>insert into table db_custscience_interns.SUMMARY_of_db_venus_date_dim_null_value_count_table_stats select col_id, null_value_count from db_custscience_interns.col_9_db_venus_date_dim_null_value_count_table_stats ;</v>
      </c>
      <c r="BJ20" t="s">
        <v>6676</v>
      </c>
      <c r="BL20" s="212" t="s">
        <v>5446</v>
      </c>
      <c r="BM20" s="212">
        <v>17</v>
      </c>
      <c r="BN20" s="212">
        <v>0</v>
      </c>
      <c r="BP20" s="16" t="str">
        <f t="shared" si="15"/>
        <v>drop table db_custscience_interns.col_9_db_venus_date_dim_null_value_count_table_stats ;</v>
      </c>
      <c r="BQ20" t="s">
        <v>6677</v>
      </c>
    </row>
    <row r="21" spans="1:69">
      <c r="A21" t="s">
        <v>6678</v>
      </c>
      <c r="B21" s="16" t="str">
        <f t="shared" si="0"/>
        <v>dy_of_wk_nbr        int                                     </v>
      </c>
      <c r="C21" s="20">
        <f t="shared" si="8"/>
        <v>14</v>
      </c>
      <c r="D21" s="20">
        <f t="shared" si="9"/>
        <v>16</v>
      </c>
      <c r="E21" s="20"/>
      <c r="F21" s="20"/>
      <c r="G21" s="16" t="str">
        <f t="shared" si="1"/>
        <v>DY_OF_WK_NBR </v>
      </c>
      <c r="H21" s="16" t="str">
        <f t="shared" si="2"/>
        <v>    int                                     </v>
      </c>
      <c r="I21" s="246">
        <v>10</v>
      </c>
      <c r="J21" s="260">
        <f t="shared" si="3"/>
        <v>8</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db_custscience_interns.col_10_db_venus_date_dim_distinct_values_table_stats (col_id int, distinct_values bigint) Row format delimited Fields terminated by '\t' Lines terminated by '\n'  Stored as textfile ;</v>
      </c>
      <c r="AJ21" t="s">
        <v>6679</v>
      </c>
      <c r="AM21" s="16" t="str">
        <f t="shared" si="11"/>
        <v>insert into table db_custscience_interns.col_10_db_venus_date_dim_distinct_values_table_stats select '10' as col_id, count (distinct DY_OF_WK_NBR ) as distinct_values</v>
      </c>
      <c r="AN21" t="s">
        <v>6680</v>
      </c>
      <c r="AQ21" s="16" t="str">
        <f t="shared" si="6"/>
        <v>insert into table db_custscience_interns.SUMMARY_of_db_venus_date_dim_distinct_values_table_stats select col_id, distinct_values from db_custscience_interns.col_10_db_venus_date_dim_distinct_values_table_stats ;</v>
      </c>
      <c r="AR21" t="s">
        <v>6681</v>
      </c>
      <c r="AT21" s="212" t="s">
        <v>6682</v>
      </c>
      <c r="AU21" s="212">
        <v>18</v>
      </c>
      <c r="AV21" s="212">
        <v>367</v>
      </c>
      <c r="AX21" s="16" t="str">
        <f t="shared" si="7"/>
        <v>drop table db_custscience_interns.col_10_db_venus_date_dim_distinct_values_table_stats;</v>
      </c>
      <c r="AY21" t="s">
        <v>6683</v>
      </c>
      <c r="BA21" s="16" t="str">
        <f t="shared" si="12"/>
        <v>create table db_custscience_interns.col_10_db_venus_date_dim_null_value_count_table_stats (col_id int, null_value_count bigint) Row format delimited Fields terminated by '\t' Lines terminated by '\n'  Stored as textfile ;</v>
      </c>
      <c r="BB21" t="s">
        <v>6684</v>
      </c>
      <c r="BE21" s="16" t="str">
        <f t="shared" si="13"/>
        <v xml:space="preserve">insert into table db_custscience_interns.col_10_db_venus_date_dim_null_value_count_table_stats select '10' as col_id, count (dt_key) as null_value_count where DY_OF_WK_NBR  IS NULL </v>
      </c>
      <c r="BF21" t="s">
        <v>6685</v>
      </c>
      <c r="BI21" s="16" t="str">
        <f t="shared" si="14"/>
        <v>insert into table db_custscience_interns.SUMMARY_of_db_venus_date_dim_null_value_count_table_stats select col_id, null_value_count from db_custscience_interns.col_10_db_venus_date_dim_null_value_count_table_stats ;</v>
      </c>
      <c r="BJ21" t="s">
        <v>6686</v>
      </c>
      <c r="BL21" s="212" t="s">
        <v>5479</v>
      </c>
      <c r="BM21" s="212">
        <v>18</v>
      </c>
      <c r="BN21" s="212">
        <v>0</v>
      </c>
      <c r="BP21" s="16" t="str">
        <f t="shared" si="15"/>
        <v>drop table db_custscience_interns.col_10_db_venus_date_dim_null_value_count_table_stats ;</v>
      </c>
      <c r="BQ21" t="s">
        <v>6687</v>
      </c>
    </row>
    <row r="22" spans="1:69">
      <c r="A22" t="s">
        <v>6688</v>
      </c>
      <c r="B22" s="16" t="str">
        <f t="shared" si="0"/>
        <v>fis_dy_in_wk_nbr    int                                     </v>
      </c>
      <c r="C22" s="20">
        <f t="shared" si="8"/>
        <v>18</v>
      </c>
      <c r="D22" s="20">
        <f t="shared" si="9"/>
        <v>20</v>
      </c>
      <c r="E22" s="20"/>
      <c r="F22" s="20"/>
      <c r="G22" s="16" t="str">
        <f t="shared" si="1"/>
        <v>FIS_DY_IN_WK_NBR </v>
      </c>
      <c r="H22" s="16" t="str">
        <f t="shared" si="2"/>
        <v>int                                     </v>
      </c>
      <c r="I22" s="246">
        <v>11</v>
      </c>
      <c r="J22" s="260">
        <f t="shared" si="3"/>
        <v>8</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db_custscience_interns.col_11_db_venus_date_dim_distinct_values_table_stats (col_id int, distinct_values bigint) Row format delimited Fields terminated by '\t' Lines terminated by '\n'  Stored as textfile ;</v>
      </c>
      <c r="AJ22" t="s">
        <v>6689</v>
      </c>
      <c r="AM22" s="16" t="str">
        <f t="shared" si="11"/>
        <v>insert into table db_custscience_interns.col_11_db_venus_date_dim_distinct_values_table_stats select '11' as col_id, count (distinct FIS_DY_IN_WK_NBR ) as distinct_values</v>
      </c>
      <c r="AN22" t="s">
        <v>6690</v>
      </c>
      <c r="AQ22" s="16" t="str">
        <f t="shared" si="6"/>
        <v>insert into table db_custscience_interns.SUMMARY_of_db_venus_date_dim_distinct_values_table_stats select col_id, distinct_values from db_custscience_interns.col_11_db_venus_date_dim_distinct_values_table_stats ;</v>
      </c>
      <c r="AR22" t="s">
        <v>6691</v>
      </c>
      <c r="AT22" s="212" t="s">
        <v>6692</v>
      </c>
      <c r="AU22" s="212">
        <v>19</v>
      </c>
      <c r="AV22" s="212">
        <v>1357</v>
      </c>
      <c r="AX22" s="16" t="str">
        <f t="shared" si="7"/>
        <v>drop table db_custscience_interns.col_11_db_venus_date_dim_distinct_values_table_stats;</v>
      </c>
      <c r="AY22" t="s">
        <v>6693</v>
      </c>
      <c r="BA22" s="16" t="str">
        <f t="shared" si="12"/>
        <v>create table db_custscience_interns.col_11_db_venus_date_dim_null_value_count_table_stats (col_id int, null_value_count bigint) Row format delimited Fields terminated by '\t' Lines terminated by '\n'  Stored as textfile ;</v>
      </c>
      <c r="BB22" t="s">
        <v>6694</v>
      </c>
      <c r="BE22" s="16" t="str">
        <f t="shared" si="13"/>
        <v xml:space="preserve">insert into table db_custscience_interns.col_11_db_venus_date_dim_null_value_count_table_stats select '11' as col_id, count (dt_key) as null_value_count where FIS_DY_IN_WK_NBR  IS NULL </v>
      </c>
      <c r="BF22" t="s">
        <v>6695</v>
      </c>
      <c r="BI22" s="16" t="str">
        <f t="shared" si="14"/>
        <v>insert into table db_custscience_interns.SUMMARY_of_db_venus_date_dim_null_value_count_table_stats select col_id, null_value_count from db_custscience_interns.col_11_db_venus_date_dim_null_value_count_table_stats ;</v>
      </c>
      <c r="BJ22" t="s">
        <v>6696</v>
      </c>
      <c r="BL22" s="212" t="s">
        <v>5481</v>
      </c>
      <c r="BM22" s="212">
        <v>19</v>
      </c>
      <c r="BN22" s="212">
        <v>0</v>
      </c>
      <c r="BP22" s="16" t="str">
        <f t="shared" si="15"/>
        <v>drop table db_custscience_interns.col_11_db_venus_date_dim_null_value_count_table_stats ;</v>
      </c>
      <c r="BQ22" t="s">
        <v>6697</v>
      </c>
    </row>
    <row r="23" spans="1:69">
      <c r="A23" t="s">
        <v>6698</v>
      </c>
      <c r="B23" s="16" t="str">
        <f t="shared" si="0"/>
        <v>fis_dy_in_mo_nbr    int                                     </v>
      </c>
      <c r="C23" s="20">
        <f t="shared" si="8"/>
        <v>18</v>
      </c>
      <c r="D23" s="20">
        <f t="shared" si="9"/>
        <v>20</v>
      </c>
      <c r="E23" s="20"/>
      <c r="F23" s="20"/>
      <c r="G23" s="16" t="str">
        <f t="shared" si="1"/>
        <v>FIS_DY_IN_MO_NBR </v>
      </c>
      <c r="H23" s="16" t="str">
        <f t="shared" si="2"/>
        <v>int                                     </v>
      </c>
      <c r="I23" s="246">
        <v>12</v>
      </c>
      <c r="J23" s="260">
        <f t="shared" si="3"/>
        <v>36</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db_custscience_interns.col_12_db_venus_date_dim_distinct_values_table_stats (col_id int, distinct_values bigint) Row format delimited Fields terminated by '\t' Lines terminated by '\n'  Stored as textfile ;</v>
      </c>
      <c r="AJ23" t="s">
        <v>6699</v>
      </c>
      <c r="AM23" s="16" t="str">
        <f t="shared" si="11"/>
        <v>insert into table db_custscience_interns.col_12_db_venus_date_dim_distinct_values_table_stats select '12' as col_id, count (distinct FIS_DY_IN_MO_NBR ) as distinct_values</v>
      </c>
      <c r="AN23" t="s">
        <v>6700</v>
      </c>
      <c r="AQ23" s="16" t="str">
        <f t="shared" si="6"/>
        <v>insert into table db_custscience_interns.SUMMARY_of_db_venus_date_dim_distinct_values_table_stats select col_id, distinct_values from db_custscience_interns.col_12_db_venus_date_dim_distinct_values_table_stats ;</v>
      </c>
      <c r="AR23" t="s">
        <v>6701</v>
      </c>
      <c r="AT23" s="212" t="s">
        <v>6702</v>
      </c>
      <c r="AU23" s="212">
        <v>20</v>
      </c>
      <c r="AV23" s="212">
        <v>6</v>
      </c>
      <c r="AX23" s="16" t="str">
        <f t="shared" si="7"/>
        <v>drop table db_custscience_interns.col_12_db_venus_date_dim_distinct_values_table_stats;</v>
      </c>
      <c r="AY23" t="s">
        <v>6703</v>
      </c>
      <c r="BA23" s="16" t="str">
        <f t="shared" si="12"/>
        <v>create table db_custscience_interns.col_12_db_venus_date_dim_null_value_count_table_stats (col_id int, null_value_count bigint) Row format delimited Fields terminated by '\t' Lines terminated by '\n'  Stored as textfile ;</v>
      </c>
      <c r="BB23" t="s">
        <v>6704</v>
      </c>
      <c r="BE23" s="16" t="str">
        <f t="shared" si="13"/>
        <v xml:space="preserve">insert into table db_custscience_interns.col_12_db_venus_date_dim_null_value_count_table_stats select '12' as col_id, count (dt_key) as null_value_count where FIS_DY_IN_MO_NBR  IS NULL </v>
      </c>
      <c r="BF23" t="s">
        <v>6705</v>
      </c>
      <c r="BI23" s="16" t="str">
        <f t="shared" si="14"/>
        <v>insert into table db_custscience_interns.SUMMARY_of_db_venus_date_dim_null_value_count_table_stats select col_id, null_value_count from db_custscience_interns.col_12_db_venus_date_dim_null_value_count_table_stats ;</v>
      </c>
      <c r="BJ23" t="s">
        <v>6706</v>
      </c>
      <c r="BL23" s="212" t="s">
        <v>4686</v>
      </c>
      <c r="BM23" s="212">
        <v>20</v>
      </c>
      <c r="BN23" s="212">
        <v>0</v>
      </c>
      <c r="BP23" s="16" t="str">
        <f t="shared" si="15"/>
        <v>drop table db_custscience_interns.col_12_db_venus_date_dim_null_value_count_table_stats ;</v>
      </c>
      <c r="BQ23" t="s">
        <v>6707</v>
      </c>
    </row>
    <row r="24" spans="1:69">
      <c r="A24" t="s">
        <v>6708</v>
      </c>
      <c r="B24" s="16" t="str">
        <f t="shared" si="0"/>
        <v>fis_dy_in_qtr_nbr   int                                     </v>
      </c>
      <c r="C24" s="20">
        <f t="shared" si="8"/>
        <v>18</v>
      </c>
      <c r="D24" s="20">
        <f t="shared" si="9"/>
        <v>20</v>
      </c>
      <c r="E24" s="20"/>
      <c r="G24" s="16" t="str">
        <f t="shared" si="1"/>
        <v>FIS_DY_IN_QTR_NBR</v>
      </c>
      <c r="H24" s="16" t="str">
        <f t="shared" si="2"/>
        <v>int                                     </v>
      </c>
      <c r="I24" s="246">
        <v>13</v>
      </c>
      <c r="J24" s="260">
        <f t="shared" si="3"/>
        <v>99</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db_custscience_interns.col_13_db_venus_date_dim_distinct_values_table_stats (col_id int, distinct_values bigint) Row format delimited Fields terminated by '\t' Lines terminated by '\n'  Stored as textfile ;</v>
      </c>
      <c r="AJ24" t="s">
        <v>6709</v>
      </c>
      <c r="AM24" s="16" t="str">
        <f t="shared" si="11"/>
        <v>insert into table db_custscience_interns.col_13_db_venus_date_dim_distinct_values_table_stats select '13' as col_id, count (distinct FIS_DY_IN_QTR_NBR) as distinct_values</v>
      </c>
      <c r="AN24" t="s">
        <v>6710</v>
      </c>
      <c r="AQ24" s="16" t="str">
        <f t="shared" si="6"/>
        <v>insert into table db_custscience_interns.SUMMARY_of_db_venus_date_dim_distinct_values_table_stats select col_id, distinct_values from db_custscience_interns.col_13_db_venus_date_dim_distinct_values_table_stats ;</v>
      </c>
      <c r="AR24" t="s">
        <v>6711</v>
      </c>
      <c r="AT24" s="212" t="s">
        <v>6712</v>
      </c>
      <c r="AU24" s="212">
        <v>3</v>
      </c>
      <c r="AV24" s="212">
        <v>1357</v>
      </c>
      <c r="AX24" s="16" t="str">
        <f t="shared" si="7"/>
        <v>drop table db_custscience_interns.col_13_db_venus_date_dim_distinct_values_table_stats;</v>
      </c>
      <c r="AY24" t="s">
        <v>6713</v>
      </c>
      <c r="BA24" s="16" t="str">
        <f t="shared" si="12"/>
        <v>create table db_custscience_interns.col_13_db_venus_date_dim_null_value_count_table_stats (col_id int, null_value_count bigint) Row format delimited Fields terminated by '\t' Lines terminated by '\n'  Stored as textfile ;</v>
      </c>
      <c r="BB24" t="s">
        <v>6714</v>
      </c>
      <c r="BE24" s="16" t="str">
        <f t="shared" si="13"/>
        <v xml:space="preserve">insert into table db_custscience_interns.col_13_db_venus_date_dim_null_value_count_table_stats select '13' as col_id, count (dt_key) as null_value_count where FIS_DY_IN_QTR_NBR IS NULL </v>
      </c>
      <c r="BF24" t="s">
        <v>6715</v>
      </c>
      <c r="BI24" s="16" t="str">
        <f t="shared" si="14"/>
        <v>insert into table db_custscience_interns.SUMMARY_of_db_venus_date_dim_null_value_count_table_stats select col_id, null_value_count from db_custscience_interns.col_13_db_venus_date_dim_null_value_count_table_stats ;</v>
      </c>
      <c r="BJ24" t="s">
        <v>6716</v>
      </c>
      <c r="BL24" s="212" t="s">
        <v>4697</v>
      </c>
      <c r="BM24" s="212">
        <v>3</v>
      </c>
      <c r="BN24" s="212">
        <v>0</v>
      </c>
      <c r="BP24" s="16" t="str">
        <f t="shared" si="15"/>
        <v>drop table db_custscience_interns.col_13_db_venus_date_dim_null_value_count_table_stats ;</v>
      </c>
      <c r="BQ24" t="s">
        <v>6717</v>
      </c>
    </row>
    <row r="25" spans="1:69">
      <c r="A25" t="s">
        <v>6718</v>
      </c>
      <c r="B25" s="16" t="str">
        <f t="shared" si="0"/>
        <v>fis_dy_in_seas_nbr  int                                     </v>
      </c>
      <c r="C25" s="20">
        <f t="shared" si="8"/>
        <v>20</v>
      </c>
      <c r="D25" s="20">
        <f t="shared" si="9"/>
        <v>25</v>
      </c>
      <c r="E25" s="20"/>
      <c r="G25" s="16" t="str">
        <f t="shared" si="1"/>
        <v>FIS_DY_IN_SEAS_NBR </v>
      </c>
      <c r="H25" s="16" t="str">
        <f t="shared" si="2"/>
        <v>nt                                     </v>
      </c>
      <c r="I25" s="246">
        <v>14</v>
      </c>
      <c r="J25" s="260">
        <f t="shared" si="3"/>
        <v>190</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db_custscience_interns.col_14_db_venus_date_dim_distinct_values_table_stats (col_id int, distinct_values bigint) Row format delimited Fields terminated by '\t' Lines terminated by '\n'  Stored as textfile ;</v>
      </c>
      <c r="AJ25" t="s">
        <v>6719</v>
      </c>
      <c r="AM25" s="16" t="str">
        <f t="shared" si="11"/>
        <v>insert into table db_custscience_interns.col_14_db_venus_date_dim_distinct_values_table_stats select '14' as col_id, count (distinct FIS_DY_IN_SEAS_NBR ) as distinct_values</v>
      </c>
      <c r="AN25" t="s">
        <v>6720</v>
      </c>
      <c r="AQ25" s="16" t="str">
        <f t="shared" si="6"/>
        <v>insert into table db_custscience_interns.SUMMARY_of_db_venus_date_dim_distinct_values_table_stats select col_id, distinct_values from db_custscience_interns.col_14_db_venus_date_dim_distinct_values_table_stats ;</v>
      </c>
      <c r="AR25" t="s">
        <v>6721</v>
      </c>
      <c r="AT25" s="212" t="s">
        <v>6722</v>
      </c>
      <c r="AU25" s="212">
        <v>21</v>
      </c>
      <c r="AV25" s="212">
        <v>54</v>
      </c>
      <c r="AX25" s="16" t="str">
        <f t="shared" si="7"/>
        <v>drop table db_custscience_interns.col_14_db_venus_date_dim_distinct_values_table_stats;</v>
      </c>
      <c r="AY25" t="s">
        <v>6723</v>
      </c>
      <c r="BA25" s="16" t="str">
        <f t="shared" si="12"/>
        <v>create table db_custscience_interns.col_14_db_venus_date_dim_null_value_count_table_stats (col_id int, null_value_count bigint) Row format delimited Fields terminated by '\t' Lines terminated by '\n'  Stored as textfile ;</v>
      </c>
      <c r="BB25" t="s">
        <v>6724</v>
      </c>
      <c r="BE25" s="16" t="str">
        <f t="shared" si="13"/>
        <v xml:space="preserve">insert into table db_custscience_interns.col_14_db_venus_date_dim_null_value_count_table_stats select '14' as col_id, count (dt_key) as null_value_count where FIS_DY_IN_SEAS_NBR  IS NULL </v>
      </c>
      <c r="BF25" t="s">
        <v>6725</v>
      </c>
      <c r="BI25" s="16" t="str">
        <f t="shared" si="14"/>
        <v>insert into table db_custscience_interns.SUMMARY_of_db_venus_date_dim_null_value_count_table_stats select col_id, null_value_count from db_custscience_interns.col_14_db_venus_date_dim_null_value_count_table_stats ;</v>
      </c>
      <c r="BJ25" t="s">
        <v>6726</v>
      </c>
      <c r="BL25" s="212" t="s">
        <v>5573</v>
      </c>
      <c r="BM25" s="212">
        <v>21</v>
      </c>
      <c r="BN25" s="212">
        <v>0</v>
      </c>
      <c r="BP25" s="16" t="str">
        <f t="shared" si="15"/>
        <v>drop table db_custscience_interns.col_14_db_venus_date_dim_null_value_count_table_stats ;</v>
      </c>
      <c r="BQ25" t="s">
        <v>6727</v>
      </c>
    </row>
    <row r="26" spans="1:69">
      <c r="A26" t="s">
        <v>6728</v>
      </c>
      <c r="B26" s="16" t="str">
        <f t="shared" si="0"/>
        <v>cal_dy_in_mo_nbr    int                                     </v>
      </c>
      <c r="C26" s="20">
        <f t="shared" si="8"/>
        <v>18</v>
      </c>
      <c r="D26" s="20">
        <f t="shared" si="9"/>
        <v>20</v>
      </c>
      <c r="E26" s="20"/>
      <c r="G26" s="16" t="str">
        <f t="shared" si="1"/>
        <v>CAL_DY_IN_MO_NBR </v>
      </c>
      <c r="H26" s="16" t="str">
        <f t="shared" si="2"/>
        <v>int                                     </v>
      </c>
      <c r="I26" s="246">
        <v>15</v>
      </c>
      <c r="J26" s="260">
        <f t="shared" si="3"/>
        <v>32</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db_custscience_interns.col_15_db_venus_date_dim_distinct_values_table_stats (col_id int, distinct_values bigint) Row format delimited Fields terminated by '\t' Lines terminated by '\n'  Stored as textfile ;</v>
      </c>
      <c r="AJ26" t="s">
        <v>6729</v>
      </c>
      <c r="AM26" s="16" t="str">
        <f t="shared" si="11"/>
        <v>insert into table db_custscience_interns.col_15_db_venus_date_dim_distinct_values_table_stats select '15' as col_id, count (distinct CAL_DY_IN_MO_NBR ) as distinct_values</v>
      </c>
      <c r="AN26" t="s">
        <v>6730</v>
      </c>
      <c r="AQ26" s="16" t="str">
        <f t="shared" si="6"/>
        <v>insert into table db_custscience_interns.SUMMARY_of_db_venus_date_dim_distinct_values_table_stats select col_id, distinct_values from db_custscience_interns.col_15_db_venus_date_dim_distinct_values_table_stats ;</v>
      </c>
      <c r="AR26" t="s">
        <v>6731</v>
      </c>
      <c r="AT26" s="212" t="s">
        <v>6732</v>
      </c>
      <c r="AU26" s="212">
        <v>22</v>
      </c>
      <c r="AV26" s="212">
        <v>6</v>
      </c>
      <c r="AX26" s="16" t="str">
        <f t="shared" si="7"/>
        <v>drop table db_custscience_interns.col_15_db_venus_date_dim_distinct_values_table_stats;</v>
      </c>
      <c r="AY26" t="s">
        <v>6733</v>
      </c>
      <c r="BA26" s="16" t="str">
        <f t="shared" si="12"/>
        <v>create table db_custscience_interns.col_15_db_venus_date_dim_null_value_count_table_stats (col_id int, null_value_count bigint) Row format delimited Fields terminated by '\t' Lines terminated by '\n'  Stored as textfile ;</v>
      </c>
      <c r="BB26" t="s">
        <v>6734</v>
      </c>
      <c r="BE26" s="16" t="str">
        <f t="shared" si="13"/>
        <v xml:space="preserve">insert into table db_custscience_interns.col_15_db_venus_date_dim_null_value_count_table_stats select '15' as col_id, count (dt_key) as null_value_count where CAL_DY_IN_MO_NBR  IS NULL </v>
      </c>
      <c r="BF26" t="s">
        <v>6735</v>
      </c>
      <c r="BI26" s="16" t="str">
        <f t="shared" si="14"/>
        <v>insert into table db_custscience_interns.SUMMARY_of_db_venus_date_dim_null_value_count_table_stats select col_id, null_value_count from db_custscience_interns.col_15_db_venus_date_dim_null_value_count_table_stats ;</v>
      </c>
      <c r="BJ26" t="s">
        <v>6736</v>
      </c>
      <c r="BL26" s="212" t="s">
        <v>5576</v>
      </c>
      <c r="BM26" s="212">
        <v>22</v>
      </c>
      <c r="BN26" s="212">
        <v>0</v>
      </c>
      <c r="BP26" s="16" t="str">
        <f t="shared" si="15"/>
        <v>drop table db_custscience_interns.col_15_db_venus_date_dim_null_value_count_table_stats ;</v>
      </c>
      <c r="BQ26" t="s">
        <v>6737</v>
      </c>
    </row>
    <row r="27" spans="1:69">
      <c r="A27" t="s">
        <v>6738</v>
      </c>
      <c r="B27" s="16" t="str">
        <f t="shared" si="0"/>
        <v>cal_lst_dy_in_mo_nbr int                                     </v>
      </c>
      <c r="C27" s="20">
        <f t="shared" si="8"/>
        <v>21</v>
      </c>
      <c r="D27" s="20">
        <f t="shared" si="9"/>
        <v>26</v>
      </c>
      <c r="E27" s="20"/>
      <c r="G27" s="16" t="str">
        <f t="shared" si="1"/>
        <v>CAL_LST_DY_IN_MO_NBR</v>
      </c>
      <c r="H27" s="16" t="str">
        <f t="shared" si="2"/>
        <v>int                                     </v>
      </c>
      <c r="I27" s="246">
        <v>16</v>
      </c>
      <c r="J27" s="260">
        <f t="shared" si="3"/>
        <v>5</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db_custscience_interns.col_16_db_venus_date_dim_distinct_values_table_stats (col_id int, distinct_values bigint) Row format delimited Fields terminated by '\t' Lines terminated by '\n'  Stored as textfile ;</v>
      </c>
      <c r="AJ27" t="s">
        <v>6739</v>
      </c>
      <c r="AM27" s="16" t="str">
        <f t="shared" si="11"/>
        <v>insert into table db_custscience_interns.col_16_db_venus_date_dim_distinct_values_table_stats select '16' as col_id, count (distinct CAL_LST_DY_IN_MO_NBR) as distinct_values</v>
      </c>
      <c r="AN27" t="s">
        <v>6740</v>
      </c>
      <c r="AQ27" s="16" t="str">
        <f t="shared" si="6"/>
        <v>insert into table db_custscience_interns.SUMMARY_of_db_venus_date_dim_distinct_values_table_stats select col_id, distinct_values from db_custscience_interns.col_16_db_venus_date_dim_distinct_values_table_stats ;</v>
      </c>
      <c r="AR27" t="s">
        <v>6741</v>
      </c>
      <c r="AT27" s="212" t="s">
        <v>6742</v>
      </c>
      <c r="AU27" s="212">
        <v>23</v>
      </c>
      <c r="AV27" s="212">
        <v>15</v>
      </c>
      <c r="AX27" s="16" t="str">
        <f t="shared" si="7"/>
        <v>drop table db_custscience_interns.col_16_db_venus_date_dim_distinct_values_table_stats;</v>
      </c>
      <c r="AY27" t="s">
        <v>6743</v>
      </c>
      <c r="BA27" s="16" t="str">
        <f t="shared" si="12"/>
        <v>create table db_custscience_interns.col_16_db_venus_date_dim_null_value_count_table_stats (col_id int, null_value_count bigint) Row format delimited Fields terminated by '\t' Lines terminated by '\n'  Stored as textfile ;</v>
      </c>
      <c r="BB27" t="s">
        <v>6744</v>
      </c>
      <c r="BE27" s="16" t="str">
        <f t="shared" si="13"/>
        <v xml:space="preserve">insert into table db_custscience_interns.col_16_db_venus_date_dim_null_value_count_table_stats select '16' as col_id, count (dt_key) as null_value_count where CAL_LST_DY_IN_MO_NBR IS NULL </v>
      </c>
      <c r="BF27" t="s">
        <v>6745</v>
      </c>
      <c r="BI27" s="16" t="str">
        <f t="shared" si="14"/>
        <v>insert into table db_custscience_interns.SUMMARY_of_db_venus_date_dim_null_value_count_table_stats select col_id, null_value_count from db_custscience_interns.col_16_db_venus_date_dim_null_value_count_table_stats ;</v>
      </c>
      <c r="BJ27" t="s">
        <v>6746</v>
      </c>
      <c r="BL27" s="212" t="s">
        <v>5580</v>
      </c>
      <c r="BM27" s="212">
        <v>23</v>
      </c>
      <c r="BN27" s="212">
        <v>0</v>
      </c>
      <c r="BP27" s="16" t="str">
        <f t="shared" si="15"/>
        <v>drop table db_custscience_interns.col_16_db_venus_date_dim_null_value_count_table_stats ;</v>
      </c>
      <c r="BQ27" t="s">
        <v>6747</v>
      </c>
    </row>
    <row r="28" spans="1:69">
      <c r="A28" t="s">
        <v>6748</v>
      </c>
      <c r="B28" s="16" t="str">
        <f t="shared" si="0"/>
        <v>cal_dy_in_qtr_nbr   int                                     </v>
      </c>
      <c r="C28" s="20">
        <f t="shared" si="8"/>
        <v>18</v>
      </c>
      <c r="D28" s="20">
        <f t="shared" si="9"/>
        <v>20</v>
      </c>
      <c r="E28" s="20"/>
      <c r="G28" s="16" t="str">
        <f t="shared" si="1"/>
        <v>CAL_DY_IN_QTR_NBR</v>
      </c>
      <c r="H28" s="16" t="str">
        <f t="shared" si="2"/>
        <v>int                                     </v>
      </c>
      <c r="I28" s="246">
        <v>17</v>
      </c>
      <c r="J28" s="260">
        <f t="shared" si="3"/>
        <v>93</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db_custscience_interns.col_17_db_venus_date_dim_distinct_values_table_stats (col_id int, distinct_values bigint) Row format delimited Fields terminated by '\t' Lines terminated by '\n'  Stored as textfile ;</v>
      </c>
      <c r="AJ28" t="s">
        <v>6749</v>
      </c>
      <c r="AM28" s="16" t="str">
        <f t="shared" si="11"/>
        <v>insert into table db_custscience_interns.col_17_db_venus_date_dim_distinct_values_table_stats select '17' as col_id, count (distinct CAL_DY_IN_QTR_NBR) as distinct_values</v>
      </c>
      <c r="AN28" t="s">
        <v>6750</v>
      </c>
      <c r="AQ28" s="16" t="str">
        <f t="shared" si="6"/>
        <v>insert into table db_custscience_interns.SUMMARY_of_db_venus_date_dim_distinct_values_table_stats select col_id, distinct_values from db_custscience_interns.col_17_db_venus_date_dim_distinct_values_table_stats ;</v>
      </c>
      <c r="AR28" t="s">
        <v>6751</v>
      </c>
      <c r="AT28" s="212" t="s">
        <v>6752</v>
      </c>
      <c r="AU28" s="212">
        <v>24</v>
      </c>
      <c r="AV28" s="212">
        <v>54</v>
      </c>
      <c r="AX28" s="16" t="str">
        <f t="shared" si="7"/>
        <v>drop table db_custscience_interns.col_17_db_venus_date_dim_distinct_values_table_stats;</v>
      </c>
      <c r="AY28" t="s">
        <v>6753</v>
      </c>
      <c r="BA28" s="16" t="str">
        <f t="shared" si="12"/>
        <v>create table db_custscience_interns.col_17_db_venus_date_dim_null_value_count_table_stats (col_id int, null_value_count bigint) Row format delimited Fields terminated by '\t' Lines terminated by '\n'  Stored as textfile ;</v>
      </c>
      <c r="BB28" t="s">
        <v>6754</v>
      </c>
      <c r="BE28" s="16" t="str">
        <f t="shared" si="13"/>
        <v xml:space="preserve">insert into table db_custscience_interns.col_17_db_venus_date_dim_null_value_count_table_stats select '17' as col_id, count (dt_key) as null_value_count where CAL_DY_IN_QTR_NBR IS NULL </v>
      </c>
      <c r="BF28" t="s">
        <v>6755</v>
      </c>
      <c r="BI28" s="16" t="str">
        <f t="shared" si="14"/>
        <v>insert into table db_custscience_interns.SUMMARY_of_db_venus_date_dim_null_value_count_table_stats select col_id, null_value_count from db_custscience_interns.col_17_db_venus_date_dim_null_value_count_table_stats ;</v>
      </c>
      <c r="BJ28" t="s">
        <v>6756</v>
      </c>
      <c r="BL28" s="212" t="s">
        <v>5582</v>
      </c>
      <c r="BM28" s="212">
        <v>24</v>
      </c>
      <c r="BN28" s="212">
        <v>0</v>
      </c>
      <c r="BP28" s="16" t="str">
        <f t="shared" si="15"/>
        <v>drop table db_custscience_interns.col_17_db_venus_date_dim_null_value_count_table_stats ;</v>
      </c>
      <c r="BQ28" t="s">
        <v>6757</v>
      </c>
    </row>
    <row r="29" spans="1:69">
      <c r="A29" t="s">
        <v>6758</v>
      </c>
      <c r="B29" s="16" t="str">
        <f t="shared" si="0"/>
        <v>cal_dy_in_yr        int                                     </v>
      </c>
      <c r="C29" s="20">
        <f t="shared" si="8"/>
        <v>14</v>
      </c>
      <c r="D29" s="20">
        <f t="shared" si="9"/>
        <v>16</v>
      </c>
      <c r="E29" s="20"/>
      <c r="G29" s="16" t="str">
        <f t="shared" si="1"/>
        <v>CAL_DY_IN_YR </v>
      </c>
      <c r="H29" s="16" t="str">
        <f t="shared" si="2"/>
        <v>    int                                     </v>
      </c>
      <c r="I29" s="246">
        <v>18</v>
      </c>
      <c r="J29" s="260">
        <f t="shared" si="3"/>
        <v>367</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db_custscience_interns.col_18_db_venus_date_dim_distinct_values_table_stats (col_id int, distinct_values bigint) Row format delimited Fields terminated by '\t' Lines terminated by '\n'  Stored as textfile ;</v>
      </c>
      <c r="AJ29" t="s">
        <v>6759</v>
      </c>
      <c r="AM29" s="16" t="str">
        <f t="shared" si="11"/>
        <v>insert into table db_custscience_interns.col_18_db_venus_date_dim_distinct_values_table_stats select '18' as col_id, count (distinct CAL_DY_IN_YR ) as distinct_values</v>
      </c>
      <c r="AN29" t="s">
        <v>6760</v>
      </c>
      <c r="AQ29" s="16" t="str">
        <f t="shared" si="6"/>
        <v>insert into table db_custscience_interns.SUMMARY_of_db_venus_date_dim_distinct_values_table_stats select col_id, distinct_values from db_custscience_interns.col_18_db_venus_date_dim_distinct_values_table_stats ;</v>
      </c>
      <c r="AR29" t="s">
        <v>6761</v>
      </c>
      <c r="AT29" s="212" t="s">
        <v>6762</v>
      </c>
      <c r="AU29" s="212">
        <v>25</v>
      </c>
      <c r="AV29" s="212">
        <v>28</v>
      </c>
      <c r="AX29" s="16" t="str">
        <f t="shared" si="7"/>
        <v>drop table db_custscience_interns.col_18_db_venus_date_dim_distinct_values_table_stats;</v>
      </c>
      <c r="AY29" t="s">
        <v>6763</v>
      </c>
      <c r="BA29" s="16" t="str">
        <f t="shared" si="12"/>
        <v>create table db_custscience_interns.col_18_db_venus_date_dim_null_value_count_table_stats (col_id int, null_value_count bigint) Row format delimited Fields terminated by '\t' Lines terminated by '\n'  Stored as textfile ;</v>
      </c>
      <c r="BB29" t="s">
        <v>6764</v>
      </c>
      <c r="BE29" s="16" t="str">
        <f t="shared" si="13"/>
        <v xml:space="preserve">insert into table db_custscience_interns.col_18_db_venus_date_dim_null_value_count_table_stats select '18' as col_id, count (dt_key) as null_value_count where CAL_DY_IN_YR  IS NULL </v>
      </c>
      <c r="BF29" t="s">
        <v>6765</v>
      </c>
      <c r="BI29" s="16" t="str">
        <f t="shared" si="14"/>
        <v>insert into table db_custscience_interns.SUMMARY_of_db_venus_date_dim_null_value_count_table_stats select col_id, null_value_count from db_custscience_interns.col_18_db_venus_date_dim_null_value_count_table_stats ;</v>
      </c>
      <c r="BJ29" t="s">
        <v>6766</v>
      </c>
      <c r="BL29" s="212" t="s">
        <v>5697</v>
      </c>
      <c r="BM29" s="212">
        <v>25</v>
      </c>
      <c r="BN29" s="212">
        <v>0</v>
      </c>
      <c r="BP29" s="16" t="str">
        <f t="shared" si="15"/>
        <v>drop table db_custscience_interns.col_18_db_venus_date_dim_null_value_count_table_stats ;</v>
      </c>
      <c r="BQ29" t="s">
        <v>6767</v>
      </c>
    </row>
    <row r="30" spans="1:69">
      <c r="A30" t="s">
        <v>6768</v>
      </c>
      <c r="B30" s="16" t="str">
        <f t="shared" si="0"/>
        <v>fis_wk_desc         string                                  </v>
      </c>
      <c r="C30" s="20">
        <f t="shared" si="8"/>
        <v>12</v>
      </c>
      <c r="D30" s="20">
        <f t="shared" si="9"/>
        <v>14</v>
      </c>
      <c r="E30" s="20"/>
      <c r="G30" s="16" t="str">
        <f t="shared" si="1"/>
        <v>FIS_WK_DESC</v>
      </c>
      <c r="H30" s="16" t="str">
        <f t="shared" si="2"/>
        <v>      string                                  </v>
      </c>
      <c r="I30" s="246">
        <v>19</v>
      </c>
      <c r="J30" s="260">
        <f t="shared" si="3"/>
        <v>1357</v>
      </c>
      <c r="K30" s="260">
        <f t="shared" si="4"/>
        <v>0</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db_custscience_interns.col_19_db_venus_date_dim_distinct_values_table_stats (col_id int, distinct_values bigint) Row format delimited Fields terminated by '\t' Lines terminated by '\n'  Stored as textfile ;</v>
      </c>
      <c r="AJ30" t="s">
        <v>6769</v>
      </c>
      <c r="AM30" s="16" t="str">
        <f t="shared" si="11"/>
        <v>insert into table db_custscience_interns.col_19_db_venus_date_dim_distinct_values_table_stats select '19' as col_id, count (distinct FIS_WK_DESC) as distinct_values</v>
      </c>
      <c r="AN30" t="s">
        <v>6770</v>
      </c>
      <c r="AQ30" s="16" t="str">
        <f t="shared" si="6"/>
        <v>insert into table db_custscience_interns.SUMMARY_of_db_venus_date_dim_distinct_values_table_stats select col_id, distinct_values from db_custscience_interns.col_19_db_venus_date_dim_distinct_values_table_stats ;</v>
      </c>
      <c r="AR30" t="s">
        <v>6771</v>
      </c>
      <c r="AT30" s="212" t="s">
        <v>6772</v>
      </c>
      <c r="AU30" s="212">
        <v>26</v>
      </c>
      <c r="AV30" s="212">
        <v>1360</v>
      </c>
      <c r="AX30" s="16" t="str">
        <f t="shared" si="7"/>
        <v>drop table db_custscience_interns.col_19_db_venus_date_dim_distinct_values_table_stats;</v>
      </c>
      <c r="AY30" t="s">
        <v>6773</v>
      </c>
      <c r="BA30" s="16" t="str">
        <f t="shared" si="12"/>
        <v>create table db_custscience_interns.col_19_db_venus_date_dim_null_value_count_table_stats (col_id int, null_value_count bigint) Row format delimited Fields terminated by '\t' Lines terminated by '\n'  Stored as textfile ;</v>
      </c>
      <c r="BB30" t="s">
        <v>6774</v>
      </c>
      <c r="BE30" s="16" t="str">
        <f t="shared" si="13"/>
        <v xml:space="preserve">insert into table db_custscience_interns.col_19_db_venus_date_dim_null_value_count_table_stats select '19' as col_id, count (dt_key) as null_value_count where FIS_WK_DESC IS NULL </v>
      </c>
      <c r="BF30" t="s">
        <v>6775</v>
      </c>
      <c r="BI30" s="16" t="str">
        <f t="shared" si="14"/>
        <v>insert into table db_custscience_interns.SUMMARY_of_db_venus_date_dim_null_value_count_table_stats select col_id, null_value_count from db_custscience_interns.col_19_db_venus_date_dim_null_value_count_table_stats ;</v>
      </c>
      <c r="BJ30" t="s">
        <v>6776</v>
      </c>
      <c r="BL30" s="212" t="s">
        <v>5700</v>
      </c>
      <c r="BM30" s="212">
        <v>26</v>
      </c>
      <c r="BN30" s="212">
        <v>0</v>
      </c>
      <c r="BP30" s="16" t="str">
        <f t="shared" si="15"/>
        <v>drop table db_custscience_interns.col_19_db_venus_date_dim_null_value_count_table_stats ;</v>
      </c>
      <c r="BQ30" t="s">
        <v>6777</v>
      </c>
    </row>
    <row r="31" spans="1:69">
      <c r="A31" t="s">
        <v>6778</v>
      </c>
      <c r="B31" s="16" t="str">
        <f t="shared" si="0"/>
        <v>cal_wk_of_mo_nbr    int                                     </v>
      </c>
      <c r="C31" s="20">
        <f t="shared" si="8"/>
        <v>18</v>
      </c>
      <c r="D31" s="20">
        <f t="shared" si="9"/>
        <v>20</v>
      </c>
      <c r="E31" s="20"/>
      <c r="G31" s="16" t="str">
        <f t="shared" si="1"/>
        <v>CAL_WK_OF_MO_NBR </v>
      </c>
      <c r="H31" s="16" t="str">
        <f t="shared" si="2"/>
        <v>int                                     </v>
      </c>
      <c r="I31" s="246">
        <v>20</v>
      </c>
      <c r="J31" s="260">
        <f t="shared" si="3"/>
        <v>6</v>
      </c>
      <c r="K31" s="260">
        <f t="shared" si="4"/>
        <v>0</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db_custscience_interns.col_20_db_venus_date_dim_distinct_values_table_stats (col_id int, distinct_values bigint) Row format delimited Fields terminated by '\t' Lines terminated by '\n'  Stored as textfile ;</v>
      </c>
      <c r="AJ31" t="s">
        <v>6779</v>
      </c>
      <c r="AM31" s="16" t="str">
        <f t="shared" si="11"/>
        <v>insert into table db_custscience_interns.col_20_db_venus_date_dim_distinct_values_table_stats select '20' as col_id, count (distinct CAL_WK_OF_MO_NBR ) as distinct_values</v>
      </c>
      <c r="AN31" t="s">
        <v>6780</v>
      </c>
      <c r="AQ31" s="16" t="str">
        <f t="shared" si="6"/>
        <v>insert into table db_custscience_interns.SUMMARY_of_db_venus_date_dim_distinct_values_table_stats select col_id, distinct_values from db_custscience_interns.col_20_db_venus_date_dim_distinct_values_table_stats ;</v>
      </c>
      <c r="AR31" t="s">
        <v>6781</v>
      </c>
      <c r="AT31" s="212" t="s">
        <v>6782</v>
      </c>
      <c r="AU31" s="212">
        <v>27</v>
      </c>
      <c r="AV31" s="212">
        <v>314</v>
      </c>
      <c r="AX31" s="16" t="str">
        <f t="shared" si="7"/>
        <v>drop table db_custscience_interns.col_20_db_venus_date_dim_distinct_values_table_stats;</v>
      </c>
      <c r="AY31" t="s">
        <v>6783</v>
      </c>
      <c r="BA31" s="16" t="str">
        <f t="shared" si="12"/>
        <v>create table db_custscience_interns.col_20_db_venus_date_dim_null_value_count_table_stats (col_id int, null_value_count bigint) Row format delimited Fields terminated by '\t' Lines terminated by '\n'  Stored as textfile ;</v>
      </c>
      <c r="BB31" t="s">
        <v>6784</v>
      </c>
      <c r="BE31" s="16" t="str">
        <f t="shared" si="13"/>
        <v xml:space="preserve">insert into table db_custscience_interns.col_20_db_venus_date_dim_null_value_count_table_stats select '20' as col_id, count (dt_key) as null_value_count where CAL_WK_OF_MO_NBR  IS NULL </v>
      </c>
      <c r="BF31" t="s">
        <v>6785</v>
      </c>
      <c r="BI31" s="16" t="str">
        <f t="shared" si="14"/>
        <v>insert into table db_custscience_interns.SUMMARY_of_db_venus_date_dim_null_value_count_table_stats select col_id, null_value_count from db_custscience_interns.col_20_db_venus_date_dim_null_value_count_table_stats ;</v>
      </c>
      <c r="BJ31" t="s">
        <v>6786</v>
      </c>
      <c r="BL31" s="212" t="s">
        <v>5703</v>
      </c>
      <c r="BM31" s="212">
        <v>27</v>
      </c>
      <c r="BN31" s="212">
        <v>0</v>
      </c>
      <c r="BP31" s="16" t="str">
        <f t="shared" si="15"/>
        <v>drop table db_custscience_interns.col_20_db_venus_date_dim_null_value_count_table_stats ;</v>
      </c>
      <c r="BQ31" t="s">
        <v>6787</v>
      </c>
    </row>
    <row r="32" spans="1:69">
      <c r="A32" t="s">
        <v>6788</v>
      </c>
      <c r="B32" s="16" t="str">
        <f t="shared" si="0"/>
        <v>cal_wk_of_yr_nbr    int                                     </v>
      </c>
      <c r="C32" s="20">
        <f t="shared" si="8"/>
        <v>18</v>
      </c>
      <c r="D32" s="20">
        <f t="shared" si="9"/>
        <v>20</v>
      </c>
      <c r="E32" s="20"/>
      <c r="G32" s="16" t="str">
        <f t="shared" si="1"/>
        <v>CAL_WK_OF_YR_NBR </v>
      </c>
      <c r="H32" s="16" t="str">
        <f t="shared" si="2"/>
        <v>int                                     </v>
      </c>
      <c r="I32" s="246">
        <v>21</v>
      </c>
      <c r="J32" s="260">
        <f t="shared" si="3"/>
        <v>54</v>
      </c>
      <c r="K32" s="260">
        <f t="shared" si="4"/>
        <v>0</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db_custscience_interns.col_21_db_venus_date_dim_distinct_values_table_stats (col_id int, distinct_values bigint) Row format delimited Fields terminated by '\t' Lines terminated by '\n'  Stored as textfile ;</v>
      </c>
      <c r="AJ32" t="s">
        <v>6789</v>
      </c>
      <c r="AM32" s="16" t="str">
        <f t="shared" si="11"/>
        <v>insert into table db_custscience_interns.col_21_db_venus_date_dim_distinct_values_table_stats select '21' as col_id, count (distinct CAL_WK_OF_YR_NBR ) as distinct_values</v>
      </c>
      <c r="AN32" t="s">
        <v>6790</v>
      </c>
      <c r="AQ32" s="16" t="str">
        <f t="shared" si="6"/>
        <v>insert into table db_custscience_interns.SUMMARY_of_db_venus_date_dim_distinct_values_table_stats select col_id, distinct_values from db_custscience_interns.col_21_db_venus_date_dim_distinct_values_table_stats ;</v>
      </c>
      <c r="AR32" t="s">
        <v>6791</v>
      </c>
      <c r="AT32" s="212" t="s">
        <v>6792</v>
      </c>
      <c r="AU32" s="212">
        <v>28</v>
      </c>
      <c r="AV32" s="212">
        <v>13</v>
      </c>
      <c r="AX32" s="16" t="str">
        <f t="shared" si="7"/>
        <v>drop table db_custscience_interns.col_21_db_venus_date_dim_distinct_values_table_stats;</v>
      </c>
      <c r="AY32" t="s">
        <v>6793</v>
      </c>
      <c r="BA32" s="16" t="str">
        <f t="shared" si="12"/>
        <v>create table db_custscience_interns.col_21_db_venus_date_dim_null_value_count_table_stats (col_id int, null_value_count bigint) Row format delimited Fields terminated by '\t' Lines terminated by '\n'  Stored as textfile ;</v>
      </c>
      <c r="BB32" t="s">
        <v>6794</v>
      </c>
      <c r="BE32" s="16" t="str">
        <f t="shared" si="13"/>
        <v xml:space="preserve">insert into table db_custscience_interns.col_21_db_venus_date_dim_null_value_count_table_stats select '21' as col_id, count (dt_key) as null_value_count where CAL_WK_OF_YR_NBR  IS NULL </v>
      </c>
      <c r="BF32" t="s">
        <v>6795</v>
      </c>
      <c r="BI32" s="16" t="str">
        <f t="shared" si="14"/>
        <v>insert into table db_custscience_interns.SUMMARY_of_db_venus_date_dim_null_value_count_table_stats select col_id, null_value_count from db_custscience_interns.col_21_db_venus_date_dim_null_value_count_table_stats ;</v>
      </c>
      <c r="BJ32" t="s">
        <v>6796</v>
      </c>
      <c r="BL32" s="212" t="s">
        <v>5897</v>
      </c>
      <c r="BM32" s="212">
        <v>28</v>
      </c>
      <c r="BN32" s="212">
        <v>0</v>
      </c>
      <c r="BP32" s="16" t="str">
        <f t="shared" si="15"/>
        <v>drop table db_custscience_interns.col_21_db_venus_date_dim_null_value_count_table_stats ;</v>
      </c>
      <c r="BQ32" t="s">
        <v>6797</v>
      </c>
    </row>
    <row r="33" spans="1:69">
      <c r="A33" t="s">
        <v>6798</v>
      </c>
      <c r="B33" s="16" t="str">
        <f t="shared" si="0"/>
        <v>fis_wk_in_mo_nbr    int                                     </v>
      </c>
      <c r="C33" s="20">
        <f t="shared" si="8"/>
        <v>18</v>
      </c>
      <c r="D33" s="20">
        <f t="shared" si="9"/>
        <v>20</v>
      </c>
      <c r="E33" s="20"/>
      <c r="G33" s="16" t="str">
        <f t="shared" si="1"/>
        <v>FIS_WK_IN_MO_NBR </v>
      </c>
      <c r="H33" s="16" t="str">
        <f t="shared" si="2"/>
        <v>int                                     </v>
      </c>
      <c r="I33" s="246">
        <v>22</v>
      </c>
      <c r="J33" s="260">
        <f t="shared" si="3"/>
        <v>6</v>
      </c>
      <c r="K33" s="260">
        <f t="shared" si="4"/>
        <v>0</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db_custscience_interns.col_22_db_venus_date_dim_distinct_values_table_stats (col_id int, distinct_values bigint) Row format delimited Fields terminated by '\t' Lines terminated by '\n'  Stored as textfile ;</v>
      </c>
      <c r="AJ33" t="s">
        <v>6799</v>
      </c>
      <c r="AM33" s="16" t="str">
        <f t="shared" si="11"/>
        <v>insert into table db_custscience_interns.col_22_db_venus_date_dim_distinct_values_table_stats select '22' as col_id, count (distinct FIS_WK_IN_MO_NBR ) as distinct_values</v>
      </c>
      <c r="AN33" t="s">
        <v>6800</v>
      </c>
      <c r="AQ33" s="16" t="str">
        <f t="shared" si="6"/>
        <v>insert into table db_custscience_interns.SUMMARY_of_db_venus_date_dim_distinct_values_table_stats select col_id, distinct_values from db_custscience_interns.col_22_db_venus_date_dim_distinct_values_table_stats ;</v>
      </c>
      <c r="AR33" t="s">
        <v>6801</v>
      </c>
      <c r="AT33" s="212" t="s">
        <v>6802</v>
      </c>
      <c r="AU33" s="212">
        <v>29</v>
      </c>
      <c r="AV33" s="212">
        <v>13</v>
      </c>
      <c r="AX33" s="16" t="str">
        <f t="shared" si="7"/>
        <v>drop table db_custscience_interns.col_22_db_venus_date_dim_distinct_values_table_stats;</v>
      </c>
      <c r="AY33" t="s">
        <v>6803</v>
      </c>
      <c r="BA33" s="16" t="str">
        <f t="shared" si="12"/>
        <v>create table db_custscience_interns.col_22_db_venus_date_dim_null_value_count_table_stats (col_id int, null_value_count bigint) Row format delimited Fields terminated by '\t' Lines terminated by '\n'  Stored as textfile ;</v>
      </c>
      <c r="BB33" t="s">
        <v>6804</v>
      </c>
      <c r="BE33" s="16" t="str">
        <f t="shared" si="13"/>
        <v xml:space="preserve">insert into table db_custscience_interns.col_22_db_venus_date_dim_null_value_count_table_stats select '22' as col_id, count (dt_key) as null_value_count where FIS_WK_IN_MO_NBR  IS NULL </v>
      </c>
      <c r="BF33" t="s">
        <v>6805</v>
      </c>
      <c r="BI33" s="16" t="str">
        <f t="shared" si="14"/>
        <v>insert into table db_custscience_interns.SUMMARY_of_db_venus_date_dim_null_value_count_table_stats select col_id, null_value_count from db_custscience_interns.col_22_db_venus_date_dim_null_value_count_table_stats ;</v>
      </c>
      <c r="BJ33" t="s">
        <v>6806</v>
      </c>
      <c r="BL33" s="212" t="s">
        <v>6807</v>
      </c>
      <c r="BM33" s="212">
        <v>29</v>
      </c>
      <c r="BN33" s="212">
        <v>0</v>
      </c>
      <c r="BP33" s="16" t="str">
        <f t="shared" si="15"/>
        <v>drop table db_custscience_interns.col_22_db_venus_date_dim_null_value_count_table_stats ;</v>
      </c>
      <c r="BQ33" t="s">
        <v>6808</v>
      </c>
    </row>
    <row r="34" spans="1:69">
      <c r="A34" t="s">
        <v>6809</v>
      </c>
      <c r="B34" s="16" t="str">
        <f t="shared" si="0"/>
        <v>fis_wk_in_qtr_nbr   int                                     </v>
      </c>
      <c r="C34" s="20">
        <f t="shared" si="8"/>
        <v>18</v>
      </c>
      <c r="D34" s="20">
        <f t="shared" si="9"/>
        <v>20</v>
      </c>
      <c r="E34" s="20"/>
      <c r="G34" s="16" t="str">
        <f t="shared" si="1"/>
        <v>FIS_WK_IN_QTR_NBR</v>
      </c>
      <c r="H34" s="16" t="str">
        <f t="shared" si="2"/>
        <v>int                                     </v>
      </c>
      <c r="I34" s="246">
        <v>23</v>
      </c>
      <c r="J34" s="260">
        <f t="shared" si="3"/>
        <v>15</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db_custscience_interns.col_23_db_venus_date_dim_distinct_values_table_stats (col_id int, distinct_values bigint) Row format delimited Fields terminated by '\t' Lines terminated by '\n'  Stored as textfile ;</v>
      </c>
      <c r="AJ34" t="s">
        <v>6810</v>
      </c>
      <c r="AM34" s="16" t="str">
        <f t="shared" si="11"/>
        <v>insert into table db_custscience_interns.col_23_db_venus_date_dim_distinct_values_table_stats select '23' as col_id, count (distinct FIS_WK_IN_QTR_NBR) as distinct_values</v>
      </c>
      <c r="AN34" t="s">
        <v>6811</v>
      </c>
      <c r="AQ34" s="16" t="str">
        <f t="shared" si="6"/>
        <v>insert into table db_custscience_interns.SUMMARY_of_db_venus_date_dim_distinct_values_table_stats select col_id, distinct_values from db_custscience_interns.col_23_db_venus_date_dim_distinct_values_table_stats ;</v>
      </c>
      <c r="AR34" t="s">
        <v>6812</v>
      </c>
      <c r="AT34" s="212" t="s">
        <v>6813</v>
      </c>
      <c r="AU34" s="212">
        <v>30</v>
      </c>
      <c r="AV34" s="212">
        <v>4</v>
      </c>
      <c r="AX34" s="16" t="str">
        <f t="shared" si="7"/>
        <v>drop table db_custscience_interns.col_23_db_venus_date_dim_distinct_values_table_stats;</v>
      </c>
      <c r="AY34" t="s">
        <v>6814</v>
      </c>
      <c r="BA34" s="16" t="str">
        <f t="shared" si="12"/>
        <v>create table db_custscience_interns.col_23_db_venus_date_dim_null_value_count_table_stats (col_id int, null_value_count bigint) Row format delimited Fields terminated by '\t' Lines terminated by '\n'  Stored as textfile ;</v>
      </c>
      <c r="BB34" t="s">
        <v>6815</v>
      </c>
      <c r="BE34" s="16" t="str">
        <f t="shared" si="13"/>
        <v xml:space="preserve">insert into table db_custscience_interns.col_23_db_venus_date_dim_null_value_count_table_stats select '23' as col_id, count (dt_key) as null_value_count where FIS_WK_IN_QTR_NBR IS NULL </v>
      </c>
      <c r="BF34" t="s">
        <v>6816</v>
      </c>
      <c r="BI34" s="16" t="str">
        <f t="shared" si="14"/>
        <v>insert into table db_custscience_interns.SUMMARY_of_db_venus_date_dim_null_value_count_table_stats select col_id, null_value_count from db_custscience_interns.col_23_db_venus_date_dim_null_value_count_table_stats ;</v>
      </c>
      <c r="BJ34" t="s">
        <v>6817</v>
      </c>
      <c r="BL34" s="212" t="s">
        <v>6818</v>
      </c>
      <c r="BM34" s="212">
        <v>30</v>
      </c>
      <c r="BN34" s="212">
        <v>0</v>
      </c>
      <c r="BP34" s="16" t="str">
        <f t="shared" si="15"/>
        <v>drop table db_custscience_interns.col_23_db_venus_date_dim_null_value_count_table_stats ;</v>
      </c>
      <c r="BQ34" t="s">
        <v>6819</v>
      </c>
    </row>
    <row r="35" spans="1:69">
      <c r="A35" t="s">
        <v>6820</v>
      </c>
      <c r="B35" s="16" t="str">
        <f t="shared" si="0"/>
        <v>fis_wk_in_yr_nbr    int                                     </v>
      </c>
      <c r="C35" s="20">
        <f t="shared" si="8"/>
        <v>18</v>
      </c>
      <c r="D35" s="20">
        <f t="shared" si="9"/>
        <v>20</v>
      </c>
      <c r="E35" s="20"/>
      <c r="G35" s="16" t="str">
        <f t="shared" si="1"/>
        <v>FIS_WK_IN_YR_NBR </v>
      </c>
      <c r="H35" s="16" t="str">
        <f t="shared" si="2"/>
        <v>int                                     </v>
      </c>
      <c r="I35" s="246">
        <v>24</v>
      </c>
      <c r="J35" s="260">
        <f t="shared" si="3"/>
        <v>54</v>
      </c>
      <c r="K35" s="260">
        <f t="shared" si="4"/>
        <v>0</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db_custscience_interns.col_24_db_venus_date_dim_distinct_values_table_stats (col_id int, distinct_values bigint) Row format delimited Fields terminated by '\t' Lines terminated by '\n'  Stored as textfile ;</v>
      </c>
      <c r="AJ35" t="s">
        <v>6821</v>
      </c>
      <c r="AM35" s="16" t="str">
        <f t="shared" si="11"/>
        <v>insert into table db_custscience_interns.col_24_db_venus_date_dim_distinct_values_table_stats select '24' as col_id, count (distinct FIS_WK_IN_YR_NBR ) as distinct_values</v>
      </c>
      <c r="AN35" t="s">
        <v>6822</v>
      </c>
      <c r="AQ35" s="16" t="str">
        <f t="shared" si="6"/>
        <v>insert into table db_custscience_interns.SUMMARY_of_db_venus_date_dim_distinct_values_table_stats select col_id, distinct_values from db_custscience_interns.col_24_db_venus_date_dim_distinct_values_table_stats ;</v>
      </c>
      <c r="AR35" t="s">
        <v>6823</v>
      </c>
      <c r="AT35" s="212" t="s">
        <v>6824</v>
      </c>
      <c r="AU35" s="212">
        <v>4</v>
      </c>
      <c r="AV35" s="212">
        <v>53</v>
      </c>
      <c r="AX35" s="16" t="str">
        <f t="shared" si="7"/>
        <v>drop table db_custscience_interns.col_24_db_venus_date_dim_distinct_values_table_stats;</v>
      </c>
      <c r="AY35" t="s">
        <v>6825</v>
      </c>
      <c r="BA35" s="16" t="str">
        <f t="shared" si="12"/>
        <v>create table db_custscience_interns.col_24_db_venus_date_dim_null_value_count_table_stats (col_id int, null_value_count bigint) Row format delimited Fields terminated by '\t' Lines terminated by '\n'  Stored as textfile ;</v>
      </c>
      <c r="BB35" t="s">
        <v>6826</v>
      </c>
      <c r="BE35" s="16" t="str">
        <f t="shared" si="13"/>
        <v xml:space="preserve">insert into table db_custscience_interns.col_24_db_venus_date_dim_null_value_count_table_stats select '24' as col_id, count (dt_key) as null_value_count where FIS_WK_IN_YR_NBR  IS NULL </v>
      </c>
      <c r="BF35" t="s">
        <v>6827</v>
      </c>
      <c r="BI35" s="16" t="str">
        <f t="shared" si="14"/>
        <v>insert into table db_custscience_interns.SUMMARY_of_db_venus_date_dim_null_value_count_table_stats select col_id, null_value_count from db_custscience_interns.col_24_db_venus_date_dim_null_value_count_table_stats ;</v>
      </c>
      <c r="BJ35" t="s">
        <v>6828</v>
      </c>
      <c r="BL35" s="212" t="s">
        <v>5403</v>
      </c>
      <c r="BM35" s="212">
        <v>4</v>
      </c>
      <c r="BN35" s="212">
        <v>0</v>
      </c>
      <c r="BP35" s="16" t="str">
        <f t="shared" si="15"/>
        <v>drop table db_custscience_interns.col_24_db_venus_date_dim_null_value_count_table_stats ;</v>
      </c>
      <c r="BQ35" t="s">
        <v>6829</v>
      </c>
    </row>
    <row r="36" spans="1:69">
      <c r="A36" t="s">
        <v>6830</v>
      </c>
      <c r="B36" s="16" t="str">
        <f t="shared" si="0"/>
        <v>fis_wk_in_seas_nbr  int                                     </v>
      </c>
      <c r="C36" s="20">
        <f t="shared" si="8"/>
        <v>20</v>
      </c>
      <c r="D36" s="20">
        <f t="shared" si="9"/>
        <v>25</v>
      </c>
      <c r="E36" s="20"/>
      <c r="G36" s="16" t="str">
        <f t="shared" si="1"/>
        <v>FIS_WK_IN_SEAS_NBR </v>
      </c>
      <c r="H36" s="16" t="str">
        <f t="shared" si="2"/>
        <v>nt                                     </v>
      </c>
      <c r="I36" s="246">
        <v>25</v>
      </c>
      <c r="J36" s="260">
        <f t="shared" si="3"/>
        <v>28</v>
      </c>
      <c r="K36" s="260">
        <f t="shared" si="4"/>
        <v>0</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db_custscience_interns.col_25_db_venus_date_dim_distinct_values_table_stats (col_id int, distinct_values bigint) Row format delimited Fields terminated by '\t' Lines terminated by '\n'  Stored as textfile ;</v>
      </c>
      <c r="AJ36" t="s">
        <v>6831</v>
      </c>
      <c r="AM36" s="16" t="str">
        <f t="shared" si="11"/>
        <v>insert into table db_custscience_interns.col_25_db_venus_date_dim_distinct_values_table_stats select '25' as col_id, count (distinct FIS_WK_IN_SEAS_NBR ) as distinct_values</v>
      </c>
      <c r="AN36" t="s">
        <v>6832</v>
      </c>
      <c r="AQ36" s="16" t="str">
        <f t="shared" si="6"/>
        <v>insert into table db_custscience_interns.SUMMARY_of_db_venus_date_dim_distinct_values_table_stats select col_id, distinct_values from db_custscience_interns.col_25_db_venus_date_dim_distinct_values_table_stats ;</v>
      </c>
      <c r="AR36" t="s">
        <v>6833</v>
      </c>
      <c r="AT36" s="212" t="s">
        <v>6834</v>
      </c>
      <c r="AU36" s="212">
        <v>31</v>
      </c>
      <c r="AV36" s="212">
        <v>7</v>
      </c>
      <c r="AX36" s="16" t="str">
        <f t="shared" si="7"/>
        <v>drop table db_custscience_interns.col_25_db_venus_date_dim_distinct_values_table_stats;</v>
      </c>
      <c r="AY36" t="s">
        <v>6835</v>
      </c>
      <c r="BA36" s="16" t="str">
        <f t="shared" si="12"/>
        <v>create table db_custscience_interns.col_25_db_venus_date_dim_null_value_count_table_stats (col_id int, null_value_count bigint) Row format delimited Fields terminated by '\t' Lines terminated by '\n'  Stored as textfile ;</v>
      </c>
      <c r="BB36" t="s">
        <v>6836</v>
      </c>
      <c r="BE36" s="16" t="str">
        <f t="shared" si="13"/>
        <v xml:space="preserve">insert into table db_custscience_interns.col_25_db_venus_date_dim_null_value_count_table_stats select '25' as col_id, count (dt_key) as null_value_count where FIS_WK_IN_SEAS_NBR  IS NULL </v>
      </c>
      <c r="BF36" t="s">
        <v>6837</v>
      </c>
      <c r="BI36" s="16" t="str">
        <f t="shared" si="14"/>
        <v>insert into table db_custscience_interns.SUMMARY_of_db_venus_date_dim_null_value_count_table_stats select col_id, null_value_count from db_custscience_interns.col_25_db_venus_date_dim_null_value_count_table_stats ;</v>
      </c>
      <c r="BJ36" t="s">
        <v>6838</v>
      </c>
      <c r="BL36" s="212" t="s">
        <v>5909</v>
      </c>
      <c r="BM36" s="212">
        <v>31</v>
      </c>
      <c r="BN36" s="212">
        <v>0</v>
      </c>
      <c r="BP36" s="16" t="str">
        <f t="shared" si="15"/>
        <v>drop table db_custscience_interns.col_25_db_venus_date_dim_null_value_count_table_stats ;</v>
      </c>
      <c r="BQ36" t="s">
        <v>6839</v>
      </c>
    </row>
    <row r="37" spans="1:69">
      <c r="A37" t="s">
        <v>6840</v>
      </c>
      <c r="B37" s="16" t="str">
        <f t="shared" si="0"/>
        <v>cal_wk_end_dt       string                                  </v>
      </c>
      <c r="C37" s="20">
        <f t="shared" si="8"/>
        <v>14</v>
      </c>
      <c r="D37" s="20">
        <f t="shared" si="9"/>
        <v>16</v>
      </c>
      <c r="E37" s="20"/>
      <c r="G37" s="16" t="str">
        <f t="shared" si="1"/>
        <v>CAL_WK_END_DT</v>
      </c>
      <c r="H37" s="16" t="str">
        <f t="shared" si="2"/>
        <v>    string                                  </v>
      </c>
      <c r="I37" s="246">
        <v>26</v>
      </c>
      <c r="J37" s="260">
        <f t="shared" si="3"/>
        <v>1360</v>
      </c>
      <c r="K37" s="260">
        <f t="shared" si="4"/>
        <v>0</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db_custscience_interns.col_26_db_venus_date_dim_distinct_values_table_stats (col_id int, distinct_values bigint) Row format delimited Fields terminated by '\t' Lines terminated by '\n'  Stored as textfile ;</v>
      </c>
      <c r="AJ37" t="s">
        <v>6841</v>
      </c>
      <c r="AM37" s="16" t="str">
        <f t="shared" si="11"/>
        <v>insert into table db_custscience_interns.col_26_db_venus_date_dim_distinct_values_table_stats select '26' as col_id, count (distinct CAL_WK_END_DT) as distinct_values</v>
      </c>
      <c r="AN37" t="s">
        <v>6842</v>
      </c>
      <c r="AQ37" s="16" t="str">
        <f t="shared" si="6"/>
        <v>insert into table db_custscience_interns.SUMMARY_of_db_venus_date_dim_distinct_values_table_stats select col_id, distinct_values from db_custscience_interns.col_26_db_venus_date_dim_distinct_values_table_stats ;</v>
      </c>
      <c r="AR37" t="s">
        <v>6843</v>
      </c>
      <c r="AT37" s="212" t="s">
        <v>6844</v>
      </c>
      <c r="AU37" s="212">
        <v>32</v>
      </c>
      <c r="AV37" s="212">
        <v>13</v>
      </c>
      <c r="AX37" s="16" t="str">
        <f t="shared" si="7"/>
        <v>drop table db_custscience_interns.col_26_db_venus_date_dim_distinct_values_table_stats;</v>
      </c>
      <c r="AY37" t="s">
        <v>6845</v>
      </c>
      <c r="BA37" s="16" t="str">
        <f t="shared" si="12"/>
        <v>create table db_custscience_interns.col_26_db_venus_date_dim_null_value_count_table_stats (col_id int, null_value_count bigint) Row format delimited Fields terminated by '\t' Lines terminated by '\n'  Stored as textfile ;</v>
      </c>
      <c r="BB37" t="s">
        <v>6846</v>
      </c>
      <c r="BE37" s="16" t="str">
        <f t="shared" si="13"/>
        <v xml:space="preserve">insert into table db_custscience_interns.col_26_db_venus_date_dim_null_value_count_table_stats select '26' as col_id, count (dt_key) as null_value_count where CAL_WK_END_DT IS NULL </v>
      </c>
      <c r="BF37" t="s">
        <v>6847</v>
      </c>
      <c r="BI37" s="16" t="str">
        <f t="shared" si="14"/>
        <v>insert into table db_custscience_interns.SUMMARY_of_db_venus_date_dim_null_value_count_table_stats select col_id, null_value_count from db_custscience_interns.col_26_db_venus_date_dim_null_value_count_table_stats ;</v>
      </c>
      <c r="BJ37" t="s">
        <v>6848</v>
      </c>
      <c r="BL37" s="212" t="s">
        <v>5912</v>
      </c>
      <c r="BM37" s="212">
        <v>32</v>
      </c>
      <c r="BN37" s="212">
        <v>0</v>
      </c>
      <c r="BP37" s="16" t="str">
        <f t="shared" si="15"/>
        <v>drop table db_custscience_interns.col_26_db_venus_date_dim_null_value_count_table_stats ;</v>
      </c>
      <c r="BQ37" t="s">
        <v>6849</v>
      </c>
    </row>
    <row r="38" spans="1:69">
      <c r="A38" t="s">
        <v>6850</v>
      </c>
      <c r="B38" s="16" t="str">
        <f t="shared" si="0"/>
        <v>fis_mo_desc         string                                  </v>
      </c>
      <c r="C38" s="20">
        <f t="shared" si="8"/>
        <v>12</v>
      </c>
      <c r="D38" s="20">
        <f t="shared" si="9"/>
        <v>14</v>
      </c>
      <c r="E38" s="20"/>
      <c r="G38" s="16" t="str">
        <f t="shared" si="1"/>
        <v>FIS_MO_DESC</v>
      </c>
      <c r="H38" s="16" t="str">
        <f t="shared" si="2"/>
        <v>      string                                  </v>
      </c>
      <c r="I38" s="246">
        <v>27</v>
      </c>
      <c r="J38" s="260">
        <f t="shared" si="3"/>
        <v>314</v>
      </c>
      <c r="K38" s="260">
        <f t="shared" si="4"/>
        <v>0</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db_custscience_interns.col_27_db_venus_date_dim_distinct_values_table_stats (col_id int, distinct_values bigint) Row format delimited Fields terminated by '\t' Lines terminated by '\n'  Stored as textfile ;</v>
      </c>
      <c r="AJ38" t="s">
        <v>6851</v>
      </c>
      <c r="AM38" s="16" t="str">
        <f t="shared" si="11"/>
        <v>insert into table db_custscience_interns.col_27_db_venus_date_dim_distinct_values_table_stats select '27' as col_id, count (distinct FIS_MO_DESC) as distinct_values</v>
      </c>
      <c r="AN38" t="s">
        <v>6852</v>
      </c>
      <c r="AQ38" s="16" t="str">
        <f t="shared" si="6"/>
        <v>insert into table db_custscience_interns.SUMMARY_of_db_venus_date_dim_distinct_values_table_stats select col_id, distinct_values from db_custscience_interns.col_27_db_venus_date_dim_distinct_values_table_stats ;</v>
      </c>
      <c r="AR38" t="s">
        <v>6853</v>
      </c>
      <c r="AT38" s="212" t="s">
        <v>6854</v>
      </c>
      <c r="AU38" s="212">
        <v>33</v>
      </c>
      <c r="AV38" s="212">
        <v>13</v>
      </c>
      <c r="AX38" s="16" t="str">
        <f t="shared" si="7"/>
        <v>drop table db_custscience_interns.col_27_db_venus_date_dim_distinct_values_table_stats;</v>
      </c>
      <c r="AY38" t="s">
        <v>6855</v>
      </c>
      <c r="BA38" s="16" t="str">
        <f t="shared" si="12"/>
        <v>create table db_custscience_interns.col_27_db_venus_date_dim_null_value_count_table_stats (col_id int, null_value_count bigint) Row format delimited Fields terminated by '\t' Lines terminated by '\n'  Stored as textfile ;</v>
      </c>
      <c r="BB38" t="s">
        <v>6856</v>
      </c>
      <c r="BE38" s="16" t="str">
        <f t="shared" si="13"/>
        <v xml:space="preserve">insert into table db_custscience_interns.col_27_db_venus_date_dim_null_value_count_table_stats select '27' as col_id, count (dt_key) as null_value_count where FIS_MO_DESC IS NULL </v>
      </c>
      <c r="BF38" t="s">
        <v>6857</v>
      </c>
      <c r="BI38" s="16" t="str">
        <f t="shared" si="14"/>
        <v>insert into table db_custscience_interns.SUMMARY_of_db_venus_date_dim_null_value_count_table_stats select col_id, null_value_count from db_custscience_interns.col_27_db_venus_date_dim_null_value_count_table_stats ;</v>
      </c>
      <c r="BJ38" t="s">
        <v>6858</v>
      </c>
      <c r="BL38" s="212" t="s">
        <v>5914</v>
      </c>
      <c r="BM38" s="212">
        <v>33</v>
      </c>
      <c r="BN38" s="212">
        <v>0</v>
      </c>
      <c r="BP38" s="16" t="str">
        <f t="shared" si="15"/>
        <v>drop table db_custscience_interns.col_27_db_venus_date_dim_null_value_count_table_stats ;</v>
      </c>
      <c r="BQ38" t="s">
        <v>6859</v>
      </c>
    </row>
    <row r="39" spans="1:69">
      <c r="A39" t="s">
        <v>6860</v>
      </c>
      <c r="B39" s="16" t="str">
        <f t="shared" si="0"/>
        <v>fis_mo_nm           string                                  </v>
      </c>
      <c r="C39" s="20">
        <f t="shared" si="8"/>
        <v>10</v>
      </c>
      <c r="D39" s="20">
        <f t="shared" si="9"/>
        <v>12</v>
      </c>
      <c r="E39" s="20"/>
      <c r="G39" s="16" t="str">
        <f t="shared" si="1"/>
        <v>FIS_MO_NM</v>
      </c>
      <c r="H39" s="16" t="str">
        <f t="shared" si="2"/>
        <v>        string                                  </v>
      </c>
      <c r="I39" s="246">
        <v>28</v>
      </c>
      <c r="J39" s="260">
        <f t="shared" si="3"/>
        <v>13</v>
      </c>
      <c r="K39" s="260">
        <f t="shared" si="4"/>
        <v>0</v>
      </c>
      <c r="N39" s="169" t="s">
        <v>112</v>
      </c>
      <c r="O39" s="169" t="s">
        <v>112</v>
      </c>
      <c r="P39" s="169" t="s">
        <v>112</v>
      </c>
      <c r="R39" s="164"/>
      <c r="S39" s="164"/>
      <c r="T39" s="164"/>
      <c r="U39" s="164"/>
      <c r="V39" s="164"/>
      <c r="W39" s="164"/>
      <c r="X39" s="164"/>
      <c r="Y39" s="164"/>
      <c r="Z39" s="164"/>
      <c r="AA39" s="164"/>
      <c r="AB39" s="164"/>
      <c r="AC39" s="164"/>
      <c r="AD39" s="164"/>
      <c r="AE39" s="164"/>
      <c r="AF39" s="164"/>
      <c r="AG39" s="164"/>
      <c r="AH39" s="197" t="str">
        <f t="shared" si="10"/>
        <v>col_28</v>
      </c>
      <c r="AI39" s="196" t="str">
        <f t="shared" si="5"/>
        <v>create table db_custscience_interns.col_28_db_venus_date_dim_distinct_values_table_stats (col_id int, distinct_values bigint) Row format delimited Fields terminated by '\t' Lines terminated by '\n'  Stored as textfile ;</v>
      </c>
      <c r="AJ39" t="s">
        <v>6861</v>
      </c>
      <c r="AM39" s="16" t="str">
        <f t="shared" si="11"/>
        <v>insert into table db_custscience_interns.col_28_db_venus_date_dim_distinct_values_table_stats select '28' as col_id, count (distinct FIS_MO_NM) as distinct_values</v>
      </c>
      <c r="AN39" t="s">
        <v>6862</v>
      </c>
      <c r="AQ39" s="16" t="str">
        <f t="shared" si="6"/>
        <v>insert into table db_custscience_interns.SUMMARY_of_db_venus_date_dim_distinct_values_table_stats select col_id, distinct_values from db_custscience_interns.col_28_db_venus_date_dim_distinct_values_table_stats ;</v>
      </c>
      <c r="AR39" t="s">
        <v>6863</v>
      </c>
      <c r="AT39" s="212" t="s">
        <v>6864</v>
      </c>
      <c r="AU39" s="212">
        <v>34</v>
      </c>
      <c r="AV39" s="212">
        <v>105</v>
      </c>
      <c r="AX39" s="16" t="str">
        <f t="shared" si="7"/>
        <v>drop table db_custscience_interns.col_28_db_venus_date_dim_distinct_values_table_stats;</v>
      </c>
      <c r="AY39" t="s">
        <v>6865</v>
      </c>
      <c r="BA39" s="16" t="str">
        <f t="shared" si="12"/>
        <v>create table db_custscience_interns.col_28_db_venus_date_dim_null_value_count_table_stats (col_id int, null_value_count bigint) Row format delimited Fields terminated by '\t' Lines terminated by '\n'  Stored as textfile ;</v>
      </c>
      <c r="BB39" t="s">
        <v>6866</v>
      </c>
      <c r="BE39" s="16" t="str">
        <f t="shared" si="13"/>
        <v xml:space="preserve">insert into table db_custscience_interns.col_28_db_venus_date_dim_null_value_count_table_stats select '28' as col_id, count (dt_key) as null_value_count where FIS_MO_NM IS NULL </v>
      </c>
      <c r="BF39" t="s">
        <v>6867</v>
      </c>
      <c r="BI39" s="16" t="str">
        <f t="shared" si="14"/>
        <v>insert into table db_custscience_interns.SUMMARY_of_db_venus_date_dim_null_value_count_table_stats select col_id, null_value_count from db_custscience_interns.col_28_db_venus_date_dim_null_value_count_table_stats ;</v>
      </c>
      <c r="BJ39" t="s">
        <v>6868</v>
      </c>
      <c r="BL39" s="212" t="s">
        <v>5917</v>
      </c>
      <c r="BM39" s="212">
        <v>34</v>
      </c>
      <c r="BN39" s="212">
        <v>0</v>
      </c>
      <c r="BP39" s="16" t="str">
        <f t="shared" si="15"/>
        <v>drop table db_custscience_interns.col_28_db_venus_date_dim_null_value_count_table_stats ;</v>
      </c>
      <c r="BQ39" t="s">
        <v>6869</v>
      </c>
    </row>
    <row r="40" spans="1:69">
      <c r="A40" t="s">
        <v>6870</v>
      </c>
      <c r="B40" s="16" t="str">
        <f t="shared" si="0"/>
        <v>cal_mo_desc         string                                  </v>
      </c>
      <c r="C40" s="20">
        <f t="shared" si="8"/>
        <v>12</v>
      </c>
      <c r="D40" s="20">
        <f t="shared" si="9"/>
        <v>14</v>
      </c>
      <c r="E40" s="20"/>
      <c r="G40" s="16" t="str">
        <f t="shared" si="1"/>
        <v>CAL_MO_DESC</v>
      </c>
      <c r="H40" s="16" t="str">
        <f t="shared" si="2"/>
        <v>      string                                  </v>
      </c>
      <c r="I40" s="246">
        <v>29</v>
      </c>
      <c r="J40" s="260">
        <f t="shared" si="3"/>
        <v>13</v>
      </c>
      <c r="K40" s="260">
        <f t="shared" si="4"/>
        <v>0</v>
      </c>
      <c r="N40" s="169" t="s">
        <v>112</v>
      </c>
      <c r="O40" s="169" t="s">
        <v>112</v>
      </c>
      <c r="P40" s="169" t="s">
        <v>112</v>
      </c>
      <c r="R40" s="164"/>
      <c r="S40" s="164"/>
      <c r="T40" s="164"/>
      <c r="U40" s="164"/>
      <c r="V40" s="164"/>
      <c r="W40" s="164"/>
      <c r="X40" s="164"/>
      <c r="Y40" s="164"/>
      <c r="Z40" s="164"/>
      <c r="AA40" s="164"/>
      <c r="AB40" s="164"/>
      <c r="AC40" s="164"/>
      <c r="AD40" s="164"/>
      <c r="AE40" s="164"/>
      <c r="AF40" s="164"/>
      <c r="AG40" s="164"/>
      <c r="AH40" s="197" t="str">
        <f t="shared" si="10"/>
        <v>col_29</v>
      </c>
      <c r="AI40" s="196" t="str">
        <f t="shared" si="5"/>
        <v>create table db_custscience_interns.col_29_db_venus_date_dim_distinct_values_table_stats (col_id int, distinct_values bigint) Row format delimited Fields terminated by '\t' Lines terminated by '\n'  Stored as textfile ;</v>
      </c>
      <c r="AJ40" t="s">
        <v>6871</v>
      </c>
      <c r="AM40" s="16" t="str">
        <f t="shared" si="11"/>
        <v>insert into table db_custscience_interns.col_29_db_venus_date_dim_distinct_values_table_stats select '29' as col_id, count (distinct CAL_MO_DESC) as distinct_values</v>
      </c>
      <c r="AN40" t="s">
        <v>6872</v>
      </c>
      <c r="AQ40" s="16" t="str">
        <f t="shared" si="6"/>
        <v>insert into table db_custscience_interns.SUMMARY_of_db_venus_date_dim_distinct_values_table_stats select col_id, distinct_values from db_custscience_interns.col_29_db_venus_date_dim_distinct_values_table_stats ;</v>
      </c>
      <c r="AR40" t="s">
        <v>6873</v>
      </c>
      <c r="AT40" s="212" t="s">
        <v>6874</v>
      </c>
      <c r="AU40" s="212">
        <v>35</v>
      </c>
      <c r="AV40" s="212">
        <v>5</v>
      </c>
      <c r="AX40" s="16" t="str">
        <f t="shared" si="7"/>
        <v>drop table db_custscience_interns.col_29_db_venus_date_dim_distinct_values_table_stats;</v>
      </c>
      <c r="AY40" t="s">
        <v>6875</v>
      </c>
      <c r="BA40" s="16" t="str">
        <f t="shared" si="12"/>
        <v>create table db_custscience_interns.col_29_db_venus_date_dim_null_value_count_table_stats (col_id int, null_value_count bigint) Row format delimited Fields terminated by '\t' Lines terminated by '\n'  Stored as textfile ;</v>
      </c>
      <c r="BB40" t="s">
        <v>6876</v>
      </c>
      <c r="BE40" s="16" t="str">
        <f t="shared" si="13"/>
        <v xml:space="preserve">insert into table db_custscience_interns.col_29_db_venus_date_dim_null_value_count_table_stats select '29' as col_id, count (dt_key) as null_value_count where CAL_MO_DESC IS NULL </v>
      </c>
      <c r="BF40" t="s">
        <v>6877</v>
      </c>
      <c r="BI40" s="16" t="str">
        <f t="shared" si="14"/>
        <v>insert into table db_custscience_interns.SUMMARY_of_db_venus_date_dim_null_value_count_table_stats select col_id, null_value_count from db_custscience_interns.col_29_db_venus_date_dim_null_value_count_table_stats ;</v>
      </c>
      <c r="BJ40" t="s">
        <v>6878</v>
      </c>
      <c r="BL40" s="212" t="s">
        <v>6879</v>
      </c>
      <c r="BM40" s="212">
        <v>35</v>
      </c>
      <c r="BN40" s="212">
        <v>0</v>
      </c>
      <c r="BP40" s="16" t="str">
        <f t="shared" si="15"/>
        <v>drop table db_custscience_interns.col_29_db_venus_date_dim_null_value_count_table_stats ;</v>
      </c>
      <c r="BQ40" t="s">
        <v>6880</v>
      </c>
    </row>
    <row r="41" spans="1:69">
      <c r="A41" t="s">
        <v>6881</v>
      </c>
      <c r="B41" s="16" t="str">
        <f t="shared" si="0"/>
        <v>fis_mo_in_qtr_nbr   int                                     </v>
      </c>
      <c r="C41" s="20">
        <f t="shared" si="8"/>
        <v>18</v>
      </c>
      <c r="D41" s="20">
        <f t="shared" si="9"/>
        <v>20</v>
      </c>
      <c r="E41" s="20"/>
      <c r="G41" s="16" t="str">
        <f t="shared" si="1"/>
        <v>FIS_MO_IN_QTR_NBR</v>
      </c>
      <c r="H41" s="16" t="str">
        <f t="shared" si="2"/>
        <v>int                                     </v>
      </c>
      <c r="I41" s="246">
        <v>30</v>
      </c>
      <c r="J41" s="260">
        <f t="shared" si="3"/>
        <v>4</v>
      </c>
      <c r="K41" s="260">
        <f t="shared" si="4"/>
        <v>0</v>
      </c>
      <c r="N41" s="169" t="s">
        <v>112</v>
      </c>
      <c r="O41" s="169" t="s">
        <v>112</v>
      </c>
      <c r="P41" s="169" t="s">
        <v>112</v>
      </c>
      <c r="R41" s="164"/>
      <c r="S41" s="164"/>
      <c r="T41" s="164"/>
      <c r="U41" s="164"/>
      <c r="V41" s="164"/>
      <c r="W41" s="164"/>
      <c r="X41" s="164"/>
      <c r="Y41" s="164"/>
      <c r="Z41" s="164"/>
      <c r="AA41" s="164"/>
      <c r="AB41" s="164"/>
      <c r="AC41" s="164"/>
      <c r="AD41" s="164"/>
      <c r="AE41" s="164"/>
      <c r="AF41" s="164"/>
      <c r="AG41" s="164"/>
      <c r="AH41" s="197" t="str">
        <f t="shared" si="10"/>
        <v>col_30</v>
      </c>
      <c r="AI41" s="196" t="str">
        <f t="shared" si="5"/>
        <v>create table db_custscience_interns.col_30_db_venus_date_dim_distinct_values_table_stats (col_id int, distinct_values bigint) Row format delimited Fields terminated by '\t' Lines terminated by '\n'  Stored as textfile ;</v>
      </c>
      <c r="AJ41" t="s">
        <v>6882</v>
      </c>
      <c r="AM41" s="16" t="str">
        <f t="shared" si="11"/>
        <v>insert into table db_custscience_interns.col_30_db_venus_date_dim_distinct_values_table_stats select '30' as col_id, count (distinct FIS_MO_IN_QTR_NBR) as distinct_values</v>
      </c>
      <c r="AN41" t="s">
        <v>6883</v>
      </c>
      <c r="AQ41" s="16" t="str">
        <f t="shared" si="6"/>
        <v>insert into table db_custscience_interns.SUMMARY_of_db_venus_date_dim_distinct_values_table_stats select col_id, distinct_values from db_custscience_interns.col_30_db_venus_date_dim_distinct_values_table_stats ;</v>
      </c>
      <c r="AR41" t="s">
        <v>6884</v>
      </c>
      <c r="AT41" s="212" t="s">
        <v>6885</v>
      </c>
      <c r="AU41" s="212">
        <v>36</v>
      </c>
      <c r="AV41" s="212">
        <v>107</v>
      </c>
      <c r="AX41" s="16" t="str">
        <f t="shared" si="7"/>
        <v>drop table db_custscience_interns.col_30_db_venus_date_dim_distinct_values_table_stats;</v>
      </c>
      <c r="AY41" t="s">
        <v>6886</v>
      </c>
      <c r="BA41" s="16" t="str">
        <f t="shared" si="12"/>
        <v>create table db_custscience_interns.col_30_db_venus_date_dim_null_value_count_table_stats (col_id int, null_value_count bigint) Row format delimited Fields terminated by '\t' Lines terminated by '\n'  Stored as textfile ;</v>
      </c>
      <c r="BB41" t="s">
        <v>6887</v>
      </c>
      <c r="BE41" s="16" t="str">
        <f t="shared" si="13"/>
        <v xml:space="preserve">insert into table db_custscience_interns.col_30_db_venus_date_dim_null_value_count_table_stats select '30' as col_id, count (dt_key) as null_value_count where FIS_MO_IN_QTR_NBR IS NULL </v>
      </c>
      <c r="BF41" t="s">
        <v>6888</v>
      </c>
      <c r="BI41" s="16" t="str">
        <f t="shared" si="14"/>
        <v>insert into table db_custscience_interns.SUMMARY_of_db_venus_date_dim_null_value_count_table_stats select col_id, null_value_count from db_custscience_interns.col_30_db_venus_date_dim_null_value_count_table_stats ;</v>
      </c>
      <c r="BJ41" t="s">
        <v>6889</v>
      </c>
      <c r="BL41" s="212" t="s">
        <v>6890</v>
      </c>
      <c r="BM41" s="212">
        <v>36</v>
      </c>
      <c r="BN41" s="212">
        <v>0</v>
      </c>
      <c r="BP41" s="16" t="str">
        <f t="shared" si="15"/>
        <v>drop table db_custscience_interns.col_30_db_venus_date_dim_null_value_count_table_stats ;</v>
      </c>
      <c r="BQ41" t="s">
        <v>6891</v>
      </c>
    </row>
    <row r="42" spans="1:69">
      <c r="A42" t="s">
        <v>6892</v>
      </c>
      <c r="B42" s="16" t="str">
        <f t="shared" si="0"/>
        <v>fis_mo_in_seas_nbr  int                                     </v>
      </c>
      <c r="C42" s="20">
        <f t="shared" si="8"/>
        <v>20</v>
      </c>
      <c r="D42" s="20">
        <f t="shared" si="9"/>
        <v>25</v>
      </c>
      <c r="E42" s="20"/>
      <c r="G42" s="16" t="str">
        <f t="shared" si="1"/>
        <v>FIS_MO_IN_SEAS_NBR </v>
      </c>
      <c r="H42" s="16" t="str">
        <f t="shared" si="2"/>
        <v>nt                                     </v>
      </c>
      <c r="I42" s="246">
        <v>31</v>
      </c>
      <c r="J42" s="260">
        <f t="shared" si="3"/>
        <v>7</v>
      </c>
      <c r="K42" s="260">
        <f t="shared" si="4"/>
        <v>0</v>
      </c>
      <c r="N42" s="169" t="s">
        <v>112</v>
      </c>
      <c r="O42" s="169" t="s">
        <v>112</v>
      </c>
      <c r="P42" s="169" t="s">
        <v>112</v>
      </c>
      <c r="R42" s="164"/>
      <c r="S42" s="164"/>
      <c r="T42" s="164"/>
      <c r="U42" s="164"/>
      <c r="V42" s="164"/>
      <c r="W42" s="164"/>
      <c r="X42" s="164"/>
      <c r="Y42" s="164"/>
      <c r="Z42" s="164"/>
      <c r="AA42" s="164"/>
      <c r="AB42" s="164"/>
      <c r="AC42" s="164"/>
      <c r="AD42" s="164"/>
      <c r="AE42" s="164"/>
      <c r="AF42" s="164"/>
      <c r="AG42" s="164"/>
      <c r="AH42" s="197" t="str">
        <f t="shared" si="10"/>
        <v>col_31</v>
      </c>
      <c r="AI42" s="196" t="str">
        <f t="shared" si="5"/>
        <v>create table db_custscience_interns.col_31_db_venus_date_dim_distinct_values_table_stats (col_id int, distinct_values bigint) Row format delimited Fields terminated by '\t' Lines terminated by '\n'  Stored as textfile ;</v>
      </c>
      <c r="AJ42" t="s">
        <v>6893</v>
      </c>
      <c r="AM42" s="16" t="str">
        <f t="shared" si="11"/>
        <v>insert into table db_custscience_interns.col_31_db_venus_date_dim_distinct_values_table_stats select '31' as col_id, count (distinct FIS_MO_IN_SEAS_NBR ) as distinct_values</v>
      </c>
      <c r="AN42" t="s">
        <v>6894</v>
      </c>
      <c r="AQ42" s="16" t="str">
        <f t="shared" si="6"/>
        <v>insert into table db_custscience_interns.SUMMARY_of_db_venus_date_dim_distinct_values_table_stats select col_id, distinct_values from db_custscience_interns.col_31_db_venus_date_dim_distinct_values_table_stats ;</v>
      </c>
      <c r="AR42" t="s">
        <v>6895</v>
      </c>
      <c r="AT42" s="212" t="s">
        <v>6896</v>
      </c>
      <c r="AU42" s="212">
        <v>37</v>
      </c>
      <c r="AV42" s="212">
        <v>3</v>
      </c>
      <c r="AX42" s="16" t="str">
        <f t="shared" si="7"/>
        <v>drop table db_custscience_interns.col_31_db_venus_date_dim_distinct_values_table_stats;</v>
      </c>
      <c r="AY42" t="s">
        <v>6897</v>
      </c>
      <c r="BA42" s="16" t="str">
        <f t="shared" si="12"/>
        <v>create table db_custscience_interns.col_31_db_venus_date_dim_null_value_count_table_stats (col_id int, null_value_count bigint) Row format delimited Fields terminated by '\t' Lines terminated by '\n'  Stored as textfile ;</v>
      </c>
      <c r="BB42" t="s">
        <v>6898</v>
      </c>
      <c r="BE42" s="16" t="str">
        <f t="shared" si="13"/>
        <v xml:space="preserve">insert into table db_custscience_interns.col_31_db_venus_date_dim_null_value_count_table_stats select '31' as col_id, count (dt_key) as null_value_count where FIS_MO_IN_SEAS_NBR  IS NULL </v>
      </c>
      <c r="BF42" t="s">
        <v>6899</v>
      </c>
      <c r="BI42" s="16" t="str">
        <f t="shared" si="14"/>
        <v>insert into table db_custscience_interns.SUMMARY_of_db_venus_date_dim_null_value_count_table_stats select col_id, null_value_count from db_custscience_interns.col_31_db_venus_date_dim_null_value_count_table_stats ;</v>
      </c>
      <c r="BJ42" t="s">
        <v>6900</v>
      </c>
      <c r="BL42" s="212" t="s">
        <v>6901</v>
      </c>
      <c r="BM42" s="212">
        <v>37</v>
      </c>
      <c r="BN42" s="212">
        <v>0</v>
      </c>
      <c r="BP42" s="16" t="str">
        <f t="shared" si="15"/>
        <v>drop table db_custscience_interns.col_31_db_venus_date_dim_null_value_count_table_stats ;</v>
      </c>
      <c r="BQ42" t="s">
        <v>6902</v>
      </c>
    </row>
    <row r="43" spans="1:69">
      <c r="A43" t="s">
        <v>6903</v>
      </c>
      <c r="B43" s="16" t="str">
        <f t="shared" si="0"/>
        <v>fis_mo_in_yr_nbr    int                                     </v>
      </c>
      <c r="C43" s="20">
        <f t="shared" si="8"/>
        <v>18</v>
      </c>
      <c r="D43" s="20">
        <f t="shared" si="9"/>
        <v>20</v>
      </c>
      <c r="E43" s="20"/>
      <c r="G43" s="16" t="str">
        <f t="shared" si="1"/>
        <v>FIS_MO_IN_YR_NBR </v>
      </c>
      <c r="H43" s="16" t="str">
        <f t="shared" si="2"/>
        <v>int                                     </v>
      </c>
      <c r="I43" s="246">
        <v>32</v>
      </c>
      <c r="J43" s="260">
        <f t="shared" si="3"/>
        <v>13</v>
      </c>
      <c r="K43" s="260">
        <f t="shared" si="4"/>
        <v>0</v>
      </c>
      <c r="N43" s="169" t="s">
        <v>112</v>
      </c>
      <c r="O43" s="169" t="s">
        <v>112</v>
      </c>
      <c r="P43" s="169" t="s">
        <v>112</v>
      </c>
      <c r="R43" s="164"/>
      <c r="S43" s="164"/>
      <c r="T43" s="164"/>
      <c r="U43" s="164"/>
      <c r="V43" s="164"/>
      <c r="W43" s="164"/>
      <c r="X43" s="164"/>
      <c r="Y43" s="164"/>
      <c r="Z43" s="164"/>
      <c r="AA43" s="164"/>
      <c r="AB43" s="164"/>
      <c r="AC43" s="164"/>
      <c r="AD43" s="164"/>
      <c r="AE43" s="164"/>
      <c r="AF43" s="164"/>
      <c r="AG43" s="164"/>
      <c r="AH43" s="197" t="str">
        <f t="shared" si="10"/>
        <v>col_32</v>
      </c>
      <c r="AI43" s="196" t="str">
        <f t="shared" si="5"/>
        <v>create table db_custscience_interns.col_32_db_venus_date_dim_distinct_values_table_stats (col_id int, distinct_values bigint) Row format delimited Fields terminated by '\t' Lines terminated by '\n'  Stored as textfile ;</v>
      </c>
      <c r="AJ43" t="s">
        <v>6904</v>
      </c>
      <c r="AM43" s="16" t="str">
        <f t="shared" si="11"/>
        <v>insert into table db_custscience_interns.col_32_db_venus_date_dim_distinct_values_table_stats select '32' as col_id, count (distinct FIS_MO_IN_YR_NBR ) as distinct_values</v>
      </c>
      <c r="AN43" t="s">
        <v>6905</v>
      </c>
      <c r="AQ43" s="16" t="str">
        <f t="shared" si="6"/>
        <v>insert into table db_custscience_interns.SUMMARY_of_db_venus_date_dim_distinct_values_table_stats select col_id, distinct_values from db_custscience_interns.col_32_db_venus_date_dim_distinct_values_table_stats ;</v>
      </c>
      <c r="AR43" t="s">
        <v>6906</v>
      </c>
      <c r="AT43" s="212" t="s">
        <v>6907</v>
      </c>
      <c r="AU43" s="212">
        <v>38</v>
      </c>
      <c r="AV43" s="212">
        <v>5</v>
      </c>
      <c r="AX43" s="16" t="str">
        <f t="shared" si="7"/>
        <v>drop table db_custscience_interns.col_32_db_venus_date_dim_distinct_values_table_stats;</v>
      </c>
      <c r="AY43" t="s">
        <v>6908</v>
      </c>
      <c r="BA43" s="16" t="str">
        <f t="shared" si="12"/>
        <v>create table db_custscience_interns.col_32_db_venus_date_dim_null_value_count_table_stats (col_id int, null_value_count bigint) Row format delimited Fields terminated by '\t' Lines terminated by '\n'  Stored as textfile ;</v>
      </c>
      <c r="BB43" t="s">
        <v>6909</v>
      </c>
      <c r="BE43" s="16" t="str">
        <f t="shared" si="13"/>
        <v xml:space="preserve">insert into table db_custscience_interns.col_32_db_venus_date_dim_null_value_count_table_stats select '32' as col_id, count (dt_key) as null_value_count where FIS_MO_IN_YR_NBR  IS NULL </v>
      </c>
      <c r="BF43" t="s">
        <v>6910</v>
      </c>
      <c r="BI43" s="16" t="str">
        <f t="shared" si="14"/>
        <v>insert into table db_custscience_interns.SUMMARY_of_db_venus_date_dim_null_value_count_table_stats select col_id, null_value_count from db_custscience_interns.col_32_db_venus_date_dim_null_value_count_table_stats ;</v>
      </c>
      <c r="BJ43" t="s">
        <v>6911</v>
      </c>
      <c r="BL43" s="212" t="s">
        <v>6912</v>
      </c>
      <c r="BM43" s="212">
        <v>38</v>
      </c>
      <c r="BN43" s="212">
        <v>0</v>
      </c>
      <c r="BP43" s="16" t="str">
        <f t="shared" si="15"/>
        <v>drop table db_custscience_interns.col_32_db_venus_date_dim_null_value_count_table_stats ;</v>
      </c>
      <c r="BQ43" t="s">
        <v>6913</v>
      </c>
    </row>
    <row r="44" spans="1:69">
      <c r="A44" t="s">
        <v>6914</v>
      </c>
      <c r="B44" s="16" t="str">
        <f t="shared" si="0"/>
        <v>cal_mo_of_yr        int                                     </v>
      </c>
      <c r="C44" s="20">
        <f t="shared" si="8"/>
        <v>14</v>
      </c>
      <c r="D44" s="20">
        <f t="shared" si="9"/>
        <v>16</v>
      </c>
      <c r="E44" s="20"/>
      <c r="G44" s="16" t="str">
        <f t="shared" ref="G44:G61" si="16">UPPER(LEFT(B44,C44-1))</f>
        <v>CAL_MO_OF_YR </v>
      </c>
      <c r="H44" s="16" t="str">
        <f t="shared" ref="H44:H61" si="17">TRIM(RIGHT(A44,LEN(A44) - (C44+1)))</f>
        <v>    int                                     </v>
      </c>
      <c r="I44" s="246">
        <v>33</v>
      </c>
      <c r="J44" s="260">
        <f t="shared" si="3"/>
        <v>13</v>
      </c>
      <c r="K44" s="260">
        <f t="shared" si="4"/>
        <v>0</v>
      </c>
      <c r="N44" s="169" t="s">
        <v>112</v>
      </c>
      <c r="O44" s="169" t="s">
        <v>112</v>
      </c>
      <c r="P44" s="169" t="s">
        <v>112</v>
      </c>
      <c r="R44" s="164"/>
      <c r="S44" s="164"/>
      <c r="T44" s="164"/>
      <c r="U44" s="164"/>
      <c r="V44" s="164"/>
      <c r="W44" s="164"/>
      <c r="X44" s="164"/>
      <c r="Y44" s="164"/>
      <c r="Z44" s="164"/>
      <c r="AA44" s="164"/>
      <c r="AB44" s="164"/>
      <c r="AC44" s="164"/>
      <c r="AD44" s="164"/>
      <c r="AE44" s="164"/>
      <c r="AF44" s="164"/>
      <c r="AG44" s="164"/>
      <c r="AH44" s="197" t="str">
        <f t="shared" si="10"/>
        <v>col_33</v>
      </c>
      <c r="AI44" s="196" t="str">
        <f t="shared" si="5"/>
        <v>create table db_custscience_interns.col_33_db_venus_date_dim_distinct_values_table_stats (col_id int, distinct_values bigint) Row format delimited Fields terminated by '\t' Lines terminated by '\n'  Stored as textfile ;</v>
      </c>
      <c r="AJ44" t="s">
        <v>6915</v>
      </c>
      <c r="AM44" s="16" t="str">
        <f t="shared" si="11"/>
        <v>insert into table db_custscience_interns.col_33_db_venus_date_dim_distinct_values_table_stats select '33' as col_id, count (distinct CAL_MO_OF_YR ) as distinct_values</v>
      </c>
      <c r="AN44" t="s">
        <v>6916</v>
      </c>
      <c r="AQ44" s="16" t="str">
        <f t="shared" si="6"/>
        <v>insert into table db_custscience_interns.SUMMARY_of_db_venus_date_dim_distinct_values_table_stats select col_id, distinct_values from db_custscience_interns.col_33_db_venus_date_dim_distinct_values_table_stats ;</v>
      </c>
      <c r="AR44" t="s">
        <v>6917</v>
      </c>
      <c r="AT44" s="212" t="s">
        <v>6918</v>
      </c>
      <c r="AU44" s="212">
        <v>39</v>
      </c>
      <c r="AV44" s="212">
        <v>27</v>
      </c>
      <c r="AX44" s="16" t="str">
        <f t="shared" si="7"/>
        <v>drop table db_custscience_interns.col_33_db_venus_date_dim_distinct_values_table_stats;</v>
      </c>
      <c r="AY44" t="s">
        <v>6919</v>
      </c>
      <c r="BA44" s="16" t="str">
        <f t="shared" si="12"/>
        <v>create table db_custscience_interns.col_33_db_venus_date_dim_null_value_count_table_stats (col_id int, null_value_count bigint) Row format delimited Fields terminated by '\t' Lines terminated by '\n'  Stored as textfile ;</v>
      </c>
      <c r="BB44" t="s">
        <v>6920</v>
      </c>
      <c r="BE44" s="16" t="str">
        <f t="shared" si="13"/>
        <v xml:space="preserve">insert into table db_custscience_interns.col_33_db_venus_date_dim_null_value_count_table_stats select '33' as col_id, count (dt_key) as null_value_count where CAL_MO_OF_YR  IS NULL </v>
      </c>
      <c r="BF44" t="s">
        <v>6921</v>
      </c>
      <c r="BI44" s="16" t="str">
        <f t="shared" si="14"/>
        <v>insert into table db_custscience_interns.SUMMARY_of_db_venus_date_dim_null_value_count_table_stats select col_id, null_value_count from db_custscience_interns.col_33_db_venus_date_dim_null_value_count_table_stats ;</v>
      </c>
      <c r="BJ44" t="s">
        <v>6922</v>
      </c>
      <c r="BL44" s="212" t="s">
        <v>6923</v>
      </c>
      <c r="BM44" s="212">
        <v>39</v>
      </c>
      <c r="BN44" s="212">
        <v>0</v>
      </c>
      <c r="BP44" s="16" t="str">
        <f t="shared" si="15"/>
        <v>drop table db_custscience_interns.col_33_db_venus_date_dim_null_value_count_table_stats ;</v>
      </c>
      <c r="BQ44" t="s">
        <v>6924</v>
      </c>
    </row>
    <row r="45" spans="1:69">
      <c r="A45" t="s">
        <v>6925</v>
      </c>
      <c r="B45" s="16" t="str">
        <f t="shared" si="0"/>
        <v>fis_qtr_desc        string                                  </v>
      </c>
      <c r="C45" s="20">
        <f t="shared" si="8"/>
        <v>14</v>
      </c>
      <c r="D45" s="20">
        <f t="shared" si="9"/>
        <v>16</v>
      </c>
      <c r="E45" s="20"/>
      <c r="G45" s="16" t="str">
        <f t="shared" si="16"/>
        <v>FIS_QTR_DESC </v>
      </c>
      <c r="H45" s="16" t="str">
        <f t="shared" si="17"/>
        <v>    string                                  </v>
      </c>
      <c r="I45" s="246">
        <v>34</v>
      </c>
      <c r="J45" s="260">
        <f t="shared" si="3"/>
        <v>105</v>
      </c>
      <c r="K45" s="260">
        <f t="shared" si="4"/>
        <v>0</v>
      </c>
      <c r="N45" s="169" t="s">
        <v>112</v>
      </c>
      <c r="O45" s="169" t="s">
        <v>112</v>
      </c>
      <c r="P45" s="169" t="s">
        <v>112</v>
      </c>
      <c r="R45" s="164"/>
      <c r="S45" s="164"/>
      <c r="T45" s="164"/>
      <c r="U45" s="164"/>
      <c r="V45" s="164"/>
      <c r="W45" s="164"/>
      <c r="X45" s="164"/>
      <c r="Y45" s="164"/>
      <c r="Z45" s="164"/>
      <c r="AA45" s="164"/>
      <c r="AB45" s="164"/>
      <c r="AC45" s="164"/>
      <c r="AD45" s="164"/>
      <c r="AE45" s="164"/>
      <c r="AF45" s="164"/>
      <c r="AG45" s="164"/>
      <c r="AH45" s="197" t="str">
        <f t="shared" si="10"/>
        <v>col_34</v>
      </c>
      <c r="AI45" s="196" t="str">
        <f t="shared" si="5"/>
        <v>create table db_custscience_interns.col_34_db_venus_date_dim_distinct_values_table_stats (col_id int, distinct_values bigint) Row format delimited Fields terminated by '\t' Lines terminated by '\n'  Stored as textfile ;</v>
      </c>
      <c r="AJ45" t="s">
        <v>6926</v>
      </c>
      <c r="AM45" s="16" t="str">
        <f t="shared" si="11"/>
        <v>insert into table db_custscience_interns.col_34_db_venus_date_dim_distinct_values_table_stats select '34' as col_id, count (distinct FIS_QTR_DESC ) as distinct_values</v>
      </c>
      <c r="AN45" t="s">
        <v>6927</v>
      </c>
      <c r="AQ45" s="16" t="str">
        <f t="shared" si="6"/>
        <v>insert into table db_custscience_interns.SUMMARY_of_db_venus_date_dim_distinct_values_table_stats select col_id, distinct_values from db_custscience_interns.col_34_db_venus_date_dim_distinct_values_table_stats ;</v>
      </c>
      <c r="AR45" t="s">
        <v>6928</v>
      </c>
      <c r="AT45" s="212" t="s">
        <v>6929</v>
      </c>
      <c r="AU45" s="212">
        <v>40</v>
      </c>
      <c r="AV45" s="212">
        <v>27</v>
      </c>
      <c r="AX45" s="16" t="str">
        <f t="shared" si="7"/>
        <v>drop table db_custscience_interns.col_34_db_venus_date_dim_distinct_values_table_stats;</v>
      </c>
      <c r="AY45" t="s">
        <v>6930</v>
      </c>
      <c r="BA45" s="16" t="str">
        <f t="shared" si="12"/>
        <v>create table db_custscience_interns.col_34_db_venus_date_dim_null_value_count_table_stats (col_id int, null_value_count bigint) Row format delimited Fields terminated by '\t' Lines terminated by '\n'  Stored as textfile ;</v>
      </c>
      <c r="BB45" t="s">
        <v>6931</v>
      </c>
      <c r="BE45" s="16" t="str">
        <f t="shared" si="13"/>
        <v xml:space="preserve">insert into table db_custscience_interns.col_34_db_venus_date_dim_null_value_count_table_stats select '34' as col_id, count (dt_key) as null_value_count where FIS_QTR_DESC  IS NULL </v>
      </c>
      <c r="BF45" t="s">
        <v>6932</v>
      </c>
      <c r="BI45" s="16" t="str">
        <f t="shared" si="14"/>
        <v>insert into table db_custscience_interns.SUMMARY_of_db_venus_date_dim_null_value_count_table_stats select col_id, null_value_count from db_custscience_interns.col_34_db_venus_date_dim_null_value_count_table_stats ;</v>
      </c>
      <c r="BJ45" t="s">
        <v>6933</v>
      </c>
      <c r="BL45" s="212" t="s">
        <v>6934</v>
      </c>
      <c r="BM45" s="212">
        <v>40</v>
      </c>
      <c r="BN45" s="212">
        <v>0</v>
      </c>
      <c r="BP45" s="16" t="str">
        <f t="shared" si="15"/>
        <v>drop table db_custscience_interns.col_34_db_venus_date_dim_null_value_count_table_stats ;</v>
      </c>
      <c r="BQ45" t="s">
        <v>6935</v>
      </c>
    </row>
    <row r="46" spans="1:69">
      <c r="A46" t="s">
        <v>6936</v>
      </c>
      <c r="B46" s="16" t="str">
        <f t="shared" si="0"/>
        <v>fis_qtr_in_yr       int                                     </v>
      </c>
      <c r="C46" s="20">
        <f t="shared" si="8"/>
        <v>14</v>
      </c>
      <c r="D46" s="20">
        <f t="shared" si="9"/>
        <v>16</v>
      </c>
      <c r="E46" s="20"/>
      <c r="G46" s="16" t="str">
        <f t="shared" si="16"/>
        <v>FIS_QTR_IN_YR</v>
      </c>
      <c r="H46" s="16" t="str">
        <f t="shared" si="17"/>
        <v>    int                                     </v>
      </c>
      <c r="I46" s="246">
        <v>35</v>
      </c>
      <c r="J46" s="260">
        <f t="shared" si="3"/>
        <v>5</v>
      </c>
      <c r="K46" s="260">
        <f t="shared" si="4"/>
        <v>0</v>
      </c>
      <c r="N46" s="169" t="s">
        <v>112</v>
      </c>
      <c r="O46" s="169" t="s">
        <v>112</v>
      </c>
      <c r="P46" s="169" t="s">
        <v>112</v>
      </c>
      <c r="R46" s="164"/>
      <c r="S46" s="164"/>
      <c r="T46" s="164"/>
      <c r="U46" s="164"/>
      <c r="V46" s="164"/>
      <c r="W46" s="164"/>
      <c r="X46" s="164"/>
      <c r="Y46" s="164"/>
      <c r="Z46" s="164"/>
      <c r="AA46" s="164"/>
      <c r="AB46" s="164"/>
      <c r="AC46" s="164"/>
      <c r="AD46" s="164"/>
      <c r="AE46" s="164"/>
      <c r="AF46" s="164"/>
      <c r="AG46" s="164"/>
      <c r="AH46" s="197" t="str">
        <f t="shared" si="10"/>
        <v>col_35</v>
      </c>
      <c r="AI46" s="196" t="str">
        <f t="shared" si="5"/>
        <v>create table db_custscience_interns.col_35_db_venus_date_dim_distinct_values_table_stats (col_id int, distinct_values bigint) Row format delimited Fields terminated by '\t' Lines terminated by '\n'  Stored as textfile ;</v>
      </c>
      <c r="AJ46" t="s">
        <v>6937</v>
      </c>
      <c r="AM46" s="16" t="str">
        <f t="shared" si="11"/>
        <v>insert into table db_custscience_interns.col_35_db_venus_date_dim_distinct_values_table_stats select '35' as col_id, count (distinct FIS_QTR_IN_YR) as distinct_values</v>
      </c>
      <c r="AN46" t="s">
        <v>6938</v>
      </c>
      <c r="AQ46" s="16" t="str">
        <f t="shared" si="6"/>
        <v>insert into table db_custscience_interns.SUMMARY_of_db_venus_date_dim_distinct_values_table_stats select col_id, distinct_values from db_custscience_interns.col_35_db_venus_date_dim_distinct_values_table_stats ;</v>
      </c>
      <c r="AR46" t="s">
        <v>6939</v>
      </c>
      <c r="AT46" s="212" t="s">
        <v>6940</v>
      </c>
      <c r="AU46" s="212">
        <v>5</v>
      </c>
      <c r="AV46" s="212">
        <v>313</v>
      </c>
      <c r="AX46" s="16" t="str">
        <f t="shared" si="7"/>
        <v>drop table db_custscience_interns.col_35_db_venus_date_dim_distinct_values_table_stats;</v>
      </c>
      <c r="AY46" t="s">
        <v>6941</v>
      </c>
      <c r="BA46" s="16" t="str">
        <f t="shared" si="12"/>
        <v>create table db_custscience_interns.col_35_db_venus_date_dim_null_value_count_table_stats (col_id int, null_value_count bigint) Row format delimited Fields terminated by '\t' Lines terminated by '\n'  Stored as textfile ;</v>
      </c>
      <c r="BB46" t="s">
        <v>6942</v>
      </c>
      <c r="BE46" s="16" t="str">
        <f t="shared" si="13"/>
        <v xml:space="preserve">insert into table db_custscience_interns.col_35_db_venus_date_dim_null_value_count_table_stats select '35' as col_id, count (dt_key) as null_value_count where FIS_QTR_IN_YR IS NULL </v>
      </c>
      <c r="BF46" t="s">
        <v>6943</v>
      </c>
      <c r="BI46" s="16" t="str">
        <f t="shared" si="14"/>
        <v>insert into table db_custscience_interns.SUMMARY_of_db_venus_date_dim_null_value_count_table_stats select col_id, null_value_count from db_custscience_interns.col_35_db_venus_date_dim_null_value_count_table_stats ;</v>
      </c>
      <c r="BJ46" t="s">
        <v>6944</v>
      </c>
      <c r="BL46" s="212" t="s">
        <v>5309</v>
      </c>
      <c r="BM46" s="212">
        <v>5</v>
      </c>
      <c r="BN46" s="212">
        <v>0</v>
      </c>
      <c r="BP46" s="16" t="str">
        <f t="shared" si="15"/>
        <v>drop table db_custscience_interns.col_35_db_venus_date_dim_null_value_count_table_stats ;</v>
      </c>
      <c r="BQ46" t="s">
        <v>6945</v>
      </c>
    </row>
    <row r="47" spans="1:69">
      <c r="A47" t="s">
        <v>6946</v>
      </c>
      <c r="B47" s="16" t="str">
        <f t="shared" si="0"/>
        <v>cal_qtr_desc        string                                  </v>
      </c>
      <c r="C47" s="20">
        <f t="shared" si="8"/>
        <v>14</v>
      </c>
      <c r="D47" s="20">
        <f t="shared" si="9"/>
        <v>16</v>
      </c>
      <c r="E47" s="20"/>
      <c r="G47" s="16" t="str">
        <f t="shared" si="16"/>
        <v>CAL_QTR_DESC </v>
      </c>
      <c r="H47" s="16" t="str">
        <f t="shared" si="17"/>
        <v>    string                                  </v>
      </c>
      <c r="I47" s="246">
        <v>36</v>
      </c>
      <c r="J47" s="260">
        <f t="shared" si="3"/>
        <v>107</v>
      </c>
      <c r="K47" s="260">
        <f t="shared" si="4"/>
        <v>0</v>
      </c>
      <c r="N47" s="169" t="s">
        <v>112</v>
      </c>
      <c r="O47" s="169" t="s">
        <v>112</v>
      </c>
      <c r="P47" s="169" t="s">
        <v>112</v>
      </c>
      <c r="R47" s="164"/>
      <c r="S47" s="164"/>
      <c r="T47" s="164"/>
      <c r="U47" s="164"/>
      <c r="V47" s="164"/>
      <c r="W47" s="164"/>
      <c r="X47" s="164"/>
      <c r="Y47" s="164"/>
      <c r="Z47" s="164"/>
      <c r="AA47" s="164"/>
      <c r="AB47" s="164"/>
      <c r="AC47" s="164"/>
      <c r="AD47" s="164"/>
      <c r="AE47" s="164"/>
      <c r="AF47" s="164"/>
      <c r="AG47" s="164"/>
      <c r="AH47" s="197" t="str">
        <f t="shared" si="10"/>
        <v>col_36</v>
      </c>
      <c r="AI47" s="196" t="str">
        <f t="shared" si="5"/>
        <v>create table db_custscience_interns.col_36_db_venus_date_dim_distinct_values_table_stats (col_id int, distinct_values bigint) Row format delimited Fields terminated by '\t' Lines terminated by '\n'  Stored as textfile ;</v>
      </c>
      <c r="AJ47" t="s">
        <v>6947</v>
      </c>
      <c r="AM47" s="16" t="str">
        <f t="shared" si="11"/>
        <v>insert into table db_custscience_interns.col_36_db_venus_date_dim_distinct_values_table_stats select '36' as col_id, count (distinct CAL_QTR_DESC ) as distinct_values</v>
      </c>
      <c r="AN47" t="s">
        <v>6948</v>
      </c>
      <c r="AQ47" s="16" t="str">
        <f t="shared" si="6"/>
        <v>insert into table db_custscience_interns.SUMMARY_of_db_venus_date_dim_distinct_values_table_stats select col_id, distinct_values from db_custscience_interns.col_36_db_venus_date_dim_distinct_values_table_stats ;</v>
      </c>
      <c r="AR47" t="s">
        <v>6949</v>
      </c>
      <c r="AT47" s="212" t="s">
        <v>6950</v>
      </c>
      <c r="AU47" s="212">
        <v>41</v>
      </c>
      <c r="AV47" s="212">
        <v>29</v>
      </c>
      <c r="AX47" s="16" t="str">
        <f t="shared" si="7"/>
        <v>drop table db_custscience_interns.col_36_db_venus_date_dim_distinct_values_table_stats;</v>
      </c>
      <c r="AY47" t="s">
        <v>6951</v>
      </c>
      <c r="BA47" s="16" t="str">
        <f t="shared" si="12"/>
        <v>create table db_custscience_interns.col_36_db_venus_date_dim_null_value_count_table_stats (col_id int, null_value_count bigint) Row format delimited Fields terminated by '\t' Lines terminated by '\n'  Stored as textfile ;</v>
      </c>
      <c r="BB47" t="s">
        <v>6952</v>
      </c>
      <c r="BE47" s="16" t="str">
        <f t="shared" si="13"/>
        <v xml:space="preserve">insert into table db_custscience_interns.col_36_db_venus_date_dim_null_value_count_table_stats select '36' as col_id, count (dt_key) as null_value_count where CAL_QTR_DESC  IS NULL </v>
      </c>
      <c r="BF47" t="s">
        <v>6953</v>
      </c>
      <c r="BI47" s="16" t="str">
        <f t="shared" si="14"/>
        <v>insert into table db_custscience_interns.SUMMARY_of_db_venus_date_dim_null_value_count_table_stats select col_id, null_value_count from db_custscience_interns.col_36_db_venus_date_dim_null_value_count_table_stats ;</v>
      </c>
      <c r="BJ47" t="s">
        <v>6954</v>
      </c>
      <c r="BL47" s="212" t="s">
        <v>6955</v>
      </c>
      <c r="BM47" s="212">
        <v>41</v>
      </c>
      <c r="BN47" s="212">
        <v>0</v>
      </c>
      <c r="BP47" s="16" t="str">
        <f t="shared" si="15"/>
        <v>drop table db_custscience_interns.col_36_db_venus_date_dim_null_value_count_table_stats ;</v>
      </c>
      <c r="BQ47" t="s">
        <v>6956</v>
      </c>
    </row>
    <row r="48" spans="1:69">
      <c r="A48" t="s">
        <v>6957</v>
      </c>
      <c r="B48" s="16" t="str">
        <f t="shared" si="0"/>
        <v>fis_qtr_in_seas_nbr int                                     </v>
      </c>
      <c r="C48" s="20">
        <f t="shared" si="8"/>
        <v>20</v>
      </c>
      <c r="D48" s="20">
        <f t="shared" si="9"/>
        <v>25</v>
      </c>
      <c r="E48" s="20"/>
      <c r="G48" s="16" t="str">
        <f t="shared" si="16"/>
        <v>FIS_QTR_IN_SEAS_NBR</v>
      </c>
      <c r="H48" s="16" t="str">
        <f t="shared" si="17"/>
        <v>int                                     </v>
      </c>
      <c r="I48" s="246">
        <v>37</v>
      </c>
      <c r="J48" s="260">
        <f t="shared" si="3"/>
        <v>3</v>
      </c>
      <c r="K48" s="260">
        <f t="shared" si="4"/>
        <v>0</v>
      </c>
      <c r="N48" s="169" t="s">
        <v>112</v>
      </c>
      <c r="O48" s="169" t="s">
        <v>112</v>
      </c>
      <c r="P48" s="169" t="s">
        <v>112</v>
      </c>
      <c r="R48" s="164"/>
      <c r="S48" s="164"/>
      <c r="T48" s="164"/>
      <c r="U48" s="164"/>
      <c r="V48" s="164"/>
      <c r="W48" s="164"/>
      <c r="X48" s="164"/>
      <c r="Y48" s="164"/>
      <c r="Z48" s="164"/>
      <c r="AA48" s="164"/>
      <c r="AB48" s="164"/>
      <c r="AC48" s="164"/>
      <c r="AD48" s="164"/>
      <c r="AE48" s="164"/>
      <c r="AF48" s="164"/>
      <c r="AG48" s="164"/>
      <c r="AH48" s="197" t="str">
        <f t="shared" si="10"/>
        <v>col_37</v>
      </c>
      <c r="AI48" s="196" t="str">
        <f t="shared" si="5"/>
        <v>create table db_custscience_interns.col_37_db_venus_date_dim_distinct_values_table_stats (col_id int, distinct_values bigint) Row format delimited Fields terminated by '\t' Lines terminated by '\n'  Stored as textfile ;</v>
      </c>
      <c r="AJ48" t="s">
        <v>6958</v>
      </c>
      <c r="AM48" s="16" t="str">
        <f t="shared" si="11"/>
        <v>insert into table db_custscience_interns.col_37_db_venus_date_dim_distinct_values_table_stats select '37' as col_id, count (distinct FIS_QTR_IN_SEAS_NBR) as distinct_values</v>
      </c>
      <c r="AN48" t="s">
        <v>6959</v>
      </c>
      <c r="AQ48" s="16" t="str">
        <f t="shared" si="6"/>
        <v>insert into table db_custscience_interns.SUMMARY_of_db_venus_date_dim_distinct_values_table_stats select col_id, distinct_values from db_custscience_interns.col_37_db_venus_date_dim_distinct_values_table_stats ;</v>
      </c>
      <c r="AR48" t="s">
        <v>6960</v>
      </c>
      <c r="AT48" s="212" t="s">
        <v>6961</v>
      </c>
      <c r="AU48" s="212">
        <v>42</v>
      </c>
      <c r="AV48" s="212">
        <v>29</v>
      </c>
      <c r="AX48" s="16" t="str">
        <f t="shared" si="7"/>
        <v>drop table db_custscience_interns.col_37_db_venus_date_dim_distinct_values_table_stats;</v>
      </c>
      <c r="AY48" t="s">
        <v>6962</v>
      </c>
      <c r="BA48" s="16" t="str">
        <f t="shared" si="12"/>
        <v>create table db_custscience_interns.col_37_db_venus_date_dim_null_value_count_table_stats (col_id int, null_value_count bigint) Row format delimited Fields terminated by '\t' Lines terminated by '\n'  Stored as textfile ;</v>
      </c>
      <c r="BB48" t="s">
        <v>6963</v>
      </c>
      <c r="BE48" s="16" t="str">
        <f t="shared" si="13"/>
        <v xml:space="preserve">insert into table db_custscience_interns.col_37_db_venus_date_dim_null_value_count_table_stats select '37' as col_id, count (dt_key) as null_value_count where FIS_QTR_IN_SEAS_NBR IS NULL </v>
      </c>
      <c r="BF48" t="s">
        <v>6964</v>
      </c>
      <c r="BI48" s="16" t="str">
        <f t="shared" si="14"/>
        <v>insert into table db_custscience_interns.SUMMARY_of_db_venus_date_dim_null_value_count_table_stats select col_id, null_value_count from db_custscience_interns.col_37_db_venus_date_dim_null_value_count_table_stats ;</v>
      </c>
      <c r="BJ48" t="s">
        <v>6965</v>
      </c>
      <c r="BL48" s="212" t="s">
        <v>6966</v>
      </c>
      <c r="BM48" s="212">
        <v>42</v>
      </c>
      <c r="BN48" s="212">
        <v>0</v>
      </c>
      <c r="BP48" s="16" t="str">
        <f t="shared" si="15"/>
        <v>drop table db_custscience_interns.col_37_db_venus_date_dim_null_value_count_table_stats ;</v>
      </c>
      <c r="BQ48" t="s">
        <v>6967</v>
      </c>
    </row>
    <row r="49" spans="1:69">
      <c r="A49" t="s">
        <v>6968</v>
      </c>
      <c r="B49" s="16" t="str">
        <f t="shared" si="0"/>
        <v>cal_qtr_of_yr_nbr   int                                     </v>
      </c>
      <c r="C49" s="20">
        <f t="shared" si="8"/>
        <v>18</v>
      </c>
      <c r="D49" s="20">
        <f t="shared" si="9"/>
        <v>20</v>
      </c>
      <c r="E49" s="20"/>
      <c r="G49" s="16" t="str">
        <f t="shared" si="16"/>
        <v>CAL_QTR_OF_YR_NBR</v>
      </c>
      <c r="H49" s="16" t="str">
        <f t="shared" si="17"/>
        <v>int                                     </v>
      </c>
      <c r="I49" s="246">
        <v>38</v>
      </c>
      <c r="J49" s="260">
        <f t="shared" si="3"/>
        <v>5</v>
      </c>
      <c r="K49" s="260">
        <f t="shared" si="4"/>
        <v>0</v>
      </c>
      <c r="N49" s="169" t="s">
        <v>112</v>
      </c>
      <c r="O49" s="169" t="s">
        <v>112</v>
      </c>
      <c r="P49" s="169" t="s">
        <v>112</v>
      </c>
      <c r="R49" s="164"/>
      <c r="S49" s="164"/>
      <c r="T49" s="164"/>
      <c r="U49" s="164"/>
      <c r="V49" s="164"/>
      <c r="W49" s="164"/>
      <c r="X49" s="164"/>
      <c r="Y49" s="164"/>
      <c r="Z49" s="164"/>
      <c r="AA49" s="164"/>
      <c r="AB49" s="164"/>
      <c r="AC49" s="164"/>
      <c r="AD49" s="164"/>
      <c r="AE49" s="164"/>
      <c r="AF49" s="164"/>
      <c r="AG49" s="164"/>
      <c r="AH49" s="197" t="str">
        <f t="shared" si="10"/>
        <v>col_38</v>
      </c>
      <c r="AI49" s="196" t="str">
        <f t="shared" si="5"/>
        <v>create table db_custscience_interns.col_38_db_venus_date_dim_distinct_values_table_stats (col_id int, distinct_values bigint) Row format delimited Fields terminated by '\t' Lines terminated by '\n'  Stored as textfile ;</v>
      </c>
      <c r="AJ49" t="s">
        <v>6969</v>
      </c>
      <c r="AM49" s="16" t="str">
        <f t="shared" si="11"/>
        <v>insert into table db_custscience_interns.col_38_db_venus_date_dim_distinct_values_table_stats select '38' as col_id, count (distinct CAL_QTR_OF_YR_NBR) as distinct_values</v>
      </c>
      <c r="AN49" t="s">
        <v>6970</v>
      </c>
      <c r="AQ49" s="16" t="str">
        <f t="shared" si="6"/>
        <v>insert into table db_custscience_interns.SUMMARY_of_db_venus_date_dim_distinct_values_table_stats select col_id, distinct_values from db_custscience_interns.col_38_db_venus_date_dim_distinct_values_table_stats ;</v>
      </c>
      <c r="AR49" t="s">
        <v>6971</v>
      </c>
      <c r="AT49" s="212" t="s">
        <v>6972</v>
      </c>
      <c r="AU49" s="212">
        <v>43</v>
      </c>
      <c r="AV49" s="212">
        <v>53</v>
      </c>
      <c r="AX49" s="16" t="str">
        <f t="shared" si="7"/>
        <v>drop table db_custscience_interns.col_38_db_venus_date_dim_distinct_values_table_stats;</v>
      </c>
      <c r="AY49" t="s">
        <v>6973</v>
      </c>
      <c r="BA49" s="16" t="str">
        <f t="shared" si="12"/>
        <v>create table db_custscience_interns.col_38_db_venus_date_dim_null_value_count_table_stats (col_id int, null_value_count bigint) Row format delimited Fields terminated by '\t' Lines terminated by '\n'  Stored as textfile ;</v>
      </c>
      <c r="BB49" t="s">
        <v>6974</v>
      </c>
      <c r="BE49" s="16" t="str">
        <f t="shared" si="13"/>
        <v xml:space="preserve">insert into table db_custscience_interns.col_38_db_venus_date_dim_null_value_count_table_stats select '38' as col_id, count (dt_key) as null_value_count where CAL_QTR_OF_YR_NBR IS NULL </v>
      </c>
      <c r="BF49" t="s">
        <v>6975</v>
      </c>
      <c r="BI49" s="16" t="str">
        <f t="shared" si="14"/>
        <v>insert into table db_custscience_interns.SUMMARY_of_db_venus_date_dim_null_value_count_table_stats select col_id, null_value_count from db_custscience_interns.col_38_db_venus_date_dim_null_value_count_table_stats ;</v>
      </c>
      <c r="BJ49" t="s">
        <v>6976</v>
      </c>
      <c r="BL49" s="212" t="s">
        <v>6977</v>
      </c>
      <c r="BM49" s="212">
        <v>43</v>
      </c>
      <c r="BN49" s="212">
        <v>0</v>
      </c>
      <c r="BP49" s="16" t="str">
        <f t="shared" si="15"/>
        <v>drop table db_custscience_interns.col_38_db_venus_date_dim_null_value_count_table_stats ;</v>
      </c>
      <c r="BQ49" t="s">
        <v>6978</v>
      </c>
    </row>
    <row r="50" spans="1:69">
      <c r="A50" t="s">
        <v>6979</v>
      </c>
      <c r="B50" s="16" t="str">
        <f t="shared" si="0"/>
        <v>fis_yr_desc         string                                  </v>
      </c>
      <c r="C50" s="20">
        <f t="shared" si="8"/>
        <v>12</v>
      </c>
      <c r="D50" s="20">
        <f t="shared" si="9"/>
        <v>14</v>
      </c>
      <c r="E50" s="20"/>
      <c r="G50" s="16" t="str">
        <f t="shared" si="16"/>
        <v>FIS_YR_DESC</v>
      </c>
      <c r="H50" s="16" t="str">
        <f t="shared" si="17"/>
        <v>      string                                  </v>
      </c>
      <c r="I50" s="246">
        <v>39</v>
      </c>
      <c r="J50" s="260">
        <f t="shared" si="3"/>
        <v>27</v>
      </c>
      <c r="K50" s="260">
        <f t="shared" si="4"/>
        <v>0</v>
      </c>
      <c r="N50" s="169" t="s">
        <v>112</v>
      </c>
      <c r="O50" s="169" t="s">
        <v>112</v>
      </c>
      <c r="P50" s="169" t="s">
        <v>112</v>
      </c>
      <c r="R50" s="164"/>
      <c r="S50" s="164"/>
      <c r="T50" s="164"/>
      <c r="U50" s="164"/>
      <c r="V50" s="164"/>
      <c r="W50" s="164"/>
      <c r="X50" s="164"/>
      <c r="Y50" s="164"/>
      <c r="Z50" s="164"/>
      <c r="AA50" s="164"/>
      <c r="AB50" s="164"/>
      <c r="AC50" s="164"/>
      <c r="AD50" s="164"/>
      <c r="AE50" s="164"/>
      <c r="AF50" s="164"/>
      <c r="AG50" s="164"/>
      <c r="AH50" s="197" t="str">
        <f t="shared" si="10"/>
        <v>col_39</v>
      </c>
      <c r="AI50" s="196" t="str">
        <f t="shared" si="5"/>
        <v>create table db_custscience_interns.col_39_db_venus_date_dim_distinct_values_table_stats (col_id int, distinct_values bigint) Row format delimited Fields terminated by '\t' Lines terminated by '\n'  Stored as textfile ;</v>
      </c>
      <c r="AJ50" t="s">
        <v>6980</v>
      </c>
      <c r="AM50" s="16" t="str">
        <f t="shared" si="11"/>
        <v>insert into table db_custscience_interns.col_39_db_venus_date_dim_distinct_values_table_stats select '39' as col_id, count (distinct FIS_YR_DESC) as distinct_values</v>
      </c>
      <c r="AN50" t="s">
        <v>6981</v>
      </c>
      <c r="AQ50" s="16" t="str">
        <f t="shared" si="6"/>
        <v>insert into table db_custscience_interns.SUMMARY_of_db_venus_date_dim_distinct_values_table_stats select col_id, distinct_values from db_custscience_interns.col_39_db_venus_date_dim_distinct_values_table_stats ;</v>
      </c>
      <c r="AR50" t="s">
        <v>6982</v>
      </c>
      <c r="AT50" s="212" t="s">
        <v>6983</v>
      </c>
      <c r="AU50" s="212">
        <v>44</v>
      </c>
      <c r="AV50" s="212">
        <v>29</v>
      </c>
      <c r="AX50" s="16" t="str">
        <f t="shared" si="7"/>
        <v>drop table db_custscience_interns.col_39_db_venus_date_dim_distinct_values_table_stats;</v>
      </c>
      <c r="AY50" t="s">
        <v>6984</v>
      </c>
      <c r="BA50" s="16" t="str">
        <f t="shared" si="12"/>
        <v>create table db_custscience_interns.col_39_db_venus_date_dim_null_value_count_table_stats (col_id int, null_value_count bigint) Row format delimited Fields terminated by '\t' Lines terminated by '\n'  Stored as textfile ;</v>
      </c>
      <c r="BB50" t="s">
        <v>6985</v>
      </c>
      <c r="BE50" s="16" t="str">
        <f t="shared" si="13"/>
        <v xml:space="preserve">insert into table db_custscience_interns.col_39_db_venus_date_dim_null_value_count_table_stats select '39' as col_id, count (dt_key) as null_value_count where FIS_YR_DESC IS NULL </v>
      </c>
      <c r="BF50" t="s">
        <v>6986</v>
      </c>
      <c r="BI50" s="16" t="str">
        <f t="shared" si="14"/>
        <v>insert into table db_custscience_interns.SUMMARY_of_db_venus_date_dim_null_value_count_table_stats select col_id, null_value_count from db_custscience_interns.col_39_db_venus_date_dim_null_value_count_table_stats ;</v>
      </c>
      <c r="BJ50" t="s">
        <v>6987</v>
      </c>
      <c r="BL50" s="212" t="s">
        <v>6988</v>
      </c>
      <c r="BM50" s="212">
        <v>44</v>
      </c>
      <c r="BN50" s="212">
        <v>0</v>
      </c>
      <c r="BP50" s="16" t="str">
        <f t="shared" si="15"/>
        <v>drop table db_custscience_interns.col_39_db_venus_date_dim_null_value_count_table_stats ;</v>
      </c>
      <c r="BQ50" t="s">
        <v>6989</v>
      </c>
    </row>
    <row r="51" spans="1:69">
      <c r="A51" t="s">
        <v>6990</v>
      </c>
      <c r="B51" s="16" t="str">
        <f t="shared" si="0"/>
        <v>fis_yr_nbr          int                                     </v>
      </c>
      <c r="C51" s="20">
        <f t="shared" si="8"/>
        <v>12</v>
      </c>
      <c r="D51" s="20">
        <f t="shared" si="9"/>
        <v>14</v>
      </c>
      <c r="E51" s="20"/>
      <c r="G51" s="16" t="str">
        <f t="shared" si="16"/>
        <v>FIS_YR_NBR </v>
      </c>
      <c r="H51" s="16" t="str">
        <f t="shared" si="17"/>
        <v>      int                                     </v>
      </c>
      <c r="I51" s="246">
        <v>40</v>
      </c>
      <c r="J51" s="260">
        <f t="shared" si="3"/>
        <v>27</v>
      </c>
      <c r="K51" s="260">
        <f t="shared" si="4"/>
        <v>0</v>
      </c>
      <c r="N51" s="169" t="s">
        <v>112</v>
      </c>
      <c r="O51" s="169" t="s">
        <v>112</v>
      </c>
      <c r="P51" s="169" t="s">
        <v>112</v>
      </c>
      <c r="R51" s="164"/>
      <c r="S51" s="164"/>
      <c r="T51" s="164"/>
      <c r="U51" s="164"/>
      <c r="V51" s="164"/>
      <c r="W51" s="164"/>
      <c r="X51" s="164"/>
      <c r="Y51" s="164"/>
      <c r="Z51" s="164"/>
      <c r="AA51" s="164"/>
      <c r="AB51" s="164"/>
      <c r="AC51" s="164"/>
      <c r="AD51" s="164"/>
      <c r="AE51" s="164"/>
      <c r="AF51" s="164"/>
      <c r="AG51" s="164"/>
      <c r="AH51" s="197" t="str">
        <f t="shared" si="10"/>
        <v>col_40</v>
      </c>
      <c r="AI51" s="196" t="str">
        <f t="shared" si="5"/>
        <v>create table db_custscience_interns.col_40_db_venus_date_dim_distinct_values_table_stats (col_id int, distinct_values bigint) Row format delimited Fields terminated by '\t' Lines terminated by '\n'  Stored as textfile ;</v>
      </c>
      <c r="AJ51" t="s">
        <v>6991</v>
      </c>
      <c r="AM51" s="16" t="str">
        <f t="shared" si="11"/>
        <v>insert into table db_custscience_interns.col_40_db_venus_date_dim_distinct_values_table_stats select '40' as col_id, count (distinct FIS_YR_NBR ) as distinct_values</v>
      </c>
      <c r="AN51" t="s">
        <v>6992</v>
      </c>
      <c r="AQ51" s="16" t="str">
        <f t="shared" si="6"/>
        <v>insert into table db_custscience_interns.SUMMARY_of_db_venus_date_dim_distinct_values_table_stats select col_id, distinct_values from db_custscience_interns.col_40_db_venus_date_dim_distinct_values_table_stats ;</v>
      </c>
      <c r="AR51" t="s">
        <v>6993</v>
      </c>
      <c r="AT51" s="212" t="s">
        <v>6994</v>
      </c>
      <c r="AU51" s="212">
        <v>45</v>
      </c>
      <c r="AV51" s="212">
        <v>4</v>
      </c>
      <c r="AX51" s="16" t="str">
        <f t="shared" si="7"/>
        <v>drop table db_custscience_interns.col_40_db_venus_date_dim_distinct_values_table_stats;</v>
      </c>
      <c r="AY51" t="s">
        <v>6995</v>
      </c>
      <c r="BA51" s="16" t="str">
        <f t="shared" si="12"/>
        <v>create table db_custscience_interns.col_40_db_venus_date_dim_null_value_count_table_stats (col_id int, null_value_count bigint) Row format delimited Fields terminated by '\t' Lines terminated by '\n'  Stored as textfile ;</v>
      </c>
      <c r="BB51" t="s">
        <v>6996</v>
      </c>
      <c r="BE51" s="16" t="str">
        <f t="shared" si="13"/>
        <v xml:space="preserve">insert into table db_custscience_interns.col_40_db_venus_date_dim_null_value_count_table_stats select '40' as col_id, count (dt_key) as null_value_count where FIS_YR_NBR  IS NULL </v>
      </c>
      <c r="BF51" t="s">
        <v>6997</v>
      </c>
      <c r="BI51" s="16" t="str">
        <f t="shared" si="14"/>
        <v>insert into table db_custscience_interns.SUMMARY_of_db_venus_date_dim_null_value_count_table_stats select col_id, null_value_count from db_custscience_interns.col_40_db_venus_date_dim_null_value_count_table_stats ;</v>
      </c>
      <c r="BJ51" t="s">
        <v>6998</v>
      </c>
      <c r="BL51" s="212" t="s">
        <v>6999</v>
      </c>
      <c r="BM51" s="212">
        <v>45</v>
      </c>
      <c r="BN51" s="212">
        <v>0</v>
      </c>
      <c r="BP51" s="16" t="str">
        <f t="shared" si="15"/>
        <v>drop table db_custscience_interns.col_40_db_venus_date_dim_null_value_count_table_stats ;</v>
      </c>
      <c r="BQ51" t="s">
        <v>7000</v>
      </c>
    </row>
    <row r="52" spans="1:69">
      <c r="A52" t="s">
        <v>7001</v>
      </c>
      <c r="B52" s="16" t="str">
        <f t="shared" si="0"/>
        <v>cal_yr_desc         string                                  </v>
      </c>
      <c r="C52" s="20">
        <f t="shared" si="8"/>
        <v>12</v>
      </c>
      <c r="D52" s="20">
        <f t="shared" si="9"/>
        <v>14</v>
      </c>
      <c r="E52" s="20"/>
      <c r="G52" s="16" t="str">
        <f t="shared" si="16"/>
        <v>CAL_YR_DESC</v>
      </c>
      <c r="H52" s="16" t="str">
        <f t="shared" si="17"/>
        <v>      string                                  </v>
      </c>
      <c r="I52" s="246">
        <v>41</v>
      </c>
      <c r="J52" s="260">
        <f t="shared" si="3"/>
        <v>29</v>
      </c>
      <c r="K52" s="260">
        <f t="shared" si="4"/>
        <v>0</v>
      </c>
      <c r="N52" s="169" t="s">
        <v>112</v>
      </c>
      <c r="O52" s="169" t="s">
        <v>112</v>
      </c>
      <c r="P52" s="169" t="s">
        <v>112</v>
      </c>
      <c r="R52" s="164"/>
      <c r="S52" s="164"/>
      <c r="T52" s="164"/>
      <c r="U52" s="164"/>
      <c r="V52" s="164"/>
      <c r="W52" s="164"/>
      <c r="X52" s="164"/>
      <c r="Y52" s="164"/>
      <c r="Z52" s="164"/>
      <c r="AA52" s="164"/>
      <c r="AB52" s="164"/>
      <c r="AC52" s="164"/>
      <c r="AD52" s="164"/>
      <c r="AE52" s="164"/>
      <c r="AF52" s="164"/>
      <c r="AG52" s="164"/>
      <c r="AH52" s="197" t="str">
        <f t="shared" si="10"/>
        <v>col_41</v>
      </c>
      <c r="AI52" s="196" t="str">
        <f t="shared" si="5"/>
        <v>create table db_custscience_interns.col_41_db_venus_date_dim_distinct_values_table_stats (col_id int, distinct_values bigint) Row format delimited Fields terminated by '\t' Lines terminated by '\n'  Stored as textfile ;</v>
      </c>
      <c r="AJ52" t="s">
        <v>7002</v>
      </c>
      <c r="AM52" s="16" t="str">
        <f t="shared" si="11"/>
        <v>insert into table db_custscience_interns.col_41_db_venus_date_dim_distinct_values_table_stats select '41' as col_id, count (distinct CAL_YR_DESC) as distinct_values</v>
      </c>
      <c r="AN52" t="s">
        <v>7003</v>
      </c>
      <c r="AQ52" s="16" t="str">
        <f t="shared" si="6"/>
        <v>insert into table db_custscience_interns.SUMMARY_of_db_venus_date_dim_distinct_values_table_stats select col_id, distinct_values from db_custscience_interns.col_41_db_venus_date_dim_distinct_values_table_stats ;</v>
      </c>
      <c r="AR52" t="s">
        <v>7004</v>
      </c>
      <c r="AT52" s="212" t="s">
        <v>7005</v>
      </c>
      <c r="AU52" s="212">
        <v>46</v>
      </c>
      <c r="AV52" s="212">
        <v>3</v>
      </c>
      <c r="AX52" s="16" t="str">
        <f t="shared" si="7"/>
        <v>drop table db_custscience_interns.col_41_db_venus_date_dim_distinct_values_table_stats;</v>
      </c>
      <c r="AY52" t="s">
        <v>7006</v>
      </c>
      <c r="BA52" s="16" t="str">
        <f t="shared" si="12"/>
        <v>create table db_custscience_interns.col_41_db_venus_date_dim_null_value_count_table_stats (col_id int, null_value_count bigint) Row format delimited Fields terminated by '\t' Lines terminated by '\n'  Stored as textfile ;</v>
      </c>
      <c r="BB52" t="s">
        <v>7007</v>
      </c>
      <c r="BE52" s="16" t="str">
        <f t="shared" si="13"/>
        <v xml:space="preserve">insert into table db_custscience_interns.col_41_db_venus_date_dim_null_value_count_table_stats select '41' as col_id, count (dt_key) as null_value_count where CAL_YR_DESC IS NULL </v>
      </c>
      <c r="BF52" t="s">
        <v>7008</v>
      </c>
      <c r="BI52" s="16" t="str">
        <f t="shared" si="14"/>
        <v>insert into table db_custscience_interns.SUMMARY_of_db_venus_date_dim_null_value_count_table_stats select col_id, null_value_count from db_custscience_interns.col_41_db_venus_date_dim_null_value_count_table_stats ;</v>
      </c>
      <c r="BJ52" t="s">
        <v>7009</v>
      </c>
      <c r="BL52" s="212" t="s">
        <v>7010</v>
      </c>
      <c r="BM52" s="212">
        <v>46</v>
      </c>
      <c r="BN52" s="212">
        <v>0</v>
      </c>
      <c r="BP52" s="16" t="str">
        <f t="shared" si="15"/>
        <v>drop table db_custscience_interns.col_41_db_venus_date_dim_null_value_count_table_stats ;</v>
      </c>
      <c r="BQ52" t="s">
        <v>7011</v>
      </c>
    </row>
    <row r="53" spans="1:69">
      <c r="A53" t="s">
        <v>7012</v>
      </c>
      <c r="B53" s="16" t="str">
        <f t="shared" si="0"/>
        <v>cal_yr_nbr          int                                     </v>
      </c>
      <c r="C53" s="20">
        <f t="shared" si="8"/>
        <v>12</v>
      </c>
      <c r="D53" s="20">
        <f t="shared" si="9"/>
        <v>14</v>
      </c>
      <c r="E53" s="20"/>
      <c r="G53" s="16" t="str">
        <f t="shared" si="16"/>
        <v>CAL_YR_NBR </v>
      </c>
      <c r="H53" s="16" t="str">
        <f t="shared" si="17"/>
        <v>      int                                     </v>
      </c>
      <c r="I53" s="246">
        <v>42</v>
      </c>
      <c r="J53" s="260">
        <f t="shared" si="3"/>
        <v>29</v>
      </c>
      <c r="K53" s="260">
        <f t="shared" si="4"/>
        <v>0</v>
      </c>
      <c r="N53" s="169" t="s">
        <v>112</v>
      </c>
      <c r="O53" s="169" t="s">
        <v>112</v>
      </c>
      <c r="P53" s="169" t="s">
        <v>112</v>
      </c>
      <c r="R53" s="164"/>
      <c r="S53" s="164"/>
      <c r="T53" s="164"/>
      <c r="U53" s="164"/>
      <c r="V53" s="164"/>
      <c r="W53" s="164"/>
      <c r="X53" s="164"/>
      <c r="Y53" s="164"/>
      <c r="Z53" s="164"/>
      <c r="AA53" s="164"/>
      <c r="AB53" s="164"/>
      <c r="AC53" s="164"/>
      <c r="AD53" s="164"/>
      <c r="AE53" s="164"/>
      <c r="AF53" s="164"/>
      <c r="AG53" s="164"/>
      <c r="AH53" s="197" t="str">
        <f t="shared" si="10"/>
        <v>col_42</v>
      </c>
      <c r="AI53" s="196" t="str">
        <f t="shared" si="5"/>
        <v>create table db_custscience_interns.col_42_db_venus_date_dim_distinct_values_table_stats (col_id int, distinct_values bigint) Row format delimited Fields terminated by '\t' Lines terminated by '\n'  Stored as textfile ;</v>
      </c>
      <c r="AJ53" t="s">
        <v>7013</v>
      </c>
      <c r="AM53" s="16" t="str">
        <f t="shared" si="11"/>
        <v>insert into table db_custscience_interns.col_42_db_venus_date_dim_distinct_values_table_stats select '42' as col_id, count (distinct CAL_YR_NBR ) as distinct_values</v>
      </c>
      <c r="AN53" t="s">
        <v>7014</v>
      </c>
      <c r="AQ53" s="16" t="str">
        <f t="shared" si="6"/>
        <v>insert into table db_custscience_interns.SUMMARY_of_db_venus_date_dim_distinct_values_table_stats select col_id, distinct_values from db_custscience_interns.col_42_db_venus_date_dim_distinct_values_table_stats ;</v>
      </c>
      <c r="AR53" t="s">
        <v>7015</v>
      </c>
      <c r="AT53" s="212" t="s">
        <v>7016</v>
      </c>
      <c r="AU53" s="212">
        <v>47</v>
      </c>
      <c r="AV53" s="212">
        <v>6</v>
      </c>
      <c r="AX53" s="16" t="str">
        <f t="shared" si="7"/>
        <v>drop table db_custscience_interns.col_42_db_venus_date_dim_distinct_values_table_stats;</v>
      </c>
      <c r="AY53" t="s">
        <v>7017</v>
      </c>
      <c r="BA53" s="16" t="str">
        <f t="shared" si="12"/>
        <v>create table db_custscience_interns.col_42_db_venus_date_dim_null_value_count_table_stats (col_id int, null_value_count bigint) Row format delimited Fields terminated by '\t' Lines terminated by '\n'  Stored as textfile ;</v>
      </c>
      <c r="BB53" t="s">
        <v>7018</v>
      </c>
      <c r="BE53" s="16" t="str">
        <f t="shared" si="13"/>
        <v xml:space="preserve">insert into table db_custscience_interns.col_42_db_venus_date_dim_null_value_count_table_stats select '42' as col_id, count (dt_key) as null_value_count where CAL_YR_NBR  IS NULL </v>
      </c>
      <c r="BF53" t="s">
        <v>7019</v>
      </c>
      <c r="BI53" s="16" t="str">
        <f t="shared" si="14"/>
        <v>insert into table db_custscience_interns.SUMMARY_of_db_venus_date_dim_null_value_count_table_stats select col_id, null_value_count from db_custscience_interns.col_42_db_venus_date_dim_null_value_count_table_stats ;</v>
      </c>
      <c r="BJ53" t="s">
        <v>7020</v>
      </c>
      <c r="BL53" s="212" t="s">
        <v>7021</v>
      </c>
      <c r="BM53" s="212">
        <v>47</v>
      </c>
      <c r="BN53" s="212">
        <v>0</v>
      </c>
      <c r="BP53" s="16" t="str">
        <f t="shared" si="15"/>
        <v>drop table db_custscience_interns.col_42_db_venus_date_dim_null_value_count_table_stats ;</v>
      </c>
      <c r="BQ53" t="s">
        <v>7022</v>
      </c>
    </row>
    <row r="54" spans="1:69">
      <c r="A54" t="s">
        <v>7023</v>
      </c>
      <c r="B54" s="16" t="str">
        <f t="shared" si="0"/>
        <v>fis_seas_desc       string                                  </v>
      </c>
      <c r="C54" s="20">
        <f t="shared" si="8"/>
        <v>14</v>
      </c>
      <c r="D54" s="20">
        <f t="shared" si="9"/>
        <v>16</v>
      </c>
      <c r="E54" s="20"/>
      <c r="G54" s="16" t="str">
        <f t="shared" si="16"/>
        <v>FIS_SEAS_DESC</v>
      </c>
      <c r="H54" s="16" t="str">
        <f t="shared" si="17"/>
        <v>    string                                  </v>
      </c>
      <c r="I54" s="246">
        <v>43</v>
      </c>
      <c r="J54" s="260">
        <f t="shared" si="3"/>
        <v>53</v>
      </c>
      <c r="K54" s="260">
        <f t="shared" si="4"/>
        <v>0</v>
      </c>
      <c r="N54" s="169" t="s">
        <v>112</v>
      </c>
      <c r="O54" s="169" t="s">
        <v>112</v>
      </c>
      <c r="P54" s="169" t="s">
        <v>112</v>
      </c>
      <c r="R54" s="164"/>
      <c r="S54" s="164"/>
      <c r="T54" s="164"/>
      <c r="U54" s="164"/>
      <c r="V54" s="164"/>
      <c r="W54" s="164"/>
      <c r="X54" s="164"/>
      <c r="Y54" s="164"/>
      <c r="Z54" s="164"/>
      <c r="AA54" s="164"/>
      <c r="AB54" s="164"/>
      <c r="AC54" s="164"/>
      <c r="AD54" s="164"/>
      <c r="AE54" s="164"/>
      <c r="AF54" s="164"/>
      <c r="AG54" s="164"/>
      <c r="AH54" s="197" t="str">
        <f t="shared" si="10"/>
        <v>col_43</v>
      </c>
      <c r="AI54" s="196" t="str">
        <f t="shared" si="5"/>
        <v>create table db_custscience_interns.col_43_db_venus_date_dim_distinct_values_table_stats (col_id int, distinct_values bigint) Row format delimited Fields terminated by '\t' Lines terminated by '\n'  Stored as textfile ;</v>
      </c>
      <c r="AJ54" t="s">
        <v>7024</v>
      </c>
      <c r="AM54" s="16" t="str">
        <f t="shared" si="11"/>
        <v>insert into table db_custscience_interns.col_43_db_venus_date_dim_distinct_values_table_stats select '43' as col_id, count (distinct FIS_SEAS_DESC) as distinct_values</v>
      </c>
      <c r="AN54" t="s">
        <v>7025</v>
      </c>
      <c r="AQ54" s="16" t="str">
        <f t="shared" si="6"/>
        <v>insert into table db_custscience_interns.SUMMARY_of_db_venus_date_dim_distinct_values_table_stats select col_id, distinct_values from db_custscience_interns.col_43_db_venus_date_dim_distinct_values_table_stats ;</v>
      </c>
      <c r="AR54" t="s">
        <v>7026</v>
      </c>
      <c r="AT54" s="212" t="s">
        <v>7027</v>
      </c>
      <c r="AU54" s="212">
        <v>48</v>
      </c>
      <c r="AV54" s="212">
        <v>372</v>
      </c>
      <c r="AX54" s="16" t="str">
        <f t="shared" si="7"/>
        <v>drop table db_custscience_interns.col_43_db_venus_date_dim_distinct_values_table_stats;</v>
      </c>
      <c r="AY54" t="s">
        <v>7028</v>
      </c>
      <c r="BA54" s="16" t="str">
        <f t="shared" si="12"/>
        <v>create table db_custscience_interns.col_43_db_venus_date_dim_null_value_count_table_stats (col_id int, null_value_count bigint) Row format delimited Fields terminated by '\t' Lines terminated by '\n'  Stored as textfile ;</v>
      </c>
      <c r="BB54" t="s">
        <v>7029</v>
      </c>
      <c r="BE54" s="16" t="str">
        <f t="shared" si="13"/>
        <v xml:space="preserve">insert into table db_custscience_interns.col_43_db_venus_date_dim_null_value_count_table_stats select '43' as col_id, count (dt_key) as null_value_count where FIS_SEAS_DESC IS NULL </v>
      </c>
      <c r="BF54" t="s">
        <v>7030</v>
      </c>
      <c r="BI54" s="16" t="str">
        <f t="shared" si="14"/>
        <v>insert into table db_custscience_interns.SUMMARY_of_db_venus_date_dim_null_value_count_table_stats select col_id, null_value_count from db_custscience_interns.col_43_db_venus_date_dim_null_value_count_table_stats ;</v>
      </c>
      <c r="BJ54" t="s">
        <v>7031</v>
      </c>
      <c r="BL54" s="212" t="s">
        <v>7032</v>
      </c>
      <c r="BM54" s="212">
        <v>48</v>
      </c>
      <c r="BN54" s="212">
        <v>0</v>
      </c>
      <c r="BP54" s="16" t="str">
        <f t="shared" si="15"/>
        <v>drop table db_custscience_interns.col_43_db_venus_date_dim_null_value_count_table_stats ;</v>
      </c>
      <c r="BQ54" t="s">
        <v>7033</v>
      </c>
    </row>
    <row r="55" spans="1:69">
      <c r="A55" t="s">
        <v>7034</v>
      </c>
      <c r="B55" s="16" t="str">
        <f t="shared" si="0"/>
        <v>cal_yr_end_dt       string                                  </v>
      </c>
      <c r="C55" s="20">
        <f t="shared" si="8"/>
        <v>14</v>
      </c>
      <c r="D55" s="20">
        <f t="shared" si="9"/>
        <v>16</v>
      </c>
      <c r="E55" s="20"/>
      <c r="G55" s="16" t="str">
        <f t="shared" si="16"/>
        <v>CAL_YR_END_DT</v>
      </c>
      <c r="H55" s="16" t="str">
        <f t="shared" si="17"/>
        <v>    string                                  </v>
      </c>
      <c r="I55" s="246">
        <v>44</v>
      </c>
      <c r="J55" s="260">
        <f t="shared" si="3"/>
        <v>29</v>
      </c>
      <c r="K55" s="260">
        <f t="shared" si="4"/>
        <v>0</v>
      </c>
      <c r="N55" s="169" t="s">
        <v>112</v>
      </c>
      <c r="O55" s="169" t="s">
        <v>112</v>
      </c>
      <c r="P55" s="169" t="s">
        <v>112</v>
      </c>
      <c r="R55" s="164"/>
      <c r="S55" s="164"/>
      <c r="T55" s="164"/>
      <c r="U55" s="164"/>
      <c r="V55" s="164"/>
      <c r="W55" s="164"/>
      <c r="X55" s="164"/>
      <c r="Y55" s="164"/>
      <c r="Z55" s="164"/>
      <c r="AA55" s="164"/>
      <c r="AB55" s="164"/>
      <c r="AC55" s="164"/>
      <c r="AD55" s="164"/>
      <c r="AE55" s="164"/>
      <c r="AF55" s="164"/>
      <c r="AG55" s="164"/>
      <c r="AH55" s="197" t="str">
        <f t="shared" si="10"/>
        <v>col_44</v>
      </c>
      <c r="AI55" s="196" t="str">
        <f t="shared" si="5"/>
        <v>create table db_custscience_interns.col_44_db_venus_date_dim_distinct_values_table_stats (col_id int, distinct_values bigint) Row format delimited Fields terminated by '\t' Lines terminated by '\n'  Stored as textfile ;</v>
      </c>
      <c r="AJ55" t="s">
        <v>7035</v>
      </c>
      <c r="AM55" s="16" t="str">
        <f t="shared" si="11"/>
        <v>insert into table db_custscience_interns.col_44_db_venus_date_dim_distinct_values_table_stats select '44' as col_id, count (distinct CAL_YR_END_DT) as distinct_values</v>
      </c>
      <c r="AN55" t="s">
        <v>7036</v>
      </c>
      <c r="AQ55" s="16" t="str">
        <f t="shared" si="6"/>
        <v>insert into table db_custscience_interns.SUMMARY_of_db_venus_date_dim_distinct_values_table_stats select col_id, distinct_values from db_custscience_interns.col_44_db_venus_date_dim_distinct_values_table_stats ;</v>
      </c>
      <c r="AR55" t="s">
        <v>7037</v>
      </c>
      <c r="AT55" s="212" t="s">
        <v>7038</v>
      </c>
      <c r="AU55" s="212">
        <v>49</v>
      </c>
      <c r="AV55" s="212">
        <v>1</v>
      </c>
      <c r="AX55" s="16" t="str">
        <f t="shared" si="7"/>
        <v>drop table db_custscience_interns.col_44_db_venus_date_dim_distinct_values_table_stats;</v>
      </c>
      <c r="AY55" t="s">
        <v>7039</v>
      </c>
      <c r="BA55" s="16" t="str">
        <f t="shared" si="12"/>
        <v>create table db_custscience_interns.col_44_db_venus_date_dim_null_value_count_table_stats (col_id int, null_value_count bigint) Row format delimited Fields terminated by '\t' Lines terminated by '\n'  Stored as textfile ;</v>
      </c>
      <c r="BB55" t="s">
        <v>7040</v>
      </c>
      <c r="BE55" s="16" t="str">
        <f t="shared" si="13"/>
        <v xml:space="preserve">insert into table db_custscience_interns.col_44_db_venus_date_dim_null_value_count_table_stats select '44' as col_id, count (dt_key) as null_value_count where CAL_YR_END_DT IS NULL </v>
      </c>
      <c r="BF55" t="s">
        <v>7041</v>
      </c>
      <c r="BI55" s="16" t="str">
        <f t="shared" si="14"/>
        <v>insert into table db_custscience_interns.SUMMARY_of_db_venus_date_dim_null_value_count_table_stats select col_id, null_value_count from db_custscience_interns.col_44_db_venus_date_dim_null_value_count_table_stats ;</v>
      </c>
      <c r="BJ55" t="s">
        <v>7042</v>
      </c>
      <c r="BL55" s="212" t="s">
        <v>7043</v>
      </c>
      <c r="BM55" s="212">
        <v>49</v>
      </c>
      <c r="BN55" s="212">
        <v>0</v>
      </c>
      <c r="BP55" s="16" t="str">
        <f t="shared" si="15"/>
        <v>drop table db_custscience_interns.col_44_db_venus_date_dim_null_value_count_table_stats ;</v>
      </c>
      <c r="BQ55" t="s">
        <v>7044</v>
      </c>
    </row>
    <row r="56" spans="1:69">
      <c r="A56" t="s">
        <v>5896</v>
      </c>
      <c r="B56" s="16" t="str">
        <f t="shared" si="0"/>
        <v>btch_key            int                                     </v>
      </c>
      <c r="C56" s="20">
        <f t="shared" si="8"/>
        <v>10</v>
      </c>
      <c r="D56" s="20">
        <f t="shared" si="9"/>
        <v>12</v>
      </c>
      <c r="E56" s="20"/>
      <c r="G56" s="16" t="str">
        <f t="shared" si="16"/>
        <v>BTCH_KEY </v>
      </c>
      <c r="H56" s="16" t="str">
        <f t="shared" si="17"/>
        <v>        int                                     </v>
      </c>
      <c r="I56" s="246">
        <v>45</v>
      </c>
      <c r="J56" s="260">
        <f t="shared" si="3"/>
        <v>4</v>
      </c>
      <c r="K56" s="260">
        <f t="shared" si="4"/>
        <v>0</v>
      </c>
      <c r="N56" s="169" t="s">
        <v>112</v>
      </c>
      <c r="O56" s="169" t="s">
        <v>112</v>
      </c>
      <c r="P56" s="169" t="s">
        <v>112</v>
      </c>
      <c r="R56" s="164"/>
      <c r="S56" s="164"/>
      <c r="T56" s="164"/>
      <c r="U56" s="164"/>
      <c r="V56" s="164"/>
      <c r="W56" s="164"/>
      <c r="X56" s="164"/>
      <c r="Y56" s="164"/>
      <c r="Z56" s="164"/>
      <c r="AA56" s="164"/>
      <c r="AB56" s="164"/>
      <c r="AC56" s="164"/>
      <c r="AD56" s="164"/>
      <c r="AE56" s="164"/>
      <c r="AF56" s="164"/>
      <c r="AG56" s="164"/>
      <c r="AH56" s="197" t="str">
        <f t="shared" si="10"/>
        <v>col_45</v>
      </c>
      <c r="AI56" s="196" t="str">
        <f t="shared" si="5"/>
        <v>create table db_custscience_interns.col_45_db_venus_date_dim_distinct_values_table_stats (col_id int, distinct_values bigint) Row format delimited Fields terminated by '\t' Lines terminated by '\n'  Stored as textfile ;</v>
      </c>
      <c r="AJ56" t="s">
        <v>7045</v>
      </c>
      <c r="AM56" s="16" t="str">
        <f t="shared" si="11"/>
        <v>insert into table db_custscience_interns.col_45_db_venus_date_dim_distinct_values_table_stats select '45' as col_id, count (distinct BTCH_KEY ) as distinct_values</v>
      </c>
      <c r="AN56" t="s">
        <v>7046</v>
      </c>
      <c r="AQ56" s="16" t="str">
        <f t="shared" si="6"/>
        <v>insert into table db_custscience_interns.SUMMARY_of_db_venus_date_dim_distinct_values_table_stats select col_id, distinct_values from db_custscience_interns.col_45_db_venus_date_dim_distinct_values_table_stats ;</v>
      </c>
      <c r="AR56" t="s">
        <v>7047</v>
      </c>
      <c r="AT56" s="212" t="s">
        <v>7048</v>
      </c>
      <c r="AU56" s="212">
        <v>50</v>
      </c>
      <c r="AV56" s="212">
        <v>1</v>
      </c>
      <c r="AX56" s="16" t="str">
        <f t="shared" si="7"/>
        <v>drop table db_custscience_interns.col_45_db_venus_date_dim_distinct_values_table_stats;</v>
      </c>
      <c r="AY56" t="s">
        <v>7049</v>
      </c>
      <c r="BA56" s="16" t="str">
        <f t="shared" si="12"/>
        <v>create table db_custscience_interns.col_45_db_venus_date_dim_null_value_count_table_stats (col_id int, null_value_count bigint) Row format delimited Fields terminated by '\t' Lines terminated by '\n'  Stored as textfile ;</v>
      </c>
      <c r="BB56" t="s">
        <v>7050</v>
      </c>
      <c r="BE56" s="16" t="str">
        <f t="shared" si="13"/>
        <v xml:space="preserve">insert into table db_custscience_interns.col_45_db_venus_date_dim_null_value_count_table_stats select '45' as col_id, count (dt_key) as null_value_count where BTCH_KEY  IS NULL </v>
      </c>
      <c r="BF56" t="s">
        <v>7051</v>
      </c>
      <c r="BI56" s="16" t="str">
        <f t="shared" si="14"/>
        <v>insert into table db_custscience_interns.SUMMARY_of_db_venus_date_dim_null_value_count_table_stats select col_id, null_value_count from db_custscience_interns.col_45_db_venus_date_dim_null_value_count_table_stats ;</v>
      </c>
      <c r="BJ56" t="s">
        <v>7052</v>
      </c>
      <c r="BL56" s="212" t="s">
        <v>7053</v>
      </c>
      <c r="BM56" s="212">
        <v>50</v>
      </c>
      <c r="BN56" s="212">
        <v>0</v>
      </c>
      <c r="BP56" s="16" t="str">
        <f t="shared" si="15"/>
        <v>drop table db_custscience_interns.col_45_db_venus_date_dim_null_value_count_table_stats ;</v>
      </c>
      <c r="BQ56" t="s">
        <v>7054</v>
      </c>
    </row>
    <row r="57" spans="1:69">
      <c r="A57" t="s">
        <v>5899</v>
      </c>
      <c r="B57" s="16" t="str">
        <f t="shared" si="0"/>
        <v>btch_opr            string                                  </v>
      </c>
      <c r="C57" s="20">
        <f t="shared" si="8"/>
        <v>10</v>
      </c>
      <c r="D57" s="20">
        <f t="shared" si="9"/>
        <v>12</v>
      </c>
      <c r="E57" s="20"/>
      <c r="G57" s="16" t="str">
        <f t="shared" si="16"/>
        <v>BTCH_OPR </v>
      </c>
      <c r="H57" s="16" t="str">
        <f t="shared" si="17"/>
        <v>        string                                  </v>
      </c>
      <c r="I57" s="246">
        <v>46</v>
      </c>
      <c r="J57" s="260">
        <f t="shared" si="3"/>
        <v>3</v>
      </c>
      <c r="K57" s="260">
        <f t="shared" si="4"/>
        <v>0</v>
      </c>
      <c r="N57" s="169" t="s">
        <v>112</v>
      </c>
      <c r="O57" s="169" t="s">
        <v>112</v>
      </c>
      <c r="P57" s="169" t="s">
        <v>112</v>
      </c>
      <c r="R57" s="164"/>
      <c r="S57" s="164"/>
      <c r="T57" s="164"/>
      <c r="U57" s="164"/>
      <c r="V57" s="164"/>
      <c r="W57" s="164"/>
      <c r="X57" s="164"/>
      <c r="Y57" s="164"/>
      <c r="Z57" s="164"/>
      <c r="AA57" s="164"/>
      <c r="AB57" s="164"/>
      <c r="AC57" s="164"/>
      <c r="AD57" s="164"/>
      <c r="AE57" s="164"/>
      <c r="AF57" s="164"/>
      <c r="AG57" s="164"/>
      <c r="AH57" s="197" t="str">
        <f t="shared" si="10"/>
        <v>col_46</v>
      </c>
      <c r="AI57" s="196" t="str">
        <f t="shared" si="5"/>
        <v>create table db_custscience_interns.col_46_db_venus_date_dim_distinct_values_table_stats (col_id int, distinct_values bigint) Row format delimited Fields terminated by '\t' Lines terminated by '\n'  Stored as textfile ;</v>
      </c>
      <c r="AJ57" t="s">
        <v>7055</v>
      </c>
      <c r="AM57" s="16" t="str">
        <f t="shared" si="11"/>
        <v>insert into table db_custscience_interns.col_46_db_venus_date_dim_distinct_values_table_stats select '46' as col_id, count (distinct BTCH_OPR ) as distinct_values</v>
      </c>
      <c r="AN57" t="s">
        <v>7056</v>
      </c>
      <c r="AQ57" s="16" t="str">
        <f t="shared" si="6"/>
        <v>insert into table db_custscience_interns.SUMMARY_of_db_venus_date_dim_distinct_values_table_stats select col_id, distinct_values from db_custscience_interns.col_46_db_venus_date_dim_distinct_values_table_stats ;</v>
      </c>
      <c r="AR57" t="s">
        <v>7057</v>
      </c>
      <c r="AT57" s="212" t="s">
        <v>7058</v>
      </c>
      <c r="AU57" s="212">
        <v>6</v>
      </c>
      <c r="AV57" s="212">
        <v>105</v>
      </c>
      <c r="AX57" s="16" t="str">
        <f t="shared" si="7"/>
        <v>drop table db_custscience_interns.col_46_db_venus_date_dim_distinct_values_table_stats;</v>
      </c>
      <c r="AY57" t="s">
        <v>7059</v>
      </c>
      <c r="BA57" s="16" t="str">
        <f t="shared" si="12"/>
        <v>create table db_custscience_interns.col_46_db_venus_date_dim_null_value_count_table_stats (col_id int, null_value_count bigint) Row format delimited Fields terminated by '\t' Lines terminated by '\n'  Stored as textfile ;</v>
      </c>
      <c r="BB57" t="s">
        <v>7060</v>
      </c>
      <c r="BE57" s="16" t="str">
        <f t="shared" si="13"/>
        <v xml:space="preserve">insert into table db_custscience_interns.col_46_db_venus_date_dim_null_value_count_table_stats select '46' as col_id, count (dt_key) as null_value_count where BTCH_OPR  IS NULL </v>
      </c>
      <c r="BF57" t="s">
        <v>7061</v>
      </c>
      <c r="BI57" s="16" t="str">
        <f t="shared" si="14"/>
        <v>insert into table db_custscience_interns.SUMMARY_of_db_venus_date_dim_null_value_count_table_stats select col_id, null_value_count from db_custscience_interns.col_46_db_venus_date_dim_null_value_count_table_stats ;</v>
      </c>
      <c r="BJ57" t="s">
        <v>7062</v>
      </c>
      <c r="BL57" s="212" t="s">
        <v>5060</v>
      </c>
      <c r="BM57" s="212">
        <v>6</v>
      </c>
      <c r="BN57" s="212">
        <v>0</v>
      </c>
      <c r="BP57" s="16" t="str">
        <f t="shared" si="15"/>
        <v>drop table db_custscience_interns.col_46_db_venus_date_dim_null_value_count_table_stats ;</v>
      </c>
      <c r="BQ57" t="s">
        <v>7063</v>
      </c>
    </row>
    <row r="58" spans="1:69">
      <c r="A58" t="s">
        <v>5902</v>
      </c>
      <c r="B58" s="16" t="str">
        <f t="shared" si="0"/>
        <v>lst_upd_or_crt_dttm string                                  </v>
      </c>
      <c r="C58" s="20">
        <f t="shared" si="8"/>
        <v>20</v>
      </c>
      <c r="D58" s="20">
        <f t="shared" si="9"/>
        <v>27</v>
      </c>
      <c r="E58" s="20"/>
      <c r="G58" s="16" t="str">
        <f t="shared" si="16"/>
        <v>LST_UPD_OR_CRT_DTTM</v>
      </c>
      <c r="H58" s="16" t="str">
        <f t="shared" si="17"/>
        <v>string                                  </v>
      </c>
      <c r="I58" s="246">
        <v>47</v>
      </c>
      <c r="J58" s="260">
        <f t="shared" si="3"/>
        <v>6</v>
      </c>
      <c r="K58" s="260">
        <f t="shared" si="4"/>
        <v>0</v>
      </c>
      <c r="N58" s="169" t="s">
        <v>112</v>
      </c>
      <c r="O58" s="169" t="s">
        <v>112</v>
      </c>
      <c r="P58" s="169" t="s">
        <v>112</v>
      </c>
      <c r="R58" s="164"/>
      <c r="S58" s="164"/>
      <c r="T58" s="164"/>
      <c r="U58" s="164"/>
      <c r="V58" s="164"/>
      <c r="W58" s="164"/>
      <c r="X58" s="164"/>
      <c r="Y58" s="164"/>
      <c r="Z58" s="164"/>
      <c r="AA58" s="164"/>
      <c r="AB58" s="164"/>
      <c r="AC58" s="164"/>
      <c r="AD58" s="164"/>
      <c r="AE58" s="164"/>
      <c r="AF58" s="164"/>
      <c r="AG58" s="164"/>
      <c r="AH58" s="197" t="str">
        <f t="shared" si="10"/>
        <v>col_47</v>
      </c>
      <c r="AI58" s="196" t="str">
        <f t="shared" si="5"/>
        <v>create table db_custscience_interns.col_47_db_venus_date_dim_distinct_values_table_stats (col_id int, distinct_values bigint) Row format delimited Fields terminated by '\t' Lines terminated by '\n'  Stored as textfile ;</v>
      </c>
      <c r="AJ58" t="s">
        <v>7064</v>
      </c>
      <c r="AM58" s="16" t="str">
        <f t="shared" si="11"/>
        <v>insert into table db_custscience_interns.col_47_db_venus_date_dim_distinct_values_table_stats select '47' as col_id, count (distinct LST_UPD_OR_CRT_DTTM) as distinct_values</v>
      </c>
      <c r="AN58" t="s">
        <v>7065</v>
      </c>
      <c r="AQ58" s="16" t="str">
        <f t="shared" si="6"/>
        <v>insert into table db_custscience_interns.SUMMARY_of_db_venus_date_dim_distinct_values_table_stats select col_id, distinct_values from db_custscience_interns.col_47_db_venus_date_dim_distinct_values_table_stats ;</v>
      </c>
      <c r="AR58" t="s">
        <v>7066</v>
      </c>
      <c r="AT58" s="212" t="s">
        <v>5778</v>
      </c>
      <c r="AU58" s="212">
        <v>7</v>
      </c>
      <c r="AV58" s="212">
        <v>27</v>
      </c>
      <c r="AX58" s="16" t="str">
        <f t="shared" si="7"/>
        <v>drop table db_custscience_interns.col_47_db_venus_date_dim_distinct_values_table_stats;</v>
      </c>
      <c r="AY58" t="s">
        <v>7067</v>
      </c>
      <c r="BA58" s="16" t="str">
        <f t="shared" si="12"/>
        <v>create table db_custscience_interns.col_47_db_venus_date_dim_null_value_count_table_stats (col_id int, null_value_count bigint) Row format delimited Fields terminated by '\t' Lines terminated by '\n'  Stored as textfile ;</v>
      </c>
      <c r="BB58" t="s">
        <v>7068</v>
      </c>
      <c r="BE58" s="16" t="str">
        <f t="shared" si="13"/>
        <v xml:space="preserve">insert into table db_custscience_interns.col_47_db_venus_date_dim_null_value_count_table_stats select '47' as col_id, count (dt_key) as null_value_count where LST_UPD_OR_CRT_DTTM IS NULL </v>
      </c>
      <c r="BF58" t="s">
        <v>7069</v>
      </c>
      <c r="BI58" s="16" t="str">
        <f t="shared" si="14"/>
        <v>insert into table db_custscience_interns.SUMMARY_of_db_venus_date_dim_null_value_count_table_stats select col_id, null_value_count from db_custscience_interns.col_47_db_venus_date_dim_null_value_count_table_stats ;</v>
      </c>
      <c r="BJ58" t="s">
        <v>7070</v>
      </c>
      <c r="BL58" s="212" t="s">
        <v>5331</v>
      </c>
      <c r="BM58" s="212">
        <v>7</v>
      </c>
      <c r="BN58" s="212">
        <v>0</v>
      </c>
      <c r="BP58" s="16" t="str">
        <f t="shared" si="15"/>
        <v>drop table db_custscience_interns.col_47_db_venus_date_dim_null_value_count_table_stats ;</v>
      </c>
      <c r="BQ58" t="s">
        <v>7071</v>
      </c>
    </row>
    <row r="59" spans="1:69">
      <c r="A59" t="s">
        <v>7072</v>
      </c>
      <c r="B59" s="16" t="str">
        <f t="shared" si="0"/>
        <v>fis_dy_in_yr_nbr    int                                     </v>
      </c>
      <c r="C59" s="20">
        <f t="shared" si="8"/>
        <v>18</v>
      </c>
      <c r="D59" s="20">
        <f t="shared" si="9"/>
        <v>20</v>
      </c>
      <c r="E59" s="20"/>
      <c r="G59" s="16" t="str">
        <f t="shared" si="16"/>
        <v>FIS_DY_IN_YR_NBR </v>
      </c>
      <c r="H59" s="16" t="str">
        <f t="shared" si="17"/>
        <v>int                                     </v>
      </c>
      <c r="I59" s="246">
        <v>48</v>
      </c>
      <c r="J59" s="260">
        <f t="shared" si="3"/>
        <v>372</v>
      </c>
      <c r="K59" s="260">
        <f t="shared" si="4"/>
        <v>0</v>
      </c>
      <c r="N59" s="169" t="s">
        <v>112</v>
      </c>
      <c r="O59" s="169" t="s">
        <v>112</v>
      </c>
      <c r="P59" s="169" t="s">
        <v>112</v>
      </c>
      <c r="R59" s="164"/>
      <c r="S59" s="164"/>
      <c r="T59" s="164"/>
      <c r="U59" s="164"/>
      <c r="V59" s="164"/>
      <c r="W59" s="164"/>
      <c r="X59" s="164"/>
      <c r="Y59" s="164"/>
      <c r="Z59" s="164"/>
      <c r="AA59" s="164"/>
      <c r="AB59" s="164"/>
      <c r="AC59" s="164"/>
      <c r="AD59" s="164"/>
      <c r="AE59" s="164"/>
      <c r="AF59" s="164"/>
      <c r="AG59" s="164"/>
      <c r="AH59" s="197" t="str">
        <f t="shared" si="10"/>
        <v>col_48</v>
      </c>
      <c r="AI59" s="196" t="str">
        <f t="shared" si="5"/>
        <v>create table db_custscience_interns.col_48_db_venus_date_dim_distinct_values_table_stats (col_id int, distinct_values bigint) Row format delimited Fields terminated by '\t' Lines terminated by '\n'  Stored as textfile ;</v>
      </c>
      <c r="AJ59" t="s">
        <v>7073</v>
      </c>
      <c r="AM59" s="16" t="str">
        <f t="shared" si="11"/>
        <v>insert into table db_custscience_interns.col_48_db_venus_date_dim_distinct_values_table_stats select '48' as col_id, count (distinct FIS_DY_IN_YR_NBR ) as distinct_values</v>
      </c>
      <c r="AN59" t="s">
        <v>7074</v>
      </c>
      <c r="AQ59" s="16" t="str">
        <f t="shared" si="6"/>
        <v>insert into table db_custscience_interns.SUMMARY_of_db_venus_date_dim_distinct_values_table_stats select col_id, distinct_values from db_custscience_interns.col_48_db_venus_date_dim_distinct_values_table_stats ;</v>
      </c>
      <c r="AR59" t="s">
        <v>7075</v>
      </c>
      <c r="AT59" s="212" t="s">
        <v>7076</v>
      </c>
      <c r="AU59" s="212">
        <v>8</v>
      </c>
      <c r="AV59" s="212">
        <v>9494</v>
      </c>
      <c r="AX59" s="16" t="str">
        <f t="shared" si="7"/>
        <v>drop table db_custscience_interns.col_48_db_venus_date_dim_distinct_values_table_stats;</v>
      </c>
      <c r="AY59" t="s">
        <v>7077</v>
      </c>
      <c r="BA59" s="16" t="str">
        <f t="shared" si="12"/>
        <v>create table db_custscience_interns.col_48_db_venus_date_dim_null_value_count_table_stats (col_id int, null_value_count bigint) Row format delimited Fields terminated by '\t' Lines terminated by '\n'  Stored as textfile ;</v>
      </c>
      <c r="BB59" t="s">
        <v>7078</v>
      </c>
      <c r="BE59" s="16" t="str">
        <f t="shared" si="13"/>
        <v xml:space="preserve">insert into table db_custscience_interns.col_48_db_venus_date_dim_null_value_count_table_stats select '48' as col_id, count (dt_key) as null_value_count where FIS_DY_IN_YR_NBR  IS NULL </v>
      </c>
      <c r="BF59" t="s">
        <v>7079</v>
      </c>
      <c r="BI59" s="16" t="str">
        <f t="shared" si="14"/>
        <v>insert into table db_custscience_interns.SUMMARY_of_db_venus_date_dim_null_value_count_table_stats select col_id, null_value_count from db_custscience_interns.col_48_db_venus_date_dim_null_value_count_table_stats ;</v>
      </c>
      <c r="BJ59" t="s">
        <v>7080</v>
      </c>
      <c r="BL59" s="212" t="s">
        <v>5341</v>
      </c>
      <c r="BM59" s="212">
        <v>8</v>
      </c>
      <c r="BN59" s="212">
        <v>0</v>
      </c>
      <c r="BP59" s="16" t="str">
        <f t="shared" si="15"/>
        <v>drop table db_custscience_interns.col_48_db_venus_date_dim_null_value_count_table_stats ;</v>
      </c>
      <c r="BQ59" t="s">
        <v>7081</v>
      </c>
    </row>
    <row r="60" spans="1:69">
      <c r="A60" t="s">
        <v>5188</v>
      </c>
      <c r="B60" s="16" t="str">
        <f t="shared" si="0"/>
        <v>crt_tmst            string                                  </v>
      </c>
      <c r="C60" s="20">
        <f t="shared" si="8"/>
        <v>10</v>
      </c>
      <c r="D60" s="20">
        <f t="shared" si="9"/>
        <v>12</v>
      </c>
      <c r="E60" s="20"/>
      <c r="G60" s="16" t="str">
        <f t="shared" si="16"/>
        <v>CRT_TMST </v>
      </c>
      <c r="H60" s="16" t="str">
        <f t="shared" si="17"/>
        <v>        string                                  </v>
      </c>
      <c r="I60" s="246">
        <v>49</v>
      </c>
      <c r="J60" s="260">
        <f t="shared" si="3"/>
        <v>1</v>
      </c>
      <c r="K60" s="260">
        <f t="shared" si="4"/>
        <v>0</v>
      </c>
      <c r="N60" s="169" t="s">
        <v>112</v>
      </c>
      <c r="O60" s="169" t="s">
        <v>112</v>
      </c>
      <c r="P60" s="169" t="s">
        <v>112</v>
      </c>
      <c r="R60" s="164"/>
      <c r="S60" s="164"/>
      <c r="T60" s="164"/>
      <c r="U60" s="164"/>
      <c r="V60" s="164"/>
      <c r="W60" s="164"/>
      <c r="X60" s="164"/>
      <c r="Y60" s="164"/>
      <c r="Z60" s="164"/>
      <c r="AA60" s="164"/>
      <c r="AB60" s="164"/>
      <c r="AC60" s="164"/>
      <c r="AD60" s="164"/>
      <c r="AE60" s="164"/>
      <c r="AF60" s="164"/>
      <c r="AG60" s="164"/>
      <c r="AH60" s="197" t="str">
        <f t="shared" si="10"/>
        <v>col_49</v>
      </c>
      <c r="AI60" s="196" t="str">
        <f t="shared" si="5"/>
        <v>create table db_custscience_interns.col_49_db_venus_date_dim_distinct_values_table_stats (col_id int, distinct_values bigint) Row format delimited Fields terminated by '\t' Lines terminated by '\n'  Stored as textfile ;</v>
      </c>
      <c r="AJ60" t="s">
        <v>7082</v>
      </c>
      <c r="AM60" s="16" t="str">
        <f t="shared" si="11"/>
        <v>insert into table db_custscience_interns.col_49_db_venus_date_dim_distinct_values_table_stats select '49' as col_id, count (distinct CRT_TMST ) as distinct_values</v>
      </c>
      <c r="AN60" t="s">
        <v>7083</v>
      </c>
      <c r="AQ60" s="16" t="str">
        <f t="shared" si="6"/>
        <v>insert into table db_custscience_interns.SUMMARY_of_db_venus_date_dim_distinct_values_table_stats select col_id, distinct_values from db_custscience_interns.col_49_db_venus_date_dim_distinct_values_table_stats ;</v>
      </c>
      <c r="AR60" t="s">
        <v>7084</v>
      </c>
      <c r="AT60" s="212" t="s">
        <v>7085</v>
      </c>
      <c r="AU60" s="212">
        <v>9</v>
      </c>
      <c r="AV60" s="212">
        <v>14</v>
      </c>
      <c r="AX60" s="16" t="str">
        <f t="shared" si="7"/>
        <v>drop table db_custscience_interns.col_49_db_venus_date_dim_distinct_values_table_stats;</v>
      </c>
      <c r="AY60" t="s">
        <v>7086</v>
      </c>
      <c r="BA60" s="16" t="str">
        <f t="shared" si="12"/>
        <v>create table db_custscience_interns.col_49_db_venus_date_dim_null_value_count_table_stats (col_id int, null_value_count bigint) Row format delimited Fields terminated by '\t' Lines terminated by '\n'  Stored as textfile ;</v>
      </c>
      <c r="BB60" t="s">
        <v>7087</v>
      </c>
      <c r="BE60" s="16" t="str">
        <f t="shared" si="13"/>
        <v xml:space="preserve">insert into table db_custscience_interns.col_49_db_venus_date_dim_null_value_count_table_stats select '49' as col_id, count (dt_key) as null_value_count where CRT_TMST  IS NULL </v>
      </c>
      <c r="BF60" t="s">
        <v>7088</v>
      </c>
      <c r="BI60" s="16" t="str">
        <f t="shared" si="14"/>
        <v>insert into table db_custscience_interns.SUMMARY_of_db_venus_date_dim_null_value_count_table_stats select col_id, null_value_count from db_custscience_interns.col_49_db_venus_date_dim_null_value_count_table_stats ;</v>
      </c>
      <c r="BJ60" t="s">
        <v>7089</v>
      </c>
      <c r="BL60" s="212" t="s">
        <v>5351</v>
      </c>
      <c r="BM60" s="212">
        <v>9</v>
      </c>
      <c r="BN60" s="212">
        <v>0</v>
      </c>
      <c r="BP60" s="16" t="str">
        <f t="shared" si="15"/>
        <v>drop table db_custscience_interns.col_49_db_venus_date_dim_null_value_count_table_stats ;</v>
      </c>
      <c r="BQ60" t="s">
        <v>7090</v>
      </c>
    </row>
    <row r="61" spans="1:69">
      <c r="A61" t="s">
        <v>5415</v>
      </c>
      <c r="B61" s="16" t="str">
        <f t="shared" si="0"/>
        <v>updt_tmst           string   </v>
      </c>
      <c r="C61" s="20">
        <f t="shared" si="8"/>
        <v>10</v>
      </c>
      <c r="D61" s="20">
        <f t="shared" si="9"/>
        <v>12</v>
      </c>
      <c r="E61" s="20"/>
      <c r="G61" s="16" t="str">
        <f t="shared" si="16"/>
        <v>UPDT_TMST</v>
      </c>
      <c r="H61" s="16" t="str">
        <f t="shared" si="17"/>
        <v>        string   </v>
      </c>
      <c r="I61" s="246">
        <v>50</v>
      </c>
      <c r="J61" s="260">
        <f t="shared" si="3"/>
        <v>1</v>
      </c>
      <c r="K61" s="260">
        <f t="shared" si="4"/>
        <v>0</v>
      </c>
      <c r="N61" s="169" t="s">
        <v>112</v>
      </c>
      <c r="O61" s="169" t="s">
        <v>112</v>
      </c>
      <c r="P61" s="169" t="s">
        <v>112</v>
      </c>
      <c r="R61" s="164"/>
      <c r="S61" s="164"/>
      <c r="T61" s="164"/>
      <c r="U61" s="164"/>
      <c r="V61" s="164"/>
      <c r="W61" s="164"/>
      <c r="X61" s="164"/>
      <c r="Y61" s="164"/>
      <c r="Z61" s="164"/>
      <c r="AA61" s="164"/>
      <c r="AB61" s="164"/>
      <c r="AC61" s="164"/>
      <c r="AD61" s="164"/>
      <c r="AE61" s="164"/>
      <c r="AF61" s="164"/>
      <c r="AG61" s="164"/>
      <c r="AH61" s="197" t="str">
        <f t="shared" si="10"/>
        <v>col_50</v>
      </c>
      <c r="AI61" s="196" t="str">
        <f t="shared" si="5"/>
        <v>create table db_custscience_interns.col_50_db_venus_date_dim_distinct_values_table_stats (col_id int, distinct_values bigint) Row format delimited Fields terminated by '\t' Lines terminated by '\n'  Stored as textfile ;</v>
      </c>
      <c r="AJ61" t="s">
        <v>7091</v>
      </c>
      <c r="AM61" s="16" t="str">
        <f t="shared" si="11"/>
        <v>insert into table db_custscience_interns.col_50_db_venus_date_dim_distinct_values_table_stats select '50' as col_id, count (distinct UPDT_TMST) as distinct_values</v>
      </c>
      <c r="AN61" t="s">
        <v>7092</v>
      </c>
      <c r="AQ61" s="16" t="str">
        <f t="shared" si="6"/>
        <v>insert into table db_custscience_interns.SUMMARY_of_db_venus_date_dim_distinct_values_table_stats select col_id, distinct_values from db_custscience_interns.col_50_db_venus_date_dim_distinct_values_table_stats ;</v>
      </c>
      <c r="AR61" t="s">
        <v>7093</v>
      </c>
      <c r="AT61" s="212" t="s">
        <v>7094</v>
      </c>
      <c r="AU61" s="212">
        <v>10</v>
      </c>
      <c r="AV61" s="212">
        <v>8</v>
      </c>
      <c r="AX61" s="16" t="str">
        <f t="shared" si="7"/>
        <v>drop table db_custscience_interns.col_50_db_venus_date_dim_distinct_values_table_stats;</v>
      </c>
      <c r="AY61" t="s">
        <v>7095</v>
      </c>
      <c r="BA61" s="16" t="str">
        <f t="shared" si="12"/>
        <v>create table db_custscience_interns.col_50_db_venus_date_dim_null_value_count_table_stats (col_id int, null_value_count bigint) Row format delimited Fields terminated by '\t' Lines terminated by '\n'  Stored as textfile ;</v>
      </c>
      <c r="BB61" t="s">
        <v>7096</v>
      </c>
      <c r="BE61" s="16" t="str">
        <f t="shared" si="13"/>
        <v xml:space="preserve">insert into table db_custscience_interns.col_50_db_venus_date_dim_null_value_count_table_stats select '50' as col_id, count (dt_key) as null_value_count where UPDT_TMST IS NULL </v>
      </c>
      <c r="BF61" t="s">
        <v>7097</v>
      </c>
      <c r="BI61" s="16" t="str">
        <f t="shared" si="14"/>
        <v>insert into table db_custscience_interns.SUMMARY_of_db_venus_date_dim_null_value_count_table_stats select col_id, null_value_count from db_custscience_interns.col_50_db_venus_date_dim_null_value_count_table_stats ;</v>
      </c>
      <c r="BJ61" t="s">
        <v>7098</v>
      </c>
      <c r="BL61" s="212" t="s">
        <v>5362</v>
      </c>
      <c r="BM61" s="212">
        <v>10</v>
      </c>
      <c r="BN61" s="212">
        <v>0</v>
      </c>
      <c r="BP61" s="16" t="str">
        <f t="shared" si="15"/>
        <v>drop table db_custscience_interns.col_50_db_venus_date_dim_null_value_count_table_stats ;</v>
      </c>
      <c r="BQ61" t="s">
        <v>7099</v>
      </c>
    </row>
    <row r="62" spans="1:69">
      <c r="J62" s="268"/>
      <c r="K62" s="268"/>
      <c r="AN62" t="s">
        <v>4089</v>
      </c>
      <c r="AT62" s="212"/>
      <c r="AU62" s="212"/>
      <c r="BF62" t="s">
        <v>4089</v>
      </c>
    </row>
    <row r="63" spans="1:69" ht="409.5">
      <c r="A63" s="262" t="s">
        <v>7100</v>
      </c>
      <c r="J63" s="268"/>
      <c r="K63" s="268"/>
      <c r="AT63" s="212"/>
      <c r="AU63" s="212"/>
    </row>
    <row r="64" spans="1:69">
      <c r="A64" s="263" t="s">
        <v>7101</v>
      </c>
      <c r="AT64" s="212"/>
      <c r="AU64" s="212"/>
    </row>
    <row r="65" spans="46:47">
      <c r="AT65" s="212"/>
      <c r="AU65" s="212"/>
    </row>
    <row r="66" spans="46:47">
      <c r="AT66" s="212"/>
      <c r="AU66" s="212"/>
    </row>
    <row r="67" spans="46:47">
      <c r="AT67" s="212"/>
      <c r="AU67" s="212"/>
    </row>
    <row r="68" spans="46:47">
      <c r="AT68" s="212"/>
      <c r="AU68" s="212"/>
    </row>
    <row r="69" spans="46:47">
      <c r="AT69" s="212"/>
      <c r="AU69" s="212"/>
    </row>
    <row r="70" spans="46:47">
      <c r="AT70" s="212"/>
      <c r="AU70" s="212"/>
    </row>
    <row r="71" spans="46:47">
      <c r="AT71" s="212"/>
      <c r="AU71" s="212"/>
    </row>
    <row r="72" spans="46:47">
      <c r="AT72" s="212"/>
      <c r="AU72" s="212"/>
    </row>
    <row r="73" spans="46:47">
      <c r="AT73" s="212"/>
      <c r="AU73" s="212"/>
    </row>
    <row r="74" spans="46:47">
      <c r="AT74" s="212"/>
      <c r="AU74" s="212"/>
    </row>
    <row r="75" spans="46:47">
      <c r="AT75" s="212"/>
      <c r="AU75" s="212"/>
    </row>
    <row r="76" spans="46:47">
      <c r="AT76" s="212"/>
      <c r="AU76" s="212"/>
    </row>
    <row r="77" spans="46:47">
      <c r="AT77" s="212"/>
      <c r="AU77" s="212"/>
    </row>
    <row r="78" spans="46:47">
      <c r="AT78" s="212"/>
      <c r="AU78" s="212"/>
    </row>
    <row r="79" spans="46:47">
      <c r="AT79" s="212"/>
      <c r="AU79" s="212"/>
    </row>
    <row r="80" spans="46:47">
      <c r="AT80" s="212"/>
      <c r="AU80" s="212"/>
    </row>
    <row r="81" spans="46:47">
      <c r="AT81" s="212"/>
      <c r="AU81" s="212"/>
    </row>
    <row r="82" spans="46:47">
      <c r="AT82" s="212"/>
      <c r="AU82" s="212"/>
    </row>
  </sheetData>
  <mergeCells count="5">
    <mergeCell ref="G1:J1"/>
    <mergeCell ref="H3:L3"/>
    <mergeCell ref="H4:L4"/>
    <mergeCell ref="H5:L5"/>
    <mergeCell ref="H6:L6"/>
  </mergeCell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37"/>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DC_DIM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db_venus.dc_dim acquisition_date = "22-APR-17" limit 10000;'&gt;db_venus.dc_dim_10k_sample.txt;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7102</v>
      </c>
    </row>
    <row r="5" spans="1:73">
      <c r="B5" s="9"/>
      <c r="G5" s="3" t="s">
        <v>89</v>
      </c>
      <c r="H5" s="474" t="str">
        <f>RIGHT(H6,(LEN(H6)-(FIND(".",H6))))</f>
        <v>dc_dim</v>
      </c>
      <c r="I5" s="474" t="e">
        <f>RIGHT(I6,(LEN(I6)-(FIND(".",I6))))</f>
        <v>#VALUE!</v>
      </c>
      <c r="J5" s="474" t="e">
        <f>RIGHT(J6,(LEN(J6)-(FIND(".",J6))))</f>
        <v>#VALUE!</v>
      </c>
      <c r="K5" s="474"/>
      <c r="L5" s="474" t="e">
        <f>RIGHT(L6,(LEN(L6)-(FIND(".",L6))))</f>
        <v>#VALUE!</v>
      </c>
      <c r="M5" s="219"/>
      <c r="AM5" s="60"/>
      <c r="BE5" s="60"/>
    </row>
    <row r="6" spans="1:73">
      <c r="G6" s="3" t="s">
        <v>90</v>
      </c>
      <c r="H6" s="476" t="s">
        <v>4474</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db_custscience_interns.SUMMARY_of_db_venus_dc_dim_distinct_values_table_stats;</v>
      </c>
      <c r="BL8" s="209" t="str">
        <f>"select * from db_custscience_interns.SUMMARY_of_"&amp;$H$4&amp;"_"&amp;$H$5&amp;"_null_value_count_table_stats ;"</f>
        <v>select * from db_custscience_interns.SUMMARY_of_db_venus_dc_dim_null_value_count_table_stats ;</v>
      </c>
    </row>
    <row r="9" spans="1:73">
      <c r="A9" t="s">
        <v>7103</v>
      </c>
      <c r="G9" s="15" t="s">
        <v>93</v>
      </c>
      <c r="H9" s="16"/>
      <c r="I9" s="16"/>
      <c r="J9" s="4"/>
      <c r="K9" s="4"/>
      <c r="AT9" t="s">
        <v>7104</v>
      </c>
      <c r="BL9" t="s">
        <v>7105</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db_venus.dc_dim</v>
      </c>
      <c r="AN11" s="205" t="s">
        <v>7106</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db_custscience_interns.SUMMARY_of_db_venus_dc_dim_distinct_values_table_stats (col_id int, distinct_values bigint) Row format delimited Fields terminated by '\t' Lines terminated by '\n'  Stored as textfile ;</v>
      </c>
      <c r="AR11" s="205" t="s">
        <v>7107</v>
      </c>
      <c r="BE11" s="209" t="str">
        <f>"from "&amp;$H$6</f>
        <v>from db_venus.dc_dim</v>
      </c>
      <c r="BF11" s="32" t="s">
        <v>7106</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db_custscience_interns.SUMMARY_of_db_venus_dc_dim_null_value_count_table_stats (col_id int, null_value_count bigint) Row format delimited Fields terminated by '\t' Lines terminated by '\n'  Stored as textfile ;</v>
      </c>
      <c r="BJ11" s="32" t="s">
        <v>7108</v>
      </c>
      <c r="BL11" s="212" t="s">
        <v>2</v>
      </c>
    </row>
    <row r="12" spans="1:73">
      <c r="A12" t="s">
        <v>7109</v>
      </c>
      <c r="B12" s="16" t="str">
        <f t="shared" ref="B12:B34" si="0">TRIM(A12)</f>
        <v>dc_key              int                                     </v>
      </c>
      <c r="C12" s="20">
        <f>SEARCH(" ",B12)</f>
        <v>8</v>
      </c>
      <c r="D12" s="20">
        <f>IFERROR(SEARCH(" ",B12,C12+1),0)</f>
        <v>10</v>
      </c>
      <c r="E12" s="20">
        <f>LEN(B12)</f>
        <v>60</v>
      </c>
      <c r="F12" s="20"/>
      <c r="G12" s="16" t="str">
        <f t="shared" ref="G12:G34" si="1">UPPER(LEFT(B12,C12-1))</f>
        <v>DC_KEY </v>
      </c>
      <c r="H12" s="16" t="str">
        <f t="shared" ref="H12:H34" si="2">TRIM(RIGHT(A12,LEN(A12) - (C12+1)))</f>
        <v>          int                                     </v>
      </c>
      <c r="I12" s="246">
        <v>1</v>
      </c>
      <c r="J12" s="260">
        <f t="shared" ref="J12:J34" si="3">VLOOKUP($I12,$AU:$AV,2,FALSE)</f>
        <v>8019</v>
      </c>
      <c r="K12" s="260">
        <f t="shared" ref="K12:K34"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34" si="5">"create table db_custscience_interns."&amp;$AH12&amp;"_"&amp;$H$4&amp;"_"&amp;$H$5&amp;"_distinct_values_table_stats (col_id int, distinct_values bigint) Row format delimited Fields terminated by '\t' Lines terminated by '\n'  Stored as textfile ;"</f>
        <v>create table db_custscience_interns.col_1_db_venus_dc_dim_distinct_values_table_stats (col_id int, distinct_values bigint) Row format delimited Fields terminated by '\t' Lines terminated by '\n'  Stored as textfile ;</v>
      </c>
      <c r="AJ12" t="s">
        <v>7110</v>
      </c>
      <c r="AM12" s="16" t="str">
        <f>"insert into table "&amp;"db_custscience_interns."&amp;$AH12&amp;"_"&amp;$H$4&amp;"_"&amp;$H$5&amp;"_distinct_values_table_stats select "&amp;"'"&amp;$I12&amp;"'"&amp;" as col_id, count (distinct "&amp;$G12&amp;") as distinct_values"</f>
        <v>insert into table db_custscience_interns.col_1_db_venus_dc_dim_distinct_values_table_stats select '1' as col_id, count (distinct DC_KEY ) as distinct_values</v>
      </c>
      <c r="AN12" t="s">
        <v>7111</v>
      </c>
      <c r="AQ12" s="16" t="str">
        <f t="shared" ref="AQ12:AQ34"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db_custscience_interns.SUMMARY_of_db_venus_dc_dim_distinct_values_table_stats select col_id, distinct_values from db_custscience_interns.col_1_db_venus_dc_dim_distinct_values_table_stats ;</v>
      </c>
      <c r="AR12" t="s">
        <v>7112</v>
      </c>
      <c r="AT12" s="212" t="s">
        <v>7113</v>
      </c>
      <c r="AU12" s="212">
        <v>1</v>
      </c>
      <c r="AV12" s="212">
        <v>8019</v>
      </c>
      <c r="AX12" s="16" t="str">
        <f t="shared" ref="AX12:AX34" si="7">"drop table db_custscience_interns."&amp;$AH12&amp;"_"&amp;$H$4&amp;"_"&amp;$H$5&amp;"_distinct_values_table_stats;"</f>
        <v>drop table db_custscience_interns.col_1_db_venus_dc_dim_distinct_values_table_stats;</v>
      </c>
      <c r="AY12" t="s">
        <v>7114</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db_custscience_interns.col_1_db_venus_dc_dim_null_value_count_table_stats (col_id int, null_value_count bigint) Row format delimited Fields terminated by '\t' Lines terminated by '\n'  Stored as textfile ;</v>
      </c>
      <c r="BB12" t="s">
        <v>7115</v>
      </c>
      <c r="BE12" s="16" t="str">
        <f>"insert into table "&amp;"db_custscience_interns."&amp;$AH12&amp;"_"&amp;$H$4&amp;"_"&amp;$H$5&amp;"_null_value_count_table_stats select "&amp;"'"&amp;$I12&amp;"'"&amp;" as col_id, count (dc_key) as null_value_count where "&amp;$G12&amp;" IS NULL "</f>
        <v xml:space="preserve">insert into table db_custscience_interns.col_1_db_venus_dc_dim_null_value_count_table_stats select '1' as col_id, count (dc_key) as null_value_count where DC_KEY  IS NULL </v>
      </c>
      <c r="BF12" t="s">
        <v>7116</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db_custscience_interns.SUMMARY_of_db_venus_dc_dim_null_value_count_table_stats select col_id, null_value_count from db_custscience_interns.col_1_db_venus_dc_dim_null_value_count_table_stats ;</v>
      </c>
      <c r="BJ12" t="s">
        <v>7117</v>
      </c>
      <c r="BL12" s="212" t="s">
        <v>5214</v>
      </c>
      <c r="BM12" s="212">
        <v>1</v>
      </c>
      <c r="BN12" s="212">
        <v>0</v>
      </c>
      <c r="BP12" s="16" t="str">
        <f>"drop table db_custscience_interns."&amp;$AH12&amp;"_"&amp;$H$4&amp;"_"&amp;$H$5&amp;"_null_value_count_table_stats ;"</f>
        <v>drop table db_custscience_interns.col_1_db_venus_dc_dim_null_value_count_table_stats ;</v>
      </c>
      <c r="BQ12" t="s">
        <v>7118</v>
      </c>
    </row>
    <row r="13" spans="1:73">
      <c r="A13" t="s">
        <v>7119</v>
      </c>
      <c r="B13" s="16" t="str">
        <f t="shared" si="0"/>
        <v>oms_dc_node_cd      string                                  </v>
      </c>
      <c r="C13" s="20">
        <f t="shared" ref="C13:C34" si="8">SEARCH(" ",B13)</f>
        <v>16</v>
      </c>
      <c r="D13" s="20">
        <f t="shared" ref="D13:D34" si="9">IFERROR(SEARCH(" ",B13,C13+1),0)</f>
        <v>18</v>
      </c>
      <c r="E13" s="20"/>
      <c r="F13" s="20"/>
      <c r="G13" s="16" t="str">
        <f t="shared" si="1"/>
        <v>OMS_DC_NODE_CD </v>
      </c>
      <c r="H13" s="16" t="str">
        <f t="shared" si="2"/>
        <v>  string                                  </v>
      </c>
      <c r="I13" s="246">
        <v>2</v>
      </c>
      <c r="J13" s="260">
        <f t="shared" si="3"/>
        <v>8019</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34" si="10">"col_"&amp;I13</f>
        <v>col_2</v>
      </c>
      <c r="AI13" s="196" t="str">
        <f t="shared" si="5"/>
        <v>create table db_custscience_interns.col_2_db_venus_dc_dim_distinct_values_table_stats (col_id int, distinct_values bigint) Row format delimited Fields terminated by '\t' Lines terminated by '\n'  Stored as textfile ;</v>
      </c>
      <c r="AJ13" t="s">
        <v>7120</v>
      </c>
      <c r="AM13" s="16" t="str">
        <f t="shared" ref="AM13:AM34" si="11">"insert into table "&amp;"db_custscience_interns."&amp;$AH13&amp;"_"&amp;$H$4&amp;"_"&amp;$H$5&amp;"_distinct_values_table_stats select "&amp;"'"&amp;$I13&amp;"'"&amp;" as col_id, count (distinct "&amp;$G13&amp;") as distinct_values"</f>
        <v>insert into table db_custscience_interns.col_2_db_venus_dc_dim_distinct_values_table_stats select '2' as col_id, count (distinct OMS_DC_NODE_CD ) as distinct_values</v>
      </c>
      <c r="AN13" t="s">
        <v>7121</v>
      </c>
      <c r="AQ13" s="16" t="str">
        <f t="shared" si="6"/>
        <v>insert into table db_custscience_interns.SUMMARY_of_db_venus_dc_dim_distinct_values_table_stats select col_id, distinct_values from db_custscience_interns.col_2_db_venus_dc_dim_distinct_values_table_stats ;</v>
      </c>
      <c r="AR13" t="s">
        <v>7122</v>
      </c>
      <c r="AT13" s="212" t="s">
        <v>7123</v>
      </c>
      <c r="AU13" s="212">
        <v>2</v>
      </c>
      <c r="AV13" s="212">
        <v>8019</v>
      </c>
      <c r="AX13" s="16" t="str">
        <f t="shared" si="7"/>
        <v>drop table db_custscience_interns.col_2_db_venus_dc_dim_distinct_values_table_stats;</v>
      </c>
      <c r="AY13" t="s">
        <v>7124</v>
      </c>
      <c r="BA13" s="16" t="str">
        <f t="shared" ref="BA13:BA34" si="12">"create table db_custscience_interns."&amp;$AH13&amp;"_"&amp;$H$4&amp;"_"&amp;$H$5&amp;"_null_value_count_table_stats (col_id int, null_value_count bigint) Row format delimited Fields terminated by '\t' Lines terminated by '\n'  Stored as textfile ;"</f>
        <v>create table db_custscience_interns.col_2_db_venus_dc_dim_null_value_count_table_stats (col_id int, null_value_count bigint) Row format delimited Fields terminated by '\t' Lines terminated by '\n'  Stored as textfile ;</v>
      </c>
      <c r="BB13" t="s">
        <v>7125</v>
      </c>
      <c r="BE13" s="16" t="str">
        <f t="shared" ref="BE13:BE34" si="13">"insert into table "&amp;"db_custscience_interns."&amp;$AH13&amp;"_"&amp;$H$4&amp;"_"&amp;$H$5&amp;"_null_value_count_table_stats select "&amp;"'"&amp;$I13&amp;"'"&amp;" as col_id, count (dc_key) as null_value_count where "&amp;$G13&amp;" IS NULL "</f>
        <v xml:space="preserve">insert into table db_custscience_interns.col_2_db_venus_dc_dim_null_value_count_table_stats select '2' as col_id, count (dc_key) as null_value_count where OMS_DC_NODE_CD  IS NULL </v>
      </c>
      <c r="BF13" t="s">
        <v>7126</v>
      </c>
      <c r="BI13" s="16" t="str">
        <f t="shared" ref="BI13:BI34"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db_custscience_interns.SUMMARY_of_db_venus_dc_dim_null_value_count_table_stats select col_id, null_value_count from db_custscience_interns.col_2_db_venus_dc_dim_null_value_count_table_stats ;</v>
      </c>
      <c r="BJ13" t="s">
        <v>7127</v>
      </c>
      <c r="BL13" s="212" t="s">
        <v>5225</v>
      </c>
      <c r="BM13" s="212">
        <v>2</v>
      </c>
      <c r="BN13" s="212">
        <v>0</v>
      </c>
      <c r="BP13" s="16" t="str">
        <f t="shared" ref="BP13:BP34" si="15">"drop table db_custscience_interns."&amp;$AH13&amp;"_"&amp;$H$4&amp;"_"&amp;$H$5&amp;"_null_value_count_table_stats ;"</f>
        <v>drop table db_custscience_interns.col_2_db_venus_dc_dim_null_value_count_table_stats ;</v>
      </c>
      <c r="BQ13" t="s">
        <v>7128</v>
      </c>
    </row>
    <row r="14" spans="1:73">
      <c r="A14" t="s">
        <v>7129</v>
      </c>
      <c r="B14" s="16" t="str">
        <f t="shared" si="0"/>
        <v>dc_cd               int                                     </v>
      </c>
      <c r="C14" s="20">
        <f t="shared" si="8"/>
        <v>6</v>
      </c>
      <c r="D14" s="20">
        <f t="shared" si="9"/>
        <v>8</v>
      </c>
      <c r="E14" s="20"/>
      <c r="F14" s="20"/>
      <c r="G14" s="16" t="str">
        <f t="shared" si="1"/>
        <v>DC_CD</v>
      </c>
      <c r="H14" s="16" t="str">
        <f t="shared" si="2"/>
        <v>            int                                     </v>
      </c>
      <c r="I14" s="246">
        <v>3</v>
      </c>
      <c r="J14" s="260">
        <f t="shared" si="3"/>
        <v>8018</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db_custscience_interns.col_3_db_venus_dc_dim_distinct_values_table_stats (col_id int, distinct_values bigint) Row format delimited Fields terminated by '\t' Lines terminated by '\n'  Stored as textfile ;</v>
      </c>
      <c r="AJ14" t="s">
        <v>7130</v>
      </c>
      <c r="AM14" s="16" t="str">
        <f t="shared" si="11"/>
        <v>insert into table db_custscience_interns.col_3_db_venus_dc_dim_distinct_values_table_stats select '3' as col_id, count (distinct DC_CD) as distinct_values</v>
      </c>
      <c r="AN14" t="s">
        <v>7131</v>
      </c>
      <c r="AQ14" s="16" t="str">
        <f t="shared" si="6"/>
        <v>insert into table db_custscience_interns.SUMMARY_of_db_venus_dc_dim_distinct_values_table_stats select col_id, distinct_values from db_custscience_interns.col_3_db_venus_dc_dim_distinct_values_table_stats ;</v>
      </c>
      <c r="AR14" t="s">
        <v>7132</v>
      </c>
      <c r="AT14" s="212" t="s">
        <v>7133</v>
      </c>
      <c r="AU14" s="212">
        <v>11</v>
      </c>
      <c r="AV14" s="212">
        <v>3</v>
      </c>
      <c r="AX14" s="16" t="str">
        <f t="shared" si="7"/>
        <v>drop table db_custscience_interns.col_3_db_venus_dc_dim_distinct_values_table_stats;</v>
      </c>
      <c r="AY14" t="s">
        <v>7134</v>
      </c>
      <c r="BA14" s="16" t="str">
        <f t="shared" si="12"/>
        <v>create table db_custscience_interns.col_3_db_venus_dc_dim_null_value_count_table_stats (col_id int, null_value_count bigint) Row format delimited Fields terminated by '\t' Lines terminated by '\n'  Stored as textfile ;</v>
      </c>
      <c r="BB14" t="s">
        <v>7135</v>
      </c>
      <c r="BE14" s="16" t="str">
        <f t="shared" si="13"/>
        <v xml:space="preserve">insert into table db_custscience_interns.col_3_db_venus_dc_dim_null_value_count_table_stats select '3' as col_id, count (dc_key) as null_value_count where DC_CD IS NULL </v>
      </c>
      <c r="BF14" t="s">
        <v>7136</v>
      </c>
      <c r="BI14" s="16" t="str">
        <f t="shared" si="14"/>
        <v>insert into table db_custscience_interns.SUMMARY_of_db_venus_dc_dim_null_value_count_table_stats select col_id, null_value_count from db_custscience_interns.col_3_db_venus_dc_dim_null_value_count_table_stats ;</v>
      </c>
      <c r="BJ14" t="s">
        <v>7137</v>
      </c>
      <c r="BL14" s="212" t="s">
        <v>5236</v>
      </c>
      <c r="BM14" s="212">
        <v>11</v>
      </c>
      <c r="BN14" s="212">
        <v>0</v>
      </c>
      <c r="BP14" s="16" t="str">
        <f t="shared" si="15"/>
        <v>drop table db_custscience_interns.col_3_db_venus_dc_dim_null_value_count_table_stats ;</v>
      </c>
      <c r="BQ14" t="s">
        <v>7138</v>
      </c>
    </row>
    <row r="15" spans="1:73">
      <c r="A15" t="s">
        <v>7139</v>
      </c>
      <c r="B15" s="16" t="str">
        <f t="shared" si="0"/>
        <v>dc_abrv             string                                  </v>
      </c>
      <c r="C15" s="20">
        <f t="shared" si="8"/>
        <v>8</v>
      </c>
      <c r="D15" s="20">
        <f t="shared" si="9"/>
        <v>10</v>
      </c>
      <c r="E15" s="20"/>
      <c r="F15" s="20"/>
      <c r="G15" s="16" t="str">
        <f t="shared" si="1"/>
        <v>DC_ABRV</v>
      </c>
      <c r="H15" s="16" t="str">
        <f t="shared" si="2"/>
        <v>          string                                  </v>
      </c>
      <c r="I15" s="246">
        <v>4</v>
      </c>
      <c r="J15" s="260">
        <f t="shared" si="3"/>
        <v>23</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db_custscience_interns.col_4_db_venus_dc_dim_distinct_values_table_stats (col_id int, distinct_values bigint) Row format delimited Fields terminated by '\t' Lines terminated by '\n'  Stored as textfile ;</v>
      </c>
      <c r="AJ15" t="s">
        <v>7140</v>
      </c>
      <c r="AM15" s="16" t="str">
        <f t="shared" si="11"/>
        <v>insert into table db_custscience_interns.col_4_db_venus_dc_dim_distinct_values_table_stats select '4' as col_id, count (distinct DC_ABRV) as distinct_values</v>
      </c>
      <c r="AN15" t="s">
        <v>7141</v>
      </c>
      <c r="AQ15" s="16" t="str">
        <f t="shared" si="6"/>
        <v>insert into table db_custscience_interns.SUMMARY_of_db_venus_dc_dim_distinct_values_table_stats select col_id, distinct_values from db_custscience_interns.col_4_db_venus_dc_dim_distinct_values_table_stats ;</v>
      </c>
      <c r="AR15" t="s">
        <v>7142</v>
      </c>
      <c r="AT15" s="212" t="s">
        <v>7143</v>
      </c>
      <c r="AU15" s="212">
        <v>12</v>
      </c>
      <c r="AV15" s="212">
        <v>3126</v>
      </c>
      <c r="AX15" s="16" t="str">
        <f t="shared" si="7"/>
        <v>drop table db_custscience_interns.col_4_db_venus_dc_dim_distinct_values_table_stats;</v>
      </c>
      <c r="AY15" t="s">
        <v>7144</v>
      </c>
      <c r="BA15" s="16" t="str">
        <f t="shared" si="12"/>
        <v>create table db_custscience_interns.col_4_db_venus_dc_dim_null_value_count_table_stats (col_id int, null_value_count bigint) Row format delimited Fields terminated by '\t' Lines terminated by '\n'  Stored as textfile ;</v>
      </c>
      <c r="BB15" t="s">
        <v>7145</v>
      </c>
      <c r="BE15" s="16" t="str">
        <f t="shared" si="13"/>
        <v xml:space="preserve">insert into table db_custscience_interns.col_4_db_venus_dc_dim_null_value_count_table_stats select '4' as col_id, count (dc_key) as null_value_count where DC_ABRV IS NULL </v>
      </c>
      <c r="BF15" t="s">
        <v>7146</v>
      </c>
      <c r="BI15" s="16" t="str">
        <f t="shared" si="14"/>
        <v>insert into table db_custscience_interns.SUMMARY_of_db_venus_dc_dim_null_value_count_table_stats select col_id, null_value_count from db_custscience_interns.col_4_db_venus_dc_dim_null_value_count_table_stats ;</v>
      </c>
      <c r="BJ15" t="s">
        <v>7147</v>
      </c>
      <c r="BL15" s="212" t="s">
        <v>7148</v>
      </c>
      <c r="BM15" s="212">
        <v>12</v>
      </c>
      <c r="BN15" s="212">
        <v>2337</v>
      </c>
      <c r="BP15" s="16" t="str">
        <f t="shared" si="15"/>
        <v>drop table db_custscience_interns.col_4_db_venus_dc_dim_null_value_count_table_stats ;</v>
      </c>
      <c r="BQ15" t="s">
        <v>7149</v>
      </c>
    </row>
    <row r="16" spans="1:73">
      <c r="A16" t="s">
        <v>7150</v>
      </c>
      <c r="B16" s="16" t="str">
        <f t="shared" si="0"/>
        <v>dc_desc             string                                  </v>
      </c>
      <c r="C16" s="20">
        <f t="shared" si="8"/>
        <v>8</v>
      </c>
      <c r="D16" s="20">
        <f t="shared" si="9"/>
        <v>10</v>
      </c>
      <c r="E16" s="20"/>
      <c r="F16" s="20"/>
      <c r="G16" s="16" t="str">
        <f t="shared" si="1"/>
        <v>DC_DESC</v>
      </c>
      <c r="H16" s="16" t="str">
        <f t="shared" si="2"/>
        <v>          string                                  </v>
      </c>
      <c r="I16" s="246">
        <v>5</v>
      </c>
      <c r="J16" s="260">
        <f t="shared" si="3"/>
        <v>8016</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db_custscience_interns.col_5_db_venus_dc_dim_distinct_values_table_stats (col_id int, distinct_values bigint) Row format delimited Fields terminated by '\t' Lines terminated by '\n'  Stored as textfile ;</v>
      </c>
      <c r="AJ16" t="s">
        <v>7151</v>
      </c>
      <c r="AM16" s="16" t="str">
        <f t="shared" si="11"/>
        <v>insert into table db_custscience_interns.col_5_db_venus_dc_dim_distinct_values_table_stats select '5' as col_id, count (distinct DC_DESC) as distinct_values</v>
      </c>
      <c r="AN16" t="s">
        <v>7152</v>
      </c>
      <c r="AQ16" s="16" t="str">
        <f t="shared" si="6"/>
        <v>insert into table db_custscience_interns.SUMMARY_of_db_venus_dc_dim_distinct_values_table_stats select col_id, distinct_values from db_custscience_interns.col_5_db_venus_dc_dim_distinct_values_table_stats ;</v>
      </c>
      <c r="AR16" t="s">
        <v>7153</v>
      </c>
      <c r="AT16" s="212" t="s">
        <v>7154</v>
      </c>
      <c r="AU16" s="212">
        <v>13</v>
      </c>
      <c r="AV16" s="212">
        <v>568</v>
      </c>
      <c r="AX16" s="16" t="str">
        <f t="shared" si="7"/>
        <v>drop table db_custscience_interns.col_5_db_venus_dc_dim_distinct_values_table_stats;</v>
      </c>
      <c r="AY16" t="s">
        <v>7155</v>
      </c>
      <c r="BA16" s="16" t="str">
        <f t="shared" si="12"/>
        <v>create table db_custscience_interns.col_5_db_venus_dc_dim_null_value_count_table_stats (col_id int, null_value_count bigint) Row format delimited Fields terminated by '\t' Lines terminated by '\n'  Stored as textfile ;</v>
      </c>
      <c r="BB16" t="s">
        <v>7156</v>
      </c>
      <c r="BE16" s="16" t="str">
        <f t="shared" si="13"/>
        <v xml:space="preserve">insert into table db_custscience_interns.col_5_db_venus_dc_dim_null_value_count_table_stats select '5' as col_id, count (dc_key) as null_value_count where DC_DESC IS NULL </v>
      </c>
      <c r="BF16" t="s">
        <v>7157</v>
      </c>
      <c r="BI16" s="16" t="str">
        <f t="shared" si="14"/>
        <v>insert into table db_custscience_interns.SUMMARY_of_db_venus_dc_dim_null_value_count_table_stats select col_id, null_value_count from db_custscience_interns.col_5_db_venus_dc_dim_null_value_count_table_stats ;</v>
      </c>
      <c r="BJ16" t="s">
        <v>7158</v>
      </c>
      <c r="BL16" s="212" t="s">
        <v>7159</v>
      </c>
      <c r="BM16" s="212">
        <v>13</v>
      </c>
      <c r="BN16" s="212">
        <v>3725</v>
      </c>
      <c r="BP16" s="16" t="str">
        <f t="shared" si="15"/>
        <v>drop table db_custscience_interns.col_5_db_venus_dc_dim_null_value_count_table_stats ;</v>
      </c>
      <c r="BQ16" t="s">
        <v>7160</v>
      </c>
    </row>
    <row r="17" spans="1:69">
      <c r="A17" t="s">
        <v>7161</v>
      </c>
      <c r="B17" s="16" t="str">
        <f t="shared" si="0"/>
        <v>dc_ecd_nbr          int                                     </v>
      </c>
      <c r="C17" s="20">
        <f t="shared" si="8"/>
        <v>12</v>
      </c>
      <c r="D17" s="20">
        <f t="shared" si="9"/>
        <v>14</v>
      </c>
      <c r="E17" s="20"/>
      <c r="F17" s="20"/>
      <c r="G17" s="16" t="str">
        <f t="shared" si="1"/>
        <v>DC_ECD_NBR </v>
      </c>
      <c r="H17" s="16" t="str">
        <f t="shared" si="2"/>
        <v>      int                                     </v>
      </c>
      <c r="I17" s="246">
        <v>6</v>
      </c>
      <c r="J17" s="260">
        <f t="shared" si="3"/>
        <v>20</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db_custscience_interns.col_6_db_venus_dc_dim_distinct_values_table_stats (col_id int, distinct_values bigint) Row format delimited Fields terminated by '\t' Lines terminated by '\n'  Stored as textfile ;</v>
      </c>
      <c r="AJ17" t="s">
        <v>7162</v>
      </c>
      <c r="AM17" s="16" t="str">
        <f t="shared" si="11"/>
        <v>insert into table db_custscience_interns.col_6_db_venus_dc_dim_distinct_values_table_stats select '6' as col_id, count (distinct DC_ECD_NBR ) as distinct_values</v>
      </c>
      <c r="AN17" t="s">
        <v>7163</v>
      </c>
      <c r="AQ17" s="16" t="str">
        <f t="shared" si="6"/>
        <v>insert into table db_custscience_interns.SUMMARY_of_db_venus_dc_dim_distinct_values_table_stats select col_id, distinct_values from db_custscience_interns.col_6_db_venus_dc_dim_distinct_values_table_stats ;</v>
      </c>
      <c r="AR17" t="s">
        <v>7164</v>
      </c>
      <c r="AT17" s="212" t="s">
        <v>7165</v>
      </c>
      <c r="AU17" s="212">
        <v>14</v>
      </c>
      <c r="AV17" s="212">
        <v>1895</v>
      </c>
      <c r="AX17" s="16" t="str">
        <f t="shared" si="7"/>
        <v>drop table db_custscience_interns.col_6_db_venus_dc_dim_distinct_values_table_stats;</v>
      </c>
      <c r="AY17" t="s">
        <v>7166</v>
      </c>
      <c r="BA17" s="16" t="str">
        <f t="shared" si="12"/>
        <v>create table db_custscience_interns.col_6_db_venus_dc_dim_null_value_count_table_stats (col_id int, null_value_count bigint) Row format delimited Fields terminated by '\t' Lines terminated by '\n'  Stored as textfile ;</v>
      </c>
      <c r="BB17" t="s">
        <v>7167</v>
      </c>
      <c r="BE17" s="16" t="str">
        <f t="shared" si="13"/>
        <v xml:space="preserve">insert into table db_custscience_interns.col_6_db_venus_dc_dim_null_value_count_table_stats select '6' as col_id, count (dc_key) as null_value_count where DC_ECD_NBR  IS NULL </v>
      </c>
      <c r="BF17" t="s">
        <v>7168</v>
      </c>
      <c r="BI17" s="16" t="str">
        <f t="shared" si="14"/>
        <v>insert into table db_custscience_interns.SUMMARY_of_db_venus_dc_dim_null_value_count_table_stats select col_id, null_value_count from db_custscience_interns.col_6_db_venus_dc_dim_null_value_count_table_stats ;</v>
      </c>
      <c r="BJ17" t="s">
        <v>7169</v>
      </c>
      <c r="BL17" s="212" t="s">
        <v>7170</v>
      </c>
      <c r="BM17" s="212">
        <v>14</v>
      </c>
      <c r="BN17" s="212">
        <v>10</v>
      </c>
      <c r="BP17" s="16" t="str">
        <f t="shared" si="15"/>
        <v>drop table db_custscience_interns.col_6_db_venus_dc_dim_null_value_count_table_stats ;</v>
      </c>
      <c r="BQ17" t="s">
        <v>7171</v>
      </c>
    </row>
    <row r="18" spans="1:69">
      <c r="A18" t="s">
        <v>5896</v>
      </c>
      <c r="B18" s="16" t="str">
        <f t="shared" si="0"/>
        <v>btch_key            int                                     </v>
      </c>
      <c r="C18" s="20">
        <f t="shared" si="8"/>
        <v>10</v>
      </c>
      <c r="D18" s="20">
        <f t="shared" si="9"/>
        <v>12</v>
      </c>
      <c r="E18" s="20"/>
      <c r="F18" s="20"/>
      <c r="G18" s="16" t="str">
        <f t="shared" si="1"/>
        <v>BTCH_KEY </v>
      </c>
      <c r="H18" s="16" t="str">
        <f t="shared" si="2"/>
        <v>        int                                     </v>
      </c>
      <c r="I18" s="246">
        <v>7</v>
      </c>
      <c r="J18" s="260">
        <f t="shared" si="3"/>
        <v>4</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db_custscience_interns.col_7_db_venus_dc_dim_distinct_values_table_stats (col_id int, distinct_values bigint) Row format delimited Fields terminated by '\t' Lines terminated by '\n'  Stored as textfile ;</v>
      </c>
      <c r="AJ18" t="s">
        <v>7172</v>
      </c>
      <c r="AM18" s="16" t="str">
        <f t="shared" si="11"/>
        <v>insert into table db_custscience_interns.col_7_db_venus_dc_dim_distinct_values_table_stats select '7' as col_id, count (distinct BTCH_KEY ) as distinct_values</v>
      </c>
      <c r="AN18" t="s">
        <v>7173</v>
      </c>
      <c r="AQ18" s="16" t="str">
        <f t="shared" si="6"/>
        <v>insert into table db_custscience_interns.SUMMARY_of_db_venus_dc_dim_distinct_values_table_stats select col_id, distinct_values from db_custscience_interns.col_7_db_venus_dc_dim_distinct_values_table_stats ;</v>
      </c>
      <c r="AR18" t="s">
        <v>7174</v>
      </c>
      <c r="AT18" s="212" t="s">
        <v>7175</v>
      </c>
      <c r="AU18" s="212">
        <v>15</v>
      </c>
      <c r="AV18" s="212">
        <v>58</v>
      </c>
      <c r="AX18" s="16" t="str">
        <f t="shared" si="7"/>
        <v>drop table db_custscience_interns.col_7_db_venus_dc_dim_distinct_values_table_stats;</v>
      </c>
      <c r="AY18" t="s">
        <v>7176</v>
      </c>
      <c r="BA18" s="16" t="str">
        <f t="shared" si="12"/>
        <v>create table db_custscience_interns.col_7_db_venus_dc_dim_null_value_count_table_stats (col_id int, null_value_count bigint) Row format delimited Fields terminated by '\t' Lines terminated by '\n'  Stored as textfile ;</v>
      </c>
      <c r="BB18" t="s">
        <v>7177</v>
      </c>
      <c r="BE18" s="16" t="str">
        <f t="shared" si="13"/>
        <v xml:space="preserve">insert into table db_custscience_interns.col_7_db_venus_dc_dim_null_value_count_table_stats select '7' as col_id, count (dc_key) as null_value_count where BTCH_KEY  IS NULL </v>
      </c>
      <c r="BF18" t="s">
        <v>7178</v>
      </c>
      <c r="BI18" s="16" t="str">
        <f t="shared" si="14"/>
        <v>insert into table db_custscience_interns.SUMMARY_of_db_venus_dc_dim_null_value_count_table_stats select col_id, null_value_count from db_custscience_interns.col_7_db_venus_dc_dim_null_value_count_table_stats ;</v>
      </c>
      <c r="BJ18" t="s">
        <v>7179</v>
      </c>
      <c r="BL18" s="212" t="s">
        <v>7180</v>
      </c>
      <c r="BM18" s="212">
        <v>15</v>
      </c>
      <c r="BN18" s="212">
        <v>11</v>
      </c>
      <c r="BP18" s="16" t="str">
        <f t="shared" si="15"/>
        <v>drop table db_custscience_interns.col_7_db_venus_dc_dim_null_value_count_table_stats ;</v>
      </c>
      <c r="BQ18" t="s">
        <v>7181</v>
      </c>
    </row>
    <row r="19" spans="1:69">
      <c r="A19" t="s">
        <v>5899</v>
      </c>
      <c r="B19" s="16" t="str">
        <f t="shared" si="0"/>
        <v>btch_opr            string                                  </v>
      </c>
      <c r="C19" s="20">
        <f t="shared" si="8"/>
        <v>10</v>
      </c>
      <c r="D19" s="20">
        <f t="shared" si="9"/>
        <v>12</v>
      </c>
      <c r="E19" s="20"/>
      <c r="F19" s="20"/>
      <c r="G19" s="16" t="str">
        <f t="shared" si="1"/>
        <v>BTCH_OPR </v>
      </c>
      <c r="H19" s="16" t="str">
        <f t="shared" si="2"/>
        <v>        string                                  </v>
      </c>
      <c r="I19" s="246">
        <v>8</v>
      </c>
      <c r="J19" s="260">
        <f t="shared" si="3"/>
        <v>3</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db_custscience_interns.col_8_db_venus_dc_dim_distinct_values_table_stats (col_id int, distinct_values bigint) Row format delimited Fields terminated by '\t' Lines terminated by '\n'  Stored as textfile ;</v>
      </c>
      <c r="AJ19" t="s">
        <v>7182</v>
      </c>
      <c r="AM19" s="16" t="str">
        <f t="shared" si="11"/>
        <v>insert into table db_custscience_interns.col_8_db_venus_dc_dim_distinct_values_table_stats select '8' as col_id, count (distinct BTCH_OPR ) as distinct_values</v>
      </c>
      <c r="AN19" t="s">
        <v>7183</v>
      </c>
      <c r="AQ19" s="16" t="str">
        <f t="shared" si="6"/>
        <v>insert into table db_custscience_interns.SUMMARY_of_db_venus_dc_dim_distinct_values_table_stats select col_id, distinct_values from db_custscience_interns.col_8_db_venus_dc_dim_distinct_values_table_stats ;</v>
      </c>
      <c r="AR19" t="s">
        <v>7184</v>
      </c>
      <c r="AT19" s="212" t="s">
        <v>5395</v>
      </c>
      <c r="AU19" s="212">
        <v>16</v>
      </c>
      <c r="AV19" s="212">
        <v>0</v>
      </c>
      <c r="AX19" s="16" t="str">
        <f t="shared" si="7"/>
        <v>drop table db_custscience_interns.col_8_db_venus_dc_dim_distinct_values_table_stats;</v>
      </c>
      <c r="AY19" t="s">
        <v>7185</v>
      </c>
      <c r="BA19" s="16" t="str">
        <f t="shared" si="12"/>
        <v>create table db_custscience_interns.col_8_db_venus_dc_dim_null_value_count_table_stats (col_id int, null_value_count bigint) Row format delimited Fields terminated by '\t' Lines terminated by '\n'  Stored as textfile ;</v>
      </c>
      <c r="BB19" t="s">
        <v>7186</v>
      </c>
      <c r="BE19" s="16" t="str">
        <f t="shared" si="13"/>
        <v xml:space="preserve">insert into table db_custscience_interns.col_8_db_venus_dc_dim_null_value_count_table_stats select '8' as col_id, count (dc_key) as null_value_count where BTCH_OPR  IS NULL </v>
      </c>
      <c r="BF19" t="s">
        <v>7187</v>
      </c>
      <c r="BI19" s="16" t="str">
        <f t="shared" si="14"/>
        <v>insert into table db_custscience_interns.SUMMARY_of_db_venus_dc_dim_null_value_count_table_stats select col_id, null_value_count from db_custscience_interns.col_8_db_venus_dc_dim_null_value_count_table_stats ;</v>
      </c>
      <c r="BJ19" t="s">
        <v>7188</v>
      </c>
      <c r="BL19" s="212" t="s">
        <v>7189</v>
      </c>
      <c r="BM19" s="212">
        <v>16</v>
      </c>
      <c r="BN19" s="212">
        <v>8019</v>
      </c>
      <c r="BP19" s="16" t="str">
        <f t="shared" si="15"/>
        <v>drop table db_custscience_interns.col_8_db_venus_dc_dim_null_value_count_table_stats ;</v>
      </c>
      <c r="BQ19" t="s">
        <v>7190</v>
      </c>
    </row>
    <row r="20" spans="1:69">
      <c r="A20" t="s">
        <v>5902</v>
      </c>
      <c r="B20" s="16" t="str">
        <f t="shared" si="0"/>
        <v>lst_upd_or_crt_dttm string                                  </v>
      </c>
      <c r="C20" s="20">
        <f t="shared" si="8"/>
        <v>20</v>
      </c>
      <c r="D20" s="20">
        <f t="shared" si="9"/>
        <v>27</v>
      </c>
      <c r="E20" s="20"/>
      <c r="F20" s="20"/>
      <c r="G20" s="16" t="str">
        <f t="shared" si="1"/>
        <v>LST_UPD_OR_CRT_DTTM</v>
      </c>
      <c r="H20" s="16" t="str">
        <f t="shared" si="2"/>
        <v>string                                  </v>
      </c>
      <c r="I20" s="246">
        <v>9</v>
      </c>
      <c r="J20" s="260">
        <f t="shared" si="3"/>
        <v>8</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db_custscience_interns.col_9_db_venus_dc_dim_distinct_values_table_stats (col_id int, distinct_values bigint) Row format delimited Fields terminated by '\t' Lines terminated by '\n'  Stored as textfile ;</v>
      </c>
      <c r="AJ20" t="s">
        <v>7191</v>
      </c>
      <c r="AM20" s="16" t="str">
        <f t="shared" si="11"/>
        <v>insert into table db_custscience_interns.col_9_db_venus_dc_dim_distinct_values_table_stats select '9' as col_id, count (distinct LST_UPD_OR_CRT_DTTM) as distinct_values</v>
      </c>
      <c r="AN20" t="s">
        <v>7192</v>
      </c>
      <c r="AQ20" s="16" t="str">
        <f t="shared" si="6"/>
        <v>insert into table db_custscience_interns.SUMMARY_of_db_venus_dc_dim_distinct_values_table_stats select col_id, distinct_values from db_custscience_interns.col_9_db_venus_dc_dim_distinct_values_table_stats ;</v>
      </c>
      <c r="AR20" t="s">
        <v>7193</v>
      </c>
      <c r="AT20" s="212" t="s">
        <v>5446</v>
      </c>
      <c r="AU20" s="212">
        <v>17</v>
      </c>
      <c r="AV20" s="212">
        <v>0</v>
      </c>
      <c r="AX20" s="16" t="str">
        <f t="shared" si="7"/>
        <v>drop table db_custscience_interns.col_9_db_venus_dc_dim_distinct_values_table_stats;</v>
      </c>
      <c r="AY20" t="s">
        <v>7194</v>
      </c>
      <c r="BA20" s="16" t="str">
        <f t="shared" si="12"/>
        <v>create table db_custscience_interns.col_9_db_venus_dc_dim_null_value_count_table_stats (col_id int, null_value_count bigint) Row format delimited Fields terminated by '\t' Lines terminated by '\n'  Stored as textfile ;</v>
      </c>
      <c r="BB20" t="s">
        <v>7195</v>
      </c>
      <c r="BE20" s="16" t="str">
        <f t="shared" si="13"/>
        <v xml:space="preserve">insert into table db_custscience_interns.col_9_db_venus_dc_dim_null_value_count_table_stats select '9' as col_id, count (dc_key) as null_value_count where LST_UPD_OR_CRT_DTTM IS NULL </v>
      </c>
      <c r="BF20" t="s">
        <v>7196</v>
      </c>
      <c r="BI20" s="16" t="str">
        <f t="shared" si="14"/>
        <v>insert into table db_custscience_interns.SUMMARY_of_db_venus_dc_dim_null_value_count_table_stats select col_id, null_value_count from db_custscience_interns.col_9_db_venus_dc_dim_null_value_count_table_stats ;</v>
      </c>
      <c r="BJ20" t="s">
        <v>7197</v>
      </c>
      <c r="BL20" s="212" t="s">
        <v>7198</v>
      </c>
      <c r="BM20" s="212">
        <v>17</v>
      </c>
      <c r="BN20" s="212">
        <v>8019</v>
      </c>
      <c r="BP20" s="16" t="str">
        <f t="shared" si="15"/>
        <v>drop table db_custscience_interns.col_9_db_venus_dc_dim_null_value_count_table_stats ;</v>
      </c>
      <c r="BQ20" t="s">
        <v>7199</v>
      </c>
    </row>
    <row r="21" spans="1:69">
      <c r="A21" t="s">
        <v>7200</v>
      </c>
      <c r="B21" s="16" t="str">
        <f t="shared" si="0"/>
        <v>dc_grp              string                                  </v>
      </c>
      <c r="C21" s="20">
        <f t="shared" si="8"/>
        <v>8</v>
      </c>
      <c r="D21" s="20">
        <f t="shared" si="9"/>
        <v>10</v>
      </c>
      <c r="E21" s="20"/>
      <c r="F21" s="20"/>
      <c r="G21" s="16" t="str">
        <f t="shared" si="1"/>
        <v>DC_GRP </v>
      </c>
      <c r="H21" s="16" t="str">
        <f t="shared" si="2"/>
        <v>          string                                  </v>
      </c>
      <c r="I21" s="246">
        <v>10</v>
      </c>
      <c r="J21" s="260">
        <f t="shared" si="3"/>
        <v>12</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db_custscience_interns.col_10_db_venus_dc_dim_distinct_values_table_stats (col_id int, distinct_values bigint) Row format delimited Fields terminated by '\t' Lines terminated by '\n'  Stored as textfile ;</v>
      </c>
      <c r="AJ21" t="s">
        <v>7201</v>
      </c>
      <c r="AM21" s="16" t="str">
        <f t="shared" si="11"/>
        <v>insert into table db_custscience_interns.col_10_db_venus_dc_dim_distinct_values_table_stats select '10' as col_id, count (distinct DC_GRP ) as distinct_values</v>
      </c>
      <c r="AN21" t="s">
        <v>7202</v>
      </c>
      <c r="AQ21" s="16" t="str">
        <f t="shared" si="6"/>
        <v>insert into table db_custscience_interns.SUMMARY_of_db_venus_dc_dim_distinct_values_table_stats select col_id, distinct_values from db_custscience_interns.col_10_db_venus_dc_dim_distinct_values_table_stats ;</v>
      </c>
      <c r="AR21" t="s">
        <v>7203</v>
      </c>
      <c r="AT21" s="212" t="s">
        <v>5479</v>
      </c>
      <c r="AU21" s="212">
        <v>18</v>
      </c>
      <c r="AV21" s="212">
        <v>0</v>
      </c>
      <c r="AX21" s="16" t="str">
        <f t="shared" si="7"/>
        <v>drop table db_custscience_interns.col_10_db_venus_dc_dim_distinct_values_table_stats;</v>
      </c>
      <c r="AY21" t="s">
        <v>7204</v>
      </c>
      <c r="BA21" s="16" t="str">
        <f t="shared" si="12"/>
        <v>create table db_custscience_interns.col_10_db_venus_dc_dim_null_value_count_table_stats (col_id int, null_value_count bigint) Row format delimited Fields terminated by '\t' Lines terminated by '\n'  Stored as textfile ;</v>
      </c>
      <c r="BB21" t="s">
        <v>7205</v>
      </c>
      <c r="BE21" s="16" t="str">
        <f t="shared" si="13"/>
        <v xml:space="preserve">insert into table db_custscience_interns.col_10_db_venus_dc_dim_null_value_count_table_stats select '10' as col_id, count (dc_key) as null_value_count where DC_GRP  IS NULL </v>
      </c>
      <c r="BF21" t="s">
        <v>7206</v>
      </c>
      <c r="BI21" s="16" t="str">
        <f t="shared" si="14"/>
        <v>insert into table db_custscience_interns.SUMMARY_of_db_venus_dc_dim_null_value_count_table_stats select col_id, null_value_count from db_custscience_interns.col_10_db_venus_dc_dim_null_value_count_table_stats ;</v>
      </c>
      <c r="BJ21" t="s">
        <v>7207</v>
      </c>
      <c r="BL21" s="212" t="s">
        <v>7208</v>
      </c>
      <c r="BM21" s="212">
        <v>18</v>
      </c>
      <c r="BN21" s="212">
        <v>8019</v>
      </c>
      <c r="BP21" s="16" t="str">
        <f t="shared" si="15"/>
        <v>drop table db_custscience_interns.col_10_db_venus_dc_dim_null_value_count_table_stats ;</v>
      </c>
      <c r="BQ21" t="s">
        <v>7209</v>
      </c>
    </row>
    <row r="22" spans="1:69">
      <c r="A22" t="s">
        <v>7210</v>
      </c>
      <c r="B22" s="16" t="str">
        <f t="shared" si="0"/>
        <v>dc_typ              string                                  </v>
      </c>
      <c r="C22" s="20">
        <f t="shared" si="8"/>
        <v>8</v>
      </c>
      <c r="D22" s="20">
        <f t="shared" si="9"/>
        <v>10</v>
      </c>
      <c r="E22" s="20"/>
      <c r="F22" s="20"/>
      <c r="G22" s="16" t="str">
        <f t="shared" si="1"/>
        <v>DC_TYP </v>
      </c>
      <c r="H22" s="16" t="str">
        <f t="shared" si="2"/>
        <v>          string                                  </v>
      </c>
      <c r="I22" s="246">
        <v>11</v>
      </c>
      <c r="J22" s="260">
        <f t="shared" si="3"/>
        <v>3</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db_custscience_interns.col_11_db_venus_dc_dim_distinct_values_table_stats (col_id int, distinct_values bigint) Row format delimited Fields terminated by '\t' Lines terminated by '\n'  Stored as textfile ;</v>
      </c>
      <c r="AJ22" t="s">
        <v>7211</v>
      </c>
      <c r="AM22" s="16" t="str">
        <f t="shared" si="11"/>
        <v>insert into table db_custscience_interns.col_11_db_venus_dc_dim_distinct_values_table_stats select '11' as col_id, count (distinct DC_TYP ) as distinct_values</v>
      </c>
      <c r="AN22" t="s">
        <v>7212</v>
      </c>
      <c r="AQ22" s="16" t="str">
        <f t="shared" si="6"/>
        <v>insert into table db_custscience_interns.SUMMARY_of_db_venus_dc_dim_distinct_values_table_stats select col_id, distinct_values from db_custscience_interns.col_11_db_venus_dc_dim_distinct_values_table_stats ;</v>
      </c>
      <c r="AR22" t="s">
        <v>7213</v>
      </c>
      <c r="AT22" s="212" t="s">
        <v>5481</v>
      </c>
      <c r="AU22" s="212">
        <v>19</v>
      </c>
      <c r="AV22" s="212">
        <v>0</v>
      </c>
      <c r="AX22" s="16" t="str">
        <f t="shared" si="7"/>
        <v>drop table db_custscience_interns.col_11_db_venus_dc_dim_distinct_values_table_stats;</v>
      </c>
      <c r="AY22" t="s">
        <v>7214</v>
      </c>
      <c r="BA22" s="16" t="str">
        <f t="shared" si="12"/>
        <v>create table db_custscience_interns.col_11_db_venus_dc_dim_null_value_count_table_stats (col_id int, null_value_count bigint) Row format delimited Fields terminated by '\t' Lines terminated by '\n'  Stored as textfile ;</v>
      </c>
      <c r="BB22" t="s">
        <v>7215</v>
      </c>
      <c r="BE22" s="16" t="str">
        <f t="shared" si="13"/>
        <v xml:space="preserve">insert into table db_custscience_interns.col_11_db_venus_dc_dim_null_value_count_table_stats select '11' as col_id, count (dc_key) as null_value_count where DC_TYP  IS NULL </v>
      </c>
      <c r="BF22" t="s">
        <v>7216</v>
      </c>
      <c r="BI22" s="16" t="str">
        <f t="shared" si="14"/>
        <v>insert into table db_custscience_interns.SUMMARY_of_db_venus_dc_dim_null_value_count_table_stats select col_id, null_value_count from db_custscience_interns.col_11_db_venus_dc_dim_null_value_count_table_stats ;</v>
      </c>
      <c r="BJ22" t="s">
        <v>7217</v>
      </c>
      <c r="BL22" s="212" t="s">
        <v>7218</v>
      </c>
      <c r="BM22" s="212">
        <v>19</v>
      </c>
      <c r="BN22" s="212">
        <v>8019</v>
      </c>
      <c r="BP22" s="16" t="str">
        <f t="shared" si="15"/>
        <v>drop table db_custscience_interns.col_11_db_venus_dc_dim_null_value_count_table_stats ;</v>
      </c>
      <c r="BQ22" t="s">
        <v>7219</v>
      </c>
    </row>
    <row r="23" spans="1:69">
      <c r="A23" t="s">
        <v>5869</v>
      </c>
      <c r="B23" s="16" t="str">
        <f t="shared" si="0"/>
        <v>pstl_cd             string                                  </v>
      </c>
      <c r="C23" s="20">
        <f t="shared" si="8"/>
        <v>8</v>
      </c>
      <c r="D23" s="20">
        <f t="shared" si="9"/>
        <v>10</v>
      </c>
      <c r="E23" s="20"/>
      <c r="F23" s="20"/>
      <c r="G23" s="16" t="str">
        <f t="shared" si="1"/>
        <v>PSTL_CD</v>
      </c>
      <c r="H23" s="16" t="str">
        <f t="shared" si="2"/>
        <v>          string                                  </v>
      </c>
      <c r="I23" s="246">
        <v>12</v>
      </c>
      <c r="J23" s="260">
        <f t="shared" si="3"/>
        <v>3126</v>
      </c>
      <c r="K23" s="260">
        <f t="shared" si="4"/>
        <v>2337</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db_custscience_interns.col_12_db_venus_dc_dim_distinct_values_table_stats (col_id int, distinct_values bigint) Row format delimited Fields terminated by '\t' Lines terminated by '\n'  Stored as textfile ;</v>
      </c>
      <c r="AJ23" t="s">
        <v>7220</v>
      </c>
      <c r="AM23" s="16" t="str">
        <f t="shared" si="11"/>
        <v>insert into table db_custscience_interns.col_12_db_venus_dc_dim_distinct_values_table_stats select '12' as col_id, count (distinct PSTL_CD) as distinct_values</v>
      </c>
      <c r="AN23" t="s">
        <v>7221</v>
      </c>
      <c r="AQ23" s="16" t="str">
        <f t="shared" si="6"/>
        <v>insert into table db_custscience_interns.SUMMARY_of_db_venus_dc_dim_distinct_values_table_stats select col_id, distinct_values from db_custscience_interns.col_12_db_venus_dc_dim_distinct_values_table_stats ;</v>
      </c>
      <c r="AR23" t="s">
        <v>7222</v>
      </c>
      <c r="AT23" s="212" t="s">
        <v>4686</v>
      </c>
      <c r="AU23" s="212">
        <v>20</v>
      </c>
      <c r="AV23" s="212">
        <v>0</v>
      </c>
      <c r="AX23" s="16" t="str">
        <f t="shared" si="7"/>
        <v>drop table db_custscience_interns.col_12_db_venus_dc_dim_distinct_values_table_stats;</v>
      </c>
      <c r="AY23" t="s">
        <v>7223</v>
      </c>
      <c r="BA23" s="16" t="str">
        <f t="shared" si="12"/>
        <v>create table db_custscience_interns.col_12_db_venus_dc_dim_null_value_count_table_stats (col_id int, null_value_count bigint) Row format delimited Fields terminated by '\t' Lines terminated by '\n'  Stored as textfile ;</v>
      </c>
      <c r="BB23" t="s">
        <v>7224</v>
      </c>
      <c r="BE23" s="16" t="str">
        <f t="shared" si="13"/>
        <v xml:space="preserve">insert into table db_custscience_interns.col_12_db_venus_dc_dim_null_value_count_table_stats select '12' as col_id, count (dc_key) as null_value_count where PSTL_CD IS NULL </v>
      </c>
      <c r="BF23" t="s">
        <v>7225</v>
      </c>
      <c r="BI23" s="16" t="str">
        <f t="shared" si="14"/>
        <v>insert into table db_custscience_interns.SUMMARY_of_db_venus_dc_dim_null_value_count_table_stats select col_id, null_value_count from db_custscience_interns.col_12_db_venus_dc_dim_null_value_count_table_stats ;</v>
      </c>
      <c r="BJ23" t="s">
        <v>7226</v>
      </c>
      <c r="BL23" s="212" t="s">
        <v>7227</v>
      </c>
      <c r="BM23" s="212">
        <v>20</v>
      </c>
      <c r="BN23" s="212">
        <v>8019</v>
      </c>
      <c r="BP23" s="16" t="str">
        <f t="shared" si="15"/>
        <v>drop table db_custscience_interns.col_12_db_venus_dc_dim_null_value_count_table_stats ;</v>
      </c>
      <c r="BQ23" t="s">
        <v>7228</v>
      </c>
    </row>
    <row r="24" spans="1:69">
      <c r="A24" t="s">
        <v>7229</v>
      </c>
      <c r="B24" s="16" t="str">
        <f t="shared" si="0"/>
        <v>county_nm           string                                  </v>
      </c>
      <c r="C24" s="20">
        <f t="shared" si="8"/>
        <v>10</v>
      </c>
      <c r="D24" s="20">
        <f t="shared" si="9"/>
        <v>12</v>
      </c>
      <c r="E24" s="20"/>
      <c r="G24" s="16" t="str">
        <f t="shared" si="1"/>
        <v>COUNTY_NM</v>
      </c>
      <c r="H24" s="16" t="str">
        <f t="shared" si="2"/>
        <v>        string                                  </v>
      </c>
      <c r="I24" s="246">
        <v>13</v>
      </c>
      <c r="J24" s="260">
        <f t="shared" si="3"/>
        <v>568</v>
      </c>
      <c r="K24" s="260">
        <f t="shared" si="4"/>
        <v>3725</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db_custscience_interns.col_13_db_venus_dc_dim_distinct_values_table_stats (col_id int, distinct_values bigint) Row format delimited Fields terminated by '\t' Lines terminated by '\n'  Stored as textfile ;</v>
      </c>
      <c r="AJ24" t="s">
        <v>7230</v>
      </c>
      <c r="AM24" s="16" t="str">
        <f t="shared" si="11"/>
        <v>insert into table db_custscience_interns.col_13_db_venus_dc_dim_distinct_values_table_stats select '13' as col_id, count (distinct COUNTY_NM) as distinct_values</v>
      </c>
      <c r="AN24" t="s">
        <v>7231</v>
      </c>
      <c r="AQ24" s="16" t="str">
        <f t="shared" si="6"/>
        <v>insert into table db_custscience_interns.SUMMARY_of_db_venus_dc_dim_distinct_values_table_stats select col_id, distinct_values from db_custscience_interns.col_13_db_venus_dc_dim_distinct_values_table_stats ;</v>
      </c>
      <c r="AR24" t="s">
        <v>7232</v>
      </c>
      <c r="AT24" s="212" t="s">
        <v>7233</v>
      </c>
      <c r="AU24" s="212">
        <v>3</v>
      </c>
      <c r="AV24" s="212">
        <v>8018</v>
      </c>
      <c r="AX24" s="16" t="str">
        <f t="shared" si="7"/>
        <v>drop table db_custscience_interns.col_13_db_venus_dc_dim_distinct_values_table_stats;</v>
      </c>
      <c r="AY24" t="s">
        <v>7234</v>
      </c>
      <c r="BA24" s="16" t="str">
        <f t="shared" si="12"/>
        <v>create table db_custscience_interns.col_13_db_venus_dc_dim_null_value_count_table_stats (col_id int, null_value_count bigint) Row format delimited Fields terminated by '\t' Lines terminated by '\n'  Stored as textfile ;</v>
      </c>
      <c r="BB24" t="s">
        <v>7235</v>
      </c>
      <c r="BE24" s="16" t="str">
        <f t="shared" si="13"/>
        <v xml:space="preserve">insert into table db_custscience_interns.col_13_db_venus_dc_dim_null_value_count_table_stats select '13' as col_id, count (dc_key) as null_value_count where COUNTY_NM IS NULL </v>
      </c>
      <c r="BF24" t="s">
        <v>7236</v>
      </c>
      <c r="BI24" s="16" t="str">
        <f t="shared" si="14"/>
        <v>insert into table db_custscience_interns.SUMMARY_of_db_venus_dc_dim_null_value_count_table_stats select col_id, null_value_count from db_custscience_interns.col_13_db_venus_dc_dim_null_value_count_table_stats ;</v>
      </c>
      <c r="BJ24" t="s">
        <v>7237</v>
      </c>
      <c r="BL24" s="212" t="s">
        <v>4697</v>
      </c>
      <c r="BM24" s="212">
        <v>3</v>
      </c>
      <c r="BN24" s="212">
        <v>0</v>
      </c>
      <c r="BP24" s="16" t="str">
        <f t="shared" si="15"/>
        <v>drop table db_custscience_interns.col_13_db_venus_dc_dim_null_value_count_table_stats ;</v>
      </c>
      <c r="BQ24" t="s">
        <v>7238</v>
      </c>
    </row>
    <row r="25" spans="1:69">
      <c r="A25" t="s">
        <v>5811</v>
      </c>
      <c r="B25" s="16" t="str">
        <f t="shared" si="0"/>
        <v>city_nm             string                                  </v>
      </c>
      <c r="C25" s="20">
        <f t="shared" si="8"/>
        <v>8</v>
      </c>
      <c r="D25" s="20">
        <f t="shared" si="9"/>
        <v>10</v>
      </c>
      <c r="E25" s="20"/>
      <c r="G25" s="16" t="str">
        <f t="shared" si="1"/>
        <v>CITY_NM</v>
      </c>
      <c r="H25" s="16" t="str">
        <f t="shared" si="2"/>
        <v>          string                                  </v>
      </c>
      <c r="I25" s="246">
        <v>14</v>
      </c>
      <c r="J25" s="260">
        <f t="shared" si="3"/>
        <v>1895</v>
      </c>
      <c r="K25" s="260">
        <f t="shared" si="4"/>
        <v>10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db_custscience_interns.col_14_db_venus_dc_dim_distinct_values_table_stats (col_id int, distinct_values bigint) Row format delimited Fields terminated by '\t' Lines terminated by '\n'  Stored as textfile ;</v>
      </c>
      <c r="AJ25" t="s">
        <v>7239</v>
      </c>
      <c r="AM25" s="16" t="str">
        <f t="shared" si="11"/>
        <v>insert into table db_custscience_interns.col_14_db_venus_dc_dim_distinct_values_table_stats select '14' as col_id, count (distinct CITY_NM) as distinct_values</v>
      </c>
      <c r="AN25" t="s">
        <v>7240</v>
      </c>
      <c r="AQ25" s="16" t="str">
        <f t="shared" si="6"/>
        <v>insert into table db_custscience_interns.SUMMARY_of_db_venus_dc_dim_distinct_values_table_stats select col_id, distinct_values from db_custscience_interns.col_14_db_venus_dc_dim_distinct_values_table_stats ;</v>
      </c>
      <c r="AR25" t="s">
        <v>7241</v>
      </c>
      <c r="AT25" s="212" t="s">
        <v>7242</v>
      </c>
      <c r="AU25" s="212">
        <v>21</v>
      </c>
      <c r="AV25" s="212">
        <v>2</v>
      </c>
      <c r="AX25" s="16" t="str">
        <f t="shared" si="7"/>
        <v>drop table db_custscience_interns.col_14_db_venus_dc_dim_distinct_values_table_stats;</v>
      </c>
      <c r="AY25" t="s">
        <v>7243</v>
      </c>
      <c r="BA25" s="16" t="str">
        <f t="shared" si="12"/>
        <v>create table db_custscience_interns.col_14_db_venus_dc_dim_null_value_count_table_stats (col_id int, null_value_count bigint) Row format delimited Fields terminated by '\t' Lines terminated by '\n'  Stored as textfile ;</v>
      </c>
      <c r="BB25" t="s">
        <v>7244</v>
      </c>
      <c r="BE25" s="16" t="str">
        <f t="shared" si="13"/>
        <v xml:space="preserve">insert into table db_custscience_interns.col_14_db_venus_dc_dim_null_value_count_table_stats select '14' as col_id, count (dc_key) as null_value_count where CITY_NM IS NULL </v>
      </c>
      <c r="BF25" t="s">
        <v>7245</v>
      </c>
      <c r="BI25" s="16" t="str">
        <f t="shared" si="14"/>
        <v>insert into table db_custscience_interns.SUMMARY_of_db_venus_dc_dim_null_value_count_table_stats select col_id, null_value_count from db_custscience_interns.col_14_db_venus_dc_dim_null_value_count_table_stats ;</v>
      </c>
      <c r="BJ25" t="s">
        <v>7246</v>
      </c>
      <c r="BL25" s="212" t="s">
        <v>5573</v>
      </c>
      <c r="BM25" s="212">
        <v>21</v>
      </c>
      <c r="BN25" s="212">
        <v>0</v>
      </c>
      <c r="BP25" s="16" t="str">
        <f t="shared" si="15"/>
        <v>drop table db_custscience_interns.col_14_db_venus_dc_dim_null_value_count_table_stats ;</v>
      </c>
      <c r="BQ25" t="s">
        <v>7247</v>
      </c>
    </row>
    <row r="26" spans="1:69">
      <c r="A26" t="s">
        <v>7248</v>
      </c>
      <c r="B26" s="16" t="str">
        <f t="shared" si="0"/>
        <v>st_prvnce_nm        string                                  </v>
      </c>
      <c r="C26" s="20">
        <f t="shared" si="8"/>
        <v>14</v>
      </c>
      <c r="D26" s="20">
        <f t="shared" si="9"/>
        <v>16</v>
      </c>
      <c r="E26" s="20"/>
      <c r="G26" s="16" t="str">
        <f t="shared" si="1"/>
        <v>ST_PRVNCE_NM </v>
      </c>
      <c r="H26" s="16" t="str">
        <f t="shared" si="2"/>
        <v>    string                                  </v>
      </c>
      <c r="I26" s="246">
        <v>15</v>
      </c>
      <c r="J26" s="260">
        <f t="shared" si="3"/>
        <v>58</v>
      </c>
      <c r="K26" s="260">
        <f t="shared" si="4"/>
        <v>11</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db_custscience_interns.col_15_db_venus_dc_dim_distinct_values_table_stats (col_id int, distinct_values bigint) Row format delimited Fields terminated by '\t' Lines terminated by '\n'  Stored as textfile ;</v>
      </c>
      <c r="AJ26" t="s">
        <v>7249</v>
      </c>
      <c r="AM26" s="16" t="str">
        <f t="shared" si="11"/>
        <v>insert into table db_custscience_interns.col_15_db_venus_dc_dim_distinct_values_table_stats select '15' as col_id, count (distinct ST_PRVNCE_NM ) as distinct_values</v>
      </c>
      <c r="AN26" t="s">
        <v>7250</v>
      </c>
      <c r="AQ26" s="16" t="str">
        <f t="shared" si="6"/>
        <v>insert into table db_custscience_interns.SUMMARY_of_db_venus_dc_dim_distinct_values_table_stats select col_id, distinct_values from db_custscience_interns.col_15_db_venus_dc_dim_distinct_values_table_stats ;</v>
      </c>
      <c r="AR26" t="s">
        <v>7251</v>
      </c>
      <c r="AT26" s="212" t="s">
        <v>5883</v>
      </c>
      <c r="AU26" s="212">
        <v>22</v>
      </c>
      <c r="AV26" s="212">
        <v>2</v>
      </c>
      <c r="AX26" s="16" t="str">
        <f t="shared" si="7"/>
        <v>drop table db_custscience_interns.col_15_db_venus_dc_dim_distinct_values_table_stats;</v>
      </c>
      <c r="AY26" t="s">
        <v>7252</v>
      </c>
      <c r="BA26" s="16" t="str">
        <f t="shared" si="12"/>
        <v>create table db_custscience_interns.col_15_db_venus_dc_dim_null_value_count_table_stats (col_id int, null_value_count bigint) Row format delimited Fields terminated by '\t' Lines terminated by '\n'  Stored as textfile ;</v>
      </c>
      <c r="BB26" t="s">
        <v>7253</v>
      </c>
      <c r="BE26" s="16" t="str">
        <f t="shared" si="13"/>
        <v xml:space="preserve">insert into table db_custscience_interns.col_15_db_venus_dc_dim_null_value_count_table_stats select '15' as col_id, count (dc_key) as null_value_count where ST_PRVNCE_NM  IS NULL </v>
      </c>
      <c r="BF26" t="s">
        <v>7254</v>
      </c>
      <c r="BI26" s="16" t="str">
        <f t="shared" si="14"/>
        <v>insert into table db_custscience_interns.SUMMARY_of_db_venus_dc_dim_null_value_count_table_stats select col_id, null_value_count from db_custscience_interns.col_15_db_venus_dc_dim_null_value_count_table_stats ;</v>
      </c>
      <c r="BJ26" t="s">
        <v>7255</v>
      </c>
      <c r="BL26" s="212" t="s">
        <v>5576</v>
      </c>
      <c r="BM26" s="212">
        <v>22</v>
      </c>
      <c r="BN26" s="212">
        <v>0</v>
      </c>
      <c r="BP26" s="16" t="str">
        <f t="shared" si="15"/>
        <v>drop table db_custscience_interns.col_15_db_venus_dc_dim_null_value_count_table_stats ;</v>
      </c>
      <c r="BQ26" t="s">
        <v>7256</v>
      </c>
    </row>
    <row r="27" spans="1:69">
      <c r="A27" t="s">
        <v>7257</v>
      </c>
      <c r="B27" s="16" t="str">
        <f t="shared" si="0"/>
        <v>fin_dist_desc       string                                  </v>
      </c>
      <c r="C27" s="20">
        <f t="shared" si="8"/>
        <v>14</v>
      </c>
      <c r="D27" s="20">
        <f t="shared" si="9"/>
        <v>16</v>
      </c>
      <c r="E27" s="20"/>
      <c r="G27" s="16" t="str">
        <f t="shared" si="1"/>
        <v>FIN_DIST_DESC</v>
      </c>
      <c r="H27" s="16" t="str">
        <f t="shared" si="2"/>
        <v>    string                                  </v>
      </c>
      <c r="I27" s="246">
        <v>16</v>
      </c>
      <c r="J27" s="260">
        <f t="shared" si="3"/>
        <v>0</v>
      </c>
      <c r="K27" s="260">
        <f t="shared" si="4"/>
        <v>8019</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db_custscience_interns.col_16_db_venus_dc_dim_distinct_values_table_stats (col_id int, distinct_values bigint) Row format delimited Fields terminated by '\t' Lines terminated by '\n'  Stored as textfile ;</v>
      </c>
      <c r="AJ27" t="s">
        <v>7258</v>
      </c>
      <c r="AM27" s="16" t="str">
        <f t="shared" si="11"/>
        <v>insert into table db_custscience_interns.col_16_db_venus_dc_dim_distinct_values_table_stats select '16' as col_id, count (distinct FIN_DIST_DESC) as distinct_values</v>
      </c>
      <c r="AN27" t="s">
        <v>7259</v>
      </c>
      <c r="AQ27" s="16" t="str">
        <f t="shared" si="6"/>
        <v>insert into table db_custscience_interns.SUMMARY_of_db_venus_dc_dim_distinct_values_table_stats select col_id, distinct_values from db_custscience_interns.col_16_db_venus_dc_dim_distinct_values_table_stats ;</v>
      </c>
      <c r="AR27" t="s">
        <v>7260</v>
      </c>
      <c r="AT27" s="212" t="s">
        <v>7261</v>
      </c>
      <c r="AU27" s="212">
        <v>23</v>
      </c>
      <c r="AV27" s="212">
        <v>2</v>
      </c>
      <c r="AX27" s="16" t="str">
        <f t="shared" si="7"/>
        <v>drop table db_custscience_interns.col_16_db_venus_dc_dim_distinct_values_table_stats;</v>
      </c>
      <c r="AY27" t="s">
        <v>7262</v>
      </c>
      <c r="BA27" s="16" t="str">
        <f t="shared" si="12"/>
        <v>create table db_custscience_interns.col_16_db_venus_dc_dim_null_value_count_table_stats (col_id int, null_value_count bigint) Row format delimited Fields terminated by '\t' Lines terminated by '\n'  Stored as textfile ;</v>
      </c>
      <c r="BB27" t="s">
        <v>7263</v>
      </c>
      <c r="BE27" s="16" t="str">
        <f t="shared" si="13"/>
        <v xml:space="preserve">insert into table db_custscience_interns.col_16_db_venus_dc_dim_null_value_count_table_stats select '16' as col_id, count (dc_key) as null_value_count where FIN_DIST_DESC IS NULL </v>
      </c>
      <c r="BF27" t="s">
        <v>7264</v>
      </c>
      <c r="BI27" s="16" t="str">
        <f t="shared" si="14"/>
        <v>insert into table db_custscience_interns.SUMMARY_of_db_venus_dc_dim_null_value_count_table_stats select col_id, null_value_count from db_custscience_interns.col_16_db_venus_dc_dim_null_value_count_table_stats ;</v>
      </c>
      <c r="BJ27" t="s">
        <v>7265</v>
      </c>
      <c r="BL27" s="212" t="s">
        <v>5580</v>
      </c>
      <c r="BM27" s="212">
        <v>23</v>
      </c>
      <c r="BN27" s="212">
        <v>0</v>
      </c>
      <c r="BP27" s="16" t="str">
        <f t="shared" si="15"/>
        <v>drop table db_custscience_interns.col_16_db_venus_dc_dim_null_value_count_table_stats ;</v>
      </c>
      <c r="BQ27" t="s">
        <v>7266</v>
      </c>
    </row>
    <row r="28" spans="1:69">
      <c r="A28" t="s">
        <v>7267</v>
      </c>
      <c r="B28" s="16" t="str">
        <f t="shared" si="0"/>
        <v>fin_rgn_desc        string                                  </v>
      </c>
      <c r="C28" s="20">
        <f t="shared" si="8"/>
        <v>14</v>
      </c>
      <c r="D28" s="20">
        <f t="shared" si="9"/>
        <v>16</v>
      </c>
      <c r="E28" s="20"/>
      <c r="G28" s="16" t="str">
        <f t="shared" si="1"/>
        <v>FIN_RGN_DESC </v>
      </c>
      <c r="H28" s="16" t="str">
        <f t="shared" si="2"/>
        <v>    string                                  </v>
      </c>
      <c r="I28" s="246">
        <v>17</v>
      </c>
      <c r="J28" s="260">
        <f t="shared" si="3"/>
        <v>0</v>
      </c>
      <c r="K28" s="260">
        <f t="shared" si="4"/>
        <v>8019</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db_custscience_interns.col_17_db_venus_dc_dim_distinct_values_table_stats (col_id int, distinct_values bigint) Row format delimited Fields terminated by '\t' Lines terminated by '\n'  Stored as textfile ;</v>
      </c>
      <c r="AJ28" t="s">
        <v>7268</v>
      </c>
      <c r="AM28" s="16" t="str">
        <f t="shared" si="11"/>
        <v>insert into table db_custscience_interns.col_17_db_venus_dc_dim_distinct_values_table_stats select '17' as col_id, count (distinct FIN_RGN_DESC ) as distinct_values</v>
      </c>
      <c r="AN28" t="s">
        <v>7269</v>
      </c>
      <c r="AQ28" s="16" t="str">
        <f t="shared" si="6"/>
        <v>insert into table db_custscience_interns.SUMMARY_of_db_venus_dc_dim_distinct_values_table_stats select col_id, distinct_values from db_custscience_interns.col_17_db_venus_dc_dim_distinct_values_table_stats ;</v>
      </c>
      <c r="AR28" t="s">
        <v>7270</v>
      </c>
      <c r="AT28" s="212" t="s">
        <v>7271</v>
      </c>
      <c r="AU28" s="212">
        <v>4</v>
      </c>
      <c r="AV28" s="212">
        <v>23</v>
      </c>
      <c r="AX28" s="16" t="str">
        <f t="shared" si="7"/>
        <v>drop table db_custscience_interns.col_17_db_venus_dc_dim_distinct_values_table_stats;</v>
      </c>
      <c r="AY28" t="s">
        <v>7272</v>
      </c>
      <c r="BA28" s="16" t="str">
        <f t="shared" si="12"/>
        <v>create table db_custscience_interns.col_17_db_venus_dc_dim_null_value_count_table_stats (col_id int, null_value_count bigint) Row format delimited Fields terminated by '\t' Lines terminated by '\n'  Stored as textfile ;</v>
      </c>
      <c r="BB28" t="s">
        <v>7273</v>
      </c>
      <c r="BE28" s="16" t="str">
        <f t="shared" si="13"/>
        <v xml:space="preserve">insert into table db_custscience_interns.col_17_db_venus_dc_dim_null_value_count_table_stats select '17' as col_id, count (dc_key) as null_value_count where FIN_RGN_DESC  IS NULL </v>
      </c>
      <c r="BF28" t="s">
        <v>7274</v>
      </c>
      <c r="BI28" s="16" t="str">
        <f t="shared" si="14"/>
        <v>insert into table db_custscience_interns.SUMMARY_of_db_venus_dc_dim_null_value_count_table_stats select col_id, null_value_count from db_custscience_interns.col_17_db_venus_dc_dim_null_value_count_table_stats ;</v>
      </c>
      <c r="BJ28" t="s">
        <v>7275</v>
      </c>
      <c r="BL28" s="212" t="s">
        <v>5403</v>
      </c>
      <c r="BM28" s="212">
        <v>4</v>
      </c>
      <c r="BN28" s="212">
        <v>0</v>
      </c>
      <c r="BP28" s="16" t="str">
        <f t="shared" si="15"/>
        <v>drop table db_custscience_interns.col_17_db_venus_dc_dim_null_value_count_table_stats ;</v>
      </c>
      <c r="BQ28" t="s">
        <v>7276</v>
      </c>
    </row>
    <row r="29" spans="1:69">
      <c r="A29" t="s">
        <v>7277</v>
      </c>
      <c r="B29" s="16" t="str">
        <f t="shared" si="0"/>
        <v>str_sell_sq_ft      int                                     </v>
      </c>
      <c r="C29" s="20">
        <f t="shared" si="8"/>
        <v>16</v>
      </c>
      <c r="D29" s="20">
        <f t="shared" si="9"/>
        <v>18</v>
      </c>
      <c r="E29" s="20"/>
      <c r="G29" s="16" t="str">
        <f t="shared" si="1"/>
        <v>STR_SELL_SQ_FT </v>
      </c>
      <c r="H29" s="16" t="str">
        <f t="shared" si="2"/>
        <v>  int                                     </v>
      </c>
      <c r="I29" s="246">
        <v>18</v>
      </c>
      <c r="J29" s="260">
        <f t="shared" si="3"/>
        <v>0</v>
      </c>
      <c r="K29" s="260">
        <f t="shared" si="4"/>
        <v>8019</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db_custscience_interns.col_18_db_venus_dc_dim_distinct_values_table_stats (col_id int, distinct_values bigint) Row format delimited Fields terminated by '\t' Lines terminated by '\n'  Stored as textfile ;</v>
      </c>
      <c r="AJ29" t="s">
        <v>7278</v>
      </c>
      <c r="AM29" s="16" t="str">
        <f t="shared" si="11"/>
        <v>insert into table db_custscience_interns.col_18_db_venus_dc_dim_distinct_values_table_stats select '18' as col_id, count (distinct STR_SELL_SQ_FT ) as distinct_values</v>
      </c>
      <c r="AN29" t="s">
        <v>7279</v>
      </c>
      <c r="AQ29" s="16" t="str">
        <f t="shared" si="6"/>
        <v>insert into table db_custscience_interns.SUMMARY_of_db_venus_dc_dim_distinct_values_table_stats select col_id, distinct_values from db_custscience_interns.col_18_db_venus_dc_dim_distinct_values_table_stats ;</v>
      </c>
      <c r="AR29" t="s">
        <v>7280</v>
      </c>
      <c r="AT29" s="212" t="s">
        <v>7281</v>
      </c>
      <c r="AU29" s="212">
        <v>5</v>
      </c>
      <c r="AV29" s="212">
        <v>8016</v>
      </c>
      <c r="AX29" s="16" t="str">
        <f t="shared" si="7"/>
        <v>drop table db_custscience_interns.col_18_db_venus_dc_dim_distinct_values_table_stats;</v>
      </c>
      <c r="AY29" t="s">
        <v>7282</v>
      </c>
      <c r="BA29" s="16" t="str">
        <f t="shared" si="12"/>
        <v>create table db_custscience_interns.col_18_db_venus_dc_dim_null_value_count_table_stats (col_id int, null_value_count bigint) Row format delimited Fields terminated by '\t' Lines terminated by '\n'  Stored as textfile ;</v>
      </c>
      <c r="BB29" t="s">
        <v>7283</v>
      </c>
      <c r="BE29" s="16" t="str">
        <f t="shared" si="13"/>
        <v xml:space="preserve">insert into table db_custscience_interns.col_18_db_venus_dc_dim_null_value_count_table_stats select '18' as col_id, count (dc_key) as null_value_count where STR_SELL_SQ_FT  IS NULL </v>
      </c>
      <c r="BF29" t="s">
        <v>7284</v>
      </c>
      <c r="BI29" s="16" t="str">
        <f t="shared" si="14"/>
        <v>insert into table db_custscience_interns.SUMMARY_of_db_venus_dc_dim_null_value_count_table_stats select col_id, null_value_count from db_custscience_interns.col_18_db_venus_dc_dim_null_value_count_table_stats ;</v>
      </c>
      <c r="BJ29" t="s">
        <v>7285</v>
      </c>
      <c r="BL29" s="212" t="s">
        <v>5309</v>
      </c>
      <c r="BM29" s="212">
        <v>5</v>
      </c>
      <c r="BN29" s="212">
        <v>0</v>
      </c>
      <c r="BP29" s="16" t="str">
        <f t="shared" si="15"/>
        <v>drop table db_custscience_interns.col_18_db_venus_dc_dim_null_value_count_table_stats ;</v>
      </c>
      <c r="BQ29" t="s">
        <v>7286</v>
      </c>
    </row>
    <row r="30" spans="1:69">
      <c r="A30" t="s">
        <v>7287</v>
      </c>
      <c r="B30" s="16" t="str">
        <f t="shared" si="0"/>
        <v>str_ttl_sq_ft       int                                     </v>
      </c>
      <c r="C30" s="20">
        <f t="shared" si="8"/>
        <v>14</v>
      </c>
      <c r="D30" s="20">
        <f t="shared" si="9"/>
        <v>16</v>
      </c>
      <c r="E30" s="20"/>
      <c r="G30" s="16" t="str">
        <f t="shared" si="1"/>
        <v>STR_TTL_SQ_FT</v>
      </c>
      <c r="H30" s="16" t="str">
        <f t="shared" si="2"/>
        <v>    int                                     </v>
      </c>
      <c r="I30" s="246">
        <v>19</v>
      </c>
      <c r="J30" s="260">
        <f t="shared" si="3"/>
        <v>0</v>
      </c>
      <c r="K30" s="260">
        <f t="shared" si="4"/>
        <v>8019</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db_custscience_interns.col_19_db_venus_dc_dim_distinct_values_table_stats (col_id int, distinct_values bigint) Row format delimited Fields terminated by '\t' Lines terminated by '\n'  Stored as textfile ;</v>
      </c>
      <c r="AJ30" t="s">
        <v>7288</v>
      </c>
      <c r="AM30" s="16" t="str">
        <f t="shared" si="11"/>
        <v>insert into table db_custscience_interns.col_19_db_venus_dc_dim_distinct_values_table_stats select '19' as col_id, count (distinct STR_TTL_SQ_FT) as distinct_values</v>
      </c>
      <c r="AN30" t="s">
        <v>7289</v>
      </c>
      <c r="AQ30" s="16" t="str">
        <f t="shared" si="6"/>
        <v>insert into table db_custscience_interns.SUMMARY_of_db_venus_dc_dim_distinct_values_table_stats select col_id, distinct_values from db_custscience_interns.col_19_db_venus_dc_dim_distinct_values_table_stats ;</v>
      </c>
      <c r="AR30" t="s">
        <v>7290</v>
      </c>
      <c r="AT30" s="212" t="s">
        <v>7291</v>
      </c>
      <c r="AU30" s="212">
        <v>6</v>
      </c>
      <c r="AV30" s="212">
        <v>20</v>
      </c>
      <c r="AX30" s="16" t="str">
        <f t="shared" si="7"/>
        <v>drop table db_custscience_interns.col_19_db_venus_dc_dim_distinct_values_table_stats;</v>
      </c>
      <c r="AY30" t="s">
        <v>7292</v>
      </c>
      <c r="BA30" s="16" t="str">
        <f t="shared" si="12"/>
        <v>create table db_custscience_interns.col_19_db_venus_dc_dim_null_value_count_table_stats (col_id int, null_value_count bigint) Row format delimited Fields terminated by '\t' Lines terminated by '\n'  Stored as textfile ;</v>
      </c>
      <c r="BB30" t="s">
        <v>7293</v>
      </c>
      <c r="BE30" s="16" t="str">
        <f t="shared" si="13"/>
        <v xml:space="preserve">insert into table db_custscience_interns.col_19_db_venus_dc_dim_null_value_count_table_stats select '19' as col_id, count (dc_key) as null_value_count where STR_TTL_SQ_FT IS NULL </v>
      </c>
      <c r="BF30" t="s">
        <v>7294</v>
      </c>
      <c r="BI30" s="16" t="str">
        <f t="shared" si="14"/>
        <v>insert into table db_custscience_interns.SUMMARY_of_db_venus_dc_dim_null_value_count_table_stats select col_id, null_value_count from db_custscience_interns.col_19_db_venus_dc_dim_null_value_count_table_stats ;</v>
      </c>
      <c r="BJ30" t="s">
        <v>7295</v>
      </c>
      <c r="BL30" s="212" t="s">
        <v>5060</v>
      </c>
      <c r="BM30" s="212">
        <v>6</v>
      </c>
      <c r="BN30" s="212">
        <v>0</v>
      </c>
      <c r="BP30" s="16" t="str">
        <f t="shared" si="15"/>
        <v>drop table db_custscience_interns.col_19_db_venus_dc_dim_null_value_count_table_stats ;</v>
      </c>
      <c r="BQ30" t="s">
        <v>7296</v>
      </c>
    </row>
    <row r="31" spans="1:69">
      <c r="A31" t="s">
        <v>7297</v>
      </c>
      <c r="B31" s="16" t="str">
        <f t="shared" si="0"/>
        <v>open_weeks          int                                     </v>
      </c>
      <c r="C31" s="20">
        <f t="shared" si="8"/>
        <v>12</v>
      </c>
      <c r="D31" s="20">
        <f t="shared" si="9"/>
        <v>14</v>
      </c>
      <c r="E31" s="20"/>
      <c r="G31" s="16" t="str">
        <f t="shared" si="1"/>
        <v>OPEN_WEEKS </v>
      </c>
      <c r="H31" s="16" t="str">
        <f t="shared" si="2"/>
        <v>      int                                     </v>
      </c>
      <c r="I31" s="246">
        <v>20</v>
      </c>
      <c r="J31" s="260">
        <f t="shared" si="3"/>
        <v>0</v>
      </c>
      <c r="K31" s="260">
        <f t="shared" si="4"/>
        <v>8019</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db_custscience_interns.col_20_db_venus_dc_dim_distinct_values_table_stats (col_id int, distinct_values bigint) Row format delimited Fields terminated by '\t' Lines terminated by '\n'  Stored as textfile ;</v>
      </c>
      <c r="AJ31" t="s">
        <v>7298</v>
      </c>
      <c r="AM31" s="16" t="str">
        <f t="shared" si="11"/>
        <v>insert into table db_custscience_interns.col_20_db_venus_dc_dim_distinct_values_table_stats select '20' as col_id, count (distinct OPEN_WEEKS ) as distinct_values</v>
      </c>
      <c r="AN31" t="s">
        <v>7299</v>
      </c>
      <c r="AQ31" s="16" t="str">
        <f t="shared" si="6"/>
        <v>insert into table db_custscience_interns.SUMMARY_of_db_venus_dc_dim_distinct_values_table_stats select col_id, distinct_values from db_custscience_interns.col_20_db_venus_dc_dim_distinct_values_table_stats ;</v>
      </c>
      <c r="AR31" t="s">
        <v>7300</v>
      </c>
      <c r="AT31" s="212" t="s">
        <v>5173</v>
      </c>
      <c r="AU31" s="212">
        <v>7</v>
      </c>
      <c r="AV31" s="212">
        <v>4</v>
      </c>
      <c r="AX31" s="16" t="str">
        <f t="shared" si="7"/>
        <v>drop table db_custscience_interns.col_20_db_venus_dc_dim_distinct_values_table_stats;</v>
      </c>
      <c r="AY31" t="s">
        <v>7301</v>
      </c>
      <c r="BA31" s="16" t="str">
        <f t="shared" si="12"/>
        <v>create table db_custscience_interns.col_20_db_venus_dc_dim_null_value_count_table_stats (col_id int, null_value_count bigint) Row format delimited Fields terminated by '\t' Lines terminated by '\n'  Stored as textfile ;</v>
      </c>
      <c r="BB31" t="s">
        <v>7302</v>
      </c>
      <c r="BE31" s="16" t="str">
        <f t="shared" si="13"/>
        <v xml:space="preserve">insert into table db_custscience_interns.col_20_db_venus_dc_dim_null_value_count_table_stats select '20' as col_id, count (dc_key) as null_value_count where OPEN_WEEKS  IS NULL </v>
      </c>
      <c r="BF31" t="s">
        <v>7303</v>
      </c>
      <c r="BI31" s="16" t="str">
        <f t="shared" si="14"/>
        <v>insert into table db_custscience_interns.SUMMARY_of_db_venus_dc_dim_null_value_count_table_stats select col_id, null_value_count from db_custscience_interns.col_20_db_venus_dc_dim_null_value_count_table_stats ;</v>
      </c>
      <c r="BJ31" t="s">
        <v>7304</v>
      </c>
      <c r="BL31" s="212" t="s">
        <v>5331</v>
      </c>
      <c r="BM31" s="212">
        <v>7</v>
      </c>
      <c r="BN31" s="212">
        <v>0</v>
      </c>
      <c r="BP31" s="16" t="str">
        <f t="shared" si="15"/>
        <v>drop table db_custscience_interns.col_20_db_venus_dc_dim_null_value_count_table_stats ;</v>
      </c>
      <c r="BQ31" t="s">
        <v>7305</v>
      </c>
    </row>
    <row r="32" spans="1:69">
      <c r="A32" t="s">
        <v>7306</v>
      </c>
      <c r="B32" s="16" t="str">
        <f t="shared" si="0"/>
        <v>popup_dc_ind        string                                  </v>
      </c>
      <c r="C32" s="20">
        <f t="shared" si="8"/>
        <v>14</v>
      </c>
      <c r="D32" s="20">
        <f t="shared" si="9"/>
        <v>16</v>
      </c>
      <c r="E32" s="20"/>
      <c r="G32" s="16" t="str">
        <f t="shared" si="1"/>
        <v>POPUP_DC_IND </v>
      </c>
      <c r="H32" s="16" t="str">
        <f t="shared" si="2"/>
        <v>    string                                  </v>
      </c>
      <c r="I32" s="246">
        <v>21</v>
      </c>
      <c r="J32" s="260">
        <f t="shared" si="3"/>
        <v>2</v>
      </c>
      <c r="K32" s="260">
        <f t="shared" si="4"/>
        <v>0</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db_custscience_interns.col_21_db_venus_dc_dim_distinct_values_table_stats (col_id int, distinct_values bigint) Row format delimited Fields terminated by '\t' Lines terminated by '\n'  Stored as textfile ;</v>
      </c>
      <c r="AJ32" t="s">
        <v>7307</v>
      </c>
      <c r="AM32" s="16" t="str">
        <f t="shared" si="11"/>
        <v>insert into table db_custscience_interns.col_21_db_venus_dc_dim_distinct_values_table_stats select '21' as col_id, count (distinct POPUP_DC_IND ) as distinct_values</v>
      </c>
      <c r="AN32" t="s">
        <v>7308</v>
      </c>
      <c r="AQ32" s="16" t="str">
        <f t="shared" si="6"/>
        <v>insert into table db_custscience_interns.SUMMARY_of_db_venus_dc_dim_distinct_values_table_stats select col_id, distinct_values from db_custscience_interns.col_21_db_venus_dc_dim_distinct_values_table_stats ;</v>
      </c>
      <c r="AR32" t="s">
        <v>7309</v>
      </c>
      <c r="AT32" s="212" t="s">
        <v>6013</v>
      </c>
      <c r="AU32" s="212">
        <v>8</v>
      </c>
      <c r="AV32" s="212">
        <v>3</v>
      </c>
      <c r="AX32" s="16" t="str">
        <f t="shared" si="7"/>
        <v>drop table db_custscience_interns.col_21_db_venus_dc_dim_distinct_values_table_stats;</v>
      </c>
      <c r="AY32" t="s">
        <v>7310</v>
      </c>
      <c r="BA32" s="16" t="str">
        <f t="shared" si="12"/>
        <v>create table db_custscience_interns.col_21_db_venus_dc_dim_null_value_count_table_stats (col_id int, null_value_count bigint) Row format delimited Fields terminated by '\t' Lines terminated by '\n'  Stored as textfile ;</v>
      </c>
      <c r="BB32" t="s">
        <v>7311</v>
      </c>
      <c r="BE32" s="16" t="str">
        <f t="shared" si="13"/>
        <v xml:space="preserve">insert into table db_custscience_interns.col_21_db_venus_dc_dim_null_value_count_table_stats select '21' as col_id, count (dc_key) as null_value_count where POPUP_DC_IND  IS NULL </v>
      </c>
      <c r="BF32" t="s">
        <v>7312</v>
      </c>
      <c r="BI32" s="16" t="str">
        <f t="shared" si="14"/>
        <v>insert into table db_custscience_interns.SUMMARY_of_db_venus_dc_dim_null_value_count_table_stats select col_id, null_value_count from db_custscience_interns.col_21_db_venus_dc_dim_null_value_count_table_stats ;</v>
      </c>
      <c r="BJ32" t="s">
        <v>7313</v>
      </c>
      <c r="BL32" s="212" t="s">
        <v>5341</v>
      </c>
      <c r="BM32" s="212">
        <v>8</v>
      </c>
      <c r="BN32" s="212">
        <v>0</v>
      </c>
      <c r="BP32" s="16" t="str">
        <f t="shared" si="15"/>
        <v>drop table db_custscience_interns.col_21_db_venus_dc_dim_null_value_count_table_stats ;</v>
      </c>
      <c r="BQ32" t="s">
        <v>7314</v>
      </c>
    </row>
    <row r="33" spans="1:69">
      <c r="A33" t="s">
        <v>5188</v>
      </c>
      <c r="B33" s="16" t="str">
        <f t="shared" si="0"/>
        <v>crt_tmst            string                                  </v>
      </c>
      <c r="C33" s="20">
        <f t="shared" si="8"/>
        <v>10</v>
      </c>
      <c r="D33" s="20">
        <f t="shared" si="9"/>
        <v>12</v>
      </c>
      <c r="E33" s="20"/>
      <c r="G33" s="16" t="str">
        <f t="shared" si="1"/>
        <v>CRT_TMST </v>
      </c>
      <c r="H33" s="16" t="str">
        <f t="shared" si="2"/>
        <v>        string                                  </v>
      </c>
      <c r="I33" s="246">
        <v>22</v>
      </c>
      <c r="J33" s="260">
        <f t="shared" si="3"/>
        <v>2</v>
      </c>
      <c r="K33" s="260">
        <f t="shared" si="4"/>
        <v>0</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db_custscience_interns.col_22_db_venus_dc_dim_distinct_values_table_stats (col_id int, distinct_values bigint) Row format delimited Fields terminated by '\t' Lines terminated by '\n'  Stored as textfile ;</v>
      </c>
      <c r="AJ33" t="s">
        <v>7315</v>
      </c>
      <c r="AM33" s="16" t="str">
        <f t="shared" si="11"/>
        <v>insert into table db_custscience_interns.col_22_db_venus_dc_dim_distinct_values_table_stats select '22' as col_id, count (distinct CRT_TMST ) as distinct_values</v>
      </c>
      <c r="AN33" t="s">
        <v>7316</v>
      </c>
      <c r="AQ33" s="16" t="str">
        <f t="shared" si="6"/>
        <v>insert into table db_custscience_interns.SUMMARY_of_db_venus_dc_dim_distinct_values_table_stats select col_id, distinct_values from db_custscience_interns.col_22_db_venus_dc_dim_distinct_values_table_stats ;</v>
      </c>
      <c r="AR33" t="s">
        <v>7317</v>
      </c>
      <c r="AT33" s="212" t="s">
        <v>7318</v>
      </c>
      <c r="AU33" s="212">
        <v>9</v>
      </c>
      <c r="AV33" s="212">
        <v>8</v>
      </c>
      <c r="AX33" s="16" t="str">
        <f t="shared" si="7"/>
        <v>drop table db_custscience_interns.col_22_db_venus_dc_dim_distinct_values_table_stats;</v>
      </c>
      <c r="AY33" t="s">
        <v>7319</v>
      </c>
      <c r="BA33" s="16" t="str">
        <f t="shared" si="12"/>
        <v>create table db_custscience_interns.col_22_db_venus_dc_dim_null_value_count_table_stats (col_id int, null_value_count bigint) Row format delimited Fields terminated by '\t' Lines terminated by '\n'  Stored as textfile ;</v>
      </c>
      <c r="BB33" t="s">
        <v>7320</v>
      </c>
      <c r="BE33" s="16" t="str">
        <f t="shared" si="13"/>
        <v xml:space="preserve">insert into table db_custscience_interns.col_22_db_venus_dc_dim_null_value_count_table_stats select '22' as col_id, count (dc_key) as null_value_count where CRT_TMST  IS NULL </v>
      </c>
      <c r="BF33" t="s">
        <v>7321</v>
      </c>
      <c r="BI33" s="16" t="str">
        <f t="shared" si="14"/>
        <v>insert into table db_custscience_interns.SUMMARY_of_db_venus_dc_dim_null_value_count_table_stats select col_id, null_value_count from db_custscience_interns.col_22_db_venus_dc_dim_null_value_count_table_stats ;</v>
      </c>
      <c r="BJ33" t="s">
        <v>7322</v>
      </c>
      <c r="BL33" s="212" t="s">
        <v>5351</v>
      </c>
      <c r="BM33" s="212">
        <v>9</v>
      </c>
      <c r="BN33" s="212">
        <v>0</v>
      </c>
      <c r="BP33" s="16" t="str">
        <f t="shared" si="15"/>
        <v>drop table db_custscience_interns.col_22_db_venus_dc_dim_null_value_count_table_stats ;</v>
      </c>
      <c r="BQ33" t="s">
        <v>7323</v>
      </c>
    </row>
    <row r="34" spans="1:69">
      <c r="A34" t="s">
        <v>5641</v>
      </c>
      <c r="B34" s="16" t="str">
        <f t="shared" si="0"/>
        <v>updt_tmst           string     </v>
      </c>
      <c r="C34" s="20">
        <f t="shared" si="8"/>
        <v>10</v>
      </c>
      <c r="D34" s="20">
        <f t="shared" si="9"/>
        <v>12</v>
      </c>
      <c r="E34" s="20"/>
      <c r="G34" s="16" t="str">
        <f t="shared" si="1"/>
        <v>UPDT_TMST</v>
      </c>
      <c r="H34" s="16" t="str">
        <f t="shared" si="2"/>
        <v>        string     </v>
      </c>
      <c r="I34" s="246">
        <v>23</v>
      </c>
      <c r="J34" s="260">
        <f t="shared" si="3"/>
        <v>2</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db_custscience_interns.col_23_db_venus_dc_dim_distinct_values_table_stats (col_id int, distinct_values bigint) Row format delimited Fields terminated by '\t' Lines terminated by '\n'  Stored as textfile ;</v>
      </c>
      <c r="AJ34" t="s">
        <v>7324</v>
      </c>
      <c r="AM34" s="16" t="str">
        <f t="shared" si="11"/>
        <v>insert into table db_custscience_interns.col_23_db_venus_dc_dim_distinct_values_table_stats select '23' as col_id, count (distinct UPDT_TMST) as distinct_values</v>
      </c>
      <c r="AN34" t="s">
        <v>7325</v>
      </c>
      <c r="AQ34" s="16" t="str">
        <f t="shared" si="6"/>
        <v>insert into table db_custscience_interns.SUMMARY_of_db_venus_dc_dim_distinct_values_table_stats select col_id, distinct_values from db_custscience_interns.col_23_db_venus_dc_dim_distinct_values_table_stats ;</v>
      </c>
      <c r="AR34" t="s">
        <v>7326</v>
      </c>
      <c r="AT34" s="212" t="s">
        <v>7327</v>
      </c>
      <c r="AU34" s="212">
        <v>10</v>
      </c>
      <c r="AV34" s="212">
        <v>12</v>
      </c>
      <c r="AX34" s="16" t="str">
        <f t="shared" si="7"/>
        <v>drop table db_custscience_interns.col_23_db_venus_dc_dim_distinct_values_table_stats;</v>
      </c>
      <c r="AY34" t="s">
        <v>7328</v>
      </c>
      <c r="BA34" s="16" t="str">
        <f t="shared" si="12"/>
        <v>create table db_custscience_interns.col_23_db_venus_dc_dim_null_value_count_table_stats (col_id int, null_value_count bigint) Row format delimited Fields terminated by '\t' Lines terminated by '\n'  Stored as textfile ;</v>
      </c>
      <c r="BB34" t="s">
        <v>7329</v>
      </c>
      <c r="BE34" s="16" t="str">
        <f t="shared" si="13"/>
        <v xml:space="preserve">insert into table db_custscience_interns.col_23_db_venus_dc_dim_null_value_count_table_stats select '23' as col_id, count (dc_key) as null_value_count where UPDT_TMST IS NULL </v>
      </c>
      <c r="BF34" t="s">
        <v>7330</v>
      </c>
      <c r="BI34" s="16" t="str">
        <f t="shared" si="14"/>
        <v>insert into table db_custscience_interns.SUMMARY_of_db_venus_dc_dim_null_value_count_table_stats select col_id, null_value_count from db_custscience_interns.col_23_db_venus_dc_dim_null_value_count_table_stats ;</v>
      </c>
      <c r="BJ34" t="s">
        <v>7331</v>
      </c>
      <c r="BL34" s="212" t="s">
        <v>5362</v>
      </c>
      <c r="BM34" s="212">
        <v>10</v>
      </c>
      <c r="BN34" s="212">
        <v>0</v>
      </c>
      <c r="BP34" s="16" t="str">
        <f t="shared" si="15"/>
        <v>drop table db_custscience_interns.col_23_db_venus_dc_dim_null_value_count_table_stats ;</v>
      </c>
      <c r="BQ34" t="s">
        <v>7332</v>
      </c>
    </row>
    <row r="35" spans="1:69">
      <c r="J35" s="268"/>
      <c r="K35" s="268"/>
      <c r="AN35" t="s">
        <v>4089</v>
      </c>
      <c r="BF35" t="s">
        <v>4089</v>
      </c>
    </row>
    <row r="36" spans="1:69" ht="409.5">
      <c r="A36" s="262" t="s">
        <v>7333</v>
      </c>
      <c r="J36" s="268"/>
      <c r="K36" s="268"/>
    </row>
    <row r="37" spans="1:69">
      <c r="A37" s="263" t="s">
        <v>7334</v>
      </c>
    </row>
  </sheetData>
  <mergeCells count="5">
    <mergeCell ref="G1:J1"/>
    <mergeCell ref="H3:L3"/>
    <mergeCell ref="H4:L4"/>
    <mergeCell ref="H5:L5"/>
    <mergeCell ref="H6:L6"/>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70"/>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FIN_LOC_DIM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db_venus.fin_loc_dim acquisition_date = "22-APR-17" limit 10000;'&gt;db_venus.fin_loc_dim_10k_sample.txt;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7335</v>
      </c>
    </row>
    <row r="5" spans="1:73">
      <c r="B5" s="9"/>
      <c r="G5" s="3" t="s">
        <v>89</v>
      </c>
      <c r="H5" s="474" t="str">
        <f>RIGHT(H6,(LEN(H6)-(FIND(".",H6))))</f>
        <v>fin_loc_dim</v>
      </c>
      <c r="I5" s="474" t="e">
        <f>RIGHT(I6,(LEN(I6)-(FIND(".",I6))))</f>
        <v>#VALUE!</v>
      </c>
      <c r="J5" s="474" t="e">
        <f>RIGHT(J6,(LEN(J6)-(FIND(".",J6))))</f>
        <v>#VALUE!</v>
      </c>
      <c r="K5" s="474"/>
      <c r="L5" s="474" t="e">
        <f>RIGHT(L6,(LEN(L6)-(FIND(".",L6))))</f>
        <v>#VALUE!</v>
      </c>
      <c r="M5" s="219"/>
      <c r="AM5" s="60"/>
      <c r="BE5" s="60"/>
    </row>
    <row r="6" spans="1:73">
      <c r="G6" s="3" t="s">
        <v>90</v>
      </c>
      <c r="H6" s="476" t="s">
        <v>4475</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db_custscience_interns.SUMMARY_of_db_venus_fin_loc_dim_distinct_values_table_stats;</v>
      </c>
      <c r="BL8" s="209" t="str">
        <f>"select * from db_custscience_interns.SUMMARY_of_"&amp;$H$4&amp;"_"&amp;$H$5&amp;"_null_value_count_table_stats ;"</f>
        <v>select * from db_custscience_interns.SUMMARY_of_db_venus_fin_loc_dim_null_value_count_table_stats ;</v>
      </c>
    </row>
    <row r="9" spans="1:73">
      <c r="A9" t="s">
        <v>7336</v>
      </c>
      <c r="G9" s="15" t="s">
        <v>93</v>
      </c>
      <c r="H9" s="16"/>
      <c r="I9" s="16"/>
      <c r="J9" s="4"/>
      <c r="K9" s="4"/>
      <c r="AT9" t="s">
        <v>7337</v>
      </c>
      <c r="BL9" t="s">
        <v>7338</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db_venus.fin_loc_dim</v>
      </c>
      <c r="AN11" s="205" t="s">
        <v>7339</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db_custscience_interns.SUMMARY_of_db_venus_fin_loc_dim_distinct_values_table_stats (col_id int, distinct_values bigint) Row format delimited Fields terminated by '\t' Lines terminated by '\n'  Stored as textfile ;</v>
      </c>
      <c r="AR11" s="205" t="s">
        <v>7340</v>
      </c>
      <c r="BE11" s="209" t="str">
        <f>"from "&amp;$H$6</f>
        <v>from db_venus.fin_loc_dim</v>
      </c>
      <c r="BF11" s="32" t="s">
        <v>7339</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db_custscience_interns.SUMMARY_of_db_venus_fin_loc_dim_null_value_count_table_stats (col_id int, null_value_count bigint) Row format delimited Fields terminated by '\t' Lines terminated by '\n'  Stored as textfile ;</v>
      </c>
      <c r="BJ11" s="32" t="s">
        <v>7341</v>
      </c>
      <c r="BL11" s="212" t="s">
        <v>2</v>
      </c>
    </row>
    <row r="12" spans="1:73">
      <c r="A12" t="s">
        <v>7342</v>
      </c>
      <c r="B12" s="16" t="str">
        <f t="shared" ref="B12:B50" si="0">TRIM(A12)</f>
        <v>fin_loc_key         int                                     </v>
      </c>
      <c r="C12" s="20">
        <f>SEARCH(" ",B12)</f>
        <v>12</v>
      </c>
      <c r="D12" s="20">
        <f>IFERROR(SEARCH(" ",B12,C12+1),0)</f>
        <v>14</v>
      </c>
      <c r="E12" s="20">
        <f>LEN(B12)</f>
        <v>60</v>
      </c>
      <c r="F12" s="20"/>
      <c r="G12" s="16" t="str">
        <f t="shared" ref="G12:G50" si="1">UPPER(LEFT(B12,C12-1))</f>
        <v>FIN_LOC_KEY</v>
      </c>
      <c r="H12" s="16" t="str">
        <f t="shared" ref="H12:H50" si="2">TRIM(RIGHT(A12,LEN(A12) - (C12+1)))</f>
        <v>      int                                     </v>
      </c>
      <c r="I12" s="246">
        <v>1</v>
      </c>
      <c r="J12" s="260">
        <f t="shared" ref="J12:J50" si="3">VLOOKUP($I12,$AU:$AV,2,FALSE)</f>
        <v>8059</v>
      </c>
      <c r="K12" s="260">
        <f t="shared" ref="K12:K50"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50" si="5">"create table db_custscience_interns."&amp;$AH12&amp;"_"&amp;$H$4&amp;"_"&amp;$H$5&amp;"_distinct_values_table_stats (col_id int, distinct_values bigint) Row format delimited Fields terminated by '\t' Lines terminated by '\n'  Stored as textfile ;"</f>
        <v>create table db_custscience_interns.col_1_db_venus_fin_loc_dim_distinct_values_table_stats (col_id int, distinct_values bigint) Row format delimited Fields terminated by '\t' Lines terminated by '\n'  Stored as textfile ;</v>
      </c>
      <c r="AJ12" t="s">
        <v>7343</v>
      </c>
      <c r="AM12" s="16" t="str">
        <f>"insert into table "&amp;"db_custscience_interns."&amp;$AH12&amp;"_"&amp;$H$4&amp;"_"&amp;$H$5&amp;"_distinct_values_table_stats select "&amp;"'"&amp;$I12&amp;"'"&amp;" as col_id, count (distinct "&amp;$G12&amp;") as distinct_values"</f>
        <v>insert into table db_custscience_interns.col_1_db_venus_fin_loc_dim_distinct_values_table_stats select '1' as col_id, count (distinct FIN_LOC_KEY) as distinct_values</v>
      </c>
      <c r="AN12" t="s">
        <v>7344</v>
      </c>
      <c r="AQ12" s="16" t="str">
        <f t="shared" ref="AQ12:AQ50"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db_custscience_interns.SUMMARY_of_db_venus_fin_loc_dim_distinct_values_table_stats select col_id, distinct_values from db_custscience_interns.col_1_db_venus_fin_loc_dim_distinct_values_table_stats ;</v>
      </c>
      <c r="AR12" t="s">
        <v>7345</v>
      </c>
      <c r="AT12" s="212" t="s">
        <v>7346</v>
      </c>
      <c r="AU12" s="212">
        <v>1</v>
      </c>
      <c r="AV12" s="212">
        <v>8059</v>
      </c>
      <c r="AX12" s="16" t="str">
        <f t="shared" ref="AX12:AX50" si="7">"drop table db_custscience_interns."&amp;$AH12&amp;"_"&amp;$H$4&amp;"_"&amp;$H$5&amp;"_distinct_values_table_stats;"</f>
        <v>drop table db_custscience_interns.col_1_db_venus_fin_loc_dim_distinct_values_table_stats;</v>
      </c>
      <c r="AY12" t="s">
        <v>7347</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db_custscience_interns.col_1_db_venus_fin_loc_dim_null_value_count_table_stats (col_id int, null_value_count bigint) Row format delimited Fields terminated by '\t' Lines terminated by '\n'  Stored as textfile ;</v>
      </c>
      <c r="BB12" t="s">
        <v>7348</v>
      </c>
      <c r="BE12" s="16" t="str">
        <f>"insert into table "&amp;"db_custscience_interns."&amp;$AH12&amp;"_"&amp;$H$4&amp;"_"&amp;$H$5&amp;"_null_value_count_table_stats select "&amp;"'"&amp;$I12&amp;"'"&amp;" as col_id, count (fin_loc_key) as null_value_count where "&amp;$G12&amp;" IS NULL "</f>
        <v xml:space="preserve">insert into table db_custscience_interns.col_1_db_venus_fin_loc_dim_null_value_count_table_stats select '1' as col_id, count (fin_loc_key) as null_value_count where FIN_LOC_KEY IS NULL </v>
      </c>
      <c r="BF12" t="s">
        <v>7349</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db_custscience_interns.SUMMARY_of_db_venus_fin_loc_dim_null_value_count_table_stats select col_id, null_value_count from db_custscience_interns.col_1_db_venus_fin_loc_dim_null_value_count_table_stats ;</v>
      </c>
      <c r="BJ12" t="s">
        <v>7350</v>
      </c>
      <c r="BL12" s="212" t="s">
        <v>5214</v>
      </c>
      <c r="BM12" s="212">
        <v>1</v>
      </c>
      <c r="BN12" s="212">
        <v>0</v>
      </c>
      <c r="BP12" s="16" t="str">
        <f>"drop table db_custscience_interns."&amp;$AH12&amp;"_"&amp;$H$4&amp;"_"&amp;$H$5&amp;"_null_value_count_table_stats ;"</f>
        <v>drop table db_custscience_interns.col_1_db_venus_fin_loc_dim_null_value_count_table_stats ;</v>
      </c>
      <c r="BQ12" t="s">
        <v>7351</v>
      </c>
    </row>
    <row r="13" spans="1:73">
      <c r="A13" t="s">
        <v>7352</v>
      </c>
      <c r="B13" s="16" t="str">
        <f t="shared" si="0"/>
        <v>fin_corp_desc       string                                  </v>
      </c>
      <c r="C13" s="20">
        <f t="shared" ref="C13:C50" si="8">SEARCH(" ",B13)</f>
        <v>14</v>
      </c>
      <c r="D13" s="20">
        <f t="shared" ref="D13:D50" si="9">IFERROR(SEARCH(" ",B13,C13+1),0)</f>
        <v>16</v>
      </c>
      <c r="E13" s="20"/>
      <c r="F13" s="20"/>
      <c r="G13" s="16" t="str">
        <f t="shared" si="1"/>
        <v>FIN_CORP_DESC</v>
      </c>
      <c r="H13" s="16" t="str">
        <f t="shared" si="2"/>
        <v>    string                                  </v>
      </c>
      <c r="I13" s="246">
        <v>2</v>
      </c>
      <c r="J13" s="260">
        <f t="shared" si="3"/>
        <v>4</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50" si="10">"col_"&amp;I13</f>
        <v>col_2</v>
      </c>
      <c r="AI13" s="196" t="str">
        <f t="shared" si="5"/>
        <v>create table db_custscience_interns.col_2_db_venus_fin_loc_dim_distinct_values_table_stats (col_id int, distinct_values bigint) Row format delimited Fields terminated by '\t' Lines terminated by '\n'  Stored as textfile ;</v>
      </c>
      <c r="AJ13" t="s">
        <v>7353</v>
      </c>
      <c r="AM13" s="16" t="str">
        <f t="shared" ref="AM13:AM50" si="11">"insert into table "&amp;"db_custscience_interns."&amp;$AH13&amp;"_"&amp;$H$4&amp;"_"&amp;$H$5&amp;"_distinct_values_table_stats select "&amp;"'"&amp;$I13&amp;"'"&amp;" as col_id, count (distinct "&amp;$G13&amp;") as distinct_values"</f>
        <v>insert into table db_custscience_interns.col_2_db_venus_fin_loc_dim_distinct_values_table_stats select '2' as col_id, count (distinct FIN_CORP_DESC) as distinct_values</v>
      </c>
      <c r="AN13" t="s">
        <v>7354</v>
      </c>
      <c r="AQ13" s="16" t="str">
        <f t="shared" si="6"/>
        <v>insert into table db_custscience_interns.SUMMARY_of_db_venus_fin_loc_dim_distinct_values_table_stats select col_id, distinct_values from db_custscience_interns.col_2_db_venus_fin_loc_dim_distinct_values_table_stats ;</v>
      </c>
      <c r="AR13" t="s">
        <v>7355</v>
      </c>
      <c r="AT13" s="212" t="s">
        <v>5374</v>
      </c>
      <c r="AU13" s="212">
        <v>2</v>
      </c>
      <c r="AV13" s="212">
        <v>4</v>
      </c>
      <c r="AX13" s="16" t="str">
        <f t="shared" si="7"/>
        <v>drop table db_custscience_interns.col_2_db_venus_fin_loc_dim_distinct_values_table_stats;</v>
      </c>
      <c r="AY13" t="s">
        <v>7356</v>
      </c>
      <c r="BA13" s="16" t="str">
        <f t="shared" ref="BA13:BA50" si="12">"create table db_custscience_interns."&amp;$AH13&amp;"_"&amp;$H$4&amp;"_"&amp;$H$5&amp;"_null_value_count_table_stats (col_id int, null_value_count bigint) Row format delimited Fields terminated by '\t' Lines terminated by '\n'  Stored as textfile ;"</f>
        <v>create table db_custscience_interns.col_2_db_venus_fin_loc_dim_null_value_count_table_stats (col_id int, null_value_count bigint) Row format delimited Fields terminated by '\t' Lines terminated by '\n'  Stored as textfile ;</v>
      </c>
      <c r="BB13" t="s">
        <v>7357</v>
      </c>
      <c r="BE13" s="16" t="str">
        <f t="shared" ref="BE13:BE50" si="13">"insert into table "&amp;"db_custscience_interns."&amp;$AH13&amp;"_"&amp;$H$4&amp;"_"&amp;$H$5&amp;"_null_value_count_table_stats select "&amp;"'"&amp;$I13&amp;"'"&amp;" as col_id, count (fin_loc_key) as null_value_count where "&amp;$G13&amp;" IS NULL "</f>
        <v xml:space="preserve">insert into table db_custscience_interns.col_2_db_venus_fin_loc_dim_null_value_count_table_stats select '2' as col_id, count (fin_loc_key) as null_value_count where FIN_CORP_DESC IS NULL </v>
      </c>
      <c r="BF13" t="s">
        <v>7358</v>
      </c>
      <c r="BI13" s="16" t="str">
        <f t="shared" ref="BI13:BI50"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db_custscience_interns.SUMMARY_of_db_venus_fin_loc_dim_null_value_count_table_stats select col_id, null_value_count from db_custscience_interns.col_2_db_venus_fin_loc_dim_null_value_count_table_stats ;</v>
      </c>
      <c r="BJ13" t="s">
        <v>7359</v>
      </c>
      <c r="BL13" s="212" t="s">
        <v>5225</v>
      </c>
      <c r="BM13" s="212">
        <v>2</v>
      </c>
      <c r="BN13" s="212">
        <v>0</v>
      </c>
      <c r="BP13" s="16" t="str">
        <f t="shared" ref="BP13:BP50" si="15">"drop table db_custscience_interns."&amp;$AH13&amp;"_"&amp;$H$4&amp;"_"&amp;$H$5&amp;"_null_value_count_table_stats ;"</f>
        <v>drop table db_custscience_interns.col_2_db_venus_fin_loc_dim_null_value_count_table_stats ;</v>
      </c>
      <c r="BQ13" t="s">
        <v>7360</v>
      </c>
    </row>
    <row r="14" spans="1:73">
      <c r="A14" t="s">
        <v>7361</v>
      </c>
      <c r="B14" s="16" t="str">
        <f t="shared" si="0"/>
        <v>fin_mkt_desc        string                                  </v>
      </c>
      <c r="C14" s="20">
        <f t="shared" si="8"/>
        <v>14</v>
      </c>
      <c r="D14" s="20">
        <f t="shared" si="9"/>
        <v>16</v>
      </c>
      <c r="E14" s="20"/>
      <c r="F14" s="20"/>
      <c r="G14" s="16" t="str">
        <f t="shared" si="1"/>
        <v>FIN_MKT_DESC </v>
      </c>
      <c r="H14" s="16" t="str">
        <f t="shared" si="2"/>
        <v>    string                                  </v>
      </c>
      <c r="I14" s="246">
        <v>3</v>
      </c>
      <c r="J14" s="260">
        <f t="shared" si="3"/>
        <v>18</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db_custscience_interns.col_3_db_venus_fin_loc_dim_distinct_values_table_stats (col_id int, distinct_values bigint) Row format delimited Fields terminated by '\t' Lines terminated by '\n'  Stored as textfile ;</v>
      </c>
      <c r="AJ14" t="s">
        <v>7362</v>
      </c>
      <c r="AM14" s="16" t="str">
        <f t="shared" si="11"/>
        <v>insert into table db_custscience_interns.col_3_db_venus_fin_loc_dim_distinct_values_table_stats select '3' as col_id, count (distinct FIN_MKT_DESC ) as distinct_values</v>
      </c>
      <c r="AN14" t="s">
        <v>7363</v>
      </c>
      <c r="AQ14" s="16" t="str">
        <f t="shared" si="6"/>
        <v>insert into table db_custscience_interns.SUMMARY_of_db_venus_fin_loc_dim_distinct_values_table_stats select col_id, distinct_values from db_custscience_interns.col_3_db_venus_fin_loc_dim_distinct_values_table_stats ;</v>
      </c>
      <c r="AR14" t="s">
        <v>7364</v>
      </c>
      <c r="AT14" s="212" t="s">
        <v>5231</v>
      </c>
      <c r="AU14" s="212">
        <v>11</v>
      </c>
      <c r="AV14" s="212">
        <v>5</v>
      </c>
      <c r="AX14" s="16" t="str">
        <f t="shared" si="7"/>
        <v>drop table db_custscience_interns.col_3_db_venus_fin_loc_dim_distinct_values_table_stats;</v>
      </c>
      <c r="AY14" t="s">
        <v>7365</v>
      </c>
      <c r="BA14" s="16" t="str">
        <f t="shared" si="12"/>
        <v>create table db_custscience_interns.col_3_db_venus_fin_loc_dim_null_value_count_table_stats (col_id int, null_value_count bigint) Row format delimited Fields terminated by '\t' Lines terminated by '\n'  Stored as textfile ;</v>
      </c>
      <c r="BB14" t="s">
        <v>7366</v>
      </c>
      <c r="BE14" s="16" t="str">
        <f t="shared" si="13"/>
        <v xml:space="preserve">insert into table db_custscience_interns.col_3_db_venus_fin_loc_dim_null_value_count_table_stats select '3' as col_id, count (fin_loc_key) as null_value_count where FIN_MKT_DESC  IS NULL </v>
      </c>
      <c r="BF14" t="s">
        <v>7367</v>
      </c>
      <c r="BI14" s="16" t="str">
        <f t="shared" si="14"/>
        <v>insert into table db_custscience_interns.SUMMARY_of_db_venus_fin_loc_dim_null_value_count_table_stats select col_id, null_value_count from db_custscience_interns.col_3_db_venus_fin_loc_dim_null_value_count_table_stats ;</v>
      </c>
      <c r="BJ14" t="s">
        <v>7368</v>
      </c>
      <c r="BL14" s="212" t="s">
        <v>5236</v>
      </c>
      <c r="BM14" s="212">
        <v>11</v>
      </c>
      <c r="BN14" s="212">
        <v>0</v>
      </c>
      <c r="BP14" s="16" t="str">
        <f t="shared" si="15"/>
        <v>drop table db_custscience_interns.col_3_db_venus_fin_loc_dim_null_value_count_table_stats ;</v>
      </c>
      <c r="BQ14" t="s">
        <v>7369</v>
      </c>
    </row>
    <row r="15" spans="1:73">
      <c r="A15" t="s">
        <v>7370</v>
      </c>
      <c r="B15" s="16" t="str">
        <f t="shared" si="0"/>
        <v>fin_ctry_desc       string                                  </v>
      </c>
      <c r="C15" s="20">
        <f t="shared" si="8"/>
        <v>14</v>
      </c>
      <c r="D15" s="20">
        <f t="shared" si="9"/>
        <v>16</v>
      </c>
      <c r="E15" s="20"/>
      <c r="F15" s="20"/>
      <c r="G15" s="16" t="str">
        <f t="shared" si="1"/>
        <v>FIN_CTRY_DESC</v>
      </c>
      <c r="H15" s="16" t="str">
        <f t="shared" si="2"/>
        <v>    string                                  </v>
      </c>
      <c r="I15" s="246">
        <v>4</v>
      </c>
      <c r="J15" s="260">
        <f t="shared" si="3"/>
        <v>30</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db_custscience_interns.col_4_db_venus_fin_loc_dim_distinct_values_table_stats (col_id int, distinct_values bigint) Row format delimited Fields terminated by '\t' Lines terminated by '\n'  Stored as textfile ;</v>
      </c>
      <c r="AJ15" t="s">
        <v>7371</v>
      </c>
      <c r="AM15" s="16" t="str">
        <f t="shared" si="11"/>
        <v>insert into table db_custscience_interns.col_4_db_venus_fin_loc_dim_distinct_values_table_stats select '4' as col_id, count (distinct FIN_CTRY_DESC) as distinct_values</v>
      </c>
      <c r="AN15" t="s">
        <v>7372</v>
      </c>
      <c r="AQ15" s="16" t="str">
        <f t="shared" si="6"/>
        <v>insert into table db_custscience_interns.SUMMARY_of_db_venus_fin_loc_dim_distinct_values_table_stats select col_id, distinct_values from db_custscience_interns.col_4_db_venus_fin_loc_dim_distinct_values_table_stats ;</v>
      </c>
      <c r="AR15" t="s">
        <v>7373</v>
      </c>
      <c r="AT15" s="212" t="s">
        <v>7374</v>
      </c>
      <c r="AU15" s="212">
        <v>12</v>
      </c>
      <c r="AV15" s="212">
        <v>11</v>
      </c>
      <c r="AX15" s="16" t="str">
        <f t="shared" si="7"/>
        <v>drop table db_custscience_interns.col_4_db_venus_fin_loc_dim_distinct_values_table_stats;</v>
      </c>
      <c r="AY15" t="s">
        <v>7375</v>
      </c>
      <c r="BA15" s="16" t="str">
        <f t="shared" si="12"/>
        <v>create table db_custscience_interns.col_4_db_venus_fin_loc_dim_null_value_count_table_stats (col_id int, null_value_count bigint) Row format delimited Fields terminated by '\t' Lines terminated by '\n'  Stored as textfile ;</v>
      </c>
      <c r="BB15" t="s">
        <v>7376</v>
      </c>
      <c r="BE15" s="16" t="str">
        <f t="shared" si="13"/>
        <v xml:space="preserve">insert into table db_custscience_interns.col_4_db_venus_fin_loc_dim_null_value_count_table_stats select '4' as col_id, count (fin_loc_key) as null_value_count where FIN_CTRY_DESC IS NULL </v>
      </c>
      <c r="BF15" t="s">
        <v>7377</v>
      </c>
      <c r="BI15" s="16" t="str">
        <f t="shared" si="14"/>
        <v>insert into table db_custscience_interns.SUMMARY_of_db_venus_fin_loc_dim_null_value_count_table_stats select col_id, null_value_count from db_custscience_interns.col_4_db_venus_fin_loc_dim_null_value_count_table_stats ;</v>
      </c>
      <c r="BJ15" t="s">
        <v>7378</v>
      </c>
      <c r="BL15" s="212" t="s">
        <v>4598</v>
      </c>
      <c r="BM15" s="212">
        <v>12</v>
      </c>
      <c r="BN15" s="212">
        <v>0</v>
      </c>
      <c r="BP15" s="16" t="str">
        <f t="shared" si="15"/>
        <v>drop table db_custscience_interns.col_4_db_venus_fin_loc_dim_null_value_count_table_stats ;</v>
      </c>
      <c r="BQ15" t="s">
        <v>7379</v>
      </c>
    </row>
    <row r="16" spans="1:73">
      <c r="A16" t="s">
        <v>7380</v>
      </c>
      <c r="B16" s="16" t="str">
        <f t="shared" si="0"/>
        <v>fin_co_desc         string                                  </v>
      </c>
      <c r="C16" s="20">
        <f t="shared" si="8"/>
        <v>12</v>
      </c>
      <c r="D16" s="20">
        <f t="shared" si="9"/>
        <v>14</v>
      </c>
      <c r="E16" s="20"/>
      <c r="F16" s="20"/>
      <c r="G16" s="16" t="str">
        <f t="shared" si="1"/>
        <v>FIN_CO_DESC</v>
      </c>
      <c r="H16" s="16" t="str">
        <f t="shared" si="2"/>
        <v>      string                                  </v>
      </c>
      <c r="I16" s="246">
        <v>5</v>
      </c>
      <c r="J16" s="260">
        <f t="shared" si="3"/>
        <v>47</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db_custscience_interns.col_5_db_venus_fin_loc_dim_distinct_values_table_stats (col_id int, distinct_values bigint) Row format delimited Fields terminated by '\t' Lines terminated by '\n'  Stored as textfile ;</v>
      </c>
      <c r="AJ16" t="s">
        <v>7381</v>
      </c>
      <c r="AM16" s="16" t="str">
        <f t="shared" si="11"/>
        <v>insert into table db_custscience_interns.col_5_db_venus_fin_loc_dim_distinct_values_table_stats select '5' as col_id, count (distinct FIN_CO_DESC) as distinct_values</v>
      </c>
      <c r="AN16" t="s">
        <v>7382</v>
      </c>
      <c r="AQ16" s="16" t="str">
        <f t="shared" si="6"/>
        <v>insert into table db_custscience_interns.SUMMARY_of_db_venus_fin_loc_dim_distinct_values_table_stats select col_id, distinct_values from db_custscience_interns.col_5_db_venus_fin_loc_dim_distinct_values_table_stats ;</v>
      </c>
      <c r="AR16" t="s">
        <v>7383</v>
      </c>
      <c r="AT16" s="212" t="s">
        <v>6481</v>
      </c>
      <c r="AU16" s="212">
        <v>13</v>
      </c>
      <c r="AV16" s="212">
        <v>5</v>
      </c>
      <c r="AX16" s="16" t="str">
        <f t="shared" si="7"/>
        <v>drop table db_custscience_interns.col_5_db_venus_fin_loc_dim_distinct_values_table_stats;</v>
      </c>
      <c r="AY16" t="s">
        <v>7384</v>
      </c>
      <c r="BA16" s="16" t="str">
        <f t="shared" si="12"/>
        <v>create table db_custscience_interns.col_5_db_venus_fin_loc_dim_null_value_count_table_stats (col_id int, null_value_count bigint) Row format delimited Fields terminated by '\t' Lines terminated by '\n'  Stored as textfile ;</v>
      </c>
      <c r="BB16" t="s">
        <v>7385</v>
      </c>
      <c r="BE16" s="16" t="str">
        <f t="shared" si="13"/>
        <v xml:space="preserve">insert into table db_custscience_interns.col_5_db_venus_fin_loc_dim_null_value_count_table_stats select '5' as col_id, count (fin_loc_key) as null_value_count where FIN_CO_DESC IS NULL </v>
      </c>
      <c r="BF16" t="s">
        <v>7386</v>
      </c>
      <c r="BI16" s="16" t="str">
        <f t="shared" si="14"/>
        <v>insert into table db_custscience_interns.SUMMARY_of_db_venus_fin_loc_dim_null_value_count_table_stats select col_id, null_value_count from db_custscience_interns.col_5_db_venus_fin_loc_dim_null_value_count_table_stats ;</v>
      </c>
      <c r="BJ16" t="s">
        <v>7387</v>
      </c>
      <c r="BL16" s="212" t="s">
        <v>5257</v>
      </c>
      <c r="BM16" s="212">
        <v>13</v>
      </c>
      <c r="BN16" s="212">
        <v>0</v>
      </c>
      <c r="BP16" s="16" t="str">
        <f t="shared" si="15"/>
        <v>drop table db_custscience_interns.col_5_db_venus_fin_loc_dim_null_value_count_table_stats ;</v>
      </c>
      <c r="BQ16" t="s">
        <v>7388</v>
      </c>
    </row>
    <row r="17" spans="1:69">
      <c r="A17" t="s">
        <v>7389</v>
      </c>
      <c r="B17" s="16" t="str">
        <f t="shared" si="0"/>
        <v>fin_zn_desc         string                                  </v>
      </c>
      <c r="C17" s="20">
        <f t="shared" si="8"/>
        <v>12</v>
      </c>
      <c r="D17" s="20">
        <f t="shared" si="9"/>
        <v>14</v>
      </c>
      <c r="E17" s="20"/>
      <c r="F17" s="20"/>
      <c r="G17" s="16" t="str">
        <f t="shared" si="1"/>
        <v>FIN_ZN_DESC</v>
      </c>
      <c r="H17" s="16" t="str">
        <f t="shared" si="2"/>
        <v>      string                                  </v>
      </c>
      <c r="I17" s="246">
        <v>6</v>
      </c>
      <c r="J17" s="260">
        <f t="shared" si="3"/>
        <v>70</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db_custscience_interns.col_6_db_venus_fin_loc_dim_distinct_values_table_stats (col_id int, distinct_values bigint) Row format delimited Fields terminated by '\t' Lines terminated by '\n'  Stored as textfile ;</v>
      </c>
      <c r="AJ17" t="s">
        <v>7390</v>
      </c>
      <c r="AM17" s="16" t="str">
        <f t="shared" si="11"/>
        <v>insert into table db_custscience_interns.col_6_db_venus_fin_loc_dim_distinct_values_table_stats select '6' as col_id, count (distinct FIN_ZN_DESC) as distinct_values</v>
      </c>
      <c r="AN17" t="s">
        <v>7391</v>
      </c>
      <c r="AQ17" s="16" t="str">
        <f t="shared" si="6"/>
        <v>insert into table db_custscience_interns.SUMMARY_of_db_venus_fin_loc_dim_distinct_values_table_stats select col_id, distinct_values from db_custscience_interns.col_6_db_venus_fin_loc_dim_distinct_values_table_stats ;</v>
      </c>
      <c r="AR17" t="s">
        <v>7392</v>
      </c>
      <c r="AT17" s="212" t="s">
        <v>7393</v>
      </c>
      <c r="AU17" s="212">
        <v>14</v>
      </c>
      <c r="AV17" s="212">
        <v>2479</v>
      </c>
      <c r="AX17" s="16" t="str">
        <f t="shared" si="7"/>
        <v>drop table db_custscience_interns.col_6_db_venus_fin_loc_dim_distinct_values_table_stats;</v>
      </c>
      <c r="AY17" t="s">
        <v>7394</v>
      </c>
      <c r="BA17" s="16" t="str">
        <f t="shared" si="12"/>
        <v>create table db_custscience_interns.col_6_db_venus_fin_loc_dim_null_value_count_table_stats (col_id int, null_value_count bigint) Row format delimited Fields terminated by '\t' Lines terminated by '\n'  Stored as textfile ;</v>
      </c>
      <c r="BB17" t="s">
        <v>7395</v>
      </c>
      <c r="BE17" s="16" t="str">
        <f t="shared" si="13"/>
        <v xml:space="preserve">insert into table db_custscience_interns.col_6_db_venus_fin_loc_dim_null_value_count_table_stats select '6' as col_id, count (fin_loc_key) as null_value_count where FIN_ZN_DESC IS NULL </v>
      </c>
      <c r="BF17" t="s">
        <v>7396</v>
      </c>
      <c r="BI17" s="16" t="str">
        <f t="shared" si="14"/>
        <v>insert into table db_custscience_interns.SUMMARY_of_db_venus_fin_loc_dim_null_value_count_table_stats select col_id, null_value_count from db_custscience_interns.col_6_db_venus_fin_loc_dim_null_value_count_table_stats ;</v>
      </c>
      <c r="BJ17" t="s">
        <v>7397</v>
      </c>
      <c r="BL17" s="212" t="s">
        <v>5268</v>
      </c>
      <c r="BM17" s="212">
        <v>14</v>
      </c>
      <c r="BN17" s="212">
        <v>0</v>
      </c>
      <c r="BP17" s="16" t="str">
        <f t="shared" si="15"/>
        <v>drop table db_custscience_interns.col_6_db_venus_fin_loc_dim_null_value_count_table_stats ;</v>
      </c>
      <c r="BQ17" t="s">
        <v>7398</v>
      </c>
    </row>
    <row r="18" spans="1:69">
      <c r="A18" t="s">
        <v>7267</v>
      </c>
      <c r="B18" s="16" t="str">
        <f t="shared" si="0"/>
        <v>fin_rgn_desc        string                                  </v>
      </c>
      <c r="C18" s="20">
        <f t="shared" si="8"/>
        <v>14</v>
      </c>
      <c r="D18" s="20">
        <f t="shared" si="9"/>
        <v>16</v>
      </c>
      <c r="E18" s="20"/>
      <c r="F18" s="20"/>
      <c r="G18" s="16" t="str">
        <f t="shared" si="1"/>
        <v>FIN_RGN_DESC </v>
      </c>
      <c r="H18" s="16" t="str">
        <f t="shared" si="2"/>
        <v>    string                                  </v>
      </c>
      <c r="I18" s="246">
        <v>7</v>
      </c>
      <c r="J18" s="260">
        <f t="shared" si="3"/>
        <v>138</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db_custscience_interns.col_7_db_venus_fin_loc_dim_distinct_values_table_stats (col_id int, distinct_values bigint) Row format delimited Fields terminated by '\t' Lines terminated by '\n'  Stored as textfile ;</v>
      </c>
      <c r="AJ18" t="s">
        <v>7399</v>
      </c>
      <c r="AM18" s="16" t="str">
        <f t="shared" si="11"/>
        <v>insert into table db_custscience_interns.col_7_db_venus_fin_loc_dim_distinct_values_table_stats select '7' as col_id, count (distinct FIN_RGN_DESC ) as distinct_values</v>
      </c>
      <c r="AN18" t="s">
        <v>7400</v>
      </c>
      <c r="AQ18" s="16" t="str">
        <f t="shared" si="6"/>
        <v>insert into table db_custscience_interns.SUMMARY_of_db_venus_fin_loc_dim_distinct_values_table_stats select col_id, distinct_values from db_custscience_interns.col_7_db_venus_fin_loc_dim_distinct_values_table_stats ;</v>
      </c>
      <c r="AR18" t="s">
        <v>7401</v>
      </c>
      <c r="AT18" s="212" t="s">
        <v>6318</v>
      </c>
      <c r="AU18" s="212">
        <v>15</v>
      </c>
      <c r="AV18" s="212">
        <v>2</v>
      </c>
      <c r="AX18" s="16" t="str">
        <f t="shared" si="7"/>
        <v>drop table db_custscience_interns.col_7_db_venus_fin_loc_dim_distinct_values_table_stats;</v>
      </c>
      <c r="AY18" t="s">
        <v>7402</v>
      </c>
      <c r="BA18" s="16" t="str">
        <f t="shared" si="12"/>
        <v>create table db_custscience_interns.col_7_db_venus_fin_loc_dim_null_value_count_table_stats (col_id int, null_value_count bigint) Row format delimited Fields terminated by '\t' Lines terminated by '\n'  Stored as textfile ;</v>
      </c>
      <c r="BB18" t="s">
        <v>7403</v>
      </c>
      <c r="BE18" s="16" t="str">
        <f t="shared" si="13"/>
        <v xml:space="preserve">insert into table db_custscience_interns.col_7_db_venus_fin_loc_dim_null_value_count_table_stats select '7' as col_id, count (fin_loc_key) as null_value_count where FIN_RGN_DESC  IS NULL </v>
      </c>
      <c r="BF18" t="s">
        <v>7404</v>
      </c>
      <c r="BI18" s="16" t="str">
        <f t="shared" si="14"/>
        <v>insert into table db_custscience_interns.SUMMARY_of_db_venus_fin_loc_dim_null_value_count_table_stats select col_id, null_value_count from db_custscience_interns.col_7_db_venus_fin_loc_dim_null_value_count_table_stats ;</v>
      </c>
      <c r="BJ18" t="s">
        <v>7405</v>
      </c>
      <c r="BL18" s="212" t="s">
        <v>4631</v>
      </c>
      <c r="BM18" s="212">
        <v>15</v>
      </c>
      <c r="BN18" s="212">
        <v>0</v>
      </c>
      <c r="BP18" s="16" t="str">
        <f t="shared" si="15"/>
        <v>drop table db_custscience_interns.col_7_db_venus_fin_loc_dim_null_value_count_table_stats ;</v>
      </c>
      <c r="BQ18" t="s">
        <v>7406</v>
      </c>
    </row>
    <row r="19" spans="1:69">
      <c r="A19" t="s">
        <v>7257</v>
      </c>
      <c r="B19" s="16" t="str">
        <f t="shared" si="0"/>
        <v>fin_dist_desc       string                                  </v>
      </c>
      <c r="C19" s="20">
        <f t="shared" si="8"/>
        <v>14</v>
      </c>
      <c r="D19" s="20">
        <f t="shared" si="9"/>
        <v>16</v>
      </c>
      <c r="E19" s="20"/>
      <c r="F19" s="20"/>
      <c r="G19" s="16" t="str">
        <f t="shared" si="1"/>
        <v>FIN_DIST_DESC</v>
      </c>
      <c r="H19" s="16" t="str">
        <f t="shared" si="2"/>
        <v>    string                                  </v>
      </c>
      <c r="I19" s="246">
        <v>8</v>
      </c>
      <c r="J19" s="260">
        <f t="shared" si="3"/>
        <v>553</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db_custscience_interns.col_8_db_venus_fin_loc_dim_distinct_values_table_stats (col_id int, distinct_values bigint) Row format delimited Fields terminated by '\t' Lines terminated by '\n'  Stored as textfile ;</v>
      </c>
      <c r="AJ19" t="s">
        <v>7407</v>
      </c>
      <c r="AM19" s="16" t="str">
        <f t="shared" si="11"/>
        <v>insert into table db_custscience_interns.col_8_db_venus_fin_loc_dim_distinct_values_table_stats select '8' as col_id, count (distinct FIN_DIST_DESC) as distinct_values</v>
      </c>
      <c r="AN19" t="s">
        <v>7408</v>
      </c>
      <c r="AQ19" s="16" t="str">
        <f t="shared" si="6"/>
        <v>insert into table db_custscience_interns.SUMMARY_of_db_venus_fin_loc_dim_distinct_values_table_stats select col_id, distinct_values from db_custscience_interns.col_8_db_venus_fin_loc_dim_distinct_values_table_stats ;</v>
      </c>
      <c r="AR19" t="s">
        <v>7409</v>
      </c>
      <c r="AT19" s="212" t="s">
        <v>7410</v>
      </c>
      <c r="AU19" s="212">
        <v>16</v>
      </c>
      <c r="AV19" s="212">
        <v>4182</v>
      </c>
      <c r="AX19" s="16" t="str">
        <f t="shared" si="7"/>
        <v>drop table db_custscience_interns.col_8_db_venus_fin_loc_dim_distinct_values_table_stats;</v>
      </c>
      <c r="AY19" t="s">
        <v>7411</v>
      </c>
      <c r="BA19" s="16" t="str">
        <f t="shared" si="12"/>
        <v>create table db_custscience_interns.col_8_db_venus_fin_loc_dim_null_value_count_table_stats (col_id int, null_value_count bigint) Row format delimited Fields terminated by '\t' Lines terminated by '\n'  Stored as textfile ;</v>
      </c>
      <c r="BB19" t="s">
        <v>7412</v>
      </c>
      <c r="BE19" s="16" t="str">
        <f t="shared" si="13"/>
        <v xml:space="preserve">insert into table db_custscience_interns.col_8_db_venus_fin_loc_dim_null_value_count_table_stats select '8' as col_id, count (fin_loc_key) as null_value_count where FIN_DIST_DESC IS NULL </v>
      </c>
      <c r="BF19" t="s">
        <v>7413</v>
      </c>
      <c r="BI19" s="16" t="str">
        <f t="shared" si="14"/>
        <v>insert into table db_custscience_interns.SUMMARY_of_db_venus_fin_loc_dim_null_value_count_table_stats select col_id, null_value_count from db_custscience_interns.col_8_db_venus_fin_loc_dim_null_value_count_table_stats ;</v>
      </c>
      <c r="BJ19" t="s">
        <v>7414</v>
      </c>
      <c r="BL19" s="212" t="s">
        <v>5395</v>
      </c>
      <c r="BM19" s="212">
        <v>16</v>
      </c>
      <c r="BN19" s="212">
        <v>0</v>
      </c>
      <c r="BP19" s="16" t="str">
        <f t="shared" si="15"/>
        <v>drop table db_custscience_interns.col_8_db_venus_fin_loc_dim_null_value_count_table_stats ;</v>
      </c>
      <c r="BQ19" t="s">
        <v>7415</v>
      </c>
    </row>
    <row r="20" spans="1:69">
      <c r="A20" t="s">
        <v>7416</v>
      </c>
      <c r="B20" s="16" t="str">
        <f t="shared" si="0"/>
        <v>fin_loc_desc        string                                  </v>
      </c>
      <c r="C20" s="20">
        <f t="shared" si="8"/>
        <v>14</v>
      </c>
      <c r="D20" s="20">
        <f t="shared" si="9"/>
        <v>16</v>
      </c>
      <c r="E20" s="20"/>
      <c r="F20" s="20"/>
      <c r="G20" s="16" t="str">
        <f t="shared" si="1"/>
        <v>FIN_LOC_DESC </v>
      </c>
      <c r="H20" s="16" t="str">
        <f t="shared" si="2"/>
        <v>    string                                  </v>
      </c>
      <c r="I20" s="246">
        <v>9</v>
      </c>
      <c r="J20" s="260">
        <f t="shared" si="3"/>
        <v>8059</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db_custscience_interns.col_9_db_venus_fin_loc_dim_distinct_values_table_stats (col_id int, distinct_values bigint) Row format delimited Fields terminated by '\t' Lines terminated by '\n'  Stored as textfile ;</v>
      </c>
      <c r="AJ20" t="s">
        <v>7417</v>
      </c>
      <c r="AM20" s="16" t="str">
        <f t="shared" si="11"/>
        <v>insert into table db_custscience_interns.col_9_db_venus_fin_loc_dim_distinct_values_table_stats select '9' as col_id, count (distinct FIN_LOC_DESC ) as distinct_values</v>
      </c>
      <c r="AN20" t="s">
        <v>7418</v>
      </c>
      <c r="AQ20" s="16" t="str">
        <f t="shared" si="6"/>
        <v>insert into table db_custscience_interns.SUMMARY_of_db_venus_fin_loc_dim_distinct_values_table_stats select col_id, distinct_values from db_custscience_interns.col_9_db_venus_fin_loc_dim_distinct_values_table_stats ;</v>
      </c>
      <c r="AR20" t="s">
        <v>7419</v>
      </c>
      <c r="AT20" s="212" t="s">
        <v>7420</v>
      </c>
      <c r="AU20" s="212">
        <v>17</v>
      </c>
      <c r="AV20" s="212">
        <v>3970</v>
      </c>
      <c r="AX20" s="16" t="str">
        <f t="shared" si="7"/>
        <v>drop table db_custscience_interns.col_9_db_venus_fin_loc_dim_distinct_values_table_stats;</v>
      </c>
      <c r="AY20" t="s">
        <v>7421</v>
      </c>
      <c r="BA20" s="16" t="str">
        <f t="shared" si="12"/>
        <v>create table db_custscience_interns.col_9_db_venus_fin_loc_dim_null_value_count_table_stats (col_id int, null_value_count bigint) Row format delimited Fields terminated by '\t' Lines terminated by '\n'  Stored as textfile ;</v>
      </c>
      <c r="BB20" t="s">
        <v>7422</v>
      </c>
      <c r="BE20" s="16" t="str">
        <f t="shared" si="13"/>
        <v xml:space="preserve">insert into table db_custscience_interns.col_9_db_venus_fin_loc_dim_null_value_count_table_stats select '9' as col_id, count (fin_loc_key) as null_value_count where FIN_LOC_DESC  IS NULL </v>
      </c>
      <c r="BF20" t="s">
        <v>7423</v>
      </c>
      <c r="BI20" s="16" t="str">
        <f t="shared" si="14"/>
        <v>insert into table db_custscience_interns.SUMMARY_of_db_venus_fin_loc_dim_null_value_count_table_stats select col_id, null_value_count from db_custscience_interns.col_9_db_venus_fin_loc_dim_null_value_count_table_stats ;</v>
      </c>
      <c r="BJ20" t="s">
        <v>7424</v>
      </c>
      <c r="BL20" s="212" t="s">
        <v>5446</v>
      </c>
      <c r="BM20" s="212">
        <v>17</v>
      </c>
      <c r="BN20" s="212">
        <v>0</v>
      </c>
      <c r="BP20" s="16" t="str">
        <f t="shared" si="15"/>
        <v>drop table db_custscience_interns.col_9_db_venus_fin_loc_dim_null_value_count_table_stats ;</v>
      </c>
      <c r="BQ20" t="s">
        <v>7425</v>
      </c>
    </row>
    <row r="21" spans="1:69">
      <c r="A21" t="s">
        <v>7426</v>
      </c>
      <c r="B21" s="16" t="str">
        <f t="shared" si="0"/>
        <v>opr_loc_nbr         int                                     </v>
      </c>
      <c r="C21" s="20">
        <f t="shared" si="8"/>
        <v>12</v>
      </c>
      <c r="D21" s="20">
        <f t="shared" si="9"/>
        <v>14</v>
      </c>
      <c r="E21" s="20"/>
      <c r="F21" s="20"/>
      <c r="G21" s="16" t="str">
        <f t="shared" si="1"/>
        <v>OPR_LOC_NBR</v>
      </c>
      <c r="H21" s="16" t="str">
        <f t="shared" si="2"/>
        <v>      int                                     </v>
      </c>
      <c r="I21" s="246">
        <v>10</v>
      </c>
      <c r="J21" s="260">
        <f t="shared" si="3"/>
        <v>8059</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db_custscience_interns.col_10_db_venus_fin_loc_dim_distinct_values_table_stats (col_id int, distinct_values bigint) Row format delimited Fields terminated by '\t' Lines terminated by '\n'  Stored as textfile ;</v>
      </c>
      <c r="AJ21" t="s">
        <v>7427</v>
      </c>
      <c r="AM21" s="16" t="str">
        <f t="shared" si="11"/>
        <v>insert into table db_custscience_interns.col_10_db_venus_fin_loc_dim_distinct_values_table_stats select '10' as col_id, count (distinct OPR_LOC_NBR) as distinct_values</v>
      </c>
      <c r="AN21" t="s">
        <v>7428</v>
      </c>
      <c r="AQ21" s="16" t="str">
        <f t="shared" si="6"/>
        <v>insert into table db_custscience_interns.SUMMARY_of_db_venus_fin_loc_dim_distinct_values_table_stats select col_id, distinct_values from db_custscience_interns.col_10_db_venus_fin_loc_dim_distinct_values_table_stats ;</v>
      </c>
      <c r="AR21" t="s">
        <v>7429</v>
      </c>
      <c r="AT21" s="212" t="s">
        <v>7430</v>
      </c>
      <c r="AU21" s="212">
        <v>18</v>
      </c>
      <c r="AV21" s="212">
        <v>4077</v>
      </c>
      <c r="AX21" s="16" t="str">
        <f t="shared" si="7"/>
        <v>drop table db_custscience_interns.col_10_db_venus_fin_loc_dim_distinct_values_table_stats;</v>
      </c>
      <c r="AY21" t="s">
        <v>7431</v>
      </c>
      <c r="BA21" s="16" t="str">
        <f t="shared" si="12"/>
        <v>create table db_custscience_interns.col_10_db_venus_fin_loc_dim_null_value_count_table_stats (col_id int, null_value_count bigint) Row format delimited Fields terminated by '\t' Lines terminated by '\n'  Stored as textfile ;</v>
      </c>
      <c r="BB21" t="s">
        <v>7432</v>
      </c>
      <c r="BE21" s="16" t="str">
        <f t="shared" si="13"/>
        <v xml:space="preserve">insert into table db_custscience_interns.col_10_db_venus_fin_loc_dim_null_value_count_table_stats select '10' as col_id, count (fin_loc_key) as null_value_count where OPR_LOC_NBR IS NULL </v>
      </c>
      <c r="BF21" t="s">
        <v>7433</v>
      </c>
      <c r="BI21" s="16" t="str">
        <f t="shared" si="14"/>
        <v>insert into table db_custscience_interns.SUMMARY_of_db_venus_fin_loc_dim_null_value_count_table_stats select col_id, null_value_count from db_custscience_interns.col_10_db_venus_fin_loc_dim_null_value_count_table_stats ;</v>
      </c>
      <c r="BJ21" t="s">
        <v>7434</v>
      </c>
      <c r="BL21" s="212" t="s">
        <v>5479</v>
      </c>
      <c r="BM21" s="212">
        <v>18</v>
      </c>
      <c r="BN21" s="212">
        <v>0</v>
      </c>
      <c r="BP21" s="16" t="str">
        <f t="shared" si="15"/>
        <v>drop table db_custscience_interns.col_10_db_venus_fin_loc_dim_null_value_count_table_stats ;</v>
      </c>
      <c r="BQ21" t="s">
        <v>7435</v>
      </c>
    </row>
    <row r="22" spans="1:69">
      <c r="A22" t="s">
        <v>7436</v>
      </c>
      <c r="B22" s="16" t="str">
        <f t="shared" si="0"/>
        <v>site_typ_desc       string                                  </v>
      </c>
      <c r="C22" s="20">
        <f t="shared" si="8"/>
        <v>14</v>
      </c>
      <c r="D22" s="20">
        <f t="shared" si="9"/>
        <v>16</v>
      </c>
      <c r="E22" s="20"/>
      <c r="F22" s="20"/>
      <c r="G22" s="16" t="str">
        <f t="shared" si="1"/>
        <v>SITE_TYP_DESC</v>
      </c>
      <c r="H22" s="16" t="str">
        <f t="shared" si="2"/>
        <v>    string                                  </v>
      </c>
      <c r="I22" s="246">
        <v>11</v>
      </c>
      <c r="J22" s="260">
        <f t="shared" si="3"/>
        <v>5</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db_custscience_interns.col_11_db_venus_fin_loc_dim_distinct_values_table_stats (col_id int, distinct_values bigint) Row format delimited Fields terminated by '\t' Lines terminated by '\n'  Stored as textfile ;</v>
      </c>
      <c r="AJ22" t="s">
        <v>7437</v>
      </c>
      <c r="AM22" s="16" t="str">
        <f t="shared" si="11"/>
        <v>insert into table db_custscience_interns.col_11_db_venus_fin_loc_dim_distinct_values_table_stats select '11' as col_id, count (distinct SITE_TYP_DESC) as distinct_values</v>
      </c>
      <c r="AN22" t="s">
        <v>7438</v>
      </c>
      <c r="AQ22" s="16" t="str">
        <f t="shared" si="6"/>
        <v>insert into table db_custscience_interns.SUMMARY_of_db_venus_fin_loc_dim_distinct_values_table_stats select col_id, distinct_values from db_custscience_interns.col_11_db_venus_fin_loc_dim_distinct_values_table_stats ;</v>
      </c>
      <c r="AR22" t="s">
        <v>7439</v>
      </c>
      <c r="AT22" s="212" t="s">
        <v>7440</v>
      </c>
      <c r="AU22" s="212">
        <v>19</v>
      </c>
      <c r="AV22" s="212">
        <v>20</v>
      </c>
      <c r="AX22" s="16" t="str">
        <f t="shared" si="7"/>
        <v>drop table db_custscience_interns.col_11_db_venus_fin_loc_dim_distinct_values_table_stats;</v>
      </c>
      <c r="AY22" t="s">
        <v>7441</v>
      </c>
      <c r="BA22" s="16" t="str">
        <f t="shared" si="12"/>
        <v>create table db_custscience_interns.col_11_db_venus_fin_loc_dim_null_value_count_table_stats (col_id int, null_value_count bigint) Row format delimited Fields terminated by '\t' Lines terminated by '\n'  Stored as textfile ;</v>
      </c>
      <c r="BB22" t="s">
        <v>7442</v>
      </c>
      <c r="BE22" s="16" t="str">
        <f t="shared" si="13"/>
        <v xml:space="preserve">insert into table db_custscience_interns.col_11_db_venus_fin_loc_dim_null_value_count_table_stats select '11' as col_id, count (fin_loc_key) as null_value_count where SITE_TYP_DESC IS NULL </v>
      </c>
      <c r="BF22" t="s">
        <v>7443</v>
      </c>
      <c r="BI22" s="16" t="str">
        <f t="shared" si="14"/>
        <v>insert into table db_custscience_interns.SUMMARY_of_db_venus_fin_loc_dim_null_value_count_table_stats select col_id, null_value_count from db_custscience_interns.col_11_db_venus_fin_loc_dim_null_value_count_table_stats ;</v>
      </c>
      <c r="BJ22" t="s">
        <v>7444</v>
      </c>
      <c r="BL22" s="212" t="s">
        <v>7445</v>
      </c>
      <c r="BM22" s="212">
        <v>19</v>
      </c>
      <c r="BN22" s="212">
        <v>2392</v>
      </c>
      <c r="BP22" s="16" t="str">
        <f t="shared" si="15"/>
        <v>drop table db_custscience_interns.col_11_db_venus_fin_loc_dim_null_value_count_table_stats ;</v>
      </c>
      <c r="BQ22" t="s">
        <v>7446</v>
      </c>
    </row>
    <row r="23" spans="1:69">
      <c r="A23" t="s">
        <v>7447</v>
      </c>
      <c r="B23" s="16" t="str">
        <f t="shared" si="0"/>
        <v>estt_typ_desc       string                                  </v>
      </c>
      <c r="C23" s="20">
        <f t="shared" si="8"/>
        <v>14</v>
      </c>
      <c r="D23" s="20">
        <f t="shared" si="9"/>
        <v>16</v>
      </c>
      <c r="E23" s="20"/>
      <c r="F23" s="20"/>
      <c r="G23" s="16" t="str">
        <f t="shared" si="1"/>
        <v>ESTT_TYP_DESC</v>
      </c>
      <c r="H23" s="16" t="str">
        <f t="shared" si="2"/>
        <v>    string                                  </v>
      </c>
      <c r="I23" s="246">
        <v>12</v>
      </c>
      <c r="J23" s="260">
        <f t="shared" si="3"/>
        <v>11</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db_custscience_interns.col_12_db_venus_fin_loc_dim_distinct_values_table_stats (col_id int, distinct_values bigint) Row format delimited Fields terminated by '\t' Lines terminated by '\n'  Stored as textfile ;</v>
      </c>
      <c r="AJ23" t="s">
        <v>7448</v>
      </c>
      <c r="AM23" s="16" t="str">
        <f t="shared" si="11"/>
        <v>insert into table db_custscience_interns.col_12_db_venus_fin_loc_dim_distinct_values_table_stats select '12' as col_id, count (distinct ESTT_TYP_DESC) as distinct_values</v>
      </c>
      <c r="AN23" t="s">
        <v>7449</v>
      </c>
      <c r="AQ23" s="16" t="str">
        <f t="shared" si="6"/>
        <v>insert into table db_custscience_interns.SUMMARY_of_db_venus_fin_loc_dim_distinct_values_table_stats select col_id, distinct_values from db_custscience_interns.col_12_db_venus_fin_loc_dim_distinct_values_table_stats ;</v>
      </c>
      <c r="AR23" t="s">
        <v>7450</v>
      </c>
      <c r="AT23" s="212" t="s">
        <v>7451</v>
      </c>
      <c r="AU23" s="212">
        <v>20</v>
      </c>
      <c r="AV23" s="212">
        <v>1899</v>
      </c>
      <c r="AX23" s="16" t="str">
        <f t="shared" si="7"/>
        <v>drop table db_custscience_interns.col_12_db_venus_fin_loc_dim_distinct_values_table_stats;</v>
      </c>
      <c r="AY23" t="s">
        <v>7452</v>
      </c>
      <c r="BA23" s="16" t="str">
        <f t="shared" si="12"/>
        <v>create table db_custscience_interns.col_12_db_venus_fin_loc_dim_null_value_count_table_stats (col_id int, null_value_count bigint) Row format delimited Fields terminated by '\t' Lines terminated by '\n'  Stored as textfile ;</v>
      </c>
      <c r="BB23" t="s">
        <v>7453</v>
      </c>
      <c r="BE23" s="16" t="str">
        <f t="shared" si="13"/>
        <v xml:space="preserve">insert into table db_custscience_interns.col_12_db_venus_fin_loc_dim_null_value_count_table_stats select '12' as col_id, count (fin_loc_key) as null_value_count where ESTT_TYP_DESC IS NULL </v>
      </c>
      <c r="BF23" t="s">
        <v>7454</v>
      </c>
      <c r="BI23" s="16" t="str">
        <f t="shared" si="14"/>
        <v>insert into table db_custscience_interns.SUMMARY_of_db_venus_fin_loc_dim_null_value_count_table_stats select col_id, null_value_count from db_custscience_interns.col_12_db_venus_fin_loc_dim_null_value_count_table_stats ;</v>
      </c>
      <c r="BJ23" t="s">
        <v>7455</v>
      </c>
      <c r="BL23" s="212" t="s">
        <v>4686</v>
      </c>
      <c r="BM23" s="212">
        <v>20</v>
      </c>
      <c r="BN23" s="212">
        <v>0</v>
      </c>
      <c r="BP23" s="16" t="str">
        <f t="shared" si="15"/>
        <v>drop table db_custscience_interns.col_12_db_venus_fin_loc_dim_null_value_count_table_stats ;</v>
      </c>
      <c r="BQ23" t="s">
        <v>7456</v>
      </c>
    </row>
    <row r="24" spans="1:69">
      <c r="A24" t="s">
        <v>7457</v>
      </c>
      <c r="B24" s="16" t="str">
        <f t="shared" si="0"/>
        <v>str_type            string                                  </v>
      </c>
      <c r="C24" s="20">
        <f t="shared" si="8"/>
        <v>10</v>
      </c>
      <c r="D24" s="20">
        <f t="shared" si="9"/>
        <v>12</v>
      </c>
      <c r="E24" s="20"/>
      <c r="G24" s="16" t="str">
        <f t="shared" si="1"/>
        <v>STR_TYPE </v>
      </c>
      <c r="H24" s="16" t="str">
        <f t="shared" si="2"/>
        <v>        string                                  </v>
      </c>
      <c r="I24" s="246">
        <v>13</v>
      </c>
      <c r="J24" s="260">
        <f t="shared" si="3"/>
        <v>5</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db_custscience_interns.col_13_db_venus_fin_loc_dim_distinct_values_table_stats (col_id int, distinct_values bigint) Row format delimited Fields terminated by '\t' Lines terminated by '\n'  Stored as textfile ;</v>
      </c>
      <c r="AJ24" t="s">
        <v>7458</v>
      </c>
      <c r="AM24" s="16" t="str">
        <f t="shared" si="11"/>
        <v>insert into table db_custscience_interns.col_13_db_venus_fin_loc_dim_distinct_values_table_stats select '13' as col_id, count (distinct STR_TYPE ) as distinct_values</v>
      </c>
      <c r="AN24" t="s">
        <v>7459</v>
      </c>
      <c r="AQ24" s="16" t="str">
        <f t="shared" si="6"/>
        <v>insert into table db_custscience_interns.SUMMARY_of_db_venus_fin_loc_dim_distinct_values_table_stats select col_id, distinct_values from db_custscience_interns.col_13_db_venus_fin_loc_dim_distinct_values_table_stats ;</v>
      </c>
      <c r="AR24" t="s">
        <v>7460</v>
      </c>
      <c r="AT24" s="212" t="s">
        <v>7461</v>
      </c>
      <c r="AU24" s="212">
        <v>3</v>
      </c>
      <c r="AV24" s="212">
        <v>18</v>
      </c>
      <c r="AX24" s="16" t="str">
        <f t="shared" si="7"/>
        <v>drop table db_custscience_interns.col_13_db_venus_fin_loc_dim_distinct_values_table_stats;</v>
      </c>
      <c r="AY24" t="s">
        <v>7462</v>
      </c>
      <c r="BA24" s="16" t="str">
        <f t="shared" si="12"/>
        <v>create table db_custscience_interns.col_13_db_venus_fin_loc_dim_null_value_count_table_stats (col_id int, null_value_count bigint) Row format delimited Fields terminated by '\t' Lines terminated by '\n'  Stored as textfile ;</v>
      </c>
      <c r="BB24" t="s">
        <v>7463</v>
      </c>
      <c r="BE24" s="16" t="str">
        <f t="shared" si="13"/>
        <v xml:space="preserve">insert into table db_custscience_interns.col_13_db_venus_fin_loc_dim_null_value_count_table_stats select '13' as col_id, count (fin_loc_key) as null_value_count where STR_TYPE  IS NULL </v>
      </c>
      <c r="BF24" t="s">
        <v>7464</v>
      </c>
      <c r="BI24" s="16" t="str">
        <f t="shared" si="14"/>
        <v>insert into table db_custscience_interns.SUMMARY_of_db_venus_fin_loc_dim_null_value_count_table_stats select col_id, null_value_count from db_custscience_interns.col_13_db_venus_fin_loc_dim_null_value_count_table_stats ;</v>
      </c>
      <c r="BJ24" t="s">
        <v>7465</v>
      </c>
      <c r="BL24" s="212" t="s">
        <v>4697</v>
      </c>
      <c r="BM24" s="212">
        <v>3</v>
      </c>
      <c r="BN24" s="212">
        <v>0</v>
      </c>
      <c r="BP24" s="16" t="str">
        <f t="shared" si="15"/>
        <v>drop table db_custscience_interns.col_13_db_venus_fin_loc_dim_null_value_count_table_stats ;</v>
      </c>
      <c r="BQ24" t="s">
        <v>7466</v>
      </c>
    </row>
    <row r="25" spans="1:69">
      <c r="A25" t="s">
        <v>7467</v>
      </c>
      <c r="B25" s="16" t="str">
        <f t="shared" si="0"/>
        <v>str_bckrm_sqft_qty  int                                     </v>
      </c>
      <c r="C25" s="20">
        <f t="shared" si="8"/>
        <v>20</v>
      </c>
      <c r="D25" s="20">
        <f t="shared" si="9"/>
        <v>25</v>
      </c>
      <c r="E25" s="20"/>
      <c r="G25" s="16" t="str">
        <f t="shared" si="1"/>
        <v>STR_BCKRM_SQFT_QTY </v>
      </c>
      <c r="H25" s="16" t="str">
        <f t="shared" si="2"/>
        <v>nt                                     </v>
      </c>
      <c r="I25" s="246">
        <v>14</v>
      </c>
      <c r="J25" s="260">
        <f t="shared" si="3"/>
        <v>2479</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db_custscience_interns.col_14_db_venus_fin_loc_dim_distinct_values_table_stats (col_id int, distinct_values bigint) Row format delimited Fields terminated by '\t' Lines terminated by '\n'  Stored as textfile ;</v>
      </c>
      <c r="AJ25" t="s">
        <v>7468</v>
      </c>
      <c r="AM25" s="16" t="str">
        <f t="shared" si="11"/>
        <v>insert into table db_custscience_interns.col_14_db_venus_fin_loc_dim_distinct_values_table_stats select '14' as col_id, count (distinct STR_BCKRM_SQFT_QTY ) as distinct_values</v>
      </c>
      <c r="AN25" t="s">
        <v>7469</v>
      </c>
      <c r="AQ25" s="16" t="str">
        <f t="shared" si="6"/>
        <v>insert into table db_custscience_interns.SUMMARY_of_db_venus_fin_loc_dim_distinct_values_table_stats select col_id, distinct_values from db_custscience_interns.col_14_db_venus_fin_loc_dim_distinct_values_table_stats ;</v>
      </c>
      <c r="AR25" t="s">
        <v>7470</v>
      </c>
      <c r="AT25" s="212" t="s">
        <v>6722</v>
      </c>
      <c r="AU25" s="212">
        <v>21</v>
      </c>
      <c r="AV25" s="212">
        <v>54</v>
      </c>
      <c r="AX25" s="16" t="str">
        <f t="shared" si="7"/>
        <v>drop table db_custscience_interns.col_14_db_venus_fin_loc_dim_distinct_values_table_stats;</v>
      </c>
      <c r="AY25" t="s">
        <v>7471</v>
      </c>
      <c r="BA25" s="16" t="str">
        <f t="shared" si="12"/>
        <v>create table db_custscience_interns.col_14_db_venus_fin_loc_dim_null_value_count_table_stats (col_id int, null_value_count bigint) Row format delimited Fields terminated by '\t' Lines terminated by '\n'  Stored as textfile ;</v>
      </c>
      <c r="BB25" t="s">
        <v>7472</v>
      </c>
      <c r="BE25" s="16" t="str">
        <f t="shared" si="13"/>
        <v xml:space="preserve">insert into table db_custscience_interns.col_14_db_venus_fin_loc_dim_null_value_count_table_stats select '14' as col_id, count (fin_loc_key) as null_value_count where STR_BCKRM_SQFT_QTY  IS NULL </v>
      </c>
      <c r="BF25" t="s">
        <v>7473</v>
      </c>
      <c r="BI25" s="16" t="str">
        <f t="shared" si="14"/>
        <v>insert into table db_custscience_interns.SUMMARY_of_db_venus_fin_loc_dim_null_value_count_table_stats select col_id, null_value_count from db_custscience_interns.col_14_db_venus_fin_loc_dim_null_value_count_table_stats ;</v>
      </c>
      <c r="BJ25" t="s">
        <v>7474</v>
      </c>
      <c r="BL25" s="212" t="s">
        <v>5573</v>
      </c>
      <c r="BM25" s="212">
        <v>21</v>
      </c>
      <c r="BN25" s="212">
        <v>0</v>
      </c>
      <c r="BP25" s="16" t="str">
        <f t="shared" si="15"/>
        <v>drop table db_custscience_interns.col_14_db_venus_fin_loc_dim_null_value_count_table_stats ;</v>
      </c>
      <c r="BQ25" t="s">
        <v>7475</v>
      </c>
    </row>
    <row r="26" spans="1:69">
      <c r="A26" t="s">
        <v>7476</v>
      </c>
      <c r="B26" s="16" t="str">
        <f t="shared" si="0"/>
        <v>prr_bckrm_sqft_qty  int                                     </v>
      </c>
      <c r="C26" s="20">
        <f t="shared" si="8"/>
        <v>20</v>
      </c>
      <c r="D26" s="20">
        <f t="shared" si="9"/>
        <v>25</v>
      </c>
      <c r="E26" s="20"/>
      <c r="G26" s="16" t="str">
        <f t="shared" si="1"/>
        <v>PRR_BCKRM_SQFT_QTY </v>
      </c>
      <c r="H26" s="16" t="str">
        <f t="shared" si="2"/>
        <v>nt                                     </v>
      </c>
      <c r="I26" s="246">
        <v>15</v>
      </c>
      <c r="J26" s="260">
        <f t="shared" si="3"/>
        <v>2</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db_custscience_interns.col_15_db_venus_fin_loc_dim_distinct_values_table_stats (col_id int, distinct_values bigint) Row format delimited Fields terminated by '\t' Lines terminated by '\n'  Stored as textfile ;</v>
      </c>
      <c r="AJ26" t="s">
        <v>7477</v>
      </c>
      <c r="AM26" s="16" t="str">
        <f t="shared" si="11"/>
        <v>insert into table db_custscience_interns.col_15_db_venus_fin_loc_dim_distinct_values_table_stats select '15' as col_id, count (distinct PRR_BCKRM_SQFT_QTY ) as distinct_values</v>
      </c>
      <c r="AN26" t="s">
        <v>7478</v>
      </c>
      <c r="AQ26" s="16" t="str">
        <f t="shared" si="6"/>
        <v>insert into table db_custscience_interns.SUMMARY_of_db_venus_fin_loc_dim_distinct_values_table_stats select col_id, distinct_values from db_custscience_interns.col_15_db_venus_fin_loc_dim_distinct_values_table_stats ;</v>
      </c>
      <c r="AR26" t="s">
        <v>7479</v>
      </c>
      <c r="AT26" s="212" t="s">
        <v>7480</v>
      </c>
      <c r="AU26" s="212">
        <v>22</v>
      </c>
      <c r="AV26" s="212">
        <v>12</v>
      </c>
      <c r="AX26" s="16" t="str">
        <f t="shared" si="7"/>
        <v>drop table db_custscience_interns.col_15_db_venus_fin_loc_dim_distinct_values_table_stats;</v>
      </c>
      <c r="AY26" t="s">
        <v>7481</v>
      </c>
      <c r="BA26" s="16" t="str">
        <f t="shared" si="12"/>
        <v>create table db_custscience_interns.col_15_db_venus_fin_loc_dim_null_value_count_table_stats (col_id int, null_value_count bigint) Row format delimited Fields terminated by '\t' Lines terminated by '\n'  Stored as textfile ;</v>
      </c>
      <c r="BB26" t="s">
        <v>7482</v>
      </c>
      <c r="BE26" s="16" t="str">
        <f t="shared" si="13"/>
        <v xml:space="preserve">insert into table db_custscience_interns.col_15_db_venus_fin_loc_dim_null_value_count_table_stats select '15' as col_id, count (fin_loc_key) as null_value_count where PRR_BCKRM_SQFT_QTY  IS NULL </v>
      </c>
      <c r="BF26" t="s">
        <v>7483</v>
      </c>
      <c r="BI26" s="16" t="str">
        <f t="shared" si="14"/>
        <v>insert into table db_custscience_interns.SUMMARY_of_db_venus_fin_loc_dim_null_value_count_table_stats select col_id, null_value_count from db_custscience_interns.col_15_db_venus_fin_loc_dim_null_value_count_table_stats ;</v>
      </c>
      <c r="BJ26" t="s">
        <v>7484</v>
      </c>
      <c r="BL26" s="212" t="s">
        <v>5576</v>
      </c>
      <c r="BM26" s="212">
        <v>22</v>
      </c>
      <c r="BN26" s="212">
        <v>0</v>
      </c>
      <c r="BP26" s="16" t="str">
        <f t="shared" si="15"/>
        <v>drop table db_custscience_interns.col_15_db_venus_fin_loc_dim_null_value_count_table_stats ;</v>
      </c>
      <c r="BQ26" t="s">
        <v>7485</v>
      </c>
    </row>
    <row r="27" spans="1:69">
      <c r="A27" t="s">
        <v>7486</v>
      </c>
      <c r="B27" s="16" t="str">
        <f t="shared" si="0"/>
        <v>str_sls_sqft_qty    int                                     </v>
      </c>
      <c r="C27" s="20">
        <f t="shared" si="8"/>
        <v>18</v>
      </c>
      <c r="D27" s="20">
        <f t="shared" si="9"/>
        <v>20</v>
      </c>
      <c r="E27" s="20"/>
      <c r="G27" s="16" t="str">
        <f t="shared" si="1"/>
        <v>STR_SLS_SQFT_QTY </v>
      </c>
      <c r="H27" s="16" t="str">
        <f t="shared" si="2"/>
        <v>int                                     </v>
      </c>
      <c r="I27" s="246">
        <v>16</v>
      </c>
      <c r="J27" s="260">
        <f t="shared" si="3"/>
        <v>4182</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db_custscience_interns.col_16_db_venus_fin_loc_dim_distinct_values_table_stats (col_id int, distinct_values bigint) Row format delimited Fields terminated by '\t' Lines terminated by '\n'  Stored as textfile ;</v>
      </c>
      <c r="AJ27" t="s">
        <v>7487</v>
      </c>
      <c r="AM27" s="16" t="str">
        <f t="shared" si="11"/>
        <v>insert into table db_custscience_interns.col_16_db_venus_fin_loc_dim_distinct_values_table_stats select '16' as col_id, count (distinct STR_SLS_SQFT_QTY ) as distinct_values</v>
      </c>
      <c r="AN27" t="s">
        <v>7488</v>
      </c>
      <c r="AQ27" s="16" t="str">
        <f t="shared" si="6"/>
        <v>insert into table db_custscience_interns.SUMMARY_of_db_venus_fin_loc_dim_distinct_values_table_stats select col_id, distinct_values from db_custscience_interns.col_16_db_venus_fin_loc_dim_distinct_values_table_stats ;</v>
      </c>
      <c r="AR27" t="s">
        <v>7489</v>
      </c>
      <c r="AT27" s="212" t="s">
        <v>7490</v>
      </c>
      <c r="AU27" s="212">
        <v>23</v>
      </c>
      <c r="AV27" s="212">
        <v>30</v>
      </c>
      <c r="AX27" s="16" t="str">
        <f t="shared" si="7"/>
        <v>drop table db_custscience_interns.col_16_db_venus_fin_loc_dim_distinct_values_table_stats;</v>
      </c>
      <c r="AY27" t="s">
        <v>7491</v>
      </c>
      <c r="BA27" s="16" t="str">
        <f t="shared" si="12"/>
        <v>create table db_custscience_interns.col_16_db_venus_fin_loc_dim_null_value_count_table_stats (col_id int, null_value_count bigint) Row format delimited Fields terminated by '\t' Lines terminated by '\n'  Stored as textfile ;</v>
      </c>
      <c r="BB27" t="s">
        <v>7492</v>
      </c>
      <c r="BE27" s="16" t="str">
        <f t="shared" si="13"/>
        <v xml:space="preserve">insert into table db_custscience_interns.col_16_db_venus_fin_loc_dim_null_value_count_table_stats select '16' as col_id, count (fin_loc_key) as null_value_count where STR_SLS_SQFT_QTY  IS NULL </v>
      </c>
      <c r="BF27" t="s">
        <v>7493</v>
      </c>
      <c r="BI27" s="16" t="str">
        <f t="shared" si="14"/>
        <v>insert into table db_custscience_interns.SUMMARY_of_db_venus_fin_loc_dim_null_value_count_table_stats select col_id, null_value_count from db_custscience_interns.col_16_db_venus_fin_loc_dim_null_value_count_table_stats ;</v>
      </c>
      <c r="BJ27" t="s">
        <v>7494</v>
      </c>
      <c r="BL27" s="212" t="s">
        <v>5580</v>
      </c>
      <c r="BM27" s="212">
        <v>23</v>
      </c>
      <c r="BN27" s="212">
        <v>0</v>
      </c>
      <c r="BP27" s="16" t="str">
        <f t="shared" si="15"/>
        <v>drop table db_custscience_interns.col_16_db_venus_fin_loc_dim_null_value_count_table_stats ;</v>
      </c>
      <c r="BQ27" t="s">
        <v>7495</v>
      </c>
    </row>
    <row r="28" spans="1:69">
      <c r="A28" t="s">
        <v>7496</v>
      </c>
      <c r="B28" s="16" t="str">
        <f t="shared" si="0"/>
        <v>prr_sls_sqft_qty    int                                     </v>
      </c>
      <c r="C28" s="20">
        <f t="shared" si="8"/>
        <v>18</v>
      </c>
      <c r="D28" s="20">
        <f t="shared" si="9"/>
        <v>20</v>
      </c>
      <c r="E28" s="20"/>
      <c r="G28" s="16" t="str">
        <f t="shared" si="1"/>
        <v>PRR_SLS_SQFT_QTY </v>
      </c>
      <c r="H28" s="16" t="str">
        <f t="shared" si="2"/>
        <v>int                                     </v>
      </c>
      <c r="I28" s="246">
        <v>17</v>
      </c>
      <c r="J28" s="260">
        <f t="shared" si="3"/>
        <v>3970</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db_custscience_interns.col_17_db_venus_fin_loc_dim_distinct_values_table_stats (col_id int, distinct_values bigint) Row format delimited Fields terminated by '\t' Lines terminated by '\n'  Stored as textfile ;</v>
      </c>
      <c r="AJ28" t="s">
        <v>7497</v>
      </c>
      <c r="AM28" s="16" t="str">
        <f t="shared" si="11"/>
        <v>insert into table db_custscience_interns.col_17_db_venus_fin_loc_dim_distinct_values_table_stats select '17' as col_id, count (distinct PRR_SLS_SQFT_QTY ) as distinct_values</v>
      </c>
      <c r="AN28" t="s">
        <v>7498</v>
      </c>
      <c r="AQ28" s="16" t="str">
        <f t="shared" si="6"/>
        <v>insert into table db_custscience_interns.SUMMARY_of_db_venus_fin_loc_dim_distinct_values_table_stats select col_id, distinct_values from db_custscience_interns.col_17_db_venus_fin_loc_dim_distinct_values_table_stats ;</v>
      </c>
      <c r="AR28" t="s">
        <v>7499</v>
      </c>
      <c r="AT28" s="212" t="s">
        <v>7500</v>
      </c>
      <c r="AU28" s="212">
        <v>24</v>
      </c>
      <c r="AV28" s="212">
        <v>9</v>
      </c>
      <c r="AX28" s="16" t="str">
        <f t="shared" si="7"/>
        <v>drop table db_custscience_interns.col_17_db_venus_fin_loc_dim_distinct_values_table_stats;</v>
      </c>
      <c r="AY28" t="s">
        <v>7501</v>
      </c>
      <c r="BA28" s="16" t="str">
        <f t="shared" si="12"/>
        <v>create table db_custscience_interns.col_17_db_venus_fin_loc_dim_null_value_count_table_stats (col_id int, null_value_count bigint) Row format delimited Fields terminated by '\t' Lines terminated by '\n'  Stored as textfile ;</v>
      </c>
      <c r="BB28" t="s">
        <v>7502</v>
      </c>
      <c r="BE28" s="16" t="str">
        <f t="shared" si="13"/>
        <v xml:space="preserve">insert into table db_custscience_interns.col_17_db_venus_fin_loc_dim_null_value_count_table_stats select '17' as col_id, count (fin_loc_key) as null_value_count where PRR_SLS_SQFT_QTY  IS NULL </v>
      </c>
      <c r="BF28" t="s">
        <v>7503</v>
      </c>
      <c r="BI28" s="16" t="str">
        <f t="shared" si="14"/>
        <v>insert into table db_custscience_interns.SUMMARY_of_db_venus_fin_loc_dim_null_value_count_table_stats select col_id, null_value_count from db_custscience_interns.col_17_db_venus_fin_loc_dim_null_value_count_table_stats ;</v>
      </c>
      <c r="BJ28" t="s">
        <v>7504</v>
      </c>
      <c r="BL28" s="212" t="s">
        <v>7505</v>
      </c>
      <c r="BM28" s="212">
        <v>24</v>
      </c>
      <c r="BN28" s="212">
        <v>69</v>
      </c>
      <c r="BP28" s="16" t="str">
        <f t="shared" si="15"/>
        <v>drop table db_custscience_interns.col_17_db_venus_fin_loc_dim_null_value_count_table_stats ;</v>
      </c>
      <c r="BQ28" t="s">
        <v>7506</v>
      </c>
    </row>
    <row r="29" spans="1:69">
      <c r="A29" t="s">
        <v>7507</v>
      </c>
      <c r="B29" s="16" t="str">
        <f t="shared" si="0"/>
        <v>str_tot_sqft_qty    int                                     </v>
      </c>
      <c r="C29" s="20">
        <f t="shared" si="8"/>
        <v>18</v>
      </c>
      <c r="D29" s="20">
        <f t="shared" si="9"/>
        <v>20</v>
      </c>
      <c r="E29" s="20"/>
      <c r="G29" s="16" t="str">
        <f t="shared" si="1"/>
        <v>STR_TOT_SQFT_QTY </v>
      </c>
      <c r="H29" s="16" t="str">
        <f t="shared" si="2"/>
        <v>int                                     </v>
      </c>
      <c r="I29" s="246">
        <v>18</v>
      </c>
      <c r="J29" s="260">
        <f t="shared" si="3"/>
        <v>4077</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db_custscience_interns.col_18_db_venus_fin_loc_dim_distinct_values_table_stats (col_id int, distinct_values bigint) Row format delimited Fields terminated by '\t' Lines terminated by '\n'  Stored as textfile ;</v>
      </c>
      <c r="AJ29" t="s">
        <v>7508</v>
      </c>
      <c r="AM29" s="16" t="str">
        <f t="shared" si="11"/>
        <v>insert into table db_custscience_interns.col_18_db_venus_fin_loc_dim_distinct_values_table_stats select '18' as col_id, count (distinct STR_TOT_SQFT_QTY ) as distinct_values</v>
      </c>
      <c r="AN29" t="s">
        <v>7509</v>
      </c>
      <c r="AQ29" s="16" t="str">
        <f t="shared" si="6"/>
        <v>insert into table db_custscience_interns.SUMMARY_of_db_venus_fin_loc_dim_distinct_values_table_stats select col_id, distinct_values from db_custscience_interns.col_18_db_venus_fin_loc_dim_distinct_values_table_stats ;</v>
      </c>
      <c r="AR29" t="s">
        <v>7510</v>
      </c>
      <c r="AT29" s="212" t="s">
        <v>7511</v>
      </c>
      <c r="AU29" s="212">
        <v>25</v>
      </c>
      <c r="AV29" s="212">
        <v>3</v>
      </c>
      <c r="AX29" s="16" t="str">
        <f t="shared" si="7"/>
        <v>drop table db_custscience_interns.col_18_db_venus_fin_loc_dim_distinct_values_table_stats;</v>
      </c>
      <c r="AY29" t="s">
        <v>7512</v>
      </c>
      <c r="BA29" s="16" t="str">
        <f t="shared" si="12"/>
        <v>create table db_custscience_interns.col_18_db_venus_fin_loc_dim_null_value_count_table_stats (col_id int, null_value_count bigint) Row format delimited Fields terminated by '\t' Lines terminated by '\n'  Stored as textfile ;</v>
      </c>
      <c r="BB29" t="s">
        <v>7513</v>
      </c>
      <c r="BE29" s="16" t="str">
        <f t="shared" si="13"/>
        <v xml:space="preserve">insert into table db_custscience_interns.col_18_db_venus_fin_loc_dim_null_value_count_table_stats select '18' as col_id, count (fin_loc_key) as null_value_count where STR_TOT_SQFT_QTY  IS NULL </v>
      </c>
      <c r="BF29" t="s">
        <v>7514</v>
      </c>
      <c r="BI29" s="16" t="str">
        <f t="shared" si="14"/>
        <v>insert into table db_custscience_interns.SUMMARY_of_db_venus_fin_loc_dim_null_value_count_table_stats select col_id, null_value_count from db_custscience_interns.col_18_db_venus_fin_loc_dim_null_value_count_table_stats ;</v>
      </c>
      <c r="BJ29" t="s">
        <v>7515</v>
      </c>
      <c r="BL29" s="212" t="s">
        <v>5697</v>
      </c>
      <c r="BM29" s="212">
        <v>25</v>
      </c>
      <c r="BN29" s="212">
        <v>0</v>
      </c>
      <c r="BP29" s="16" t="str">
        <f t="shared" si="15"/>
        <v>drop table db_custscience_interns.col_18_db_venus_fin_loc_dim_null_value_count_table_stats ;</v>
      </c>
      <c r="BQ29" t="s">
        <v>7516</v>
      </c>
    </row>
    <row r="30" spans="1:69">
      <c r="A30" t="s">
        <v>7517</v>
      </c>
      <c r="B30" s="16" t="str">
        <f t="shared" si="0"/>
        <v>str_prim_dc_nm      string                                  </v>
      </c>
      <c r="C30" s="20">
        <f t="shared" si="8"/>
        <v>16</v>
      </c>
      <c r="D30" s="20">
        <f t="shared" si="9"/>
        <v>18</v>
      </c>
      <c r="E30" s="20"/>
      <c r="G30" s="16" t="str">
        <f t="shared" si="1"/>
        <v>STR_PRIM_DC_NM </v>
      </c>
      <c r="H30" s="16" t="str">
        <f t="shared" si="2"/>
        <v>  string                                  </v>
      </c>
      <c r="I30" s="246">
        <v>19</v>
      </c>
      <c r="J30" s="260">
        <f t="shared" si="3"/>
        <v>20</v>
      </c>
      <c r="K30" s="260">
        <f t="shared" si="4"/>
        <v>2392</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db_custscience_interns.col_19_db_venus_fin_loc_dim_distinct_values_table_stats (col_id int, distinct_values bigint) Row format delimited Fields terminated by '\t' Lines terminated by '\n'  Stored as textfile ;</v>
      </c>
      <c r="AJ30" t="s">
        <v>7518</v>
      </c>
      <c r="AM30" s="16" t="str">
        <f t="shared" si="11"/>
        <v>insert into table db_custscience_interns.col_19_db_venus_fin_loc_dim_distinct_values_table_stats select '19' as col_id, count (distinct STR_PRIM_DC_NM ) as distinct_values</v>
      </c>
      <c r="AN30" t="s">
        <v>7519</v>
      </c>
      <c r="AQ30" s="16" t="str">
        <f t="shared" si="6"/>
        <v>insert into table db_custscience_interns.SUMMARY_of_db_venus_fin_loc_dim_distinct_values_table_stats select col_id, distinct_values from db_custscience_interns.col_19_db_venus_fin_loc_dim_distinct_values_table_stats ;</v>
      </c>
      <c r="AR30" t="s">
        <v>7520</v>
      </c>
      <c r="AT30" s="212" t="s">
        <v>7521</v>
      </c>
      <c r="AU30" s="212">
        <v>26</v>
      </c>
      <c r="AV30" s="212">
        <v>6</v>
      </c>
      <c r="AX30" s="16" t="str">
        <f t="shared" si="7"/>
        <v>drop table db_custscience_interns.col_19_db_venus_fin_loc_dim_distinct_values_table_stats;</v>
      </c>
      <c r="AY30" t="s">
        <v>7522</v>
      </c>
      <c r="BA30" s="16" t="str">
        <f t="shared" si="12"/>
        <v>create table db_custscience_interns.col_19_db_venus_fin_loc_dim_null_value_count_table_stats (col_id int, null_value_count bigint) Row format delimited Fields terminated by '\t' Lines terminated by '\n'  Stored as textfile ;</v>
      </c>
      <c r="BB30" t="s">
        <v>7523</v>
      </c>
      <c r="BE30" s="16" t="str">
        <f t="shared" si="13"/>
        <v xml:space="preserve">insert into table db_custscience_interns.col_19_db_venus_fin_loc_dim_null_value_count_table_stats select '19' as col_id, count (fin_loc_key) as null_value_count where STR_PRIM_DC_NM  IS NULL </v>
      </c>
      <c r="BF30" t="s">
        <v>7524</v>
      </c>
      <c r="BI30" s="16" t="str">
        <f t="shared" si="14"/>
        <v>insert into table db_custscience_interns.SUMMARY_of_db_venus_fin_loc_dim_null_value_count_table_stats select col_id, null_value_count from db_custscience_interns.col_19_db_venus_fin_loc_dim_null_value_count_table_stats ;</v>
      </c>
      <c r="BJ30" t="s">
        <v>7525</v>
      </c>
      <c r="BL30" s="212" t="s">
        <v>5700</v>
      </c>
      <c r="BM30" s="212">
        <v>26</v>
      </c>
      <c r="BN30" s="212">
        <v>0</v>
      </c>
      <c r="BP30" s="16" t="str">
        <f t="shared" si="15"/>
        <v>drop table db_custscience_interns.col_19_db_venus_fin_loc_dim_null_value_count_table_stats ;</v>
      </c>
      <c r="BQ30" t="s">
        <v>7526</v>
      </c>
    </row>
    <row r="31" spans="1:69">
      <c r="A31" t="s">
        <v>5811</v>
      </c>
      <c r="B31" s="16" t="str">
        <f t="shared" si="0"/>
        <v>city_nm             string                                  </v>
      </c>
      <c r="C31" s="20">
        <f t="shared" si="8"/>
        <v>8</v>
      </c>
      <c r="D31" s="20">
        <f t="shared" si="9"/>
        <v>10</v>
      </c>
      <c r="E31" s="20"/>
      <c r="G31" s="16" t="str">
        <f t="shared" si="1"/>
        <v>CITY_NM</v>
      </c>
      <c r="H31" s="16" t="str">
        <f t="shared" si="2"/>
        <v>          string                                  </v>
      </c>
      <c r="I31" s="246">
        <v>20</v>
      </c>
      <c r="J31" s="260">
        <f t="shared" si="3"/>
        <v>1899</v>
      </c>
      <c r="K31" s="260">
        <f t="shared" si="4"/>
        <v>0</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db_custscience_interns.col_20_db_venus_fin_loc_dim_distinct_values_table_stats (col_id int, distinct_values bigint) Row format delimited Fields terminated by '\t' Lines terminated by '\n'  Stored as textfile ;</v>
      </c>
      <c r="AJ31" t="s">
        <v>7527</v>
      </c>
      <c r="AM31" s="16" t="str">
        <f t="shared" si="11"/>
        <v>insert into table db_custscience_interns.col_20_db_venus_fin_loc_dim_distinct_values_table_stats select '20' as col_id, count (distinct CITY_NM) as distinct_values</v>
      </c>
      <c r="AN31" t="s">
        <v>7528</v>
      </c>
      <c r="AQ31" s="16" t="str">
        <f t="shared" si="6"/>
        <v>insert into table db_custscience_interns.SUMMARY_of_db_venus_fin_loc_dim_distinct_values_table_stats select col_id, distinct_values from db_custscience_interns.col_20_db_venus_fin_loc_dim_distinct_values_table_stats ;</v>
      </c>
      <c r="AR31" t="s">
        <v>7529</v>
      </c>
      <c r="AT31" s="212" t="s">
        <v>7530</v>
      </c>
      <c r="AU31" s="212">
        <v>27</v>
      </c>
      <c r="AV31" s="212">
        <v>3128</v>
      </c>
      <c r="AX31" s="16" t="str">
        <f t="shared" si="7"/>
        <v>drop table db_custscience_interns.col_20_db_venus_fin_loc_dim_distinct_values_table_stats;</v>
      </c>
      <c r="AY31" t="s">
        <v>7531</v>
      </c>
      <c r="BA31" s="16" t="str">
        <f t="shared" si="12"/>
        <v>create table db_custscience_interns.col_20_db_venus_fin_loc_dim_null_value_count_table_stats (col_id int, null_value_count bigint) Row format delimited Fields terminated by '\t' Lines terminated by '\n'  Stored as textfile ;</v>
      </c>
      <c r="BB31" t="s">
        <v>7532</v>
      </c>
      <c r="BE31" s="16" t="str">
        <f t="shared" si="13"/>
        <v xml:space="preserve">insert into table db_custscience_interns.col_20_db_venus_fin_loc_dim_null_value_count_table_stats select '20' as col_id, count (fin_loc_key) as null_value_count where CITY_NM IS NULL </v>
      </c>
      <c r="BF31" t="s">
        <v>7533</v>
      </c>
      <c r="BI31" s="16" t="str">
        <f t="shared" si="14"/>
        <v>insert into table db_custscience_interns.SUMMARY_of_db_venus_fin_loc_dim_null_value_count_table_stats select col_id, null_value_count from db_custscience_interns.col_20_db_venus_fin_loc_dim_null_value_count_table_stats ;</v>
      </c>
      <c r="BJ31" t="s">
        <v>7534</v>
      </c>
      <c r="BL31" s="212" t="s">
        <v>7535</v>
      </c>
      <c r="BM31" s="212">
        <v>27</v>
      </c>
      <c r="BN31" s="212">
        <v>2214</v>
      </c>
      <c r="BP31" s="16" t="str">
        <f t="shared" si="15"/>
        <v>drop table db_custscience_interns.col_20_db_venus_fin_loc_dim_null_value_count_table_stats ;</v>
      </c>
      <c r="BQ31" t="s">
        <v>7536</v>
      </c>
    </row>
    <row r="32" spans="1:69">
      <c r="A32" t="s">
        <v>7248</v>
      </c>
      <c r="B32" s="16" t="str">
        <f t="shared" si="0"/>
        <v>st_prvnce_nm        string                                  </v>
      </c>
      <c r="C32" s="20">
        <f t="shared" si="8"/>
        <v>14</v>
      </c>
      <c r="D32" s="20">
        <f t="shared" si="9"/>
        <v>16</v>
      </c>
      <c r="E32" s="20"/>
      <c r="G32" s="16" t="str">
        <f t="shared" si="1"/>
        <v>ST_PRVNCE_NM </v>
      </c>
      <c r="H32" s="16" t="str">
        <f t="shared" si="2"/>
        <v>    string                                  </v>
      </c>
      <c r="I32" s="246">
        <v>21</v>
      </c>
      <c r="J32" s="260">
        <f t="shared" si="3"/>
        <v>54</v>
      </c>
      <c r="K32" s="260">
        <f t="shared" si="4"/>
        <v>0</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db_custscience_interns.col_21_db_venus_fin_loc_dim_distinct_values_table_stats (col_id int, distinct_values bigint) Row format delimited Fields terminated by '\t' Lines terminated by '\n'  Stored as textfile ;</v>
      </c>
      <c r="AJ32" t="s">
        <v>7537</v>
      </c>
      <c r="AM32" s="16" t="str">
        <f t="shared" si="11"/>
        <v>insert into table db_custscience_interns.col_21_db_venus_fin_loc_dim_distinct_values_table_stats select '21' as col_id, count (distinct ST_PRVNCE_NM ) as distinct_values</v>
      </c>
      <c r="AN32" t="s">
        <v>7538</v>
      </c>
      <c r="AQ32" s="16" t="str">
        <f t="shared" si="6"/>
        <v>insert into table db_custscience_interns.SUMMARY_of_db_venus_fin_loc_dim_distinct_values_table_stats select col_id, distinct_values from db_custscience_interns.col_21_db_venus_fin_loc_dim_distinct_values_table_stats ;</v>
      </c>
      <c r="AR32" t="s">
        <v>7539</v>
      </c>
      <c r="AT32" s="212" t="s">
        <v>7540</v>
      </c>
      <c r="AU32" s="212">
        <v>28</v>
      </c>
      <c r="AV32" s="212">
        <v>1622</v>
      </c>
      <c r="AX32" s="16" t="str">
        <f t="shared" si="7"/>
        <v>drop table db_custscience_interns.col_21_db_venus_fin_loc_dim_distinct_values_table_stats;</v>
      </c>
      <c r="AY32" t="s">
        <v>7541</v>
      </c>
      <c r="BA32" s="16" t="str">
        <f t="shared" si="12"/>
        <v>create table db_custscience_interns.col_21_db_venus_fin_loc_dim_null_value_count_table_stats (col_id int, null_value_count bigint) Row format delimited Fields terminated by '\t' Lines terminated by '\n'  Stored as textfile ;</v>
      </c>
      <c r="BB32" t="s">
        <v>7542</v>
      </c>
      <c r="BE32" s="16" t="str">
        <f t="shared" si="13"/>
        <v xml:space="preserve">insert into table db_custscience_interns.col_21_db_venus_fin_loc_dim_null_value_count_table_stats select '21' as col_id, count (fin_loc_key) as null_value_count where ST_PRVNCE_NM  IS NULL </v>
      </c>
      <c r="BF32" t="s">
        <v>7543</v>
      </c>
      <c r="BI32" s="16" t="str">
        <f t="shared" si="14"/>
        <v>insert into table db_custscience_interns.SUMMARY_of_db_venus_fin_loc_dim_null_value_count_table_stats select col_id, null_value_count from db_custscience_interns.col_21_db_venus_fin_loc_dim_null_value_count_table_stats ;</v>
      </c>
      <c r="BJ32" t="s">
        <v>7544</v>
      </c>
      <c r="BL32" s="212" t="s">
        <v>7545</v>
      </c>
      <c r="BM32" s="212">
        <v>28</v>
      </c>
      <c r="BN32" s="212">
        <v>4518</v>
      </c>
      <c r="BP32" s="16" t="str">
        <f t="shared" si="15"/>
        <v>drop table db_custscience_interns.col_21_db_venus_fin_loc_dim_null_value_count_table_stats ;</v>
      </c>
      <c r="BQ32" t="s">
        <v>7546</v>
      </c>
    </row>
    <row r="33" spans="1:69">
      <c r="A33" t="s">
        <v>7547</v>
      </c>
      <c r="B33" s="16" t="str">
        <f t="shared" si="0"/>
        <v>ctry_abbr           string                                  </v>
      </c>
      <c r="C33" s="20">
        <f t="shared" si="8"/>
        <v>10</v>
      </c>
      <c r="D33" s="20">
        <f t="shared" si="9"/>
        <v>12</v>
      </c>
      <c r="E33" s="20"/>
      <c r="G33" s="16" t="str">
        <f t="shared" si="1"/>
        <v>CTRY_ABBR</v>
      </c>
      <c r="H33" s="16" t="str">
        <f t="shared" si="2"/>
        <v>        string                                  </v>
      </c>
      <c r="I33" s="246">
        <v>22</v>
      </c>
      <c r="J33" s="260">
        <f t="shared" si="3"/>
        <v>12</v>
      </c>
      <c r="K33" s="260">
        <f t="shared" si="4"/>
        <v>0</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db_custscience_interns.col_22_db_venus_fin_loc_dim_distinct_values_table_stats (col_id int, distinct_values bigint) Row format delimited Fields terminated by '\t' Lines terminated by '\n'  Stored as textfile ;</v>
      </c>
      <c r="AJ33" t="s">
        <v>7548</v>
      </c>
      <c r="AM33" s="16" t="str">
        <f t="shared" si="11"/>
        <v>insert into table db_custscience_interns.col_22_db_venus_fin_loc_dim_distinct_values_table_stats select '22' as col_id, count (distinct CTRY_ABBR) as distinct_values</v>
      </c>
      <c r="AN33" t="s">
        <v>7549</v>
      </c>
      <c r="AQ33" s="16" t="str">
        <f t="shared" si="6"/>
        <v>insert into table db_custscience_interns.SUMMARY_of_db_venus_fin_loc_dim_distinct_values_table_stats select col_id, distinct_values from db_custscience_interns.col_22_db_venus_fin_loc_dim_distinct_values_table_stats ;</v>
      </c>
      <c r="AR33" t="s">
        <v>7550</v>
      </c>
      <c r="AT33" s="212" t="s">
        <v>7551</v>
      </c>
      <c r="AU33" s="212">
        <v>29</v>
      </c>
      <c r="AV33" s="212">
        <v>1501</v>
      </c>
      <c r="AX33" s="16" t="str">
        <f t="shared" si="7"/>
        <v>drop table db_custscience_interns.col_22_db_venus_fin_loc_dim_distinct_values_table_stats;</v>
      </c>
      <c r="AY33" t="s">
        <v>7552</v>
      </c>
      <c r="BA33" s="16" t="str">
        <f t="shared" si="12"/>
        <v>create table db_custscience_interns.col_22_db_venus_fin_loc_dim_null_value_count_table_stats (col_id int, null_value_count bigint) Row format delimited Fields terminated by '\t' Lines terminated by '\n'  Stored as textfile ;</v>
      </c>
      <c r="BB33" t="s">
        <v>7553</v>
      </c>
      <c r="BE33" s="16" t="str">
        <f t="shared" si="13"/>
        <v xml:space="preserve">insert into table db_custscience_interns.col_22_db_venus_fin_loc_dim_null_value_count_table_stats select '22' as col_id, count (fin_loc_key) as null_value_count where CTRY_ABBR IS NULL </v>
      </c>
      <c r="BF33" t="s">
        <v>7554</v>
      </c>
      <c r="BI33" s="16" t="str">
        <f t="shared" si="14"/>
        <v>insert into table db_custscience_interns.SUMMARY_of_db_venus_fin_loc_dim_null_value_count_table_stats select col_id, null_value_count from db_custscience_interns.col_22_db_venus_fin_loc_dim_null_value_count_table_stats ;</v>
      </c>
      <c r="BJ33" t="s">
        <v>7555</v>
      </c>
      <c r="BL33" s="212" t="s">
        <v>7556</v>
      </c>
      <c r="BM33" s="212">
        <v>29</v>
      </c>
      <c r="BN33" s="212">
        <v>5764</v>
      </c>
      <c r="BP33" s="16" t="str">
        <f t="shared" si="15"/>
        <v>drop table db_custscience_interns.col_22_db_venus_fin_loc_dim_null_value_count_table_stats ;</v>
      </c>
      <c r="BQ33" t="s">
        <v>7557</v>
      </c>
    </row>
    <row r="34" spans="1:69">
      <c r="A34" t="s">
        <v>5910</v>
      </c>
      <c r="B34" s="16" t="str">
        <f t="shared" si="0"/>
        <v>ctry_nm             string                                  </v>
      </c>
      <c r="C34" s="20">
        <f t="shared" si="8"/>
        <v>8</v>
      </c>
      <c r="D34" s="20">
        <f t="shared" si="9"/>
        <v>10</v>
      </c>
      <c r="E34" s="20"/>
      <c r="G34" s="16" t="str">
        <f t="shared" si="1"/>
        <v>CTRY_NM</v>
      </c>
      <c r="H34" s="16" t="str">
        <f t="shared" si="2"/>
        <v>          string                                  </v>
      </c>
      <c r="I34" s="246">
        <v>23</v>
      </c>
      <c r="J34" s="260">
        <f t="shared" si="3"/>
        <v>30</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db_custscience_interns.col_23_db_venus_fin_loc_dim_distinct_values_table_stats (col_id int, distinct_values bigint) Row format delimited Fields terminated by '\t' Lines terminated by '\n'  Stored as textfile ;</v>
      </c>
      <c r="AJ34" t="s">
        <v>7558</v>
      </c>
      <c r="AM34" s="16" t="str">
        <f t="shared" si="11"/>
        <v>insert into table db_custscience_interns.col_23_db_venus_fin_loc_dim_distinct_values_table_stats select '23' as col_id, count (distinct CTRY_NM) as distinct_values</v>
      </c>
      <c r="AN34" t="s">
        <v>7559</v>
      </c>
      <c r="AQ34" s="16" t="str">
        <f t="shared" si="6"/>
        <v>insert into table db_custscience_interns.SUMMARY_of_db_venus_fin_loc_dim_distinct_values_table_stats select col_id, distinct_values from db_custscience_interns.col_23_db_venus_fin_loc_dim_distinct_values_table_stats ;</v>
      </c>
      <c r="AR34" t="s">
        <v>7560</v>
      </c>
      <c r="AT34" s="212" t="s">
        <v>7561</v>
      </c>
      <c r="AU34" s="212">
        <v>30</v>
      </c>
      <c r="AV34" s="212">
        <v>1090</v>
      </c>
      <c r="AX34" s="16" t="str">
        <f t="shared" si="7"/>
        <v>drop table db_custscience_interns.col_23_db_venus_fin_loc_dim_distinct_values_table_stats;</v>
      </c>
      <c r="AY34" t="s">
        <v>7562</v>
      </c>
      <c r="BA34" s="16" t="str">
        <f t="shared" si="12"/>
        <v>create table db_custscience_interns.col_23_db_venus_fin_loc_dim_null_value_count_table_stats (col_id int, null_value_count bigint) Row format delimited Fields terminated by '\t' Lines terminated by '\n'  Stored as textfile ;</v>
      </c>
      <c r="BB34" t="s">
        <v>7563</v>
      </c>
      <c r="BE34" s="16" t="str">
        <f t="shared" si="13"/>
        <v xml:space="preserve">insert into table db_custscience_interns.col_23_db_venus_fin_loc_dim_null_value_count_table_stats select '23' as col_id, count (fin_loc_key) as null_value_count where CTRY_NM IS NULL </v>
      </c>
      <c r="BF34" t="s">
        <v>7564</v>
      </c>
      <c r="BI34" s="16" t="str">
        <f t="shared" si="14"/>
        <v>insert into table db_custscience_interns.SUMMARY_of_db_venus_fin_loc_dim_null_value_count_table_stats select col_id, null_value_count from db_custscience_interns.col_23_db_venus_fin_loc_dim_null_value_count_table_stats ;</v>
      </c>
      <c r="BJ34" t="s">
        <v>7565</v>
      </c>
      <c r="BL34" s="212" t="s">
        <v>7566</v>
      </c>
      <c r="BM34" s="212">
        <v>30</v>
      </c>
      <c r="BN34" s="212">
        <v>6315</v>
      </c>
      <c r="BP34" s="16" t="str">
        <f t="shared" si="15"/>
        <v>drop table db_custscience_interns.col_23_db_venus_fin_loc_dim_null_value_count_table_stats ;</v>
      </c>
      <c r="BQ34" t="s">
        <v>7567</v>
      </c>
    </row>
    <row r="35" spans="1:69">
      <c r="A35" t="s">
        <v>7568</v>
      </c>
      <c r="B35" s="16" t="str">
        <f t="shared" si="0"/>
        <v>cncy_abbr_desc      string                                  </v>
      </c>
      <c r="C35" s="20">
        <f t="shared" si="8"/>
        <v>16</v>
      </c>
      <c r="D35" s="20">
        <f t="shared" si="9"/>
        <v>18</v>
      </c>
      <c r="E35" s="20"/>
      <c r="G35" s="16" t="str">
        <f t="shared" si="1"/>
        <v>CNCY_ABBR_DESC </v>
      </c>
      <c r="H35" s="16" t="str">
        <f t="shared" si="2"/>
        <v>  string                                  </v>
      </c>
      <c r="I35" s="246">
        <v>24</v>
      </c>
      <c r="J35" s="260">
        <f t="shared" si="3"/>
        <v>9</v>
      </c>
      <c r="K35" s="260">
        <f t="shared" si="4"/>
        <v>69</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db_custscience_interns.col_24_db_venus_fin_loc_dim_distinct_values_table_stats (col_id int, distinct_values bigint) Row format delimited Fields terminated by '\t' Lines terminated by '\n'  Stored as textfile ;</v>
      </c>
      <c r="AJ35" t="s">
        <v>7569</v>
      </c>
      <c r="AM35" s="16" t="str">
        <f t="shared" si="11"/>
        <v>insert into table db_custscience_interns.col_24_db_venus_fin_loc_dim_distinct_values_table_stats select '24' as col_id, count (distinct CNCY_ABBR_DESC ) as distinct_values</v>
      </c>
      <c r="AN35" t="s">
        <v>7570</v>
      </c>
      <c r="AQ35" s="16" t="str">
        <f t="shared" si="6"/>
        <v>insert into table db_custscience_interns.SUMMARY_of_db_venus_fin_loc_dim_distinct_values_table_stats select col_id, distinct_values from db_custscience_interns.col_24_db_venus_fin_loc_dim_distinct_values_table_stats ;</v>
      </c>
      <c r="AR35" t="s">
        <v>7571</v>
      </c>
      <c r="AT35" s="212" t="s">
        <v>7572</v>
      </c>
      <c r="AU35" s="212">
        <v>4</v>
      </c>
      <c r="AV35" s="212">
        <v>30</v>
      </c>
      <c r="AX35" s="16" t="str">
        <f t="shared" si="7"/>
        <v>drop table db_custscience_interns.col_24_db_venus_fin_loc_dim_distinct_values_table_stats;</v>
      </c>
      <c r="AY35" t="s">
        <v>7573</v>
      </c>
      <c r="BA35" s="16" t="str">
        <f t="shared" si="12"/>
        <v>create table db_custscience_interns.col_24_db_venus_fin_loc_dim_null_value_count_table_stats (col_id int, null_value_count bigint) Row format delimited Fields terminated by '\t' Lines terminated by '\n'  Stored as textfile ;</v>
      </c>
      <c r="BB35" t="s">
        <v>7574</v>
      </c>
      <c r="BE35" s="16" t="str">
        <f t="shared" si="13"/>
        <v xml:space="preserve">insert into table db_custscience_interns.col_24_db_venus_fin_loc_dim_null_value_count_table_stats select '24' as col_id, count (fin_loc_key) as null_value_count where CNCY_ABBR_DESC  IS NULL </v>
      </c>
      <c r="BF35" t="s">
        <v>7575</v>
      </c>
      <c r="BI35" s="16" t="str">
        <f t="shared" si="14"/>
        <v>insert into table db_custscience_interns.SUMMARY_of_db_venus_fin_loc_dim_null_value_count_table_stats select col_id, null_value_count from db_custscience_interns.col_24_db_venus_fin_loc_dim_null_value_count_table_stats ;</v>
      </c>
      <c r="BJ35" t="s">
        <v>7576</v>
      </c>
      <c r="BL35" s="212" t="s">
        <v>5403</v>
      </c>
      <c r="BM35" s="212">
        <v>4</v>
      </c>
      <c r="BN35" s="212">
        <v>0</v>
      </c>
      <c r="BP35" s="16" t="str">
        <f t="shared" si="15"/>
        <v>drop table db_custscience_interns.col_24_db_venus_fin_loc_dim_null_value_count_table_stats ;</v>
      </c>
      <c r="BQ35" t="s">
        <v>7577</v>
      </c>
    </row>
    <row r="36" spans="1:69">
      <c r="A36" t="s">
        <v>7578</v>
      </c>
      <c r="B36" s="16" t="str">
        <f t="shared" si="0"/>
        <v>dmy_str_ind         string                                  </v>
      </c>
      <c r="C36" s="20">
        <f t="shared" si="8"/>
        <v>12</v>
      </c>
      <c r="D36" s="20">
        <f t="shared" si="9"/>
        <v>14</v>
      </c>
      <c r="E36" s="20"/>
      <c r="G36" s="16" t="str">
        <f t="shared" si="1"/>
        <v>DMY_STR_IND</v>
      </c>
      <c r="H36" s="16" t="str">
        <f t="shared" si="2"/>
        <v>      string                                  </v>
      </c>
      <c r="I36" s="246">
        <v>25</v>
      </c>
      <c r="J36" s="260">
        <f t="shared" si="3"/>
        <v>3</v>
      </c>
      <c r="K36" s="260">
        <f t="shared" si="4"/>
        <v>0</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db_custscience_interns.col_25_db_venus_fin_loc_dim_distinct_values_table_stats (col_id int, distinct_values bigint) Row format delimited Fields terminated by '\t' Lines terminated by '\n'  Stored as textfile ;</v>
      </c>
      <c r="AJ36" t="s">
        <v>7579</v>
      </c>
      <c r="AM36" s="16" t="str">
        <f t="shared" si="11"/>
        <v>insert into table db_custscience_interns.col_25_db_venus_fin_loc_dim_distinct_values_table_stats select '25' as col_id, count (distinct DMY_STR_IND) as distinct_values</v>
      </c>
      <c r="AN36" t="s">
        <v>7580</v>
      </c>
      <c r="AQ36" s="16" t="str">
        <f t="shared" si="6"/>
        <v>insert into table db_custscience_interns.SUMMARY_of_db_venus_fin_loc_dim_distinct_values_table_stats select col_id, distinct_values from db_custscience_interns.col_25_db_venus_fin_loc_dim_distinct_values_table_stats ;</v>
      </c>
      <c r="AR36" t="s">
        <v>7581</v>
      </c>
      <c r="AT36" s="212" t="s">
        <v>7582</v>
      </c>
      <c r="AU36" s="212">
        <v>31</v>
      </c>
      <c r="AV36" s="212">
        <v>8</v>
      </c>
      <c r="AX36" s="16" t="str">
        <f t="shared" si="7"/>
        <v>drop table db_custscience_interns.col_25_db_venus_fin_loc_dim_distinct_values_table_stats;</v>
      </c>
      <c r="AY36" t="s">
        <v>7583</v>
      </c>
      <c r="BA36" s="16" t="str">
        <f t="shared" si="12"/>
        <v>create table db_custscience_interns.col_25_db_venus_fin_loc_dim_null_value_count_table_stats (col_id int, null_value_count bigint) Row format delimited Fields terminated by '\t' Lines terminated by '\n'  Stored as textfile ;</v>
      </c>
      <c r="BB36" t="s">
        <v>7584</v>
      </c>
      <c r="BE36" s="16" t="str">
        <f t="shared" si="13"/>
        <v xml:space="preserve">insert into table db_custscience_interns.col_25_db_venus_fin_loc_dim_null_value_count_table_stats select '25' as col_id, count (fin_loc_key) as null_value_count where DMY_STR_IND IS NULL </v>
      </c>
      <c r="BF36" t="s">
        <v>7585</v>
      </c>
      <c r="BI36" s="16" t="str">
        <f t="shared" si="14"/>
        <v>insert into table db_custscience_interns.SUMMARY_of_db_venus_fin_loc_dim_null_value_count_table_stats select col_id, null_value_count from db_custscience_interns.col_25_db_venus_fin_loc_dim_null_value_count_table_stats ;</v>
      </c>
      <c r="BJ36" t="s">
        <v>7586</v>
      </c>
      <c r="BL36" s="212" t="s">
        <v>5909</v>
      </c>
      <c r="BM36" s="212">
        <v>31</v>
      </c>
      <c r="BN36" s="212">
        <v>0</v>
      </c>
      <c r="BP36" s="16" t="str">
        <f t="shared" si="15"/>
        <v>drop table db_custscience_interns.col_25_db_venus_fin_loc_dim_null_value_count_table_stats ;</v>
      </c>
      <c r="BQ36" t="s">
        <v>7587</v>
      </c>
    </row>
    <row r="37" spans="1:69">
      <c r="A37" t="s">
        <v>7588</v>
      </c>
      <c r="B37" s="16" t="str">
        <f t="shared" si="0"/>
        <v>loc_stat_desc       string                                  </v>
      </c>
      <c r="C37" s="20">
        <f t="shared" si="8"/>
        <v>14</v>
      </c>
      <c r="D37" s="20">
        <f t="shared" si="9"/>
        <v>16</v>
      </c>
      <c r="E37" s="20"/>
      <c r="G37" s="16" t="str">
        <f t="shared" si="1"/>
        <v>LOC_STAT_DESC</v>
      </c>
      <c r="H37" s="16" t="str">
        <f t="shared" si="2"/>
        <v>    string                                  </v>
      </c>
      <c r="I37" s="246">
        <v>26</v>
      </c>
      <c r="J37" s="260">
        <f t="shared" si="3"/>
        <v>6</v>
      </c>
      <c r="K37" s="260">
        <f t="shared" si="4"/>
        <v>0</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db_custscience_interns.col_26_db_venus_fin_loc_dim_distinct_values_table_stats (col_id int, distinct_values bigint) Row format delimited Fields terminated by '\t' Lines terminated by '\n'  Stored as textfile ;</v>
      </c>
      <c r="AJ37" t="s">
        <v>7589</v>
      </c>
      <c r="AM37" s="16" t="str">
        <f t="shared" si="11"/>
        <v>insert into table db_custscience_interns.col_26_db_venus_fin_loc_dim_distinct_values_table_stats select '26' as col_id, count (distinct LOC_STAT_DESC) as distinct_values</v>
      </c>
      <c r="AN37" t="s">
        <v>7590</v>
      </c>
      <c r="AQ37" s="16" t="str">
        <f t="shared" si="6"/>
        <v>insert into table db_custscience_interns.SUMMARY_of_db_venus_fin_loc_dim_distinct_values_table_stats select col_id, distinct_values from db_custscience_interns.col_26_db_venus_fin_loc_dim_distinct_values_table_stats ;</v>
      </c>
      <c r="AR37" t="s">
        <v>7591</v>
      </c>
      <c r="AT37" s="212" t="s">
        <v>7592</v>
      </c>
      <c r="AU37" s="212">
        <v>32</v>
      </c>
      <c r="AV37" s="212">
        <v>2663</v>
      </c>
      <c r="AX37" s="16" t="str">
        <f t="shared" si="7"/>
        <v>drop table db_custscience_interns.col_26_db_venus_fin_loc_dim_distinct_values_table_stats;</v>
      </c>
      <c r="AY37" t="s">
        <v>7593</v>
      </c>
      <c r="BA37" s="16" t="str">
        <f t="shared" si="12"/>
        <v>create table db_custscience_interns.col_26_db_venus_fin_loc_dim_null_value_count_table_stats (col_id int, null_value_count bigint) Row format delimited Fields terminated by '\t' Lines terminated by '\n'  Stored as textfile ;</v>
      </c>
      <c r="BB37" t="s">
        <v>7594</v>
      </c>
      <c r="BE37" s="16" t="str">
        <f t="shared" si="13"/>
        <v xml:space="preserve">insert into table db_custscience_interns.col_26_db_venus_fin_loc_dim_null_value_count_table_stats select '26' as col_id, count (fin_loc_key) as null_value_count where LOC_STAT_DESC IS NULL </v>
      </c>
      <c r="BF37" t="s">
        <v>7595</v>
      </c>
      <c r="BI37" s="16" t="str">
        <f t="shared" si="14"/>
        <v>insert into table db_custscience_interns.SUMMARY_of_db_venus_fin_loc_dim_null_value_count_table_stats select col_id, null_value_count from db_custscience_interns.col_26_db_venus_fin_loc_dim_null_value_count_table_stats ;</v>
      </c>
      <c r="BJ37" t="s">
        <v>7596</v>
      </c>
      <c r="BL37" s="212" t="s">
        <v>7597</v>
      </c>
      <c r="BM37" s="212">
        <v>32</v>
      </c>
      <c r="BN37" s="212">
        <v>2214</v>
      </c>
      <c r="BP37" s="16" t="str">
        <f t="shared" si="15"/>
        <v>drop table db_custscience_interns.col_26_db_venus_fin_loc_dim_null_value_count_table_stats ;</v>
      </c>
      <c r="BQ37" t="s">
        <v>7598</v>
      </c>
    </row>
    <row r="38" spans="1:69">
      <c r="A38" t="s">
        <v>7599</v>
      </c>
      <c r="B38" s="16" t="str">
        <f t="shared" si="0"/>
        <v>opn_dt              string                                  </v>
      </c>
      <c r="C38" s="20">
        <f t="shared" si="8"/>
        <v>8</v>
      </c>
      <c r="D38" s="20">
        <f t="shared" si="9"/>
        <v>10</v>
      </c>
      <c r="E38" s="20"/>
      <c r="G38" s="16" t="str">
        <f t="shared" si="1"/>
        <v>OPN_DT </v>
      </c>
      <c r="H38" s="16" t="str">
        <f t="shared" si="2"/>
        <v>          string                                  </v>
      </c>
      <c r="I38" s="246">
        <v>27</v>
      </c>
      <c r="J38" s="260">
        <f t="shared" si="3"/>
        <v>3128</v>
      </c>
      <c r="K38" s="260">
        <f t="shared" si="4"/>
        <v>2214</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db_custscience_interns.col_27_db_venus_fin_loc_dim_distinct_values_table_stats (col_id int, distinct_values bigint) Row format delimited Fields terminated by '\t' Lines terminated by '\n'  Stored as textfile ;</v>
      </c>
      <c r="AJ38" t="s">
        <v>7600</v>
      </c>
      <c r="AM38" s="16" t="str">
        <f t="shared" si="11"/>
        <v>insert into table db_custscience_interns.col_27_db_venus_fin_loc_dim_distinct_values_table_stats select '27' as col_id, count (distinct OPN_DT ) as distinct_values</v>
      </c>
      <c r="AN38" t="s">
        <v>7601</v>
      </c>
      <c r="AQ38" s="16" t="str">
        <f t="shared" si="6"/>
        <v>insert into table db_custscience_interns.SUMMARY_of_db_venus_fin_loc_dim_distinct_values_table_stats select col_id, distinct_values from db_custscience_interns.col_27_db_venus_fin_loc_dim_distinct_values_table_stats ;</v>
      </c>
      <c r="AR38" t="s">
        <v>7602</v>
      </c>
      <c r="AT38" s="212" t="s">
        <v>7603</v>
      </c>
      <c r="AU38" s="212">
        <v>33</v>
      </c>
      <c r="AV38" s="212">
        <v>11</v>
      </c>
      <c r="AX38" s="16" t="str">
        <f t="shared" si="7"/>
        <v>drop table db_custscience_interns.col_27_db_venus_fin_loc_dim_distinct_values_table_stats;</v>
      </c>
      <c r="AY38" t="s">
        <v>7604</v>
      </c>
      <c r="BA38" s="16" t="str">
        <f t="shared" si="12"/>
        <v>create table db_custscience_interns.col_27_db_venus_fin_loc_dim_null_value_count_table_stats (col_id int, null_value_count bigint) Row format delimited Fields terminated by '\t' Lines terminated by '\n'  Stored as textfile ;</v>
      </c>
      <c r="BB38" t="s">
        <v>7605</v>
      </c>
      <c r="BE38" s="16" t="str">
        <f t="shared" si="13"/>
        <v xml:space="preserve">insert into table db_custscience_interns.col_27_db_venus_fin_loc_dim_null_value_count_table_stats select '27' as col_id, count (fin_loc_key) as null_value_count where OPN_DT  IS NULL </v>
      </c>
      <c r="BF38" t="s">
        <v>7606</v>
      </c>
      <c r="BI38" s="16" t="str">
        <f t="shared" si="14"/>
        <v>insert into table db_custscience_interns.SUMMARY_of_db_venus_fin_loc_dim_null_value_count_table_stats select col_id, null_value_count from db_custscience_interns.col_27_db_venus_fin_loc_dim_null_value_count_table_stats ;</v>
      </c>
      <c r="BJ38" t="s">
        <v>7607</v>
      </c>
      <c r="BL38" s="212" t="s">
        <v>5914</v>
      </c>
      <c r="BM38" s="212">
        <v>33</v>
      </c>
      <c r="BN38" s="212">
        <v>0</v>
      </c>
      <c r="BP38" s="16" t="str">
        <f t="shared" si="15"/>
        <v>drop table db_custscience_interns.col_27_db_venus_fin_loc_dim_null_value_count_table_stats ;</v>
      </c>
      <c r="BQ38" t="s">
        <v>7608</v>
      </c>
    </row>
    <row r="39" spans="1:69">
      <c r="A39" t="s">
        <v>7609</v>
      </c>
      <c r="B39" s="16" t="str">
        <f t="shared" si="0"/>
        <v>clo_dt              string                                  </v>
      </c>
      <c r="C39" s="20">
        <f t="shared" si="8"/>
        <v>8</v>
      </c>
      <c r="D39" s="20">
        <f t="shared" si="9"/>
        <v>10</v>
      </c>
      <c r="E39" s="20"/>
      <c r="G39" s="16" t="str">
        <f t="shared" si="1"/>
        <v>CLO_DT </v>
      </c>
      <c r="H39" s="16" t="str">
        <f t="shared" si="2"/>
        <v>          string                                  </v>
      </c>
      <c r="I39" s="246">
        <v>28</v>
      </c>
      <c r="J39" s="260">
        <f t="shared" si="3"/>
        <v>1622</v>
      </c>
      <c r="K39" s="260">
        <f t="shared" si="4"/>
        <v>4518</v>
      </c>
      <c r="N39" s="169" t="s">
        <v>112</v>
      </c>
      <c r="O39" s="169" t="s">
        <v>112</v>
      </c>
      <c r="P39" s="169" t="s">
        <v>112</v>
      </c>
      <c r="R39" s="164"/>
      <c r="S39" s="164"/>
      <c r="T39" s="164"/>
      <c r="U39" s="164"/>
      <c r="V39" s="164"/>
      <c r="W39" s="164"/>
      <c r="X39" s="164"/>
      <c r="Y39" s="164"/>
      <c r="Z39" s="164"/>
      <c r="AA39" s="164"/>
      <c r="AB39" s="164"/>
      <c r="AC39" s="164"/>
      <c r="AD39" s="164"/>
      <c r="AE39" s="164"/>
      <c r="AF39" s="164"/>
      <c r="AG39" s="164"/>
      <c r="AH39" s="197" t="str">
        <f t="shared" si="10"/>
        <v>col_28</v>
      </c>
      <c r="AI39" s="196" t="str">
        <f t="shared" si="5"/>
        <v>create table db_custscience_interns.col_28_db_venus_fin_loc_dim_distinct_values_table_stats (col_id int, distinct_values bigint) Row format delimited Fields terminated by '\t' Lines terminated by '\n'  Stored as textfile ;</v>
      </c>
      <c r="AJ39" t="s">
        <v>7610</v>
      </c>
      <c r="AM39" s="16" t="str">
        <f t="shared" si="11"/>
        <v>insert into table db_custscience_interns.col_28_db_venus_fin_loc_dim_distinct_values_table_stats select '28' as col_id, count (distinct CLO_DT ) as distinct_values</v>
      </c>
      <c r="AN39" t="s">
        <v>7611</v>
      </c>
      <c r="AQ39" s="16" t="str">
        <f t="shared" si="6"/>
        <v>insert into table db_custscience_interns.SUMMARY_of_db_venus_fin_loc_dim_distinct_values_table_stats select col_id, distinct_values from db_custscience_interns.col_28_db_venus_fin_loc_dim_distinct_values_table_stats ;</v>
      </c>
      <c r="AR39" t="s">
        <v>7612</v>
      </c>
      <c r="AT39" s="212" t="s">
        <v>7613</v>
      </c>
      <c r="AU39" s="212">
        <v>34</v>
      </c>
      <c r="AV39" s="212">
        <v>3</v>
      </c>
      <c r="AX39" s="16" t="str">
        <f t="shared" si="7"/>
        <v>drop table db_custscience_interns.col_28_db_venus_fin_loc_dim_distinct_values_table_stats;</v>
      </c>
      <c r="AY39" t="s">
        <v>7614</v>
      </c>
      <c r="BA39" s="16" t="str">
        <f t="shared" si="12"/>
        <v>create table db_custscience_interns.col_28_db_venus_fin_loc_dim_null_value_count_table_stats (col_id int, null_value_count bigint) Row format delimited Fields terminated by '\t' Lines terminated by '\n'  Stored as textfile ;</v>
      </c>
      <c r="BB39" t="s">
        <v>7615</v>
      </c>
      <c r="BE39" s="16" t="str">
        <f t="shared" si="13"/>
        <v xml:space="preserve">insert into table db_custscience_interns.col_28_db_venus_fin_loc_dim_null_value_count_table_stats select '28' as col_id, count (fin_loc_key) as null_value_count where CLO_DT  IS NULL </v>
      </c>
      <c r="BF39" t="s">
        <v>7616</v>
      </c>
      <c r="BI39" s="16" t="str">
        <f t="shared" si="14"/>
        <v>insert into table db_custscience_interns.SUMMARY_of_db_venus_fin_loc_dim_null_value_count_table_stats select col_id, null_value_count from db_custscience_interns.col_28_db_venus_fin_loc_dim_null_value_count_table_stats ;</v>
      </c>
      <c r="BJ39" t="s">
        <v>7617</v>
      </c>
      <c r="BL39" s="212" t="s">
        <v>5917</v>
      </c>
      <c r="BM39" s="212">
        <v>34</v>
      </c>
      <c r="BN39" s="212">
        <v>0</v>
      </c>
      <c r="BP39" s="16" t="str">
        <f t="shared" si="15"/>
        <v>drop table db_custscience_interns.col_28_db_venus_fin_loc_dim_null_value_count_table_stats ;</v>
      </c>
      <c r="BQ39" t="s">
        <v>7618</v>
      </c>
    </row>
    <row r="40" spans="1:69">
      <c r="A40" t="s">
        <v>7619</v>
      </c>
      <c r="B40" s="16" t="str">
        <f t="shared" si="0"/>
        <v>rmdl_opn_dt         string                                  </v>
      </c>
      <c r="C40" s="20">
        <f t="shared" si="8"/>
        <v>12</v>
      </c>
      <c r="D40" s="20">
        <f t="shared" si="9"/>
        <v>14</v>
      </c>
      <c r="E40" s="20"/>
      <c r="G40" s="16" t="str">
        <f t="shared" si="1"/>
        <v>RMDL_OPN_DT</v>
      </c>
      <c r="H40" s="16" t="str">
        <f t="shared" si="2"/>
        <v>      string                                  </v>
      </c>
      <c r="I40" s="246">
        <v>29</v>
      </c>
      <c r="J40" s="260">
        <f t="shared" si="3"/>
        <v>1501</v>
      </c>
      <c r="K40" s="260">
        <f t="shared" si="4"/>
        <v>5764</v>
      </c>
      <c r="N40" s="169" t="s">
        <v>112</v>
      </c>
      <c r="O40" s="169" t="s">
        <v>112</v>
      </c>
      <c r="P40" s="169" t="s">
        <v>112</v>
      </c>
      <c r="R40" s="164"/>
      <c r="S40" s="164"/>
      <c r="T40" s="164"/>
      <c r="U40" s="164"/>
      <c r="V40" s="164"/>
      <c r="W40" s="164"/>
      <c r="X40" s="164"/>
      <c r="Y40" s="164"/>
      <c r="Z40" s="164"/>
      <c r="AA40" s="164"/>
      <c r="AB40" s="164"/>
      <c r="AC40" s="164"/>
      <c r="AD40" s="164"/>
      <c r="AE40" s="164"/>
      <c r="AF40" s="164"/>
      <c r="AG40" s="164"/>
      <c r="AH40" s="197" t="str">
        <f t="shared" si="10"/>
        <v>col_29</v>
      </c>
      <c r="AI40" s="196" t="str">
        <f t="shared" si="5"/>
        <v>create table db_custscience_interns.col_29_db_venus_fin_loc_dim_distinct_values_table_stats (col_id int, distinct_values bigint) Row format delimited Fields terminated by '\t' Lines terminated by '\n'  Stored as textfile ;</v>
      </c>
      <c r="AJ40" t="s">
        <v>7620</v>
      </c>
      <c r="AM40" s="16" t="str">
        <f t="shared" si="11"/>
        <v>insert into table db_custscience_interns.col_29_db_venus_fin_loc_dim_distinct_values_table_stats select '29' as col_id, count (distinct RMDL_OPN_DT) as distinct_values</v>
      </c>
      <c r="AN40" t="s">
        <v>7621</v>
      </c>
      <c r="AQ40" s="16" t="str">
        <f t="shared" si="6"/>
        <v>insert into table db_custscience_interns.SUMMARY_of_db_venus_fin_loc_dim_distinct_values_table_stats select col_id, distinct_values from db_custscience_interns.col_29_db_venus_fin_loc_dim_distinct_values_table_stats ;</v>
      </c>
      <c r="AR40" t="s">
        <v>7622</v>
      </c>
      <c r="AT40" s="212" t="s">
        <v>7623</v>
      </c>
      <c r="AU40" s="212">
        <v>35</v>
      </c>
      <c r="AV40" s="212">
        <v>11</v>
      </c>
      <c r="AX40" s="16" t="str">
        <f t="shared" si="7"/>
        <v>drop table db_custscience_interns.col_29_db_venus_fin_loc_dim_distinct_values_table_stats;</v>
      </c>
      <c r="AY40" t="s">
        <v>7624</v>
      </c>
      <c r="BA40" s="16" t="str">
        <f t="shared" si="12"/>
        <v>create table db_custscience_interns.col_29_db_venus_fin_loc_dim_null_value_count_table_stats (col_id int, null_value_count bigint) Row format delimited Fields terminated by '\t' Lines terminated by '\n'  Stored as textfile ;</v>
      </c>
      <c r="BB40" t="s">
        <v>7625</v>
      </c>
      <c r="BE40" s="16" t="str">
        <f t="shared" si="13"/>
        <v xml:space="preserve">insert into table db_custscience_interns.col_29_db_venus_fin_loc_dim_null_value_count_table_stats select '29' as col_id, count (fin_loc_key) as null_value_count where RMDL_OPN_DT IS NULL </v>
      </c>
      <c r="BF40" t="s">
        <v>7626</v>
      </c>
      <c r="BI40" s="16" t="str">
        <f t="shared" si="14"/>
        <v>insert into table db_custscience_interns.SUMMARY_of_db_venus_fin_loc_dim_null_value_count_table_stats select col_id, null_value_count from db_custscience_interns.col_29_db_venus_fin_loc_dim_null_value_count_table_stats ;</v>
      </c>
      <c r="BJ40" t="s">
        <v>7627</v>
      </c>
      <c r="BL40" s="212" t="s">
        <v>6879</v>
      </c>
      <c r="BM40" s="212">
        <v>35</v>
      </c>
      <c r="BN40" s="212">
        <v>0</v>
      </c>
      <c r="BP40" s="16" t="str">
        <f t="shared" si="15"/>
        <v>drop table db_custscience_interns.col_29_db_venus_fin_loc_dim_null_value_count_table_stats ;</v>
      </c>
      <c r="BQ40" t="s">
        <v>7628</v>
      </c>
    </row>
    <row r="41" spans="1:69">
      <c r="A41" t="s">
        <v>7629</v>
      </c>
      <c r="B41" s="16" t="str">
        <f t="shared" si="0"/>
        <v>rmdl_clo_dt         string                                  </v>
      </c>
      <c r="C41" s="20">
        <f t="shared" si="8"/>
        <v>12</v>
      </c>
      <c r="D41" s="20">
        <f t="shared" si="9"/>
        <v>14</v>
      </c>
      <c r="E41" s="20"/>
      <c r="G41" s="16" t="str">
        <f t="shared" si="1"/>
        <v>RMDL_CLO_DT</v>
      </c>
      <c r="H41" s="16" t="str">
        <f t="shared" si="2"/>
        <v>      string                                  </v>
      </c>
      <c r="I41" s="246">
        <v>30</v>
      </c>
      <c r="J41" s="260">
        <f t="shared" si="3"/>
        <v>1090</v>
      </c>
      <c r="K41" s="260">
        <f t="shared" si="4"/>
        <v>6315</v>
      </c>
      <c r="N41" s="169" t="s">
        <v>112</v>
      </c>
      <c r="O41" s="169" t="s">
        <v>112</v>
      </c>
      <c r="P41" s="169" t="s">
        <v>112</v>
      </c>
      <c r="R41" s="164"/>
      <c r="S41" s="164"/>
      <c r="T41" s="164"/>
      <c r="U41" s="164"/>
      <c r="V41" s="164"/>
      <c r="W41" s="164"/>
      <c r="X41" s="164"/>
      <c r="Y41" s="164"/>
      <c r="Z41" s="164"/>
      <c r="AA41" s="164"/>
      <c r="AB41" s="164"/>
      <c r="AC41" s="164"/>
      <c r="AD41" s="164"/>
      <c r="AE41" s="164"/>
      <c r="AF41" s="164"/>
      <c r="AG41" s="164"/>
      <c r="AH41" s="197" t="str">
        <f t="shared" si="10"/>
        <v>col_30</v>
      </c>
      <c r="AI41" s="196" t="str">
        <f t="shared" si="5"/>
        <v>create table db_custscience_interns.col_30_db_venus_fin_loc_dim_distinct_values_table_stats (col_id int, distinct_values bigint) Row format delimited Fields terminated by '\t' Lines terminated by '\n'  Stored as textfile ;</v>
      </c>
      <c r="AJ41" t="s">
        <v>7630</v>
      </c>
      <c r="AM41" s="16" t="str">
        <f t="shared" si="11"/>
        <v>insert into table db_custscience_interns.col_30_db_venus_fin_loc_dim_distinct_values_table_stats select '30' as col_id, count (distinct RMDL_CLO_DT) as distinct_values</v>
      </c>
      <c r="AN41" t="s">
        <v>7631</v>
      </c>
      <c r="AQ41" s="16" t="str">
        <f t="shared" si="6"/>
        <v>insert into table db_custscience_interns.SUMMARY_of_db_venus_fin_loc_dim_distinct_values_table_stats select col_id, distinct_values from db_custscience_interns.col_30_db_venus_fin_loc_dim_distinct_values_table_stats ;</v>
      </c>
      <c r="AR41" t="s">
        <v>7632</v>
      </c>
      <c r="AT41" s="212" t="s">
        <v>7633</v>
      </c>
      <c r="AU41" s="212">
        <v>36</v>
      </c>
      <c r="AV41" s="212">
        <v>3127</v>
      </c>
      <c r="AX41" s="16" t="str">
        <f t="shared" si="7"/>
        <v>drop table db_custscience_interns.col_30_db_venus_fin_loc_dim_distinct_values_table_stats;</v>
      </c>
      <c r="AY41" t="s">
        <v>7634</v>
      </c>
      <c r="BA41" s="16" t="str">
        <f t="shared" si="12"/>
        <v>create table db_custscience_interns.col_30_db_venus_fin_loc_dim_null_value_count_table_stats (col_id int, null_value_count bigint) Row format delimited Fields terminated by '\t' Lines terminated by '\n'  Stored as textfile ;</v>
      </c>
      <c r="BB41" t="s">
        <v>7635</v>
      </c>
      <c r="BE41" s="16" t="str">
        <f t="shared" si="13"/>
        <v xml:space="preserve">insert into table db_custscience_interns.col_30_db_venus_fin_loc_dim_null_value_count_table_stats select '30' as col_id, count (fin_loc_key) as null_value_count where RMDL_CLO_DT IS NULL </v>
      </c>
      <c r="BF41" t="s">
        <v>7636</v>
      </c>
      <c r="BI41" s="16" t="str">
        <f t="shared" si="14"/>
        <v>insert into table db_custscience_interns.SUMMARY_of_db_venus_fin_loc_dim_null_value_count_table_stats select col_id, null_value_count from db_custscience_interns.col_30_db_venus_fin_loc_dim_null_value_count_table_stats ;</v>
      </c>
      <c r="BJ41" t="s">
        <v>7637</v>
      </c>
      <c r="BL41" s="212" t="s">
        <v>7638</v>
      </c>
      <c r="BM41" s="212">
        <v>36</v>
      </c>
      <c r="BN41" s="212">
        <v>2354</v>
      </c>
      <c r="BP41" s="16" t="str">
        <f t="shared" si="15"/>
        <v>drop table db_custscience_interns.col_30_db_venus_fin_loc_dim_null_value_count_table_stats ;</v>
      </c>
      <c r="BQ41" t="s">
        <v>7639</v>
      </c>
    </row>
    <row r="42" spans="1:69">
      <c r="A42" t="s">
        <v>7640</v>
      </c>
      <c r="B42" s="16" t="str">
        <f t="shared" si="0"/>
        <v>comp_stat_abbr_nm   string                                  </v>
      </c>
      <c r="C42" s="20">
        <f t="shared" si="8"/>
        <v>18</v>
      </c>
      <c r="D42" s="20">
        <f t="shared" si="9"/>
        <v>20</v>
      </c>
      <c r="E42" s="20"/>
      <c r="G42" s="16" t="str">
        <f t="shared" si="1"/>
        <v>COMP_STAT_ABBR_NM</v>
      </c>
      <c r="H42" s="16" t="str">
        <f t="shared" si="2"/>
        <v>string                                  </v>
      </c>
      <c r="I42" s="246">
        <v>31</v>
      </c>
      <c r="J42" s="260">
        <f t="shared" si="3"/>
        <v>8</v>
      </c>
      <c r="K42" s="260">
        <f t="shared" si="4"/>
        <v>0</v>
      </c>
      <c r="N42" s="169" t="s">
        <v>112</v>
      </c>
      <c r="O42" s="169" t="s">
        <v>112</v>
      </c>
      <c r="P42" s="169" t="s">
        <v>112</v>
      </c>
      <c r="R42" s="164"/>
      <c r="S42" s="164"/>
      <c r="T42" s="164"/>
      <c r="U42" s="164"/>
      <c r="V42" s="164"/>
      <c r="W42" s="164"/>
      <c r="X42" s="164"/>
      <c r="Y42" s="164"/>
      <c r="Z42" s="164"/>
      <c r="AA42" s="164"/>
      <c r="AB42" s="164"/>
      <c r="AC42" s="164"/>
      <c r="AD42" s="164"/>
      <c r="AE42" s="164"/>
      <c r="AF42" s="164"/>
      <c r="AG42" s="164"/>
      <c r="AH42" s="197" t="str">
        <f t="shared" si="10"/>
        <v>col_31</v>
      </c>
      <c r="AI42" s="196" t="str">
        <f t="shared" si="5"/>
        <v>create table db_custscience_interns.col_31_db_venus_fin_loc_dim_distinct_values_table_stats (col_id int, distinct_values bigint) Row format delimited Fields terminated by '\t' Lines terminated by '\n'  Stored as textfile ;</v>
      </c>
      <c r="AJ42" t="s">
        <v>7641</v>
      </c>
      <c r="AM42" s="16" t="str">
        <f t="shared" si="11"/>
        <v>insert into table db_custscience_interns.col_31_db_venus_fin_loc_dim_distinct_values_table_stats select '31' as col_id, count (distinct COMP_STAT_ABBR_NM) as distinct_values</v>
      </c>
      <c r="AN42" t="s">
        <v>7642</v>
      </c>
      <c r="AQ42" s="16" t="str">
        <f t="shared" si="6"/>
        <v>insert into table db_custscience_interns.SUMMARY_of_db_venus_fin_loc_dim_distinct_values_table_stats select col_id, distinct_values from db_custscience_interns.col_31_db_venus_fin_loc_dim_distinct_values_table_stats ;</v>
      </c>
      <c r="AR42" t="s">
        <v>7643</v>
      </c>
      <c r="AT42" s="212" t="s">
        <v>7644</v>
      </c>
      <c r="AU42" s="212">
        <v>37</v>
      </c>
      <c r="AV42" s="212">
        <v>571</v>
      </c>
      <c r="AX42" s="16" t="str">
        <f t="shared" si="7"/>
        <v>drop table db_custscience_interns.col_31_db_venus_fin_loc_dim_distinct_values_table_stats;</v>
      </c>
      <c r="AY42" t="s">
        <v>7645</v>
      </c>
      <c r="BA42" s="16" t="str">
        <f t="shared" si="12"/>
        <v>create table db_custscience_interns.col_31_db_venus_fin_loc_dim_null_value_count_table_stats (col_id int, null_value_count bigint) Row format delimited Fields terminated by '\t' Lines terminated by '\n'  Stored as textfile ;</v>
      </c>
      <c r="BB42" t="s">
        <v>7646</v>
      </c>
      <c r="BE42" s="16" t="str">
        <f t="shared" si="13"/>
        <v xml:space="preserve">insert into table db_custscience_interns.col_31_db_venus_fin_loc_dim_null_value_count_table_stats select '31' as col_id, count (fin_loc_key) as null_value_count where COMP_STAT_ABBR_NM IS NULL </v>
      </c>
      <c r="BF42" t="s">
        <v>7647</v>
      </c>
      <c r="BI42" s="16" t="str">
        <f t="shared" si="14"/>
        <v>insert into table db_custscience_interns.SUMMARY_of_db_venus_fin_loc_dim_null_value_count_table_stats select col_id, null_value_count from db_custscience_interns.col_31_db_venus_fin_loc_dim_null_value_count_table_stats ;</v>
      </c>
      <c r="BJ42" t="s">
        <v>7648</v>
      </c>
      <c r="BL42" s="212" t="s">
        <v>7649</v>
      </c>
      <c r="BM42" s="212">
        <v>37</v>
      </c>
      <c r="BN42" s="212">
        <v>3749</v>
      </c>
      <c r="BP42" s="16" t="str">
        <f t="shared" si="15"/>
        <v>drop table db_custscience_interns.col_31_db_venus_fin_loc_dim_null_value_count_table_stats ;</v>
      </c>
      <c r="BQ42" t="s">
        <v>7650</v>
      </c>
    </row>
    <row r="43" spans="1:69">
      <c r="A43" t="s">
        <v>7651</v>
      </c>
      <c r="B43" s="16" t="str">
        <f t="shared" si="0"/>
        <v>comp_stat_eff_dt    string                                  </v>
      </c>
      <c r="C43" s="20">
        <f t="shared" si="8"/>
        <v>18</v>
      </c>
      <c r="D43" s="20">
        <f t="shared" si="9"/>
        <v>20</v>
      </c>
      <c r="E43" s="20"/>
      <c r="G43" s="16" t="str">
        <f t="shared" si="1"/>
        <v>COMP_STAT_EFF_DT </v>
      </c>
      <c r="H43" s="16" t="str">
        <f t="shared" si="2"/>
        <v>string                                  </v>
      </c>
      <c r="I43" s="246">
        <v>32</v>
      </c>
      <c r="J43" s="260">
        <f t="shared" si="3"/>
        <v>2663</v>
      </c>
      <c r="K43" s="260">
        <f t="shared" si="4"/>
        <v>2214</v>
      </c>
      <c r="N43" s="169" t="s">
        <v>112</v>
      </c>
      <c r="O43" s="169" t="s">
        <v>112</v>
      </c>
      <c r="P43" s="169" t="s">
        <v>112</v>
      </c>
      <c r="R43" s="164"/>
      <c r="S43" s="164"/>
      <c r="T43" s="164"/>
      <c r="U43" s="164"/>
      <c r="V43" s="164"/>
      <c r="W43" s="164"/>
      <c r="X43" s="164"/>
      <c r="Y43" s="164"/>
      <c r="Z43" s="164"/>
      <c r="AA43" s="164"/>
      <c r="AB43" s="164"/>
      <c r="AC43" s="164"/>
      <c r="AD43" s="164"/>
      <c r="AE43" s="164"/>
      <c r="AF43" s="164"/>
      <c r="AG43" s="164"/>
      <c r="AH43" s="197" t="str">
        <f t="shared" si="10"/>
        <v>col_32</v>
      </c>
      <c r="AI43" s="196" t="str">
        <f t="shared" si="5"/>
        <v>create table db_custscience_interns.col_32_db_venus_fin_loc_dim_distinct_values_table_stats (col_id int, distinct_values bigint) Row format delimited Fields terminated by '\t' Lines terminated by '\n'  Stored as textfile ;</v>
      </c>
      <c r="AJ43" t="s">
        <v>7652</v>
      </c>
      <c r="AM43" s="16" t="str">
        <f t="shared" si="11"/>
        <v>insert into table db_custscience_interns.col_32_db_venus_fin_loc_dim_distinct_values_table_stats select '32' as col_id, count (distinct COMP_STAT_EFF_DT ) as distinct_values</v>
      </c>
      <c r="AN43" t="s">
        <v>7653</v>
      </c>
      <c r="AQ43" s="16" t="str">
        <f t="shared" si="6"/>
        <v>insert into table db_custscience_interns.SUMMARY_of_db_venus_fin_loc_dim_distinct_values_table_stats select col_id, distinct_values from db_custscience_interns.col_32_db_venus_fin_loc_dim_distinct_values_table_stats ;</v>
      </c>
      <c r="AR43" t="s">
        <v>7654</v>
      </c>
      <c r="AT43" s="212" t="s">
        <v>7655</v>
      </c>
      <c r="AU43" s="212">
        <v>38</v>
      </c>
      <c r="AV43" s="212">
        <v>2</v>
      </c>
      <c r="AX43" s="16" t="str">
        <f t="shared" si="7"/>
        <v>drop table db_custscience_interns.col_32_db_venus_fin_loc_dim_distinct_values_table_stats;</v>
      </c>
      <c r="AY43" t="s">
        <v>7656</v>
      </c>
      <c r="BA43" s="16" t="str">
        <f t="shared" si="12"/>
        <v>create table db_custscience_interns.col_32_db_venus_fin_loc_dim_null_value_count_table_stats (col_id int, null_value_count bigint) Row format delimited Fields terminated by '\t' Lines terminated by '\n'  Stored as textfile ;</v>
      </c>
      <c r="BB43" t="s">
        <v>7657</v>
      </c>
      <c r="BE43" s="16" t="str">
        <f t="shared" si="13"/>
        <v xml:space="preserve">insert into table db_custscience_interns.col_32_db_venus_fin_loc_dim_null_value_count_table_stats select '32' as col_id, count (fin_loc_key) as null_value_count where COMP_STAT_EFF_DT  IS NULL </v>
      </c>
      <c r="BF43" t="s">
        <v>7658</v>
      </c>
      <c r="BI43" s="16" t="str">
        <f t="shared" si="14"/>
        <v>insert into table db_custscience_interns.SUMMARY_of_db_venus_fin_loc_dim_null_value_count_table_stats select col_id, null_value_count from db_custscience_interns.col_32_db_venus_fin_loc_dim_null_value_count_table_stats ;</v>
      </c>
      <c r="BJ43" t="s">
        <v>7659</v>
      </c>
      <c r="BL43" s="212" t="s">
        <v>6912</v>
      </c>
      <c r="BM43" s="212">
        <v>38</v>
      </c>
      <c r="BN43" s="212">
        <v>0</v>
      </c>
      <c r="BP43" s="16" t="str">
        <f t="shared" si="15"/>
        <v>drop table db_custscience_interns.col_32_db_venus_fin_loc_dim_null_value_count_table_stats ;</v>
      </c>
      <c r="BQ43" t="s">
        <v>7660</v>
      </c>
    </row>
    <row r="44" spans="1:69">
      <c r="A44" t="s">
        <v>5896</v>
      </c>
      <c r="B44" s="16" t="str">
        <f t="shared" si="0"/>
        <v>btch_key            int                                     </v>
      </c>
      <c r="C44" s="20">
        <f t="shared" si="8"/>
        <v>10</v>
      </c>
      <c r="D44" s="20">
        <f t="shared" si="9"/>
        <v>12</v>
      </c>
      <c r="E44" s="20"/>
      <c r="G44" s="16" t="str">
        <f t="shared" si="1"/>
        <v>BTCH_KEY </v>
      </c>
      <c r="H44" s="16" t="str">
        <f t="shared" si="2"/>
        <v>        int                                     </v>
      </c>
      <c r="I44" s="246">
        <v>33</v>
      </c>
      <c r="J44" s="260">
        <f t="shared" si="3"/>
        <v>11</v>
      </c>
      <c r="K44" s="260">
        <f t="shared" si="4"/>
        <v>0</v>
      </c>
      <c r="N44" s="169" t="s">
        <v>112</v>
      </c>
      <c r="O44" s="169" t="s">
        <v>112</v>
      </c>
      <c r="P44" s="169" t="s">
        <v>112</v>
      </c>
      <c r="R44" s="164"/>
      <c r="S44" s="164"/>
      <c r="T44" s="164"/>
      <c r="U44" s="164"/>
      <c r="V44" s="164"/>
      <c r="W44" s="164"/>
      <c r="X44" s="164"/>
      <c r="Y44" s="164"/>
      <c r="Z44" s="164"/>
      <c r="AA44" s="164"/>
      <c r="AB44" s="164"/>
      <c r="AC44" s="164"/>
      <c r="AD44" s="164"/>
      <c r="AE44" s="164"/>
      <c r="AF44" s="164"/>
      <c r="AG44" s="164"/>
      <c r="AH44" s="197" t="str">
        <f t="shared" si="10"/>
        <v>col_33</v>
      </c>
      <c r="AI44" s="196" t="str">
        <f t="shared" si="5"/>
        <v>create table db_custscience_interns.col_33_db_venus_fin_loc_dim_distinct_values_table_stats (col_id int, distinct_values bigint) Row format delimited Fields terminated by '\t' Lines terminated by '\n'  Stored as textfile ;</v>
      </c>
      <c r="AJ44" t="s">
        <v>7661</v>
      </c>
      <c r="AM44" s="16" t="str">
        <f t="shared" si="11"/>
        <v>insert into table db_custscience_interns.col_33_db_venus_fin_loc_dim_distinct_values_table_stats select '33' as col_id, count (distinct BTCH_KEY ) as distinct_values</v>
      </c>
      <c r="AN44" t="s">
        <v>7662</v>
      </c>
      <c r="AQ44" s="16" t="str">
        <f t="shared" si="6"/>
        <v>insert into table db_custscience_interns.SUMMARY_of_db_venus_fin_loc_dim_distinct_values_table_stats select col_id, distinct_values from db_custscience_interns.col_33_db_venus_fin_loc_dim_distinct_values_table_stats ;</v>
      </c>
      <c r="AR44" t="s">
        <v>7663</v>
      </c>
      <c r="AT44" s="212" t="s">
        <v>7664</v>
      </c>
      <c r="AU44" s="212">
        <v>39</v>
      </c>
      <c r="AV44" s="212">
        <v>2</v>
      </c>
      <c r="AX44" s="16" t="str">
        <f t="shared" si="7"/>
        <v>drop table db_custscience_interns.col_33_db_venus_fin_loc_dim_distinct_values_table_stats;</v>
      </c>
      <c r="AY44" t="s">
        <v>7665</v>
      </c>
      <c r="BA44" s="16" t="str">
        <f t="shared" si="12"/>
        <v>create table db_custscience_interns.col_33_db_venus_fin_loc_dim_null_value_count_table_stats (col_id int, null_value_count bigint) Row format delimited Fields terminated by '\t' Lines terminated by '\n'  Stored as textfile ;</v>
      </c>
      <c r="BB44" t="s">
        <v>7666</v>
      </c>
      <c r="BE44" s="16" t="str">
        <f t="shared" si="13"/>
        <v xml:space="preserve">insert into table db_custscience_interns.col_33_db_venus_fin_loc_dim_null_value_count_table_stats select '33' as col_id, count (fin_loc_key) as null_value_count where BTCH_KEY  IS NULL </v>
      </c>
      <c r="BF44" t="s">
        <v>7667</v>
      </c>
      <c r="BI44" s="16" t="str">
        <f t="shared" si="14"/>
        <v>insert into table db_custscience_interns.SUMMARY_of_db_venus_fin_loc_dim_null_value_count_table_stats select col_id, null_value_count from db_custscience_interns.col_33_db_venus_fin_loc_dim_null_value_count_table_stats ;</v>
      </c>
      <c r="BJ44" t="s">
        <v>7668</v>
      </c>
      <c r="BL44" s="212" t="s">
        <v>6923</v>
      </c>
      <c r="BM44" s="212">
        <v>39</v>
      </c>
      <c r="BN44" s="212">
        <v>0</v>
      </c>
      <c r="BP44" s="16" t="str">
        <f t="shared" si="15"/>
        <v>drop table db_custscience_interns.col_33_db_venus_fin_loc_dim_null_value_count_table_stats ;</v>
      </c>
      <c r="BQ44" t="s">
        <v>7669</v>
      </c>
    </row>
    <row r="45" spans="1:69">
      <c r="A45" t="s">
        <v>5899</v>
      </c>
      <c r="B45" s="16" t="str">
        <f t="shared" si="0"/>
        <v>btch_opr            string                                  </v>
      </c>
      <c r="C45" s="20">
        <f t="shared" si="8"/>
        <v>10</v>
      </c>
      <c r="D45" s="20">
        <f t="shared" si="9"/>
        <v>12</v>
      </c>
      <c r="E45" s="20"/>
      <c r="G45" s="16" t="str">
        <f t="shared" si="1"/>
        <v>BTCH_OPR </v>
      </c>
      <c r="H45" s="16" t="str">
        <f t="shared" si="2"/>
        <v>        string                                  </v>
      </c>
      <c r="I45" s="246">
        <v>34</v>
      </c>
      <c r="J45" s="260">
        <f t="shared" si="3"/>
        <v>3</v>
      </c>
      <c r="K45" s="260">
        <f t="shared" si="4"/>
        <v>0</v>
      </c>
      <c r="N45" s="169" t="s">
        <v>112</v>
      </c>
      <c r="O45" s="169" t="s">
        <v>112</v>
      </c>
      <c r="P45" s="169" t="s">
        <v>112</v>
      </c>
      <c r="R45" s="164"/>
      <c r="S45" s="164"/>
      <c r="T45" s="164"/>
      <c r="U45" s="164"/>
      <c r="V45" s="164"/>
      <c r="W45" s="164"/>
      <c r="X45" s="164"/>
      <c r="Y45" s="164"/>
      <c r="Z45" s="164"/>
      <c r="AA45" s="164"/>
      <c r="AB45" s="164"/>
      <c r="AC45" s="164"/>
      <c r="AD45" s="164"/>
      <c r="AE45" s="164"/>
      <c r="AF45" s="164"/>
      <c r="AG45" s="164"/>
      <c r="AH45" s="197" t="str">
        <f t="shared" si="10"/>
        <v>col_34</v>
      </c>
      <c r="AI45" s="196" t="str">
        <f t="shared" si="5"/>
        <v>create table db_custscience_interns.col_34_db_venus_fin_loc_dim_distinct_values_table_stats (col_id int, distinct_values bigint) Row format delimited Fields terminated by '\t' Lines terminated by '\n'  Stored as textfile ;</v>
      </c>
      <c r="AJ45" t="s">
        <v>7670</v>
      </c>
      <c r="AM45" s="16" t="str">
        <f t="shared" si="11"/>
        <v>insert into table db_custscience_interns.col_34_db_venus_fin_loc_dim_distinct_values_table_stats select '34' as col_id, count (distinct BTCH_OPR ) as distinct_values</v>
      </c>
      <c r="AN45" t="s">
        <v>7671</v>
      </c>
      <c r="AQ45" s="16" t="str">
        <f t="shared" si="6"/>
        <v>insert into table db_custscience_interns.SUMMARY_of_db_venus_fin_loc_dim_distinct_values_table_stats select col_id, distinct_values from db_custscience_interns.col_34_db_venus_fin_loc_dim_distinct_values_table_stats ;</v>
      </c>
      <c r="AR45" t="s">
        <v>7672</v>
      </c>
      <c r="AT45" s="212" t="s">
        <v>7673</v>
      </c>
      <c r="AU45" s="212">
        <v>5</v>
      </c>
      <c r="AV45" s="212">
        <v>47</v>
      </c>
      <c r="AX45" s="16" t="str">
        <f t="shared" si="7"/>
        <v>drop table db_custscience_interns.col_34_db_venus_fin_loc_dim_distinct_values_table_stats;</v>
      </c>
      <c r="AY45" t="s">
        <v>7674</v>
      </c>
      <c r="BA45" s="16" t="str">
        <f t="shared" si="12"/>
        <v>create table db_custscience_interns.col_34_db_venus_fin_loc_dim_null_value_count_table_stats (col_id int, null_value_count bigint) Row format delimited Fields terminated by '\t' Lines terminated by '\n'  Stored as textfile ;</v>
      </c>
      <c r="BB45" t="s">
        <v>7675</v>
      </c>
      <c r="BE45" s="16" t="str">
        <f t="shared" si="13"/>
        <v xml:space="preserve">insert into table db_custscience_interns.col_34_db_venus_fin_loc_dim_null_value_count_table_stats select '34' as col_id, count (fin_loc_key) as null_value_count where BTCH_OPR  IS NULL </v>
      </c>
      <c r="BF45" t="s">
        <v>7676</v>
      </c>
      <c r="BI45" s="16" t="str">
        <f t="shared" si="14"/>
        <v>insert into table db_custscience_interns.SUMMARY_of_db_venus_fin_loc_dim_null_value_count_table_stats select col_id, null_value_count from db_custscience_interns.col_34_db_venus_fin_loc_dim_null_value_count_table_stats ;</v>
      </c>
      <c r="BJ45" t="s">
        <v>7677</v>
      </c>
      <c r="BL45" s="212" t="s">
        <v>5309</v>
      </c>
      <c r="BM45" s="212">
        <v>5</v>
      </c>
      <c r="BN45" s="212">
        <v>0</v>
      </c>
      <c r="BP45" s="16" t="str">
        <f t="shared" si="15"/>
        <v>drop table db_custscience_interns.col_34_db_venus_fin_loc_dim_null_value_count_table_stats ;</v>
      </c>
      <c r="BQ45" t="s">
        <v>7678</v>
      </c>
    </row>
    <row r="46" spans="1:69">
      <c r="A46" t="s">
        <v>5902</v>
      </c>
      <c r="B46" s="16" t="str">
        <f t="shared" si="0"/>
        <v>lst_upd_or_crt_dttm string                                  </v>
      </c>
      <c r="C46" s="20">
        <f t="shared" si="8"/>
        <v>20</v>
      </c>
      <c r="D46" s="20">
        <f t="shared" si="9"/>
        <v>27</v>
      </c>
      <c r="E46" s="20"/>
      <c r="G46" s="16" t="str">
        <f t="shared" si="1"/>
        <v>LST_UPD_OR_CRT_DTTM</v>
      </c>
      <c r="H46" s="16" t="str">
        <f t="shared" si="2"/>
        <v>string                                  </v>
      </c>
      <c r="I46" s="246">
        <v>35</v>
      </c>
      <c r="J46" s="260">
        <f t="shared" si="3"/>
        <v>11</v>
      </c>
      <c r="K46" s="260">
        <f t="shared" si="4"/>
        <v>0</v>
      </c>
      <c r="N46" s="169" t="s">
        <v>112</v>
      </c>
      <c r="O46" s="169" t="s">
        <v>112</v>
      </c>
      <c r="P46" s="169" t="s">
        <v>112</v>
      </c>
      <c r="R46" s="164"/>
      <c r="S46" s="164"/>
      <c r="T46" s="164"/>
      <c r="U46" s="164"/>
      <c r="V46" s="164"/>
      <c r="W46" s="164"/>
      <c r="X46" s="164"/>
      <c r="Y46" s="164"/>
      <c r="Z46" s="164"/>
      <c r="AA46" s="164"/>
      <c r="AB46" s="164"/>
      <c r="AC46" s="164"/>
      <c r="AD46" s="164"/>
      <c r="AE46" s="164"/>
      <c r="AF46" s="164"/>
      <c r="AG46" s="164"/>
      <c r="AH46" s="197" t="str">
        <f t="shared" si="10"/>
        <v>col_35</v>
      </c>
      <c r="AI46" s="196" t="str">
        <f t="shared" si="5"/>
        <v>create table db_custscience_interns.col_35_db_venus_fin_loc_dim_distinct_values_table_stats (col_id int, distinct_values bigint) Row format delimited Fields terminated by '\t' Lines terminated by '\n'  Stored as textfile ;</v>
      </c>
      <c r="AJ46" t="s">
        <v>7679</v>
      </c>
      <c r="AM46" s="16" t="str">
        <f t="shared" si="11"/>
        <v>insert into table db_custscience_interns.col_35_db_venus_fin_loc_dim_distinct_values_table_stats select '35' as col_id, count (distinct LST_UPD_OR_CRT_DTTM) as distinct_values</v>
      </c>
      <c r="AN46" t="s">
        <v>7680</v>
      </c>
      <c r="AQ46" s="16" t="str">
        <f t="shared" si="6"/>
        <v>insert into table db_custscience_interns.SUMMARY_of_db_venus_fin_loc_dim_distinct_values_table_stats select col_id, distinct_values from db_custscience_interns.col_35_db_venus_fin_loc_dim_distinct_values_table_stats ;</v>
      </c>
      <c r="AR46" t="s">
        <v>7681</v>
      </c>
      <c r="AT46" s="212" t="s">
        <v>7682</v>
      </c>
      <c r="AU46" s="212">
        <v>6</v>
      </c>
      <c r="AV46" s="212">
        <v>70</v>
      </c>
      <c r="AX46" s="16" t="str">
        <f t="shared" si="7"/>
        <v>drop table db_custscience_interns.col_35_db_venus_fin_loc_dim_distinct_values_table_stats;</v>
      </c>
      <c r="AY46" t="s">
        <v>7683</v>
      </c>
      <c r="BA46" s="16" t="str">
        <f t="shared" si="12"/>
        <v>create table db_custscience_interns.col_35_db_venus_fin_loc_dim_null_value_count_table_stats (col_id int, null_value_count bigint) Row format delimited Fields terminated by '\t' Lines terminated by '\n'  Stored as textfile ;</v>
      </c>
      <c r="BB46" t="s">
        <v>7684</v>
      </c>
      <c r="BE46" s="16" t="str">
        <f t="shared" si="13"/>
        <v xml:space="preserve">insert into table db_custscience_interns.col_35_db_venus_fin_loc_dim_null_value_count_table_stats select '35' as col_id, count (fin_loc_key) as null_value_count where LST_UPD_OR_CRT_DTTM IS NULL </v>
      </c>
      <c r="BF46" t="s">
        <v>7685</v>
      </c>
      <c r="BI46" s="16" t="str">
        <f t="shared" si="14"/>
        <v>insert into table db_custscience_interns.SUMMARY_of_db_venus_fin_loc_dim_null_value_count_table_stats select col_id, null_value_count from db_custscience_interns.col_35_db_venus_fin_loc_dim_null_value_count_table_stats ;</v>
      </c>
      <c r="BJ46" t="s">
        <v>7686</v>
      </c>
      <c r="BL46" s="212" t="s">
        <v>5060</v>
      </c>
      <c r="BM46" s="212">
        <v>6</v>
      </c>
      <c r="BN46" s="212">
        <v>0</v>
      </c>
      <c r="BP46" s="16" t="str">
        <f t="shared" si="15"/>
        <v>drop table db_custscience_interns.col_35_db_venus_fin_loc_dim_null_value_count_table_stats ;</v>
      </c>
      <c r="BQ46" t="s">
        <v>7687</v>
      </c>
    </row>
    <row r="47" spans="1:69">
      <c r="A47" t="s">
        <v>7688</v>
      </c>
      <c r="B47" s="16" t="str">
        <f t="shared" si="0"/>
        <v>str_pstl_cd         string                                  </v>
      </c>
      <c r="C47" s="20">
        <f t="shared" si="8"/>
        <v>12</v>
      </c>
      <c r="D47" s="20">
        <f t="shared" si="9"/>
        <v>14</v>
      </c>
      <c r="E47" s="20"/>
      <c r="G47" s="16" t="str">
        <f t="shared" si="1"/>
        <v>STR_PSTL_CD</v>
      </c>
      <c r="H47" s="16" t="str">
        <f t="shared" si="2"/>
        <v>      string                                  </v>
      </c>
      <c r="I47" s="246">
        <v>36</v>
      </c>
      <c r="J47" s="260">
        <f t="shared" si="3"/>
        <v>3127</v>
      </c>
      <c r="K47" s="260">
        <f t="shared" si="4"/>
        <v>2354</v>
      </c>
      <c r="N47" s="169" t="s">
        <v>112</v>
      </c>
      <c r="O47" s="169" t="s">
        <v>112</v>
      </c>
      <c r="P47" s="169" t="s">
        <v>112</v>
      </c>
      <c r="R47" s="164"/>
      <c r="S47" s="164"/>
      <c r="T47" s="164"/>
      <c r="U47" s="164"/>
      <c r="V47" s="164"/>
      <c r="W47" s="164"/>
      <c r="X47" s="164"/>
      <c r="Y47" s="164"/>
      <c r="Z47" s="164"/>
      <c r="AA47" s="164"/>
      <c r="AB47" s="164"/>
      <c r="AC47" s="164"/>
      <c r="AD47" s="164"/>
      <c r="AE47" s="164"/>
      <c r="AF47" s="164"/>
      <c r="AG47" s="164"/>
      <c r="AH47" s="197" t="str">
        <f t="shared" si="10"/>
        <v>col_36</v>
      </c>
      <c r="AI47" s="196" t="str">
        <f t="shared" si="5"/>
        <v>create table db_custscience_interns.col_36_db_venus_fin_loc_dim_distinct_values_table_stats (col_id int, distinct_values bigint) Row format delimited Fields terminated by '\t' Lines terminated by '\n'  Stored as textfile ;</v>
      </c>
      <c r="AJ47" t="s">
        <v>7689</v>
      </c>
      <c r="AM47" s="16" t="str">
        <f t="shared" si="11"/>
        <v>insert into table db_custscience_interns.col_36_db_venus_fin_loc_dim_distinct_values_table_stats select '36' as col_id, count (distinct STR_PSTL_CD) as distinct_values</v>
      </c>
      <c r="AN47" t="s">
        <v>7690</v>
      </c>
      <c r="AQ47" s="16" t="str">
        <f t="shared" si="6"/>
        <v>insert into table db_custscience_interns.SUMMARY_of_db_venus_fin_loc_dim_distinct_values_table_stats select col_id, distinct_values from db_custscience_interns.col_36_db_venus_fin_loc_dim_distinct_values_table_stats ;</v>
      </c>
      <c r="AR47" t="s">
        <v>7691</v>
      </c>
      <c r="AT47" s="212" t="s">
        <v>7692</v>
      </c>
      <c r="AU47" s="212">
        <v>7</v>
      </c>
      <c r="AV47" s="212">
        <v>138</v>
      </c>
      <c r="AX47" s="16" t="str">
        <f t="shared" si="7"/>
        <v>drop table db_custscience_interns.col_36_db_venus_fin_loc_dim_distinct_values_table_stats;</v>
      </c>
      <c r="AY47" t="s">
        <v>7693</v>
      </c>
      <c r="BA47" s="16" t="str">
        <f t="shared" si="12"/>
        <v>create table db_custscience_interns.col_36_db_venus_fin_loc_dim_null_value_count_table_stats (col_id int, null_value_count bigint) Row format delimited Fields terminated by '\t' Lines terminated by '\n'  Stored as textfile ;</v>
      </c>
      <c r="BB47" t="s">
        <v>7694</v>
      </c>
      <c r="BE47" s="16" t="str">
        <f t="shared" si="13"/>
        <v xml:space="preserve">insert into table db_custscience_interns.col_36_db_venus_fin_loc_dim_null_value_count_table_stats select '36' as col_id, count (fin_loc_key) as null_value_count where STR_PSTL_CD IS NULL </v>
      </c>
      <c r="BF47" t="s">
        <v>7695</v>
      </c>
      <c r="BI47" s="16" t="str">
        <f t="shared" si="14"/>
        <v>insert into table db_custscience_interns.SUMMARY_of_db_venus_fin_loc_dim_null_value_count_table_stats select col_id, null_value_count from db_custscience_interns.col_36_db_venus_fin_loc_dim_null_value_count_table_stats ;</v>
      </c>
      <c r="BJ47" t="s">
        <v>7696</v>
      </c>
      <c r="BL47" s="212" t="s">
        <v>5331</v>
      </c>
      <c r="BM47" s="212">
        <v>7</v>
      </c>
      <c r="BN47" s="212">
        <v>0</v>
      </c>
      <c r="BP47" s="16" t="str">
        <f t="shared" si="15"/>
        <v>drop table db_custscience_interns.col_36_db_venus_fin_loc_dim_null_value_count_table_stats ;</v>
      </c>
      <c r="BQ47" t="s">
        <v>7697</v>
      </c>
    </row>
    <row r="48" spans="1:69">
      <c r="A48" t="s">
        <v>7698</v>
      </c>
      <c r="B48" s="16" t="str">
        <f t="shared" si="0"/>
        <v>str_county_nm       string                                  </v>
      </c>
      <c r="C48" s="20">
        <f t="shared" si="8"/>
        <v>14</v>
      </c>
      <c r="D48" s="20">
        <f t="shared" si="9"/>
        <v>16</v>
      </c>
      <c r="E48" s="20"/>
      <c r="G48" s="16" t="str">
        <f t="shared" si="1"/>
        <v>STR_COUNTY_NM</v>
      </c>
      <c r="H48" s="16" t="str">
        <f t="shared" si="2"/>
        <v>    string                                  </v>
      </c>
      <c r="I48" s="246">
        <v>37</v>
      </c>
      <c r="J48" s="260">
        <f t="shared" si="3"/>
        <v>571</v>
      </c>
      <c r="K48" s="260">
        <f t="shared" si="4"/>
        <v>3749</v>
      </c>
      <c r="N48" s="169" t="s">
        <v>112</v>
      </c>
      <c r="O48" s="169" t="s">
        <v>112</v>
      </c>
      <c r="P48" s="169" t="s">
        <v>112</v>
      </c>
      <c r="R48" s="164"/>
      <c r="S48" s="164"/>
      <c r="T48" s="164"/>
      <c r="U48" s="164"/>
      <c r="V48" s="164"/>
      <c r="W48" s="164"/>
      <c r="X48" s="164"/>
      <c r="Y48" s="164"/>
      <c r="Z48" s="164"/>
      <c r="AA48" s="164"/>
      <c r="AB48" s="164"/>
      <c r="AC48" s="164"/>
      <c r="AD48" s="164"/>
      <c r="AE48" s="164"/>
      <c r="AF48" s="164"/>
      <c r="AG48" s="164"/>
      <c r="AH48" s="197" t="str">
        <f t="shared" si="10"/>
        <v>col_37</v>
      </c>
      <c r="AI48" s="196" t="str">
        <f t="shared" si="5"/>
        <v>create table db_custscience_interns.col_37_db_venus_fin_loc_dim_distinct_values_table_stats (col_id int, distinct_values bigint) Row format delimited Fields terminated by '\t' Lines terminated by '\n'  Stored as textfile ;</v>
      </c>
      <c r="AJ48" t="s">
        <v>7699</v>
      </c>
      <c r="AM48" s="16" t="str">
        <f t="shared" si="11"/>
        <v>insert into table db_custscience_interns.col_37_db_venus_fin_loc_dim_distinct_values_table_stats select '37' as col_id, count (distinct STR_COUNTY_NM) as distinct_values</v>
      </c>
      <c r="AN48" t="s">
        <v>7700</v>
      </c>
      <c r="AQ48" s="16" t="str">
        <f t="shared" si="6"/>
        <v>insert into table db_custscience_interns.SUMMARY_of_db_venus_fin_loc_dim_distinct_values_table_stats select col_id, distinct_values from db_custscience_interns.col_37_db_venus_fin_loc_dim_distinct_values_table_stats ;</v>
      </c>
      <c r="AR48" t="s">
        <v>7701</v>
      </c>
      <c r="AT48" s="212" t="s">
        <v>7702</v>
      </c>
      <c r="AU48" s="212">
        <v>8</v>
      </c>
      <c r="AV48" s="212">
        <v>553</v>
      </c>
      <c r="AX48" s="16" t="str">
        <f t="shared" si="7"/>
        <v>drop table db_custscience_interns.col_37_db_venus_fin_loc_dim_distinct_values_table_stats;</v>
      </c>
      <c r="AY48" t="s">
        <v>7703</v>
      </c>
      <c r="BA48" s="16" t="str">
        <f t="shared" si="12"/>
        <v>create table db_custscience_interns.col_37_db_venus_fin_loc_dim_null_value_count_table_stats (col_id int, null_value_count bigint) Row format delimited Fields terminated by '\t' Lines terminated by '\n'  Stored as textfile ;</v>
      </c>
      <c r="BB48" t="s">
        <v>7704</v>
      </c>
      <c r="BE48" s="16" t="str">
        <f t="shared" si="13"/>
        <v xml:space="preserve">insert into table db_custscience_interns.col_37_db_venus_fin_loc_dim_null_value_count_table_stats select '37' as col_id, count (fin_loc_key) as null_value_count where STR_COUNTY_NM IS NULL </v>
      </c>
      <c r="BF48" t="s">
        <v>7705</v>
      </c>
      <c r="BI48" s="16" t="str">
        <f t="shared" si="14"/>
        <v>insert into table db_custscience_interns.SUMMARY_of_db_venus_fin_loc_dim_null_value_count_table_stats select col_id, null_value_count from db_custscience_interns.col_37_db_venus_fin_loc_dim_null_value_count_table_stats ;</v>
      </c>
      <c r="BJ48" t="s">
        <v>7706</v>
      </c>
      <c r="BL48" s="212" t="s">
        <v>5341</v>
      </c>
      <c r="BM48" s="212">
        <v>8</v>
      </c>
      <c r="BN48" s="212">
        <v>0</v>
      </c>
      <c r="BP48" s="16" t="str">
        <f t="shared" si="15"/>
        <v>drop table db_custscience_interns.col_37_db_venus_fin_loc_dim_null_value_count_table_stats ;</v>
      </c>
      <c r="BQ48" t="s">
        <v>7707</v>
      </c>
    </row>
    <row r="49" spans="1:69">
      <c r="A49" t="s">
        <v>5188</v>
      </c>
      <c r="B49" s="16" t="str">
        <f t="shared" si="0"/>
        <v>crt_tmst            string                                  </v>
      </c>
      <c r="C49" s="20">
        <f t="shared" si="8"/>
        <v>10</v>
      </c>
      <c r="D49" s="20">
        <f t="shared" si="9"/>
        <v>12</v>
      </c>
      <c r="E49" s="20"/>
      <c r="G49" s="16" t="str">
        <f t="shared" si="1"/>
        <v>CRT_TMST </v>
      </c>
      <c r="H49" s="16" t="str">
        <f t="shared" si="2"/>
        <v>        string                                  </v>
      </c>
      <c r="I49" s="246">
        <v>38</v>
      </c>
      <c r="J49" s="260">
        <f t="shared" si="3"/>
        <v>2</v>
      </c>
      <c r="K49" s="260">
        <f t="shared" si="4"/>
        <v>0</v>
      </c>
      <c r="N49" s="169" t="s">
        <v>112</v>
      </c>
      <c r="O49" s="169" t="s">
        <v>112</v>
      </c>
      <c r="P49" s="169" t="s">
        <v>112</v>
      </c>
      <c r="R49" s="164"/>
      <c r="S49" s="164"/>
      <c r="T49" s="164"/>
      <c r="U49" s="164"/>
      <c r="V49" s="164"/>
      <c r="W49" s="164"/>
      <c r="X49" s="164"/>
      <c r="Y49" s="164"/>
      <c r="Z49" s="164"/>
      <c r="AA49" s="164"/>
      <c r="AB49" s="164"/>
      <c r="AC49" s="164"/>
      <c r="AD49" s="164"/>
      <c r="AE49" s="164"/>
      <c r="AF49" s="164"/>
      <c r="AG49" s="164"/>
      <c r="AH49" s="197" t="str">
        <f t="shared" si="10"/>
        <v>col_38</v>
      </c>
      <c r="AI49" s="196" t="str">
        <f t="shared" si="5"/>
        <v>create table db_custscience_interns.col_38_db_venus_fin_loc_dim_distinct_values_table_stats (col_id int, distinct_values bigint) Row format delimited Fields terminated by '\t' Lines terminated by '\n'  Stored as textfile ;</v>
      </c>
      <c r="AJ49" t="s">
        <v>7708</v>
      </c>
      <c r="AM49" s="16" t="str">
        <f t="shared" si="11"/>
        <v>insert into table db_custscience_interns.col_38_db_venus_fin_loc_dim_distinct_values_table_stats select '38' as col_id, count (distinct CRT_TMST ) as distinct_values</v>
      </c>
      <c r="AN49" t="s">
        <v>7709</v>
      </c>
      <c r="AQ49" s="16" t="str">
        <f t="shared" si="6"/>
        <v>insert into table db_custscience_interns.SUMMARY_of_db_venus_fin_loc_dim_distinct_values_table_stats select col_id, distinct_values from db_custscience_interns.col_38_db_venus_fin_loc_dim_distinct_values_table_stats ;</v>
      </c>
      <c r="AR49" t="s">
        <v>7710</v>
      </c>
      <c r="AT49" s="212" t="s">
        <v>7711</v>
      </c>
      <c r="AU49" s="212">
        <v>9</v>
      </c>
      <c r="AV49" s="212">
        <v>8059</v>
      </c>
      <c r="AX49" s="16" t="str">
        <f t="shared" si="7"/>
        <v>drop table db_custscience_interns.col_38_db_venus_fin_loc_dim_distinct_values_table_stats;</v>
      </c>
      <c r="AY49" t="s">
        <v>7712</v>
      </c>
      <c r="BA49" s="16" t="str">
        <f t="shared" si="12"/>
        <v>create table db_custscience_interns.col_38_db_venus_fin_loc_dim_null_value_count_table_stats (col_id int, null_value_count bigint) Row format delimited Fields terminated by '\t' Lines terminated by '\n'  Stored as textfile ;</v>
      </c>
      <c r="BB49" t="s">
        <v>7713</v>
      </c>
      <c r="BE49" s="16" t="str">
        <f t="shared" si="13"/>
        <v xml:space="preserve">insert into table db_custscience_interns.col_38_db_venus_fin_loc_dim_null_value_count_table_stats select '38' as col_id, count (fin_loc_key) as null_value_count where CRT_TMST  IS NULL </v>
      </c>
      <c r="BF49" t="s">
        <v>7714</v>
      </c>
      <c r="BI49" s="16" t="str">
        <f t="shared" si="14"/>
        <v>insert into table db_custscience_interns.SUMMARY_of_db_venus_fin_loc_dim_null_value_count_table_stats select col_id, null_value_count from db_custscience_interns.col_38_db_venus_fin_loc_dim_null_value_count_table_stats ;</v>
      </c>
      <c r="BJ49" t="s">
        <v>7715</v>
      </c>
      <c r="BL49" s="212" t="s">
        <v>5351</v>
      </c>
      <c r="BM49" s="212">
        <v>9</v>
      </c>
      <c r="BN49" s="212">
        <v>0</v>
      </c>
      <c r="BP49" s="16" t="str">
        <f t="shared" si="15"/>
        <v>drop table db_custscience_interns.col_38_db_venus_fin_loc_dim_null_value_count_table_stats ;</v>
      </c>
      <c r="BQ49" t="s">
        <v>7716</v>
      </c>
    </row>
    <row r="50" spans="1:69">
      <c r="A50" t="s">
        <v>5491</v>
      </c>
      <c r="B50" s="16" t="str">
        <f t="shared" si="0"/>
        <v>updt_tmst           string </v>
      </c>
      <c r="C50" s="20">
        <f t="shared" si="8"/>
        <v>10</v>
      </c>
      <c r="D50" s="20">
        <f t="shared" si="9"/>
        <v>12</v>
      </c>
      <c r="E50" s="20"/>
      <c r="G50" s="16" t="str">
        <f t="shared" si="1"/>
        <v>UPDT_TMST</v>
      </c>
      <c r="H50" s="16" t="str">
        <f t="shared" si="2"/>
        <v>        string </v>
      </c>
      <c r="I50" s="246">
        <v>39</v>
      </c>
      <c r="J50" s="260">
        <f t="shared" si="3"/>
        <v>2</v>
      </c>
      <c r="K50" s="260">
        <f t="shared" si="4"/>
        <v>0</v>
      </c>
      <c r="N50" s="169" t="s">
        <v>112</v>
      </c>
      <c r="O50" s="169" t="s">
        <v>112</v>
      </c>
      <c r="P50" s="169" t="s">
        <v>112</v>
      </c>
      <c r="R50" s="164"/>
      <c r="S50" s="164"/>
      <c r="T50" s="164"/>
      <c r="U50" s="164"/>
      <c r="V50" s="164"/>
      <c r="W50" s="164"/>
      <c r="X50" s="164"/>
      <c r="Y50" s="164"/>
      <c r="Z50" s="164"/>
      <c r="AA50" s="164"/>
      <c r="AB50" s="164"/>
      <c r="AC50" s="164"/>
      <c r="AD50" s="164"/>
      <c r="AE50" s="164"/>
      <c r="AF50" s="164"/>
      <c r="AG50" s="164"/>
      <c r="AH50" s="197" t="str">
        <f t="shared" si="10"/>
        <v>col_39</v>
      </c>
      <c r="AI50" s="196" t="str">
        <f t="shared" si="5"/>
        <v>create table db_custscience_interns.col_39_db_venus_fin_loc_dim_distinct_values_table_stats (col_id int, distinct_values bigint) Row format delimited Fields terminated by '\t' Lines terminated by '\n'  Stored as textfile ;</v>
      </c>
      <c r="AJ50" t="s">
        <v>7717</v>
      </c>
      <c r="AM50" s="16" t="str">
        <f t="shared" si="11"/>
        <v>insert into table db_custscience_interns.col_39_db_venus_fin_loc_dim_distinct_values_table_stats select '39' as col_id, count (distinct UPDT_TMST) as distinct_values</v>
      </c>
      <c r="AN50" t="s">
        <v>7718</v>
      </c>
      <c r="AQ50" s="16" t="str">
        <f t="shared" si="6"/>
        <v>insert into table db_custscience_interns.SUMMARY_of_db_venus_fin_loc_dim_distinct_values_table_stats select col_id, distinct_values from db_custscience_interns.col_39_db_venus_fin_loc_dim_distinct_values_table_stats ;</v>
      </c>
      <c r="AR50" t="s">
        <v>7719</v>
      </c>
      <c r="AT50" s="212" t="s">
        <v>7720</v>
      </c>
      <c r="AU50" s="212">
        <v>10</v>
      </c>
      <c r="AV50" s="212">
        <v>8059</v>
      </c>
      <c r="AX50" s="16" t="str">
        <f t="shared" si="7"/>
        <v>drop table db_custscience_interns.col_39_db_venus_fin_loc_dim_distinct_values_table_stats;</v>
      </c>
      <c r="AY50" t="s">
        <v>7721</v>
      </c>
      <c r="BA50" s="16" t="str">
        <f t="shared" si="12"/>
        <v>create table db_custscience_interns.col_39_db_venus_fin_loc_dim_null_value_count_table_stats (col_id int, null_value_count bigint) Row format delimited Fields terminated by '\t' Lines terminated by '\n'  Stored as textfile ;</v>
      </c>
      <c r="BB50" t="s">
        <v>7722</v>
      </c>
      <c r="BE50" s="16" t="str">
        <f t="shared" si="13"/>
        <v xml:space="preserve">insert into table db_custscience_interns.col_39_db_venus_fin_loc_dim_null_value_count_table_stats select '39' as col_id, count (fin_loc_key) as null_value_count where UPDT_TMST IS NULL </v>
      </c>
      <c r="BF50" t="s">
        <v>7723</v>
      </c>
      <c r="BI50" s="16" t="str">
        <f t="shared" si="14"/>
        <v>insert into table db_custscience_interns.SUMMARY_of_db_venus_fin_loc_dim_null_value_count_table_stats select col_id, null_value_count from db_custscience_interns.col_39_db_venus_fin_loc_dim_null_value_count_table_stats ;</v>
      </c>
      <c r="BJ50" t="s">
        <v>7724</v>
      </c>
      <c r="BL50" s="212" t="s">
        <v>5362</v>
      </c>
      <c r="BM50" s="212">
        <v>10</v>
      </c>
      <c r="BN50" s="212">
        <v>0</v>
      </c>
      <c r="BP50" s="16" t="str">
        <f t="shared" si="15"/>
        <v>drop table db_custscience_interns.col_39_db_venus_fin_loc_dim_null_value_count_table_stats ;</v>
      </c>
      <c r="BQ50" t="s">
        <v>7725</v>
      </c>
    </row>
    <row r="51" spans="1:69">
      <c r="J51" s="268"/>
      <c r="K51" s="268"/>
      <c r="AN51" t="s">
        <v>4089</v>
      </c>
      <c r="BF51" t="s">
        <v>4089</v>
      </c>
    </row>
    <row r="52" spans="1:69" ht="409.5">
      <c r="A52" s="262" t="s">
        <v>7726</v>
      </c>
      <c r="J52" s="268"/>
      <c r="K52" s="268"/>
    </row>
    <row r="53" spans="1:69">
      <c r="A53" s="263" t="s">
        <v>7727</v>
      </c>
      <c r="J53" s="268"/>
      <c r="K53" s="268"/>
    </row>
    <row r="54" spans="1:69">
      <c r="J54" s="268"/>
      <c r="K54" s="268"/>
    </row>
    <row r="55" spans="1:69">
      <c r="J55" s="268"/>
      <c r="K55" s="268"/>
    </row>
    <row r="56" spans="1:69">
      <c r="J56" s="268"/>
      <c r="K56" s="268"/>
    </row>
    <row r="57" spans="1:69">
      <c r="J57" s="268"/>
      <c r="K57" s="268"/>
    </row>
    <row r="58" spans="1:69">
      <c r="J58" s="268"/>
      <c r="K58" s="268"/>
    </row>
    <row r="59" spans="1:69">
      <c r="J59" s="268"/>
      <c r="K59" s="268"/>
    </row>
    <row r="60" spans="1:69">
      <c r="J60" s="268"/>
      <c r="K60" s="268"/>
    </row>
    <row r="61" spans="1:69">
      <c r="J61" s="268"/>
      <c r="K61" s="268"/>
    </row>
    <row r="62" spans="1:69">
      <c r="J62" s="268"/>
      <c r="K62" s="268"/>
    </row>
    <row r="63" spans="1:69">
      <c r="J63" s="268"/>
      <c r="K63" s="268"/>
    </row>
    <row r="64" spans="1:69">
      <c r="J64" s="268"/>
      <c r="K64" s="268"/>
    </row>
    <row r="65" spans="10:11">
      <c r="J65" s="268"/>
      <c r="K65" s="268"/>
    </row>
    <row r="66" spans="10:11">
      <c r="J66" s="268"/>
      <c r="K66" s="268"/>
    </row>
    <row r="67" spans="10:11">
      <c r="J67" s="268"/>
      <c r="K67" s="268"/>
    </row>
    <row r="68" spans="10:11">
      <c r="J68" s="268"/>
      <c r="K68" s="268"/>
    </row>
    <row r="69" spans="10:11">
      <c r="J69" s="268"/>
      <c r="K69" s="268"/>
    </row>
    <row r="70" spans="10:11">
      <c r="J70" s="268"/>
      <c r="K70" s="268"/>
    </row>
  </sheetData>
  <mergeCells count="5">
    <mergeCell ref="G1:J1"/>
    <mergeCell ref="H3:L3"/>
    <mergeCell ref="H4:L4"/>
    <mergeCell ref="H5:L5"/>
    <mergeCell ref="H6:L6"/>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4"/>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MERCH_MISC_DIM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db_venus.merch_misc_dim acquisition_date = "22-APR-17" limit 10000;'&gt;db_venus.merch_misc_dim_10k_sample.txt;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7728</v>
      </c>
    </row>
    <row r="5" spans="1:73">
      <c r="B5" s="9"/>
      <c r="G5" s="3" t="s">
        <v>89</v>
      </c>
      <c r="H5" s="474" t="str">
        <f>RIGHT(H6,(LEN(H6)-(FIND(".",H6))))</f>
        <v>merch_misc_dim</v>
      </c>
      <c r="I5" s="474" t="e">
        <f>RIGHT(I6,(LEN(I6)-(FIND(".",I6))))</f>
        <v>#VALUE!</v>
      </c>
      <c r="J5" s="474" t="e">
        <f>RIGHT(J6,(LEN(J6)-(FIND(".",J6))))</f>
        <v>#VALUE!</v>
      </c>
      <c r="K5" s="474"/>
      <c r="L5" s="474" t="e">
        <f>RIGHT(L6,(LEN(L6)-(FIND(".",L6))))</f>
        <v>#VALUE!</v>
      </c>
      <c r="M5" s="219"/>
      <c r="AM5" s="60"/>
      <c r="BE5" s="60"/>
    </row>
    <row r="6" spans="1:73">
      <c r="G6" s="3" t="s">
        <v>90</v>
      </c>
      <c r="H6" s="476" t="s">
        <v>4476</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db_custscience_interns.SUMMARY_of_db_venus_merch_misc_dim_distinct_values_table_stats;</v>
      </c>
      <c r="BL8" s="209" t="str">
        <f>"select * from db_custscience_interns.SUMMARY_of_"&amp;$H$4&amp;"_"&amp;$H$5&amp;"_null_value_count_table_stats ;"</f>
        <v>select * from db_custscience_interns.SUMMARY_of_db_venus_merch_misc_dim_null_value_count_table_stats ;</v>
      </c>
    </row>
    <row r="9" spans="1:73">
      <c r="A9" t="s">
        <v>7729</v>
      </c>
      <c r="G9" s="15" t="s">
        <v>93</v>
      </c>
      <c r="H9" s="16"/>
      <c r="I9" s="16"/>
      <c r="J9" s="4"/>
      <c r="K9" s="4"/>
      <c r="AT9" t="s">
        <v>7730</v>
      </c>
      <c r="BL9" t="s">
        <v>7731</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db_venus.merch_misc_dim</v>
      </c>
      <c r="AN11" s="205" t="s">
        <v>7732</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db_custscience_interns.SUMMARY_of_db_venus_merch_misc_dim_distinct_values_table_stats (col_id int, distinct_values bigint) Row format delimited Fields terminated by '\t' Lines terminated by '\n'  Stored as textfile ;</v>
      </c>
      <c r="AR11" s="205" t="s">
        <v>7733</v>
      </c>
      <c r="BE11" s="209" t="str">
        <f>"from "&amp;$H$6</f>
        <v>from db_venus.merch_misc_dim</v>
      </c>
      <c r="BF11" s="32" t="s">
        <v>7732</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db_custscience_interns.SUMMARY_of_db_venus_merch_misc_dim_null_value_count_table_stats (col_id int, null_value_count bigint) Row format delimited Fields terminated by '\t' Lines terminated by '\n'  Stored as textfile ;</v>
      </c>
      <c r="BJ11" s="32" t="s">
        <v>7734</v>
      </c>
      <c r="BL11" s="212" t="s">
        <v>2</v>
      </c>
    </row>
    <row r="12" spans="1:73">
      <c r="A12" t="s">
        <v>5896</v>
      </c>
      <c r="B12" s="16" t="str">
        <f t="shared" ref="B12:B21" si="0">TRIM(A12)</f>
        <v>btch_key            int                                     </v>
      </c>
      <c r="C12" s="20">
        <f>SEARCH(" ",B12)</f>
        <v>10</v>
      </c>
      <c r="D12" s="20">
        <f>IFERROR(SEARCH(" ",B12,C12+1),0)</f>
        <v>12</v>
      </c>
      <c r="E12" s="20">
        <f>LEN(B12)</f>
        <v>60</v>
      </c>
      <c r="F12" s="20"/>
      <c r="G12" s="16" t="str">
        <f t="shared" ref="G12:G21" si="1">UPPER(LEFT(B12,C12-1))</f>
        <v>BTCH_KEY </v>
      </c>
      <c r="H12" s="16" t="str">
        <f t="shared" ref="H12:H21" si="2">TRIM(RIGHT(A12,LEN(A12) - (C12+1)))</f>
        <v>        int                                     </v>
      </c>
      <c r="I12" s="246">
        <v>1</v>
      </c>
      <c r="J12" s="260">
        <f t="shared" ref="J12:J21" si="3">VLOOKUP($I12,$AU:$AV,2,FALSE)</f>
        <v>3</v>
      </c>
      <c r="K12" s="260">
        <f t="shared" ref="K12:K21"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1" si="5">"create table db_custscience_interns."&amp;$AH12&amp;"_"&amp;$H$4&amp;"_"&amp;$H$5&amp;"_distinct_values_table_stats (col_id int, distinct_values bigint) Row format delimited Fields terminated by '\t' Lines terminated by '\n'  Stored as textfile ;"</f>
        <v>create table db_custscience_interns.col_1_db_venus_merch_misc_dim_distinct_values_table_stats (col_id int, distinct_values bigint) Row format delimited Fields terminated by '\t' Lines terminated by '\n'  Stored as textfile ;</v>
      </c>
      <c r="AJ12" t="s">
        <v>7735</v>
      </c>
      <c r="AM12" s="16" t="str">
        <f>"insert into table "&amp;"db_custscience_interns."&amp;$AH12&amp;"_"&amp;$H$4&amp;"_"&amp;$H$5&amp;"_distinct_values_table_stats select "&amp;"'"&amp;$I12&amp;"'"&amp;" as col_id, count (distinct "&amp;$G12&amp;") as distinct_values"</f>
        <v>insert into table db_custscience_interns.col_1_db_venus_merch_misc_dim_distinct_values_table_stats select '1' as col_id, count (distinct BTCH_KEY ) as distinct_values</v>
      </c>
      <c r="AN12" t="s">
        <v>7736</v>
      </c>
      <c r="AQ12" s="16" t="str">
        <f t="shared" ref="AQ12:AQ21"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db_custscience_interns.SUMMARY_of_db_venus_merch_misc_dim_distinct_values_table_stats select col_id, distinct_values from db_custscience_interns.col_1_db_venus_merch_misc_dim_distinct_values_table_stats ;</v>
      </c>
      <c r="AR12" t="s">
        <v>7737</v>
      </c>
      <c r="AT12" s="212" t="s">
        <v>7738</v>
      </c>
      <c r="AU12" s="212">
        <v>1</v>
      </c>
      <c r="AV12" s="212">
        <v>3</v>
      </c>
      <c r="AX12" s="16" t="str">
        <f t="shared" ref="AX12:AX21" si="7">"drop table db_custscience_interns."&amp;$AH12&amp;"_"&amp;$H$4&amp;"_"&amp;$H$5&amp;"_distinct_values_table_stats;"</f>
        <v>drop table db_custscience_interns.col_1_db_venus_merch_misc_dim_distinct_values_table_stats;</v>
      </c>
      <c r="AY12" t="s">
        <v>7739</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db_custscience_interns.col_1_db_venus_merch_misc_dim_null_value_count_table_stats (col_id int, null_value_count bigint) Row format delimited Fields terminated by '\t' Lines terminated by '\n'  Stored as textfile ;</v>
      </c>
      <c r="BB12" t="s">
        <v>7740</v>
      </c>
      <c r="BE12" s="16" t="str">
        <f>"insert into table "&amp;"db_custscience_interns."&amp;$AH12&amp;"_"&amp;$H$4&amp;"_"&amp;$H$5&amp;"_null_value_count_table_stats select "&amp;"'"&amp;$I12&amp;"'"&amp;" as col_id, count (merch_misc_key) as null_value_count where "&amp;$G12&amp;" IS NULL "</f>
        <v xml:space="preserve">insert into table db_custscience_interns.col_1_db_venus_merch_misc_dim_null_value_count_table_stats select '1' as col_id, count (merch_misc_key) as null_value_count where BTCH_KEY  IS NULL </v>
      </c>
      <c r="BF12" t="s">
        <v>7741</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db_custscience_interns.SUMMARY_of_db_venus_merch_misc_dim_null_value_count_table_stats select col_id, null_value_count from db_custscience_interns.col_1_db_venus_merch_misc_dim_null_value_count_table_stats ;</v>
      </c>
      <c r="BJ12" t="s">
        <v>7742</v>
      </c>
      <c r="BL12" s="212" t="s">
        <v>5214</v>
      </c>
      <c r="BM12" s="212">
        <v>1</v>
      </c>
      <c r="BN12" s="212">
        <v>0</v>
      </c>
      <c r="BP12" s="16" t="str">
        <f>"drop table db_custscience_interns."&amp;$AH12&amp;"_"&amp;$H$4&amp;"_"&amp;$H$5&amp;"_null_value_count_table_stats ;"</f>
        <v>drop table db_custscience_interns.col_1_db_venus_merch_misc_dim_null_value_count_table_stats ;</v>
      </c>
      <c r="BQ12" t="s">
        <v>7743</v>
      </c>
    </row>
    <row r="13" spans="1:73">
      <c r="A13" t="s">
        <v>5899</v>
      </c>
      <c r="B13" s="16" t="str">
        <f t="shared" si="0"/>
        <v>btch_opr            string                                  </v>
      </c>
      <c r="C13" s="20">
        <f t="shared" ref="C13:C21" si="8">SEARCH(" ",B13)</f>
        <v>10</v>
      </c>
      <c r="D13" s="20">
        <f t="shared" ref="D13:D21" si="9">IFERROR(SEARCH(" ",B13,C13+1),0)</f>
        <v>12</v>
      </c>
      <c r="E13" s="20"/>
      <c r="F13" s="20"/>
      <c r="G13" s="16" t="str">
        <f t="shared" si="1"/>
        <v>BTCH_OPR </v>
      </c>
      <c r="H13" s="16" t="str">
        <f t="shared" si="2"/>
        <v>        string                                  </v>
      </c>
      <c r="I13" s="246">
        <v>2</v>
      </c>
      <c r="J13" s="260">
        <f t="shared" si="3"/>
        <v>3</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1" si="10">"col_"&amp;I13</f>
        <v>col_2</v>
      </c>
      <c r="AI13" s="196" t="str">
        <f t="shared" si="5"/>
        <v>create table db_custscience_interns.col_2_db_venus_merch_misc_dim_distinct_values_table_stats (col_id int, distinct_values bigint) Row format delimited Fields terminated by '\t' Lines terminated by '\n'  Stored as textfile ;</v>
      </c>
      <c r="AJ13" t="s">
        <v>7744</v>
      </c>
      <c r="AM13" s="16" t="str">
        <f t="shared" ref="AM13:AM21" si="11">"insert into table "&amp;"db_custscience_interns."&amp;$AH13&amp;"_"&amp;$H$4&amp;"_"&amp;$H$5&amp;"_distinct_values_table_stats select "&amp;"'"&amp;$I13&amp;"'"&amp;" as col_id, count (distinct "&amp;$G13&amp;") as distinct_values"</f>
        <v>insert into table db_custscience_interns.col_2_db_venus_merch_misc_dim_distinct_values_table_stats select '2' as col_id, count (distinct BTCH_OPR ) as distinct_values</v>
      </c>
      <c r="AN13" t="s">
        <v>7745</v>
      </c>
      <c r="AQ13" s="16" t="str">
        <f t="shared" si="6"/>
        <v>insert into table db_custscience_interns.SUMMARY_of_db_venus_merch_misc_dim_distinct_values_table_stats select col_id, distinct_values from db_custscience_interns.col_2_db_venus_merch_misc_dim_distinct_values_table_stats ;</v>
      </c>
      <c r="AR13" t="s">
        <v>7746</v>
      </c>
      <c r="AT13" s="212" t="s">
        <v>7747</v>
      </c>
      <c r="AU13" s="212">
        <v>2</v>
      </c>
      <c r="AV13" s="212">
        <v>3</v>
      </c>
      <c r="AX13" s="16" t="str">
        <f t="shared" si="7"/>
        <v>drop table db_custscience_interns.col_2_db_venus_merch_misc_dim_distinct_values_table_stats;</v>
      </c>
      <c r="AY13" t="s">
        <v>7748</v>
      </c>
      <c r="BA13" s="16" t="str">
        <f t="shared" ref="BA13:BA21" si="12">"create table db_custscience_interns."&amp;$AH13&amp;"_"&amp;$H$4&amp;"_"&amp;$H$5&amp;"_null_value_count_table_stats (col_id int, null_value_count bigint) Row format delimited Fields terminated by '\t' Lines terminated by '\n'  Stored as textfile ;"</f>
        <v>create table db_custscience_interns.col_2_db_venus_merch_misc_dim_null_value_count_table_stats (col_id int, null_value_count bigint) Row format delimited Fields terminated by '\t' Lines terminated by '\n'  Stored as textfile ;</v>
      </c>
      <c r="BB13" t="s">
        <v>7749</v>
      </c>
      <c r="BE13" s="16" t="str">
        <f t="shared" ref="BE13:BE21" si="13">"insert into table "&amp;"db_custscience_interns."&amp;$AH13&amp;"_"&amp;$H$4&amp;"_"&amp;$H$5&amp;"_null_value_count_table_stats select "&amp;"'"&amp;$I13&amp;"'"&amp;" as col_id, count (merch_misc_key) as null_value_count where "&amp;$G13&amp;" IS NULL "</f>
        <v xml:space="preserve">insert into table db_custscience_interns.col_2_db_venus_merch_misc_dim_null_value_count_table_stats select '2' as col_id, count (merch_misc_key) as null_value_count where BTCH_OPR  IS NULL </v>
      </c>
      <c r="BF13" t="s">
        <v>7750</v>
      </c>
      <c r="BI13" s="16" t="str">
        <f t="shared" ref="BI13:BI21"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db_custscience_interns.SUMMARY_of_db_venus_merch_misc_dim_null_value_count_table_stats select col_id, null_value_count from db_custscience_interns.col_2_db_venus_merch_misc_dim_null_value_count_table_stats ;</v>
      </c>
      <c r="BJ13" t="s">
        <v>7751</v>
      </c>
      <c r="BL13" s="212" t="s">
        <v>5225</v>
      </c>
      <c r="BM13" s="212">
        <v>2</v>
      </c>
      <c r="BN13" s="212">
        <v>0</v>
      </c>
      <c r="BP13" s="16" t="str">
        <f t="shared" ref="BP13:BP21" si="15">"drop table db_custscience_interns."&amp;$AH13&amp;"_"&amp;$H$4&amp;"_"&amp;$H$5&amp;"_null_value_count_table_stats ;"</f>
        <v>drop table db_custscience_interns.col_2_db_venus_merch_misc_dim_null_value_count_table_stats ;</v>
      </c>
      <c r="BQ13" t="s">
        <v>7752</v>
      </c>
    </row>
    <row r="14" spans="1:73">
      <c r="A14" t="s">
        <v>7753</v>
      </c>
      <c r="B14" s="16" t="str">
        <f t="shared" si="0"/>
        <v>lst_upd_or_crt_dttm string                                  </v>
      </c>
      <c r="C14" s="20">
        <f t="shared" si="8"/>
        <v>20</v>
      </c>
      <c r="D14" s="20">
        <f t="shared" si="9"/>
        <v>27</v>
      </c>
      <c r="E14" s="20"/>
      <c r="F14" s="20"/>
      <c r="G14" s="16" t="str">
        <f t="shared" si="1"/>
        <v>LST_UPD_OR_CRT_DTTM</v>
      </c>
      <c r="H14" s="16" t="str">
        <f t="shared" si="2"/>
        <v>tring                                  </v>
      </c>
      <c r="I14" s="246">
        <v>3</v>
      </c>
      <c r="J14" s="260">
        <f t="shared" si="3"/>
        <v>3</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db_custscience_interns.col_3_db_venus_merch_misc_dim_distinct_values_table_stats (col_id int, distinct_values bigint) Row format delimited Fields terminated by '\t' Lines terminated by '\n'  Stored as textfile ;</v>
      </c>
      <c r="AJ14" t="s">
        <v>7754</v>
      </c>
      <c r="AM14" s="16" t="str">
        <f t="shared" si="11"/>
        <v>insert into table db_custscience_interns.col_3_db_venus_merch_misc_dim_distinct_values_table_stats select '3' as col_id, count (distinct LST_UPD_OR_CRT_DTTM) as distinct_values</v>
      </c>
      <c r="AN14" t="s">
        <v>7755</v>
      </c>
      <c r="AQ14" s="16" t="str">
        <f t="shared" si="6"/>
        <v>insert into table db_custscience_interns.SUMMARY_of_db_venus_merch_misc_dim_distinct_values_table_stats select col_id, distinct_values from db_custscience_interns.col_3_db_venus_merch_misc_dim_distinct_values_table_stats ;</v>
      </c>
      <c r="AR14" t="s">
        <v>7756</v>
      </c>
      <c r="AT14" s="212" t="s">
        <v>7757</v>
      </c>
      <c r="AU14" s="212">
        <v>3</v>
      </c>
      <c r="AV14" s="212">
        <v>3</v>
      </c>
      <c r="AX14" s="16" t="str">
        <f t="shared" si="7"/>
        <v>drop table db_custscience_interns.col_3_db_venus_merch_misc_dim_distinct_values_table_stats;</v>
      </c>
      <c r="AY14" t="s">
        <v>7758</v>
      </c>
      <c r="BA14" s="16" t="str">
        <f t="shared" si="12"/>
        <v>create table db_custscience_interns.col_3_db_venus_merch_misc_dim_null_value_count_table_stats (col_id int, null_value_count bigint) Row format delimited Fields terminated by '\t' Lines terminated by '\n'  Stored as textfile ;</v>
      </c>
      <c r="BB14" t="s">
        <v>7759</v>
      </c>
      <c r="BE14" s="16" t="str">
        <f t="shared" si="13"/>
        <v xml:space="preserve">insert into table db_custscience_interns.col_3_db_venus_merch_misc_dim_null_value_count_table_stats select '3' as col_id, count (merch_misc_key) as null_value_count where LST_UPD_OR_CRT_DTTM IS NULL </v>
      </c>
      <c r="BF14" t="s">
        <v>7760</v>
      </c>
      <c r="BI14" s="16" t="str">
        <f t="shared" si="14"/>
        <v>insert into table db_custscience_interns.SUMMARY_of_db_venus_merch_misc_dim_null_value_count_table_stats select col_id, null_value_count from db_custscience_interns.col_3_db_venus_merch_misc_dim_null_value_count_table_stats ;</v>
      </c>
      <c r="BJ14" t="s">
        <v>7761</v>
      </c>
      <c r="BL14" s="212" t="s">
        <v>4697</v>
      </c>
      <c r="BM14" s="212">
        <v>3</v>
      </c>
      <c r="BN14" s="212">
        <v>0</v>
      </c>
      <c r="BP14" s="16" t="str">
        <f t="shared" si="15"/>
        <v>drop table db_custscience_interns.col_3_db_venus_merch_misc_dim_null_value_count_table_stats ;</v>
      </c>
      <c r="BQ14" t="s">
        <v>7762</v>
      </c>
    </row>
    <row r="15" spans="1:73">
      <c r="A15" t="s">
        <v>7763</v>
      </c>
      <c r="B15" s="16" t="str">
        <f t="shared" si="0"/>
        <v>mdse_type_cd        string                                  </v>
      </c>
      <c r="C15" s="20">
        <f t="shared" si="8"/>
        <v>14</v>
      </c>
      <c r="D15" s="20">
        <f t="shared" si="9"/>
        <v>16</v>
      </c>
      <c r="E15" s="20"/>
      <c r="F15" s="20"/>
      <c r="G15" s="16" t="str">
        <f t="shared" si="1"/>
        <v>MDSE_TYPE_CD </v>
      </c>
      <c r="H15" s="16" t="str">
        <f t="shared" si="2"/>
        <v>    string                                  </v>
      </c>
      <c r="I15" s="246">
        <v>4</v>
      </c>
      <c r="J15" s="260">
        <f t="shared" si="3"/>
        <v>5</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db_custscience_interns.col_4_db_venus_merch_misc_dim_distinct_values_table_stats (col_id int, distinct_values bigint) Row format delimited Fields terminated by '\t' Lines terminated by '\n'  Stored as textfile ;</v>
      </c>
      <c r="AJ15" t="s">
        <v>7764</v>
      </c>
      <c r="AM15" s="16" t="str">
        <f t="shared" si="11"/>
        <v>insert into table db_custscience_interns.col_4_db_venus_merch_misc_dim_distinct_values_table_stats select '4' as col_id, count (distinct MDSE_TYPE_CD ) as distinct_values</v>
      </c>
      <c r="AN15" t="s">
        <v>7765</v>
      </c>
      <c r="AQ15" s="16" t="str">
        <f t="shared" si="6"/>
        <v>insert into table db_custscience_interns.SUMMARY_of_db_venus_merch_misc_dim_distinct_values_table_stats select col_id, distinct_values from db_custscience_interns.col_4_db_venus_merch_misc_dim_distinct_values_table_stats ;</v>
      </c>
      <c r="AR15" t="s">
        <v>7766</v>
      </c>
      <c r="AT15" s="212" t="s">
        <v>7767</v>
      </c>
      <c r="AU15" s="212">
        <v>4</v>
      </c>
      <c r="AV15" s="212">
        <v>5</v>
      </c>
      <c r="AX15" s="16" t="str">
        <f t="shared" si="7"/>
        <v>drop table db_custscience_interns.col_4_db_venus_merch_misc_dim_distinct_values_table_stats;</v>
      </c>
      <c r="AY15" t="s">
        <v>7768</v>
      </c>
      <c r="BA15" s="16" t="str">
        <f t="shared" si="12"/>
        <v>create table db_custscience_interns.col_4_db_venus_merch_misc_dim_null_value_count_table_stats (col_id int, null_value_count bigint) Row format delimited Fields terminated by '\t' Lines terminated by '\n'  Stored as textfile ;</v>
      </c>
      <c r="BB15" t="s">
        <v>7769</v>
      </c>
      <c r="BE15" s="16" t="str">
        <f t="shared" si="13"/>
        <v xml:space="preserve">insert into table db_custscience_interns.col_4_db_venus_merch_misc_dim_null_value_count_table_stats select '4' as col_id, count (merch_misc_key) as null_value_count where MDSE_TYPE_CD  IS NULL </v>
      </c>
      <c r="BF15" t="s">
        <v>7770</v>
      </c>
      <c r="BI15" s="16" t="str">
        <f t="shared" si="14"/>
        <v>insert into table db_custscience_interns.SUMMARY_of_db_venus_merch_misc_dim_null_value_count_table_stats select col_id, null_value_count from db_custscience_interns.col_4_db_venus_merch_misc_dim_null_value_count_table_stats ;</v>
      </c>
      <c r="BJ15" t="s">
        <v>7771</v>
      </c>
      <c r="BL15" s="212" t="s">
        <v>5403</v>
      </c>
      <c r="BM15" s="212">
        <v>4</v>
      </c>
      <c r="BN15" s="212">
        <v>0</v>
      </c>
      <c r="BP15" s="16" t="str">
        <f t="shared" si="15"/>
        <v>drop table db_custscience_interns.col_4_db_venus_merch_misc_dim_null_value_count_table_stats ;</v>
      </c>
      <c r="BQ15" t="s">
        <v>7772</v>
      </c>
    </row>
    <row r="16" spans="1:73">
      <c r="A16" t="s">
        <v>7773</v>
      </c>
      <c r="B16" s="16" t="str">
        <f t="shared" si="0"/>
        <v>mdse_type_nm        string                                  </v>
      </c>
      <c r="C16" s="20">
        <f t="shared" si="8"/>
        <v>14</v>
      </c>
      <c r="D16" s="20">
        <f t="shared" si="9"/>
        <v>16</v>
      </c>
      <c r="E16" s="20"/>
      <c r="F16" s="20"/>
      <c r="G16" s="16" t="str">
        <f t="shared" si="1"/>
        <v>MDSE_TYPE_NM </v>
      </c>
      <c r="H16" s="16" t="str">
        <f t="shared" si="2"/>
        <v>    string                                  </v>
      </c>
      <c r="I16" s="246">
        <v>5</v>
      </c>
      <c r="J16" s="260">
        <f t="shared" si="3"/>
        <v>5</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db_custscience_interns.col_5_db_venus_merch_misc_dim_distinct_values_table_stats (col_id int, distinct_values bigint) Row format delimited Fields terminated by '\t' Lines terminated by '\n'  Stored as textfile ;</v>
      </c>
      <c r="AJ16" t="s">
        <v>7774</v>
      </c>
      <c r="AM16" s="16" t="str">
        <f t="shared" si="11"/>
        <v>insert into table db_custscience_interns.col_5_db_venus_merch_misc_dim_distinct_values_table_stats select '5' as col_id, count (distinct MDSE_TYPE_NM ) as distinct_values</v>
      </c>
      <c r="AN16" t="s">
        <v>7775</v>
      </c>
      <c r="AQ16" s="16" t="str">
        <f t="shared" si="6"/>
        <v>insert into table db_custscience_interns.SUMMARY_of_db_venus_merch_misc_dim_distinct_values_table_stats select col_id, distinct_values from db_custscience_interns.col_5_db_venus_merch_misc_dim_distinct_values_table_stats ;</v>
      </c>
      <c r="AR16" t="s">
        <v>7776</v>
      </c>
      <c r="AT16" s="212" t="s">
        <v>5987</v>
      </c>
      <c r="AU16" s="212">
        <v>5</v>
      </c>
      <c r="AV16" s="212">
        <v>5</v>
      </c>
      <c r="AX16" s="16" t="str">
        <f t="shared" si="7"/>
        <v>drop table db_custscience_interns.col_5_db_venus_merch_misc_dim_distinct_values_table_stats;</v>
      </c>
      <c r="AY16" t="s">
        <v>7777</v>
      </c>
      <c r="BA16" s="16" t="str">
        <f t="shared" si="12"/>
        <v>create table db_custscience_interns.col_5_db_venus_merch_misc_dim_null_value_count_table_stats (col_id int, null_value_count bigint) Row format delimited Fields terminated by '\t' Lines terminated by '\n'  Stored as textfile ;</v>
      </c>
      <c r="BB16" t="s">
        <v>7778</v>
      </c>
      <c r="BE16" s="16" t="str">
        <f t="shared" si="13"/>
        <v xml:space="preserve">insert into table db_custscience_interns.col_5_db_venus_merch_misc_dim_null_value_count_table_stats select '5' as col_id, count (merch_misc_key) as null_value_count where MDSE_TYPE_NM  IS NULL </v>
      </c>
      <c r="BF16" t="s">
        <v>7779</v>
      </c>
      <c r="BI16" s="16" t="str">
        <f t="shared" si="14"/>
        <v>insert into table db_custscience_interns.SUMMARY_of_db_venus_merch_misc_dim_null_value_count_table_stats select col_id, null_value_count from db_custscience_interns.col_5_db_venus_merch_misc_dim_null_value_count_table_stats ;</v>
      </c>
      <c r="BJ16" t="s">
        <v>7780</v>
      </c>
      <c r="BL16" s="212" t="s">
        <v>5309</v>
      </c>
      <c r="BM16" s="212">
        <v>5</v>
      </c>
      <c r="BN16" s="212">
        <v>0</v>
      </c>
      <c r="BP16" s="16" t="str">
        <f t="shared" si="15"/>
        <v>drop table db_custscience_interns.col_5_db_venus_merch_misc_dim_null_value_count_table_stats ;</v>
      </c>
      <c r="BQ16" t="s">
        <v>7781</v>
      </c>
    </row>
    <row r="17" spans="1:69">
      <c r="A17" t="s">
        <v>7782</v>
      </c>
      <c r="B17" s="16" t="str">
        <f t="shared" si="0"/>
        <v>merch_misc_key      int                                     </v>
      </c>
      <c r="C17" s="20">
        <f t="shared" si="8"/>
        <v>16</v>
      </c>
      <c r="D17" s="20">
        <f t="shared" si="9"/>
        <v>18</v>
      </c>
      <c r="E17" s="20"/>
      <c r="F17" s="20"/>
      <c r="G17" s="16" t="str">
        <f t="shared" si="1"/>
        <v>MERCH_MISC_KEY </v>
      </c>
      <c r="H17" s="16" t="str">
        <f t="shared" si="2"/>
        <v>  int                                     </v>
      </c>
      <c r="I17" s="246">
        <v>6</v>
      </c>
      <c r="J17" s="260">
        <f t="shared" si="3"/>
        <v>22</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db_custscience_interns.col_6_db_venus_merch_misc_dim_distinct_values_table_stats (col_id int, distinct_values bigint) Row format delimited Fields terminated by '\t' Lines terminated by '\n'  Stored as textfile ;</v>
      </c>
      <c r="AJ17" t="s">
        <v>7783</v>
      </c>
      <c r="AM17" s="16" t="str">
        <f t="shared" si="11"/>
        <v>insert into table db_custscience_interns.col_6_db_venus_merch_misc_dim_distinct_values_table_stats select '6' as col_id, count (distinct MERCH_MISC_KEY ) as distinct_values</v>
      </c>
      <c r="AN17" t="s">
        <v>7784</v>
      </c>
      <c r="AQ17" s="16" t="str">
        <f t="shared" si="6"/>
        <v>insert into table db_custscience_interns.SUMMARY_of_db_venus_merch_misc_dim_distinct_values_table_stats select col_id, distinct_values from db_custscience_interns.col_6_db_venus_merch_misc_dim_distinct_values_table_stats ;</v>
      </c>
      <c r="AR17" t="s">
        <v>7785</v>
      </c>
      <c r="AT17" s="212" t="s">
        <v>7786</v>
      </c>
      <c r="AU17" s="212">
        <v>6</v>
      </c>
      <c r="AV17" s="212">
        <v>22</v>
      </c>
      <c r="AX17" s="16" t="str">
        <f t="shared" si="7"/>
        <v>drop table db_custscience_interns.col_6_db_venus_merch_misc_dim_distinct_values_table_stats;</v>
      </c>
      <c r="AY17" t="s">
        <v>7787</v>
      </c>
      <c r="BA17" s="16" t="str">
        <f t="shared" si="12"/>
        <v>create table db_custscience_interns.col_6_db_venus_merch_misc_dim_null_value_count_table_stats (col_id int, null_value_count bigint) Row format delimited Fields terminated by '\t' Lines terminated by '\n'  Stored as textfile ;</v>
      </c>
      <c r="BB17" t="s">
        <v>7788</v>
      </c>
      <c r="BE17" s="16" t="str">
        <f t="shared" si="13"/>
        <v xml:space="preserve">insert into table db_custscience_interns.col_6_db_venus_merch_misc_dim_null_value_count_table_stats select '6' as col_id, count (merch_misc_key) as null_value_count where MERCH_MISC_KEY  IS NULL </v>
      </c>
      <c r="BF17" t="s">
        <v>7789</v>
      </c>
      <c r="BI17" s="16" t="str">
        <f t="shared" si="14"/>
        <v>insert into table db_custscience_interns.SUMMARY_of_db_venus_merch_misc_dim_null_value_count_table_stats select col_id, null_value_count from db_custscience_interns.col_6_db_venus_merch_misc_dim_null_value_count_table_stats ;</v>
      </c>
      <c r="BJ17" t="s">
        <v>7790</v>
      </c>
      <c r="BL17" s="212" t="s">
        <v>5060</v>
      </c>
      <c r="BM17" s="212">
        <v>6</v>
      </c>
      <c r="BN17" s="212">
        <v>0</v>
      </c>
      <c r="BP17" s="16" t="str">
        <f t="shared" si="15"/>
        <v>drop table db_custscience_interns.col_6_db_venus_merch_misc_dim_null_value_count_table_stats ;</v>
      </c>
      <c r="BQ17" t="s">
        <v>7791</v>
      </c>
    </row>
    <row r="18" spans="1:69">
      <c r="A18" t="s">
        <v>7792</v>
      </c>
      <c r="B18" s="16" t="str">
        <f t="shared" si="0"/>
        <v>prc_stat_cd         string                                  </v>
      </c>
      <c r="C18" s="20">
        <f t="shared" si="8"/>
        <v>12</v>
      </c>
      <c r="D18" s="20">
        <f t="shared" si="9"/>
        <v>14</v>
      </c>
      <c r="E18" s="20"/>
      <c r="F18" s="20"/>
      <c r="G18" s="16" t="str">
        <f t="shared" si="1"/>
        <v>PRC_STAT_CD</v>
      </c>
      <c r="H18" s="16" t="str">
        <f t="shared" si="2"/>
        <v>      string                                  </v>
      </c>
      <c r="I18" s="246">
        <v>7</v>
      </c>
      <c r="J18" s="260">
        <f t="shared" si="3"/>
        <v>7</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db_custscience_interns.col_7_db_venus_merch_misc_dim_distinct_values_table_stats (col_id int, distinct_values bigint) Row format delimited Fields terminated by '\t' Lines terminated by '\n'  Stored as textfile ;</v>
      </c>
      <c r="AJ18" t="s">
        <v>7793</v>
      </c>
      <c r="AM18" s="16" t="str">
        <f t="shared" si="11"/>
        <v>insert into table db_custscience_interns.col_7_db_venus_merch_misc_dim_distinct_values_table_stats select '7' as col_id, count (distinct PRC_STAT_CD) as distinct_values</v>
      </c>
      <c r="AN18" t="s">
        <v>7794</v>
      </c>
      <c r="AQ18" s="16" t="str">
        <f t="shared" si="6"/>
        <v>insert into table db_custscience_interns.SUMMARY_of_db_venus_merch_misc_dim_distinct_values_table_stats select col_id, distinct_values from db_custscience_interns.col_7_db_venus_merch_misc_dim_distinct_values_table_stats ;</v>
      </c>
      <c r="AR18" t="s">
        <v>7795</v>
      </c>
      <c r="AT18" s="212" t="s">
        <v>7796</v>
      </c>
      <c r="AU18" s="212">
        <v>7</v>
      </c>
      <c r="AV18" s="212">
        <v>7</v>
      </c>
      <c r="AX18" s="16" t="str">
        <f t="shared" si="7"/>
        <v>drop table db_custscience_interns.col_7_db_venus_merch_misc_dim_distinct_values_table_stats;</v>
      </c>
      <c r="AY18" t="s">
        <v>7797</v>
      </c>
      <c r="BA18" s="16" t="str">
        <f t="shared" si="12"/>
        <v>create table db_custscience_interns.col_7_db_venus_merch_misc_dim_null_value_count_table_stats (col_id int, null_value_count bigint) Row format delimited Fields terminated by '\t' Lines terminated by '\n'  Stored as textfile ;</v>
      </c>
      <c r="BB18" t="s">
        <v>7798</v>
      </c>
      <c r="BE18" s="16" t="str">
        <f t="shared" si="13"/>
        <v xml:space="preserve">insert into table db_custscience_interns.col_7_db_venus_merch_misc_dim_null_value_count_table_stats select '7' as col_id, count (merch_misc_key) as null_value_count where PRC_STAT_CD IS NULL </v>
      </c>
      <c r="BF18" t="s">
        <v>7799</v>
      </c>
      <c r="BI18" s="16" t="str">
        <f t="shared" si="14"/>
        <v>insert into table db_custscience_interns.SUMMARY_of_db_venus_merch_misc_dim_null_value_count_table_stats select col_id, null_value_count from db_custscience_interns.col_7_db_venus_merch_misc_dim_null_value_count_table_stats ;</v>
      </c>
      <c r="BJ18" t="s">
        <v>7800</v>
      </c>
      <c r="BL18" s="212" t="s">
        <v>5331</v>
      </c>
      <c r="BM18" s="212">
        <v>7</v>
      </c>
      <c r="BN18" s="212">
        <v>0</v>
      </c>
      <c r="BP18" s="16" t="str">
        <f t="shared" si="15"/>
        <v>drop table db_custscience_interns.col_7_db_venus_merch_misc_dim_null_value_count_table_stats ;</v>
      </c>
      <c r="BQ18" t="s">
        <v>7801</v>
      </c>
    </row>
    <row r="19" spans="1:69">
      <c r="A19" t="s">
        <v>7802</v>
      </c>
      <c r="B19" s="16" t="str">
        <f t="shared" si="0"/>
        <v>prc_stat_nm         string                                  </v>
      </c>
      <c r="C19" s="20">
        <f t="shared" si="8"/>
        <v>12</v>
      </c>
      <c r="D19" s="20">
        <f t="shared" si="9"/>
        <v>14</v>
      </c>
      <c r="E19" s="20"/>
      <c r="F19" s="20"/>
      <c r="G19" s="16" t="str">
        <f t="shared" si="1"/>
        <v>PRC_STAT_NM</v>
      </c>
      <c r="H19" s="16" t="str">
        <f t="shared" si="2"/>
        <v>      string                                  </v>
      </c>
      <c r="I19" s="246">
        <v>8</v>
      </c>
      <c r="J19" s="260">
        <f t="shared" si="3"/>
        <v>6</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db_custscience_interns.col_8_db_venus_merch_misc_dim_distinct_values_table_stats (col_id int, distinct_values bigint) Row format delimited Fields terminated by '\t' Lines terminated by '\n'  Stored as textfile ;</v>
      </c>
      <c r="AJ19" t="s">
        <v>7803</v>
      </c>
      <c r="AM19" s="16" t="str">
        <f t="shared" si="11"/>
        <v>insert into table db_custscience_interns.col_8_db_venus_merch_misc_dim_distinct_values_table_stats select '8' as col_id, count (distinct PRC_STAT_NM) as distinct_values</v>
      </c>
      <c r="AN19" t="s">
        <v>7804</v>
      </c>
      <c r="AQ19" s="16" t="str">
        <f t="shared" si="6"/>
        <v>insert into table db_custscience_interns.SUMMARY_of_db_venus_merch_misc_dim_distinct_values_table_stats select col_id, distinct_values from db_custscience_interns.col_8_db_venus_merch_misc_dim_distinct_values_table_stats ;</v>
      </c>
      <c r="AR19" t="s">
        <v>7805</v>
      </c>
      <c r="AT19" s="212" t="s">
        <v>7806</v>
      </c>
      <c r="AU19" s="212">
        <v>8</v>
      </c>
      <c r="AV19" s="212">
        <v>6</v>
      </c>
      <c r="AX19" s="16" t="str">
        <f t="shared" si="7"/>
        <v>drop table db_custscience_interns.col_8_db_venus_merch_misc_dim_distinct_values_table_stats;</v>
      </c>
      <c r="AY19" t="s">
        <v>7807</v>
      </c>
      <c r="BA19" s="16" t="str">
        <f t="shared" si="12"/>
        <v>create table db_custscience_interns.col_8_db_venus_merch_misc_dim_null_value_count_table_stats (col_id int, null_value_count bigint) Row format delimited Fields terminated by '\t' Lines terminated by '\n'  Stored as textfile ;</v>
      </c>
      <c r="BB19" t="s">
        <v>7808</v>
      </c>
      <c r="BE19" s="16" t="str">
        <f t="shared" si="13"/>
        <v xml:space="preserve">insert into table db_custscience_interns.col_8_db_venus_merch_misc_dim_null_value_count_table_stats select '8' as col_id, count (merch_misc_key) as null_value_count where PRC_STAT_NM IS NULL </v>
      </c>
      <c r="BF19" t="s">
        <v>7809</v>
      </c>
      <c r="BI19" s="16" t="str">
        <f t="shared" si="14"/>
        <v>insert into table db_custscience_interns.SUMMARY_of_db_venus_merch_misc_dim_null_value_count_table_stats select col_id, null_value_count from db_custscience_interns.col_8_db_venus_merch_misc_dim_null_value_count_table_stats ;</v>
      </c>
      <c r="BJ19" t="s">
        <v>7810</v>
      </c>
      <c r="BL19" s="212" t="s">
        <v>5341</v>
      </c>
      <c r="BM19" s="212">
        <v>8</v>
      </c>
      <c r="BN19" s="212">
        <v>0</v>
      </c>
      <c r="BP19" s="16" t="str">
        <f t="shared" si="15"/>
        <v>drop table db_custscience_interns.col_8_db_venus_merch_misc_dim_null_value_count_table_stats ;</v>
      </c>
      <c r="BQ19" t="s">
        <v>7811</v>
      </c>
    </row>
    <row r="20" spans="1:69">
      <c r="A20" t="s">
        <v>5188</v>
      </c>
      <c r="B20" s="16" t="str">
        <f t="shared" si="0"/>
        <v>crt_tmst            string                                  </v>
      </c>
      <c r="C20" s="20">
        <f t="shared" si="8"/>
        <v>10</v>
      </c>
      <c r="D20" s="20">
        <f t="shared" si="9"/>
        <v>12</v>
      </c>
      <c r="E20" s="20"/>
      <c r="F20" s="20"/>
      <c r="G20" s="16" t="str">
        <f t="shared" si="1"/>
        <v>CRT_TMST </v>
      </c>
      <c r="H20" s="16" t="str">
        <f t="shared" si="2"/>
        <v>        string                                  </v>
      </c>
      <c r="I20" s="246">
        <v>9</v>
      </c>
      <c r="J20" s="260">
        <f t="shared" si="3"/>
        <v>1</v>
      </c>
      <c r="K20" s="260">
        <f t="shared" si="4"/>
        <v>0</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db_custscience_interns.col_9_db_venus_merch_misc_dim_distinct_values_table_stats (col_id int, distinct_values bigint) Row format delimited Fields terminated by '\t' Lines terminated by '\n'  Stored as textfile ;</v>
      </c>
      <c r="AJ20" t="s">
        <v>7812</v>
      </c>
      <c r="AM20" s="16" t="str">
        <f t="shared" si="11"/>
        <v>insert into table db_custscience_interns.col_9_db_venus_merch_misc_dim_distinct_values_table_stats select '9' as col_id, count (distinct CRT_TMST ) as distinct_values</v>
      </c>
      <c r="AN20" t="s">
        <v>7813</v>
      </c>
      <c r="AQ20" s="16" t="str">
        <f t="shared" si="6"/>
        <v>insert into table db_custscience_interns.SUMMARY_of_db_venus_merch_misc_dim_distinct_values_table_stats select col_id, distinct_values from db_custscience_interns.col_9_db_venus_merch_misc_dim_distinct_values_table_stats ;</v>
      </c>
      <c r="AR20" t="s">
        <v>7814</v>
      </c>
      <c r="AT20" s="212" t="s">
        <v>5619</v>
      </c>
      <c r="AU20" s="212">
        <v>9</v>
      </c>
      <c r="AV20" s="212">
        <v>1</v>
      </c>
      <c r="AX20" s="16" t="str">
        <f t="shared" si="7"/>
        <v>drop table db_custscience_interns.col_9_db_venus_merch_misc_dim_distinct_values_table_stats;</v>
      </c>
      <c r="AY20" t="s">
        <v>7815</v>
      </c>
      <c r="BA20" s="16" t="str">
        <f t="shared" si="12"/>
        <v>create table db_custscience_interns.col_9_db_venus_merch_misc_dim_null_value_count_table_stats (col_id int, null_value_count bigint) Row format delimited Fields terminated by '\t' Lines terminated by '\n'  Stored as textfile ;</v>
      </c>
      <c r="BB20" t="s">
        <v>7816</v>
      </c>
      <c r="BE20" s="16" t="str">
        <f t="shared" si="13"/>
        <v xml:space="preserve">insert into table db_custscience_interns.col_9_db_venus_merch_misc_dim_null_value_count_table_stats select '9' as col_id, count (merch_misc_key) as null_value_count where CRT_TMST  IS NULL </v>
      </c>
      <c r="BF20" t="s">
        <v>7817</v>
      </c>
      <c r="BI20" s="16" t="str">
        <f t="shared" si="14"/>
        <v>insert into table db_custscience_interns.SUMMARY_of_db_venus_merch_misc_dim_null_value_count_table_stats select col_id, null_value_count from db_custscience_interns.col_9_db_venus_merch_misc_dim_null_value_count_table_stats ;</v>
      </c>
      <c r="BJ20" t="s">
        <v>7818</v>
      </c>
      <c r="BL20" s="212" t="s">
        <v>5351</v>
      </c>
      <c r="BM20" s="212">
        <v>9</v>
      </c>
      <c r="BN20" s="212">
        <v>0</v>
      </c>
      <c r="BP20" s="16" t="str">
        <f t="shared" si="15"/>
        <v>drop table db_custscience_interns.col_9_db_venus_merch_misc_dim_null_value_count_table_stats ;</v>
      </c>
      <c r="BQ20" t="s">
        <v>7819</v>
      </c>
    </row>
    <row r="21" spans="1:69">
      <c r="A21" t="s">
        <v>5491</v>
      </c>
      <c r="B21" s="16" t="str">
        <f t="shared" si="0"/>
        <v>updt_tmst           string </v>
      </c>
      <c r="C21" s="20">
        <f t="shared" si="8"/>
        <v>10</v>
      </c>
      <c r="D21" s="20">
        <f t="shared" si="9"/>
        <v>12</v>
      </c>
      <c r="E21" s="20"/>
      <c r="F21" s="20"/>
      <c r="G21" s="16" t="str">
        <f t="shared" si="1"/>
        <v>UPDT_TMST</v>
      </c>
      <c r="H21" s="16" t="str">
        <f t="shared" si="2"/>
        <v>        string </v>
      </c>
      <c r="I21" s="246">
        <v>10</v>
      </c>
      <c r="J21" s="260">
        <f t="shared" si="3"/>
        <v>1</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db_custscience_interns.col_10_db_venus_merch_misc_dim_distinct_values_table_stats (col_id int, distinct_values bigint) Row format delimited Fields terminated by '\t' Lines terminated by '\n'  Stored as textfile ;</v>
      </c>
      <c r="AJ21" t="s">
        <v>7820</v>
      </c>
      <c r="AM21" s="16" t="str">
        <f t="shared" si="11"/>
        <v>insert into table db_custscience_interns.col_10_db_venus_merch_misc_dim_distinct_values_table_stats select '10' as col_id, count (distinct UPDT_TMST) as distinct_values</v>
      </c>
      <c r="AN21" t="s">
        <v>7821</v>
      </c>
      <c r="AQ21" s="16" t="str">
        <f t="shared" si="6"/>
        <v>insert into table db_custscience_interns.SUMMARY_of_db_venus_merch_misc_dim_distinct_values_table_stats select col_id, distinct_values from db_custscience_interns.col_10_db_venus_merch_misc_dim_distinct_values_table_stats ;</v>
      </c>
      <c r="AR21" t="s">
        <v>7822</v>
      </c>
      <c r="AT21" s="212" t="s">
        <v>5419</v>
      </c>
      <c r="AU21" s="212">
        <v>10</v>
      </c>
      <c r="AV21" s="212">
        <v>1</v>
      </c>
      <c r="AX21" s="16" t="str">
        <f t="shared" si="7"/>
        <v>drop table db_custscience_interns.col_10_db_venus_merch_misc_dim_distinct_values_table_stats;</v>
      </c>
      <c r="AY21" t="s">
        <v>7823</v>
      </c>
      <c r="BA21" s="16" t="str">
        <f t="shared" si="12"/>
        <v>create table db_custscience_interns.col_10_db_venus_merch_misc_dim_null_value_count_table_stats (col_id int, null_value_count bigint) Row format delimited Fields terminated by '\t' Lines terminated by '\n'  Stored as textfile ;</v>
      </c>
      <c r="BB21" t="s">
        <v>7824</v>
      </c>
      <c r="BE21" s="16" t="str">
        <f t="shared" si="13"/>
        <v xml:space="preserve">insert into table db_custscience_interns.col_10_db_venus_merch_misc_dim_null_value_count_table_stats select '10' as col_id, count (merch_misc_key) as null_value_count where UPDT_TMST IS NULL </v>
      </c>
      <c r="BF21" t="s">
        <v>7825</v>
      </c>
      <c r="BI21" s="16" t="str">
        <f t="shared" si="14"/>
        <v>insert into table db_custscience_interns.SUMMARY_of_db_venus_merch_misc_dim_null_value_count_table_stats select col_id, null_value_count from db_custscience_interns.col_10_db_venus_merch_misc_dim_null_value_count_table_stats ;</v>
      </c>
      <c r="BJ21" t="s">
        <v>7826</v>
      </c>
      <c r="BL21" s="212" t="s">
        <v>5362</v>
      </c>
      <c r="BM21" s="212">
        <v>10</v>
      </c>
      <c r="BN21" s="212">
        <v>0</v>
      </c>
      <c r="BP21" s="16" t="str">
        <f t="shared" si="15"/>
        <v>drop table db_custscience_interns.col_10_db_venus_merch_misc_dim_null_value_count_table_stats ;</v>
      </c>
      <c r="BQ21" t="s">
        <v>7827</v>
      </c>
    </row>
    <row r="22" spans="1:69" ht="15.75">
      <c r="J22" s="268"/>
      <c r="K22" s="268"/>
      <c r="AN22" t="s">
        <v>4089</v>
      </c>
      <c r="AT22" s="267"/>
      <c r="BF22" t="s">
        <v>4089</v>
      </c>
    </row>
    <row r="23" spans="1:69" ht="409.5">
      <c r="A23" s="262" t="s">
        <v>7828</v>
      </c>
    </row>
    <row r="24" spans="1:69">
      <c r="A24" s="263" t="s">
        <v>7829</v>
      </c>
    </row>
  </sheetData>
  <mergeCells count="5">
    <mergeCell ref="G1:J1"/>
    <mergeCell ref="H3:L3"/>
    <mergeCell ref="H4:L4"/>
    <mergeCell ref="H5:L5"/>
    <mergeCell ref="H6:L6"/>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6"/>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47.25" thickBot="1">
      <c r="A1" s="269" t="s">
        <v>7830</v>
      </c>
      <c r="G1" s="473" t="str">
        <f>UPPER(H5)</f>
        <v>MRKT_DIM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db_venus.mrkt_dim acquisition_date = "22-APR-17" limit 10000;'&gt;db_venus.mrkt_dim_10k_sample.txt;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7831</v>
      </c>
    </row>
    <row r="5" spans="1:73">
      <c r="B5" s="9"/>
      <c r="G5" s="3" t="s">
        <v>89</v>
      </c>
      <c r="H5" s="474" t="str">
        <f>RIGHT(H6,(LEN(H6)-(FIND(".",H6))))</f>
        <v>mrkt_dim</v>
      </c>
      <c r="I5" s="474" t="e">
        <f>RIGHT(I6,(LEN(I6)-(FIND(".",I6))))</f>
        <v>#VALUE!</v>
      </c>
      <c r="J5" s="474" t="e">
        <f>RIGHT(J6,(LEN(J6)-(FIND(".",J6))))</f>
        <v>#VALUE!</v>
      </c>
      <c r="K5" s="474"/>
      <c r="L5" s="474" t="e">
        <f>RIGHT(L6,(LEN(L6)-(FIND(".",L6))))</f>
        <v>#VALUE!</v>
      </c>
      <c r="M5" s="219"/>
      <c r="AM5" s="60"/>
      <c r="BE5" s="60"/>
    </row>
    <row r="6" spans="1:73">
      <c r="G6" s="3" t="s">
        <v>90</v>
      </c>
      <c r="H6" s="476" t="s">
        <v>4477</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db_custscience_interns.SUMMARY_of_db_venus_mrkt_dim_distinct_values_table_stats;</v>
      </c>
      <c r="BL8" s="209" t="str">
        <f>"select * from db_custscience_interns.SUMMARY_of_"&amp;$H$4&amp;"_"&amp;$H$5&amp;"_null_value_count_table_stats ;"</f>
        <v>select * from db_custscience_interns.SUMMARY_of_db_venus_mrkt_dim_null_value_count_table_stats ;</v>
      </c>
    </row>
    <row r="9" spans="1:73">
      <c r="A9" t="s">
        <v>7832</v>
      </c>
      <c r="G9" s="15" t="s">
        <v>93</v>
      </c>
      <c r="H9" s="16"/>
      <c r="I9" s="16"/>
      <c r="J9" s="4"/>
      <c r="K9" s="4"/>
      <c r="AT9" t="s">
        <v>7833</v>
      </c>
      <c r="BL9" t="s">
        <v>7834</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db_venus.mrkt_dim</v>
      </c>
      <c r="AN11" s="205" t="s">
        <v>7835</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db_custscience_interns.SUMMARY_of_db_venus_mrkt_dim_distinct_values_table_stats (col_id int, distinct_values bigint) Row format delimited Fields terminated by '\t' Lines terminated by '\n'  Stored as textfile ;</v>
      </c>
      <c r="AR11" s="205" t="s">
        <v>7836</v>
      </c>
      <c r="BE11" s="209" t="str">
        <f>"from "&amp;$H$6</f>
        <v>from db_venus.mrkt_dim</v>
      </c>
      <c r="BF11" s="32" t="s">
        <v>7835</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db_custscience_interns.SUMMARY_of_db_venus_mrkt_dim_null_value_count_table_stats (col_id int, null_value_count bigint) Row format delimited Fields terminated by '\t' Lines terminated by '\n'  Stored as textfile ;</v>
      </c>
      <c r="BJ11" s="32" t="s">
        <v>7837</v>
      </c>
      <c r="BL11" s="212" t="s">
        <v>2</v>
      </c>
    </row>
    <row r="12" spans="1:73">
      <c r="A12" t="s">
        <v>6405</v>
      </c>
      <c r="B12" s="16" t="str">
        <f t="shared" ref="B12:B24" si="0">TRIM(A12)</f>
        <v>mrkt_key            int                                     </v>
      </c>
      <c r="C12" s="20">
        <f>SEARCH(" ",B12)</f>
        <v>10</v>
      </c>
      <c r="D12" s="20">
        <f>IFERROR(SEARCH(" ",B12,C12+1),0)</f>
        <v>12</v>
      </c>
      <c r="E12" s="20">
        <f>LEN(B12)</f>
        <v>60</v>
      </c>
      <c r="F12" s="20"/>
      <c r="G12" s="16" t="str">
        <f t="shared" ref="G12:G24" si="1">UPPER(LEFT(B12,C12-1))</f>
        <v>MRKT_KEY </v>
      </c>
      <c r="H12" s="16" t="str">
        <f t="shared" ref="H12:H24" si="2">TRIM(RIGHT(A12,LEN(A12) - (C12+1)))</f>
        <v>        int                                     </v>
      </c>
      <c r="I12" s="246">
        <v>1</v>
      </c>
      <c r="J12" s="246">
        <f t="shared" ref="J12:J24" si="3">VLOOKUP($I12,$AU:$AV,2,FALSE)</f>
        <v>9345333</v>
      </c>
      <c r="K12" s="246">
        <f t="shared" ref="K12:K24"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24" si="5">"create table db_custscience_interns."&amp;$AH12&amp;"_"&amp;$H$4&amp;"_"&amp;$H$5&amp;"_distinct_values_table_stats (col_id int, distinct_values bigint) Row format delimited Fields terminated by '\t' Lines terminated by '\n'  Stored as textfile ;"</f>
        <v>create table db_custscience_interns.col_1_db_venus_mrkt_dim_distinct_values_table_stats (col_id int, distinct_values bigint) Row format delimited Fields terminated by '\t' Lines terminated by '\n'  Stored as textfile ;</v>
      </c>
      <c r="AJ12" t="s">
        <v>7838</v>
      </c>
      <c r="AM12" s="16" t="str">
        <f>"insert into table "&amp;"db_custscience_interns."&amp;$AH12&amp;"_"&amp;$H$4&amp;"_"&amp;$H$5&amp;"_distinct_values_table_stats select "&amp;"'"&amp;$I12&amp;"'"&amp;" as col_id, count (distinct "&amp;$G12&amp;") as distinct_values"</f>
        <v>insert into table db_custscience_interns.col_1_db_venus_mrkt_dim_distinct_values_table_stats select '1' as col_id, count (distinct MRKT_KEY ) as distinct_values</v>
      </c>
      <c r="AN12" t="s">
        <v>7839</v>
      </c>
      <c r="AQ12" s="16" t="str">
        <f t="shared" ref="AQ12:AQ24"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db_custscience_interns.SUMMARY_of_db_venus_mrkt_dim_distinct_values_table_stats select col_id, distinct_values from db_custscience_interns.col_1_db_venus_mrkt_dim_distinct_values_table_stats ;</v>
      </c>
      <c r="AR12" t="s">
        <v>7840</v>
      </c>
      <c r="AT12" s="212" t="s">
        <v>7841</v>
      </c>
      <c r="AU12" s="212">
        <v>1</v>
      </c>
      <c r="AV12" s="212">
        <v>9345333</v>
      </c>
      <c r="AX12" s="16" t="str">
        <f t="shared" ref="AX12:AX24" si="7">"drop table db_custscience_interns."&amp;$AH12&amp;"_"&amp;$H$4&amp;"_"&amp;$H$5&amp;"_distinct_values_table_stats;"</f>
        <v>drop table db_custscience_interns.col_1_db_venus_mrkt_dim_distinct_values_table_stats;</v>
      </c>
      <c r="AY12" t="s">
        <v>7842</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db_custscience_interns.col_1_db_venus_mrkt_dim_null_value_count_table_stats (col_id int, null_value_count bigint) Row format delimited Fields terminated by '\t' Lines terminated by '\n'  Stored as textfile ;</v>
      </c>
      <c r="BB12" t="s">
        <v>7843</v>
      </c>
      <c r="BE12" s="16" t="str">
        <f>"insert into table "&amp;"db_custscience_interns."&amp;$AH12&amp;"_"&amp;$H$4&amp;"_"&amp;$H$5&amp;"_null_value_count_table_stats select "&amp;"'"&amp;$I12&amp;"'"&amp;" as col_id, count (mrkt_key) as null_value_count where "&amp;$G12&amp;" IS NULL "</f>
        <v xml:space="preserve">insert into table db_custscience_interns.col_1_db_venus_mrkt_dim_null_value_count_table_stats select '1' as col_id, count (mrkt_key) as null_value_count where MRKT_KEY  IS NULL </v>
      </c>
      <c r="BF12" t="s">
        <v>7844</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db_custscience_interns.SUMMARY_of_db_venus_mrkt_dim_null_value_count_table_stats select col_id, null_value_count from db_custscience_interns.col_1_db_venus_mrkt_dim_null_value_count_table_stats ;</v>
      </c>
      <c r="BJ12" t="s">
        <v>7845</v>
      </c>
      <c r="BL12" s="212" t="s">
        <v>5214</v>
      </c>
      <c r="BM12" s="212">
        <v>1</v>
      </c>
      <c r="BN12" s="212">
        <v>0</v>
      </c>
      <c r="BP12" s="16" t="str">
        <f>"drop table db_custscience_interns."&amp;$AH12&amp;"_"&amp;$H$4&amp;"_"&amp;$H$5&amp;"_null_value_count_table_stats ;"</f>
        <v>drop table db_custscience_interns.col_1_db_venus_mrkt_dim_null_value_count_table_stats ;</v>
      </c>
      <c r="BQ12" t="s">
        <v>7846</v>
      </c>
    </row>
    <row r="13" spans="1:73">
      <c r="A13" t="s">
        <v>6264</v>
      </c>
      <c r="B13" s="16" t="str">
        <f t="shared" si="0"/>
        <v>mkt_cd              string                                  </v>
      </c>
      <c r="C13" s="20">
        <f t="shared" ref="C13:C24" si="8">SEARCH(" ",B13)</f>
        <v>8</v>
      </c>
      <c r="D13" s="20">
        <f t="shared" ref="D13:D24" si="9">IFERROR(SEARCH(" ",B13,C13+1),0)</f>
        <v>10</v>
      </c>
      <c r="E13" s="20"/>
      <c r="F13" s="20"/>
      <c r="G13" s="16" t="str">
        <f t="shared" si="1"/>
        <v>MKT_CD </v>
      </c>
      <c r="H13" s="16" t="str">
        <f t="shared" si="2"/>
        <v>          string                                  </v>
      </c>
      <c r="I13" s="246">
        <v>2</v>
      </c>
      <c r="J13" s="246">
        <f t="shared" si="3"/>
        <v>5</v>
      </c>
      <c r="K13" s="246">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24" si="10">"col_"&amp;I13</f>
        <v>col_2</v>
      </c>
      <c r="AI13" s="196" t="str">
        <f t="shared" si="5"/>
        <v>create table db_custscience_interns.col_2_db_venus_mrkt_dim_distinct_values_table_stats (col_id int, distinct_values bigint) Row format delimited Fields terminated by '\t' Lines terminated by '\n'  Stored as textfile ;</v>
      </c>
      <c r="AJ13" t="s">
        <v>7847</v>
      </c>
      <c r="AM13" s="16" t="str">
        <f t="shared" ref="AM13:AM24" si="11">"insert into table "&amp;"db_custscience_interns."&amp;$AH13&amp;"_"&amp;$H$4&amp;"_"&amp;$H$5&amp;"_distinct_values_table_stats select "&amp;"'"&amp;$I13&amp;"'"&amp;" as col_id, count (distinct "&amp;$G13&amp;") as distinct_values"</f>
        <v>insert into table db_custscience_interns.col_2_db_venus_mrkt_dim_distinct_values_table_stats select '2' as col_id, count (distinct MKT_CD ) as distinct_values</v>
      </c>
      <c r="AN13" t="s">
        <v>7848</v>
      </c>
      <c r="AQ13" s="16" t="str">
        <f t="shared" si="6"/>
        <v>insert into table db_custscience_interns.SUMMARY_of_db_venus_mrkt_dim_distinct_values_table_stats select col_id, distinct_values from db_custscience_interns.col_2_db_venus_mrkt_dim_distinct_values_table_stats ;</v>
      </c>
      <c r="AR13" t="s">
        <v>7849</v>
      </c>
      <c r="AT13" s="212" t="s">
        <v>6268</v>
      </c>
      <c r="AU13" s="212">
        <v>2</v>
      </c>
      <c r="AV13" s="212">
        <v>5</v>
      </c>
      <c r="AX13" s="16" t="str">
        <f t="shared" si="7"/>
        <v>drop table db_custscience_interns.col_2_db_venus_mrkt_dim_distinct_values_table_stats;</v>
      </c>
      <c r="AY13" t="s">
        <v>7850</v>
      </c>
      <c r="BA13" s="16" t="str">
        <f t="shared" ref="BA13:BA24" si="12">"create table db_custscience_interns."&amp;$AH13&amp;"_"&amp;$H$4&amp;"_"&amp;$H$5&amp;"_null_value_count_table_stats (col_id int, null_value_count bigint) Row format delimited Fields terminated by '\t' Lines terminated by '\n'  Stored as textfile ;"</f>
        <v>create table db_custscience_interns.col_2_db_venus_mrkt_dim_null_value_count_table_stats (col_id int, null_value_count bigint) Row format delimited Fields terminated by '\t' Lines terminated by '\n'  Stored as textfile ;</v>
      </c>
      <c r="BB13" t="s">
        <v>7851</v>
      </c>
      <c r="BE13" s="16" t="str">
        <f t="shared" ref="BE13:BE24" si="13">"insert into table "&amp;"db_custscience_interns."&amp;$AH13&amp;"_"&amp;$H$4&amp;"_"&amp;$H$5&amp;"_null_value_count_table_stats select "&amp;"'"&amp;$I13&amp;"'"&amp;" as col_id, count (mrkt_key) as null_value_count where "&amp;$G13&amp;" IS NULL "</f>
        <v xml:space="preserve">insert into table db_custscience_interns.col_2_db_venus_mrkt_dim_null_value_count_table_stats select '2' as col_id, count (mrkt_key) as null_value_count where MKT_CD  IS NULL </v>
      </c>
      <c r="BF13" t="s">
        <v>7852</v>
      </c>
      <c r="BI13" s="16" t="str">
        <f t="shared" ref="BI13:BI24"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db_custscience_interns.SUMMARY_of_db_venus_mrkt_dim_null_value_count_table_stats select col_id, null_value_count from db_custscience_interns.col_2_db_venus_mrkt_dim_null_value_count_table_stats ;</v>
      </c>
      <c r="BJ13" t="s">
        <v>7853</v>
      </c>
      <c r="BL13" s="212" t="s">
        <v>5225</v>
      </c>
      <c r="BM13" s="212">
        <v>2</v>
      </c>
      <c r="BN13" s="212">
        <v>0</v>
      </c>
      <c r="BP13" s="16" t="str">
        <f t="shared" ref="BP13:BP24" si="15">"drop table db_custscience_interns."&amp;$AH13&amp;"_"&amp;$H$4&amp;"_"&amp;$H$5&amp;"_null_value_count_table_stats ;"</f>
        <v>drop table db_custscience_interns.col_2_db_venus_mrkt_dim_null_value_count_table_stats ;</v>
      </c>
      <c r="BQ13" t="s">
        <v>7854</v>
      </c>
    </row>
    <row r="14" spans="1:73">
      <c r="A14" t="s">
        <v>6274</v>
      </c>
      <c r="B14" s="16" t="str">
        <f t="shared" si="0"/>
        <v>mkt_nm              string                                  </v>
      </c>
      <c r="C14" s="20">
        <f t="shared" si="8"/>
        <v>8</v>
      </c>
      <c r="D14" s="20">
        <f t="shared" si="9"/>
        <v>10</v>
      </c>
      <c r="E14" s="20"/>
      <c r="F14" s="20"/>
      <c r="G14" s="16" t="str">
        <f t="shared" si="1"/>
        <v>MKT_NM </v>
      </c>
      <c r="H14" s="16" t="str">
        <f t="shared" si="2"/>
        <v>          string                                  </v>
      </c>
      <c r="I14" s="246">
        <v>3</v>
      </c>
      <c r="J14" s="246">
        <f t="shared" si="3"/>
        <v>15</v>
      </c>
      <c r="K14" s="246">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db_custscience_interns.col_3_db_venus_mrkt_dim_distinct_values_table_stats (col_id int, distinct_values bigint) Row format delimited Fields terminated by '\t' Lines terminated by '\n'  Stored as textfile ;</v>
      </c>
      <c r="AJ14" t="s">
        <v>7855</v>
      </c>
      <c r="AM14" s="16" t="str">
        <f t="shared" si="11"/>
        <v>insert into table db_custscience_interns.col_3_db_venus_mrkt_dim_distinct_values_table_stats select '3' as col_id, count (distinct MKT_NM ) as distinct_values</v>
      </c>
      <c r="AN14" t="s">
        <v>7856</v>
      </c>
      <c r="AQ14" s="16" t="str">
        <f t="shared" si="6"/>
        <v>insert into table db_custscience_interns.SUMMARY_of_db_venus_mrkt_dim_distinct_values_table_stats select col_id, distinct_values from db_custscience_interns.col_3_db_venus_mrkt_dim_distinct_values_table_stats ;</v>
      </c>
      <c r="AR14" t="s">
        <v>7857</v>
      </c>
      <c r="AT14" s="212" t="s">
        <v>7133</v>
      </c>
      <c r="AU14" s="212">
        <v>11</v>
      </c>
      <c r="AV14" s="212">
        <v>3</v>
      </c>
      <c r="AX14" s="16" t="str">
        <f t="shared" si="7"/>
        <v>drop table db_custscience_interns.col_3_db_venus_mrkt_dim_distinct_values_table_stats;</v>
      </c>
      <c r="AY14" t="s">
        <v>7858</v>
      </c>
      <c r="BA14" s="16" t="str">
        <f t="shared" si="12"/>
        <v>create table db_custscience_interns.col_3_db_venus_mrkt_dim_null_value_count_table_stats (col_id int, null_value_count bigint) Row format delimited Fields terminated by '\t' Lines terminated by '\n'  Stored as textfile ;</v>
      </c>
      <c r="BB14" t="s">
        <v>7859</v>
      </c>
      <c r="BE14" s="16" t="str">
        <f t="shared" si="13"/>
        <v xml:space="preserve">insert into table db_custscience_interns.col_3_db_venus_mrkt_dim_null_value_count_table_stats select '3' as col_id, count (mrkt_key) as null_value_count where MKT_NM  IS NULL </v>
      </c>
      <c r="BF14" t="s">
        <v>7860</v>
      </c>
      <c r="BI14" s="16" t="str">
        <f t="shared" si="14"/>
        <v>insert into table db_custscience_interns.SUMMARY_of_db_venus_mrkt_dim_null_value_count_table_stats select col_id, null_value_count from db_custscience_interns.col_3_db_venus_mrkt_dim_null_value_count_table_stats ;</v>
      </c>
      <c r="BJ14" t="s">
        <v>7861</v>
      </c>
      <c r="BL14" s="212" t="s">
        <v>5832</v>
      </c>
      <c r="BM14" s="212">
        <v>11</v>
      </c>
      <c r="BN14" s="212">
        <v>1</v>
      </c>
      <c r="BP14" s="16" t="str">
        <f t="shared" si="15"/>
        <v>drop table db_custscience_interns.col_3_db_venus_mrkt_dim_null_value_count_table_stats ;</v>
      </c>
      <c r="BQ14" t="s">
        <v>7862</v>
      </c>
    </row>
    <row r="15" spans="1:73">
      <c r="A15" t="s">
        <v>6333</v>
      </c>
      <c r="B15" s="16" t="str">
        <f t="shared" si="0"/>
        <v>cur_cd              string                                  </v>
      </c>
      <c r="C15" s="20">
        <f t="shared" si="8"/>
        <v>8</v>
      </c>
      <c r="D15" s="20">
        <f t="shared" si="9"/>
        <v>10</v>
      </c>
      <c r="E15" s="20"/>
      <c r="F15" s="20"/>
      <c r="G15" s="16" t="str">
        <f t="shared" si="1"/>
        <v>CUR_CD </v>
      </c>
      <c r="H15" s="16" t="str">
        <f t="shared" si="2"/>
        <v>          string                                  </v>
      </c>
      <c r="I15" s="246">
        <v>4</v>
      </c>
      <c r="J15" s="246" t="e">
        <f t="shared" si="3"/>
        <v>#N/A</v>
      </c>
      <c r="K15" s="246" t="e">
        <f t="shared" si="4"/>
        <v>#N/A</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db_custscience_interns.col_4_db_venus_mrkt_dim_distinct_values_table_stats (col_id int, distinct_values bigint) Row format delimited Fields terminated by '\t' Lines terminated by '\n'  Stored as textfile ;</v>
      </c>
      <c r="AJ15" t="s">
        <v>7863</v>
      </c>
      <c r="AM15" s="16" t="str">
        <f t="shared" si="11"/>
        <v>insert into table db_custscience_interns.col_4_db_venus_mrkt_dim_distinct_values_table_stats select '4' as col_id, count (distinct CUR_CD ) as distinct_values</v>
      </c>
      <c r="AN15" t="s">
        <v>7864</v>
      </c>
      <c r="AQ15" s="16" t="str">
        <f t="shared" si="6"/>
        <v>insert into table db_custscience_interns.SUMMARY_of_db_venus_mrkt_dim_distinct_values_table_stats select col_id, distinct_values from db_custscience_interns.col_4_db_venus_mrkt_dim_distinct_values_table_stats ;</v>
      </c>
      <c r="AR15" t="s">
        <v>7865</v>
      </c>
      <c r="AT15" s="212" t="s">
        <v>6471</v>
      </c>
      <c r="AU15" s="212">
        <v>12</v>
      </c>
      <c r="AV15" s="212">
        <v>3</v>
      </c>
      <c r="AX15" s="16" t="str">
        <f t="shared" si="7"/>
        <v>drop table db_custscience_interns.col_4_db_venus_mrkt_dim_distinct_values_table_stats;</v>
      </c>
      <c r="AY15" t="s">
        <v>7866</v>
      </c>
      <c r="BA15" s="16" t="str">
        <f t="shared" si="12"/>
        <v>create table db_custscience_interns.col_4_db_venus_mrkt_dim_null_value_count_table_stats (col_id int, null_value_count bigint) Row format delimited Fields terminated by '\t' Lines terminated by '\n'  Stored as textfile ;</v>
      </c>
      <c r="BB15" t="s">
        <v>7867</v>
      </c>
      <c r="BE15" s="16" t="str">
        <f t="shared" si="13"/>
        <v xml:space="preserve">insert into table db_custscience_interns.col_4_db_venus_mrkt_dim_null_value_count_table_stats select '4' as col_id, count (mrkt_key) as null_value_count where CUR_CD  IS NULL </v>
      </c>
      <c r="BF15" t="s">
        <v>7868</v>
      </c>
      <c r="BI15" s="16" t="str">
        <f t="shared" si="14"/>
        <v>insert into table db_custscience_interns.SUMMARY_of_db_venus_mrkt_dim_null_value_count_table_stats select col_id, null_value_count from db_custscience_interns.col_4_db_venus_mrkt_dim_null_value_count_table_stats ;</v>
      </c>
      <c r="BJ15" t="s">
        <v>7869</v>
      </c>
      <c r="BL15" s="212" t="s">
        <v>5607</v>
      </c>
      <c r="BM15" s="212">
        <v>12</v>
      </c>
      <c r="BN15" s="212">
        <v>1</v>
      </c>
      <c r="BP15" s="16" t="str">
        <f t="shared" si="15"/>
        <v>drop table db_custscience_interns.col_4_db_venus_mrkt_dim_null_value_count_table_stats ;</v>
      </c>
      <c r="BQ15" t="s">
        <v>7870</v>
      </c>
    </row>
    <row r="16" spans="1:73">
      <c r="A16" t="s">
        <v>6343</v>
      </c>
      <c r="B16" s="16" t="str">
        <f t="shared" si="0"/>
        <v>cur_nm              string                                  </v>
      </c>
      <c r="C16" s="20">
        <f t="shared" si="8"/>
        <v>8</v>
      </c>
      <c r="D16" s="20">
        <f t="shared" si="9"/>
        <v>10</v>
      </c>
      <c r="E16" s="20"/>
      <c r="F16" s="20"/>
      <c r="G16" s="16" t="str">
        <f t="shared" si="1"/>
        <v>CUR_NM </v>
      </c>
      <c r="H16" s="16" t="str">
        <f t="shared" si="2"/>
        <v>          string                                  </v>
      </c>
      <c r="I16" s="246">
        <v>5</v>
      </c>
      <c r="J16" s="246" t="e">
        <f t="shared" si="3"/>
        <v>#N/A</v>
      </c>
      <c r="K16" s="246" t="e">
        <f t="shared" si="4"/>
        <v>#N/A</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db_custscience_interns.col_5_db_venus_mrkt_dim_distinct_values_table_stats (col_id int, distinct_values bigint) Row format delimited Fields terminated by '\t' Lines terminated by '\n'  Stored as textfile ;</v>
      </c>
      <c r="AJ16" t="s">
        <v>7871</v>
      </c>
      <c r="AM16" s="16" t="str">
        <f t="shared" si="11"/>
        <v>insert into table db_custscience_interns.col_5_db_venus_mrkt_dim_distinct_values_table_stats select '5' as col_id, count (distinct CUR_NM ) as distinct_values</v>
      </c>
      <c r="AN16" t="s">
        <v>7872</v>
      </c>
      <c r="AQ16" s="16" t="str">
        <f t="shared" si="6"/>
        <v>insert into table db_custscience_interns.SUMMARY_of_db_venus_mrkt_dim_distinct_values_table_stats select col_id, distinct_values from db_custscience_interns.col_5_db_venus_mrkt_dim_distinct_values_table_stats ;</v>
      </c>
      <c r="AR16" t="s">
        <v>7873</v>
      </c>
      <c r="AT16" s="212" t="s">
        <v>7874</v>
      </c>
      <c r="AU16" s="212">
        <v>13</v>
      </c>
      <c r="AV16" s="212">
        <v>3</v>
      </c>
      <c r="AX16" s="16" t="str">
        <f t="shared" si="7"/>
        <v>drop table db_custscience_interns.col_5_db_venus_mrkt_dim_distinct_values_table_stats;</v>
      </c>
      <c r="AY16" t="s">
        <v>7875</v>
      </c>
      <c r="BA16" s="16" t="str">
        <f t="shared" si="12"/>
        <v>create table db_custscience_interns.col_5_db_venus_mrkt_dim_null_value_count_table_stats (col_id int, null_value_count bigint) Row format delimited Fields terminated by '\t' Lines terminated by '\n'  Stored as textfile ;</v>
      </c>
      <c r="BB16" t="s">
        <v>7876</v>
      </c>
      <c r="BE16" s="16" t="str">
        <f t="shared" si="13"/>
        <v xml:space="preserve">insert into table db_custscience_interns.col_5_db_venus_mrkt_dim_null_value_count_table_stats select '5' as col_id, count (mrkt_key) as null_value_count where CUR_NM  IS NULL </v>
      </c>
      <c r="BF16" t="s">
        <v>7877</v>
      </c>
      <c r="BI16" s="16" t="str">
        <f t="shared" si="14"/>
        <v>insert into table db_custscience_interns.SUMMARY_of_db_venus_mrkt_dim_null_value_count_table_stats select col_id, null_value_count from db_custscience_interns.col_5_db_venus_mrkt_dim_null_value_count_table_stats ;</v>
      </c>
      <c r="BJ16" t="s">
        <v>7878</v>
      </c>
      <c r="BL16" s="212" t="s">
        <v>6303</v>
      </c>
      <c r="BM16" s="212">
        <v>13</v>
      </c>
      <c r="BN16" s="212">
        <v>1</v>
      </c>
      <c r="BP16" s="16" t="str">
        <f t="shared" si="15"/>
        <v>drop table db_custscience_interns.col_5_db_venus_mrkt_dim_null_value_count_table_stats ;</v>
      </c>
      <c r="BQ16" t="s">
        <v>7879</v>
      </c>
    </row>
    <row r="17" spans="1:69">
      <c r="A17" t="s">
        <v>6284</v>
      </c>
      <c r="B17" s="16" t="str">
        <f t="shared" si="0"/>
        <v>tm_zne_cd           string                                  </v>
      </c>
      <c r="C17" s="20">
        <f t="shared" si="8"/>
        <v>10</v>
      </c>
      <c r="D17" s="20">
        <f t="shared" si="9"/>
        <v>12</v>
      </c>
      <c r="E17" s="20"/>
      <c r="F17" s="20"/>
      <c r="G17" s="16" t="str">
        <f t="shared" si="1"/>
        <v>TM_ZNE_CD</v>
      </c>
      <c r="H17" s="16" t="str">
        <f t="shared" si="2"/>
        <v>        string                                  </v>
      </c>
      <c r="I17" s="246">
        <v>6</v>
      </c>
      <c r="J17" s="246" t="e">
        <f t="shared" si="3"/>
        <v>#N/A</v>
      </c>
      <c r="K17" s="246" t="e">
        <f t="shared" si="4"/>
        <v>#N/A</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db_custscience_interns.col_6_db_venus_mrkt_dim_distinct_values_table_stats (col_id int, distinct_values bigint) Row format delimited Fields terminated by '\t' Lines terminated by '\n'  Stored as textfile ;</v>
      </c>
      <c r="AJ17" t="s">
        <v>7880</v>
      </c>
      <c r="AM17" s="16" t="str">
        <f t="shared" si="11"/>
        <v>insert into table db_custscience_interns.col_6_db_venus_mrkt_dim_distinct_values_table_stats select '6' as col_id, count (distinct TM_ZNE_CD) as distinct_values</v>
      </c>
      <c r="AN17" t="s">
        <v>7881</v>
      </c>
      <c r="AQ17" s="16" t="str">
        <f t="shared" si="6"/>
        <v>insert into table db_custscience_interns.SUMMARY_of_db_venus_mrkt_dim_distinct_values_table_stats select col_id, distinct_values from db_custscience_interns.col_6_db_venus_mrkt_dim_distinct_values_table_stats ;</v>
      </c>
      <c r="AR17" t="s">
        <v>7882</v>
      </c>
      <c r="AT17" s="212" t="s">
        <v>6097</v>
      </c>
      <c r="AU17" s="212">
        <v>14</v>
      </c>
      <c r="AV17" s="212">
        <v>2</v>
      </c>
      <c r="AX17" s="16" t="str">
        <f t="shared" si="7"/>
        <v>drop table db_custscience_interns.col_6_db_venus_mrkt_dim_distinct_values_table_stats;</v>
      </c>
      <c r="AY17" t="s">
        <v>7883</v>
      </c>
      <c r="BA17" s="16" t="str">
        <f t="shared" si="12"/>
        <v>create table db_custscience_interns.col_6_db_venus_mrkt_dim_null_value_count_table_stats (col_id int, null_value_count bigint) Row format delimited Fields terminated by '\t' Lines terminated by '\n'  Stored as textfile ;</v>
      </c>
      <c r="BB17" t="s">
        <v>7884</v>
      </c>
      <c r="BE17" s="16" t="str">
        <f t="shared" si="13"/>
        <v xml:space="preserve">insert into table db_custscience_interns.col_6_db_venus_mrkt_dim_null_value_count_table_stats select '6' as col_id, count (mrkt_key) as null_value_count where TM_ZNE_CD IS NULL </v>
      </c>
      <c r="BF17" t="s">
        <v>7885</v>
      </c>
      <c r="BI17" s="16" t="str">
        <f t="shared" si="14"/>
        <v>insert into table db_custscience_interns.SUMMARY_of_db_venus_mrkt_dim_null_value_count_table_stats select col_id, null_value_count from db_custscience_interns.col_6_db_venus_mrkt_dim_null_value_count_table_stats ;</v>
      </c>
      <c r="BJ17" t="s">
        <v>7886</v>
      </c>
      <c r="BL17" s="212" t="s">
        <v>6313</v>
      </c>
      <c r="BM17" s="212">
        <v>14</v>
      </c>
      <c r="BN17" s="212">
        <v>1</v>
      </c>
      <c r="BP17" s="16" t="str">
        <f t="shared" si="15"/>
        <v>drop table db_custscience_interns.col_6_db_venus_mrkt_dim_null_value_count_table_stats ;</v>
      </c>
      <c r="BQ17" t="s">
        <v>7887</v>
      </c>
    </row>
    <row r="18" spans="1:69">
      <c r="A18" t="s">
        <v>6294</v>
      </c>
      <c r="B18" s="16" t="str">
        <f t="shared" si="0"/>
        <v>tm_zne_nm           string                                  </v>
      </c>
      <c r="C18" s="20">
        <f t="shared" si="8"/>
        <v>10</v>
      </c>
      <c r="D18" s="20">
        <f t="shared" si="9"/>
        <v>12</v>
      </c>
      <c r="E18" s="20"/>
      <c r="F18" s="20"/>
      <c r="G18" s="16" t="str">
        <f t="shared" si="1"/>
        <v>TM_ZNE_NM</v>
      </c>
      <c r="H18" s="16" t="str">
        <f t="shared" si="2"/>
        <v>        string                                  </v>
      </c>
      <c r="I18" s="246">
        <v>7</v>
      </c>
      <c r="J18" s="246" t="e">
        <f t="shared" si="3"/>
        <v>#N/A</v>
      </c>
      <c r="K18" s="246" t="e">
        <f t="shared" si="4"/>
        <v>#N/A</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db_custscience_interns.col_7_db_venus_mrkt_dim_distinct_values_table_stats (col_id int, distinct_values bigint) Row format delimited Fields terminated by '\t' Lines terminated by '\n'  Stored as textfile ;</v>
      </c>
      <c r="AJ18" t="s">
        <v>7888</v>
      </c>
      <c r="AM18" s="16" t="str">
        <f t="shared" si="11"/>
        <v>insert into table db_custscience_interns.col_7_db_venus_mrkt_dim_distinct_values_table_stats select '7' as col_id, count (distinct TM_ZNE_NM) as distinct_values</v>
      </c>
      <c r="AN18" t="s">
        <v>7889</v>
      </c>
      <c r="AQ18" s="16" t="str">
        <f t="shared" si="6"/>
        <v>insert into table db_custscience_interns.SUMMARY_of_db_venus_mrkt_dim_distinct_values_table_stats select col_id, distinct_values from db_custscience_interns.col_7_db_venus_mrkt_dim_distinct_values_table_stats ;</v>
      </c>
      <c r="AR18" t="s">
        <v>7890</v>
      </c>
      <c r="AT18" s="212" t="s">
        <v>6106</v>
      </c>
      <c r="AU18" s="212">
        <v>15</v>
      </c>
      <c r="AV18" s="212">
        <v>3</v>
      </c>
      <c r="AX18" s="16" t="str">
        <f t="shared" si="7"/>
        <v>drop table db_custscience_interns.col_7_db_venus_mrkt_dim_distinct_values_table_stats;</v>
      </c>
      <c r="AY18" t="s">
        <v>7891</v>
      </c>
      <c r="BA18" s="16" t="str">
        <f t="shared" si="12"/>
        <v>create table db_custscience_interns.col_7_db_venus_mrkt_dim_null_value_count_table_stats (col_id int, null_value_count bigint) Row format delimited Fields terminated by '\t' Lines terminated by '\n'  Stored as textfile ;</v>
      </c>
      <c r="BB18" t="s">
        <v>7892</v>
      </c>
      <c r="BE18" s="16" t="str">
        <f t="shared" si="13"/>
        <v xml:space="preserve">insert into table db_custscience_interns.col_7_db_venus_mrkt_dim_null_value_count_table_stats select '7' as col_id, count (mrkt_key) as null_value_count where TM_ZNE_NM IS NULL </v>
      </c>
      <c r="BF18" t="s">
        <v>7893</v>
      </c>
      <c r="BI18" s="16" t="str">
        <f t="shared" si="14"/>
        <v>insert into table db_custscience_interns.SUMMARY_of_db_venus_mrkt_dim_null_value_count_table_stats select col_id, null_value_count from db_custscience_interns.col_7_db_venus_mrkt_dim_null_value_count_table_stats ;</v>
      </c>
      <c r="BJ18" t="s">
        <v>7894</v>
      </c>
      <c r="BL18" s="212" t="s">
        <v>4626</v>
      </c>
      <c r="BM18" s="212">
        <v>15</v>
      </c>
      <c r="BN18" s="212">
        <v>1</v>
      </c>
      <c r="BP18" s="16" t="str">
        <f t="shared" si="15"/>
        <v>drop table db_custscience_interns.col_7_db_venus_mrkt_dim_null_value_count_table_stats ;</v>
      </c>
      <c r="BQ18" t="s">
        <v>7895</v>
      </c>
    </row>
    <row r="19" spans="1:69">
      <c r="A19" t="s">
        <v>5896</v>
      </c>
      <c r="B19" s="16" t="str">
        <f t="shared" si="0"/>
        <v>btch_key            int                                     </v>
      </c>
      <c r="C19" s="20">
        <f t="shared" si="8"/>
        <v>10</v>
      </c>
      <c r="D19" s="20">
        <f t="shared" si="9"/>
        <v>12</v>
      </c>
      <c r="E19" s="20"/>
      <c r="F19" s="20"/>
      <c r="G19" s="16" t="str">
        <f t="shared" si="1"/>
        <v>BTCH_KEY </v>
      </c>
      <c r="H19" s="16" t="str">
        <f t="shared" si="2"/>
        <v>        int                                     </v>
      </c>
      <c r="I19" s="246">
        <v>8</v>
      </c>
      <c r="J19" s="246" t="e">
        <f t="shared" si="3"/>
        <v>#N/A</v>
      </c>
      <c r="K19" s="246" t="e">
        <f t="shared" si="4"/>
        <v>#N/A</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db_custscience_interns.col_8_db_venus_mrkt_dim_distinct_values_table_stats (col_id int, distinct_values bigint) Row format delimited Fields terminated by '\t' Lines terminated by '\n'  Stored as textfile ;</v>
      </c>
      <c r="AJ19" t="s">
        <v>7896</v>
      </c>
      <c r="AM19" s="16" t="str">
        <f t="shared" si="11"/>
        <v>insert into table db_custscience_interns.col_8_db_venus_mrkt_dim_distinct_values_table_stats select '8' as col_id, count (distinct BTCH_KEY ) as distinct_values</v>
      </c>
      <c r="AN19" t="s">
        <v>7897</v>
      </c>
      <c r="AQ19" s="16" t="str">
        <f t="shared" si="6"/>
        <v>insert into table db_custscience_interns.SUMMARY_of_db_venus_mrkt_dim_distinct_values_table_stats select col_id, distinct_values from db_custscience_interns.col_8_db_venus_mrkt_dim_distinct_values_table_stats ;</v>
      </c>
      <c r="AR19" t="s">
        <v>7898</v>
      </c>
      <c r="AT19" s="212" t="s">
        <v>7899</v>
      </c>
      <c r="AU19" s="212">
        <v>16</v>
      </c>
      <c r="AV19" s="212">
        <v>2427</v>
      </c>
      <c r="AX19" s="16" t="str">
        <f t="shared" si="7"/>
        <v>drop table db_custscience_interns.col_8_db_venus_mrkt_dim_distinct_values_table_stats;</v>
      </c>
      <c r="AY19" t="s">
        <v>7900</v>
      </c>
      <c r="BA19" s="16" t="str">
        <f t="shared" si="12"/>
        <v>create table db_custscience_interns.col_8_db_venus_mrkt_dim_null_value_count_table_stats (col_id int, null_value_count bigint) Row format delimited Fields terminated by '\t' Lines terminated by '\n'  Stored as textfile ;</v>
      </c>
      <c r="BB19" t="s">
        <v>7901</v>
      </c>
      <c r="BE19" s="16" t="str">
        <f t="shared" si="13"/>
        <v xml:space="preserve">insert into table db_custscience_interns.col_8_db_venus_mrkt_dim_null_value_count_table_stats select '8' as col_id, count (mrkt_key) as null_value_count where BTCH_KEY  IS NULL </v>
      </c>
      <c r="BF19" t="s">
        <v>7902</v>
      </c>
      <c r="BI19" s="16" t="str">
        <f t="shared" si="14"/>
        <v>insert into table db_custscience_interns.SUMMARY_of_db_venus_mrkt_dim_null_value_count_table_stats select col_id, null_value_count from db_custscience_interns.col_8_db_venus_mrkt_dim_null_value_count_table_stats ;</v>
      </c>
      <c r="BJ19" t="s">
        <v>7903</v>
      </c>
      <c r="BL19" s="212" t="s">
        <v>5802</v>
      </c>
      <c r="BM19" s="212">
        <v>16</v>
      </c>
      <c r="BN19" s="212">
        <v>1</v>
      </c>
      <c r="BP19" s="16" t="str">
        <f t="shared" si="15"/>
        <v>drop table db_custscience_interns.col_8_db_venus_mrkt_dim_null_value_count_table_stats ;</v>
      </c>
      <c r="BQ19" t="s">
        <v>7904</v>
      </c>
    </row>
    <row r="20" spans="1:69">
      <c r="A20" t="s">
        <v>5899</v>
      </c>
      <c r="B20" s="16" t="str">
        <f t="shared" si="0"/>
        <v>btch_opr            string                                  </v>
      </c>
      <c r="C20" s="20">
        <f t="shared" si="8"/>
        <v>10</v>
      </c>
      <c r="D20" s="20">
        <f t="shared" si="9"/>
        <v>12</v>
      </c>
      <c r="E20" s="20"/>
      <c r="F20" s="20"/>
      <c r="G20" s="16" t="str">
        <f t="shared" si="1"/>
        <v>BTCH_OPR </v>
      </c>
      <c r="H20" s="16" t="str">
        <f t="shared" si="2"/>
        <v>        string                                  </v>
      </c>
      <c r="I20" s="246">
        <v>9</v>
      </c>
      <c r="J20" s="246" t="e">
        <f t="shared" si="3"/>
        <v>#N/A</v>
      </c>
      <c r="K20" s="246" t="e">
        <f t="shared" si="4"/>
        <v>#N/A</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db_custscience_interns.col_9_db_venus_mrkt_dim_distinct_values_table_stats (col_id int, distinct_values bigint) Row format delimited Fields terminated by '\t' Lines terminated by '\n'  Stored as textfile ;</v>
      </c>
      <c r="AJ20" t="s">
        <v>7905</v>
      </c>
      <c r="AM20" s="16" t="str">
        <f t="shared" si="11"/>
        <v>insert into table db_custscience_interns.col_9_db_venus_mrkt_dim_distinct_values_table_stats select '9' as col_id, count (distinct BTCH_OPR ) as distinct_values</v>
      </c>
      <c r="AN20" t="s">
        <v>7906</v>
      </c>
      <c r="AQ20" s="16" t="str">
        <f t="shared" si="6"/>
        <v>insert into table db_custscience_interns.SUMMARY_of_db_venus_mrkt_dim_distinct_values_table_stats select col_id, distinct_values from db_custscience_interns.col_9_db_venus_mrkt_dim_distinct_values_table_stats ;</v>
      </c>
      <c r="AR20" t="s">
        <v>7907</v>
      </c>
      <c r="AT20" s="212" t="s">
        <v>7908</v>
      </c>
      <c r="AU20" s="212">
        <v>17</v>
      </c>
      <c r="AV20" s="212">
        <v>3965</v>
      </c>
      <c r="AX20" s="16" t="str">
        <f t="shared" si="7"/>
        <v>drop table db_custscience_interns.col_9_db_venus_mrkt_dim_distinct_values_table_stats;</v>
      </c>
      <c r="AY20" t="s">
        <v>7909</v>
      </c>
      <c r="BA20" s="16" t="str">
        <f t="shared" si="12"/>
        <v>create table db_custscience_interns.col_9_db_venus_mrkt_dim_null_value_count_table_stats (col_id int, null_value_count bigint) Row format delimited Fields terminated by '\t' Lines terminated by '\n'  Stored as textfile ;</v>
      </c>
      <c r="BB20" t="s">
        <v>7910</v>
      </c>
      <c r="BE20" s="16" t="str">
        <f t="shared" si="13"/>
        <v xml:space="preserve">insert into table db_custscience_interns.col_9_db_venus_mrkt_dim_null_value_count_table_stats select '9' as col_id, count (mrkt_key) as null_value_count where BTCH_OPR  IS NULL </v>
      </c>
      <c r="BF20" t="s">
        <v>7911</v>
      </c>
      <c r="BI20" s="16" t="str">
        <f t="shared" si="14"/>
        <v>insert into table db_custscience_interns.SUMMARY_of_db_venus_mrkt_dim_null_value_count_table_stats select col_id, null_value_count from db_custscience_interns.col_9_db_venus_mrkt_dim_null_value_count_table_stats ;</v>
      </c>
      <c r="BJ20" t="s">
        <v>7912</v>
      </c>
      <c r="BL20" s="212" t="s">
        <v>7913</v>
      </c>
      <c r="BM20" s="212">
        <v>17</v>
      </c>
      <c r="BN20" s="212">
        <v>1548721</v>
      </c>
      <c r="BP20" s="16" t="str">
        <f t="shared" si="15"/>
        <v>drop table db_custscience_interns.col_9_db_venus_mrkt_dim_null_value_count_table_stats ;</v>
      </c>
      <c r="BQ20" t="s">
        <v>7914</v>
      </c>
    </row>
    <row r="21" spans="1:69">
      <c r="A21" t="s">
        <v>5902</v>
      </c>
      <c r="B21" s="16" t="str">
        <f t="shared" si="0"/>
        <v>lst_upd_or_crt_dttm string                                  </v>
      </c>
      <c r="C21" s="20">
        <f t="shared" si="8"/>
        <v>20</v>
      </c>
      <c r="D21" s="20">
        <f t="shared" si="9"/>
        <v>27</v>
      </c>
      <c r="E21" s="20"/>
      <c r="F21" s="20"/>
      <c r="G21" s="16" t="str">
        <f t="shared" si="1"/>
        <v>LST_UPD_OR_CRT_DTTM</v>
      </c>
      <c r="H21" s="16" t="str">
        <f t="shared" si="2"/>
        <v>string                                  </v>
      </c>
      <c r="I21" s="246">
        <v>10</v>
      </c>
      <c r="J21" s="246" t="e">
        <f t="shared" si="3"/>
        <v>#N/A</v>
      </c>
      <c r="K21" s="246" t="e">
        <f t="shared" si="4"/>
        <v>#N/A</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db_custscience_interns.col_10_db_venus_mrkt_dim_distinct_values_table_stats (col_id int, distinct_values bigint) Row format delimited Fields terminated by '\t' Lines terminated by '\n'  Stored as textfile ;</v>
      </c>
      <c r="AJ21" t="s">
        <v>7915</v>
      </c>
      <c r="AM21" s="16" t="str">
        <f t="shared" si="11"/>
        <v>insert into table db_custscience_interns.col_10_db_venus_mrkt_dim_distinct_values_table_stats select '10' as col_id, count (distinct LST_UPD_OR_CRT_DTTM) as distinct_values</v>
      </c>
      <c r="AN21" t="s">
        <v>7916</v>
      </c>
      <c r="AQ21" s="16" t="str">
        <f t="shared" si="6"/>
        <v>insert into table db_custscience_interns.SUMMARY_of_db_venus_mrkt_dim_distinct_values_table_stats select col_id, distinct_values from db_custscience_interns.col_10_db_venus_mrkt_dim_distinct_values_table_stats ;</v>
      </c>
      <c r="AR21" t="s">
        <v>7917</v>
      </c>
      <c r="AT21" s="212" t="s">
        <v>7918</v>
      </c>
      <c r="AU21" s="212">
        <v>18</v>
      </c>
      <c r="AV21" s="212">
        <v>851</v>
      </c>
      <c r="AX21" s="16" t="str">
        <f t="shared" si="7"/>
        <v>drop table db_custscience_interns.col_10_db_venus_mrkt_dim_distinct_values_table_stats;</v>
      </c>
      <c r="AY21" t="s">
        <v>7919</v>
      </c>
      <c r="BA21" s="16" t="str">
        <f t="shared" si="12"/>
        <v>create table db_custscience_interns.col_10_db_venus_mrkt_dim_null_value_count_table_stats (col_id int, null_value_count bigint) Row format delimited Fields terminated by '\t' Lines terminated by '\n'  Stored as textfile ;</v>
      </c>
      <c r="BB21" t="s">
        <v>7920</v>
      </c>
      <c r="BE21" s="16" t="str">
        <f t="shared" si="13"/>
        <v xml:space="preserve">insert into table db_custscience_interns.col_10_db_venus_mrkt_dim_null_value_count_table_stats select '10' as col_id, count (mrkt_key) as null_value_count where LST_UPD_OR_CRT_DTTM IS NULL </v>
      </c>
      <c r="BF21" t="s">
        <v>7921</v>
      </c>
      <c r="BI21" s="16" t="str">
        <f t="shared" si="14"/>
        <v>insert into table db_custscience_interns.SUMMARY_of_db_venus_mrkt_dim_null_value_count_table_stats select col_id, null_value_count from db_custscience_interns.col_10_db_venus_mrkt_dim_null_value_count_table_stats ;</v>
      </c>
      <c r="BJ21" t="s">
        <v>7922</v>
      </c>
      <c r="BL21" s="212" t="s">
        <v>5808</v>
      </c>
      <c r="BM21" s="212">
        <v>18</v>
      </c>
      <c r="BN21" s="212">
        <v>1</v>
      </c>
      <c r="BP21" s="16" t="str">
        <f t="shared" si="15"/>
        <v>drop table db_custscience_interns.col_10_db_venus_mrkt_dim_null_value_count_table_stats ;</v>
      </c>
      <c r="BQ21" t="s">
        <v>7923</v>
      </c>
    </row>
    <row r="22" spans="1:69">
      <c r="A22" t="s">
        <v>7924</v>
      </c>
      <c r="B22" s="16" t="str">
        <f t="shared" si="0"/>
        <v>bcr_mkt_id          int                                     </v>
      </c>
      <c r="C22" s="20">
        <f t="shared" si="8"/>
        <v>12</v>
      </c>
      <c r="D22" s="20">
        <f t="shared" si="9"/>
        <v>14</v>
      </c>
      <c r="E22" s="20"/>
      <c r="F22" s="20"/>
      <c r="G22" s="16" t="str">
        <f t="shared" si="1"/>
        <v>BCR_MKT_ID </v>
      </c>
      <c r="H22" s="16" t="str">
        <f t="shared" si="2"/>
        <v>      int                                     </v>
      </c>
      <c r="I22" s="246">
        <v>11</v>
      </c>
      <c r="J22" s="246">
        <f t="shared" si="3"/>
        <v>3</v>
      </c>
      <c r="K22" s="246">
        <f t="shared" si="4"/>
        <v>1</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db_custscience_interns.col_11_db_venus_mrkt_dim_distinct_values_table_stats (col_id int, distinct_values bigint) Row format delimited Fields terminated by '\t' Lines terminated by '\n'  Stored as textfile ;</v>
      </c>
      <c r="AJ22" t="s">
        <v>7925</v>
      </c>
      <c r="AM22" s="16" t="str">
        <f t="shared" si="11"/>
        <v>insert into table db_custscience_interns.col_11_db_venus_mrkt_dim_distinct_values_table_stats select '11' as col_id, count (distinct BCR_MKT_ID ) as distinct_values</v>
      </c>
      <c r="AN22" t="s">
        <v>7926</v>
      </c>
      <c r="AQ22" s="16" t="str">
        <f t="shared" si="6"/>
        <v>insert into table db_custscience_interns.SUMMARY_of_db_venus_mrkt_dim_distinct_values_table_stats select col_id, distinct_values from db_custscience_interns.col_11_db_venus_mrkt_dim_distinct_values_table_stats ;</v>
      </c>
      <c r="AR22" t="s">
        <v>7927</v>
      </c>
      <c r="AT22" s="212" t="s">
        <v>7928</v>
      </c>
      <c r="AU22" s="212">
        <v>19</v>
      </c>
      <c r="AV22" s="212">
        <v>19</v>
      </c>
      <c r="AX22" s="16" t="str">
        <f t="shared" si="7"/>
        <v>drop table db_custscience_interns.col_11_db_venus_mrkt_dim_distinct_values_table_stats;</v>
      </c>
      <c r="AY22" t="s">
        <v>7929</v>
      </c>
      <c r="BA22" s="16" t="str">
        <f t="shared" si="12"/>
        <v>create table db_custscience_interns.col_11_db_venus_mrkt_dim_null_value_count_table_stats (col_id int, null_value_count bigint) Row format delimited Fields terminated by '\t' Lines terminated by '\n'  Stored as textfile ;</v>
      </c>
      <c r="BB22" t="s">
        <v>7930</v>
      </c>
      <c r="BE22" s="16" t="str">
        <f t="shared" si="13"/>
        <v xml:space="preserve">insert into table db_custscience_interns.col_11_db_venus_mrkt_dim_null_value_count_table_stats select '11' as col_id, count (mrkt_key) as null_value_count where BCR_MKT_ID  IS NULL </v>
      </c>
      <c r="BF22" t="s">
        <v>7931</v>
      </c>
      <c r="BI22" s="16" t="str">
        <f t="shared" si="14"/>
        <v>insert into table db_custscience_interns.SUMMARY_of_db_venus_mrkt_dim_null_value_count_table_stats select col_id, null_value_count from db_custscience_interns.col_11_db_venus_mrkt_dim_null_value_count_table_stats ;</v>
      </c>
      <c r="BJ22" t="s">
        <v>7932</v>
      </c>
      <c r="BL22" s="212" t="s">
        <v>6149</v>
      </c>
      <c r="BM22" s="212">
        <v>19</v>
      </c>
      <c r="BN22" s="212">
        <v>1</v>
      </c>
      <c r="BP22" s="16" t="str">
        <f t="shared" si="15"/>
        <v>drop table db_custscience_interns.col_11_db_venus_mrkt_dim_null_value_count_table_stats ;</v>
      </c>
      <c r="BQ22" t="s">
        <v>7933</v>
      </c>
    </row>
    <row r="23" spans="1:69">
      <c r="A23" t="s">
        <v>5188</v>
      </c>
      <c r="B23" s="16" t="str">
        <f t="shared" si="0"/>
        <v>crt_tmst            string                                  </v>
      </c>
      <c r="C23" s="20">
        <f t="shared" si="8"/>
        <v>10</v>
      </c>
      <c r="D23" s="20">
        <f t="shared" si="9"/>
        <v>12</v>
      </c>
      <c r="E23" s="20"/>
      <c r="F23" s="20"/>
      <c r="G23" s="16" t="str">
        <f t="shared" si="1"/>
        <v>CRT_TMST </v>
      </c>
      <c r="H23" s="16" t="str">
        <f t="shared" si="2"/>
        <v>        string                                  </v>
      </c>
      <c r="I23" s="246">
        <v>12</v>
      </c>
      <c r="J23" s="246">
        <f t="shared" si="3"/>
        <v>3</v>
      </c>
      <c r="K23" s="246">
        <f t="shared" si="4"/>
        <v>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db_custscience_interns.col_12_db_venus_mrkt_dim_distinct_values_table_stats (col_id int, distinct_values bigint) Row format delimited Fields terminated by '\t' Lines terminated by '\n'  Stored as textfile ;</v>
      </c>
      <c r="AJ23" t="s">
        <v>7934</v>
      </c>
      <c r="AM23" s="16" t="str">
        <f t="shared" si="11"/>
        <v>insert into table db_custscience_interns.col_12_db_venus_mrkt_dim_distinct_values_table_stats select '12' as col_id, count (distinct CRT_TMST ) as distinct_values</v>
      </c>
      <c r="AN23" t="s">
        <v>7935</v>
      </c>
      <c r="AQ23" s="16" t="str">
        <f t="shared" si="6"/>
        <v>insert into table db_custscience_interns.SUMMARY_of_db_venus_mrkt_dim_distinct_values_table_stats select col_id, distinct_values from db_custscience_interns.col_12_db_venus_mrkt_dim_distinct_values_table_stats ;</v>
      </c>
      <c r="AR23" t="s">
        <v>7936</v>
      </c>
      <c r="AT23" s="212" t="s">
        <v>7937</v>
      </c>
      <c r="AU23" s="212">
        <v>20</v>
      </c>
      <c r="AV23" s="212">
        <v>254</v>
      </c>
      <c r="AX23" s="16" t="str">
        <f t="shared" si="7"/>
        <v>drop table db_custscience_interns.col_12_db_venus_mrkt_dim_distinct_values_table_stats;</v>
      </c>
      <c r="AY23" t="s">
        <v>7938</v>
      </c>
      <c r="BA23" s="16" t="str">
        <f t="shared" si="12"/>
        <v>create table db_custscience_interns.col_12_db_venus_mrkt_dim_null_value_count_table_stats (col_id int, null_value_count bigint) Row format delimited Fields terminated by '\t' Lines terminated by '\n'  Stored as textfile ;</v>
      </c>
      <c r="BB23" t="s">
        <v>7939</v>
      </c>
      <c r="BE23" s="16" t="str">
        <f t="shared" si="13"/>
        <v xml:space="preserve">insert into table db_custscience_interns.col_12_db_venus_mrkt_dim_null_value_count_table_stats select '12' as col_id, count (mrkt_key) as null_value_count where CRT_TMST  IS NULL </v>
      </c>
      <c r="BF23" t="s">
        <v>7940</v>
      </c>
      <c r="BI23" s="16" t="str">
        <f t="shared" si="14"/>
        <v>insert into table db_custscience_interns.SUMMARY_of_db_venus_mrkt_dim_null_value_count_table_stats select col_id, null_value_count from db_custscience_interns.col_12_db_venus_mrkt_dim_null_value_count_table_stats ;</v>
      </c>
      <c r="BJ23" t="s">
        <v>7941</v>
      </c>
      <c r="BL23" s="212" t="s">
        <v>6155</v>
      </c>
      <c r="BM23" s="212">
        <v>20</v>
      </c>
      <c r="BN23" s="212">
        <v>1</v>
      </c>
      <c r="BP23" s="16" t="str">
        <f t="shared" si="15"/>
        <v>drop table db_custscience_interns.col_12_db_venus_mrkt_dim_null_value_count_table_stats ;</v>
      </c>
      <c r="BQ23" t="s">
        <v>7942</v>
      </c>
    </row>
    <row r="24" spans="1:69">
      <c r="A24" t="s">
        <v>5598</v>
      </c>
      <c r="B24" s="16" t="str">
        <f t="shared" si="0"/>
        <v>updt_tmst           string  </v>
      </c>
      <c r="C24" s="20">
        <f t="shared" si="8"/>
        <v>10</v>
      </c>
      <c r="D24" s="20">
        <f t="shared" si="9"/>
        <v>12</v>
      </c>
      <c r="E24" s="20"/>
      <c r="G24" s="16" t="str">
        <f t="shared" si="1"/>
        <v>UPDT_TMST</v>
      </c>
      <c r="H24" s="16" t="str">
        <f t="shared" si="2"/>
        <v>        string  </v>
      </c>
      <c r="I24" s="246">
        <v>13</v>
      </c>
      <c r="J24" s="246">
        <f t="shared" si="3"/>
        <v>3</v>
      </c>
      <c r="K24" s="246">
        <f t="shared" si="4"/>
        <v>1</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db_custscience_interns.col_13_db_venus_mrkt_dim_distinct_values_table_stats (col_id int, distinct_values bigint) Row format delimited Fields terminated by '\t' Lines terminated by '\n'  Stored as textfile ;</v>
      </c>
      <c r="AJ24" t="s">
        <v>7943</v>
      </c>
      <c r="AM24" s="16" t="str">
        <f t="shared" si="11"/>
        <v>insert into table db_custscience_interns.col_13_db_venus_mrkt_dim_distinct_values_table_stats select '13' as col_id, count (distinct UPDT_TMST) as distinct_values</v>
      </c>
      <c r="AN24" t="s">
        <v>7944</v>
      </c>
      <c r="AQ24" s="16" t="str">
        <f t="shared" si="6"/>
        <v>insert into table db_custscience_interns.SUMMARY_of_db_venus_mrkt_dim_distinct_values_table_stats select col_id, distinct_values from db_custscience_interns.col_13_db_venus_mrkt_dim_distinct_values_table_stats ;</v>
      </c>
      <c r="AR24" t="s">
        <v>7945</v>
      </c>
      <c r="AT24" s="212" t="s">
        <v>7946</v>
      </c>
      <c r="AU24" s="212">
        <v>3</v>
      </c>
      <c r="AV24" s="212">
        <v>15</v>
      </c>
      <c r="AX24" s="16" t="str">
        <f t="shared" si="7"/>
        <v>drop table db_custscience_interns.col_13_db_venus_mrkt_dim_distinct_values_table_stats;</v>
      </c>
      <c r="AY24" t="s">
        <v>7947</v>
      </c>
      <c r="BA24" s="16" t="str">
        <f t="shared" si="12"/>
        <v>create table db_custscience_interns.col_13_db_venus_mrkt_dim_null_value_count_table_stats (col_id int, null_value_count bigint) Row format delimited Fields terminated by '\t' Lines terminated by '\n'  Stored as textfile ;</v>
      </c>
      <c r="BB24" t="s">
        <v>7948</v>
      </c>
      <c r="BE24" s="16" t="str">
        <f t="shared" si="13"/>
        <v xml:space="preserve">insert into table db_custscience_interns.col_13_db_venus_mrkt_dim_null_value_count_table_stats select '13' as col_id, count (mrkt_key) as null_value_count where UPDT_TMST IS NULL </v>
      </c>
      <c r="BF24" t="s">
        <v>7949</v>
      </c>
      <c r="BI24" s="16" t="str">
        <f t="shared" si="14"/>
        <v>insert into table db_custscience_interns.SUMMARY_of_db_venus_mrkt_dim_null_value_count_table_stats select col_id, null_value_count from db_custscience_interns.col_13_db_venus_mrkt_dim_null_value_count_table_stats ;</v>
      </c>
      <c r="BJ24" t="s">
        <v>7950</v>
      </c>
      <c r="BL24" s="212" t="s">
        <v>4697</v>
      </c>
      <c r="BM24" s="212">
        <v>3</v>
      </c>
      <c r="BN24" s="212">
        <v>0</v>
      </c>
      <c r="BP24" s="16" t="str">
        <f t="shared" si="15"/>
        <v>drop table db_custscience_interns.col_13_db_venus_mrkt_dim_null_value_count_table_stats ;</v>
      </c>
      <c r="BQ24" t="s">
        <v>7951</v>
      </c>
    </row>
    <row r="25" spans="1:69">
      <c r="AM25" t="s">
        <v>4089</v>
      </c>
      <c r="AN25" t="s">
        <v>4089</v>
      </c>
      <c r="BF25" t="s">
        <v>4089</v>
      </c>
    </row>
    <row r="26" spans="1:69" ht="409.5">
      <c r="A26" s="1" t="s">
        <v>7952</v>
      </c>
    </row>
  </sheetData>
  <mergeCells count="5">
    <mergeCell ref="G1:J1"/>
    <mergeCell ref="H3:L3"/>
    <mergeCell ref="H4:L4"/>
    <mergeCell ref="H5:L5"/>
    <mergeCell ref="H6:L6"/>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19"/>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RBMLM_BRD_MKT_LOC_MAP</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db_venus.rbmlm_brd_mkt_loc_map acquisition_date = "22-APR-17" limit 10000;'&gt;db_venus.rbmlm_brd_mkt_loc_map_10k_sample.txt;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7953</v>
      </c>
    </row>
    <row r="5" spans="1:73">
      <c r="B5" s="9"/>
      <c r="G5" s="3" t="s">
        <v>89</v>
      </c>
      <c r="H5" s="474" t="str">
        <f>RIGHT(H6,(LEN(H6)-(FIND(".",H6))))</f>
        <v>rbmlm_brd_mkt_loc_map</v>
      </c>
      <c r="I5" s="474" t="e">
        <f>RIGHT(I6,(LEN(I6)-(FIND(".",I6))))</f>
        <v>#VALUE!</v>
      </c>
      <c r="J5" s="474" t="e">
        <f>RIGHT(J6,(LEN(J6)-(FIND(".",J6))))</f>
        <v>#VALUE!</v>
      </c>
      <c r="K5" s="474"/>
      <c r="L5" s="474" t="e">
        <f>RIGHT(L6,(LEN(L6)-(FIND(".",L6))))</f>
        <v>#VALUE!</v>
      </c>
      <c r="M5" s="219"/>
      <c r="AM5" s="60"/>
      <c r="BE5" s="60"/>
    </row>
    <row r="6" spans="1:73">
      <c r="G6" s="3" t="s">
        <v>90</v>
      </c>
      <c r="H6" s="476" t="s">
        <v>4480</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db_custscience_interns.SUMMARY_of_db_venus_rbmlm_brd_mkt_loc_map_distinct_values_table_stats;</v>
      </c>
      <c r="BL8" s="209" t="str">
        <f>"select * from db_custscience_interns.SUMMARY_of_"&amp;$H$4&amp;"_"&amp;$H$5&amp;"_null_value_count_table_stats ;"</f>
        <v>select * from db_custscience_interns.SUMMARY_of_db_venus_rbmlm_brd_mkt_loc_map_null_value_count_table_stats ;</v>
      </c>
    </row>
    <row r="9" spans="1:73">
      <c r="A9" t="s">
        <v>7954</v>
      </c>
      <c r="G9" s="15" t="s">
        <v>93</v>
      </c>
      <c r="H9" s="16"/>
      <c r="I9" s="16"/>
      <c r="J9" s="4"/>
      <c r="K9" s="4"/>
      <c r="AT9" t="s">
        <v>7955</v>
      </c>
      <c r="BL9" t="s">
        <v>7956</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db_venus.rbmlm_brd_mkt_loc_map</v>
      </c>
      <c r="AN11" s="205" t="s">
        <v>7957</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db_custscience_interns.SUMMARY_of_db_venus_rbmlm_brd_mkt_loc_map_distinct_values_table_stats (col_id int, distinct_values bigint) Row format delimited Fields terminated by '\t' Lines terminated by '\n'  Stored as textfile ;</v>
      </c>
      <c r="AR11" s="205" t="s">
        <v>7958</v>
      </c>
      <c r="BE11" s="209" t="str">
        <f>"from "&amp;$H$6</f>
        <v>from db_venus.rbmlm_brd_mkt_loc_map</v>
      </c>
      <c r="BF11" s="32" t="s">
        <v>7957</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db_custscience_interns.SUMMARY_of_db_venus_rbmlm_brd_mkt_loc_map_null_value_count_table_stats (col_id int, null_value_count bigint) Row format delimited Fields terminated by '\t' Lines terminated by '\n'  Stored as textfile ;</v>
      </c>
      <c r="BJ11" s="32" t="s">
        <v>7959</v>
      </c>
      <c r="BL11" s="212" t="s">
        <v>2</v>
      </c>
    </row>
    <row r="12" spans="1:73">
      <c r="A12" t="s">
        <v>6072</v>
      </c>
      <c r="B12" s="16" t="str">
        <f>TRIM(A12)</f>
        <v>brd_key             int                                     </v>
      </c>
      <c r="C12" s="20">
        <f>SEARCH(" ",B12)</f>
        <v>8</v>
      </c>
      <c r="D12" s="20">
        <f>IFERROR(SEARCH(" ",B12,C12+1),0)</f>
        <v>10</v>
      </c>
      <c r="E12" s="20">
        <f>LEN(B12)</f>
        <v>60</v>
      </c>
      <c r="F12" s="20"/>
      <c r="G12" s="16" t="str">
        <f>UPPER(LEFT(B12,C12-1))</f>
        <v>BRD_KEY</v>
      </c>
      <c r="H12" s="16" t="str">
        <f>TRIM(RIGHT(A12,LEN(A12) - (C12+1)))</f>
        <v>          int                                     </v>
      </c>
      <c r="I12" s="246">
        <v>1</v>
      </c>
      <c r="J12" s="260">
        <f>VLOOKUP($I12,$AU:$AV,2,FALSE)</f>
        <v>14</v>
      </c>
      <c r="K12" s="260">
        <f>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"create table db_custscience_interns."&amp;$AH12&amp;"_"&amp;$H$4&amp;"_"&amp;$H$5&amp;"_distinct_values_table_stats (col_id int, distinct_values bigint) Row format delimited Fields terminated by '\t' Lines terminated by '\n'  Stored as textfile ;"</f>
        <v>create table db_custscience_interns.col_1_db_venus_rbmlm_brd_mkt_loc_map_distinct_values_table_stats (col_id int, distinct_values bigint) Row format delimited Fields terminated by '\t' Lines terminated by '\n'  Stored as textfile ;</v>
      </c>
      <c r="AJ12" t="s">
        <v>7960</v>
      </c>
      <c r="AM12" s="16" t="str">
        <f>"insert into table "&amp;"db_custscience_interns."&amp;$AH12&amp;"_"&amp;$H$4&amp;"_"&amp;$H$5&amp;"_distinct_values_table_stats select "&amp;"'"&amp;$I12&amp;"'"&amp;" as col_id, count (distinct "&amp;$G12&amp;") as distinct_values"</f>
        <v>insert into table db_custscience_interns.col_1_db_venus_rbmlm_brd_mkt_loc_map_distinct_values_table_stats select '1' as col_id, count (distinct BRD_KEY) as distinct_values</v>
      </c>
      <c r="AN12" t="s">
        <v>7961</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db_custscience_interns.SUMMARY_of_db_venus_rbmlm_brd_mkt_loc_map_distinct_values_table_stats select col_id, distinct_values from db_custscience_interns.col_1_db_venus_rbmlm_brd_mkt_loc_map_distinct_values_table_stats ;</v>
      </c>
      <c r="AR12" t="s">
        <v>7962</v>
      </c>
      <c r="AT12" s="212" t="s">
        <v>7963</v>
      </c>
      <c r="AU12" s="212">
        <v>1</v>
      </c>
      <c r="AV12" s="212">
        <v>14</v>
      </c>
      <c r="AX12" s="16" t="str">
        <f>"drop table db_custscience_interns."&amp;$AH12&amp;"_"&amp;$H$4&amp;"_"&amp;$H$5&amp;"_distinct_values_table_stats;"</f>
        <v>drop table db_custscience_interns.col_1_db_venus_rbmlm_brd_mkt_loc_map_distinct_values_table_stats;</v>
      </c>
      <c r="AY12" t="s">
        <v>7964</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db_custscience_interns.col_1_db_venus_rbmlm_brd_mkt_loc_map_null_value_count_table_stats (col_id int, null_value_count bigint) Row format delimited Fields terminated by '\t' Lines terminated by '\n'  Stored as textfile ;</v>
      </c>
      <c r="BB12" t="s">
        <v>7965</v>
      </c>
      <c r="BE12" s="16" t="str">
        <f>"insert into table "&amp;"db_custscience_interns."&amp;$AH12&amp;"_"&amp;$H$4&amp;"_"&amp;$H$5&amp;"_null_value_count_table_stats select "&amp;"'"&amp;$I12&amp;"'"&amp;" as col_id, count (brd_key) as null_value_count where "&amp;$G12&amp;" IS NULL "</f>
        <v xml:space="preserve">insert into table db_custscience_interns.col_1_db_venus_rbmlm_brd_mkt_loc_map_null_value_count_table_stats select '1' as col_id, count (brd_key) as null_value_count where BRD_KEY IS NULL </v>
      </c>
      <c r="BF12" t="s">
        <v>7966</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db_custscience_interns.SUMMARY_of_db_venus_rbmlm_brd_mkt_loc_map_null_value_count_table_stats select col_id, null_value_count from db_custscience_interns.col_1_db_venus_rbmlm_brd_mkt_loc_map_null_value_count_table_stats ;</v>
      </c>
      <c r="BJ12" t="s">
        <v>7967</v>
      </c>
      <c r="BL12" s="212" t="s">
        <v>5214</v>
      </c>
      <c r="BM12" s="212">
        <v>1</v>
      </c>
      <c r="BN12" s="212">
        <v>0</v>
      </c>
      <c r="BP12" s="16" t="str">
        <f>"drop table db_custscience_interns."&amp;$AH12&amp;"_"&amp;$H$4&amp;"_"&amp;$H$5&amp;"_null_value_count_table_stats ;"</f>
        <v>drop table db_custscience_interns.col_1_db_venus_rbmlm_brd_mkt_loc_map_null_value_count_table_stats ;</v>
      </c>
      <c r="BQ12" t="s">
        <v>7968</v>
      </c>
    </row>
    <row r="13" spans="1:73">
      <c r="A13" t="s">
        <v>6044</v>
      </c>
      <c r="B13" s="16" t="str">
        <f>TRIM(A13)</f>
        <v>brd_cd              string                                  </v>
      </c>
      <c r="C13" s="20">
        <f t="shared" ref="C13:C16" si="0">SEARCH(" ",B13)</f>
        <v>8</v>
      </c>
      <c r="D13" s="20">
        <f t="shared" ref="D13:D16" si="1">IFERROR(SEARCH(" ",B13,C13+1),0)</f>
        <v>10</v>
      </c>
      <c r="E13" s="20"/>
      <c r="F13" s="20"/>
      <c r="G13" s="16" t="str">
        <f>UPPER(LEFT(B13,C13-1))</f>
        <v>BRD_CD </v>
      </c>
      <c r="H13" s="16" t="str">
        <f>TRIM(RIGHT(A13,LEN(A13) - (C13+1)))</f>
        <v>          string                                  </v>
      </c>
      <c r="I13" s="246">
        <v>2</v>
      </c>
      <c r="J13" s="260">
        <f>VLOOKUP($I13,$AU:$AV,2,FALSE)</f>
        <v>14</v>
      </c>
      <c r="K13" s="260">
        <f>VLOOKUP($I13,$BM:$BN,2,FALSE)</f>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16" si="2">"col_"&amp;I13</f>
        <v>col_2</v>
      </c>
      <c r="AI13" s="196" t="str">
        <f>"create table db_custscience_interns."&amp;$AH13&amp;"_"&amp;$H$4&amp;"_"&amp;$H$5&amp;"_distinct_values_table_stats (col_id int, distinct_values bigint) Row format delimited Fields terminated by '\t' Lines terminated by '\n'  Stored as textfile ;"</f>
        <v>create table db_custscience_interns.col_2_db_venus_rbmlm_brd_mkt_loc_map_distinct_values_table_stats (col_id int, distinct_values bigint) Row format delimited Fields terminated by '\t' Lines terminated by '\n'  Stored as textfile ;</v>
      </c>
      <c r="AJ13" t="s">
        <v>7969</v>
      </c>
      <c r="AM13" s="16" t="str">
        <f t="shared" ref="AM13:AM16" si="3">"insert into table "&amp;"db_custscience_interns."&amp;$AH13&amp;"_"&amp;$H$4&amp;"_"&amp;$H$5&amp;"_distinct_values_table_stats select "&amp;"'"&amp;$I13&amp;"'"&amp;" as col_id, count (distinct "&amp;$G13&amp;") as distinct_values"</f>
        <v>insert into table db_custscience_interns.col_2_db_venus_rbmlm_brd_mkt_loc_map_distinct_values_table_stats select '2' as col_id, count (distinct BRD_CD ) as distinct_values</v>
      </c>
      <c r="AN13" t="s">
        <v>7970</v>
      </c>
      <c r="AQ13" s="16" t="str">
        <f>"insert into table "&amp;"db_custscience_interns."&amp;"SUMMARY_of_"&amp;$H$4&amp;"_"&amp;$H$5&amp;"_distinct_values_table_stats select col_id, distinct_values from db_custscience_interns."&amp;$AH13&amp;"_"&amp;$H$4&amp;"_"&amp;$H$5&amp;"_distinct_values_table_stats"&amp;" ;"</f>
        <v>insert into table db_custscience_interns.SUMMARY_of_db_venus_rbmlm_brd_mkt_loc_map_distinct_values_table_stats select col_id, distinct_values from db_custscience_interns.col_2_db_venus_rbmlm_brd_mkt_loc_map_distinct_values_table_stats ;</v>
      </c>
      <c r="AR13" t="s">
        <v>7971</v>
      </c>
      <c r="AT13" s="212" t="s">
        <v>7972</v>
      </c>
      <c r="AU13" s="212">
        <v>2</v>
      </c>
      <c r="AV13" s="212">
        <v>14</v>
      </c>
      <c r="AX13" s="16" t="str">
        <f>"drop table db_custscience_interns."&amp;$AH13&amp;"_"&amp;$H$4&amp;"_"&amp;$H$5&amp;"_distinct_values_table_stats;"</f>
        <v>drop table db_custscience_interns.col_2_db_venus_rbmlm_brd_mkt_loc_map_distinct_values_table_stats;</v>
      </c>
      <c r="AY13" t="s">
        <v>7973</v>
      </c>
      <c r="BA13" s="16" t="str">
        <f t="shared" ref="BA13:BA16" si="4">"create table db_custscience_interns."&amp;$AH13&amp;"_"&amp;$H$4&amp;"_"&amp;$H$5&amp;"_null_value_count_table_stats (col_id int, null_value_count bigint) Row format delimited Fields terminated by '\t' Lines terminated by '\n'  Stored as textfile ;"</f>
        <v>create table db_custscience_interns.col_2_db_venus_rbmlm_brd_mkt_loc_map_null_value_count_table_stats (col_id int, null_value_count bigint) Row format delimited Fields terminated by '\t' Lines terminated by '\n'  Stored as textfile ;</v>
      </c>
      <c r="BB13" t="s">
        <v>7974</v>
      </c>
      <c r="BE13" s="16" t="str">
        <f t="shared" ref="BE13:BE16" si="5">"insert into table "&amp;"db_custscience_interns."&amp;$AH13&amp;"_"&amp;$H$4&amp;"_"&amp;$H$5&amp;"_null_value_count_table_stats select "&amp;"'"&amp;$I13&amp;"'"&amp;" as col_id, count (brd_key) as null_value_count where "&amp;$G13&amp;" IS NULL "</f>
        <v xml:space="preserve">insert into table db_custscience_interns.col_2_db_venus_rbmlm_brd_mkt_loc_map_null_value_count_table_stats select '2' as col_id, count (brd_key) as null_value_count where BRD_CD  IS NULL </v>
      </c>
      <c r="BF13" t="s">
        <v>7975</v>
      </c>
      <c r="BI13" s="16" t="str">
        <f t="shared" ref="BI13:BI16" si="6">"insert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db_custscience_interns.SUMMARY_of_db_venus_rbmlm_brd_mkt_loc_map_null_value_count_table_stats select col_id, null_value_count from db_custscience_interns.col_2_db_venus_rbmlm_brd_mkt_loc_map_null_value_count_table_stats ;</v>
      </c>
      <c r="BJ13" t="s">
        <v>7976</v>
      </c>
      <c r="BL13" s="212" t="s">
        <v>5225</v>
      </c>
      <c r="BM13" s="212">
        <v>2</v>
      </c>
      <c r="BN13" s="212">
        <v>0</v>
      </c>
      <c r="BP13" s="16" t="str">
        <f t="shared" ref="BP13:BP16" si="7">"drop table db_custscience_interns."&amp;$AH13&amp;"_"&amp;$H$4&amp;"_"&amp;$H$5&amp;"_null_value_count_table_stats ;"</f>
        <v>drop table db_custscience_interns.col_2_db_venus_rbmlm_brd_mkt_loc_map_null_value_count_table_stats ;</v>
      </c>
      <c r="BQ13" t="s">
        <v>7977</v>
      </c>
    </row>
    <row r="14" spans="1:73">
      <c r="A14" t="s">
        <v>6405</v>
      </c>
      <c r="B14" s="16" t="str">
        <f>TRIM(A14)</f>
        <v>mrkt_key            int                                     </v>
      </c>
      <c r="C14" s="20">
        <f t="shared" si="0"/>
        <v>10</v>
      </c>
      <c r="D14" s="20">
        <f t="shared" si="1"/>
        <v>12</v>
      </c>
      <c r="E14" s="20"/>
      <c r="F14" s="20"/>
      <c r="G14" s="16" t="str">
        <f>UPPER(LEFT(B14,C14-1))</f>
        <v>MRKT_KEY </v>
      </c>
      <c r="H14" s="16" t="str">
        <f>TRIM(RIGHT(A14,LEN(A14) - (C14+1)))</f>
        <v>        int                                     </v>
      </c>
      <c r="I14" s="246">
        <v>3</v>
      </c>
      <c r="J14" s="260">
        <f>VLOOKUP($I14,$AU:$AV,2,FALSE)</f>
        <v>4</v>
      </c>
      <c r="K14" s="260">
        <f>VLOOKUP($I14,$BM:$BN,2,FALSE)</f>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2"/>
        <v>col_3</v>
      </c>
      <c r="AI14" s="196" t="str">
        <f>"create table db_custscience_interns."&amp;$AH14&amp;"_"&amp;$H$4&amp;"_"&amp;$H$5&amp;"_distinct_values_table_stats (col_id int, distinct_values bigint) Row format delimited Fields terminated by '\t' Lines terminated by '\n'  Stored as textfile ;"</f>
        <v>create table db_custscience_interns.col_3_db_venus_rbmlm_brd_mkt_loc_map_distinct_values_table_stats (col_id int, distinct_values bigint) Row format delimited Fields terminated by '\t' Lines terminated by '\n'  Stored as textfile ;</v>
      </c>
      <c r="AJ14" t="s">
        <v>7978</v>
      </c>
      <c r="AM14" s="16" t="str">
        <f t="shared" si="3"/>
        <v>insert into table db_custscience_interns.col_3_db_venus_rbmlm_brd_mkt_loc_map_distinct_values_table_stats select '3' as col_id, count (distinct MRKT_KEY ) as distinct_values</v>
      </c>
      <c r="AN14" t="s">
        <v>7979</v>
      </c>
      <c r="AQ14" s="16" t="str">
        <f>"insert into table "&amp;"db_custscience_interns."&amp;"SUMMARY_of_"&amp;$H$4&amp;"_"&amp;$H$5&amp;"_distinct_values_table_stats select col_id, distinct_values from db_custscience_interns."&amp;$AH14&amp;"_"&amp;$H$4&amp;"_"&amp;$H$5&amp;"_distinct_values_table_stats"&amp;" ;"</f>
        <v>insert into table db_custscience_interns.SUMMARY_of_db_venus_rbmlm_brd_mkt_loc_map_distinct_values_table_stats select col_id, distinct_values from db_custscience_interns.col_3_db_venus_rbmlm_brd_mkt_loc_map_distinct_values_table_stats ;</v>
      </c>
      <c r="AR14" t="s">
        <v>7980</v>
      </c>
      <c r="AT14" s="212" t="s">
        <v>5750</v>
      </c>
      <c r="AU14" s="212">
        <v>3</v>
      </c>
      <c r="AV14" s="212">
        <v>4</v>
      </c>
      <c r="AX14" s="16" t="str">
        <f>"drop table db_custscience_interns."&amp;$AH14&amp;"_"&amp;$H$4&amp;"_"&amp;$H$5&amp;"_distinct_values_table_stats;"</f>
        <v>drop table db_custscience_interns.col_3_db_venus_rbmlm_brd_mkt_loc_map_distinct_values_table_stats;</v>
      </c>
      <c r="AY14" t="s">
        <v>7981</v>
      </c>
      <c r="BA14" s="16" t="str">
        <f t="shared" si="4"/>
        <v>create table db_custscience_interns.col_3_db_venus_rbmlm_brd_mkt_loc_map_null_value_count_table_stats (col_id int, null_value_count bigint) Row format delimited Fields terminated by '\t' Lines terminated by '\n'  Stored as textfile ;</v>
      </c>
      <c r="BB14" t="s">
        <v>7982</v>
      </c>
      <c r="BE14" s="16" t="str">
        <f t="shared" si="5"/>
        <v xml:space="preserve">insert into table db_custscience_interns.col_3_db_venus_rbmlm_brd_mkt_loc_map_null_value_count_table_stats select '3' as col_id, count (brd_key) as null_value_count where MRKT_KEY  IS NULL </v>
      </c>
      <c r="BF14" t="s">
        <v>7983</v>
      </c>
      <c r="BI14" s="16" t="str">
        <f t="shared" si="6"/>
        <v>insert into table db_custscience_interns.SUMMARY_of_db_venus_rbmlm_brd_mkt_loc_map_null_value_count_table_stats select col_id, null_value_count from db_custscience_interns.col_3_db_venus_rbmlm_brd_mkt_loc_map_null_value_count_table_stats ;</v>
      </c>
      <c r="BJ14" t="s">
        <v>7984</v>
      </c>
      <c r="BL14" s="212" t="s">
        <v>4697</v>
      </c>
      <c r="BM14" s="212">
        <v>3</v>
      </c>
      <c r="BN14" s="212">
        <v>0</v>
      </c>
      <c r="BP14" s="16" t="str">
        <f t="shared" si="7"/>
        <v>drop table db_custscience_interns.col_3_db_venus_rbmlm_brd_mkt_loc_map_null_value_count_table_stats ;</v>
      </c>
      <c r="BQ14" t="s">
        <v>7985</v>
      </c>
    </row>
    <row r="15" spans="1:73">
      <c r="A15" t="s">
        <v>6264</v>
      </c>
      <c r="B15" s="16" t="str">
        <f>TRIM(A15)</f>
        <v>mkt_cd              string                                  </v>
      </c>
      <c r="C15" s="20">
        <f t="shared" si="0"/>
        <v>8</v>
      </c>
      <c r="D15" s="20">
        <f t="shared" si="1"/>
        <v>10</v>
      </c>
      <c r="E15" s="20"/>
      <c r="F15" s="20"/>
      <c r="G15" s="16" t="str">
        <f>UPPER(LEFT(B15,C15-1))</f>
        <v>MKT_CD </v>
      </c>
      <c r="H15" s="16" t="str">
        <f>TRIM(RIGHT(A15,LEN(A15) - (C15+1)))</f>
        <v>          string                                  </v>
      </c>
      <c r="I15" s="246">
        <v>4</v>
      </c>
      <c r="J15" s="260">
        <f>VLOOKUP($I15,$AU:$AV,2,FALSE)</f>
        <v>4</v>
      </c>
      <c r="K15" s="260">
        <f>VLOOKUP($I15,$BM:$BN,2,FALSE)</f>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2"/>
        <v>col_4</v>
      </c>
      <c r="AI15" s="196" t="str">
        <f>"create table db_custscience_interns."&amp;$AH15&amp;"_"&amp;$H$4&amp;"_"&amp;$H$5&amp;"_distinct_values_table_stats (col_id int, distinct_values bigint) Row format delimited Fields terminated by '\t' Lines terminated by '\n'  Stored as textfile ;"</f>
        <v>create table db_custscience_interns.col_4_db_venus_rbmlm_brd_mkt_loc_map_distinct_values_table_stats (col_id int, distinct_values bigint) Row format delimited Fields terminated by '\t' Lines terminated by '\n'  Stored as textfile ;</v>
      </c>
      <c r="AJ15" t="s">
        <v>7986</v>
      </c>
      <c r="AM15" s="16" t="str">
        <f t="shared" si="3"/>
        <v>insert into table db_custscience_interns.col_4_db_venus_rbmlm_brd_mkt_loc_map_distinct_values_table_stats select '4' as col_id, count (distinct MKT_CD ) as distinct_values</v>
      </c>
      <c r="AN15" t="s">
        <v>7987</v>
      </c>
      <c r="AQ15" s="16" t="str">
        <f>"insert into table "&amp;"db_custscience_interns."&amp;"SUMMARY_of_"&amp;$H$4&amp;"_"&amp;$H$5&amp;"_distinct_values_table_stats select col_id, distinct_values from db_custscience_interns."&amp;$AH15&amp;"_"&amp;$H$4&amp;"_"&amp;$H$5&amp;"_distinct_values_table_stats"&amp;" ;"</f>
        <v>insert into table db_custscience_interns.SUMMARY_of_db_venus_rbmlm_brd_mkt_loc_map_distinct_values_table_stats select col_id, distinct_values from db_custscience_interns.col_4_db_venus_rbmlm_brd_mkt_loc_map_distinct_values_table_stats ;</v>
      </c>
      <c r="AR15" t="s">
        <v>7988</v>
      </c>
      <c r="AT15" s="212" t="s">
        <v>6372</v>
      </c>
      <c r="AU15" s="212">
        <v>4</v>
      </c>
      <c r="AV15" s="212">
        <v>4</v>
      </c>
      <c r="AX15" s="16" t="str">
        <f>"drop table db_custscience_interns."&amp;$AH15&amp;"_"&amp;$H$4&amp;"_"&amp;$H$5&amp;"_distinct_values_table_stats;"</f>
        <v>drop table db_custscience_interns.col_4_db_venus_rbmlm_brd_mkt_loc_map_distinct_values_table_stats;</v>
      </c>
      <c r="AY15" t="s">
        <v>7989</v>
      </c>
      <c r="BA15" s="16" t="str">
        <f t="shared" si="4"/>
        <v>create table db_custscience_interns.col_4_db_venus_rbmlm_brd_mkt_loc_map_null_value_count_table_stats (col_id int, null_value_count bigint) Row format delimited Fields terminated by '\t' Lines terminated by '\n'  Stored as textfile ;</v>
      </c>
      <c r="BB15" t="s">
        <v>7990</v>
      </c>
      <c r="BE15" s="16" t="str">
        <f t="shared" si="5"/>
        <v xml:space="preserve">insert into table db_custscience_interns.col_4_db_venus_rbmlm_brd_mkt_loc_map_null_value_count_table_stats select '4' as col_id, count (brd_key) as null_value_count where MKT_CD  IS NULL </v>
      </c>
      <c r="BF15" t="s">
        <v>7991</v>
      </c>
      <c r="BI15" s="16" t="str">
        <f t="shared" si="6"/>
        <v>insert into table db_custscience_interns.SUMMARY_of_db_venus_rbmlm_brd_mkt_loc_map_null_value_count_table_stats select col_id, null_value_count from db_custscience_interns.col_4_db_venus_rbmlm_brd_mkt_loc_map_null_value_count_table_stats ;</v>
      </c>
      <c r="BJ15" t="s">
        <v>7992</v>
      </c>
      <c r="BL15" s="212" t="s">
        <v>5403</v>
      </c>
      <c r="BM15" s="212">
        <v>4</v>
      </c>
      <c r="BN15" s="212">
        <v>0</v>
      </c>
      <c r="BP15" s="16" t="str">
        <f t="shared" si="7"/>
        <v>drop table db_custscience_interns.col_4_db_venus_rbmlm_brd_mkt_loc_map_null_value_count_table_stats ;</v>
      </c>
      <c r="BQ15" t="s">
        <v>7993</v>
      </c>
    </row>
    <row r="16" spans="1:73">
      <c r="A16" t="s">
        <v>7994</v>
      </c>
      <c r="B16" s="16" t="str">
        <f>TRIM(A16)</f>
        <v>loc_nbr             int  </v>
      </c>
      <c r="C16" s="20">
        <f t="shared" si="0"/>
        <v>8</v>
      </c>
      <c r="D16" s="20">
        <f t="shared" si="1"/>
        <v>10</v>
      </c>
      <c r="E16" s="20"/>
      <c r="F16" s="20"/>
      <c r="G16" s="16" t="str">
        <f>UPPER(LEFT(B16,C16-1))</f>
        <v>LOC_NBR</v>
      </c>
      <c r="H16" s="16" t="str">
        <f>TRIM(RIGHT(A16,LEN(A16) - (C16+1)))</f>
        <v>          int  </v>
      </c>
      <c r="I16" s="246">
        <v>5</v>
      </c>
      <c r="J16" s="260">
        <f>VLOOKUP($I16,$AU:$AV,2,FALSE)</f>
        <v>14</v>
      </c>
      <c r="K16" s="260">
        <f>VLOOKUP($I16,$BM:$BN,2,FALSE)</f>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2"/>
        <v>col_5</v>
      </c>
      <c r="AI16" s="196" t="str">
        <f>"create table db_custscience_interns."&amp;$AH16&amp;"_"&amp;$H$4&amp;"_"&amp;$H$5&amp;"_distinct_values_table_stats (col_id int, distinct_values bigint) Row format delimited Fields terminated by '\t' Lines terminated by '\n'  Stored as textfile ;"</f>
        <v>create table db_custscience_interns.col_5_db_venus_rbmlm_brd_mkt_loc_map_distinct_values_table_stats (col_id int, distinct_values bigint) Row format delimited Fields terminated by '\t' Lines terminated by '\n'  Stored as textfile ;</v>
      </c>
      <c r="AJ16" t="s">
        <v>7995</v>
      </c>
      <c r="AM16" s="16" t="str">
        <f t="shared" si="3"/>
        <v>insert into table db_custscience_interns.col_5_db_venus_rbmlm_brd_mkt_loc_map_distinct_values_table_stats select '5' as col_id, count (distinct LOC_NBR) as distinct_values</v>
      </c>
      <c r="AN16" t="s">
        <v>7996</v>
      </c>
      <c r="AQ16" s="16" t="str">
        <f>"insert into table "&amp;"db_custscience_interns."&amp;"SUMMARY_of_"&amp;$H$4&amp;"_"&amp;$H$5&amp;"_distinct_values_table_stats select col_id, distinct_values from db_custscience_interns."&amp;$AH16&amp;"_"&amp;$H$4&amp;"_"&amp;$H$5&amp;"_distinct_values_table_stats"&amp;" ;"</f>
        <v>insert into table db_custscience_interns.SUMMARY_of_db_venus_rbmlm_brd_mkt_loc_map_distinct_values_table_stats select col_id, distinct_values from db_custscience_interns.col_5_db_venus_rbmlm_brd_mkt_loc_map_distinct_values_table_stats ;</v>
      </c>
      <c r="AR16" t="s">
        <v>7997</v>
      </c>
      <c r="AT16" s="212" t="s">
        <v>5512</v>
      </c>
      <c r="AU16" s="212">
        <v>5</v>
      </c>
      <c r="AV16" s="212">
        <v>14</v>
      </c>
      <c r="AX16" s="16" t="str">
        <f>"drop table db_custscience_interns."&amp;$AH16&amp;"_"&amp;$H$4&amp;"_"&amp;$H$5&amp;"_distinct_values_table_stats;"</f>
        <v>drop table db_custscience_interns.col_5_db_venus_rbmlm_brd_mkt_loc_map_distinct_values_table_stats;</v>
      </c>
      <c r="AY16" t="s">
        <v>7998</v>
      </c>
      <c r="BA16" s="16" t="str">
        <f t="shared" si="4"/>
        <v>create table db_custscience_interns.col_5_db_venus_rbmlm_brd_mkt_loc_map_null_value_count_table_stats (col_id int, null_value_count bigint) Row format delimited Fields terminated by '\t' Lines terminated by '\n'  Stored as textfile ;</v>
      </c>
      <c r="BB16" t="s">
        <v>7999</v>
      </c>
      <c r="BE16" s="16" t="str">
        <f t="shared" si="5"/>
        <v xml:space="preserve">insert into table db_custscience_interns.col_5_db_venus_rbmlm_brd_mkt_loc_map_null_value_count_table_stats select '5' as col_id, count (brd_key) as null_value_count where LOC_NBR IS NULL </v>
      </c>
      <c r="BF16" t="s">
        <v>8000</v>
      </c>
      <c r="BI16" s="16" t="str">
        <f t="shared" si="6"/>
        <v>insert into table db_custscience_interns.SUMMARY_of_db_venus_rbmlm_brd_mkt_loc_map_null_value_count_table_stats select col_id, null_value_count from db_custscience_interns.col_5_db_venus_rbmlm_brd_mkt_loc_map_null_value_count_table_stats ;</v>
      </c>
      <c r="BJ16" t="s">
        <v>8001</v>
      </c>
      <c r="BL16" s="212" t="s">
        <v>5309</v>
      </c>
      <c r="BM16" s="212">
        <v>5</v>
      </c>
      <c r="BN16" s="212">
        <v>0</v>
      </c>
      <c r="BP16" s="16" t="str">
        <f t="shared" si="7"/>
        <v>drop table db_custscience_interns.col_5_db_venus_rbmlm_brd_mkt_loc_map_null_value_count_table_stats ;</v>
      </c>
      <c r="BQ16" t="s">
        <v>8002</v>
      </c>
    </row>
    <row r="17" spans="1:58">
      <c r="AN17" t="s">
        <v>4089</v>
      </c>
      <c r="BF17" t="s">
        <v>4089</v>
      </c>
    </row>
    <row r="18" spans="1:58" ht="345">
      <c r="A18" s="262" t="s">
        <v>8003</v>
      </c>
    </row>
    <row r="19" spans="1:58">
      <c r="A19" s="263" t="s">
        <v>8004</v>
      </c>
    </row>
  </sheetData>
  <mergeCells count="5">
    <mergeCell ref="G1:J1"/>
    <mergeCell ref="H3:L3"/>
    <mergeCell ref="H4:L4"/>
    <mergeCell ref="H5:L5"/>
    <mergeCell ref="H6:L6"/>
  </mergeCell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2"/>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SESN_DIM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db_venus.sesn_dim acquisition_date = "22-APR-17" limit 10000;'&gt;db_venus.sesn_dim_10k_sample.txt;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8005</v>
      </c>
    </row>
    <row r="5" spans="1:73">
      <c r="B5" s="9"/>
      <c r="G5" s="3" t="s">
        <v>89</v>
      </c>
      <c r="H5" s="474" t="str">
        <f>RIGHT(H6,(LEN(H6)-(FIND(".",H6))))</f>
        <v>sesn_dim</v>
      </c>
      <c r="I5" s="474" t="e">
        <f>RIGHT(I6,(LEN(I6)-(FIND(".",I6))))</f>
        <v>#VALUE!</v>
      </c>
      <c r="J5" s="474" t="e">
        <f>RIGHT(J6,(LEN(J6)-(FIND(".",J6))))</f>
        <v>#VALUE!</v>
      </c>
      <c r="K5" s="474"/>
      <c r="L5" s="474" t="e">
        <f>RIGHT(L6,(LEN(L6)-(FIND(".",L6))))</f>
        <v>#VALUE!</v>
      </c>
      <c r="M5" s="219"/>
      <c r="AM5" s="60"/>
      <c r="BE5" s="60"/>
    </row>
    <row r="6" spans="1:73">
      <c r="G6" s="3" t="s">
        <v>90</v>
      </c>
      <c r="H6" s="476" t="s">
        <v>4481</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db_custscience_interns.SUMMARY_of_db_venus_sesn_dim_distinct_values_table_stats;</v>
      </c>
      <c r="BL8" s="209" t="str">
        <f>"select * from db_custscience_interns.SUMMARY_of_"&amp;$H$4&amp;"_"&amp;$H$5&amp;"_null_value_count_table_stats ;"</f>
        <v>select * from db_custscience_interns.SUMMARY_of_db_venus_sesn_dim_null_value_count_table_stats ;</v>
      </c>
    </row>
    <row r="9" spans="1:73">
      <c r="A9" t="s">
        <v>8006</v>
      </c>
      <c r="G9" s="15" t="s">
        <v>93</v>
      </c>
      <c r="H9" s="16"/>
      <c r="I9" s="16"/>
      <c r="J9" s="4"/>
      <c r="K9" s="4"/>
      <c r="AT9" t="s">
        <v>8007</v>
      </c>
      <c r="BL9" t="s">
        <v>8008</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db_venus.sesn_dim</v>
      </c>
      <c r="AN11" s="205" t="s">
        <v>8009</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db_custscience_interns.SUMMARY_of_db_venus_sesn_dim_distinct_values_table_stats (col_id int, distinct_values bigint) Row format delimited Fields terminated by '\t' Lines terminated by '\n'  Stored as textfile ;</v>
      </c>
      <c r="AR11" s="205" t="s">
        <v>8010</v>
      </c>
      <c r="BE11" s="209" t="str">
        <f>"from "&amp;$H$6</f>
        <v>from db_venus.sesn_dim</v>
      </c>
      <c r="BF11" s="270" t="s">
        <v>8009</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db_custscience_interns.SUMMARY_of_db_venus_sesn_dim_null_value_count_table_stats (col_id int, null_value_count bigint) Row format delimited Fields terminated by '\t' Lines terminated by '\n'  Stored as textfile ;</v>
      </c>
      <c r="BJ11" s="32" t="s">
        <v>8011</v>
      </c>
      <c r="BL11" s="212" t="s">
        <v>2</v>
      </c>
    </row>
    <row r="12" spans="1:73">
      <c r="A12" t="s">
        <v>5896</v>
      </c>
      <c r="B12" s="16" t="str">
        <f t="shared" ref="B12:B19" si="0">TRIM(A12)</f>
        <v>btch_key            int                                     </v>
      </c>
      <c r="C12" s="20">
        <f>SEARCH(" ",B12)</f>
        <v>10</v>
      </c>
      <c r="D12" s="20">
        <f>IFERROR(SEARCH(" ",B12,C12+1),0)</f>
        <v>12</v>
      </c>
      <c r="E12" s="20">
        <f>LEN(B12)</f>
        <v>60</v>
      </c>
      <c r="F12" s="20"/>
      <c r="G12" s="16" t="str">
        <f t="shared" ref="G12:G19" si="1">UPPER(LEFT(B12,C12-1))</f>
        <v>BTCH_KEY </v>
      </c>
      <c r="H12" s="16" t="str">
        <f t="shared" ref="H12:H19" si="2">TRIM(RIGHT(A12,LEN(A12) - (C12+1)))</f>
        <v>        int                                     </v>
      </c>
      <c r="I12" s="246">
        <v>1</v>
      </c>
      <c r="J12" s="260">
        <f t="shared" ref="J12:J19" si="3">VLOOKUP($I12,$AU:$AV,2,FALSE)</f>
        <v>749</v>
      </c>
      <c r="K12" s="260">
        <f t="shared" ref="K12:K19"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19" si="5">"create table db_custscience_interns."&amp;$AH12&amp;"_"&amp;$H$4&amp;"_"&amp;$H$5&amp;"_distinct_values_table_stats (col_id int, distinct_values bigint) Row format delimited Fields terminated by '\t' Lines terminated by '\n'  Stored as textfile ;"</f>
        <v>create table db_custscience_interns.col_1_db_venus_sesn_dim_distinct_values_table_stats (col_id int, distinct_values bigint) Row format delimited Fields terminated by '\t' Lines terminated by '\n'  Stored as textfile ;</v>
      </c>
      <c r="AJ12" t="s">
        <v>8012</v>
      </c>
      <c r="AM12" s="16" t="str">
        <f>"insert into table "&amp;"db_custscience_interns."&amp;$AH12&amp;"_"&amp;$H$4&amp;"_"&amp;$H$5&amp;"_distinct_values_table_stats select "&amp;"'"&amp;$I12&amp;"'"&amp;" as col_id, count (distinct "&amp;$G12&amp;") as distinct_values"</f>
        <v>insert into table db_custscience_interns.col_1_db_venus_sesn_dim_distinct_values_table_stats select '1' as col_id, count (distinct BTCH_KEY ) as distinct_values</v>
      </c>
      <c r="AN12" t="s">
        <v>8013</v>
      </c>
      <c r="AQ12" s="16" t="str">
        <f t="shared" ref="AQ12:AQ19"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db_custscience_interns.SUMMARY_of_db_venus_sesn_dim_distinct_values_table_stats select col_id, distinct_values from db_custscience_interns.col_1_db_venus_sesn_dim_distinct_values_table_stats ;</v>
      </c>
      <c r="AR12" t="s">
        <v>8014</v>
      </c>
      <c r="AT12" s="212" t="s">
        <v>8015</v>
      </c>
      <c r="AU12" s="212">
        <v>1</v>
      </c>
      <c r="AV12" s="212">
        <v>749</v>
      </c>
      <c r="AX12" s="16" t="str">
        <f t="shared" ref="AX12:AX19" si="7">"drop table db_custscience_interns."&amp;$AH12&amp;"_"&amp;$H$4&amp;"_"&amp;$H$5&amp;"_distinct_values_table_stats;"</f>
        <v>drop table db_custscience_interns.col_1_db_venus_sesn_dim_distinct_values_table_stats;</v>
      </c>
      <c r="AY12" t="s">
        <v>8016</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db_custscience_interns.col_1_db_venus_sesn_dim_null_value_count_table_stats (col_id int, null_value_count bigint) Row format delimited Fields terminated by '\t' Lines terminated by '\n'  Stored as textfile ;</v>
      </c>
      <c r="BB12" t="s">
        <v>8017</v>
      </c>
      <c r="BE12" s="16" t="str">
        <f>"insert into table "&amp;"db_custscience_interns."&amp;$AH12&amp;"_"&amp;$H$4&amp;"_"&amp;$H$5&amp;"_null_value_count_table_stats select "&amp;"'"&amp;$I12&amp;"'"&amp;" as col_id, count (sesn_key) as null_value_count where "&amp;$G12&amp;" IS NULL "</f>
        <v xml:space="preserve">insert into table db_custscience_interns.col_1_db_venus_sesn_dim_null_value_count_table_stats select '1' as col_id, count (sesn_key) as null_value_count where BTCH_KEY  IS NULL </v>
      </c>
      <c r="BF12" s="222" t="s">
        <v>8018</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db_custscience_interns.SUMMARY_of_db_venus_sesn_dim_null_value_count_table_stats select col_id, null_value_count from db_custscience_interns.col_1_db_venus_sesn_dim_null_value_count_table_stats ;</v>
      </c>
      <c r="BJ12" t="s">
        <v>8019</v>
      </c>
      <c r="BL12" s="212" t="s">
        <v>5214</v>
      </c>
      <c r="BM12" s="212">
        <v>1</v>
      </c>
      <c r="BN12" s="212">
        <v>0</v>
      </c>
      <c r="BP12" s="16" t="str">
        <f>"drop table db_custscience_interns."&amp;$AH12&amp;"_"&amp;$H$4&amp;"_"&amp;$H$5&amp;"_null_value_count_table_stats ;"</f>
        <v>drop table db_custscience_interns.col_1_db_venus_sesn_dim_null_value_count_table_stats ;</v>
      </c>
      <c r="BQ12" t="s">
        <v>8020</v>
      </c>
    </row>
    <row r="13" spans="1:73">
      <c r="A13" t="s">
        <v>5899</v>
      </c>
      <c r="B13" s="16" t="str">
        <f t="shared" si="0"/>
        <v>btch_opr            string                                  </v>
      </c>
      <c r="C13" s="20">
        <f t="shared" ref="C13:C19" si="8">SEARCH(" ",B13)</f>
        <v>10</v>
      </c>
      <c r="D13" s="20">
        <f t="shared" ref="D13:D19" si="9">IFERROR(SEARCH(" ",B13,C13+1),0)</f>
        <v>12</v>
      </c>
      <c r="E13" s="20"/>
      <c r="F13" s="20"/>
      <c r="G13" s="16" t="str">
        <f t="shared" si="1"/>
        <v>BTCH_OPR </v>
      </c>
      <c r="H13" s="16" t="str">
        <f t="shared" si="2"/>
        <v>        string                                  </v>
      </c>
      <c r="I13" s="246">
        <v>2</v>
      </c>
      <c r="J13" s="260">
        <f t="shared" si="3"/>
        <v>2</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19" si="10">"col_"&amp;I13</f>
        <v>col_2</v>
      </c>
      <c r="AI13" s="196" t="str">
        <f t="shared" si="5"/>
        <v>create table db_custscience_interns.col_2_db_venus_sesn_dim_distinct_values_table_stats (col_id int, distinct_values bigint) Row format delimited Fields terminated by '\t' Lines terminated by '\n'  Stored as textfile ;</v>
      </c>
      <c r="AJ13" t="s">
        <v>8021</v>
      </c>
      <c r="AM13" s="16" t="str">
        <f t="shared" ref="AM13:AM19" si="11">"insert into table "&amp;"db_custscience_interns."&amp;$AH13&amp;"_"&amp;$H$4&amp;"_"&amp;$H$5&amp;"_distinct_values_table_stats select "&amp;"'"&amp;$I13&amp;"'"&amp;" as col_id, count (distinct "&amp;$G13&amp;") as distinct_values"</f>
        <v>insert into table db_custscience_interns.col_2_db_venus_sesn_dim_distinct_values_table_stats select '2' as col_id, count (distinct BTCH_OPR ) as distinct_values</v>
      </c>
      <c r="AN13" t="s">
        <v>8022</v>
      </c>
      <c r="AQ13" s="16" t="str">
        <f t="shared" si="6"/>
        <v>insert into table db_custscience_interns.SUMMARY_of_db_venus_sesn_dim_distinct_values_table_stats select col_id, distinct_values from db_custscience_interns.col_2_db_venus_sesn_dim_distinct_values_table_stats ;</v>
      </c>
      <c r="AR13" t="s">
        <v>8023</v>
      </c>
      <c r="AT13" s="212" t="s">
        <v>6602</v>
      </c>
      <c r="AU13" s="212">
        <v>2</v>
      </c>
      <c r="AV13" s="212">
        <v>2</v>
      </c>
      <c r="AX13" s="16" t="str">
        <f t="shared" si="7"/>
        <v>drop table db_custscience_interns.col_2_db_venus_sesn_dim_distinct_values_table_stats;</v>
      </c>
      <c r="AY13" t="s">
        <v>8024</v>
      </c>
      <c r="BA13" s="16" t="str">
        <f t="shared" ref="BA13:BA19" si="12">"create table db_custscience_interns."&amp;$AH13&amp;"_"&amp;$H$4&amp;"_"&amp;$H$5&amp;"_null_value_count_table_stats (col_id int, null_value_count bigint) Row format delimited Fields terminated by '\t' Lines terminated by '\n'  Stored as textfile ;"</f>
        <v>create table db_custscience_interns.col_2_db_venus_sesn_dim_null_value_count_table_stats (col_id int, null_value_count bigint) Row format delimited Fields terminated by '\t' Lines terminated by '\n'  Stored as textfile ;</v>
      </c>
      <c r="BB13" t="s">
        <v>8025</v>
      </c>
      <c r="BE13" s="16" t="str">
        <f t="shared" ref="BE13:BE19" si="13">"insert into table "&amp;"db_custscience_interns."&amp;$AH13&amp;"_"&amp;$H$4&amp;"_"&amp;$H$5&amp;"_null_value_count_table_stats select "&amp;"'"&amp;$I13&amp;"'"&amp;" as col_id, count (sesn_key) as null_value_count where "&amp;$G13&amp;" IS NULL "</f>
        <v xml:space="preserve">insert into table db_custscience_interns.col_2_db_venus_sesn_dim_null_value_count_table_stats select '2' as col_id, count (sesn_key) as null_value_count where BTCH_OPR  IS NULL </v>
      </c>
      <c r="BF13" s="222" t="s">
        <v>8026</v>
      </c>
      <c r="BI13" s="16" t="str">
        <f t="shared" ref="BI13:BI19"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db_custscience_interns.SUMMARY_of_db_venus_sesn_dim_null_value_count_table_stats select col_id, null_value_count from db_custscience_interns.col_2_db_venus_sesn_dim_null_value_count_table_stats ;</v>
      </c>
      <c r="BJ13" t="s">
        <v>8027</v>
      </c>
      <c r="BL13" s="212" t="s">
        <v>5225</v>
      </c>
      <c r="BM13" s="212">
        <v>2</v>
      </c>
      <c r="BN13" s="212">
        <v>0</v>
      </c>
      <c r="BP13" s="16" t="str">
        <f t="shared" ref="BP13:BP19" si="15">"drop table db_custscience_interns."&amp;$AH13&amp;"_"&amp;$H$4&amp;"_"&amp;$H$5&amp;"_null_value_count_table_stats ;"</f>
        <v>drop table db_custscience_interns.col_2_db_venus_sesn_dim_null_value_count_table_stats ;</v>
      </c>
      <c r="BQ13" t="s">
        <v>8028</v>
      </c>
    </row>
    <row r="14" spans="1:73">
      <c r="A14" t="s">
        <v>5902</v>
      </c>
      <c r="B14" s="16" t="str">
        <f t="shared" si="0"/>
        <v>lst_upd_or_crt_dttm string                                  </v>
      </c>
      <c r="C14" s="20">
        <f t="shared" si="8"/>
        <v>20</v>
      </c>
      <c r="D14" s="20">
        <f t="shared" si="9"/>
        <v>27</v>
      </c>
      <c r="E14" s="20"/>
      <c r="F14" s="20"/>
      <c r="G14" s="16" t="str">
        <f t="shared" si="1"/>
        <v>LST_UPD_OR_CRT_DTTM</v>
      </c>
      <c r="H14" s="16" t="str">
        <f t="shared" si="2"/>
        <v>string                                  </v>
      </c>
      <c r="I14" s="246">
        <v>3</v>
      </c>
      <c r="J14" s="260">
        <f t="shared" si="3"/>
        <v>749</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db_custscience_interns.col_3_db_venus_sesn_dim_distinct_values_table_stats (col_id int, distinct_values bigint) Row format delimited Fields terminated by '\t' Lines terminated by '\n'  Stored as textfile ;</v>
      </c>
      <c r="AJ14" t="s">
        <v>8029</v>
      </c>
      <c r="AM14" s="16" t="str">
        <f t="shared" si="11"/>
        <v>insert into table db_custscience_interns.col_3_db_venus_sesn_dim_distinct_values_table_stats select '3' as col_id, count (distinct LST_UPD_OR_CRT_DTTM) as distinct_values</v>
      </c>
      <c r="AN14" t="s">
        <v>8030</v>
      </c>
      <c r="AQ14" s="16" t="str">
        <f t="shared" si="6"/>
        <v>insert into table db_custscience_interns.SUMMARY_of_db_venus_sesn_dim_distinct_values_table_stats select col_id, distinct_values from db_custscience_interns.col_3_db_venus_sesn_dim_distinct_values_table_stats ;</v>
      </c>
      <c r="AR14" t="s">
        <v>8031</v>
      </c>
      <c r="AT14" s="212" t="s">
        <v>8032</v>
      </c>
      <c r="AU14" s="212">
        <v>3</v>
      </c>
      <c r="AV14" s="212">
        <v>749</v>
      </c>
      <c r="AX14" s="16" t="str">
        <f t="shared" si="7"/>
        <v>drop table db_custscience_interns.col_3_db_venus_sesn_dim_distinct_values_table_stats;</v>
      </c>
      <c r="AY14" t="s">
        <v>8033</v>
      </c>
      <c r="BA14" s="16" t="str">
        <f t="shared" si="12"/>
        <v>create table db_custscience_interns.col_3_db_venus_sesn_dim_null_value_count_table_stats (col_id int, null_value_count bigint) Row format delimited Fields terminated by '\t' Lines terminated by '\n'  Stored as textfile ;</v>
      </c>
      <c r="BB14" t="s">
        <v>8034</v>
      </c>
      <c r="BE14" s="16" t="str">
        <f t="shared" si="13"/>
        <v xml:space="preserve">insert into table db_custscience_interns.col_3_db_venus_sesn_dim_null_value_count_table_stats select '3' as col_id, count (sesn_key) as null_value_count where LST_UPD_OR_CRT_DTTM IS NULL </v>
      </c>
      <c r="BF14" s="222" t="s">
        <v>8035</v>
      </c>
      <c r="BI14" s="16" t="str">
        <f t="shared" si="14"/>
        <v>insert into table db_custscience_interns.SUMMARY_of_db_venus_sesn_dim_null_value_count_table_stats select col_id, null_value_count from db_custscience_interns.col_3_db_venus_sesn_dim_null_value_count_table_stats ;</v>
      </c>
      <c r="BJ14" t="s">
        <v>8036</v>
      </c>
      <c r="BL14" s="212" t="s">
        <v>4697</v>
      </c>
      <c r="BM14" s="212">
        <v>3</v>
      </c>
      <c r="BN14" s="212">
        <v>0</v>
      </c>
      <c r="BP14" s="16" t="str">
        <f t="shared" si="15"/>
        <v>drop table db_custscience_interns.col_3_db_venus_sesn_dim_null_value_count_table_stats ;</v>
      </c>
      <c r="BQ14" t="s">
        <v>8037</v>
      </c>
    </row>
    <row r="15" spans="1:73">
      <c r="A15" t="s">
        <v>8038</v>
      </c>
      <c r="B15" s="16" t="str">
        <f t="shared" si="0"/>
        <v>sesn_cd_abbr_desc   string                                  </v>
      </c>
      <c r="C15" s="20">
        <f t="shared" si="8"/>
        <v>18</v>
      </c>
      <c r="D15" s="20">
        <f t="shared" si="9"/>
        <v>20</v>
      </c>
      <c r="E15" s="20"/>
      <c r="F15" s="20"/>
      <c r="G15" s="16" t="str">
        <f t="shared" si="1"/>
        <v>SESN_CD_ABBR_DESC</v>
      </c>
      <c r="H15" s="16" t="str">
        <f t="shared" si="2"/>
        <v>string                                  </v>
      </c>
      <c r="I15" s="246">
        <v>4</v>
      </c>
      <c r="J15" s="260">
        <f t="shared" si="3"/>
        <v>419</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db_custscience_interns.col_4_db_venus_sesn_dim_distinct_values_table_stats (col_id int, distinct_values bigint) Row format delimited Fields terminated by '\t' Lines terminated by '\n'  Stored as textfile ;</v>
      </c>
      <c r="AJ15" t="s">
        <v>8039</v>
      </c>
      <c r="AM15" s="16" t="str">
        <f t="shared" si="11"/>
        <v>insert into table db_custscience_interns.col_4_db_venus_sesn_dim_distinct_values_table_stats select '4' as col_id, count (distinct SESN_CD_ABBR_DESC) as distinct_values</v>
      </c>
      <c r="AN15" t="s">
        <v>8040</v>
      </c>
      <c r="AQ15" s="16" t="str">
        <f t="shared" si="6"/>
        <v>insert into table db_custscience_interns.SUMMARY_of_db_venus_sesn_dim_distinct_values_table_stats select col_id, distinct_values from db_custscience_interns.col_4_db_venus_sesn_dim_distinct_values_table_stats ;</v>
      </c>
      <c r="AR15" t="s">
        <v>8041</v>
      </c>
      <c r="AT15" s="212" t="s">
        <v>8042</v>
      </c>
      <c r="AU15" s="212">
        <v>4</v>
      </c>
      <c r="AV15" s="212">
        <v>419</v>
      </c>
      <c r="AX15" s="16" t="str">
        <f t="shared" si="7"/>
        <v>drop table db_custscience_interns.col_4_db_venus_sesn_dim_distinct_values_table_stats;</v>
      </c>
      <c r="AY15" t="s">
        <v>8043</v>
      </c>
      <c r="BA15" s="16" t="str">
        <f t="shared" si="12"/>
        <v>create table db_custscience_interns.col_4_db_venus_sesn_dim_null_value_count_table_stats (col_id int, null_value_count bigint) Row format delimited Fields terminated by '\t' Lines terminated by '\n'  Stored as textfile ;</v>
      </c>
      <c r="BB15" t="s">
        <v>8044</v>
      </c>
      <c r="BE15" s="16" t="str">
        <f t="shared" si="13"/>
        <v xml:space="preserve">insert into table db_custscience_interns.col_4_db_venus_sesn_dim_null_value_count_table_stats select '4' as col_id, count (sesn_key) as null_value_count where SESN_CD_ABBR_DESC IS NULL </v>
      </c>
      <c r="BF15" s="222" t="s">
        <v>8045</v>
      </c>
      <c r="BI15" s="16" t="str">
        <f t="shared" si="14"/>
        <v>insert into table db_custscience_interns.SUMMARY_of_db_venus_sesn_dim_null_value_count_table_stats select col_id, null_value_count from db_custscience_interns.col_4_db_venus_sesn_dim_null_value_count_table_stats ;</v>
      </c>
      <c r="BJ15" t="s">
        <v>8046</v>
      </c>
      <c r="BL15" s="212" t="s">
        <v>5403</v>
      </c>
      <c r="BM15" s="212">
        <v>4</v>
      </c>
      <c r="BN15" s="212">
        <v>0</v>
      </c>
      <c r="BP15" s="16" t="str">
        <f t="shared" si="15"/>
        <v>drop table db_custscience_interns.col_4_db_venus_sesn_dim_null_value_count_table_stats ;</v>
      </c>
      <c r="BQ15" t="s">
        <v>8047</v>
      </c>
    </row>
    <row r="16" spans="1:73">
      <c r="A16" t="s">
        <v>8048</v>
      </c>
      <c r="B16" s="16" t="str">
        <f t="shared" si="0"/>
        <v>sesn_key            int                                     </v>
      </c>
      <c r="C16" s="20">
        <f t="shared" si="8"/>
        <v>10</v>
      </c>
      <c r="D16" s="20">
        <f t="shared" si="9"/>
        <v>12</v>
      </c>
      <c r="E16" s="20"/>
      <c r="F16" s="20"/>
      <c r="G16" s="16" t="str">
        <f t="shared" si="1"/>
        <v>SESN_KEY </v>
      </c>
      <c r="H16" s="16" t="str">
        <f t="shared" si="2"/>
        <v>        int                                     </v>
      </c>
      <c r="I16" s="246">
        <v>5</v>
      </c>
      <c r="J16" s="260">
        <f t="shared" si="3"/>
        <v>2386</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db_custscience_interns.col_5_db_venus_sesn_dim_distinct_values_table_stats (col_id int, distinct_values bigint) Row format delimited Fields terminated by '\t' Lines terminated by '\n'  Stored as textfile ;</v>
      </c>
      <c r="AJ16" t="s">
        <v>8049</v>
      </c>
      <c r="AM16" s="16" t="str">
        <f t="shared" si="11"/>
        <v>insert into table db_custscience_interns.col_5_db_venus_sesn_dim_distinct_values_table_stats select '5' as col_id, count (distinct SESN_KEY ) as distinct_values</v>
      </c>
      <c r="AN16" t="s">
        <v>8050</v>
      </c>
      <c r="AQ16" s="16" t="str">
        <f t="shared" si="6"/>
        <v>insert into table db_custscience_interns.SUMMARY_of_db_venus_sesn_dim_distinct_values_table_stats select col_id, distinct_values from db_custscience_interns.col_5_db_venus_sesn_dim_distinct_values_table_stats ;</v>
      </c>
      <c r="AR16" t="s">
        <v>8051</v>
      </c>
      <c r="AT16" s="212" t="s">
        <v>8052</v>
      </c>
      <c r="AU16" s="212">
        <v>5</v>
      </c>
      <c r="AV16" s="212">
        <v>2386</v>
      </c>
      <c r="AX16" s="16" t="str">
        <f t="shared" si="7"/>
        <v>drop table db_custscience_interns.col_5_db_venus_sesn_dim_distinct_values_table_stats;</v>
      </c>
      <c r="AY16" t="s">
        <v>8053</v>
      </c>
      <c r="BA16" s="16" t="str">
        <f t="shared" si="12"/>
        <v>create table db_custscience_interns.col_5_db_venus_sesn_dim_null_value_count_table_stats (col_id int, null_value_count bigint) Row format delimited Fields terminated by '\t' Lines terminated by '\n'  Stored as textfile ;</v>
      </c>
      <c r="BB16" t="s">
        <v>8054</v>
      </c>
      <c r="BE16" s="16" t="str">
        <f t="shared" si="13"/>
        <v xml:space="preserve">insert into table db_custscience_interns.col_5_db_venus_sesn_dim_null_value_count_table_stats select '5' as col_id, count (sesn_key) as null_value_count where SESN_KEY  IS NULL </v>
      </c>
      <c r="BF16" s="222" t="s">
        <v>8055</v>
      </c>
      <c r="BI16" s="16" t="str">
        <f t="shared" si="14"/>
        <v>insert into table db_custscience_interns.SUMMARY_of_db_venus_sesn_dim_null_value_count_table_stats select col_id, null_value_count from db_custscience_interns.col_5_db_venus_sesn_dim_null_value_count_table_stats ;</v>
      </c>
      <c r="BJ16" t="s">
        <v>8056</v>
      </c>
      <c r="BL16" s="212" t="s">
        <v>5309</v>
      </c>
      <c r="BM16" s="212">
        <v>5</v>
      </c>
      <c r="BN16" s="212">
        <v>0</v>
      </c>
      <c r="BP16" s="16" t="str">
        <f t="shared" si="15"/>
        <v>drop table db_custscience_interns.col_5_db_venus_sesn_dim_null_value_count_table_stats ;</v>
      </c>
      <c r="BQ16" t="s">
        <v>8057</v>
      </c>
    </row>
    <row r="17" spans="1:69">
      <c r="A17" t="s">
        <v>8058</v>
      </c>
      <c r="B17" s="16" t="str">
        <f t="shared" si="0"/>
        <v>sesn_yr             int                                     </v>
      </c>
      <c r="C17" s="20">
        <f t="shared" si="8"/>
        <v>8</v>
      </c>
      <c r="D17" s="20">
        <f t="shared" si="9"/>
        <v>10</v>
      </c>
      <c r="E17" s="20"/>
      <c r="F17" s="20"/>
      <c r="G17" s="16" t="str">
        <f t="shared" si="1"/>
        <v>SESN_YR</v>
      </c>
      <c r="H17" s="16" t="str">
        <f t="shared" si="2"/>
        <v>          int                                     </v>
      </c>
      <c r="I17" s="246">
        <v>6</v>
      </c>
      <c r="J17" s="260">
        <f t="shared" si="3"/>
        <v>36</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db_custscience_interns.col_6_db_venus_sesn_dim_distinct_values_table_stats (col_id int, distinct_values bigint) Row format delimited Fields terminated by '\t' Lines terminated by '\n'  Stored as textfile ;</v>
      </c>
      <c r="AJ17" t="s">
        <v>8059</v>
      </c>
      <c r="AM17" s="16" t="str">
        <f t="shared" si="11"/>
        <v>insert into table db_custscience_interns.col_6_db_venus_sesn_dim_distinct_values_table_stats select '6' as col_id, count (distinct SESN_YR) as distinct_values</v>
      </c>
      <c r="AN17" t="s">
        <v>8060</v>
      </c>
      <c r="AQ17" s="16" t="str">
        <f t="shared" si="6"/>
        <v>insert into table db_custscience_interns.SUMMARY_of_db_venus_sesn_dim_distinct_values_table_stats select col_id, distinct_values from db_custscience_interns.col_6_db_venus_sesn_dim_distinct_values_table_stats ;</v>
      </c>
      <c r="AR17" t="s">
        <v>8061</v>
      </c>
      <c r="AT17" s="212" t="s">
        <v>8062</v>
      </c>
      <c r="AU17" s="212">
        <v>6</v>
      </c>
      <c r="AV17" s="212">
        <v>36</v>
      </c>
      <c r="AX17" s="16" t="str">
        <f t="shared" si="7"/>
        <v>drop table db_custscience_interns.col_6_db_venus_sesn_dim_distinct_values_table_stats;</v>
      </c>
      <c r="AY17" t="s">
        <v>8063</v>
      </c>
      <c r="BA17" s="16" t="str">
        <f t="shared" si="12"/>
        <v>create table db_custscience_interns.col_6_db_venus_sesn_dim_null_value_count_table_stats (col_id int, null_value_count bigint) Row format delimited Fields terminated by '\t' Lines terminated by '\n'  Stored as textfile ;</v>
      </c>
      <c r="BB17" t="s">
        <v>8064</v>
      </c>
      <c r="BE17" s="16" t="str">
        <f t="shared" si="13"/>
        <v xml:space="preserve">insert into table db_custscience_interns.col_6_db_venus_sesn_dim_null_value_count_table_stats select '6' as col_id, count (sesn_key) as null_value_count where SESN_YR IS NULL </v>
      </c>
      <c r="BF17" s="222" t="s">
        <v>8065</v>
      </c>
      <c r="BI17" s="16" t="str">
        <f t="shared" si="14"/>
        <v>insert into table db_custscience_interns.SUMMARY_of_db_venus_sesn_dim_null_value_count_table_stats select col_id, null_value_count from db_custscience_interns.col_6_db_venus_sesn_dim_null_value_count_table_stats ;</v>
      </c>
      <c r="BJ17" t="s">
        <v>8066</v>
      </c>
      <c r="BL17" s="212" t="s">
        <v>5060</v>
      </c>
      <c r="BM17" s="212">
        <v>6</v>
      </c>
      <c r="BN17" s="212">
        <v>0</v>
      </c>
      <c r="BP17" s="16" t="str">
        <f t="shared" si="15"/>
        <v>drop table db_custscience_interns.col_6_db_venus_sesn_dim_null_value_count_table_stats ;</v>
      </c>
      <c r="BQ17" t="s">
        <v>8067</v>
      </c>
    </row>
    <row r="18" spans="1:69">
      <c r="A18" t="s">
        <v>5188</v>
      </c>
      <c r="B18" s="16" t="str">
        <f t="shared" si="0"/>
        <v>crt_tmst            string                                  </v>
      </c>
      <c r="C18" s="20">
        <f t="shared" si="8"/>
        <v>10</v>
      </c>
      <c r="D18" s="20">
        <f t="shared" si="9"/>
        <v>12</v>
      </c>
      <c r="E18" s="20"/>
      <c r="F18" s="20"/>
      <c r="G18" s="16" t="str">
        <f t="shared" si="1"/>
        <v>CRT_TMST </v>
      </c>
      <c r="H18" s="16" t="str">
        <f t="shared" si="2"/>
        <v>        string                                  </v>
      </c>
      <c r="I18" s="246">
        <v>7</v>
      </c>
      <c r="J18" s="260">
        <f t="shared" si="3"/>
        <v>2</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db_custscience_interns.col_7_db_venus_sesn_dim_distinct_values_table_stats (col_id int, distinct_values bigint) Row format delimited Fields terminated by '\t' Lines terminated by '\n'  Stored as textfile ;</v>
      </c>
      <c r="AJ18" t="s">
        <v>8068</v>
      </c>
      <c r="AM18" s="16" t="str">
        <f t="shared" si="11"/>
        <v>insert into table db_custscience_interns.col_7_db_venus_sesn_dim_distinct_values_table_stats select '7' as col_id, count (distinct CRT_TMST ) as distinct_values</v>
      </c>
      <c r="AN18" t="s">
        <v>8069</v>
      </c>
      <c r="AQ18" s="16" t="str">
        <f t="shared" si="6"/>
        <v>insert into table db_custscience_interns.SUMMARY_of_db_venus_sesn_dim_distinct_values_table_stats select col_id, distinct_values from db_custscience_interns.col_7_db_venus_sesn_dim_distinct_values_table_stats ;</v>
      </c>
      <c r="AR18" t="s">
        <v>8070</v>
      </c>
      <c r="AT18" s="212" t="s">
        <v>6004</v>
      </c>
      <c r="AU18" s="212">
        <v>7</v>
      </c>
      <c r="AV18" s="212">
        <v>2</v>
      </c>
      <c r="AX18" s="16" t="str">
        <f t="shared" si="7"/>
        <v>drop table db_custscience_interns.col_7_db_venus_sesn_dim_distinct_values_table_stats;</v>
      </c>
      <c r="AY18" t="s">
        <v>8071</v>
      </c>
      <c r="BA18" s="16" t="str">
        <f t="shared" si="12"/>
        <v>create table db_custscience_interns.col_7_db_venus_sesn_dim_null_value_count_table_stats (col_id int, null_value_count bigint) Row format delimited Fields terminated by '\t' Lines terminated by '\n'  Stored as textfile ;</v>
      </c>
      <c r="BB18" t="s">
        <v>8072</v>
      </c>
      <c r="BE18" s="16" t="str">
        <f t="shared" si="13"/>
        <v xml:space="preserve">insert into table db_custscience_interns.col_7_db_venus_sesn_dim_null_value_count_table_stats select '7' as col_id, count (sesn_key) as null_value_count where CRT_TMST  IS NULL </v>
      </c>
      <c r="BF18" s="222" t="s">
        <v>8073</v>
      </c>
      <c r="BI18" s="16" t="str">
        <f t="shared" si="14"/>
        <v>insert into table db_custscience_interns.SUMMARY_of_db_venus_sesn_dim_null_value_count_table_stats select col_id, null_value_count from db_custscience_interns.col_7_db_venus_sesn_dim_null_value_count_table_stats ;</v>
      </c>
      <c r="BJ18" t="s">
        <v>8074</v>
      </c>
      <c r="BL18" s="212" t="s">
        <v>5331</v>
      </c>
      <c r="BM18" s="212">
        <v>7</v>
      </c>
      <c r="BN18" s="212">
        <v>0</v>
      </c>
      <c r="BP18" s="16" t="str">
        <f t="shared" si="15"/>
        <v>drop table db_custscience_interns.col_7_db_venus_sesn_dim_null_value_count_table_stats ;</v>
      </c>
      <c r="BQ18" t="s">
        <v>8075</v>
      </c>
    </row>
    <row r="19" spans="1:69">
      <c r="A19" t="s">
        <v>5353</v>
      </c>
      <c r="B19" s="16" t="str">
        <f t="shared" si="0"/>
        <v>updt_tmst           string    </v>
      </c>
      <c r="C19" s="20">
        <f t="shared" si="8"/>
        <v>10</v>
      </c>
      <c r="D19" s="20">
        <f t="shared" si="9"/>
        <v>12</v>
      </c>
      <c r="E19" s="20"/>
      <c r="F19" s="20"/>
      <c r="G19" s="16" t="str">
        <f t="shared" si="1"/>
        <v>UPDT_TMST</v>
      </c>
      <c r="H19" s="16" t="str">
        <f t="shared" si="2"/>
        <v>        string    </v>
      </c>
      <c r="I19" s="246">
        <v>8</v>
      </c>
      <c r="J19" s="260">
        <f t="shared" si="3"/>
        <v>2</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db_custscience_interns.col_8_db_venus_sesn_dim_distinct_values_table_stats (col_id int, distinct_values bigint) Row format delimited Fields terminated by '\t' Lines terminated by '\n'  Stored as textfile ;</v>
      </c>
      <c r="AJ19" t="s">
        <v>8076</v>
      </c>
      <c r="AM19" s="16" t="str">
        <f t="shared" si="11"/>
        <v>insert into table db_custscience_interns.col_8_db_venus_sesn_dim_distinct_values_table_stats select '8' as col_id, count (distinct UPDT_TMST) as distinct_values</v>
      </c>
      <c r="AN19" t="s">
        <v>8077</v>
      </c>
      <c r="AQ19" s="16" t="str">
        <f t="shared" si="6"/>
        <v>insert into table db_custscience_interns.SUMMARY_of_db_venus_sesn_dim_distinct_values_table_stats select col_id, distinct_values from db_custscience_interns.col_8_db_venus_sesn_dim_distinct_values_table_stats ;</v>
      </c>
      <c r="AR19" t="s">
        <v>8078</v>
      </c>
      <c r="AT19" s="212" t="s">
        <v>6409</v>
      </c>
      <c r="AU19" s="212">
        <v>8</v>
      </c>
      <c r="AV19" s="212">
        <v>2</v>
      </c>
      <c r="AX19" s="16" t="str">
        <f t="shared" si="7"/>
        <v>drop table db_custscience_interns.col_8_db_venus_sesn_dim_distinct_values_table_stats;</v>
      </c>
      <c r="AY19" t="s">
        <v>8079</v>
      </c>
      <c r="BA19" s="16" t="str">
        <f t="shared" si="12"/>
        <v>create table db_custscience_interns.col_8_db_venus_sesn_dim_null_value_count_table_stats (col_id int, null_value_count bigint) Row format delimited Fields terminated by '\t' Lines terminated by '\n'  Stored as textfile ;</v>
      </c>
      <c r="BB19" t="s">
        <v>8080</v>
      </c>
      <c r="BE19" s="16" t="str">
        <f t="shared" si="13"/>
        <v xml:space="preserve">insert into table db_custscience_interns.col_8_db_venus_sesn_dim_null_value_count_table_stats select '8' as col_id, count (sesn_key) as null_value_count where UPDT_TMST IS NULL </v>
      </c>
      <c r="BF19" s="222" t="s">
        <v>8081</v>
      </c>
      <c r="BI19" s="16" t="str">
        <f t="shared" si="14"/>
        <v>insert into table db_custscience_interns.SUMMARY_of_db_venus_sesn_dim_null_value_count_table_stats select col_id, null_value_count from db_custscience_interns.col_8_db_venus_sesn_dim_null_value_count_table_stats ;</v>
      </c>
      <c r="BJ19" t="s">
        <v>8082</v>
      </c>
      <c r="BL19" s="212" t="s">
        <v>5341</v>
      </c>
      <c r="BM19" s="212">
        <v>8</v>
      </c>
      <c r="BN19" s="212">
        <v>0</v>
      </c>
      <c r="BP19" s="16" t="str">
        <f t="shared" si="15"/>
        <v>drop table db_custscience_interns.col_8_db_venus_sesn_dim_null_value_count_table_stats ;</v>
      </c>
      <c r="BQ19" t="s">
        <v>8083</v>
      </c>
    </row>
    <row r="20" spans="1:69">
      <c r="AN20" t="s">
        <v>4089</v>
      </c>
      <c r="BF20" s="222" t="s">
        <v>4089</v>
      </c>
    </row>
    <row r="21" spans="1:69" ht="409.5">
      <c r="A21" s="262" t="s">
        <v>8084</v>
      </c>
    </row>
    <row r="22" spans="1:69">
      <c r="A22" s="263" t="s">
        <v>8085</v>
      </c>
    </row>
  </sheetData>
  <mergeCells count="5">
    <mergeCell ref="G1:J1"/>
    <mergeCell ref="H3:L3"/>
    <mergeCell ref="H4:L4"/>
    <mergeCell ref="H5:L5"/>
    <mergeCell ref="H6:L6"/>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108"/>
  <sheetViews>
    <sheetView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SKU_DIM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db_venus.sku_dim acquisition_date = "22-APR-17" limit 10000;'&gt;db_venus.sku_dim_10k_sample.txt;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8086</v>
      </c>
    </row>
    <row r="5" spans="1:73">
      <c r="B5" s="9"/>
      <c r="G5" s="3" t="s">
        <v>89</v>
      </c>
      <c r="H5" s="474" t="str">
        <f>RIGHT(H6,(LEN(H6)-(FIND(".",H6))))</f>
        <v>sku_dim</v>
      </c>
      <c r="I5" s="474" t="e">
        <f>RIGHT(I6,(LEN(I6)-(FIND(".",I6))))</f>
        <v>#VALUE!</v>
      </c>
      <c r="J5" s="474" t="e">
        <f>RIGHT(J6,(LEN(J6)-(FIND(".",J6))))</f>
        <v>#VALUE!</v>
      </c>
      <c r="K5" s="474"/>
      <c r="L5" s="474" t="e">
        <f>RIGHT(L6,(LEN(L6)-(FIND(".",L6))))</f>
        <v>#VALUE!</v>
      </c>
      <c r="M5" s="219"/>
      <c r="AM5" s="60"/>
      <c r="BE5" s="60"/>
    </row>
    <row r="6" spans="1:73">
      <c r="G6" s="3" t="s">
        <v>90</v>
      </c>
      <c r="H6" s="476" t="s">
        <v>4482</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db_custscience_interns.SUMMARY_of_db_venus_sku_dim_distinct_values_table_stats;</v>
      </c>
      <c r="BL8" s="209" t="str">
        <f>"select * from db_custscience_interns.SUMMARY_of_"&amp;$H$4&amp;"_"&amp;$H$5&amp;"_null_value_count_table_stats ;"</f>
        <v>select * from db_custscience_interns.SUMMARY_of_db_venus_sku_dim_null_value_count_table_stats ;</v>
      </c>
    </row>
    <row r="9" spans="1:73">
      <c r="A9" t="s">
        <v>8087</v>
      </c>
      <c r="G9" s="15" t="s">
        <v>93</v>
      </c>
      <c r="H9" s="16"/>
      <c r="I9" s="16"/>
      <c r="J9" s="4"/>
      <c r="K9" s="4"/>
      <c r="AT9" t="s">
        <v>8088</v>
      </c>
      <c r="BL9" t="s">
        <v>8089</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db_venus.sku_dim</v>
      </c>
      <c r="AN11" s="205" t="s">
        <v>8090</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db_custscience_interns.SUMMARY_of_db_venus_sku_dim_distinct_values_table_stats (col_id int, distinct_values bigint) Row format delimited Fields terminated by '\t' Lines terminated by '\n'  Stored as textfile ;</v>
      </c>
      <c r="AR11" s="205" t="s">
        <v>8091</v>
      </c>
      <c r="BE11" s="209" t="str">
        <f>"from "&amp;$H$6</f>
        <v>from db_venus.sku_dim</v>
      </c>
      <c r="BF11" s="32" t="s">
        <v>8090</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db_custscience_interns.SUMMARY_of_db_venus_sku_dim_null_value_count_table_stats (col_id int, null_value_count bigint) Row format delimited Fields terminated by '\t' Lines terminated by '\n'  Stored as textfile ;</v>
      </c>
      <c r="BJ11" s="32" t="s">
        <v>8092</v>
      </c>
      <c r="BL11" s="212" t="s">
        <v>2</v>
      </c>
    </row>
    <row r="12" spans="1:73">
      <c r="A12" t="s">
        <v>8093</v>
      </c>
      <c r="B12" s="16" t="str">
        <f t="shared" ref="B12:B75" si="0">TRIM(A12)</f>
        <v>sku_key             int                                     </v>
      </c>
      <c r="C12" s="20">
        <f>SEARCH(" ",B12)</f>
        <v>8</v>
      </c>
      <c r="D12" s="20">
        <f>IFERROR(SEARCH(" ",B12,C12+1),0)</f>
        <v>10</v>
      </c>
      <c r="E12" s="20">
        <f>LEN(B12)</f>
        <v>60</v>
      </c>
      <c r="F12" s="20"/>
      <c r="G12" s="16" t="str">
        <f t="shared" ref="G12:G43" si="1">UPPER(LEFT(B12,C12-1))</f>
        <v>SKU_KEY</v>
      </c>
      <c r="H12" s="16" t="str">
        <f t="shared" ref="H12:H43" si="2">TRIM(RIGHT(A12,LEN(A12) - (C12+1)))</f>
        <v>          int                                     </v>
      </c>
      <c r="I12" s="246">
        <v>1</v>
      </c>
      <c r="J12" s="260">
        <f t="shared" ref="J12:J75" si="3">VLOOKUP($I12,$AU:$AV,2,FALSE)</f>
        <v>8175863</v>
      </c>
      <c r="K12" s="260">
        <f t="shared" ref="K12:K75"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1" t="str">
        <f t="shared" ref="AI12:AI75" si="5">"create table db_custscience_interns."&amp;$AH12&amp;"_"&amp;$H$4&amp;"_"&amp;$H$5&amp;"_distinct_values_table_stats (col_id int, distinct_values bigint) Row format delimited Fields terminated by '\t' Lines terminated by '\n'  Stored as textfile ;"</f>
        <v>create table db_custscience_interns.col_1_db_venus_sku_dim_distinct_values_table_stats (col_id int, distinct_values bigint) Row format delimited Fields terminated by '\t' Lines terminated by '\n'  Stored as textfile ;</v>
      </c>
      <c r="AJ12" t="s">
        <v>8094</v>
      </c>
      <c r="AM12" s="16" t="str">
        <f>"insert into table "&amp;"db_custscience_interns."&amp;$AH12&amp;"_"&amp;$H$4&amp;"_"&amp;$H$5&amp;"_distinct_values_table_stats select "&amp;"'"&amp;$I12&amp;"'"&amp;" as col_id, count (distinct "&amp;$G12&amp;") as distinct_values"</f>
        <v>insert into table db_custscience_interns.col_1_db_venus_sku_dim_distinct_values_table_stats select '1' as col_id, count (distinct SKU_KEY) as distinct_values</v>
      </c>
      <c r="AN12" t="s">
        <v>8095</v>
      </c>
      <c r="AQ12" s="16" t="str">
        <f t="shared" ref="AQ12:AQ75"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db_custscience_interns.SUMMARY_of_db_venus_sku_dim_distinct_values_table_stats select col_id, distinct_values from db_custscience_interns.col_1_db_venus_sku_dim_distinct_values_table_stats ;</v>
      </c>
      <c r="AR12" t="s">
        <v>8096</v>
      </c>
      <c r="AT12" s="212" t="s">
        <v>8097</v>
      </c>
      <c r="AU12" s="212">
        <v>1</v>
      </c>
      <c r="AV12" s="212">
        <v>8175863</v>
      </c>
      <c r="AX12" s="16" t="str">
        <f t="shared" ref="AX12:AX75" si="7">"drop table db_custscience_interns."&amp;$AH12&amp;"_"&amp;$H$4&amp;"_"&amp;$H$5&amp;"_distinct_values_table_stats;"</f>
        <v>drop table db_custscience_interns.col_1_db_venus_sku_dim_distinct_values_table_stats;</v>
      </c>
      <c r="AY12" t="s">
        <v>8098</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db_custscience_interns.col_1_db_venus_sku_dim_null_value_count_table_stats (col_id int, null_value_count bigint) Row format delimited Fields terminated by '\t' Lines terminated by '\n'  Stored as textfile ;</v>
      </c>
      <c r="BB12" t="s">
        <v>8099</v>
      </c>
      <c r="BE12" s="16" t="str">
        <f>"insert into table "&amp;"db_custscience_interns."&amp;$AH12&amp;"_"&amp;$H$4&amp;"_"&amp;$H$5&amp;"_null_value_count_table_stats select "&amp;"'"&amp;$I12&amp;"'"&amp;" as col_id, count (sku_key) as null_value_count where "&amp;$G12&amp;" IS NULL "</f>
        <v xml:space="preserve">insert into table db_custscience_interns.col_1_db_venus_sku_dim_null_value_count_table_stats select '1' as col_id, count (sku_key) as null_value_count where SKU_KEY IS NULL </v>
      </c>
      <c r="BF12" t="s">
        <v>8100</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db_custscience_interns.SUMMARY_of_db_venus_sku_dim_null_value_count_table_stats select col_id, null_value_count from db_custscience_interns.col_1_db_venus_sku_dim_null_value_count_table_stats ;</v>
      </c>
      <c r="BJ12" t="s">
        <v>8101</v>
      </c>
      <c r="BL12" s="212" t="s">
        <v>5214</v>
      </c>
      <c r="BM12" s="212">
        <v>1</v>
      </c>
      <c r="BN12" s="212">
        <v>0</v>
      </c>
      <c r="BP12" s="16" t="str">
        <f>"drop table db_custscience_interns."&amp;$AH12&amp;"_"&amp;$H$4&amp;"_"&amp;$H$5&amp;"_null_value_count_table_stats ;"</f>
        <v>drop table db_custscience_interns.col_1_db_venus_sku_dim_null_value_count_table_stats ;</v>
      </c>
      <c r="BQ12" t="s">
        <v>8102</v>
      </c>
    </row>
    <row r="13" spans="1:73">
      <c r="A13" t="s">
        <v>6405</v>
      </c>
      <c r="B13" s="16" t="str">
        <f t="shared" si="0"/>
        <v>mrkt_key            int                                     </v>
      </c>
      <c r="C13" s="20">
        <f t="shared" ref="C13:C76" si="8">SEARCH(" ",B13)</f>
        <v>10</v>
      </c>
      <c r="D13" s="20">
        <f t="shared" ref="D13:D76" si="9">IFERROR(SEARCH(" ",B13,C13+1),0)</f>
        <v>12</v>
      </c>
      <c r="E13" s="20"/>
      <c r="F13" s="20"/>
      <c r="G13" s="16" t="str">
        <f t="shared" si="1"/>
        <v>MRKT_KEY </v>
      </c>
      <c r="H13" s="16" t="str">
        <f t="shared" si="2"/>
        <v>        int                                     </v>
      </c>
      <c r="I13" s="246">
        <v>2</v>
      </c>
      <c r="J13" s="260">
        <f t="shared" si="3"/>
        <v>5</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76" si="10">"col_"&amp;I13</f>
        <v>col_2</v>
      </c>
      <c r="AI13" s="196" t="str">
        <f t="shared" si="5"/>
        <v>create table db_custscience_interns.col_2_db_venus_sku_dim_distinct_values_table_stats (col_id int, distinct_values bigint) Row format delimited Fields terminated by '\t' Lines terminated by '\n'  Stored as textfile ;</v>
      </c>
      <c r="AJ13" t="s">
        <v>8103</v>
      </c>
      <c r="AM13" s="16" t="str">
        <f t="shared" ref="AM13:AM76" si="11">"insert into table "&amp;"db_custscience_interns."&amp;$AH13&amp;"_"&amp;$H$4&amp;"_"&amp;$H$5&amp;"_distinct_values_table_stats select "&amp;"'"&amp;$I13&amp;"'"&amp;" as col_id, count (distinct "&amp;$G13&amp;") as distinct_values"</f>
        <v>insert into table db_custscience_interns.col_2_db_venus_sku_dim_distinct_values_table_stats select '2' as col_id, count (distinct MRKT_KEY ) as distinct_values</v>
      </c>
      <c r="AN13" t="s">
        <v>8104</v>
      </c>
      <c r="AQ13" s="16" t="str">
        <f t="shared" si="6"/>
        <v>insert into table db_custscience_interns.SUMMARY_of_db_venus_sku_dim_distinct_values_table_stats select col_id, distinct_values from db_custscience_interns.col_2_db_venus_sku_dim_distinct_values_table_stats ;</v>
      </c>
      <c r="AR13" t="s">
        <v>8105</v>
      </c>
      <c r="AT13" s="212" t="s">
        <v>6268</v>
      </c>
      <c r="AU13" s="212">
        <v>2</v>
      </c>
      <c r="AV13" s="212">
        <v>5</v>
      </c>
      <c r="AX13" s="16" t="str">
        <f t="shared" si="7"/>
        <v>drop table db_custscience_interns.col_2_db_venus_sku_dim_distinct_values_table_stats;</v>
      </c>
      <c r="AY13" t="s">
        <v>8106</v>
      </c>
      <c r="BA13" s="16" t="str">
        <f t="shared" ref="BA13:BA76" si="12">"create table db_custscience_interns."&amp;$AH13&amp;"_"&amp;$H$4&amp;"_"&amp;$H$5&amp;"_null_value_count_table_stats (col_id int, null_value_count bigint) Row format delimited Fields terminated by '\t' Lines terminated by '\n'  Stored as textfile ;"</f>
        <v>create table db_custscience_interns.col_2_db_venus_sku_dim_null_value_count_table_stats (col_id int, null_value_count bigint) Row format delimited Fields terminated by '\t' Lines terminated by '\n'  Stored as textfile ;</v>
      </c>
      <c r="BB13" t="s">
        <v>8107</v>
      </c>
      <c r="BE13" s="16" t="str">
        <f t="shared" ref="BE13:BE76" si="13">"insert into table "&amp;"db_custscience_interns."&amp;$AH13&amp;"_"&amp;$H$4&amp;"_"&amp;$H$5&amp;"_null_value_count_table_stats select "&amp;"'"&amp;$I13&amp;"'"&amp;" as col_id, count (sku_key) as null_value_count where "&amp;$G13&amp;" IS NULL "</f>
        <v xml:space="preserve">insert into table db_custscience_interns.col_2_db_venus_sku_dim_null_value_count_table_stats select '2' as col_id, count (sku_key) as null_value_count where MRKT_KEY  IS NULL </v>
      </c>
      <c r="BF13" t="s">
        <v>8108</v>
      </c>
      <c r="BI13" s="16" t="str">
        <f t="shared" ref="BI13:BI76"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db_custscience_interns.SUMMARY_of_db_venus_sku_dim_null_value_count_table_stats select col_id, null_value_count from db_custscience_interns.col_2_db_venus_sku_dim_null_value_count_table_stats ;</v>
      </c>
      <c r="BJ13" t="s">
        <v>8109</v>
      </c>
      <c r="BL13" s="212" t="s">
        <v>5225</v>
      </c>
      <c r="BM13" s="212">
        <v>2</v>
      </c>
      <c r="BN13" s="212">
        <v>0</v>
      </c>
      <c r="BP13" s="16" t="str">
        <f t="shared" ref="BP13:BP76" si="15">"drop table db_custscience_interns."&amp;$AH13&amp;"_"&amp;$H$4&amp;"_"&amp;$H$5&amp;"_null_value_count_table_stats ;"</f>
        <v>drop table db_custscience_interns.col_2_db_venus_sku_dim_null_value_count_table_stats ;</v>
      </c>
      <c r="BQ13" t="s">
        <v>8110</v>
      </c>
    </row>
    <row r="14" spans="1:73">
      <c r="A14" t="s">
        <v>6072</v>
      </c>
      <c r="B14" s="16" t="str">
        <f t="shared" si="0"/>
        <v>brd_key             int                                     </v>
      </c>
      <c r="C14" s="20">
        <f t="shared" si="8"/>
        <v>8</v>
      </c>
      <c r="D14" s="20">
        <f t="shared" si="9"/>
        <v>10</v>
      </c>
      <c r="E14" s="20"/>
      <c r="F14" s="20"/>
      <c r="G14" s="16" t="str">
        <f t="shared" si="1"/>
        <v>BRD_KEY</v>
      </c>
      <c r="H14" s="16" t="str">
        <f t="shared" si="2"/>
        <v>          int                                     </v>
      </c>
      <c r="I14" s="246">
        <v>3</v>
      </c>
      <c r="J14" s="260">
        <f t="shared" si="3"/>
        <v>15</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db_custscience_interns.col_3_db_venus_sku_dim_distinct_values_table_stats (col_id int, distinct_values bigint) Row format delimited Fields terminated by '\t' Lines terminated by '\n'  Stored as textfile ;</v>
      </c>
      <c r="AJ14" t="s">
        <v>8111</v>
      </c>
      <c r="AM14" s="16" t="str">
        <f t="shared" si="11"/>
        <v>insert into table db_custscience_interns.col_3_db_venus_sku_dim_distinct_values_table_stats select '3' as col_id, count (distinct BRD_KEY) as distinct_values</v>
      </c>
      <c r="AN14" t="s">
        <v>8112</v>
      </c>
      <c r="AQ14" s="16" t="str">
        <f t="shared" si="6"/>
        <v>insert into table db_custscience_interns.SUMMARY_of_db_venus_sku_dim_distinct_values_table_stats select col_id, distinct_values from db_custscience_interns.col_3_db_venus_sku_dim_distinct_values_table_stats ;</v>
      </c>
      <c r="AR14" t="s">
        <v>8113</v>
      </c>
      <c r="AT14" s="212" t="s">
        <v>7133</v>
      </c>
      <c r="AU14" s="212">
        <v>11</v>
      </c>
      <c r="AV14" s="212">
        <v>3</v>
      </c>
      <c r="AX14" s="16" t="str">
        <f t="shared" si="7"/>
        <v>drop table db_custscience_interns.col_3_db_venus_sku_dim_distinct_values_table_stats;</v>
      </c>
      <c r="AY14" t="s">
        <v>8114</v>
      </c>
      <c r="BA14" s="16" t="str">
        <f t="shared" si="12"/>
        <v>create table db_custscience_interns.col_3_db_venus_sku_dim_null_value_count_table_stats (col_id int, null_value_count bigint) Row format delimited Fields terminated by '\t' Lines terminated by '\n'  Stored as textfile ;</v>
      </c>
      <c r="BB14" t="s">
        <v>8115</v>
      </c>
      <c r="BE14" s="16" t="str">
        <f t="shared" si="13"/>
        <v xml:space="preserve">insert into table db_custscience_interns.col_3_db_venus_sku_dim_null_value_count_table_stats select '3' as col_id, count (sku_key) as null_value_count where BRD_KEY IS NULL </v>
      </c>
      <c r="BF14" t="s">
        <v>8116</v>
      </c>
      <c r="BI14" s="16" t="str">
        <f t="shared" si="14"/>
        <v>insert into table db_custscience_interns.SUMMARY_of_db_venus_sku_dim_null_value_count_table_stats select col_id, null_value_count from db_custscience_interns.col_3_db_venus_sku_dim_null_value_count_table_stats ;</v>
      </c>
      <c r="BJ14" t="s">
        <v>8117</v>
      </c>
      <c r="BL14" s="212" t="s">
        <v>5832</v>
      </c>
      <c r="BM14" s="212">
        <v>11</v>
      </c>
      <c r="BN14" s="212">
        <v>1</v>
      </c>
      <c r="BP14" s="16" t="str">
        <f t="shared" si="15"/>
        <v>drop table db_custscience_interns.col_3_db_venus_sku_dim_null_value_count_table_stats ;</v>
      </c>
      <c r="BQ14" t="s">
        <v>8118</v>
      </c>
    </row>
    <row r="15" spans="1:73">
      <c r="A15" t="s">
        <v>8119</v>
      </c>
      <c r="B15" s="16" t="str">
        <f t="shared" si="0"/>
        <v>apv_ind             int                                     </v>
      </c>
      <c r="C15" s="20">
        <f t="shared" si="8"/>
        <v>8</v>
      </c>
      <c r="D15" s="20">
        <f t="shared" si="9"/>
        <v>10</v>
      </c>
      <c r="E15" s="20"/>
      <c r="F15" s="20"/>
      <c r="G15" s="16" t="str">
        <f t="shared" si="1"/>
        <v>APV_IND</v>
      </c>
      <c r="H15" s="16" t="str">
        <f t="shared" si="2"/>
        <v>          int                                     </v>
      </c>
      <c r="I15" s="246">
        <v>4</v>
      </c>
      <c r="J15" s="260">
        <f t="shared" si="3"/>
        <v>7</v>
      </c>
      <c r="K15" s="260">
        <f t="shared" si="4"/>
        <v>1</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db_custscience_interns.col_4_db_venus_sku_dim_distinct_values_table_stats (col_id int, distinct_values bigint) Row format delimited Fields terminated by '\t' Lines terminated by '\n'  Stored as textfile ;</v>
      </c>
      <c r="AJ15" t="s">
        <v>8120</v>
      </c>
      <c r="AM15" s="16" t="str">
        <f t="shared" si="11"/>
        <v>insert into table db_custscience_interns.col_4_db_venus_sku_dim_distinct_values_table_stats select '4' as col_id, count (distinct APV_IND) as distinct_values</v>
      </c>
      <c r="AN15" t="s">
        <v>8121</v>
      </c>
      <c r="AQ15" s="16" t="str">
        <f t="shared" si="6"/>
        <v>insert into table db_custscience_interns.SUMMARY_of_db_venus_sku_dim_distinct_values_table_stats select col_id, distinct_values from db_custscience_interns.col_4_db_venus_sku_dim_distinct_values_table_stats ;</v>
      </c>
      <c r="AR15" t="s">
        <v>8122</v>
      </c>
      <c r="AT15" s="212" t="s">
        <v>6471</v>
      </c>
      <c r="AU15" s="212">
        <v>12</v>
      </c>
      <c r="AV15" s="212">
        <v>3</v>
      </c>
      <c r="AX15" s="16" t="str">
        <f t="shared" si="7"/>
        <v>drop table db_custscience_interns.col_4_db_venus_sku_dim_distinct_values_table_stats;</v>
      </c>
      <c r="AY15" t="s">
        <v>8123</v>
      </c>
      <c r="BA15" s="16" t="str">
        <f t="shared" si="12"/>
        <v>create table db_custscience_interns.col_4_db_venus_sku_dim_null_value_count_table_stats (col_id int, null_value_count bigint) Row format delimited Fields terminated by '\t' Lines terminated by '\n'  Stored as textfile ;</v>
      </c>
      <c r="BB15" t="s">
        <v>8124</v>
      </c>
      <c r="BE15" s="16" t="str">
        <f t="shared" si="13"/>
        <v xml:space="preserve">insert into table db_custscience_interns.col_4_db_venus_sku_dim_null_value_count_table_stats select '4' as col_id, count (sku_key) as null_value_count where APV_IND IS NULL </v>
      </c>
      <c r="BF15" t="s">
        <v>8125</v>
      </c>
      <c r="BI15" s="16" t="str">
        <f t="shared" si="14"/>
        <v>insert into table db_custscience_interns.SUMMARY_of_db_venus_sku_dim_null_value_count_table_stats select col_id, null_value_count from db_custscience_interns.col_4_db_venus_sku_dim_null_value_count_table_stats ;</v>
      </c>
      <c r="BJ15" t="s">
        <v>8126</v>
      </c>
      <c r="BL15" s="212" t="s">
        <v>5607</v>
      </c>
      <c r="BM15" s="212">
        <v>12</v>
      </c>
      <c r="BN15" s="212">
        <v>1</v>
      </c>
      <c r="BP15" s="16" t="str">
        <f t="shared" si="15"/>
        <v>drop table db_custscience_interns.col_4_db_venus_sku_dim_null_value_count_table_stats ;</v>
      </c>
      <c r="BQ15" t="s">
        <v>8127</v>
      </c>
    </row>
    <row r="16" spans="1:73">
      <c r="A16" t="s">
        <v>8128</v>
      </c>
      <c r="B16" s="16" t="str">
        <f t="shared" si="0"/>
        <v>care_inst_txt       string                                  </v>
      </c>
      <c r="C16" s="20">
        <f t="shared" si="8"/>
        <v>14</v>
      </c>
      <c r="D16" s="20">
        <f t="shared" si="9"/>
        <v>16</v>
      </c>
      <c r="E16" s="20"/>
      <c r="F16" s="20"/>
      <c r="G16" s="16" t="str">
        <f t="shared" si="1"/>
        <v>CARE_INST_TXT</v>
      </c>
      <c r="H16" s="16" t="str">
        <f t="shared" si="2"/>
        <v>    string                                  </v>
      </c>
      <c r="I16" s="246">
        <v>5</v>
      </c>
      <c r="J16" s="260">
        <f t="shared" si="3"/>
        <v>30</v>
      </c>
      <c r="K16" s="260">
        <f t="shared" si="4"/>
        <v>1</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db_custscience_interns.col_5_db_venus_sku_dim_distinct_values_table_stats (col_id int, distinct_values bigint) Row format delimited Fields terminated by '\t' Lines terminated by '\n'  Stored as textfile ;</v>
      </c>
      <c r="AJ16" t="s">
        <v>8129</v>
      </c>
      <c r="AM16" s="16" t="str">
        <f t="shared" si="11"/>
        <v>insert into table db_custscience_interns.col_5_db_venus_sku_dim_distinct_values_table_stats select '5' as col_id, count (distinct CARE_INST_TXT) as distinct_values</v>
      </c>
      <c r="AN16" t="s">
        <v>8130</v>
      </c>
      <c r="AQ16" s="16" t="str">
        <f t="shared" si="6"/>
        <v>insert into table db_custscience_interns.SUMMARY_of_db_venus_sku_dim_distinct_values_table_stats select col_id, distinct_values from db_custscience_interns.col_5_db_venus_sku_dim_distinct_values_table_stats ;</v>
      </c>
      <c r="AR16" t="s">
        <v>8131</v>
      </c>
      <c r="AT16" s="212" t="s">
        <v>7874</v>
      </c>
      <c r="AU16" s="212">
        <v>13</v>
      </c>
      <c r="AV16" s="212">
        <v>3</v>
      </c>
      <c r="AX16" s="16" t="str">
        <f t="shared" si="7"/>
        <v>drop table db_custscience_interns.col_5_db_venus_sku_dim_distinct_values_table_stats;</v>
      </c>
      <c r="AY16" t="s">
        <v>8132</v>
      </c>
      <c r="BA16" s="16" t="str">
        <f t="shared" si="12"/>
        <v>create table db_custscience_interns.col_5_db_venus_sku_dim_null_value_count_table_stats (col_id int, null_value_count bigint) Row format delimited Fields terminated by '\t' Lines terminated by '\n'  Stored as textfile ;</v>
      </c>
      <c r="BB16" t="s">
        <v>8133</v>
      </c>
      <c r="BE16" s="16" t="str">
        <f t="shared" si="13"/>
        <v xml:space="preserve">insert into table db_custscience_interns.col_5_db_venus_sku_dim_null_value_count_table_stats select '5' as col_id, count (sku_key) as null_value_count where CARE_INST_TXT IS NULL </v>
      </c>
      <c r="BF16" t="s">
        <v>8134</v>
      </c>
      <c r="BI16" s="16" t="str">
        <f t="shared" si="14"/>
        <v>insert into table db_custscience_interns.SUMMARY_of_db_venus_sku_dim_null_value_count_table_stats select col_id, null_value_count from db_custscience_interns.col_5_db_venus_sku_dim_null_value_count_table_stats ;</v>
      </c>
      <c r="BJ16" t="s">
        <v>8135</v>
      </c>
      <c r="BL16" s="212" t="s">
        <v>6303</v>
      </c>
      <c r="BM16" s="212">
        <v>13</v>
      </c>
      <c r="BN16" s="212">
        <v>1</v>
      </c>
      <c r="BP16" s="16" t="str">
        <f t="shared" si="15"/>
        <v>drop table db_custscience_interns.col_5_db_venus_sku_dim_null_value_count_table_stats ;</v>
      </c>
      <c r="BQ16" t="s">
        <v>8136</v>
      </c>
    </row>
    <row r="17" spans="1:69">
      <c r="A17" t="s">
        <v>8137</v>
      </c>
      <c r="B17" s="16" t="str">
        <f t="shared" si="0"/>
        <v>cur_on_ordabl_ind   string                                  </v>
      </c>
      <c r="C17" s="20">
        <f t="shared" si="8"/>
        <v>18</v>
      </c>
      <c r="D17" s="20">
        <f t="shared" si="9"/>
        <v>20</v>
      </c>
      <c r="E17" s="20"/>
      <c r="F17" s="20"/>
      <c r="G17" s="16" t="str">
        <f t="shared" si="1"/>
        <v>CUR_ON_ORDABL_IND</v>
      </c>
      <c r="H17" s="16" t="str">
        <f t="shared" si="2"/>
        <v>string                                  </v>
      </c>
      <c r="I17" s="246">
        <v>6</v>
      </c>
      <c r="J17" s="260">
        <f t="shared" si="3"/>
        <v>3</v>
      </c>
      <c r="K17" s="260">
        <f t="shared" si="4"/>
        <v>1</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db_custscience_interns.col_6_db_venus_sku_dim_distinct_values_table_stats (col_id int, distinct_values bigint) Row format delimited Fields terminated by '\t' Lines terminated by '\n'  Stored as textfile ;</v>
      </c>
      <c r="AJ17" t="s">
        <v>8138</v>
      </c>
      <c r="AM17" s="16" t="str">
        <f t="shared" si="11"/>
        <v>insert into table db_custscience_interns.col_6_db_venus_sku_dim_distinct_values_table_stats select '6' as col_id, count (distinct CUR_ON_ORDABL_IND) as distinct_values</v>
      </c>
      <c r="AN17" t="s">
        <v>8139</v>
      </c>
      <c r="AQ17" s="16" t="str">
        <f t="shared" si="6"/>
        <v>insert into table db_custscience_interns.SUMMARY_of_db_venus_sku_dim_distinct_values_table_stats select col_id, distinct_values from db_custscience_interns.col_6_db_venus_sku_dim_distinct_values_table_stats ;</v>
      </c>
      <c r="AR17" t="s">
        <v>8140</v>
      </c>
      <c r="AT17" s="212" t="s">
        <v>6097</v>
      </c>
      <c r="AU17" s="212">
        <v>14</v>
      </c>
      <c r="AV17" s="212">
        <v>2</v>
      </c>
      <c r="AX17" s="16" t="str">
        <f t="shared" si="7"/>
        <v>drop table db_custscience_interns.col_6_db_venus_sku_dim_distinct_values_table_stats;</v>
      </c>
      <c r="AY17" t="s">
        <v>8141</v>
      </c>
      <c r="BA17" s="16" t="str">
        <f t="shared" si="12"/>
        <v>create table db_custscience_interns.col_6_db_venus_sku_dim_null_value_count_table_stats (col_id int, null_value_count bigint) Row format delimited Fields terminated by '\t' Lines terminated by '\n'  Stored as textfile ;</v>
      </c>
      <c r="BB17" t="s">
        <v>8142</v>
      </c>
      <c r="BE17" s="16" t="str">
        <f t="shared" si="13"/>
        <v xml:space="preserve">insert into table db_custscience_interns.col_6_db_venus_sku_dim_null_value_count_table_stats select '6' as col_id, count (sku_key) as null_value_count where CUR_ON_ORDABL_IND IS NULL </v>
      </c>
      <c r="BF17" t="s">
        <v>8143</v>
      </c>
      <c r="BI17" s="16" t="str">
        <f t="shared" si="14"/>
        <v>insert into table db_custscience_interns.SUMMARY_of_db_venus_sku_dim_null_value_count_table_stats select col_id, null_value_count from db_custscience_interns.col_6_db_venus_sku_dim_null_value_count_table_stats ;</v>
      </c>
      <c r="BJ17" t="s">
        <v>8144</v>
      </c>
      <c r="BL17" s="212" t="s">
        <v>6313</v>
      </c>
      <c r="BM17" s="212">
        <v>14</v>
      </c>
      <c r="BN17" s="212">
        <v>1</v>
      </c>
      <c r="BP17" s="16" t="str">
        <f t="shared" si="15"/>
        <v>drop table db_custscience_interns.col_6_db_venus_sku_dim_null_value_count_table_stats ;</v>
      </c>
      <c r="BQ17" t="s">
        <v>8145</v>
      </c>
    </row>
    <row r="18" spans="1:69">
      <c r="A18" t="s">
        <v>8146</v>
      </c>
      <c r="B18" s="16" t="str">
        <f t="shared" si="0"/>
        <v>dact_pst_dt         string                                  </v>
      </c>
      <c r="C18" s="20">
        <f t="shared" si="8"/>
        <v>12</v>
      </c>
      <c r="D18" s="20">
        <f t="shared" si="9"/>
        <v>14</v>
      </c>
      <c r="E18" s="20"/>
      <c r="F18" s="20"/>
      <c r="G18" s="16" t="str">
        <f t="shared" si="1"/>
        <v>DACT_PST_DT</v>
      </c>
      <c r="H18" s="16" t="str">
        <f t="shared" si="2"/>
        <v>      string                                  </v>
      </c>
      <c r="I18" s="246">
        <v>7</v>
      </c>
      <c r="J18" s="260">
        <f t="shared" si="3"/>
        <v>11137</v>
      </c>
      <c r="K18" s="260">
        <f t="shared" si="4"/>
        <v>1</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db_custscience_interns.col_7_db_venus_sku_dim_distinct_values_table_stats (col_id int, distinct_values bigint) Row format delimited Fields terminated by '\t' Lines terminated by '\n'  Stored as textfile ;</v>
      </c>
      <c r="AJ18" t="s">
        <v>8147</v>
      </c>
      <c r="AM18" s="16" t="str">
        <f t="shared" si="11"/>
        <v>insert into table db_custscience_interns.col_7_db_venus_sku_dim_distinct_values_table_stats select '7' as col_id, count (distinct DACT_PST_DT) as distinct_values</v>
      </c>
      <c r="AN18" t="s">
        <v>8148</v>
      </c>
      <c r="AQ18" s="16" t="str">
        <f t="shared" si="6"/>
        <v>insert into table db_custscience_interns.SUMMARY_of_db_venus_sku_dim_distinct_values_table_stats select col_id, distinct_values from db_custscience_interns.col_7_db_venus_sku_dim_distinct_values_table_stats ;</v>
      </c>
      <c r="AR18" t="s">
        <v>8149</v>
      </c>
      <c r="AT18" s="212" t="s">
        <v>6106</v>
      </c>
      <c r="AU18" s="212">
        <v>15</v>
      </c>
      <c r="AV18" s="212">
        <v>3</v>
      </c>
      <c r="AX18" s="16" t="str">
        <f t="shared" si="7"/>
        <v>drop table db_custscience_interns.col_7_db_venus_sku_dim_distinct_values_table_stats;</v>
      </c>
      <c r="AY18" t="s">
        <v>8150</v>
      </c>
      <c r="BA18" s="16" t="str">
        <f t="shared" si="12"/>
        <v>create table db_custscience_interns.col_7_db_venus_sku_dim_null_value_count_table_stats (col_id int, null_value_count bigint) Row format delimited Fields terminated by '\t' Lines terminated by '\n'  Stored as textfile ;</v>
      </c>
      <c r="BB18" t="s">
        <v>8151</v>
      </c>
      <c r="BE18" s="16" t="str">
        <f t="shared" si="13"/>
        <v xml:space="preserve">insert into table db_custscience_interns.col_7_db_venus_sku_dim_null_value_count_table_stats select '7' as col_id, count (sku_key) as null_value_count where DACT_PST_DT IS NULL </v>
      </c>
      <c r="BF18" t="s">
        <v>8152</v>
      </c>
      <c r="BI18" s="16" t="str">
        <f t="shared" si="14"/>
        <v>insert into table db_custscience_interns.SUMMARY_of_db_venus_sku_dim_null_value_count_table_stats select col_id, null_value_count from db_custscience_interns.col_7_db_venus_sku_dim_null_value_count_table_stats ;</v>
      </c>
      <c r="BJ18" t="s">
        <v>8153</v>
      </c>
      <c r="BL18" s="212" t="s">
        <v>4626</v>
      </c>
      <c r="BM18" s="212">
        <v>15</v>
      </c>
      <c r="BN18" s="212">
        <v>1</v>
      </c>
      <c r="BP18" s="16" t="str">
        <f t="shared" si="15"/>
        <v>drop table db_custscience_interns.col_7_db_venus_sku_dim_null_value_count_table_stats ;</v>
      </c>
      <c r="BQ18" t="s">
        <v>8154</v>
      </c>
    </row>
    <row r="19" spans="1:69">
      <c r="A19" t="s">
        <v>8155</v>
      </c>
      <c r="B19" s="16" t="str">
        <f t="shared" si="0"/>
        <v>fabr_ctnt_desc      string                                  </v>
      </c>
      <c r="C19" s="20">
        <f t="shared" si="8"/>
        <v>16</v>
      </c>
      <c r="D19" s="20">
        <f t="shared" si="9"/>
        <v>18</v>
      </c>
      <c r="E19" s="20"/>
      <c r="F19" s="20"/>
      <c r="G19" s="16" t="str">
        <f t="shared" si="1"/>
        <v>FABR_CTNT_DESC </v>
      </c>
      <c r="H19" s="16" t="str">
        <f t="shared" si="2"/>
        <v>  string                                  </v>
      </c>
      <c r="I19" s="246">
        <v>8</v>
      </c>
      <c r="J19" s="260">
        <f t="shared" si="3"/>
        <v>12645</v>
      </c>
      <c r="K19" s="260">
        <f t="shared" si="4"/>
        <v>1</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db_custscience_interns.col_8_db_venus_sku_dim_distinct_values_table_stats (col_id int, distinct_values bigint) Row format delimited Fields terminated by '\t' Lines terminated by '\n'  Stored as textfile ;</v>
      </c>
      <c r="AJ19" t="s">
        <v>8156</v>
      </c>
      <c r="AM19" s="16" t="str">
        <f t="shared" si="11"/>
        <v>insert into table db_custscience_interns.col_8_db_venus_sku_dim_distinct_values_table_stats select '8' as col_id, count (distinct FABR_CTNT_DESC ) as distinct_values</v>
      </c>
      <c r="AN19" t="s">
        <v>8157</v>
      </c>
      <c r="AQ19" s="16" t="str">
        <f t="shared" si="6"/>
        <v>insert into table db_custscience_interns.SUMMARY_of_db_venus_sku_dim_distinct_values_table_stats select col_id, distinct_values from db_custscience_interns.col_8_db_venus_sku_dim_distinct_values_table_stats ;</v>
      </c>
      <c r="AR19" t="s">
        <v>8158</v>
      </c>
      <c r="AT19" s="212" t="s">
        <v>8159</v>
      </c>
      <c r="AU19" s="212">
        <v>16</v>
      </c>
      <c r="AV19" s="212">
        <v>2008</v>
      </c>
      <c r="AX19" s="16" t="str">
        <f t="shared" si="7"/>
        <v>drop table db_custscience_interns.col_8_db_venus_sku_dim_distinct_values_table_stats;</v>
      </c>
      <c r="AY19" t="s">
        <v>8160</v>
      </c>
      <c r="BA19" s="16" t="str">
        <f t="shared" si="12"/>
        <v>create table db_custscience_interns.col_8_db_venus_sku_dim_null_value_count_table_stats (col_id int, null_value_count bigint) Row format delimited Fields terminated by '\t' Lines terminated by '\n'  Stored as textfile ;</v>
      </c>
      <c r="BB19" t="s">
        <v>8161</v>
      </c>
      <c r="BE19" s="16" t="str">
        <f t="shared" si="13"/>
        <v xml:space="preserve">insert into table db_custscience_interns.col_8_db_venus_sku_dim_null_value_count_table_stats select '8' as col_id, count (sku_key) as null_value_count where FABR_CTNT_DESC  IS NULL </v>
      </c>
      <c r="BF19" t="s">
        <v>8162</v>
      </c>
      <c r="BI19" s="16" t="str">
        <f t="shared" si="14"/>
        <v>insert into table db_custscience_interns.SUMMARY_of_db_venus_sku_dim_null_value_count_table_stats select col_id, null_value_count from db_custscience_interns.col_8_db_venus_sku_dim_null_value_count_table_stats ;</v>
      </c>
      <c r="BJ19" t="s">
        <v>8163</v>
      </c>
      <c r="BL19" s="212" t="s">
        <v>5802</v>
      </c>
      <c r="BM19" s="212">
        <v>16</v>
      </c>
      <c r="BN19" s="212">
        <v>1</v>
      </c>
      <c r="BP19" s="16" t="str">
        <f t="shared" si="15"/>
        <v>drop table db_custscience_interns.col_8_db_venus_sku_dim_null_value_count_table_stats ;</v>
      </c>
      <c r="BQ19" t="s">
        <v>8164</v>
      </c>
    </row>
    <row r="20" spans="1:69">
      <c r="A20" t="s">
        <v>8165</v>
      </c>
      <c r="B20" s="16" t="str">
        <f t="shared" si="0"/>
        <v>fini_gds_clr_desc   string                                  </v>
      </c>
      <c r="C20" s="20">
        <f t="shared" si="8"/>
        <v>18</v>
      </c>
      <c r="D20" s="20">
        <f t="shared" si="9"/>
        <v>20</v>
      </c>
      <c r="E20" s="20"/>
      <c r="F20" s="20"/>
      <c r="G20" s="16" t="str">
        <f t="shared" si="1"/>
        <v>FINI_GDS_CLR_DESC</v>
      </c>
      <c r="H20" s="16" t="str">
        <f t="shared" si="2"/>
        <v>string                                  </v>
      </c>
      <c r="I20" s="246">
        <v>9</v>
      </c>
      <c r="J20" s="260">
        <f t="shared" si="3"/>
        <v>56380</v>
      </c>
      <c r="K20" s="260">
        <f t="shared" si="4"/>
        <v>1</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db_custscience_interns.col_9_db_venus_sku_dim_distinct_values_table_stats (col_id int, distinct_values bigint) Row format delimited Fields terminated by '\t' Lines terminated by '\n'  Stored as textfile ;</v>
      </c>
      <c r="AJ20" t="s">
        <v>8166</v>
      </c>
      <c r="AM20" s="16" t="str">
        <f t="shared" si="11"/>
        <v>insert into table db_custscience_interns.col_9_db_venus_sku_dim_distinct_values_table_stats select '9' as col_id, count (distinct FINI_GDS_CLR_DESC) as distinct_values</v>
      </c>
      <c r="AN20" t="s">
        <v>8167</v>
      </c>
      <c r="AQ20" s="16" t="str">
        <f t="shared" si="6"/>
        <v>insert into table db_custscience_interns.SUMMARY_of_db_venus_sku_dim_distinct_values_table_stats select col_id, distinct_values from db_custscience_interns.col_9_db_venus_sku_dim_distinct_values_table_stats ;</v>
      </c>
      <c r="AR20" t="s">
        <v>8168</v>
      </c>
      <c r="AT20" s="212" t="s">
        <v>8169</v>
      </c>
      <c r="AU20" s="212">
        <v>17</v>
      </c>
      <c r="AV20" s="212">
        <v>3831</v>
      </c>
      <c r="AX20" s="16" t="str">
        <f t="shared" si="7"/>
        <v>drop table db_custscience_interns.col_9_db_venus_sku_dim_distinct_values_table_stats;</v>
      </c>
      <c r="AY20" t="s">
        <v>8170</v>
      </c>
      <c r="BA20" s="16" t="str">
        <f t="shared" si="12"/>
        <v>create table db_custscience_interns.col_9_db_venus_sku_dim_null_value_count_table_stats (col_id int, null_value_count bigint) Row format delimited Fields terminated by '\t' Lines terminated by '\n'  Stored as textfile ;</v>
      </c>
      <c r="BB20" t="s">
        <v>8171</v>
      </c>
      <c r="BE20" s="16" t="str">
        <f t="shared" si="13"/>
        <v xml:space="preserve">insert into table db_custscience_interns.col_9_db_venus_sku_dim_null_value_count_table_stats select '9' as col_id, count (sku_key) as null_value_count where FINI_GDS_CLR_DESC IS NULL </v>
      </c>
      <c r="BF20" t="s">
        <v>8172</v>
      </c>
      <c r="BI20" s="16" t="str">
        <f t="shared" si="14"/>
        <v>insert into table db_custscience_interns.SUMMARY_of_db_venus_sku_dim_null_value_count_table_stats select col_id, null_value_count from db_custscience_interns.col_9_db_venus_sku_dim_null_value_count_table_stats ;</v>
      </c>
      <c r="BJ20" t="s">
        <v>8173</v>
      </c>
      <c r="BL20" s="212" t="s">
        <v>8174</v>
      </c>
      <c r="BM20" s="212">
        <v>17</v>
      </c>
      <c r="BN20" s="212">
        <v>1365515</v>
      </c>
      <c r="BP20" s="16" t="str">
        <f t="shared" si="15"/>
        <v>drop table db_custscience_interns.col_9_db_venus_sku_dim_null_value_count_table_stats ;</v>
      </c>
      <c r="BQ20" t="s">
        <v>8175</v>
      </c>
    </row>
    <row r="21" spans="1:69">
      <c r="A21" t="s">
        <v>8176</v>
      </c>
      <c r="B21" s="16" t="str">
        <f t="shared" si="0"/>
        <v>flma_wrn_txt        string                                  </v>
      </c>
      <c r="C21" s="20">
        <f t="shared" si="8"/>
        <v>14</v>
      </c>
      <c r="D21" s="20">
        <f t="shared" si="9"/>
        <v>16</v>
      </c>
      <c r="E21" s="20"/>
      <c r="F21" s="20"/>
      <c r="G21" s="16" t="str">
        <f t="shared" si="1"/>
        <v>FLMA_WRN_TXT </v>
      </c>
      <c r="H21" s="16" t="str">
        <f t="shared" si="2"/>
        <v>    string                                  </v>
      </c>
      <c r="I21" s="246">
        <v>10</v>
      </c>
      <c r="J21" s="260">
        <f t="shared" si="3"/>
        <v>4</v>
      </c>
      <c r="K21" s="260">
        <f t="shared" si="4"/>
        <v>1</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db_custscience_interns.col_10_db_venus_sku_dim_distinct_values_table_stats (col_id int, distinct_values bigint) Row format delimited Fields terminated by '\t' Lines terminated by '\n'  Stored as textfile ;</v>
      </c>
      <c r="AJ21" t="s">
        <v>8177</v>
      </c>
      <c r="AM21" s="16" t="str">
        <f t="shared" si="11"/>
        <v>insert into table db_custscience_interns.col_10_db_venus_sku_dim_distinct_values_table_stats select '10' as col_id, count (distinct FLMA_WRN_TXT ) as distinct_values</v>
      </c>
      <c r="AN21" t="s">
        <v>8178</v>
      </c>
      <c r="AQ21" s="16" t="str">
        <f t="shared" si="6"/>
        <v>insert into table db_custscience_interns.SUMMARY_of_db_venus_sku_dim_distinct_values_table_stats select col_id, distinct_values from db_custscience_interns.col_10_db_venus_sku_dim_distinct_values_table_stats ;</v>
      </c>
      <c r="AR21" t="s">
        <v>8179</v>
      </c>
      <c r="AT21" s="212" t="s">
        <v>8180</v>
      </c>
      <c r="AU21" s="212">
        <v>18</v>
      </c>
      <c r="AV21" s="212">
        <v>839</v>
      </c>
      <c r="AX21" s="16" t="str">
        <f t="shared" si="7"/>
        <v>drop table db_custscience_interns.col_10_db_venus_sku_dim_distinct_values_table_stats;</v>
      </c>
      <c r="AY21" t="s">
        <v>8181</v>
      </c>
      <c r="BA21" s="16" t="str">
        <f t="shared" si="12"/>
        <v>create table db_custscience_interns.col_10_db_venus_sku_dim_null_value_count_table_stats (col_id int, null_value_count bigint) Row format delimited Fields terminated by '\t' Lines terminated by '\n'  Stored as textfile ;</v>
      </c>
      <c r="BB21" t="s">
        <v>8182</v>
      </c>
      <c r="BE21" s="16" t="str">
        <f t="shared" si="13"/>
        <v xml:space="preserve">insert into table db_custscience_interns.col_10_db_venus_sku_dim_null_value_count_table_stats select '10' as col_id, count (sku_key) as null_value_count where FLMA_WRN_TXT  IS NULL </v>
      </c>
      <c r="BF21" t="s">
        <v>8183</v>
      </c>
      <c r="BI21" s="16" t="str">
        <f t="shared" si="14"/>
        <v>insert into table db_custscience_interns.SUMMARY_of_db_venus_sku_dim_null_value_count_table_stats select col_id, null_value_count from db_custscience_interns.col_10_db_venus_sku_dim_null_value_count_table_stats ;</v>
      </c>
      <c r="BJ21" t="s">
        <v>8184</v>
      </c>
      <c r="BL21" s="212" t="s">
        <v>5808</v>
      </c>
      <c r="BM21" s="212">
        <v>18</v>
      </c>
      <c r="BN21" s="212">
        <v>1</v>
      </c>
      <c r="BP21" s="16" t="str">
        <f t="shared" si="15"/>
        <v>drop table db_custscience_interns.col_10_db_venus_sku_dim_null_value_count_table_stats ;</v>
      </c>
      <c r="BQ21" t="s">
        <v>8185</v>
      </c>
    </row>
    <row r="22" spans="1:69">
      <c r="A22" t="s">
        <v>8186</v>
      </c>
      <c r="B22" s="16" t="str">
        <f t="shared" si="0"/>
        <v>gft_wrp_elig_ind    string                                  </v>
      </c>
      <c r="C22" s="20">
        <f t="shared" si="8"/>
        <v>18</v>
      </c>
      <c r="D22" s="20">
        <f t="shared" si="9"/>
        <v>20</v>
      </c>
      <c r="E22" s="20"/>
      <c r="F22" s="20"/>
      <c r="G22" s="16" t="str">
        <f t="shared" si="1"/>
        <v>GFT_WRP_ELIG_IND </v>
      </c>
      <c r="H22" s="16" t="str">
        <f t="shared" si="2"/>
        <v>string                                  </v>
      </c>
      <c r="I22" s="246">
        <v>11</v>
      </c>
      <c r="J22" s="260">
        <f t="shared" si="3"/>
        <v>3</v>
      </c>
      <c r="K22" s="260">
        <f t="shared" si="4"/>
        <v>1</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db_custscience_interns.col_11_db_venus_sku_dim_distinct_values_table_stats (col_id int, distinct_values bigint) Row format delimited Fields terminated by '\t' Lines terminated by '\n'  Stored as textfile ;</v>
      </c>
      <c r="AJ22" t="s">
        <v>8187</v>
      </c>
      <c r="AM22" s="16" t="str">
        <f t="shared" si="11"/>
        <v>insert into table db_custscience_interns.col_11_db_venus_sku_dim_distinct_values_table_stats select '11' as col_id, count (distinct GFT_WRP_ELIG_IND ) as distinct_values</v>
      </c>
      <c r="AN22" t="s">
        <v>8188</v>
      </c>
      <c r="AQ22" s="16" t="str">
        <f t="shared" si="6"/>
        <v>insert into table db_custscience_interns.SUMMARY_of_db_venus_sku_dim_distinct_values_table_stats select col_id, distinct_values from db_custscience_interns.col_11_db_venus_sku_dim_distinct_values_table_stats ;</v>
      </c>
      <c r="AR22" t="s">
        <v>8189</v>
      </c>
      <c r="AT22" s="212" t="s">
        <v>7928</v>
      </c>
      <c r="AU22" s="212">
        <v>19</v>
      </c>
      <c r="AV22" s="212">
        <v>19</v>
      </c>
      <c r="AX22" s="16" t="str">
        <f t="shared" si="7"/>
        <v>drop table db_custscience_interns.col_11_db_venus_sku_dim_distinct_values_table_stats;</v>
      </c>
      <c r="AY22" t="s">
        <v>8190</v>
      </c>
      <c r="BA22" s="16" t="str">
        <f t="shared" si="12"/>
        <v>create table db_custscience_interns.col_11_db_venus_sku_dim_null_value_count_table_stats (col_id int, null_value_count bigint) Row format delimited Fields terminated by '\t' Lines terminated by '\n'  Stored as textfile ;</v>
      </c>
      <c r="BB22" t="s">
        <v>8191</v>
      </c>
      <c r="BE22" s="16" t="str">
        <f t="shared" si="13"/>
        <v xml:space="preserve">insert into table db_custscience_interns.col_11_db_venus_sku_dim_null_value_count_table_stats select '11' as col_id, count (sku_key) as null_value_count where GFT_WRP_ELIG_IND  IS NULL </v>
      </c>
      <c r="BF22" t="s">
        <v>8192</v>
      </c>
      <c r="BI22" s="16" t="str">
        <f t="shared" si="14"/>
        <v>insert into table db_custscience_interns.SUMMARY_of_db_venus_sku_dim_null_value_count_table_stats select col_id, null_value_count from db_custscience_interns.col_11_db_venus_sku_dim_null_value_count_table_stats ;</v>
      </c>
      <c r="BJ22" t="s">
        <v>8193</v>
      </c>
      <c r="BL22" s="212" t="s">
        <v>6149</v>
      </c>
      <c r="BM22" s="212">
        <v>19</v>
      </c>
      <c r="BN22" s="212">
        <v>1</v>
      </c>
      <c r="BP22" s="16" t="str">
        <f t="shared" si="15"/>
        <v>drop table db_custscience_interns.col_11_db_venus_sku_dim_null_value_count_table_stats ;</v>
      </c>
      <c r="BQ22" t="s">
        <v>8194</v>
      </c>
    </row>
    <row r="23" spans="1:69">
      <c r="A23" t="s">
        <v>8195</v>
      </c>
      <c r="B23" s="16" t="str">
        <f t="shared" si="0"/>
        <v>gid_non_mdse_ind    string                                  </v>
      </c>
      <c r="C23" s="20">
        <f t="shared" si="8"/>
        <v>18</v>
      </c>
      <c r="D23" s="20">
        <f t="shared" si="9"/>
        <v>20</v>
      </c>
      <c r="E23" s="20"/>
      <c r="F23" s="20"/>
      <c r="G23" s="16" t="str">
        <f t="shared" si="1"/>
        <v>GID_NON_MDSE_IND </v>
      </c>
      <c r="H23" s="16" t="str">
        <f t="shared" si="2"/>
        <v>string                                  </v>
      </c>
      <c r="I23" s="246">
        <v>12</v>
      </c>
      <c r="J23" s="260">
        <f t="shared" si="3"/>
        <v>3</v>
      </c>
      <c r="K23" s="260">
        <f t="shared" si="4"/>
        <v>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db_custscience_interns.col_12_db_venus_sku_dim_distinct_values_table_stats (col_id int, distinct_values bigint) Row format delimited Fields terminated by '\t' Lines terminated by '\n'  Stored as textfile ;</v>
      </c>
      <c r="AJ23" t="s">
        <v>8196</v>
      </c>
      <c r="AM23" s="16" t="str">
        <f t="shared" si="11"/>
        <v>insert into table db_custscience_interns.col_12_db_venus_sku_dim_distinct_values_table_stats select '12' as col_id, count (distinct GID_NON_MDSE_IND ) as distinct_values</v>
      </c>
      <c r="AN23" t="s">
        <v>8197</v>
      </c>
      <c r="AQ23" s="16" t="str">
        <f t="shared" si="6"/>
        <v>insert into table db_custscience_interns.SUMMARY_of_db_venus_sku_dim_distinct_values_table_stats select col_id, distinct_values from db_custscience_interns.col_12_db_venus_sku_dim_distinct_values_table_stats ;</v>
      </c>
      <c r="AR23" t="s">
        <v>8198</v>
      </c>
      <c r="AT23" s="212" t="s">
        <v>8199</v>
      </c>
      <c r="AU23" s="212">
        <v>20</v>
      </c>
      <c r="AV23" s="212">
        <v>255</v>
      </c>
      <c r="AX23" s="16" t="str">
        <f t="shared" si="7"/>
        <v>drop table db_custscience_interns.col_12_db_venus_sku_dim_distinct_values_table_stats;</v>
      </c>
      <c r="AY23" t="s">
        <v>8200</v>
      </c>
      <c r="BA23" s="16" t="str">
        <f t="shared" si="12"/>
        <v>create table db_custscience_interns.col_12_db_venus_sku_dim_null_value_count_table_stats (col_id int, null_value_count bigint) Row format delimited Fields terminated by '\t' Lines terminated by '\n'  Stored as textfile ;</v>
      </c>
      <c r="BB23" t="s">
        <v>8201</v>
      </c>
      <c r="BE23" s="16" t="str">
        <f t="shared" si="13"/>
        <v xml:space="preserve">insert into table db_custscience_interns.col_12_db_venus_sku_dim_null_value_count_table_stats select '12' as col_id, count (sku_key) as null_value_count where GID_NON_MDSE_IND  IS NULL </v>
      </c>
      <c r="BF23" t="s">
        <v>8202</v>
      </c>
      <c r="BI23" s="16" t="str">
        <f t="shared" si="14"/>
        <v>insert into table db_custscience_interns.SUMMARY_of_db_venus_sku_dim_null_value_count_table_stats select col_id, null_value_count from db_custscience_interns.col_12_db_venus_sku_dim_null_value_count_table_stats ;</v>
      </c>
      <c r="BJ23" t="s">
        <v>8203</v>
      </c>
      <c r="BL23" s="212" t="s">
        <v>6155</v>
      </c>
      <c r="BM23" s="212">
        <v>20</v>
      </c>
      <c r="BN23" s="212">
        <v>1</v>
      </c>
      <c r="BP23" s="16" t="str">
        <f t="shared" si="15"/>
        <v>drop table db_custscience_interns.col_12_db_venus_sku_dim_null_value_count_table_stats ;</v>
      </c>
      <c r="BQ23" t="s">
        <v>8204</v>
      </c>
    </row>
    <row r="24" spans="1:69">
      <c r="A24" t="s">
        <v>8205</v>
      </c>
      <c r="B24" s="16" t="str">
        <f t="shared" si="0"/>
        <v>gid_svc_ind         string                                  </v>
      </c>
      <c r="C24" s="20">
        <f t="shared" si="8"/>
        <v>12</v>
      </c>
      <c r="D24" s="20">
        <f t="shared" si="9"/>
        <v>14</v>
      </c>
      <c r="E24" s="20"/>
      <c r="G24" s="16" t="str">
        <f t="shared" si="1"/>
        <v>GID_SVC_IND</v>
      </c>
      <c r="H24" s="16" t="str">
        <f t="shared" si="2"/>
        <v>      string                                  </v>
      </c>
      <c r="I24" s="246">
        <v>13</v>
      </c>
      <c r="J24" s="260">
        <f t="shared" si="3"/>
        <v>3</v>
      </c>
      <c r="K24" s="260">
        <f t="shared" si="4"/>
        <v>1</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db_custscience_interns.col_13_db_venus_sku_dim_distinct_values_table_stats (col_id int, distinct_values bigint) Row format delimited Fields terminated by '\t' Lines terminated by '\n'  Stored as textfile ;</v>
      </c>
      <c r="AJ24" t="s">
        <v>8206</v>
      </c>
      <c r="AM24" s="16" t="str">
        <f t="shared" si="11"/>
        <v>insert into table db_custscience_interns.col_13_db_venus_sku_dim_distinct_values_table_stats select '13' as col_id, count (distinct GID_SVC_IND) as distinct_values</v>
      </c>
      <c r="AN24" t="s">
        <v>8207</v>
      </c>
      <c r="AQ24" s="16" t="str">
        <f t="shared" si="6"/>
        <v>insert into table db_custscience_interns.SUMMARY_of_db_venus_sku_dim_distinct_values_table_stats select col_id, distinct_values from db_custscience_interns.col_13_db_venus_sku_dim_distinct_values_table_stats ;</v>
      </c>
      <c r="AR24" t="s">
        <v>8208</v>
      </c>
      <c r="AT24" s="212" t="s">
        <v>7946</v>
      </c>
      <c r="AU24" s="212">
        <v>3</v>
      </c>
      <c r="AV24" s="212">
        <v>15</v>
      </c>
      <c r="AX24" s="16" t="str">
        <f t="shared" si="7"/>
        <v>drop table db_custscience_interns.col_13_db_venus_sku_dim_distinct_values_table_stats;</v>
      </c>
      <c r="AY24" t="s">
        <v>8209</v>
      </c>
      <c r="BA24" s="16" t="str">
        <f t="shared" si="12"/>
        <v>create table db_custscience_interns.col_13_db_venus_sku_dim_null_value_count_table_stats (col_id int, null_value_count bigint) Row format delimited Fields terminated by '\t' Lines terminated by '\n'  Stored as textfile ;</v>
      </c>
      <c r="BB24" t="s">
        <v>8210</v>
      </c>
      <c r="BE24" s="16" t="str">
        <f t="shared" si="13"/>
        <v xml:space="preserve">insert into table db_custscience_interns.col_13_db_venus_sku_dim_null_value_count_table_stats select '13' as col_id, count (sku_key) as null_value_count where GID_SVC_IND IS NULL </v>
      </c>
      <c r="BF24" t="s">
        <v>8211</v>
      </c>
      <c r="BI24" s="16" t="str">
        <f t="shared" si="14"/>
        <v>insert into table db_custscience_interns.SUMMARY_of_db_venus_sku_dim_null_value_count_table_stats select col_id, null_value_count from db_custscience_interns.col_13_db_venus_sku_dim_null_value_count_table_stats ;</v>
      </c>
      <c r="BJ24" t="s">
        <v>8212</v>
      </c>
      <c r="BL24" s="212" t="s">
        <v>4697</v>
      </c>
      <c r="BM24" s="212">
        <v>3</v>
      </c>
      <c r="BN24" s="212">
        <v>0</v>
      </c>
      <c r="BP24" s="16" t="str">
        <f t="shared" si="15"/>
        <v>drop table db_custscience_interns.col_13_db_venus_sku_dim_null_value_count_table_stats ;</v>
      </c>
      <c r="BQ24" t="s">
        <v>8213</v>
      </c>
    </row>
    <row r="25" spans="1:69">
      <c r="A25" t="s">
        <v>8214</v>
      </c>
      <c r="B25" s="16" t="str">
        <f t="shared" si="0"/>
        <v>hazd_mtl_ind        string                                  </v>
      </c>
      <c r="C25" s="20">
        <f t="shared" si="8"/>
        <v>14</v>
      </c>
      <c r="D25" s="20">
        <f t="shared" si="9"/>
        <v>16</v>
      </c>
      <c r="E25" s="20"/>
      <c r="G25" s="16" t="str">
        <f t="shared" si="1"/>
        <v>HAZD_MTL_IND </v>
      </c>
      <c r="H25" s="16" t="str">
        <f t="shared" si="2"/>
        <v>    string                                  </v>
      </c>
      <c r="I25" s="246">
        <v>14</v>
      </c>
      <c r="J25" s="260">
        <f t="shared" si="3"/>
        <v>2</v>
      </c>
      <c r="K25" s="260">
        <f t="shared" si="4"/>
        <v>1</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db_custscience_interns.col_14_db_venus_sku_dim_distinct_values_table_stats (col_id int, distinct_values bigint) Row format delimited Fields terminated by '\t' Lines terminated by '\n'  Stored as textfile ;</v>
      </c>
      <c r="AJ25" t="s">
        <v>8215</v>
      </c>
      <c r="AM25" s="16" t="str">
        <f t="shared" si="11"/>
        <v>insert into table db_custscience_interns.col_14_db_venus_sku_dim_distinct_values_table_stats select '14' as col_id, count (distinct HAZD_MTL_IND ) as distinct_values</v>
      </c>
      <c r="AN25" t="s">
        <v>8216</v>
      </c>
      <c r="AQ25" s="16" t="str">
        <f t="shared" si="6"/>
        <v>insert into table db_custscience_interns.SUMMARY_of_db_venus_sku_dim_distinct_values_table_stats select col_id, distinct_values from db_custscience_interns.col_14_db_venus_sku_dim_distinct_values_table_stats ;</v>
      </c>
      <c r="AR25" t="s">
        <v>8217</v>
      </c>
      <c r="AT25" s="212" t="s">
        <v>8218</v>
      </c>
      <c r="AU25" s="212">
        <v>21</v>
      </c>
      <c r="AV25" s="212">
        <v>52</v>
      </c>
      <c r="AX25" s="16" t="str">
        <f t="shared" si="7"/>
        <v>drop table db_custscience_interns.col_14_db_venus_sku_dim_distinct_values_table_stats;</v>
      </c>
      <c r="AY25" t="s">
        <v>8219</v>
      </c>
      <c r="BA25" s="16" t="str">
        <f t="shared" si="12"/>
        <v>create table db_custscience_interns.col_14_db_venus_sku_dim_null_value_count_table_stats (col_id int, null_value_count bigint) Row format delimited Fields terminated by '\t' Lines terminated by '\n'  Stored as textfile ;</v>
      </c>
      <c r="BB25" t="s">
        <v>8220</v>
      </c>
      <c r="BE25" s="16" t="str">
        <f t="shared" si="13"/>
        <v xml:space="preserve">insert into table db_custscience_interns.col_14_db_venus_sku_dim_null_value_count_table_stats select '14' as col_id, count (sku_key) as null_value_count where HAZD_MTL_IND  IS NULL </v>
      </c>
      <c r="BF25" t="s">
        <v>8221</v>
      </c>
      <c r="BI25" s="16" t="str">
        <f t="shared" si="14"/>
        <v>insert into table db_custscience_interns.SUMMARY_of_db_venus_sku_dim_null_value_count_table_stats select col_id, null_value_count from db_custscience_interns.col_14_db_venus_sku_dim_null_value_count_table_stats ;</v>
      </c>
      <c r="BJ25" t="s">
        <v>8222</v>
      </c>
      <c r="BL25" s="212" t="s">
        <v>6174</v>
      </c>
      <c r="BM25" s="212">
        <v>21</v>
      </c>
      <c r="BN25" s="212">
        <v>1</v>
      </c>
      <c r="BP25" s="16" t="str">
        <f t="shared" si="15"/>
        <v>drop table db_custscience_interns.col_14_db_venus_sku_dim_null_value_count_table_stats ;</v>
      </c>
      <c r="BQ25" t="s">
        <v>8223</v>
      </c>
    </row>
    <row r="26" spans="1:69">
      <c r="A26" t="s">
        <v>8224</v>
      </c>
      <c r="B26" s="16" t="str">
        <f t="shared" si="0"/>
        <v>imp_ind             string                                  </v>
      </c>
      <c r="C26" s="20">
        <f t="shared" si="8"/>
        <v>8</v>
      </c>
      <c r="D26" s="20">
        <f t="shared" si="9"/>
        <v>10</v>
      </c>
      <c r="E26" s="20"/>
      <c r="G26" s="16" t="str">
        <f t="shared" si="1"/>
        <v>IMP_IND</v>
      </c>
      <c r="H26" s="16" t="str">
        <f t="shared" si="2"/>
        <v>          string                                  </v>
      </c>
      <c r="I26" s="246">
        <v>15</v>
      </c>
      <c r="J26" s="260">
        <f t="shared" si="3"/>
        <v>3</v>
      </c>
      <c r="K26" s="260">
        <f t="shared" si="4"/>
        <v>1</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db_custscience_interns.col_15_db_venus_sku_dim_distinct_values_table_stats (col_id int, distinct_values bigint) Row format delimited Fields terminated by '\t' Lines terminated by '\n'  Stored as textfile ;</v>
      </c>
      <c r="AJ26" t="s">
        <v>8225</v>
      </c>
      <c r="AM26" s="16" t="str">
        <f t="shared" si="11"/>
        <v>insert into table db_custscience_interns.col_15_db_venus_sku_dim_distinct_values_table_stats select '15' as col_id, count (distinct IMP_IND) as distinct_values</v>
      </c>
      <c r="AN26" t="s">
        <v>8226</v>
      </c>
      <c r="AQ26" s="16" t="str">
        <f t="shared" si="6"/>
        <v>insert into table db_custscience_interns.SUMMARY_of_db_venus_sku_dim_distinct_values_table_stats select col_id, distinct_values from db_custscience_interns.col_15_db_venus_sku_dim_distinct_values_table_stats ;</v>
      </c>
      <c r="AR26" t="s">
        <v>8227</v>
      </c>
      <c r="AT26" s="212" t="s">
        <v>8228</v>
      </c>
      <c r="AU26" s="212">
        <v>22</v>
      </c>
      <c r="AV26" s="212">
        <v>2297</v>
      </c>
      <c r="AX26" s="16" t="str">
        <f t="shared" si="7"/>
        <v>drop table db_custscience_interns.col_15_db_venus_sku_dim_distinct_values_table_stats;</v>
      </c>
      <c r="AY26" t="s">
        <v>8229</v>
      </c>
      <c r="BA26" s="16" t="str">
        <f t="shared" si="12"/>
        <v>create table db_custscience_interns.col_15_db_venus_sku_dim_null_value_count_table_stats (col_id int, null_value_count bigint) Row format delimited Fields terminated by '\t' Lines terminated by '\n'  Stored as textfile ;</v>
      </c>
      <c r="BB26" t="s">
        <v>8230</v>
      </c>
      <c r="BE26" s="16" t="str">
        <f t="shared" si="13"/>
        <v xml:space="preserve">insert into table db_custscience_interns.col_15_db_venus_sku_dim_null_value_count_table_stats select '15' as col_id, count (sku_key) as null_value_count where IMP_IND IS NULL </v>
      </c>
      <c r="BF26" t="s">
        <v>8231</v>
      </c>
      <c r="BI26" s="16" t="str">
        <f t="shared" si="14"/>
        <v>insert into table db_custscience_interns.SUMMARY_of_db_venus_sku_dim_null_value_count_table_stats select col_id, null_value_count from db_custscience_interns.col_15_db_venus_sku_dim_null_value_count_table_stats ;</v>
      </c>
      <c r="BJ26" t="s">
        <v>8232</v>
      </c>
      <c r="BL26" s="212" t="s">
        <v>8233</v>
      </c>
      <c r="BM26" s="212">
        <v>22</v>
      </c>
      <c r="BN26" s="212">
        <v>1</v>
      </c>
      <c r="BP26" s="16" t="str">
        <f t="shared" si="15"/>
        <v>drop table db_custscience_interns.col_15_db_venus_sku_dim_null_value_count_table_stats ;</v>
      </c>
      <c r="BQ26" t="s">
        <v>8234</v>
      </c>
    </row>
    <row r="27" spans="1:69">
      <c r="A27" t="s">
        <v>8235</v>
      </c>
      <c r="B27" s="16" t="str">
        <f t="shared" si="0"/>
        <v>long_sz_desc        string                                  </v>
      </c>
      <c r="C27" s="20">
        <f t="shared" si="8"/>
        <v>14</v>
      </c>
      <c r="D27" s="20">
        <f t="shared" si="9"/>
        <v>16</v>
      </c>
      <c r="E27" s="20"/>
      <c r="G27" s="16" t="str">
        <f t="shared" si="1"/>
        <v>LONG_SZ_DESC </v>
      </c>
      <c r="H27" s="16" t="str">
        <f t="shared" si="2"/>
        <v>    string                                  </v>
      </c>
      <c r="I27" s="246">
        <v>16</v>
      </c>
      <c r="J27" s="260">
        <f t="shared" si="3"/>
        <v>2008</v>
      </c>
      <c r="K27" s="260">
        <f t="shared" si="4"/>
        <v>1</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db_custscience_interns.col_16_db_venus_sku_dim_distinct_values_table_stats (col_id int, distinct_values bigint) Row format delimited Fields terminated by '\t' Lines terminated by '\n'  Stored as textfile ;</v>
      </c>
      <c r="AJ27" t="s">
        <v>8236</v>
      </c>
      <c r="AM27" s="16" t="str">
        <f t="shared" si="11"/>
        <v>insert into table db_custscience_interns.col_16_db_venus_sku_dim_distinct_values_table_stats select '16' as col_id, count (distinct LONG_SZ_DESC ) as distinct_values</v>
      </c>
      <c r="AN27" t="s">
        <v>8237</v>
      </c>
      <c r="AQ27" s="16" t="str">
        <f t="shared" si="6"/>
        <v>insert into table db_custscience_interns.SUMMARY_of_db_venus_sku_dim_distinct_values_table_stats select col_id, distinct_values from db_custscience_interns.col_16_db_venus_sku_dim_distinct_values_table_stats ;</v>
      </c>
      <c r="AR27" t="s">
        <v>8238</v>
      </c>
      <c r="AT27" s="212" t="s">
        <v>8239</v>
      </c>
      <c r="AU27" s="212">
        <v>23</v>
      </c>
      <c r="AV27" s="212">
        <v>1209042</v>
      </c>
      <c r="AX27" s="16" t="str">
        <f t="shared" si="7"/>
        <v>drop table db_custscience_interns.col_16_db_venus_sku_dim_distinct_values_table_stats;</v>
      </c>
      <c r="AY27" t="s">
        <v>8240</v>
      </c>
      <c r="BA27" s="16" t="str">
        <f t="shared" si="12"/>
        <v>create table db_custscience_interns.col_16_db_venus_sku_dim_null_value_count_table_stats (col_id int, null_value_count bigint) Row format delimited Fields terminated by '\t' Lines terminated by '\n'  Stored as textfile ;</v>
      </c>
      <c r="BB27" t="s">
        <v>8241</v>
      </c>
      <c r="BE27" s="16" t="str">
        <f t="shared" si="13"/>
        <v xml:space="preserve">insert into table db_custscience_interns.col_16_db_venus_sku_dim_null_value_count_table_stats select '16' as col_id, count (sku_key) as null_value_count where LONG_SZ_DESC  IS NULL </v>
      </c>
      <c r="BF27" t="s">
        <v>8242</v>
      </c>
      <c r="BI27" s="16" t="str">
        <f t="shared" si="14"/>
        <v>insert into table db_custscience_interns.SUMMARY_of_db_venus_sku_dim_null_value_count_table_stats select col_id, null_value_count from db_custscience_interns.col_16_db_venus_sku_dim_null_value_count_table_stats ;</v>
      </c>
      <c r="BJ27" t="s">
        <v>8243</v>
      </c>
      <c r="BL27" s="212" t="s">
        <v>8244</v>
      </c>
      <c r="BM27" s="212">
        <v>23</v>
      </c>
      <c r="BN27" s="212">
        <v>1</v>
      </c>
      <c r="BP27" s="16" t="str">
        <f t="shared" si="15"/>
        <v>drop table db_custscience_interns.col_16_db_venus_sku_dim_null_value_count_table_stats ;</v>
      </c>
      <c r="BQ27" t="s">
        <v>8245</v>
      </c>
    </row>
    <row r="28" spans="1:69">
      <c r="A28" t="s">
        <v>8246</v>
      </c>
      <c r="B28" s="16" t="str">
        <f t="shared" si="0"/>
        <v>ltst_md_dt          string                                  </v>
      </c>
      <c r="C28" s="20">
        <f t="shared" si="8"/>
        <v>12</v>
      </c>
      <c r="D28" s="20">
        <f t="shared" si="9"/>
        <v>14</v>
      </c>
      <c r="E28" s="20"/>
      <c r="G28" s="16" t="str">
        <f t="shared" si="1"/>
        <v>LTST_MD_DT </v>
      </c>
      <c r="H28" s="16" t="str">
        <f t="shared" si="2"/>
        <v>      string                                  </v>
      </c>
      <c r="I28" s="246">
        <v>17</v>
      </c>
      <c r="J28" s="260">
        <f t="shared" si="3"/>
        <v>3831</v>
      </c>
      <c r="K28" s="260">
        <f t="shared" si="4"/>
        <v>1365515</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db_custscience_interns.col_17_db_venus_sku_dim_distinct_values_table_stats (col_id int, distinct_values bigint) Row format delimited Fields terminated by '\t' Lines terminated by '\n'  Stored as textfile ;</v>
      </c>
      <c r="AJ28" t="s">
        <v>8247</v>
      </c>
      <c r="AM28" s="16" t="str">
        <f t="shared" si="11"/>
        <v>insert into table db_custscience_interns.col_17_db_venus_sku_dim_distinct_values_table_stats select '17' as col_id, count (distinct LTST_MD_DT ) as distinct_values</v>
      </c>
      <c r="AN28" t="s">
        <v>8248</v>
      </c>
      <c r="AQ28" s="16" t="str">
        <f t="shared" si="6"/>
        <v>insert into table db_custscience_interns.SUMMARY_of_db_venus_sku_dim_distinct_values_table_stats select col_id, distinct_values from db_custscience_interns.col_17_db_venus_sku_dim_distinct_values_table_stats ;</v>
      </c>
      <c r="AR28" t="s">
        <v>8249</v>
      </c>
      <c r="AT28" s="212" t="s">
        <v>8250</v>
      </c>
      <c r="AU28" s="212">
        <v>24</v>
      </c>
      <c r="AV28" s="212">
        <v>145074</v>
      </c>
      <c r="AX28" s="16" t="str">
        <f t="shared" si="7"/>
        <v>drop table db_custscience_interns.col_17_db_venus_sku_dim_distinct_values_table_stats;</v>
      </c>
      <c r="AY28" t="s">
        <v>8251</v>
      </c>
      <c r="BA28" s="16" t="str">
        <f t="shared" si="12"/>
        <v>create table db_custscience_interns.col_17_db_venus_sku_dim_null_value_count_table_stats (col_id int, null_value_count bigint) Row format delimited Fields terminated by '\t' Lines terminated by '\n'  Stored as textfile ;</v>
      </c>
      <c r="BB28" t="s">
        <v>8252</v>
      </c>
      <c r="BE28" s="16" t="str">
        <f t="shared" si="13"/>
        <v xml:space="preserve">insert into table db_custscience_interns.col_17_db_venus_sku_dim_null_value_count_table_stats select '17' as col_id, count (sku_key) as null_value_count where LTST_MD_DT  IS NULL </v>
      </c>
      <c r="BF28" t="s">
        <v>8253</v>
      </c>
      <c r="BI28" s="16" t="str">
        <f t="shared" si="14"/>
        <v>insert into table db_custscience_interns.SUMMARY_of_db_venus_sku_dim_null_value_count_table_stats select col_id, null_value_count from db_custscience_interns.col_17_db_venus_sku_dim_null_value_count_table_stats ;</v>
      </c>
      <c r="BJ28" t="s">
        <v>8254</v>
      </c>
      <c r="BL28" s="212" t="s">
        <v>8255</v>
      </c>
      <c r="BM28" s="212">
        <v>24</v>
      </c>
      <c r="BN28" s="212">
        <v>1</v>
      </c>
      <c r="BP28" s="16" t="str">
        <f t="shared" si="15"/>
        <v>drop table db_custscience_interns.col_17_db_venus_sku_dim_null_value_count_table_stats ;</v>
      </c>
      <c r="BQ28" t="s">
        <v>8256</v>
      </c>
    </row>
    <row r="29" spans="1:69">
      <c r="A29" t="s">
        <v>8257</v>
      </c>
      <c r="B29" s="16" t="str">
        <f t="shared" si="0"/>
        <v>mdse_cls_desc       string                                  </v>
      </c>
      <c r="C29" s="20">
        <f t="shared" si="8"/>
        <v>14</v>
      </c>
      <c r="D29" s="20">
        <f t="shared" si="9"/>
        <v>16</v>
      </c>
      <c r="E29" s="20"/>
      <c r="G29" s="16" t="str">
        <f t="shared" si="1"/>
        <v>MDSE_CLS_DESC</v>
      </c>
      <c r="H29" s="16" t="str">
        <f t="shared" si="2"/>
        <v>    string                                  </v>
      </c>
      <c r="I29" s="246">
        <v>18</v>
      </c>
      <c r="J29" s="260">
        <f t="shared" si="3"/>
        <v>839</v>
      </c>
      <c r="K29" s="260">
        <f t="shared" si="4"/>
        <v>1</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db_custscience_interns.col_18_db_venus_sku_dim_distinct_values_table_stats (col_id int, distinct_values bigint) Row format delimited Fields terminated by '\t' Lines terminated by '\n'  Stored as textfile ;</v>
      </c>
      <c r="AJ29" t="s">
        <v>8258</v>
      </c>
      <c r="AM29" s="16" t="str">
        <f t="shared" si="11"/>
        <v>insert into table db_custscience_interns.col_18_db_venus_sku_dim_distinct_values_table_stats select '18' as col_id, count (distinct MDSE_CLS_DESC) as distinct_values</v>
      </c>
      <c r="AN29" t="s">
        <v>8259</v>
      </c>
      <c r="AQ29" s="16" t="str">
        <f t="shared" si="6"/>
        <v>insert into table db_custscience_interns.SUMMARY_of_db_venus_sku_dim_distinct_values_table_stats select col_id, distinct_values from db_custscience_interns.col_18_db_venus_sku_dim_distinct_values_table_stats ;</v>
      </c>
      <c r="AR29" t="s">
        <v>8260</v>
      </c>
      <c r="AT29" s="212" t="s">
        <v>8261</v>
      </c>
      <c r="AU29" s="212">
        <v>25</v>
      </c>
      <c r="AV29" s="212">
        <v>247767</v>
      </c>
      <c r="AX29" s="16" t="str">
        <f t="shared" si="7"/>
        <v>drop table db_custscience_interns.col_18_db_venus_sku_dim_distinct_values_table_stats;</v>
      </c>
      <c r="AY29" t="s">
        <v>8262</v>
      </c>
      <c r="BA29" s="16" t="str">
        <f t="shared" si="12"/>
        <v>create table db_custscience_interns.col_18_db_venus_sku_dim_null_value_count_table_stats (col_id int, null_value_count bigint) Row format delimited Fields terminated by '\t' Lines terminated by '\n'  Stored as textfile ;</v>
      </c>
      <c r="BB29" t="s">
        <v>8263</v>
      </c>
      <c r="BE29" s="16" t="str">
        <f t="shared" si="13"/>
        <v xml:space="preserve">insert into table db_custscience_interns.col_18_db_venus_sku_dim_null_value_count_table_stats select '18' as col_id, count (sku_key) as null_value_count where MDSE_CLS_DESC IS NULL </v>
      </c>
      <c r="BF29" t="s">
        <v>8264</v>
      </c>
      <c r="BI29" s="16" t="str">
        <f t="shared" si="14"/>
        <v>insert into table db_custscience_interns.SUMMARY_of_db_venus_sku_dim_null_value_count_table_stats select col_id, null_value_count from db_custscience_interns.col_18_db_venus_sku_dim_null_value_count_table_stats ;</v>
      </c>
      <c r="BJ29" t="s">
        <v>8265</v>
      </c>
      <c r="BL29" s="212" t="s">
        <v>8266</v>
      </c>
      <c r="BM29" s="212">
        <v>25</v>
      </c>
      <c r="BN29" s="212">
        <v>2043</v>
      </c>
      <c r="BP29" s="16" t="str">
        <f t="shared" si="15"/>
        <v>drop table db_custscience_interns.col_18_db_venus_sku_dim_null_value_count_table_stats ;</v>
      </c>
      <c r="BQ29" t="s">
        <v>8267</v>
      </c>
    </row>
    <row r="30" spans="1:69">
      <c r="A30" t="s">
        <v>8268</v>
      </c>
      <c r="B30" s="16" t="str">
        <f t="shared" si="0"/>
        <v>mdse_co_desc        string                                  </v>
      </c>
      <c r="C30" s="20">
        <f t="shared" si="8"/>
        <v>14</v>
      </c>
      <c r="D30" s="20">
        <f t="shared" si="9"/>
        <v>16</v>
      </c>
      <c r="E30" s="20"/>
      <c r="G30" s="16" t="str">
        <f t="shared" si="1"/>
        <v>MDSE_CO_DESC </v>
      </c>
      <c r="H30" s="16" t="str">
        <f t="shared" si="2"/>
        <v>    string                                  </v>
      </c>
      <c r="I30" s="246">
        <v>19</v>
      </c>
      <c r="J30" s="260">
        <f t="shared" si="3"/>
        <v>19</v>
      </c>
      <c r="K30" s="260">
        <f t="shared" si="4"/>
        <v>1</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db_custscience_interns.col_19_db_venus_sku_dim_distinct_values_table_stats (col_id int, distinct_values bigint) Row format delimited Fields terminated by '\t' Lines terminated by '\n'  Stored as textfile ;</v>
      </c>
      <c r="AJ30" t="s">
        <v>8269</v>
      </c>
      <c r="AM30" s="16" t="str">
        <f t="shared" si="11"/>
        <v>insert into table db_custscience_interns.col_19_db_venus_sku_dim_distinct_values_table_stats select '19' as col_id, count (distinct MDSE_CO_DESC ) as distinct_values</v>
      </c>
      <c r="AN30" t="s">
        <v>8270</v>
      </c>
      <c r="AQ30" s="16" t="str">
        <f t="shared" si="6"/>
        <v>insert into table db_custscience_interns.SUMMARY_of_db_venus_sku_dim_distinct_values_table_stats select col_id, distinct_values from db_custscience_interns.col_19_db_venus_sku_dim_distinct_values_table_stats ;</v>
      </c>
      <c r="AR30" t="s">
        <v>8271</v>
      </c>
      <c r="AT30" s="212" t="s">
        <v>8272</v>
      </c>
      <c r="AU30" s="212">
        <v>26</v>
      </c>
      <c r="AV30" s="212">
        <v>13</v>
      </c>
      <c r="AX30" s="16" t="str">
        <f t="shared" si="7"/>
        <v>drop table db_custscience_interns.col_19_db_venus_sku_dim_distinct_values_table_stats;</v>
      </c>
      <c r="AY30" t="s">
        <v>8273</v>
      </c>
      <c r="BA30" s="16" t="str">
        <f t="shared" si="12"/>
        <v>create table db_custscience_interns.col_19_db_venus_sku_dim_null_value_count_table_stats (col_id int, null_value_count bigint) Row format delimited Fields terminated by '\t' Lines terminated by '\n'  Stored as textfile ;</v>
      </c>
      <c r="BB30" t="s">
        <v>8274</v>
      </c>
      <c r="BE30" s="16" t="str">
        <f t="shared" si="13"/>
        <v xml:space="preserve">insert into table db_custscience_interns.col_19_db_venus_sku_dim_null_value_count_table_stats select '19' as col_id, count (sku_key) as null_value_count where MDSE_CO_DESC  IS NULL </v>
      </c>
      <c r="BF30" t="s">
        <v>8275</v>
      </c>
      <c r="BI30" s="16" t="str">
        <f t="shared" si="14"/>
        <v>insert into table db_custscience_interns.SUMMARY_of_db_venus_sku_dim_null_value_count_table_stats select col_id, null_value_count from db_custscience_interns.col_19_db_venus_sku_dim_null_value_count_table_stats ;</v>
      </c>
      <c r="BJ30" t="s">
        <v>8276</v>
      </c>
      <c r="BL30" s="212" t="s">
        <v>8277</v>
      </c>
      <c r="BM30" s="212">
        <v>26</v>
      </c>
      <c r="BN30" s="212">
        <v>1</v>
      </c>
      <c r="BP30" s="16" t="str">
        <f t="shared" si="15"/>
        <v>drop table db_custscience_interns.col_19_db_venus_sku_dim_null_value_count_table_stats ;</v>
      </c>
      <c r="BQ30" t="s">
        <v>8278</v>
      </c>
    </row>
    <row r="31" spans="1:69">
      <c r="A31" t="s">
        <v>8279</v>
      </c>
      <c r="B31" s="16" t="str">
        <f t="shared" si="0"/>
        <v>mdse_dept_desc      string                                  </v>
      </c>
      <c r="C31" s="20">
        <f t="shared" si="8"/>
        <v>16</v>
      </c>
      <c r="D31" s="20">
        <f t="shared" si="9"/>
        <v>18</v>
      </c>
      <c r="E31" s="20"/>
      <c r="G31" s="16" t="str">
        <f t="shared" si="1"/>
        <v>MDSE_DEPT_DESC </v>
      </c>
      <c r="H31" s="16" t="str">
        <f t="shared" si="2"/>
        <v>  string                                  </v>
      </c>
      <c r="I31" s="246">
        <v>20</v>
      </c>
      <c r="J31" s="260">
        <f t="shared" si="3"/>
        <v>255</v>
      </c>
      <c r="K31" s="260">
        <f t="shared" si="4"/>
        <v>1</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db_custscience_interns.col_20_db_venus_sku_dim_distinct_values_table_stats (col_id int, distinct_values bigint) Row format delimited Fields terminated by '\t' Lines terminated by '\n'  Stored as textfile ;</v>
      </c>
      <c r="AJ31" t="s">
        <v>8280</v>
      </c>
      <c r="AM31" s="16" t="str">
        <f t="shared" si="11"/>
        <v>insert into table db_custscience_interns.col_20_db_venus_sku_dim_distinct_values_table_stats select '20' as col_id, count (distinct MDSE_DEPT_DESC ) as distinct_values</v>
      </c>
      <c r="AN31" t="s">
        <v>8281</v>
      </c>
      <c r="AQ31" s="16" t="str">
        <f t="shared" si="6"/>
        <v>insert into table db_custscience_interns.SUMMARY_of_db_venus_sku_dim_distinct_values_table_stats select col_id, distinct_values from db_custscience_interns.col_20_db_venus_sku_dim_distinct_values_table_stats ;</v>
      </c>
      <c r="AR31" t="s">
        <v>8282</v>
      </c>
      <c r="AT31" s="212" t="s">
        <v>8283</v>
      </c>
      <c r="AU31" s="212">
        <v>27</v>
      </c>
      <c r="AV31" s="212">
        <v>3153</v>
      </c>
      <c r="AX31" s="16" t="str">
        <f t="shared" si="7"/>
        <v>drop table db_custscience_interns.col_20_db_venus_sku_dim_distinct_values_table_stats;</v>
      </c>
      <c r="AY31" t="s">
        <v>8284</v>
      </c>
      <c r="BA31" s="16" t="str">
        <f t="shared" si="12"/>
        <v>create table db_custscience_interns.col_20_db_venus_sku_dim_null_value_count_table_stats (col_id int, null_value_count bigint) Row format delimited Fields terminated by '\t' Lines terminated by '\n'  Stored as textfile ;</v>
      </c>
      <c r="BB31" t="s">
        <v>8285</v>
      </c>
      <c r="BE31" s="16" t="str">
        <f t="shared" si="13"/>
        <v xml:space="preserve">insert into table db_custscience_interns.col_20_db_venus_sku_dim_null_value_count_table_stats select '20' as col_id, count (sku_key) as null_value_count where MDSE_DEPT_DESC  IS NULL </v>
      </c>
      <c r="BF31" t="s">
        <v>8286</v>
      </c>
      <c r="BI31" s="16" t="str">
        <f t="shared" si="14"/>
        <v>insert into table db_custscience_interns.SUMMARY_of_db_venus_sku_dim_null_value_count_table_stats select col_id, null_value_count from db_custscience_interns.col_20_db_venus_sku_dim_null_value_count_table_stats ;</v>
      </c>
      <c r="BJ31" t="s">
        <v>8287</v>
      </c>
      <c r="BL31" s="212" t="s">
        <v>8288</v>
      </c>
      <c r="BM31" s="212">
        <v>27</v>
      </c>
      <c r="BN31" s="212">
        <v>1</v>
      </c>
      <c r="BP31" s="16" t="str">
        <f t="shared" si="15"/>
        <v>drop table db_custscience_interns.col_20_db_venus_sku_dim_null_value_count_table_stats ;</v>
      </c>
      <c r="BQ31" t="s">
        <v>8289</v>
      </c>
    </row>
    <row r="32" spans="1:69">
      <c r="A32" t="s">
        <v>8290</v>
      </c>
      <c r="B32" s="16" t="str">
        <f t="shared" si="0"/>
        <v>mdse_div_desc       string                                  </v>
      </c>
      <c r="C32" s="20">
        <f t="shared" si="8"/>
        <v>14</v>
      </c>
      <c r="D32" s="20">
        <f t="shared" si="9"/>
        <v>16</v>
      </c>
      <c r="E32" s="20"/>
      <c r="G32" s="16" t="str">
        <f t="shared" si="1"/>
        <v>MDSE_DIV_DESC</v>
      </c>
      <c r="H32" s="16" t="str">
        <f t="shared" si="2"/>
        <v>    string                                  </v>
      </c>
      <c r="I32" s="246">
        <v>21</v>
      </c>
      <c r="J32" s="260">
        <f t="shared" si="3"/>
        <v>52</v>
      </c>
      <c r="K32" s="260">
        <f t="shared" si="4"/>
        <v>1</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db_custscience_interns.col_21_db_venus_sku_dim_distinct_values_table_stats (col_id int, distinct_values bigint) Row format delimited Fields terminated by '\t' Lines terminated by '\n'  Stored as textfile ;</v>
      </c>
      <c r="AJ32" t="s">
        <v>8291</v>
      </c>
      <c r="AM32" s="16" t="str">
        <f t="shared" si="11"/>
        <v>insert into table db_custscience_interns.col_21_db_venus_sku_dim_distinct_values_table_stats select '21' as col_id, count (distinct MDSE_DIV_DESC) as distinct_values</v>
      </c>
      <c r="AN32" t="s">
        <v>8292</v>
      </c>
      <c r="AQ32" s="16" t="str">
        <f t="shared" si="6"/>
        <v>insert into table db_custscience_interns.SUMMARY_of_db_venus_sku_dim_distinct_values_table_stats select col_id, distinct_values from db_custscience_interns.col_21_db_venus_sku_dim_distinct_values_table_stats ;</v>
      </c>
      <c r="AR32" t="s">
        <v>8293</v>
      </c>
      <c r="AT32" s="212" t="s">
        <v>8294</v>
      </c>
      <c r="AU32" s="212">
        <v>28</v>
      </c>
      <c r="AV32" s="212">
        <v>11</v>
      </c>
      <c r="AX32" s="16" t="str">
        <f t="shared" si="7"/>
        <v>drop table db_custscience_interns.col_21_db_venus_sku_dim_distinct_values_table_stats;</v>
      </c>
      <c r="AY32" t="s">
        <v>8295</v>
      </c>
      <c r="BA32" s="16" t="str">
        <f t="shared" si="12"/>
        <v>create table db_custscience_interns.col_21_db_venus_sku_dim_null_value_count_table_stats (col_id int, null_value_count bigint) Row format delimited Fields terminated by '\t' Lines terminated by '\n'  Stored as textfile ;</v>
      </c>
      <c r="BB32" t="s">
        <v>8296</v>
      </c>
      <c r="BE32" s="16" t="str">
        <f t="shared" si="13"/>
        <v xml:space="preserve">insert into table db_custscience_interns.col_21_db_venus_sku_dim_null_value_count_table_stats select '21' as col_id, count (sku_key) as null_value_count where MDSE_DIV_DESC IS NULL </v>
      </c>
      <c r="BF32" t="s">
        <v>8297</v>
      </c>
      <c r="BI32" s="16" t="str">
        <f t="shared" si="14"/>
        <v>insert into table db_custscience_interns.SUMMARY_of_db_venus_sku_dim_null_value_count_table_stats select col_id, null_value_count from db_custscience_interns.col_21_db_venus_sku_dim_null_value_count_table_stats ;</v>
      </c>
      <c r="BJ32" t="s">
        <v>8298</v>
      </c>
      <c r="BL32" s="212" t="s">
        <v>8299</v>
      </c>
      <c r="BM32" s="212">
        <v>28</v>
      </c>
      <c r="BN32" s="212">
        <v>1</v>
      </c>
      <c r="BP32" s="16" t="str">
        <f t="shared" si="15"/>
        <v>drop table db_custscience_interns.col_21_db_venus_sku_dim_null_value_count_table_stats ;</v>
      </c>
      <c r="BQ32" t="s">
        <v>8300</v>
      </c>
    </row>
    <row r="33" spans="1:69">
      <c r="A33" t="s">
        <v>8301</v>
      </c>
      <c r="B33" s="16" t="str">
        <f t="shared" si="0"/>
        <v>mdse_scls_desc      string                                  </v>
      </c>
      <c r="C33" s="20">
        <f t="shared" si="8"/>
        <v>16</v>
      </c>
      <c r="D33" s="20">
        <f t="shared" si="9"/>
        <v>18</v>
      </c>
      <c r="E33" s="20"/>
      <c r="G33" s="16" t="str">
        <f t="shared" si="1"/>
        <v>MDSE_SCLS_DESC </v>
      </c>
      <c r="H33" s="16" t="str">
        <f t="shared" si="2"/>
        <v>  string                                  </v>
      </c>
      <c r="I33" s="246">
        <v>22</v>
      </c>
      <c r="J33" s="260">
        <f t="shared" si="3"/>
        <v>2297</v>
      </c>
      <c r="K33" s="260">
        <f t="shared" si="4"/>
        <v>1</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db_custscience_interns.col_22_db_venus_sku_dim_distinct_values_table_stats (col_id int, distinct_values bigint) Row format delimited Fields terminated by '\t' Lines terminated by '\n'  Stored as textfile ;</v>
      </c>
      <c r="AJ33" t="s">
        <v>8302</v>
      </c>
      <c r="AM33" s="16" t="str">
        <f t="shared" si="11"/>
        <v>insert into table db_custscience_interns.col_22_db_venus_sku_dim_distinct_values_table_stats select '22' as col_id, count (distinct MDSE_SCLS_DESC ) as distinct_values</v>
      </c>
      <c r="AN33" t="s">
        <v>8303</v>
      </c>
      <c r="AQ33" s="16" t="str">
        <f t="shared" si="6"/>
        <v>insert into table db_custscience_interns.SUMMARY_of_db_venus_sku_dim_distinct_values_table_stats select col_id, distinct_values from db_custscience_interns.col_22_db_venus_sku_dim_distinct_values_table_stats ;</v>
      </c>
      <c r="AR33" t="s">
        <v>8304</v>
      </c>
      <c r="AT33" s="212" t="s">
        <v>8305</v>
      </c>
      <c r="AU33" s="212">
        <v>29</v>
      </c>
      <c r="AV33" s="212">
        <v>10</v>
      </c>
      <c r="AX33" s="16" t="str">
        <f t="shared" si="7"/>
        <v>drop table db_custscience_interns.col_22_db_venus_sku_dim_distinct_values_table_stats;</v>
      </c>
      <c r="AY33" t="s">
        <v>8306</v>
      </c>
      <c r="BA33" s="16" t="str">
        <f t="shared" si="12"/>
        <v>create table db_custscience_interns.col_22_db_venus_sku_dim_null_value_count_table_stats (col_id int, null_value_count bigint) Row format delimited Fields terminated by '\t' Lines terminated by '\n'  Stored as textfile ;</v>
      </c>
      <c r="BB33" t="s">
        <v>8307</v>
      </c>
      <c r="BE33" s="16" t="str">
        <f t="shared" si="13"/>
        <v xml:space="preserve">insert into table db_custscience_interns.col_22_db_venus_sku_dim_null_value_count_table_stats select '22' as col_id, count (sku_key) as null_value_count where MDSE_SCLS_DESC  IS NULL </v>
      </c>
      <c r="BF33" t="s">
        <v>8308</v>
      </c>
      <c r="BI33" s="16" t="str">
        <f t="shared" si="14"/>
        <v>insert into table db_custscience_interns.SUMMARY_of_db_venus_sku_dim_null_value_count_table_stats select col_id, null_value_count from db_custscience_interns.col_22_db_venus_sku_dim_null_value_count_table_stats ;</v>
      </c>
      <c r="BJ33" t="s">
        <v>8309</v>
      </c>
      <c r="BL33" s="212" t="s">
        <v>8310</v>
      </c>
      <c r="BM33" s="212">
        <v>29</v>
      </c>
      <c r="BN33" s="212">
        <v>1</v>
      </c>
      <c r="BP33" s="16" t="str">
        <f t="shared" si="15"/>
        <v>drop table db_custscience_interns.col_22_db_venus_sku_dim_null_value_count_table_stats ;</v>
      </c>
      <c r="BQ33" t="s">
        <v>8311</v>
      </c>
    </row>
    <row r="34" spans="1:69">
      <c r="A34" t="s">
        <v>8312</v>
      </c>
      <c r="B34" s="16" t="str">
        <f t="shared" si="0"/>
        <v>mdse_sku_key        int                                     </v>
      </c>
      <c r="C34" s="20">
        <f t="shared" si="8"/>
        <v>14</v>
      </c>
      <c r="D34" s="20">
        <f t="shared" si="9"/>
        <v>16</v>
      </c>
      <c r="E34" s="20"/>
      <c r="G34" s="16" t="str">
        <f t="shared" si="1"/>
        <v>MDSE_SKU_KEY </v>
      </c>
      <c r="H34" s="16" t="str">
        <f t="shared" si="2"/>
        <v>    int                                     </v>
      </c>
      <c r="I34" s="246">
        <v>23</v>
      </c>
      <c r="J34" s="260">
        <f t="shared" si="3"/>
        <v>1209042</v>
      </c>
      <c r="K34" s="260">
        <f t="shared" si="4"/>
        <v>1</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db_custscience_interns.col_23_db_venus_sku_dim_distinct_values_table_stats (col_id int, distinct_values bigint) Row format delimited Fields terminated by '\t' Lines terminated by '\n'  Stored as textfile ;</v>
      </c>
      <c r="AJ34" t="s">
        <v>8313</v>
      </c>
      <c r="AM34" s="16" t="str">
        <f t="shared" si="11"/>
        <v>insert into table db_custscience_interns.col_23_db_venus_sku_dim_distinct_values_table_stats select '23' as col_id, count (distinct MDSE_SKU_KEY ) as distinct_values</v>
      </c>
      <c r="AN34" t="s">
        <v>8314</v>
      </c>
      <c r="AQ34" s="16" t="str">
        <f t="shared" si="6"/>
        <v>insert into table db_custscience_interns.SUMMARY_of_db_venus_sku_dim_distinct_values_table_stats select col_id, distinct_values from db_custscience_interns.col_23_db_venus_sku_dim_distinct_values_table_stats ;</v>
      </c>
      <c r="AR34" t="s">
        <v>8315</v>
      </c>
      <c r="AT34" s="212" t="s">
        <v>8316</v>
      </c>
      <c r="AU34" s="212">
        <v>30</v>
      </c>
      <c r="AV34" s="212">
        <v>577</v>
      </c>
      <c r="AX34" s="16" t="str">
        <f t="shared" si="7"/>
        <v>drop table db_custscience_interns.col_23_db_venus_sku_dim_distinct_values_table_stats;</v>
      </c>
      <c r="AY34" t="s">
        <v>8317</v>
      </c>
      <c r="BA34" s="16" t="str">
        <f t="shared" si="12"/>
        <v>create table db_custscience_interns.col_23_db_venus_sku_dim_null_value_count_table_stats (col_id int, null_value_count bigint) Row format delimited Fields terminated by '\t' Lines terminated by '\n'  Stored as textfile ;</v>
      </c>
      <c r="BB34" t="s">
        <v>8318</v>
      </c>
      <c r="BE34" s="16" t="str">
        <f t="shared" si="13"/>
        <v xml:space="preserve">insert into table db_custscience_interns.col_23_db_venus_sku_dim_null_value_count_table_stats select '23' as col_id, count (sku_key) as null_value_count where MDSE_SKU_KEY  IS NULL </v>
      </c>
      <c r="BF34" t="s">
        <v>8319</v>
      </c>
      <c r="BI34" s="16" t="str">
        <f t="shared" si="14"/>
        <v>insert into table db_custscience_interns.SUMMARY_of_db_venus_sku_dim_null_value_count_table_stats select col_id, null_value_count from db_custscience_interns.col_23_db_venus_sku_dim_null_value_count_table_stats ;</v>
      </c>
      <c r="BJ34" t="s">
        <v>8320</v>
      </c>
      <c r="BL34" s="212" t="s">
        <v>5903</v>
      </c>
      <c r="BM34" s="212">
        <v>30</v>
      </c>
      <c r="BN34" s="212">
        <v>1</v>
      </c>
      <c r="BP34" s="16" t="str">
        <f t="shared" si="15"/>
        <v>drop table db_custscience_interns.col_23_db_venus_sku_dim_null_value_count_table_stats ;</v>
      </c>
      <c r="BQ34" t="s">
        <v>8321</v>
      </c>
    </row>
    <row r="35" spans="1:69">
      <c r="A35" t="s">
        <v>8322</v>
      </c>
      <c r="B35" s="16" t="str">
        <f t="shared" si="0"/>
        <v>mdse_prd_key        int                                     </v>
      </c>
      <c r="C35" s="20">
        <f t="shared" si="8"/>
        <v>14</v>
      </c>
      <c r="D35" s="20">
        <f t="shared" si="9"/>
        <v>16</v>
      </c>
      <c r="E35" s="20"/>
      <c r="G35" s="16" t="str">
        <f t="shared" si="1"/>
        <v>MDSE_PRD_KEY </v>
      </c>
      <c r="H35" s="16" t="str">
        <f t="shared" si="2"/>
        <v>    int                                     </v>
      </c>
      <c r="I35" s="246">
        <v>24</v>
      </c>
      <c r="J35" s="260">
        <f t="shared" si="3"/>
        <v>145074</v>
      </c>
      <c r="K35" s="260">
        <f t="shared" si="4"/>
        <v>1</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db_custscience_interns.col_24_db_venus_sku_dim_distinct_values_table_stats (col_id int, distinct_values bigint) Row format delimited Fields terminated by '\t' Lines terminated by '\n'  Stored as textfile ;</v>
      </c>
      <c r="AJ35" t="s">
        <v>8323</v>
      </c>
      <c r="AM35" s="16" t="str">
        <f t="shared" si="11"/>
        <v>insert into table db_custscience_interns.col_24_db_venus_sku_dim_distinct_values_table_stats select '24' as col_id, count (distinct MDSE_PRD_KEY ) as distinct_values</v>
      </c>
      <c r="AN35" t="s">
        <v>8324</v>
      </c>
      <c r="AQ35" s="16" t="str">
        <f t="shared" si="6"/>
        <v>insert into table db_custscience_interns.SUMMARY_of_db_venus_sku_dim_distinct_values_table_stats select col_id, distinct_values from db_custscience_interns.col_24_db_venus_sku_dim_distinct_values_table_stats ;</v>
      </c>
      <c r="AR35" t="s">
        <v>8325</v>
      </c>
      <c r="AT35" s="212" t="s">
        <v>5511</v>
      </c>
      <c r="AU35" s="212">
        <v>4</v>
      </c>
      <c r="AV35" s="212">
        <v>7</v>
      </c>
      <c r="AX35" s="16" t="str">
        <f t="shared" si="7"/>
        <v>drop table db_custscience_interns.col_24_db_venus_sku_dim_distinct_values_table_stats;</v>
      </c>
      <c r="AY35" t="s">
        <v>8326</v>
      </c>
      <c r="BA35" s="16" t="str">
        <f t="shared" si="12"/>
        <v>create table db_custscience_interns.col_24_db_venus_sku_dim_null_value_count_table_stats (col_id int, null_value_count bigint) Row format delimited Fields terminated by '\t' Lines terminated by '\n'  Stored as textfile ;</v>
      </c>
      <c r="BB35" t="s">
        <v>8327</v>
      </c>
      <c r="BE35" s="16" t="str">
        <f t="shared" si="13"/>
        <v xml:space="preserve">insert into table db_custscience_interns.col_24_db_venus_sku_dim_null_value_count_table_stats select '24' as col_id, count (sku_key) as null_value_count where MDSE_PRD_KEY  IS NULL </v>
      </c>
      <c r="BF35" t="s">
        <v>8328</v>
      </c>
      <c r="BI35" s="16" t="str">
        <f t="shared" si="14"/>
        <v>insert into table db_custscience_interns.SUMMARY_of_db_venus_sku_dim_null_value_count_table_stats select col_id, null_value_count from db_custscience_interns.col_24_db_venus_sku_dim_null_value_count_table_stats ;</v>
      </c>
      <c r="BJ35" t="s">
        <v>8329</v>
      </c>
      <c r="BL35" s="212" t="s">
        <v>8330</v>
      </c>
      <c r="BM35" s="212">
        <v>4</v>
      </c>
      <c r="BN35" s="212">
        <v>1</v>
      </c>
      <c r="BP35" s="16" t="str">
        <f t="shared" si="15"/>
        <v>drop table db_custscience_interns.col_24_db_venus_sku_dim_null_value_count_table_stats ;</v>
      </c>
      <c r="BQ35" t="s">
        <v>8331</v>
      </c>
    </row>
    <row r="36" spans="1:69">
      <c r="A36" t="s">
        <v>8332</v>
      </c>
      <c r="B36" s="16" t="str">
        <f t="shared" si="0"/>
        <v>mdse_sty_desc       string                                  </v>
      </c>
      <c r="C36" s="20">
        <f t="shared" si="8"/>
        <v>14</v>
      </c>
      <c r="D36" s="20">
        <f t="shared" si="9"/>
        <v>16</v>
      </c>
      <c r="E36" s="20"/>
      <c r="G36" s="16" t="str">
        <f t="shared" si="1"/>
        <v>MDSE_STY_DESC</v>
      </c>
      <c r="H36" s="16" t="str">
        <f t="shared" si="2"/>
        <v>    string                                  </v>
      </c>
      <c r="I36" s="246">
        <v>25</v>
      </c>
      <c r="J36" s="260">
        <f t="shared" si="3"/>
        <v>247767</v>
      </c>
      <c r="K36" s="260">
        <f t="shared" si="4"/>
        <v>2043</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db_custscience_interns.col_25_db_venus_sku_dim_distinct_values_table_stats (col_id int, distinct_values bigint) Row format delimited Fields terminated by '\t' Lines terminated by '\n'  Stored as textfile ;</v>
      </c>
      <c r="AJ36" t="s">
        <v>8333</v>
      </c>
      <c r="AM36" s="16" t="str">
        <f t="shared" si="11"/>
        <v>insert into table db_custscience_interns.col_25_db_venus_sku_dim_distinct_values_table_stats select '25' as col_id, count (distinct MDSE_STY_DESC) as distinct_values</v>
      </c>
      <c r="AN36" t="s">
        <v>8334</v>
      </c>
      <c r="AQ36" s="16" t="str">
        <f t="shared" si="6"/>
        <v>insert into table db_custscience_interns.SUMMARY_of_db_venus_sku_dim_distinct_values_table_stats select col_id, distinct_values from db_custscience_interns.col_25_db_venus_sku_dim_distinct_values_table_stats ;</v>
      </c>
      <c r="AR36" t="s">
        <v>8335</v>
      </c>
      <c r="AT36" s="212" t="s">
        <v>8336</v>
      </c>
      <c r="AU36" s="212">
        <v>31</v>
      </c>
      <c r="AV36" s="212">
        <v>126</v>
      </c>
      <c r="AX36" s="16" t="str">
        <f t="shared" si="7"/>
        <v>drop table db_custscience_interns.col_25_db_venus_sku_dim_distinct_values_table_stats;</v>
      </c>
      <c r="AY36" t="s">
        <v>8337</v>
      </c>
      <c r="BA36" s="16" t="str">
        <f t="shared" si="12"/>
        <v>create table db_custscience_interns.col_25_db_venus_sku_dim_null_value_count_table_stats (col_id int, null_value_count bigint) Row format delimited Fields terminated by '\t' Lines terminated by '\n'  Stored as textfile ;</v>
      </c>
      <c r="BB36" t="s">
        <v>8338</v>
      </c>
      <c r="BE36" s="16" t="str">
        <f t="shared" si="13"/>
        <v xml:space="preserve">insert into table db_custscience_interns.col_25_db_venus_sku_dim_null_value_count_table_stats select '25' as col_id, count (sku_key) as null_value_count where MDSE_STY_DESC IS NULL </v>
      </c>
      <c r="BF36" t="s">
        <v>8339</v>
      </c>
      <c r="BI36" s="16" t="str">
        <f t="shared" si="14"/>
        <v>insert into table db_custscience_interns.SUMMARY_of_db_venus_sku_dim_null_value_count_table_stats select col_id, null_value_count from db_custscience_interns.col_25_db_venus_sku_dim_null_value_count_table_stats ;</v>
      </c>
      <c r="BJ36" t="s">
        <v>8340</v>
      </c>
      <c r="BL36" s="212" t="s">
        <v>8341</v>
      </c>
      <c r="BM36" s="212">
        <v>31</v>
      </c>
      <c r="BN36" s="212">
        <v>1</v>
      </c>
      <c r="BP36" s="16" t="str">
        <f t="shared" si="15"/>
        <v>drop table db_custscience_interns.col_25_db_venus_sku_dim_null_value_count_table_stats ;</v>
      </c>
      <c r="BQ36" t="s">
        <v>8342</v>
      </c>
    </row>
    <row r="37" spans="1:69">
      <c r="A37" t="s">
        <v>8343</v>
      </c>
      <c r="B37" s="16" t="str">
        <f t="shared" si="0"/>
        <v>mdse_typ_nm         string                                  </v>
      </c>
      <c r="C37" s="20">
        <f t="shared" si="8"/>
        <v>12</v>
      </c>
      <c r="D37" s="20">
        <f t="shared" si="9"/>
        <v>14</v>
      </c>
      <c r="E37" s="20"/>
      <c r="G37" s="16" t="str">
        <f t="shared" si="1"/>
        <v>MDSE_TYP_NM</v>
      </c>
      <c r="H37" s="16" t="str">
        <f t="shared" si="2"/>
        <v>      string                                  </v>
      </c>
      <c r="I37" s="246">
        <v>26</v>
      </c>
      <c r="J37" s="260">
        <f t="shared" si="3"/>
        <v>13</v>
      </c>
      <c r="K37" s="260">
        <f t="shared" si="4"/>
        <v>1</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db_custscience_interns.col_26_db_venus_sku_dim_distinct_values_table_stats (col_id int, distinct_values bigint) Row format delimited Fields terminated by '\t' Lines terminated by '\n'  Stored as textfile ;</v>
      </c>
      <c r="AJ37" t="s">
        <v>8344</v>
      </c>
      <c r="AM37" s="16" t="str">
        <f t="shared" si="11"/>
        <v>insert into table db_custscience_interns.col_26_db_venus_sku_dim_distinct_values_table_stats select '26' as col_id, count (distinct MDSE_TYP_NM) as distinct_values</v>
      </c>
      <c r="AN37" t="s">
        <v>8345</v>
      </c>
      <c r="AQ37" s="16" t="str">
        <f t="shared" si="6"/>
        <v>insert into table db_custscience_interns.SUMMARY_of_db_venus_sku_dim_distinct_values_table_stats select col_id, distinct_values from db_custscience_interns.col_26_db_venus_sku_dim_distinct_values_table_stats ;</v>
      </c>
      <c r="AR37" t="s">
        <v>8346</v>
      </c>
      <c r="AT37" s="212" t="s">
        <v>8347</v>
      </c>
      <c r="AU37" s="212">
        <v>32</v>
      </c>
      <c r="AV37" s="212">
        <v>10767</v>
      </c>
      <c r="AX37" s="16" t="str">
        <f t="shared" si="7"/>
        <v>drop table db_custscience_interns.col_26_db_venus_sku_dim_distinct_values_table_stats;</v>
      </c>
      <c r="AY37" t="s">
        <v>8348</v>
      </c>
      <c r="BA37" s="16" t="str">
        <f t="shared" si="12"/>
        <v>create table db_custscience_interns.col_26_db_venus_sku_dim_null_value_count_table_stats (col_id int, null_value_count bigint) Row format delimited Fields terminated by '\t' Lines terminated by '\n'  Stored as textfile ;</v>
      </c>
      <c r="BB37" t="s">
        <v>8349</v>
      </c>
      <c r="BE37" s="16" t="str">
        <f t="shared" si="13"/>
        <v xml:space="preserve">insert into table db_custscience_interns.col_26_db_venus_sku_dim_null_value_count_table_stats select '26' as col_id, count (sku_key) as null_value_count where MDSE_TYP_NM IS NULL </v>
      </c>
      <c r="BF37" t="s">
        <v>8350</v>
      </c>
      <c r="BI37" s="16" t="str">
        <f t="shared" si="14"/>
        <v>insert into table db_custscience_interns.SUMMARY_of_db_venus_sku_dim_null_value_count_table_stats select col_id, null_value_count from db_custscience_interns.col_26_db_venus_sku_dim_null_value_count_table_stats ;</v>
      </c>
      <c r="BJ37" t="s">
        <v>8351</v>
      </c>
      <c r="BL37" s="212" t="s">
        <v>8352</v>
      </c>
      <c r="BM37" s="212">
        <v>32</v>
      </c>
      <c r="BN37" s="212">
        <v>1</v>
      </c>
      <c r="BP37" s="16" t="str">
        <f t="shared" si="15"/>
        <v>drop table db_custscience_interns.col_26_db_venus_sku_dim_null_value_count_table_stats ;</v>
      </c>
      <c r="BQ37" t="s">
        <v>8353</v>
      </c>
    </row>
    <row r="38" spans="1:69">
      <c r="A38" t="s">
        <v>8354</v>
      </c>
      <c r="B38" s="16" t="str">
        <f t="shared" si="0"/>
        <v>opr_mdse_cls_id     string                                  </v>
      </c>
      <c r="C38" s="20">
        <f t="shared" si="8"/>
        <v>16</v>
      </c>
      <c r="D38" s="20">
        <f t="shared" si="9"/>
        <v>18</v>
      </c>
      <c r="E38" s="20"/>
      <c r="G38" s="16" t="str">
        <f t="shared" si="1"/>
        <v>OPR_MDSE_CLS_ID</v>
      </c>
      <c r="H38" s="16" t="str">
        <f t="shared" si="2"/>
        <v>  string                                  </v>
      </c>
      <c r="I38" s="246">
        <v>27</v>
      </c>
      <c r="J38" s="260">
        <f t="shared" si="3"/>
        <v>3153</v>
      </c>
      <c r="K38" s="260">
        <f t="shared" si="4"/>
        <v>1</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db_custscience_interns.col_27_db_venus_sku_dim_distinct_values_table_stats (col_id int, distinct_values bigint) Row format delimited Fields terminated by '\t' Lines terminated by '\n'  Stored as textfile ;</v>
      </c>
      <c r="AJ38" t="s">
        <v>8355</v>
      </c>
      <c r="AM38" s="16" t="str">
        <f t="shared" si="11"/>
        <v>insert into table db_custscience_interns.col_27_db_venus_sku_dim_distinct_values_table_stats select '27' as col_id, count (distinct OPR_MDSE_CLS_ID) as distinct_values</v>
      </c>
      <c r="AN38" t="s">
        <v>8356</v>
      </c>
      <c r="AQ38" s="16" t="str">
        <f t="shared" si="6"/>
        <v>insert into table db_custscience_interns.SUMMARY_of_db_venus_sku_dim_distinct_values_table_stats select col_id, distinct_values from db_custscience_interns.col_27_db_venus_sku_dim_distinct_values_table_stats ;</v>
      </c>
      <c r="AR38" t="s">
        <v>8357</v>
      </c>
      <c r="AT38" s="212" t="s">
        <v>8358</v>
      </c>
      <c r="AU38" s="212">
        <v>33</v>
      </c>
      <c r="AV38" s="212">
        <v>8175862</v>
      </c>
      <c r="AX38" s="16" t="str">
        <f t="shared" si="7"/>
        <v>drop table db_custscience_interns.col_27_db_venus_sku_dim_distinct_values_table_stats;</v>
      </c>
      <c r="AY38" t="s">
        <v>8359</v>
      </c>
      <c r="BA38" s="16" t="str">
        <f t="shared" si="12"/>
        <v>create table db_custscience_interns.col_27_db_venus_sku_dim_null_value_count_table_stats (col_id int, null_value_count bigint) Row format delimited Fields terminated by '\t' Lines terminated by '\n'  Stored as textfile ;</v>
      </c>
      <c r="BB38" t="s">
        <v>8360</v>
      </c>
      <c r="BE38" s="16" t="str">
        <f t="shared" si="13"/>
        <v xml:space="preserve">insert into table db_custscience_interns.col_27_db_venus_sku_dim_null_value_count_table_stats select '27' as col_id, count (sku_key) as null_value_count where OPR_MDSE_CLS_ID IS NULL </v>
      </c>
      <c r="BF38" t="s">
        <v>8361</v>
      </c>
      <c r="BI38" s="16" t="str">
        <f t="shared" si="14"/>
        <v>insert into table db_custscience_interns.SUMMARY_of_db_venus_sku_dim_null_value_count_table_stats select col_id, null_value_count from db_custscience_interns.col_27_db_venus_sku_dim_null_value_count_table_stats ;</v>
      </c>
      <c r="BJ38" t="s">
        <v>8362</v>
      </c>
      <c r="BL38" s="212" t="s">
        <v>8363</v>
      </c>
      <c r="BM38" s="212">
        <v>33</v>
      </c>
      <c r="BN38" s="212">
        <v>1</v>
      </c>
      <c r="BP38" s="16" t="str">
        <f t="shared" si="15"/>
        <v>drop table db_custscience_interns.col_27_db_venus_sku_dim_null_value_count_table_stats ;</v>
      </c>
      <c r="BQ38" t="s">
        <v>8364</v>
      </c>
    </row>
    <row r="39" spans="1:69">
      <c r="A39" t="s">
        <v>8365</v>
      </c>
      <c r="B39" s="16" t="str">
        <f t="shared" si="0"/>
        <v>opr_mdse_co_id      string                                  </v>
      </c>
      <c r="C39" s="20">
        <f t="shared" si="8"/>
        <v>16</v>
      </c>
      <c r="D39" s="20">
        <f t="shared" si="9"/>
        <v>18</v>
      </c>
      <c r="E39" s="20"/>
      <c r="G39" s="16" t="str">
        <f t="shared" si="1"/>
        <v>OPR_MDSE_CO_ID </v>
      </c>
      <c r="H39" s="16" t="str">
        <f t="shared" si="2"/>
        <v>  string                                  </v>
      </c>
      <c r="I39" s="246">
        <v>28</v>
      </c>
      <c r="J39" s="260">
        <f t="shared" si="3"/>
        <v>11</v>
      </c>
      <c r="K39" s="260">
        <f t="shared" si="4"/>
        <v>1</v>
      </c>
      <c r="N39" s="169" t="s">
        <v>112</v>
      </c>
      <c r="O39" s="169" t="s">
        <v>112</v>
      </c>
      <c r="P39" s="169" t="s">
        <v>112</v>
      </c>
      <c r="R39" s="164"/>
      <c r="S39" s="164"/>
      <c r="T39" s="164"/>
      <c r="U39" s="164"/>
      <c r="V39" s="164"/>
      <c r="W39" s="164"/>
      <c r="X39" s="164"/>
      <c r="Y39" s="164"/>
      <c r="Z39" s="164"/>
      <c r="AA39" s="164"/>
      <c r="AB39" s="164"/>
      <c r="AC39" s="164"/>
      <c r="AD39" s="164"/>
      <c r="AE39" s="164"/>
      <c r="AF39" s="164"/>
      <c r="AG39" s="164"/>
      <c r="AH39" s="197" t="str">
        <f t="shared" si="10"/>
        <v>col_28</v>
      </c>
      <c r="AI39" s="196" t="str">
        <f t="shared" si="5"/>
        <v>create table db_custscience_interns.col_28_db_venus_sku_dim_distinct_values_table_stats (col_id int, distinct_values bigint) Row format delimited Fields terminated by '\t' Lines terminated by '\n'  Stored as textfile ;</v>
      </c>
      <c r="AJ39" t="s">
        <v>8366</v>
      </c>
      <c r="AM39" s="16" t="str">
        <f t="shared" si="11"/>
        <v>insert into table db_custscience_interns.col_28_db_venus_sku_dim_distinct_values_table_stats select '28' as col_id, count (distinct OPR_MDSE_CO_ID ) as distinct_values</v>
      </c>
      <c r="AN39" t="s">
        <v>8367</v>
      </c>
      <c r="AQ39" s="16" t="str">
        <f t="shared" si="6"/>
        <v>insert into table db_custscience_interns.SUMMARY_of_db_venus_sku_dim_distinct_values_table_stats select col_id, distinct_values from db_custscience_interns.col_28_db_venus_sku_dim_distinct_values_table_stats ;</v>
      </c>
      <c r="AR39" t="s">
        <v>8368</v>
      </c>
      <c r="AT39" s="212" t="s">
        <v>8369</v>
      </c>
      <c r="AU39" s="212">
        <v>34</v>
      </c>
      <c r="AV39" s="212">
        <v>391105</v>
      </c>
      <c r="AX39" s="16" t="str">
        <f t="shared" si="7"/>
        <v>drop table db_custscience_interns.col_28_db_venus_sku_dim_distinct_values_table_stats;</v>
      </c>
      <c r="AY39" t="s">
        <v>8370</v>
      </c>
      <c r="BA39" s="16" t="str">
        <f t="shared" si="12"/>
        <v>create table db_custscience_interns.col_28_db_venus_sku_dim_null_value_count_table_stats (col_id int, null_value_count bigint) Row format delimited Fields terminated by '\t' Lines terminated by '\n'  Stored as textfile ;</v>
      </c>
      <c r="BB39" t="s">
        <v>8371</v>
      </c>
      <c r="BE39" s="16" t="str">
        <f t="shared" si="13"/>
        <v xml:space="preserve">insert into table db_custscience_interns.col_28_db_venus_sku_dim_null_value_count_table_stats select '28' as col_id, count (sku_key) as null_value_count where OPR_MDSE_CO_ID  IS NULL </v>
      </c>
      <c r="BF39" t="s">
        <v>8372</v>
      </c>
      <c r="BI39" s="16" t="str">
        <f t="shared" si="14"/>
        <v>insert into table db_custscience_interns.SUMMARY_of_db_venus_sku_dim_null_value_count_table_stats select col_id, null_value_count from db_custscience_interns.col_28_db_venus_sku_dim_null_value_count_table_stats ;</v>
      </c>
      <c r="BJ39" t="s">
        <v>8373</v>
      </c>
      <c r="BL39" s="212" t="s">
        <v>8374</v>
      </c>
      <c r="BM39" s="212">
        <v>34</v>
      </c>
      <c r="BN39" s="212">
        <v>1</v>
      </c>
      <c r="BP39" s="16" t="str">
        <f t="shared" si="15"/>
        <v>drop table db_custscience_interns.col_28_db_venus_sku_dim_null_value_count_table_stats ;</v>
      </c>
      <c r="BQ39" t="s">
        <v>8375</v>
      </c>
    </row>
    <row r="40" spans="1:69">
      <c r="A40" t="s">
        <v>8376</v>
      </c>
      <c r="B40" s="16" t="str">
        <f t="shared" si="0"/>
        <v>opr_mdse_corp_id    string                                  </v>
      </c>
      <c r="C40" s="20">
        <f t="shared" si="8"/>
        <v>18</v>
      </c>
      <c r="D40" s="20">
        <f t="shared" si="9"/>
        <v>20</v>
      </c>
      <c r="E40" s="20"/>
      <c r="G40" s="16" t="str">
        <f t="shared" si="1"/>
        <v>OPR_MDSE_CORP_ID </v>
      </c>
      <c r="H40" s="16" t="str">
        <f t="shared" si="2"/>
        <v>string                                  </v>
      </c>
      <c r="I40" s="246">
        <v>29</v>
      </c>
      <c r="J40" s="260">
        <f t="shared" si="3"/>
        <v>10</v>
      </c>
      <c r="K40" s="260">
        <f t="shared" si="4"/>
        <v>1</v>
      </c>
      <c r="N40" s="169" t="s">
        <v>112</v>
      </c>
      <c r="O40" s="169" t="s">
        <v>112</v>
      </c>
      <c r="P40" s="169" t="s">
        <v>112</v>
      </c>
      <c r="R40" s="164"/>
      <c r="S40" s="164"/>
      <c r="T40" s="164"/>
      <c r="U40" s="164"/>
      <c r="V40" s="164"/>
      <c r="W40" s="164"/>
      <c r="X40" s="164"/>
      <c r="Y40" s="164"/>
      <c r="Z40" s="164"/>
      <c r="AA40" s="164"/>
      <c r="AB40" s="164"/>
      <c r="AC40" s="164"/>
      <c r="AD40" s="164"/>
      <c r="AE40" s="164"/>
      <c r="AF40" s="164"/>
      <c r="AG40" s="164"/>
      <c r="AH40" s="197" t="str">
        <f t="shared" si="10"/>
        <v>col_29</v>
      </c>
      <c r="AI40" s="196" t="str">
        <f t="shared" si="5"/>
        <v>create table db_custscience_interns.col_29_db_venus_sku_dim_distinct_values_table_stats (col_id int, distinct_values bigint) Row format delimited Fields terminated by '\t' Lines terminated by '\n'  Stored as textfile ;</v>
      </c>
      <c r="AJ40" t="s">
        <v>8377</v>
      </c>
      <c r="AM40" s="16" t="str">
        <f t="shared" si="11"/>
        <v>insert into table db_custscience_interns.col_29_db_venus_sku_dim_distinct_values_table_stats select '29' as col_id, count (distinct OPR_MDSE_CORP_ID ) as distinct_values</v>
      </c>
      <c r="AN40" t="s">
        <v>8378</v>
      </c>
      <c r="AQ40" s="16" t="str">
        <f t="shared" si="6"/>
        <v>insert into table db_custscience_interns.SUMMARY_of_db_venus_sku_dim_distinct_values_table_stats select col_id, distinct_values from db_custscience_interns.col_29_db_venus_sku_dim_distinct_values_table_stats ;</v>
      </c>
      <c r="AR40" t="s">
        <v>8379</v>
      </c>
      <c r="AT40" s="212" t="s">
        <v>8380</v>
      </c>
      <c r="AU40" s="212">
        <v>35</v>
      </c>
      <c r="AV40" s="212">
        <v>1131318</v>
      </c>
      <c r="AX40" s="16" t="str">
        <f t="shared" si="7"/>
        <v>drop table db_custscience_interns.col_29_db_venus_sku_dim_distinct_values_table_stats;</v>
      </c>
      <c r="AY40" t="s">
        <v>8381</v>
      </c>
      <c r="BA40" s="16" t="str">
        <f t="shared" si="12"/>
        <v>create table db_custscience_interns.col_29_db_venus_sku_dim_null_value_count_table_stats (col_id int, null_value_count bigint) Row format delimited Fields terminated by '\t' Lines terminated by '\n'  Stored as textfile ;</v>
      </c>
      <c r="BB40" t="s">
        <v>8382</v>
      </c>
      <c r="BE40" s="16" t="str">
        <f t="shared" si="13"/>
        <v xml:space="preserve">insert into table db_custscience_interns.col_29_db_venus_sku_dim_null_value_count_table_stats select '29' as col_id, count (sku_key) as null_value_count where OPR_MDSE_CORP_ID  IS NULL </v>
      </c>
      <c r="BF40" t="s">
        <v>8383</v>
      </c>
      <c r="BI40" s="16" t="str">
        <f t="shared" si="14"/>
        <v>insert into table db_custscience_interns.SUMMARY_of_db_venus_sku_dim_null_value_count_table_stats select col_id, null_value_count from db_custscience_interns.col_29_db_venus_sku_dim_null_value_count_table_stats ;</v>
      </c>
      <c r="BJ40" t="s">
        <v>8384</v>
      </c>
      <c r="BL40" s="212" t="s">
        <v>4868</v>
      </c>
      <c r="BM40" s="212">
        <v>35</v>
      </c>
      <c r="BN40" s="212">
        <v>1</v>
      </c>
      <c r="BP40" s="16" t="str">
        <f t="shared" si="15"/>
        <v>drop table db_custscience_interns.col_29_db_venus_sku_dim_null_value_count_table_stats ;</v>
      </c>
      <c r="BQ40" t="s">
        <v>8385</v>
      </c>
    </row>
    <row r="41" spans="1:69">
      <c r="A41" t="s">
        <v>8386</v>
      </c>
      <c r="B41" s="16" t="str">
        <f t="shared" si="0"/>
        <v>opr_mdse_dept_id    string                                  </v>
      </c>
      <c r="C41" s="20">
        <f t="shared" si="8"/>
        <v>18</v>
      </c>
      <c r="D41" s="20">
        <f t="shared" si="9"/>
        <v>20</v>
      </c>
      <c r="E41" s="20"/>
      <c r="G41" s="16" t="str">
        <f t="shared" si="1"/>
        <v>OPR_MDSE_DEPT_ID </v>
      </c>
      <c r="H41" s="16" t="str">
        <f t="shared" si="2"/>
        <v>string                                  </v>
      </c>
      <c r="I41" s="246">
        <v>30</v>
      </c>
      <c r="J41" s="260">
        <f t="shared" si="3"/>
        <v>577</v>
      </c>
      <c r="K41" s="260">
        <f t="shared" si="4"/>
        <v>1</v>
      </c>
      <c r="N41" s="169" t="s">
        <v>112</v>
      </c>
      <c r="O41" s="169" t="s">
        <v>112</v>
      </c>
      <c r="P41" s="169" t="s">
        <v>112</v>
      </c>
      <c r="R41" s="164"/>
      <c r="S41" s="164"/>
      <c r="T41" s="164"/>
      <c r="U41" s="164"/>
      <c r="V41" s="164"/>
      <c r="W41" s="164"/>
      <c r="X41" s="164"/>
      <c r="Y41" s="164"/>
      <c r="Z41" s="164"/>
      <c r="AA41" s="164"/>
      <c r="AB41" s="164"/>
      <c r="AC41" s="164"/>
      <c r="AD41" s="164"/>
      <c r="AE41" s="164"/>
      <c r="AF41" s="164"/>
      <c r="AG41" s="164"/>
      <c r="AH41" s="197" t="str">
        <f t="shared" si="10"/>
        <v>col_30</v>
      </c>
      <c r="AI41" s="196" t="str">
        <f t="shared" si="5"/>
        <v>create table db_custscience_interns.col_30_db_venus_sku_dim_distinct_values_table_stats (col_id int, distinct_values bigint) Row format delimited Fields terminated by '\t' Lines terminated by '\n'  Stored as textfile ;</v>
      </c>
      <c r="AJ41" t="s">
        <v>8387</v>
      </c>
      <c r="AM41" s="16" t="str">
        <f t="shared" si="11"/>
        <v>insert into table db_custscience_interns.col_30_db_venus_sku_dim_distinct_values_table_stats select '30' as col_id, count (distinct OPR_MDSE_DEPT_ID ) as distinct_values</v>
      </c>
      <c r="AN41" t="s">
        <v>8388</v>
      </c>
      <c r="AQ41" s="16" t="str">
        <f t="shared" si="6"/>
        <v>insert into table db_custscience_interns.SUMMARY_of_db_venus_sku_dim_distinct_values_table_stats select col_id, distinct_values from db_custscience_interns.col_30_db_venus_sku_dim_distinct_values_table_stats ;</v>
      </c>
      <c r="AR41" t="s">
        <v>8389</v>
      </c>
      <c r="AT41" s="212" t="s">
        <v>8390</v>
      </c>
      <c r="AU41" s="212">
        <v>36</v>
      </c>
      <c r="AV41" s="212">
        <v>929</v>
      </c>
      <c r="AX41" s="16" t="str">
        <f t="shared" si="7"/>
        <v>drop table db_custscience_interns.col_30_db_venus_sku_dim_distinct_values_table_stats;</v>
      </c>
      <c r="AY41" t="s">
        <v>8391</v>
      </c>
      <c r="BA41" s="16" t="str">
        <f t="shared" si="12"/>
        <v>create table db_custscience_interns.col_30_db_venus_sku_dim_null_value_count_table_stats (col_id int, null_value_count bigint) Row format delimited Fields terminated by '\t' Lines terminated by '\n'  Stored as textfile ;</v>
      </c>
      <c r="BB41" t="s">
        <v>8392</v>
      </c>
      <c r="BE41" s="16" t="str">
        <f t="shared" si="13"/>
        <v xml:space="preserve">insert into table db_custscience_interns.col_30_db_venus_sku_dim_null_value_count_table_stats select '30' as col_id, count (sku_key) as null_value_count where OPR_MDSE_DEPT_ID  IS NULL </v>
      </c>
      <c r="BF41" t="s">
        <v>8393</v>
      </c>
      <c r="BI41" s="16" t="str">
        <f t="shared" si="14"/>
        <v>insert into table db_custscience_interns.SUMMARY_of_db_venus_sku_dim_null_value_count_table_stats select col_id, null_value_count from db_custscience_interns.col_30_db_venus_sku_dim_null_value_count_table_stats ;</v>
      </c>
      <c r="BJ41" t="s">
        <v>8394</v>
      </c>
      <c r="BL41" s="212" t="s">
        <v>4879</v>
      </c>
      <c r="BM41" s="212">
        <v>36</v>
      </c>
      <c r="BN41" s="212">
        <v>1</v>
      </c>
      <c r="BP41" s="16" t="str">
        <f t="shared" si="15"/>
        <v>drop table db_custscience_interns.col_30_db_venus_sku_dim_null_value_count_table_stats ;</v>
      </c>
      <c r="BQ41" t="s">
        <v>8395</v>
      </c>
    </row>
    <row r="42" spans="1:69">
      <c r="A42" t="s">
        <v>8396</v>
      </c>
      <c r="B42" s="16" t="str">
        <f t="shared" si="0"/>
        <v>opr_mdse_div_id     string                                  </v>
      </c>
      <c r="C42" s="20">
        <f t="shared" si="8"/>
        <v>16</v>
      </c>
      <c r="D42" s="20">
        <f t="shared" si="9"/>
        <v>18</v>
      </c>
      <c r="E42" s="20"/>
      <c r="G42" s="16" t="str">
        <f t="shared" si="1"/>
        <v>OPR_MDSE_DIV_ID</v>
      </c>
      <c r="H42" s="16" t="str">
        <f t="shared" si="2"/>
        <v>  string                                  </v>
      </c>
      <c r="I42" s="246">
        <v>31</v>
      </c>
      <c r="J42" s="260">
        <f t="shared" si="3"/>
        <v>126</v>
      </c>
      <c r="K42" s="260">
        <f t="shared" si="4"/>
        <v>1</v>
      </c>
      <c r="N42" s="169" t="s">
        <v>112</v>
      </c>
      <c r="O42" s="169" t="s">
        <v>112</v>
      </c>
      <c r="P42" s="169" t="s">
        <v>112</v>
      </c>
      <c r="R42" s="164"/>
      <c r="S42" s="164"/>
      <c r="T42" s="164"/>
      <c r="U42" s="164"/>
      <c r="V42" s="164"/>
      <c r="W42" s="164"/>
      <c r="X42" s="164"/>
      <c r="Y42" s="164"/>
      <c r="Z42" s="164"/>
      <c r="AA42" s="164"/>
      <c r="AB42" s="164"/>
      <c r="AC42" s="164"/>
      <c r="AD42" s="164"/>
      <c r="AE42" s="164"/>
      <c r="AF42" s="164"/>
      <c r="AG42" s="164"/>
      <c r="AH42" s="197" t="str">
        <f t="shared" si="10"/>
        <v>col_31</v>
      </c>
      <c r="AI42" s="196" t="str">
        <f t="shared" si="5"/>
        <v>create table db_custscience_interns.col_31_db_venus_sku_dim_distinct_values_table_stats (col_id int, distinct_values bigint) Row format delimited Fields terminated by '\t' Lines terminated by '\n'  Stored as textfile ;</v>
      </c>
      <c r="AJ42" t="s">
        <v>8397</v>
      </c>
      <c r="AM42" s="16" t="str">
        <f t="shared" si="11"/>
        <v>insert into table db_custscience_interns.col_31_db_venus_sku_dim_distinct_values_table_stats select '31' as col_id, count (distinct OPR_MDSE_DIV_ID) as distinct_values</v>
      </c>
      <c r="AN42" t="s">
        <v>8398</v>
      </c>
      <c r="AQ42" s="16" t="str">
        <f t="shared" si="6"/>
        <v>insert into table db_custscience_interns.SUMMARY_of_db_venus_sku_dim_distinct_values_table_stats select col_id, distinct_values from db_custscience_interns.col_31_db_venus_sku_dim_distinct_values_table_stats ;</v>
      </c>
      <c r="AR42" t="s">
        <v>8399</v>
      </c>
      <c r="AT42" s="212" t="s">
        <v>8400</v>
      </c>
      <c r="AU42" s="212">
        <v>37</v>
      </c>
      <c r="AV42" s="212">
        <v>2826</v>
      </c>
      <c r="AX42" s="16" t="str">
        <f t="shared" si="7"/>
        <v>drop table db_custscience_interns.col_31_db_venus_sku_dim_distinct_values_table_stats;</v>
      </c>
      <c r="AY42" t="s">
        <v>8401</v>
      </c>
      <c r="BA42" s="16" t="str">
        <f t="shared" si="12"/>
        <v>create table db_custscience_interns.col_31_db_venus_sku_dim_null_value_count_table_stats (col_id int, null_value_count bigint) Row format delimited Fields terminated by '\t' Lines terminated by '\n'  Stored as textfile ;</v>
      </c>
      <c r="BB42" t="s">
        <v>8402</v>
      </c>
      <c r="BE42" s="16" t="str">
        <f t="shared" si="13"/>
        <v xml:space="preserve">insert into table db_custscience_interns.col_31_db_venus_sku_dim_null_value_count_table_stats select '31' as col_id, count (sku_key) as null_value_count where OPR_MDSE_DIV_ID IS NULL </v>
      </c>
      <c r="BF42" t="s">
        <v>8403</v>
      </c>
      <c r="BI42" s="16" t="str">
        <f t="shared" si="14"/>
        <v>insert into table db_custscience_interns.SUMMARY_of_db_venus_sku_dim_null_value_count_table_stats select col_id, null_value_count from db_custscience_interns.col_31_db_venus_sku_dim_null_value_count_table_stats ;</v>
      </c>
      <c r="BJ42" t="s">
        <v>8404</v>
      </c>
      <c r="BL42" s="212" t="s">
        <v>8405</v>
      </c>
      <c r="BM42" s="212">
        <v>37</v>
      </c>
      <c r="BN42" s="212">
        <v>1</v>
      </c>
      <c r="BP42" s="16" t="str">
        <f t="shared" si="15"/>
        <v>drop table db_custscience_interns.col_31_db_venus_sku_dim_null_value_count_table_stats ;</v>
      </c>
      <c r="BQ42" t="s">
        <v>8406</v>
      </c>
    </row>
    <row r="43" spans="1:69">
      <c r="A43" t="s">
        <v>8407</v>
      </c>
      <c r="B43" s="16" t="str">
        <f t="shared" si="0"/>
        <v>opr_mdse_scls_id    string                                  </v>
      </c>
      <c r="C43" s="20">
        <f t="shared" si="8"/>
        <v>18</v>
      </c>
      <c r="D43" s="20">
        <f t="shared" si="9"/>
        <v>20</v>
      </c>
      <c r="E43" s="20"/>
      <c r="G43" s="16" t="str">
        <f t="shared" si="1"/>
        <v>OPR_MDSE_SCLS_ID </v>
      </c>
      <c r="H43" s="16" t="str">
        <f t="shared" si="2"/>
        <v>string                                  </v>
      </c>
      <c r="I43" s="246">
        <v>32</v>
      </c>
      <c r="J43" s="260">
        <f t="shared" si="3"/>
        <v>10767</v>
      </c>
      <c r="K43" s="260">
        <f t="shared" si="4"/>
        <v>1</v>
      </c>
      <c r="N43" s="169" t="s">
        <v>112</v>
      </c>
      <c r="O43" s="169" t="s">
        <v>112</v>
      </c>
      <c r="P43" s="169" t="s">
        <v>112</v>
      </c>
      <c r="R43" s="164"/>
      <c r="S43" s="164"/>
      <c r="T43" s="164"/>
      <c r="U43" s="164"/>
      <c r="V43" s="164"/>
      <c r="W43" s="164"/>
      <c r="X43" s="164"/>
      <c r="Y43" s="164"/>
      <c r="Z43" s="164"/>
      <c r="AA43" s="164"/>
      <c r="AB43" s="164"/>
      <c r="AC43" s="164"/>
      <c r="AD43" s="164"/>
      <c r="AE43" s="164"/>
      <c r="AF43" s="164"/>
      <c r="AG43" s="164"/>
      <c r="AH43" s="197" t="str">
        <f t="shared" si="10"/>
        <v>col_32</v>
      </c>
      <c r="AI43" s="196" t="str">
        <f t="shared" si="5"/>
        <v>create table db_custscience_interns.col_32_db_venus_sku_dim_distinct_values_table_stats (col_id int, distinct_values bigint) Row format delimited Fields terminated by '\t' Lines terminated by '\n'  Stored as textfile ;</v>
      </c>
      <c r="AJ43" t="s">
        <v>8408</v>
      </c>
      <c r="AM43" s="16" t="str">
        <f t="shared" si="11"/>
        <v>insert into table db_custscience_interns.col_32_db_venus_sku_dim_distinct_values_table_stats select '32' as col_id, count (distinct OPR_MDSE_SCLS_ID ) as distinct_values</v>
      </c>
      <c r="AN43" t="s">
        <v>8409</v>
      </c>
      <c r="AQ43" s="16" t="str">
        <f t="shared" si="6"/>
        <v>insert into table db_custscience_interns.SUMMARY_of_db_venus_sku_dim_distinct_values_table_stats select col_id, distinct_values from db_custscience_interns.col_32_db_venus_sku_dim_distinct_values_table_stats ;</v>
      </c>
      <c r="AR43" t="s">
        <v>8410</v>
      </c>
      <c r="AT43" s="212" t="s">
        <v>8411</v>
      </c>
      <c r="AU43" s="212">
        <v>38</v>
      </c>
      <c r="AV43" s="212">
        <v>1596</v>
      </c>
      <c r="AX43" s="16" t="str">
        <f t="shared" si="7"/>
        <v>drop table db_custscience_interns.col_32_db_venus_sku_dim_distinct_values_table_stats;</v>
      </c>
      <c r="AY43" t="s">
        <v>8412</v>
      </c>
      <c r="BA43" s="16" t="str">
        <f t="shared" si="12"/>
        <v>create table db_custscience_interns.col_32_db_venus_sku_dim_null_value_count_table_stats (col_id int, null_value_count bigint) Row format delimited Fields terminated by '\t' Lines terminated by '\n'  Stored as textfile ;</v>
      </c>
      <c r="BB43" t="s">
        <v>8413</v>
      </c>
      <c r="BE43" s="16" t="str">
        <f t="shared" si="13"/>
        <v xml:space="preserve">insert into table db_custscience_interns.col_32_db_venus_sku_dim_null_value_count_table_stats select '32' as col_id, count (sku_key) as null_value_count where OPR_MDSE_SCLS_ID  IS NULL </v>
      </c>
      <c r="BF43" t="s">
        <v>8414</v>
      </c>
      <c r="BI43" s="16" t="str">
        <f t="shared" si="14"/>
        <v>insert into table db_custscience_interns.SUMMARY_of_db_venus_sku_dim_null_value_count_table_stats select col_id, null_value_count from db_custscience_interns.col_32_db_venus_sku_dim_null_value_count_table_stats ;</v>
      </c>
      <c r="BJ43" t="s">
        <v>8415</v>
      </c>
      <c r="BL43" s="212" t="s">
        <v>8416</v>
      </c>
      <c r="BM43" s="212">
        <v>38</v>
      </c>
      <c r="BN43" s="212">
        <v>1</v>
      </c>
      <c r="BP43" s="16" t="str">
        <f t="shared" si="15"/>
        <v>drop table db_custscience_interns.col_32_db_venus_sku_dim_null_value_count_table_stats ;</v>
      </c>
      <c r="BQ43" t="s">
        <v>8417</v>
      </c>
    </row>
    <row r="44" spans="1:69">
      <c r="A44" t="s">
        <v>8418</v>
      </c>
      <c r="B44" s="16" t="str">
        <f t="shared" si="0"/>
        <v>opr_prd_cd          string                                  </v>
      </c>
      <c r="C44" s="20">
        <f t="shared" si="8"/>
        <v>12</v>
      </c>
      <c r="D44" s="20">
        <f t="shared" si="9"/>
        <v>14</v>
      </c>
      <c r="E44" s="20"/>
      <c r="G44" s="16" t="str">
        <f t="shared" ref="G44:G75" si="16">UPPER(LEFT(B44,C44-1))</f>
        <v>OPR_PRD_CD </v>
      </c>
      <c r="H44" s="16" t="str">
        <f t="shared" ref="H44:H75" si="17">TRIM(RIGHT(A44,LEN(A44) - (C44+1)))</f>
        <v>      string                                  </v>
      </c>
      <c r="I44" s="246">
        <v>33</v>
      </c>
      <c r="J44" s="260">
        <f t="shared" si="3"/>
        <v>8175862</v>
      </c>
      <c r="K44" s="260">
        <f t="shared" si="4"/>
        <v>1</v>
      </c>
      <c r="N44" s="169" t="s">
        <v>112</v>
      </c>
      <c r="O44" s="169" t="s">
        <v>112</v>
      </c>
      <c r="P44" s="169" t="s">
        <v>112</v>
      </c>
      <c r="R44" s="164"/>
      <c r="S44" s="164"/>
      <c r="T44" s="164"/>
      <c r="U44" s="164"/>
      <c r="V44" s="164"/>
      <c r="W44" s="164"/>
      <c r="X44" s="164"/>
      <c r="Y44" s="164"/>
      <c r="Z44" s="164"/>
      <c r="AA44" s="164"/>
      <c r="AB44" s="164"/>
      <c r="AC44" s="164"/>
      <c r="AD44" s="164"/>
      <c r="AE44" s="164"/>
      <c r="AF44" s="164"/>
      <c r="AG44" s="164"/>
      <c r="AH44" s="197" t="str">
        <f t="shared" si="10"/>
        <v>col_33</v>
      </c>
      <c r="AI44" s="196" t="str">
        <f t="shared" si="5"/>
        <v>create table db_custscience_interns.col_33_db_venus_sku_dim_distinct_values_table_stats (col_id int, distinct_values bigint) Row format delimited Fields terminated by '\t' Lines terminated by '\n'  Stored as textfile ;</v>
      </c>
      <c r="AJ44" t="s">
        <v>8419</v>
      </c>
      <c r="AM44" s="16" t="str">
        <f t="shared" si="11"/>
        <v>insert into table db_custscience_interns.col_33_db_venus_sku_dim_distinct_values_table_stats select '33' as col_id, count (distinct OPR_PRD_CD ) as distinct_values</v>
      </c>
      <c r="AN44" t="s">
        <v>8420</v>
      </c>
      <c r="AQ44" s="16" t="str">
        <f t="shared" si="6"/>
        <v>insert into table db_custscience_interns.SUMMARY_of_db_venus_sku_dim_distinct_values_table_stats select col_id, distinct_values from db_custscience_interns.col_33_db_venus_sku_dim_distinct_values_table_stats ;</v>
      </c>
      <c r="AR44" t="s">
        <v>8421</v>
      </c>
      <c r="AT44" s="212" t="s">
        <v>8422</v>
      </c>
      <c r="AU44" s="212">
        <v>39</v>
      </c>
      <c r="AV44" s="212">
        <v>56369</v>
      </c>
      <c r="AX44" s="16" t="str">
        <f t="shared" si="7"/>
        <v>drop table db_custscience_interns.col_33_db_venus_sku_dim_distinct_values_table_stats;</v>
      </c>
      <c r="AY44" t="s">
        <v>8423</v>
      </c>
      <c r="BA44" s="16" t="str">
        <f t="shared" si="12"/>
        <v>create table db_custscience_interns.col_33_db_venus_sku_dim_null_value_count_table_stats (col_id int, null_value_count bigint) Row format delimited Fields terminated by '\t' Lines terminated by '\n'  Stored as textfile ;</v>
      </c>
      <c r="BB44" t="s">
        <v>8424</v>
      </c>
      <c r="BE44" s="16" t="str">
        <f t="shared" si="13"/>
        <v xml:space="preserve">insert into table db_custscience_interns.col_33_db_venus_sku_dim_null_value_count_table_stats select '33' as col_id, count (sku_key) as null_value_count where OPR_PRD_CD  IS NULL </v>
      </c>
      <c r="BF44" t="s">
        <v>8425</v>
      </c>
      <c r="BI44" s="16" t="str">
        <f t="shared" si="14"/>
        <v>insert into table db_custscience_interns.SUMMARY_of_db_venus_sku_dim_null_value_count_table_stats select col_id, null_value_count from db_custscience_interns.col_33_db_venus_sku_dim_null_value_count_table_stats ;</v>
      </c>
      <c r="BJ44" t="s">
        <v>8426</v>
      </c>
      <c r="BL44" s="212" t="s">
        <v>8427</v>
      </c>
      <c r="BM44" s="212">
        <v>39</v>
      </c>
      <c r="BN44" s="212">
        <v>2067</v>
      </c>
      <c r="BP44" s="16" t="str">
        <f t="shared" si="15"/>
        <v>drop table db_custscience_interns.col_33_db_venus_sku_dim_null_value_count_table_stats ;</v>
      </c>
      <c r="BQ44" t="s">
        <v>8428</v>
      </c>
    </row>
    <row r="45" spans="1:69">
      <c r="A45" t="s">
        <v>8429</v>
      </c>
      <c r="B45" s="16" t="str">
        <f t="shared" si="0"/>
        <v>opr_sty_cd          string                                  </v>
      </c>
      <c r="C45" s="20">
        <f t="shared" si="8"/>
        <v>12</v>
      </c>
      <c r="D45" s="20">
        <f t="shared" si="9"/>
        <v>14</v>
      </c>
      <c r="E45" s="20"/>
      <c r="G45" s="16" t="str">
        <f t="shared" si="16"/>
        <v>OPR_STY_CD </v>
      </c>
      <c r="H45" s="16" t="str">
        <f t="shared" si="17"/>
        <v>      string                                  </v>
      </c>
      <c r="I45" s="246">
        <v>34</v>
      </c>
      <c r="J45" s="260">
        <f t="shared" si="3"/>
        <v>391105</v>
      </c>
      <c r="K45" s="260">
        <f t="shared" si="4"/>
        <v>1</v>
      </c>
      <c r="N45" s="169" t="s">
        <v>112</v>
      </c>
      <c r="O45" s="169" t="s">
        <v>112</v>
      </c>
      <c r="P45" s="169" t="s">
        <v>112</v>
      </c>
      <c r="R45" s="164"/>
      <c r="S45" s="164"/>
      <c r="T45" s="164"/>
      <c r="U45" s="164"/>
      <c r="V45" s="164"/>
      <c r="W45" s="164"/>
      <c r="X45" s="164"/>
      <c r="Y45" s="164"/>
      <c r="Z45" s="164"/>
      <c r="AA45" s="164"/>
      <c r="AB45" s="164"/>
      <c r="AC45" s="164"/>
      <c r="AD45" s="164"/>
      <c r="AE45" s="164"/>
      <c r="AF45" s="164"/>
      <c r="AG45" s="164"/>
      <c r="AH45" s="197" t="str">
        <f t="shared" si="10"/>
        <v>col_34</v>
      </c>
      <c r="AI45" s="196" t="str">
        <f t="shared" si="5"/>
        <v>create table db_custscience_interns.col_34_db_venus_sku_dim_distinct_values_table_stats (col_id int, distinct_values bigint) Row format delimited Fields terminated by '\t' Lines terminated by '\n'  Stored as textfile ;</v>
      </c>
      <c r="AJ45" t="s">
        <v>8430</v>
      </c>
      <c r="AM45" s="16" t="str">
        <f t="shared" si="11"/>
        <v>insert into table db_custscience_interns.col_34_db_venus_sku_dim_distinct_values_table_stats select '34' as col_id, count (distinct OPR_STY_CD ) as distinct_values</v>
      </c>
      <c r="AN45" t="s">
        <v>8431</v>
      </c>
      <c r="AQ45" s="16" t="str">
        <f t="shared" si="6"/>
        <v>insert into table db_custscience_interns.SUMMARY_of_db_venus_sku_dim_distinct_values_table_stats select col_id, distinct_values from db_custscience_interns.col_34_db_venus_sku_dim_distinct_values_table_stats ;</v>
      </c>
      <c r="AR45" t="s">
        <v>8432</v>
      </c>
      <c r="AT45" s="212" t="s">
        <v>8433</v>
      </c>
      <c r="AU45" s="212">
        <v>40</v>
      </c>
      <c r="AV45" s="212">
        <v>6899</v>
      </c>
      <c r="AX45" s="16" t="str">
        <f t="shared" si="7"/>
        <v>drop table db_custscience_interns.col_34_db_venus_sku_dim_distinct_values_table_stats;</v>
      </c>
      <c r="AY45" t="s">
        <v>8434</v>
      </c>
      <c r="BA45" s="16" t="str">
        <f t="shared" si="12"/>
        <v>create table db_custscience_interns.col_34_db_venus_sku_dim_null_value_count_table_stats (col_id int, null_value_count bigint) Row format delimited Fields terminated by '\t' Lines terminated by '\n'  Stored as textfile ;</v>
      </c>
      <c r="BB45" t="s">
        <v>8435</v>
      </c>
      <c r="BE45" s="16" t="str">
        <f t="shared" si="13"/>
        <v xml:space="preserve">insert into table db_custscience_interns.col_34_db_venus_sku_dim_null_value_count_table_stats select '34' as col_id, count (sku_key) as null_value_count where OPR_STY_CD  IS NULL </v>
      </c>
      <c r="BF45" t="s">
        <v>8436</v>
      </c>
      <c r="BI45" s="16" t="str">
        <f t="shared" si="14"/>
        <v>insert into table db_custscience_interns.SUMMARY_of_db_venus_sku_dim_null_value_count_table_stats select col_id, null_value_count from db_custscience_interns.col_34_db_venus_sku_dim_null_value_count_table_stats ;</v>
      </c>
      <c r="BJ45" t="s">
        <v>8437</v>
      </c>
      <c r="BL45" s="212" t="s">
        <v>8438</v>
      </c>
      <c r="BM45" s="212">
        <v>40</v>
      </c>
      <c r="BN45" s="212">
        <v>1</v>
      </c>
      <c r="BP45" s="16" t="str">
        <f t="shared" si="15"/>
        <v>drop table db_custscience_interns.col_34_db_venus_sku_dim_null_value_count_table_stats ;</v>
      </c>
      <c r="BQ45" t="s">
        <v>8439</v>
      </c>
    </row>
    <row r="46" spans="1:69">
      <c r="A46" t="s">
        <v>8440</v>
      </c>
      <c r="B46" s="16" t="str">
        <f t="shared" si="0"/>
        <v>opr_sty_clr_cd      string                                  </v>
      </c>
      <c r="C46" s="20">
        <f t="shared" si="8"/>
        <v>16</v>
      </c>
      <c r="D46" s="20">
        <f t="shared" si="9"/>
        <v>18</v>
      </c>
      <c r="E46" s="20"/>
      <c r="G46" s="16" t="str">
        <f t="shared" si="16"/>
        <v>OPR_STY_CLR_CD </v>
      </c>
      <c r="H46" s="16" t="str">
        <f t="shared" si="17"/>
        <v>  string                                  </v>
      </c>
      <c r="I46" s="246">
        <v>35</v>
      </c>
      <c r="J46" s="260">
        <f t="shared" si="3"/>
        <v>1131318</v>
      </c>
      <c r="K46" s="260">
        <f t="shared" si="4"/>
        <v>1</v>
      </c>
      <c r="N46" s="169" t="s">
        <v>112</v>
      </c>
      <c r="O46" s="169" t="s">
        <v>112</v>
      </c>
      <c r="P46" s="169" t="s">
        <v>112</v>
      </c>
      <c r="R46" s="164"/>
      <c r="S46" s="164"/>
      <c r="T46" s="164"/>
      <c r="U46" s="164"/>
      <c r="V46" s="164"/>
      <c r="W46" s="164"/>
      <c r="X46" s="164"/>
      <c r="Y46" s="164"/>
      <c r="Z46" s="164"/>
      <c r="AA46" s="164"/>
      <c r="AB46" s="164"/>
      <c r="AC46" s="164"/>
      <c r="AD46" s="164"/>
      <c r="AE46" s="164"/>
      <c r="AF46" s="164"/>
      <c r="AG46" s="164"/>
      <c r="AH46" s="197" t="str">
        <f t="shared" si="10"/>
        <v>col_35</v>
      </c>
      <c r="AI46" s="196" t="str">
        <f t="shared" si="5"/>
        <v>create table db_custscience_interns.col_35_db_venus_sku_dim_distinct_values_table_stats (col_id int, distinct_values bigint) Row format delimited Fields terminated by '\t' Lines terminated by '\n'  Stored as textfile ;</v>
      </c>
      <c r="AJ46" t="s">
        <v>8441</v>
      </c>
      <c r="AM46" s="16" t="str">
        <f t="shared" si="11"/>
        <v>insert into table db_custscience_interns.col_35_db_venus_sku_dim_distinct_values_table_stats select '35' as col_id, count (distinct OPR_STY_CLR_CD ) as distinct_values</v>
      </c>
      <c r="AN46" t="s">
        <v>8442</v>
      </c>
      <c r="AQ46" s="16" t="str">
        <f t="shared" si="6"/>
        <v>insert into table db_custscience_interns.SUMMARY_of_db_venus_sku_dim_distinct_values_table_stats select col_id, distinct_values from db_custscience_interns.col_35_db_venus_sku_dim_distinct_values_table_stats ;</v>
      </c>
      <c r="AR46" t="s">
        <v>8443</v>
      </c>
      <c r="AT46" s="212" t="s">
        <v>8444</v>
      </c>
      <c r="AU46" s="212">
        <v>5</v>
      </c>
      <c r="AV46" s="212">
        <v>30</v>
      </c>
      <c r="AX46" s="16" t="str">
        <f t="shared" si="7"/>
        <v>drop table db_custscience_interns.col_35_db_venus_sku_dim_distinct_values_table_stats;</v>
      </c>
      <c r="AY46" t="s">
        <v>8445</v>
      </c>
      <c r="BA46" s="16" t="str">
        <f t="shared" si="12"/>
        <v>create table db_custscience_interns.col_35_db_venus_sku_dim_null_value_count_table_stats (col_id int, null_value_count bigint) Row format delimited Fields terminated by '\t' Lines terminated by '\n'  Stored as textfile ;</v>
      </c>
      <c r="BB46" t="s">
        <v>8446</v>
      </c>
      <c r="BE46" s="16" t="str">
        <f t="shared" si="13"/>
        <v xml:space="preserve">insert into table db_custscience_interns.col_35_db_venus_sku_dim_null_value_count_table_stats select '35' as col_id, count (sku_key) as null_value_count where OPR_STY_CLR_CD  IS NULL </v>
      </c>
      <c r="BF46" t="s">
        <v>8447</v>
      </c>
      <c r="BI46" s="16" t="str">
        <f t="shared" si="14"/>
        <v>insert into table db_custscience_interns.SUMMARY_of_db_venus_sku_dim_null_value_count_table_stats select col_id, null_value_count from db_custscience_interns.col_35_db_venus_sku_dim_null_value_count_table_stats ;</v>
      </c>
      <c r="BJ46" t="s">
        <v>8448</v>
      </c>
      <c r="BL46" s="212" t="s">
        <v>5729</v>
      </c>
      <c r="BM46" s="212">
        <v>5</v>
      </c>
      <c r="BN46" s="212">
        <v>1</v>
      </c>
      <c r="BP46" s="16" t="str">
        <f t="shared" si="15"/>
        <v>drop table db_custscience_interns.col_35_db_venus_sku_dim_null_value_count_table_stats ;</v>
      </c>
      <c r="BQ46" t="s">
        <v>8449</v>
      </c>
    </row>
    <row r="47" spans="1:69">
      <c r="A47" t="s">
        <v>8450</v>
      </c>
      <c r="B47" s="16" t="str">
        <f t="shared" si="0"/>
        <v>opr_sz_cd           string                                  </v>
      </c>
      <c r="C47" s="20">
        <f t="shared" si="8"/>
        <v>10</v>
      </c>
      <c r="D47" s="20">
        <f t="shared" si="9"/>
        <v>12</v>
      </c>
      <c r="E47" s="20"/>
      <c r="G47" s="16" t="str">
        <f t="shared" si="16"/>
        <v>OPR_SZ_CD</v>
      </c>
      <c r="H47" s="16" t="str">
        <f t="shared" si="17"/>
        <v>        string                                  </v>
      </c>
      <c r="I47" s="246">
        <v>36</v>
      </c>
      <c r="J47" s="260">
        <f t="shared" si="3"/>
        <v>929</v>
      </c>
      <c r="K47" s="260">
        <f t="shared" si="4"/>
        <v>1</v>
      </c>
      <c r="N47" s="169" t="s">
        <v>112</v>
      </c>
      <c r="O47" s="169" t="s">
        <v>112</v>
      </c>
      <c r="P47" s="169" t="s">
        <v>112</v>
      </c>
      <c r="R47" s="164"/>
      <c r="S47" s="164"/>
      <c r="T47" s="164"/>
      <c r="U47" s="164"/>
      <c r="V47" s="164"/>
      <c r="W47" s="164"/>
      <c r="X47" s="164"/>
      <c r="Y47" s="164"/>
      <c r="Z47" s="164"/>
      <c r="AA47" s="164"/>
      <c r="AB47" s="164"/>
      <c r="AC47" s="164"/>
      <c r="AD47" s="164"/>
      <c r="AE47" s="164"/>
      <c r="AF47" s="164"/>
      <c r="AG47" s="164"/>
      <c r="AH47" s="197" t="str">
        <f t="shared" si="10"/>
        <v>col_36</v>
      </c>
      <c r="AI47" s="196" t="str">
        <f t="shared" si="5"/>
        <v>create table db_custscience_interns.col_36_db_venus_sku_dim_distinct_values_table_stats (col_id int, distinct_values bigint) Row format delimited Fields terminated by '\t' Lines terminated by '\n'  Stored as textfile ;</v>
      </c>
      <c r="AJ47" t="s">
        <v>8451</v>
      </c>
      <c r="AM47" s="16" t="str">
        <f t="shared" si="11"/>
        <v>insert into table db_custscience_interns.col_36_db_venus_sku_dim_distinct_values_table_stats select '36' as col_id, count (distinct OPR_SZ_CD) as distinct_values</v>
      </c>
      <c r="AN47" t="s">
        <v>8452</v>
      </c>
      <c r="AQ47" s="16" t="str">
        <f t="shared" si="6"/>
        <v>insert into table db_custscience_interns.SUMMARY_of_db_venus_sku_dim_distinct_values_table_stats select col_id, distinct_values from db_custscience_interns.col_36_db_venus_sku_dim_distinct_values_table_stats ;</v>
      </c>
      <c r="AR47" t="s">
        <v>8453</v>
      </c>
      <c r="AT47" s="212" t="s">
        <v>8454</v>
      </c>
      <c r="AU47" s="212">
        <v>41</v>
      </c>
      <c r="AV47" s="212">
        <v>2006</v>
      </c>
      <c r="AX47" s="16" t="str">
        <f t="shared" si="7"/>
        <v>drop table db_custscience_interns.col_36_db_venus_sku_dim_distinct_values_table_stats;</v>
      </c>
      <c r="AY47" t="s">
        <v>8455</v>
      </c>
      <c r="BA47" s="16" t="str">
        <f t="shared" si="12"/>
        <v>create table db_custscience_interns.col_36_db_venus_sku_dim_null_value_count_table_stats (col_id int, null_value_count bigint) Row format delimited Fields terminated by '\t' Lines terminated by '\n'  Stored as textfile ;</v>
      </c>
      <c r="BB47" t="s">
        <v>8456</v>
      </c>
      <c r="BE47" s="16" t="str">
        <f t="shared" si="13"/>
        <v xml:space="preserve">insert into table db_custscience_interns.col_36_db_venus_sku_dim_null_value_count_table_stats select '36' as col_id, count (sku_key) as null_value_count where OPR_SZ_CD IS NULL </v>
      </c>
      <c r="BF47" t="s">
        <v>8457</v>
      </c>
      <c r="BI47" s="16" t="str">
        <f t="shared" si="14"/>
        <v>insert into table db_custscience_interns.SUMMARY_of_db_venus_sku_dim_null_value_count_table_stats select col_id, null_value_count from db_custscience_interns.col_36_db_venus_sku_dim_null_value_count_table_stats ;</v>
      </c>
      <c r="BJ47" t="s">
        <v>8458</v>
      </c>
      <c r="BL47" s="212" t="s">
        <v>8459</v>
      </c>
      <c r="BM47" s="212">
        <v>41</v>
      </c>
      <c r="BN47" s="212">
        <v>1</v>
      </c>
      <c r="BP47" s="16" t="str">
        <f t="shared" si="15"/>
        <v>drop table db_custscience_interns.col_36_db_venus_sku_dim_null_value_count_table_stats ;</v>
      </c>
      <c r="BQ47" t="s">
        <v>8460</v>
      </c>
    </row>
    <row r="48" spans="1:69">
      <c r="A48" t="s">
        <v>8461</v>
      </c>
      <c r="B48" s="16" t="str">
        <f t="shared" si="0"/>
        <v>pln_dsb_ctr_pst_dt  string                                  </v>
      </c>
      <c r="C48" s="20">
        <f t="shared" si="8"/>
        <v>20</v>
      </c>
      <c r="D48" s="20">
        <f t="shared" si="9"/>
        <v>27</v>
      </c>
      <c r="E48" s="20"/>
      <c r="G48" s="16" t="str">
        <f t="shared" si="16"/>
        <v>PLN_DSB_CTR_PST_DT </v>
      </c>
      <c r="H48" s="16" t="str">
        <f t="shared" si="17"/>
        <v>tring                                  </v>
      </c>
      <c r="I48" s="246">
        <v>37</v>
      </c>
      <c r="J48" s="260">
        <f t="shared" si="3"/>
        <v>2826</v>
      </c>
      <c r="K48" s="260">
        <f t="shared" si="4"/>
        <v>1</v>
      </c>
      <c r="N48" s="169" t="s">
        <v>112</v>
      </c>
      <c r="O48" s="169" t="s">
        <v>112</v>
      </c>
      <c r="P48" s="169" t="s">
        <v>112</v>
      </c>
      <c r="R48" s="164"/>
      <c r="S48" s="164"/>
      <c r="T48" s="164"/>
      <c r="U48" s="164"/>
      <c r="V48" s="164"/>
      <c r="W48" s="164"/>
      <c r="X48" s="164"/>
      <c r="Y48" s="164"/>
      <c r="Z48" s="164"/>
      <c r="AA48" s="164"/>
      <c r="AB48" s="164"/>
      <c r="AC48" s="164"/>
      <c r="AD48" s="164"/>
      <c r="AE48" s="164"/>
      <c r="AF48" s="164"/>
      <c r="AG48" s="164"/>
      <c r="AH48" s="197" t="str">
        <f t="shared" si="10"/>
        <v>col_37</v>
      </c>
      <c r="AI48" s="196" t="str">
        <f t="shared" si="5"/>
        <v>create table db_custscience_interns.col_37_db_venus_sku_dim_distinct_values_table_stats (col_id int, distinct_values bigint) Row format delimited Fields terminated by '\t' Lines terminated by '\n'  Stored as textfile ;</v>
      </c>
      <c r="AJ48" t="s">
        <v>8462</v>
      </c>
      <c r="AM48" s="16" t="str">
        <f t="shared" si="11"/>
        <v>insert into table db_custscience_interns.col_37_db_venus_sku_dim_distinct_values_table_stats select '37' as col_id, count (distinct PLN_DSB_CTR_PST_DT ) as distinct_values</v>
      </c>
      <c r="AN48" t="s">
        <v>8463</v>
      </c>
      <c r="AQ48" s="16" t="str">
        <f t="shared" si="6"/>
        <v>insert into table db_custscience_interns.SUMMARY_of_db_venus_sku_dim_distinct_values_table_stats select col_id, distinct_values from db_custscience_interns.col_37_db_venus_sku_dim_distinct_values_table_stats ;</v>
      </c>
      <c r="AR48" t="s">
        <v>8464</v>
      </c>
      <c r="AT48" s="212" t="s">
        <v>8465</v>
      </c>
      <c r="AU48" s="212">
        <v>42</v>
      </c>
      <c r="AV48" s="212">
        <v>546</v>
      </c>
      <c r="AX48" s="16" t="str">
        <f t="shared" si="7"/>
        <v>drop table db_custscience_interns.col_37_db_venus_sku_dim_distinct_values_table_stats;</v>
      </c>
      <c r="AY48" t="s">
        <v>8466</v>
      </c>
      <c r="BA48" s="16" t="str">
        <f t="shared" si="12"/>
        <v>create table db_custscience_interns.col_37_db_venus_sku_dim_null_value_count_table_stats (col_id int, null_value_count bigint) Row format delimited Fields terminated by '\t' Lines terminated by '\n'  Stored as textfile ;</v>
      </c>
      <c r="BB48" t="s">
        <v>8467</v>
      </c>
      <c r="BE48" s="16" t="str">
        <f t="shared" si="13"/>
        <v xml:space="preserve">insert into table db_custscience_interns.col_37_db_venus_sku_dim_null_value_count_table_stats select '37' as col_id, count (sku_key) as null_value_count where PLN_DSB_CTR_PST_DT  IS NULL </v>
      </c>
      <c r="BF48" t="s">
        <v>8468</v>
      </c>
      <c r="BI48" s="16" t="str">
        <f t="shared" si="14"/>
        <v>insert into table db_custscience_interns.SUMMARY_of_db_venus_sku_dim_null_value_count_table_stats select col_id, null_value_count from db_custscience_interns.col_37_db_venus_sku_dim_null_value_count_table_stats ;</v>
      </c>
      <c r="BJ48" t="s">
        <v>8469</v>
      </c>
      <c r="BL48" s="212" t="s">
        <v>8470</v>
      </c>
      <c r="BM48" s="212">
        <v>42</v>
      </c>
      <c r="BN48" s="212">
        <v>1</v>
      </c>
      <c r="BP48" s="16" t="str">
        <f t="shared" si="15"/>
        <v>drop table db_custscience_interns.col_37_db_venus_sku_dim_null_value_count_table_stats ;</v>
      </c>
      <c r="BQ48" t="s">
        <v>8471</v>
      </c>
    </row>
    <row r="49" spans="1:69">
      <c r="A49" t="s">
        <v>8472</v>
      </c>
      <c r="B49" s="16" t="str">
        <f t="shared" si="0"/>
        <v>prd_typ_nm          string                                  </v>
      </c>
      <c r="C49" s="20">
        <f t="shared" si="8"/>
        <v>12</v>
      </c>
      <c r="D49" s="20">
        <f t="shared" si="9"/>
        <v>14</v>
      </c>
      <c r="E49" s="20"/>
      <c r="G49" s="16" t="str">
        <f t="shared" si="16"/>
        <v>PRD_TYP_NM </v>
      </c>
      <c r="H49" s="16" t="str">
        <f t="shared" si="17"/>
        <v>      string                                  </v>
      </c>
      <c r="I49" s="246">
        <v>38</v>
      </c>
      <c r="J49" s="260">
        <f t="shared" si="3"/>
        <v>1596</v>
      </c>
      <c r="K49" s="260">
        <f t="shared" si="4"/>
        <v>1</v>
      </c>
      <c r="N49" s="169" t="s">
        <v>112</v>
      </c>
      <c r="O49" s="169" t="s">
        <v>112</v>
      </c>
      <c r="P49" s="169" t="s">
        <v>112</v>
      </c>
      <c r="R49" s="164"/>
      <c r="S49" s="164"/>
      <c r="T49" s="164"/>
      <c r="U49" s="164"/>
      <c r="V49" s="164"/>
      <c r="W49" s="164"/>
      <c r="X49" s="164"/>
      <c r="Y49" s="164"/>
      <c r="Z49" s="164"/>
      <c r="AA49" s="164"/>
      <c r="AB49" s="164"/>
      <c r="AC49" s="164"/>
      <c r="AD49" s="164"/>
      <c r="AE49" s="164"/>
      <c r="AF49" s="164"/>
      <c r="AG49" s="164"/>
      <c r="AH49" s="197" t="str">
        <f t="shared" si="10"/>
        <v>col_38</v>
      </c>
      <c r="AI49" s="196" t="str">
        <f t="shared" si="5"/>
        <v>create table db_custscience_interns.col_38_db_venus_sku_dim_distinct_values_table_stats (col_id int, distinct_values bigint) Row format delimited Fields terminated by '\t' Lines terminated by '\n'  Stored as textfile ;</v>
      </c>
      <c r="AJ49" t="s">
        <v>8473</v>
      </c>
      <c r="AM49" s="16" t="str">
        <f t="shared" si="11"/>
        <v>insert into table db_custscience_interns.col_38_db_venus_sku_dim_distinct_values_table_stats select '38' as col_id, count (distinct PRD_TYP_NM ) as distinct_values</v>
      </c>
      <c r="AN49" t="s">
        <v>8474</v>
      </c>
      <c r="AQ49" s="16" t="str">
        <f t="shared" si="6"/>
        <v>insert into table db_custscience_interns.SUMMARY_of_db_venus_sku_dim_distinct_values_table_stats select col_id, distinct_values from db_custscience_interns.col_38_db_venus_sku_dim_distinct_values_table_stats ;</v>
      </c>
      <c r="AR49" t="s">
        <v>8475</v>
      </c>
      <c r="AT49" s="212" t="s">
        <v>8476</v>
      </c>
      <c r="AU49" s="212">
        <v>43</v>
      </c>
      <c r="AV49" s="212">
        <v>872</v>
      </c>
      <c r="AX49" s="16" t="str">
        <f t="shared" si="7"/>
        <v>drop table db_custscience_interns.col_38_db_venus_sku_dim_distinct_values_table_stats;</v>
      </c>
      <c r="AY49" t="s">
        <v>8477</v>
      </c>
      <c r="BA49" s="16" t="str">
        <f t="shared" si="12"/>
        <v>create table db_custscience_interns.col_38_db_venus_sku_dim_null_value_count_table_stats (col_id int, null_value_count bigint) Row format delimited Fields terminated by '\t' Lines terminated by '\n'  Stored as textfile ;</v>
      </c>
      <c r="BB49" t="s">
        <v>8478</v>
      </c>
      <c r="BE49" s="16" t="str">
        <f t="shared" si="13"/>
        <v xml:space="preserve">insert into table db_custscience_interns.col_38_db_venus_sku_dim_null_value_count_table_stats select '38' as col_id, count (sku_key) as null_value_count where PRD_TYP_NM  IS NULL </v>
      </c>
      <c r="BF49" t="s">
        <v>8479</v>
      </c>
      <c r="BI49" s="16" t="str">
        <f t="shared" si="14"/>
        <v>insert into table db_custscience_interns.SUMMARY_of_db_venus_sku_dim_null_value_count_table_stats select col_id, null_value_count from db_custscience_interns.col_38_db_venus_sku_dim_null_value_count_table_stats ;</v>
      </c>
      <c r="BJ49" t="s">
        <v>8480</v>
      </c>
      <c r="BL49" s="212" t="s">
        <v>8481</v>
      </c>
      <c r="BM49" s="212">
        <v>43</v>
      </c>
      <c r="BN49" s="212">
        <v>1</v>
      </c>
      <c r="BP49" s="16" t="str">
        <f t="shared" si="15"/>
        <v>drop table db_custscience_interns.col_38_db_venus_sku_dim_null_value_count_table_stats ;</v>
      </c>
      <c r="BQ49" t="s">
        <v>8482</v>
      </c>
    </row>
    <row r="50" spans="1:69">
      <c r="A50" t="s">
        <v>8483</v>
      </c>
      <c r="B50" s="16" t="str">
        <f t="shared" si="0"/>
        <v>prd_unq_desc        string                                  </v>
      </c>
      <c r="C50" s="20">
        <f t="shared" si="8"/>
        <v>14</v>
      </c>
      <c r="D50" s="20">
        <f t="shared" si="9"/>
        <v>16</v>
      </c>
      <c r="E50" s="20"/>
      <c r="G50" s="16" t="str">
        <f t="shared" si="16"/>
        <v>PRD_UNQ_DESC </v>
      </c>
      <c r="H50" s="16" t="str">
        <f t="shared" si="17"/>
        <v>    string                                  </v>
      </c>
      <c r="I50" s="246">
        <v>39</v>
      </c>
      <c r="J50" s="260">
        <f t="shared" si="3"/>
        <v>56369</v>
      </c>
      <c r="K50" s="260">
        <f t="shared" si="4"/>
        <v>2067</v>
      </c>
      <c r="N50" s="169" t="s">
        <v>112</v>
      </c>
      <c r="O50" s="169" t="s">
        <v>112</v>
      </c>
      <c r="P50" s="169" t="s">
        <v>112</v>
      </c>
      <c r="R50" s="164"/>
      <c r="S50" s="164"/>
      <c r="T50" s="164"/>
      <c r="U50" s="164"/>
      <c r="V50" s="164"/>
      <c r="W50" s="164"/>
      <c r="X50" s="164"/>
      <c r="Y50" s="164"/>
      <c r="Z50" s="164"/>
      <c r="AA50" s="164"/>
      <c r="AB50" s="164"/>
      <c r="AC50" s="164"/>
      <c r="AD50" s="164"/>
      <c r="AE50" s="164"/>
      <c r="AF50" s="164"/>
      <c r="AG50" s="164"/>
      <c r="AH50" s="197" t="str">
        <f t="shared" si="10"/>
        <v>col_39</v>
      </c>
      <c r="AI50" s="196" t="str">
        <f t="shared" si="5"/>
        <v>create table db_custscience_interns.col_39_db_venus_sku_dim_distinct_values_table_stats (col_id int, distinct_values bigint) Row format delimited Fields terminated by '\t' Lines terminated by '\n'  Stored as textfile ;</v>
      </c>
      <c r="AJ50" t="s">
        <v>8484</v>
      </c>
      <c r="AM50" s="16" t="str">
        <f t="shared" si="11"/>
        <v>insert into table db_custscience_interns.col_39_db_venus_sku_dim_distinct_values_table_stats select '39' as col_id, count (distinct PRD_UNQ_DESC ) as distinct_values</v>
      </c>
      <c r="AN50" t="s">
        <v>8485</v>
      </c>
      <c r="AQ50" s="16" t="str">
        <f t="shared" si="6"/>
        <v>insert into table db_custscience_interns.SUMMARY_of_db_venus_sku_dim_distinct_values_table_stats select col_id, distinct_values from db_custscience_interns.col_39_db_venus_sku_dim_distinct_values_table_stats ;</v>
      </c>
      <c r="AR50" t="s">
        <v>8486</v>
      </c>
      <c r="AT50" s="212" t="s">
        <v>8487</v>
      </c>
      <c r="AU50" s="212">
        <v>44</v>
      </c>
      <c r="AV50" s="212">
        <v>13</v>
      </c>
      <c r="AX50" s="16" t="str">
        <f t="shared" si="7"/>
        <v>drop table db_custscience_interns.col_39_db_venus_sku_dim_distinct_values_table_stats;</v>
      </c>
      <c r="AY50" t="s">
        <v>8488</v>
      </c>
      <c r="BA50" s="16" t="str">
        <f t="shared" si="12"/>
        <v>create table db_custscience_interns.col_39_db_venus_sku_dim_null_value_count_table_stats (col_id int, null_value_count bigint) Row format delimited Fields terminated by '\t' Lines terminated by '\n'  Stored as textfile ;</v>
      </c>
      <c r="BB50" t="s">
        <v>8489</v>
      </c>
      <c r="BE50" s="16" t="str">
        <f t="shared" si="13"/>
        <v xml:space="preserve">insert into table db_custscience_interns.col_39_db_venus_sku_dim_null_value_count_table_stats select '39' as col_id, count (sku_key) as null_value_count where PRD_UNQ_DESC  IS NULL </v>
      </c>
      <c r="BF50" t="s">
        <v>8490</v>
      </c>
      <c r="BI50" s="16" t="str">
        <f t="shared" si="14"/>
        <v>insert into table db_custscience_interns.SUMMARY_of_db_venus_sku_dim_null_value_count_table_stats select col_id, null_value_count from db_custscience_interns.col_39_db_venus_sku_dim_null_value_count_table_stats ;</v>
      </c>
      <c r="BJ50" t="s">
        <v>8491</v>
      </c>
      <c r="BL50" s="212" t="s">
        <v>8492</v>
      </c>
      <c r="BM50" s="212">
        <v>44</v>
      </c>
      <c r="BN50" s="212">
        <v>1</v>
      </c>
      <c r="BP50" s="16" t="str">
        <f t="shared" si="15"/>
        <v>drop table db_custscience_interns.col_39_db_venus_sku_dim_null_value_count_table_stats ;</v>
      </c>
      <c r="BQ50" t="s">
        <v>8493</v>
      </c>
    </row>
    <row r="51" spans="1:69">
      <c r="A51" t="s">
        <v>8494</v>
      </c>
      <c r="B51" s="16" t="str">
        <f t="shared" si="0"/>
        <v>publ_pst_dt         string                                  </v>
      </c>
      <c r="C51" s="20">
        <f t="shared" si="8"/>
        <v>12</v>
      </c>
      <c r="D51" s="20">
        <f t="shared" si="9"/>
        <v>14</v>
      </c>
      <c r="E51" s="20"/>
      <c r="G51" s="16" t="str">
        <f t="shared" si="16"/>
        <v>PUBL_PST_DT</v>
      </c>
      <c r="H51" s="16" t="str">
        <f t="shared" si="17"/>
        <v>      string                                  </v>
      </c>
      <c r="I51" s="246">
        <v>40</v>
      </c>
      <c r="J51" s="260">
        <f t="shared" si="3"/>
        <v>6899</v>
      </c>
      <c r="K51" s="260">
        <f t="shared" si="4"/>
        <v>1</v>
      </c>
      <c r="N51" s="169" t="s">
        <v>112</v>
      </c>
      <c r="O51" s="169" t="s">
        <v>112</v>
      </c>
      <c r="P51" s="169" t="s">
        <v>112</v>
      </c>
      <c r="R51" s="164"/>
      <c r="S51" s="164"/>
      <c r="T51" s="164"/>
      <c r="U51" s="164"/>
      <c r="V51" s="164"/>
      <c r="W51" s="164"/>
      <c r="X51" s="164"/>
      <c r="Y51" s="164"/>
      <c r="Z51" s="164"/>
      <c r="AA51" s="164"/>
      <c r="AB51" s="164"/>
      <c r="AC51" s="164"/>
      <c r="AD51" s="164"/>
      <c r="AE51" s="164"/>
      <c r="AF51" s="164"/>
      <c r="AG51" s="164"/>
      <c r="AH51" s="197" t="str">
        <f t="shared" si="10"/>
        <v>col_40</v>
      </c>
      <c r="AI51" s="196" t="str">
        <f t="shared" si="5"/>
        <v>create table db_custscience_interns.col_40_db_venus_sku_dim_distinct_values_table_stats (col_id int, distinct_values bigint) Row format delimited Fields terminated by '\t' Lines terminated by '\n'  Stored as textfile ;</v>
      </c>
      <c r="AJ51" t="s">
        <v>8495</v>
      </c>
      <c r="AM51" s="16" t="str">
        <f t="shared" si="11"/>
        <v>insert into table db_custscience_interns.col_40_db_venus_sku_dim_distinct_values_table_stats select '40' as col_id, count (distinct PUBL_PST_DT) as distinct_values</v>
      </c>
      <c r="AN51" t="s">
        <v>8496</v>
      </c>
      <c r="AQ51" s="16" t="str">
        <f t="shared" si="6"/>
        <v>insert into table db_custscience_interns.SUMMARY_of_db_venus_sku_dim_distinct_values_table_stats select col_id, distinct_values from db_custscience_interns.col_40_db_venus_sku_dim_distinct_values_table_stats ;</v>
      </c>
      <c r="AR51" t="s">
        <v>8497</v>
      </c>
      <c r="AT51" s="212" t="s">
        <v>8498</v>
      </c>
      <c r="AU51" s="212">
        <v>45</v>
      </c>
      <c r="AV51" s="212">
        <v>930</v>
      </c>
      <c r="AX51" s="16" t="str">
        <f t="shared" si="7"/>
        <v>drop table db_custscience_interns.col_40_db_venus_sku_dim_distinct_values_table_stats;</v>
      </c>
      <c r="AY51" t="s">
        <v>8499</v>
      </c>
      <c r="BA51" s="16" t="str">
        <f t="shared" si="12"/>
        <v>create table db_custscience_interns.col_40_db_venus_sku_dim_null_value_count_table_stats (col_id int, null_value_count bigint) Row format delimited Fields terminated by '\t' Lines terminated by '\n'  Stored as textfile ;</v>
      </c>
      <c r="BB51" t="s">
        <v>8500</v>
      </c>
      <c r="BE51" s="16" t="str">
        <f t="shared" si="13"/>
        <v xml:space="preserve">insert into table db_custscience_interns.col_40_db_venus_sku_dim_null_value_count_table_stats select '40' as col_id, count (sku_key) as null_value_count where PUBL_PST_DT IS NULL </v>
      </c>
      <c r="BF51" t="s">
        <v>8501</v>
      </c>
      <c r="BI51" s="16" t="str">
        <f t="shared" si="14"/>
        <v>insert into table db_custscience_interns.SUMMARY_of_db_venus_sku_dim_null_value_count_table_stats select col_id, null_value_count from db_custscience_interns.col_40_db_venus_sku_dim_null_value_count_table_stats ;</v>
      </c>
      <c r="BJ51" t="s">
        <v>8502</v>
      </c>
      <c r="BL51" s="212" t="s">
        <v>8503</v>
      </c>
      <c r="BM51" s="212">
        <v>45</v>
      </c>
      <c r="BN51" s="212">
        <v>1</v>
      </c>
      <c r="BP51" s="16" t="str">
        <f t="shared" si="15"/>
        <v>drop table db_custscience_interns.col_40_db_venus_sku_dim_null_value_count_table_stats ;</v>
      </c>
      <c r="BQ51" t="s">
        <v>8504</v>
      </c>
    </row>
    <row r="52" spans="1:69">
      <c r="A52" t="s">
        <v>8505</v>
      </c>
      <c r="B52" s="16" t="str">
        <f t="shared" si="0"/>
        <v>shrt_sz_desc        string                                  </v>
      </c>
      <c r="C52" s="20">
        <f t="shared" si="8"/>
        <v>14</v>
      </c>
      <c r="D52" s="20">
        <f t="shared" si="9"/>
        <v>16</v>
      </c>
      <c r="E52" s="20"/>
      <c r="G52" s="16" t="str">
        <f t="shared" si="16"/>
        <v>SHRT_SZ_DESC </v>
      </c>
      <c r="H52" s="16" t="str">
        <f t="shared" si="17"/>
        <v>    string                                  </v>
      </c>
      <c r="I52" s="246">
        <v>41</v>
      </c>
      <c r="J52" s="260">
        <f t="shared" si="3"/>
        <v>2006</v>
      </c>
      <c r="K52" s="260">
        <f t="shared" si="4"/>
        <v>1</v>
      </c>
      <c r="N52" s="169" t="s">
        <v>112</v>
      </c>
      <c r="O52" s="169" t="s">
        <v>112</v>
      </c>
      <c r="P52" s="169" t="s">
        <v>112</v>
      </c>
      <c r="R52" s="164"/>
      <c r="S52" s="164"/>
      <c r="T52" s="164"/>
      <c r="U52" s="164"/>
      <c r="V52" s="164"/>
      <c r="W52" s="164"/>
      <c r="X52" s="164"/>
      <c r="Y52" s="164"/>
      <c r="Z52" s="164"/>
      <c r="AA52" s="164"/>
      <c r="AB52" s="164"/>
      <c r="AC52" s="164"/>
      <c r="AD52" s="164"/>
      <c r="AE52" s="164"/>
      <c r="AF52" s="164"/>
      <c r="AG52" s="164"/>
      <c r="AH52" s="197" t="str">
        <f t="shared" si="10"/>
        <v>col_41</v>
      </c>
      <c r="AI52" s="196" t="str">
        <f t="shared" si="5"/>
        <v>create table db_custscience_interns.col_41_db_venus_sku_dim_distinct_values_table_stats (col_id int, distinct_values bigint) Row format delimited Fields terminated by '\t' Lines terminated by '\n'  Stored as textfile ;</v>
      </c>
      <c r="AJ52" t="s">
        <v>8506</v>
      </c>
      <c r="AM52" s="16" t="str">
        <f t="shared" si="11"/>
        <v>insert into table db_custscience_interns.col_41_db_venus_sku_dim_distinct_values_table_stats select '41' as col_id, count (distinct SHRT_SZ_DESC ) as distinct_values</v>
      </c>
      <c r="AN52" t="s">
        <v>8507</v>
      </c>
      <c r="AQ52" s="16" t="str">
        <f t="shared" si="6"/>
        <v>insert into table db_custscience_interns.SUMMARY_of_db_venus_sku_dim_distinct_values_table_stats select col_id, distinct_values from db_custscience_interns.col_41_db_venus_sku_dim_distinct_values_table_stats ;</v>
      </c>
      <c r="AR52" t="s">
        <v>8508</v>
      </c>
      <c r="AT52" s="212" t="s">
        <v>8509</v>
      </c>
      <c r="AU52" s="212">
        <v>46</v>
      </c>
      <c r="AV52" s="212">
        <v>12</v>
      </c>
      <c r="AX52" s="16" t="str">
        <f t="shared" si="7"/>
        <v>drop table db_custscience_interns.col_41_db_venus_sku_dim_distinct_values_table_stats;</v>
      </c>
      <c r="AY52" t="s">
        <v>8510</v>
      </c>
      <c r="BA52" s="16" t="str">
        <f t="shared" si="12"/>
        <v>create table db_custscience_interns.col_41_db_venus_sku_dim_null_value_count_table_stats (col_id int, null_value_count bigint) Row format delimited Fields terminated by '\t' Lines terminated by '\n'  Stored as textfile ;</v>
      </c>
      <c r="BB52" t="s">
        <v>8511</v>
      </c>
      <c r="BE52" s="16" t="str">
        <f t="shared" si="13"/>
        <v xml:space="preserve">insert into table db_custscience_interns.col_41_db_venus_sku_dim_null_value_count_table_stats select '41' as col_id, count (sku_key) as null_value_count where SHRT_SZ_DESC  IS NULL </v>
      </c>
      <c r="BF52" t="s">
        <v>8512</v>
      </c>
      <c r="BI52" s="16" t="str">
        <f t="shared" si="14"/>
        <v>insert into table db_custscience_interns.SUMMARY_of_db_venus_sku_dim_null_value_count_table_stats select col_id, null_value_count from db_custscience_interns.col_41_db_venus_sku_dim_null_value_count_table_stats ;</v>
      </c>
      <c r="BJ52" t="s">
        <v>8513</v>
      </c>
      <c r="BL52" s="212" t="s">
        <v>8514</v>
      </c>
      <c r="BM52" s="212">
        <v>46</v>
      </c>
      <c r="BN52" s="212">
        <v>1</v>
      </c>
      <c r="BP52" s="16" t="str">
        <f t="shared" si="15"/>
        <v>drop table db_custscience_interns.col_41_db_venus_sku_dim_null_value_count_table_stats ;</v>
      </c>
      <c r="BQ52" t="s">
        <v>8515</v>
      </c>
    </row>
    <row r="53" spans="1:69">
      <c r="A53" t="s">
        <v>8516</v>
      </c>
      <c r="B53" s="16" t="str">
        <f t="shared" si="0"/>
        <v>sku_orig_cst_amt    int                                     </v>
      </c>
      <c r="C53" s="20">
        <f t="shared" si="8"/>
        <v>18</v>
      </c>
      <c r="D53" s="20">
        <f t="shared" si="9"/>
        <v>20</v>
      </c>
      <c r="E53" s="20"/>
      <c r="G53" s="16" t="str">
        <f t="shared" si="16"/>
        <v>SKU_ORIG_CST_AMT </v>
      </c>
      <c r="H53" s="16" t="str">
        <f t="shared" si="17"/>
        <v>int                                     </v>
      </c>
      <c r="I53" s="246">
        <v>42</v>
      </c>
      <c r="J53" s="260">
        <f t="shared" si="3"/>
        <v>546</v>
      </c>
      <c r="K53" s="260">
        <f t="shared" si="4"/>
        <v>1</v>
      </c>
      <c r="N53" s="169" t="s">
        <v>112</v>
      </c>
      <c r="O53" s="169" t="s">
        <v>112</v>
      </c>
      <c r="P53" s="169" t="s">
        <v>112</v>
      </c>
      <c r="R53" s="164"/>
      <c r="S53" s="164"/>
      <c r="T53" s="164"/>
      <c r="U53" s="164"/>
      <c r="V53" s="164"/>
      <c r="W53" s="164"/>
      <c r="X53" s="164"/>
      <c r="Y53" s="164"/>
      <c r="Z53" s="164"/>
      <c r="AA53" s="164"/>
      <c r="AB53" s="164"/>
      <c r="AC53" s="164"/>
      <c r="AD53" s="164"/>
      <c r="AE53" s="164"/>
      <c r="AF53" s="164"/>
      <c r="AG53" s="164"/>
      <c r="AH53" s="197" t="str">
        <f t="shared" si="10"/>
        <v>col_42</v>
      </c>
      <c r="AI53" s="196" t="str">
        <f t="shared" si="5"/>
        <v>create table db_custscience_interns.col_42_db_venus_sku_dim_distinct_values_table_stats (col_id int, distinct_values bigint) Row format delimited Fields terminated by '\t' Lines terminated by '\n'  Stored as textfile ;</v>
      </c>
      <c r="AJ53" t="s">
        <v>8517</v>
      </c>
      <c r="AM53" s="16" t="str">
        <f t="shared" si="11"/>
        <v>insert into table db_custscience_interns.col_42_db_venus_sku_dim_distinct_values_table_stats select '42' as col_id, count (distinct SKU_ORIG_CST_AMT ) as distinct_values</v>
      </c>
      <c r="AN53" t="s">
        <v>8518</v>
      </c>
      <c r="AQ53" s="16" t="str">
        <f t="shared" si="6"/>
        <v>insert into table db_custscience_interns.SUMMARY_of_db_venus_sku_dim_distinct_values_table_stats select col_id, distinct_values from db_custscience_interns.col_42_db_venus_sku_dim_distinct_values_table_stats ;</v>
      </c>
      <c r="AR53" t="s">
        <v>8519</v>
      </c>
      <c r="AT53" s="212" t="s">
        <v>8520</v>
      </c>
      <c r="AU53" s="212">
        <v>47</v>
      </c>
      <c r="AV53" s="212">
        <v>365</v>
      </c>
      <c r="AX53" s="16" t="str">
        <f t="shared" si="7"/>
        <v>drop table db_custscience_interns.col_42_db_venus_sku_dim_distinct_values_table_stats;</v>
      </c>
      <c r="AY53" t="s">
        <v>8521</v>
      </c>
      <c r="BA53" s="16" t="str">
        <f t="shared" si="12"/>
        <v>create table db_custscience_interns.col_42_db_venus_sku_dim_null_value_count_table_stats (col_id int, null_value_count bigint) Row format delimited Fields terminated by '\t' Lines terminated by '\n'  Stored as textfile ;</v>
      </c>
      <c r="BB53" t="s">
        <v>8522</v>
      </c>
      <c r="BE53" s="16" t="str">
        <f t="shared" si="13"/>
        <v xml:space="preserve">insert into table db_custscience_interns.col_42_db_venus_sku_dim_null_value_count_table_stats select '42' as col_id, count (sku_key) as null_value_count where SKU_ORIG_CST_AMT  IS NULL </v>
      </c>
      <c r="BF53" t="s">
        <v>8523</v>
      </c>
      <c r="BI53" s="16" t="str">
        <f t="shared" si="14"/>
        <v>insert into table db_custscience_interns.SUMMARY_of_db_venus_sku_dim_null_value_count_table_stats select col_id, null_value_count from db_custscience_interns.col_42_db_venus_sku_dim_null_value_count_table_stats ;</v>
      </c>
      <c r="BJ53" t="s">
        <v>8524</v>
      </c>
      <c r="BL53" s="212" t="s">
        <v>7021</v>
      </c>
      <c r="BM53" s="212">
        <v>47</v>
      </c>
      <c r="BN53" s="212">
        <v>0</v>
      </c>
      <c r="BP53" s="16" t="str">
        <f t="shared" si="15"/>
        <v>drop table db_custscience_interns.col_42_db_venus_sku_dim_null_value_count_table_stats ;</v>
      </c>
      <c r="BQ53" t="s">
        <v>8525</v>
      </c>
    </row>
    <row r="54" spans="1:69">
      <c r="A54" t="s">
        <v>8526</v>
      </c>
      <c r="B54" s="16" t="str">
        <f t="shared" si="0"/>
        <v>sku_orig_rtl_amt    int                                     </v>
      </c>
      <c r="C54" s="20">
        <f t="shared" si="8"/>
        <v>18</v>
      </c>
      <c r="D54" s="20">
        <f t="shared" si="9"/>
        <v>20</v>
      </c>
      <c r="E54" s="20"/>
      <c r="G54" s="16" t="str">
        <f t="shared" si="16"/>
        <v>SKU_ORIG_RTL_AMT </v>
      </c>
      <c r="H54" s="16" t="str">
        <f t="shared" si="17"/>
        <v>int                                     </v>
      </c>
      <c r="I54" s="246">
        <v>43</v>
      </c>
      <c r="J54" s="260">
        <f t="shared" si="3"/>
        <v>872</v>
      </c>
      <c r="K54" s="260">
        <f t="shared" si="4"/>
        <v>1</v>
      </c>
      <c r="N54" s="169" t="s">
        <v>112</v>
      </c>
      <c r="O54" s="169" t="s">
        <v>112</v>
      </c>
      <c r="P54" s="169" t="s">
        <v>112</v>
      </c>
      <c r="R54" s="164"/>
      <c r="S54" s="164"/>
      <c r="T54" s="164"/>
      <c r="U54" s="164"/>
      <c r="V54" s="164"/>
      <c r="W54" s="164"/>
      <c r="X54" s="164"/>
      <c r="Y54" s="164"/>
      <c r="Z54" s="164"/>
      <c r="AA54" s="164"/>
      <c r="AB54" s="164"/>
      <c r="AC54" s="164"/>
      <c r="AD54" s="164"/>
      <c r="AE54" s="164"/>
      <c r="AF54" s="164"/>
      <c r="AG54" s="164"/>
      <c r="AH54" s="197" t="str">
        <f t="shared" si="10"/>
        <v>col_43</v>
      </c>
      <c r="AI54" s="196" t="str">
        <f t="shared" si="5"/>
        <v>create table db_custscience_interns.col_43_db_venus_sku_dim_distinct_values_table_stats (col_id int, distinct_values bigint) Row format delimited Fields terminated by '\t' Lines terminated by '\n'  Stored as textfile ;</v>
      </c>
      <c r="AJ54" t="s">
        <v>8527</v>
      </c>
      <c r="AM54" s="16" t="str">
        <f t="shared" si="11"/>
        <v>insert into table db_custscience_interns.col_43_db_venus_sku_dim_distinct_values_table_stats select '43' as col_id, count (distinct SKU_ORIG_RTL_AMT ) as distinct_values</v>
      </c>
      <c r="AN54" t="s">
        <v>8528</v>
      </c>
      <c r="AQ54" s="16" t="str">
        <f t="shared" si="6"/>
        <v>insert into table db_custscience_interns.SUMMARY_of_db_venus_sku_dim_distinct_values_table_stats select col_id, distinct_values from db_custscience_interns.col_43_db_venus_sku_dim_distinct_values_table_stats ;</v>
      </c>
      <c r="AR54" t="s">
        <v>8529</v>
      </c>
      <c r="AT54" s="212" t="s">
        <v>8530</v>
      </c>
      <c r="AU54" s="212">
        <v>48</v>
      </c>
      <c r="AV54" s="212">
        <v>11</v>
      </c>
      <c r="AX54" s="16" t="str">
        <f t="shared" si="7"/>
        <v>drop table db_custscience_interns.col_43_db_venus_sku_dim_distinct_values_table_stats;</v>
      </c>
      <c r="AY54" t="s">
        <v>8531</v>
      </c>
      <c r="BA54" s="16" t="str">
        <f t="shared" si="12"/>
        <v>create table db_custscience_interns.col_43_db_venus_sku_dim_null_value_count_table_stats (col_id int, null_value_count bigint) Row format delimited Fields terminated by '\t' Lines terminated by '\n'  Stored as textfile ;</v>
      </c>
      <c r="BB54" t="s">
        <v>8532</v>
      </c>
      <c r="BE54" s="16" t="str">
        <f t="shared" si="13"/>
        <v xml:space="preserve">insert into table db_custscience_interns.col_43_db_venus_sku_dim_null_value_count_table_stats select '43' as col_id, count (sku_key) as null_value_count where SKU_ORIG_RTL_AMT  IS NULL </v>
      </c>
      <c r="BF54" t="s">
        <v>8533</v>
      </c>
      <c r="BI54" s="16" t="str">
        <f t="shared" si="14"/>
        <v>insert into table db_custscience_interns.SUMMARY_of_db_venus_sku_dim_null_value_count_table_stats select col_id, null_value_count from db_custscience_interns.col_43_db_venus_sku_dim_null_value_count_table_stats ;</v>
      </c>
      <c r="BJ54" t="s">
        <v>8534</v>
      </c>
      <c r="BL54" s="212" t="s">
        <v>5022</v>
      </c>
      <c r="BM54" s="212">
        <v>48</v>
      </c>
      <c r="BN54" s="212">
        <v>1</v>
      </c>
      <c r="BP54" s="16" t="str">
        <f t="shared" si="15"/>
        <v>drop table db_custscience_interns.col_43_db_venus_sku_dim_null_value_count_table_stats ;</v>
      </c>
      <c r="BQ54" t="s">
        <v>8535</v>
      </c>
    </row>
    <row r="55" spans="1:69">
      <c r="A55" t="s">
        <v>8536</v>
      </c>
      <c r="B55" s="16" t="str">
        <f t="shared" si="0"/>
        <v>sz_catg_nm          string                                  </v>
      </c>
      <c r="C55" s="20">
        <f t="shared" si="8"/>
        <v>12</v>
      </c>
      <c r="D55" s="20">
        <f t="shared" si="9"/>
        <v>14</v>
      </c>
      <c r="E55" s="20"/>
      <c r="G55" s="16" t="str">
        <f t="shared" si="16"/>
        <v>SZ_CATG_NM </v>
      </c>
      <c r="H55" s="16" t="str">
        <f t="shared" si="17"/>
        <v>      string                                  </v>
      </c>
      <c r="I55" s="246">
        <v>44</v>
      </c>
      <c r="J55" s="260">
        <f t="shared" si="3"/>
        <v>13</v>
      </c>
      <c r="K55" s="260">
        <f t="shared" si="4"/>
        <v>1</v>
      </c>
      <c r="N55" s="169" t="s">
        <v>112</v>
      </c>
      <c r="O55" s="169" t="s">
        <v>112</v>
      </c>
      <c r="P55" s="169" t="s">
        <v>112</v>
      </c>
      <c r="R55" s="164"/>
      <c r="S55" s="164"/>
      <c r="T55" s="164"/>
      <c r="U55" s="164"/>
      <c r="V55" s="164"/>
      <c r="W55" s="164"/>
      <c r="X55" s="164"/>
      <c r="Y55" s="164"/>
      <c r="Z55" s="164"/>
      <c r="AA55" s="164"/>
      <c r="AB55" s="164"/>
      <c r="AC55" s="164"/>
      <c r="AD55" s="164"/>
      <c r="AE55" s="164"/>
      <c r="AF55" s="164"/>
      <c r="AG55" s="164"/>
      <c r="AH55" s="197" t="str">
        <f t="shared" si="10"/>
        <v>col_44</v>
      </c>
      <c r="AI55" s="196" t="str">
        <f t="shared" si="5"/>
        <v>create table db_custscience_interns.col_44_db_venus_sku_dim_distinct_values_table_stats (col_id int, distinct_values bigint) Row format delimited Fields terminated by '\t' Lines terminated by '\n'  Stored as textfile ;</v>
      </c>
      <c r="AJ55" t="s">
        <v>8537</v>
      </c>
      <c r="AM55" s="16" t="str">
        <f t="shared" si="11"/>
        <v>insert into table db_custscience_interns.col_44_db_venus_sku_dim_distinct_values_table_stats select '44' as col_id, count (distinct SZ_CATG_NM ) as distinct_values</v>
      </c>
      <c r="AN55" t="s">
        <v>8538</v>
      </c>
      <c r="AQ55" s="16" t="str">
        <f t="shared" si="6"/>
        <v>insert into table db_custscience_interns.SUMMARY_of_db_venus_sku_dim_distinct_values_table_stats select col_id, distinct_values from db_custscience_interns.col_44_db_venus_sku_dim_distinct_values_table_stats ;</v>
      </c>
      <c r="AR55" t="s">
        <v>8539</v>
      </c>
      <c r="AT55" s="212" t="s">
        <v>8540</v>
      </c>
      <c r="AU55" s="212">
        <v>49</v>
      </c>
      <c r="AV55" s="212">
        <v>42</v>
      </c>
      <c r="AX55" s="16" t="str">
        <f t="shared" si="7"/>
        <v>drop table db_custscience_interns.col_44_db_venus_sku_dim_distinct_values_table_stats;</v>
      </c>
      <c r="AY55" t="s">
        <v>8541</v>
      </c>
      <c r="BA55" s="16" t="str">
        <f t="shared" si="12"/>
        <v>create table db_custscience_interns.col_44_db_venus_sku_dim_null_value_count_table_stats (col_id int, null_value_count bigint) Row format delimited Fields terminated by '\t' Lines terminated by '\n'  Stored as textfile ;</v>
      </c>
      <c r="BB55" t="s">
        <v>8542</v>
      </c>
      <c r="BE55" s="16" t="str">
        <f t="shared" si="13"/>
        <v xml:space="preserve">insert into table db_custscience_interns.col_44_db_venus_sku_dim_null_value_count_table_stats select '44' as col_id, count (sku_key) as null_value_count where SZ_CATG_NM  IS NULL </v>
      </c>
      <c r="BF55" t="s">
        <v>8543</v>
      </c>
      <c r="BI55" s="16" t="str">
        <f t="shared" si="14"/>
        <v>insert into table db_custscience_interns.SUMMARY_of_db_venus_sku_dim_null_value_count_table_stats select col_id, null_value_count from db_custscience_interns.col_44_db_venus_sku_dim_null_value_count_table_stats ;</v>
      </c>
      <c r="BJ55" t="s">
        <v>8544</v>
      </c>
      <c r="BL55" s="212" t="s">
        <v>7038</v>
      </c>
      <c r="BM55" s="212">
        <v>49</v>
      </c>
      <c r="BN55" s="212">
        <v>1</v>
      </c>
      <c r="BP55" s="16" t="str">
        <f t="shared" si="15"/>
        <v>drop table db_custscience_interns.col_44_db_venus_sku_dim_null_value_count_table_stats ;</v>
      </c>
      <c r="BQ55" t="s">
        <v>8545</v>
      </c>
    </row>
    <row r="56" spans="1:69">
      <c r="A56" t="s">
        <v>8546</v>
      </c>
      <c r="B56" s="16" t="str">
        <f t="shared" si="0"/>
        <v>sz_cd               string                                  </v>
      </c>
      <c r="C56" s="20">
        <f t="shared" si="8"/>
        <v>6</v>
      </c>
      <c r="D56" s="20">
        <f t="shared" si="9"/>
        <v>8</v>
      </c>
      <c r="E56" s="20"/>
      <c r="G56" s="16" t="str">
        <f t="shared" si="16"/>
        <v>SZ_CD</v>
      </c>
      <c r="H56" s="16" t="str">
        <f t="shared" si="17"/>
        <v>            string                                  </v>
      </c>
      <c r="I56" s="246">
        <v>45</v>
      </c>
      <c r="J56" s="260">
        <f t="shared" si="3"/>
        <v>930</v>
      </c>
      <c r="K56" s="260">
        <f t="shared" si="4"/>
        <v>1</v>
      </c>
      <c r="N56" s="169" t="s">
        <v>112</v>
      </c>
      <c r="O56" s="169" t="s">
        <v>112</v>
      </c>
      <c r="P56" s="169" t="s">
        <v>112</v>
      </c>
      <c r="R56" s="164"/>
      <c r="S56" s="164"/>
      <c r="T56" s="164"/>
      <c r="U56" s="164"/>
      <c r="V56" s="164"/>
      <c r="W56" s="164"/>
      <c r="X56" s="164"/>
      <c r="Y56" s="164"/>
      <c r="Z56" s="164"/>
      <c r="AA56" s="164"/>
      <c r="AB56" s="164"/>
      <c r="AC56" s="164"/>
      <c r="AD56" s="164"/>
      <c r="AE56" s="164"/>
      <c r="AF56" s="164"/>
      <c r="AG56" s="164"/>
      <c r="AH56" s="197" t="str">
        <f t="shared" si="10"/>
        <v>col_45</v>
      </c>
      <c r="AI56" s="196" t="str">
        <f t="shared" si="5"/>
        <v>create table db_custscience_interns.col_45_db_venus_sku_dim_distinct_values_table_stats (col_id int, distinct_values bigint) Row format delimited Fields terminated by '\t' Lines terminated by '\n'  Stored as textfile ;</v>
      </c>
      <c r="AJ56" t="s">
        <v>8547</v>
      </c>
      <c r="AM56" s="16" t="str">
        <f t="shared" si="11"/>
        <v>insert into table db_custscience_interns.col_45_db_venus_sku_dim_distinct_values_table_stats select '45' as col_id, count (distinct SZ_CD) as distinct_values</v>
      </c>
      <c r="AN56" t="s">
        <v>8548</v>
      </c>
      <c r="AQ56" s="16" t="str">
        <f t="shared" si="6"/>
        <v>insert into table db_custscience_interns.SUMMARY_of_db_venus_sku_dim_distinct_values_table_stats select col_id, distinct_values from db_custscience_interns.col_45_db_venus_sku_dim_distinct_values_table_stats ;</v>
      </c>
      <c r="AR56" t="s">
        <v>8549</v>
      </c>
      <c r="AT56" s="212" t="s">
        <v>8550</v>
      </c>
      <c r="AU56" s="212">
        <v>50</v>
      </c>
      <c r="AV56" s="212">
        <v>7154670</v>
      </c>
      <c r="AX56" s="16" t="str">
        <f t="shared" si="7"/>
        <v>drop table db_custscience_interns.col_45_db_venus_sku_dim_distinct_values_table_stats;</v>
      </c>
      <c r="AY56" t="s">
        <v>8551</v>
      </c>
      <c r="BA56" s="16" t="str">
        <f t="shared" si="12"/>
        <v>create table db_custscience_interns.col_45_db_venus_sku_dim_null_value_count_table_stats (col_id int, null_value_count bigint) Row format delimited Fields terminated by '\t' Lines terminated by '\n'  Stored as textfile ;</v>
      </c>
      <c r="BB56" t="s">
        <v>8552</v>
      </c>
      <c r="BE56" s="16" t="str">
        <f t="shared" si="13"/>
        <v xml:space="preserve">insert into table db_custscience_interns.col_45_db_venus_sku_dim_null_value_count_table_stats select '45' as col_id, count (sku_key) as null_value_count where SZ_CD IS NULL </v>
      </c>
      <c r="BF56" t="s">
        <v>8553</v>
      </c>
      <c r="BI56" s="16" t="str">
        <f t="shared" si="14"/>
        <v>insert into table db_custscience_interns.SUMMARY_of_db_venus_sku_dim_null_value_count_table_stats select col_id, null_value_count from db_custscience_interns.col_45_db_venus_sku_dim_null_value_count_table_stats ;</v>
      </c>
      <c r="BJ56" t="s">
        <v>8554</v>
      </c>
      <c r="BL56" s="212" t="s">
        <v>7048</v>
      </c>
      <c r="BM56" s="212">
        <v>50</v>
      </c>
      <c r="BN56" s="212">
        <v>1</v>
      </c>
      <c r="BP56" s="16" t="str">
        <f t="shared" si="15"/>
        <v>drop table db_custscience_interns.col_45_db_venus_sku_dim_null_value_count_table_stats ;</v>
      </c>
      <c r="BQ56" t="s">
        <v>8555</v>
      </c>
    </row>
    <row r="57" spans="1:69">
      <c r="A57" t="s">
        <v>8556</v>
      </c>
      <c r="B57" s="16" t="str">
        <f t="shared" si="0"/>
        <v>sz_div_nm           string                                  </v>
      </c>
      <c r="C57" s="20">
        <f t="shared" si="8"/>
        <v>10</v>
      </c>
      <c r="D57" s="20">
        <f t="shared" si="9"/>
        <v>12</v>
      </c>
      <c r="E57" s="20"/>
      <c r="G57" s="16" t="str">
        <f t="shared" si="16"/>
        <v>SZ_DIV_NM</v>
      </c>
      <c r="H57" s="16" t="str">
        <f t="shared" si="17"/>
        <v>        string                                  </v>
      </c>
      <c r="I57" s="246">
        <v>46</v>
      </c>
      <c r="J57" s="260">
        <f t="shared" si="3"/>
        <v>12</v>
      </c>
      <c r="K57" s="260">
        <f t="shared" si="4"/>
        <v>1</v>
      </c>
      <c r="N57" s="169" t="s">
        <v>112</v>
      </c>
      <c r="O57" s="169" t="s">
        <v>112</v>
      </c>
      <c r="P57" s="169" t="s">
        <v>112</v>
      </c>
      <c r="R57" s="164"/>
      <c r="S57" s="164"/>
      <c r="T57" s="164"/>
      <c r="U57" s="164"/>
      <c r="V57" s="164"/>
      <c r="W57" s="164"/>
      <c r="X57" s="164"/>
      <c r="Y57" s="164"/>
      <c r="Z57" s="164"/>
      <c r="AA57" s="164"/>
      <c r="AB57" s="164"/>
      <c r="AC57" s="164"/>
      <c r="AD57" s="164"/>
      <c r="AE57" s="164"/>
      <c r="AF57" s="164"/>
      <c r="AG57" s="164"/>
      <c r="AH57" s="197" t="str">
        <f t="shared" si="10"/>
        <v>col_46</v>
      </c>
      <c r="AI57" s="196" t="str">
        <f t="shared" si="5"/>
        <v>create table db_custscience_interns.col_46_db_venus_sku_dim_distinct_values_table_stats (col_id int, distinct_values bigint) Row format delimited Fields terminated by '\t' Lines terminated by '\n'  Stored as textfile ;</v>
      </c>
      <c r="AJ57" t="s">
        <v>8557</v>
      </c>
      <c r="AM57" s="16" t="str">
        <f t="shared" si="11"/>
        <v>insert into table db_custscience_interns.col_46_db_venus_sku_dim_distinct_values_table_stats select '46' as col_id, count (distinct SZ_DIV_NM) as distinct_values</v>
      </c>
      <c r="AN57" t="s">
        <v>8558</v>
      </c>
      <c r="AQ57" s="16" t="str">
        <f t="shared" si="6"/>
        <v>insert into table db_custscience_interns.SUMMARY_of_db_venus_sku_dim_distinct_values_table_stats select col_id, distinct_values from db_custscience_interns.col_46_db_venus_sku_dim_distinct_values_table_stats ;</v>
      </c>
      <c r="AR57" t="s">
        <v>8559</v>
      </c>
      <c r="AT57" s="212" t="s">
        <v>8560</v>
      </c>
      <c r="AU57" s="212">
        <v>6</v>
      </c>
      <c r="AV57" s="212">
        <v>3</v>
      </c>
      <c r="AX57" s="16" t="str">
        <f t="shared" si="7"/>
        <v>drop table db_custscience_interns.col_46_db_venus_sku_dim_distinct_values_table_stats;</v>
      </c>
      <c r="AY57" t="s">
        <v>8561</v>
      </c>
      <c r="BA57" s="16" t="str">
        <f t="shared" si="12"/>
        <v>create table db_custscience_interns.col_46_db_venus_sku_dim_null_value_count_table_stats (col_id int, null_value_count bigint) Row format delimited Fields terminated by '\t' Lines terminated by '\n'  Stored as textfile ;</v>
      </c>
      <c r="BB57" t="s">
        <v>8562</v>
      </c>
      <c r="BE57" s="16" t="str">
        <f t="shared" si="13"/>
        <v xml:space="preserve">insert into table db_custscience_interns.col_46_db_venus_sku_dim_null_value_count_table_stats select '46' as col_id, count (sku_key) as null_value_count where SZ_DIV_NM IS NULL </v>
      </c>
      <c r="BF57" t="s">
        <v>8563</v>
      </c>
      <c r="BI57" s="16" t="str">
        <f t="shared" si="14"/>
        <v>insert into table db_custscience_interns.SUMMARY_of_db_venus_sku_dim_null_value_count_table_stats select col_id, null_value_count from db_custscience_interns.col_46_db_venus_sku_dim_null_value_count_table_stats ;</v>
      </c>
      <c r="BJ57" t="s">
        <v>8564</v>
      </c>
      <c r="BL57" s="212" t="s">
        <v>5730</v>
      </c>
      <c r="BM57" s="212">
        <v>6</v>
      </c>
      <c r="BN57" s="212">
        <v>1</v>
      </c>
      <c r="BP57" s="16" t="str">
        <f t="shared" si="15"/>
        <v>drop table db_custscience_interns.col_46_db_venus_sku_dim_null_value_count_table_stats ;</v>
      </c>
      <c r="BQ57" t="s">
        <v>8565</v>
      </c>
    </row>
    <row r="58" spans="1:69">
      <c r="A58" t="s">
        <v>8566</v>
      </c>
      <c r="B58" s="16" t="str">
        <f t="shared" si="0"/>
        <v>sz_mdl_nm           string                                  </v>
      </c>
      <c r="C58" s="20">
        <f t="shared" si="8"/>
        <v>10</v>
      </c>
      <c r="D58" s="20">
        <f t="shared" si="9"/>
        <v>12</v>
      </c>
      <c r="E58" s="20"/>
      <c r="G58" s="16" t="str">
        <f t="shared" si="16"/>
        <v>SZ_MDL_NM</v>
      </c>
      <c r="H58" s="16" t="str">
        <f t="shared" si="17"/>
        <v>        string                                  </v>
      </c>
      <c r="I58" s="246">
        <v>47</v>
      </c>
      <c r="J58" s="260">
        <f t="shared" si="3"/>
        <v>365</v>
      </c>
      <c r="K58" s="260">
        <f t="shared" si="4"/>
        <v>0</v>
      </c>
      <c r="N58" s="169" t="s">
        <v>112</v>
      </c>
      <c r="O58" s="169" t="s">
        <v>112</v>
      </c>
      <c r="P58" s="169" t="s">
        <v>112</v>
      </c>
      <c r="R58" s="164"/>
      <c r="S58" s="164"/>
      <c r="T58" s="164"/>
      <c r="U58" s="164"/>
      <c r="V58" s="164"/>
      <c r="W58" s="164"/>
      <c r="X58" s="164"/>
      <c r="Y58" s="164"/>
      <c r="Z58" s="164"/>
      <c r="AA58" s="164"/>
      <c r="AB58" s="164"/>
      <c r="AC58" s="164"/>
      <c r="AD58" s="164"/>
      <c r="AE58" s="164"/>
      <c r="AF58" s="164"/>
      <c r="AG58" s="164"/>
      <c r="AH58" s="197" t="str">
        <f t="shared" si="10"/>
        <v>col_47</v>
      </c>
      <c r="AI58" s="196" t="str">
        <f t="shared" si="5"/>
        <v>create table db_custscience_interns.col_47_db_venus_sku_dim_distinct_values_table_stats (col_id int, distinct_values bigint) Row format delimited Fields terminated by '\t' Lines terminated by '\n'  Stored as textfile ;</v>
      </c>
      <c r="AJ58" t="s">
        <v>8567</v>
      </c>
      <c r="AM58" s="16" t="str">
        <f t="shared" si="11"/>
        <v>insert into table db_custscience_interns.col_47_db_venus_sku_dim_distinct_values_table_stats select '47' as col_id, count (distinct SZ_MDL_NM) as distinct_values</v>
      </c>
      <c r="AN58" t="s">
        <v>8568</v>
      </c>
      <c r="AQ58" s="16" t="str">
        <f t="shared" si="6"/>
        <v>insert into table db_custscience_interns.SUMMARY_of_db_venus_sku_dim_distinct_values_table_stats select col_id, distinct_values from db_custscience_interns.col_47_db_venus_sku_dim_distinct_values_table_stats ;</v>
      </c>
      <c r="AR58" t="s">
        <v>8569</v>
      </c>
      <c r="AT58" s="212" t="s">
        <v>8570</v>
      </c>
      <c r="AU58" s="212">
        <v>51</v>
      </c>
      <c r="AV58" s="212">
        <v>56380</v>
      </c>
      <c r="AX58" s="16" t="str">
        <f t="shared" si="7"/>
        <v>drop table db_custscience_interns.col_47_db_venus_sku_dim_distinct_values_table_stats;</v>
      </c>
      <c r="AY58" t="s">
        <v>8571</v>
      </c>
      <c r="BA58" s="16" t="str">
        <f t="shared" si="12"/>
        <v>create table db_custscience_interns.col_47_db_venus_sku_dim_null_value_count_table_stats (col_id int, null_value_count bigint) Row format delimited Fields terminated by '\t' Lines terminated by '\n'  Stored as textfile ;</v>
      </c>
      <c r="BB58" t="s">
        <v>8572</v>
      </c>
      <c r="BE58" s="16" t="str">
        <f t="shared" si="13"/>
        <v xml:space="preserve">insert into table db_custscience_interns.col_47_db_venus_sku_dim_null_value_count_table_stats select '47' as col_id, count (sku_key) as null_value_count where SZ_MDL_NM IS NULL </v>
      </c>
      <c r="BF58" t="s">
        <v>8573</v>
      </c>
      <c r="BI58" s="16" t="str">
        <f t="shared" si="14"/>
        <v>insert into table db_custscience_interns.SUMMARY_of_db_venus_sku_dim_null_value_count_table_stats select col_id, null_value_count from db_custscience_interns.col_47_db_venus_sku_dim_null_value_count_table_stats ;</v>
      </c>
      <c r="BJ58" t="s">
        <v>8574</v>
      </c>
      <c r="BL58" s="212" t="s">
        <v>8575</v>
      </c>
      <c r="BM58" s="212">
        <v>51</v>
      </c>
      <c r="BN58" s="212">
        <v>1</v>
      </c>
      <c r="BP58" s="16" t="str">
        <f t="shared" si="15"/>
        <v>drop table db_custscience_interns.col_47_db_venus_sku_dim_null_value_count_table_stats ;</v>
      </c>
      <c r="BQ58" t="s">
        <v>8576</v>
      </c>
    </row>
    <row r="59" spans="1:69">
      <c r="A59" t="s">
        <v>8577</v>
      </c>
      <c r="B59" s="16" t="str">
        <f t="shared" si="0"/>
        <v>sz_var_desc         string                                  </v>
      </c>
      <c r="C59" s="20">
        <f t="shared" si="8"/>
        <v>12</v>
      </c>
      <c r="D59" s="20">
        <f t="shared" si="9"/>
        <v>14</v>
      </c>
      <c r="E59" s="20"/>
      <c r="G59" s="16" t="str">
        <f t="shared" si="16"/>
        <v>SZ_VAR_DESC</v>
      </c>
      <c r="H59" s="16" t="str">
        <f t="shared" si="17"/>
        <v>      string                                  </v>
      </c>
      <c r="I59" s="246">
        <v>48</v>
      </c>
      <c r="J59" s="260">
        <f t="shared" si="3"/>
        <v>11</v>
      </c>
      <c r="K59" s="260">
        <f t="shared" si="4"/>
        <v>1</v>
      </c>
      <c r="N59" s="169" t="s">
        <v>112</v>
      </c>
      <c r="O59" s="169" t="s">
        <v>112</v>
      </c>
      <c r="P59" s="169" t="s">
        <v>112</v>
      </c>
      <c r="R59" s="164"/>
      <c r="S59" s="164"/>
      <c r="T59" s="164"/>
      <c r="U59" s="164"/>
      <c r="V59" s="164"/>
      <c r="W59" s="164"/>
      <c r="X59" s="164"/>
      <c r="Y59" s="164"/>
      <c r="Z59" s="164"/>
      <c r="AA59" s="164"/>
      <c r="AB59" s="164"/>
      <c r="AC59" s="164"/>
      <c r="AD59" s="164"/>
      <c r="AE59" s="164"/>
      <c r="AF59" s="164"/>
      <c r="AG59" s="164"/>
      <c r="AH59" s="197" t="str">
        <f t="shared" si="10"/>
        <v>col_48</v>
      </c>
      <c r="AI59" s="196" t="str">
        <f t="shared" si="5"/>
        <v>create table db_custscience_interns.col_48_db_venus_sku_dim_distinct_values_table_stats (col_id int, distinct_values bigint) Row format delimited Fields terminated by '\t' Lines terminated by '\n'  Stored as textfile ;</v>
      </c>
      <c r="AJ59" t="s">
        <v>8578</v>
      </c>
      <c r="AM59" s="16" t="str">
        <f t="shared" si="11"/>
        <v>insert into table db_custscience_interns.col_48_db_venus_sku_dim_distinct_values_table_stats select '48' as col_id, count (distinct SZ_VAR_DESC) as distinct_values</v>
      </c>
      <c r="AN59" t="s">
        <v>8579</v>
      </c>
      <c r="AQ59" s="16" t="str">
        <f t="shared" si="6"/>
        <v>insert into table db_custscience_interns.SUMMARY_of_db_venus_sku_dim_distinct_values_table_stats select col_id, distinct_values from db_custscience_interns.col_48_db_venus_sku_dim_distinct_values_table_stats ;</v>
      </c>
      <c r="AR59" t="s">
        <v>8580</v>
      </c>
      <c r="AT59" s="212" t="s">
        <v>8581</v>
      </c>
      <c r="AU59" s="212">
        <v>52</v>
      </c>
      <c r="AV59" s="212">
        <v>247790</v>
      </c>
      <c r="AX59" s="16" t="str">
        <f t="shared" si="7"/>
        <v>drop table db_custscience_interns.col_48_db_venus_sku_dim_distinct_values_table_stats;</v>
      </c>
      <c r="AY59" t="s">
        <v>8582</v>
      </c>
      <c r="BA59" s="16" t="str">
        <f t="shared" si="12"/>
        <v>create table db_custscience_interns.col_48_db_venus_sku_dim_null_value_count_table_stats (col_id int, null_value_count bigint) Row format delimited Fields terminated by '\t' Lines terminated by '\n'  Stored as textfile ;</v>
      </c>
      <c r="BB59" t="s">
        <v>8583</v>
      </c>
      <c r="BE59" s="16" t="str">
        <f t="shared" si="13"/>
        <v xml:space="preserve">insert into table db_custscience_interns.col_48_db_venus_sku_dim_null_value_count_table_stats select '48' as col_id, count (sku_key) as null_value_count where SZ_VAR_DESC IS NULL </v>
      </c>
      <c r="BF59" t="s">
        <v>8584</v>
      </c>
      <c r="BI59" s="16" t="str">
        <f t="shared" si="14"/>
        <v>insert into table db_custscience_interns.SUMMARY_of_db_venus_sku_dim_null_value_count_table_stats select col_id, null_value_count from db_custscience_interns.col_48_db_venus_sku_dim_null_value_count_table_stats ;</v>
      </c>
      <c r="BJ59" t="s">
        <v>8585</v>
      </c>
      <c r="BL59" s="212" t="s">
        <v>5077</v>
      </c>
      <c r="BM59" s="212">
        <v>52</v>
      </c>
      <c r="BN59" s="212">
        <v>1</v>
      </c>
      <c r="BP59" s="16" t="str">
        <f t="shared" si="15"/>
        <v>drop table db_custscience_interns.col_48_db_venus_sku_dim_null_value_count_table_stats ;</v>
      </c>
      <c r="BQ59" t="s">
        <v>8586</v>
      </c>
    </row>
    <row r="60" spans="1:69">
      <c r="A60" t="s">
        <v>8587</v>
      </c>
      <c r="B60" s="16" t="str">
        <f t="shared" si="0"/>
        <v>tax_cd              string                                  </v>
      </c>
      <c r="C60" s="20">
        <f t="shared" si="8"/>
        <v>8</v>
      </c>
      <c r="D60" s="20">
        <f t="shared" si="9"/>
        <v>10</v>
      </c>
      <c r="E60" s="20"/>
      <c r="G60" s="16" t="str">
        <f t="shared" si="16"/>
        <v>TAX_CD </v>
      </c>
      <c r="H60" s="16" t="str">
        <f t="shared" si="17"/>
        <v>          string                                  </v>
      </c>
      <c r="I60" s="246">
        <v>49</v>
      </c>
      <c r="J60" s="260">
        <f t="shared" si="3"/>
        <v>42</v>
      </c>
      <c r="K60" s="260">
        <f t="shared" si="4"/>
        <v>1</v>
      </c>
      <c r="N60" s="169" t="s">
        <v>112</v>
      </c>
      <c r="O60" s="169" t="s">
        <v>112</v>
      </c>
      <c r="P60" s="169" t="s">
        <v>112</v>
      </c>
      <c r="R60" s="164"/>
      <c r="S60" s="164"/>
      <c r="T60" s="164"/>
      <c r="U60" s="164"/>
      <c r="V60" s="164"/>
      <c r="W60" s="164"/>
      <c r="X60" s="164"/>
      <c r="Y60" s="164"/>
      <c r="Z60" s="164"/>
      <c r="AA60" s="164"/>
      <c r="AB60" s="164"/>
      <c r="AC60" s="164"/>
      <c r="AD60" s="164"/>
      <c r="AE60" s="164"/>
      <c r="AF60" s="164"/>
      <c r="AG60" s="164"/>
      <c r="AH60" s="197" t="str">
        <f t="shared" si="10"/>
        <v>col_49</v>
      </c>
      <c r="AI60" s="196" t="str">
        <f t="shared" si="5"/>
        <v>create table db_custscience_interns.col_49_db_venus_sku_dim_distinct_values_table_stats (col_id int, distinct_values bigint) Row format delimited Fields terminated by '\t' Lines terminated by '\n'  Stored as textfile ;</v>
      </c>
      <c r="AJ60" t="s">
        <v>8588</v>
      </c>
      <c r="AM60" s="16" t="str">
        <f t="shared" si="11"/>
        <v>insert into table db_custscience_interns.col_49_db_venus_sku_dim_distinct_values_table_stats select '49' as col_id, count (distinct TAX_CD ) as distinct_values</v>
      </c>
      <c r="AN60" t="s">
        <v>8589</v>
      </c>
      <c r="AQ60" s="16" t="str">
        <f t="shared" si="6"/>
        <v>insert into table db_custscience_interns.SUMMARY_of_db_venus_sku_dim_distinct_values_table_stats select col_id, distinct_values from db_custscience_interns.col_49_db_venus_sku_dim_distinct_values_table_stats ;</v>
      </c>
      <c r="AR60" t="s">
        <v>8590</v>
      </c>
      <c r="AT60" s="212" t="s">
        <v>8591</v>
      </c>
      <c r="AU60" s="212">
        <v>53</v>
      </c>
      <c r="AV60" s="212">
        <v>3</v>
      </c>
      <c r="AX60" s="16" t="str">
        <f t="shared" si="7"/>
        <v>drop table db_custscience_interns.col_49_db_venus_sku_dim_distinct_values_table_stats;</v>
      </c>
      <c r="AY60" t="s">
        <v>8592</v>
      </c>
      <c r="BA60" s="16" t="str">
        <f t="shared" si="12"/>
        <v>create table db_custscience_interns.col_49_db_venus_sku_dim_null_value_count_table_stats (col_id int, null_value_count bigint) Row format delimited Fields terminated by '\t' Lines terminated by '\n'  Stored as textfile ;</v>
      </c>
      <c r="BB60" t="s">
        <v>8593</v>
      </c>
      <c r="BE60" s="16" t="str">
        <f t="shared" si="13"/>
        <v xml:space="preserve">insert into table db_custscience_interns.col_49_db_venus_sku_dim_null_value_count_table_stats select '49' as col_id, count (sku_key) as null_value_count where TAX_CD  IS NULL </v>
      </c>
      <c r="BF60" t="s">
        <v>8594</v>
      </c>
      <c r="BI60" s="16" t="str">
        <f t="shared" si="14"/>
        <v>insert into table db_custscience_interns.SUMMARY_of_db_venus_sku_dim_null_value_count_table_stats select col_id, null_value_count from db_custscience_interns.col_49_db_venus_sku_dim_null_value_count_table_stats ;</v>
      </c>
      <c r="BJ60" t="s">
        <v>8595</v>
      </c>
      <c r="BL60" s="212" t="s">
        <v>8596</v>
      </c>
      <c r="BM60" s="212">
        <v>53</v>
      </c>
      <c r="BN60" s="212">
        <v>1</v>
      </c>
      <c r="BP60" s="16" t="str">
        <f t="shared" si="15"/>
        <v>drop table db_custscience_interns.col_49_db_venus_sku_dim_null_value_count_table_stats ;</v>
      </c>
      <c r="BQ60" t="s">
        <v>8597</v>
      </c>
    </row>
    <row r="61" spans="1:69">
      <c r="A61" t="s">
        <v>8598</v>
      </c>
      <c r="B61" s="16" t="str">
        <f t="shared" si="0"/>
        <v>upc_nbr             string                                  </v>
      </c>
      <c r="C61" s="20">
        <f t="shared" si="8"/>
        <v>8</v>
      </c>
      <c r="D61" s="20">
        <f t="shared" si="9"/>
        <v>10</v>
      </c>
      <c r="E61" s="20"/>
      <c r="G61" s="16" t="str">
        <f t="shared" si="16"/>
        <v>UPC_NBR</v>
      </c>
      <c r="H61" s="16" t="str">
        <f t="shared" si="17"/>
        <v>          string                                  </v>
      </c>
      <c r="I61" s="246">
        <v>50</v>
      </c>
      <c r="J61" s="260">
        <f t="shared" si="3"/>
        <v>7154670</v>
      </c>
      <c r="K61" s="260">
        <f t="shared" si="4"/>
        <v>1</v>
      </c>
      <c r="N61" s="169" t="s">
        <v>112</v>
      </c>
      <c r="O61" s="169" t="s">
        <v>112</v>
      </c>
      <c r="P61" s="169" t="s">
        <v>112</v>
      </c>
      <c r="R61" s="164"/>
      <c r="S61" s="164"/>
      <c r="T61" s="164"/>
      <c r="U61" s="164"/>
      <c r="V61" s="164"/>
      <c r="W61" s="164"/>
      <c r="X61" s="164"/>
      <c r="Y61" s="164"/>
      <c r="Z61" s="164"/>
      <c r="AA61" s="164"/>
      <c r="AB61" s="164"/>
      <c r="AC61" s="164"/>
      <c r="AD61" s="164"/>
      <c r="AE61" s="164"/>
      <c r="AF61" s="164"/>
      <c r="AG61" s="164"/>
      <c r="AH61" s="197" t="str">
        <f t="shared" si="10"/>
        <v>col_50</v>
      </c>
      <c r="AI61" s="196" t="str">
        <f t="shared" si="5"/>
        <v>create table db_custscience_interns.col_50_db_venus_sku_dim_distinct_values_table_stats (col_id int, distinct_values bigint) Row format delimited Fields terminated by '\t' Lines terminated by '\n'  Stored as textfile ;</v>
      </c>
      <c r="AJ61" t="s">
        <v>8599</v>
      </c>
      <c r="AM61" s="16" t="str">
        <f t="shared" si="11"/>
        <v>insert into table db_custscience_interns.col_50_db_venus_sku_dim_distinct_values_table_stats select '50' as col_id, count (distinct UPC_NBR) as distinct_values</v>
      </c>
      <c r="AN61" t="s">
        <v>8600</v>
      </c>
      <c r="AQ61" s="16" t="str">
        <f t="shared" si="6"/>
        <v>insert into table db_custscience_interns.SUMMARY_of_db_venus_sku_dim_distinct_values_table_stats select col_id, distinct_values from db_custscience_interns.col_50_db_venus_sku_dim_distinct_values_table_stats ;</v>
      </c>
      <c r="AR61" t="s">
        <v>8601</v>
      </c>
      <c r="AT61" s="212" t="s">
        <v>8602</v>
      </c>
      <c r="AU61" s="212">
        <v>54</v>
      </c>
      <c r="AV61" s="212">
        <v>7852713</v>
      </c>
      <c r="AX61" s="16" t="str">
        <f t="shared" si="7"/>
        <v>drop table db_custscience_interns.col_50_db_venus_sku_dim_distinct_values_table_stats;</v>
      </c>
      <c r="AY61" t="s">
        <v>8603</v>
      </c>
      <c r="BA61" s="16" t="str">
        <f t="shared" si="12"/>
        <v>create table db_custscience_interns.col_50_db_venus_sku_dim_null_value_count_table_stats (col_id int, null_value_count bigint) Row format delimited Fields terminated by '\t' Lines terminated by '\n'  Stored as textfile ;</v>
      </c>
      <c r="BB61" t="s">
        <v>8604</v>
      </c>
      <c r="BE61" s="16" t="str">
        <f t="shared" si="13"/>
        <v xml:space="preserve">insert into table db_custscience_interns.col_50_db_venus_sku_dim_null_value_count_table_stats select '50' as col_id, count (sku_key) as null_value_count where UPC_NBR IS NULL </v>
      </c>
      <c r="BF61" t="s">
        <v>8605</v>
      </c>
      <c r="BI61" s="16" t="str">
        <f t="shared" si="14"/>
        <v>insert into table db_custscience_interns.SUMMARY_of_db_venus_sku_dim_null_value_count_table_stats select col_id, null_value_count from db_custscience_interns.col_50_db_venus_sku_dim_null_value_count_table_stats ;</v>
      </c>
      <c r="BJ61" t="s">
        <v>8606</v>
      </c>
      <c r="BL61" s="212" t="s">
        <v>8607</v>
      </c>
      <c r="BM61" s="212">
        <v>54</v>
      </c>
      <c r="BN61" s="212">
        <v>1</v>
      </c>
      <c r="BP61" s="16" t="str">
        <f t="shared" si="15"/>
        <v>drop table db_custscience_interns.col_50_db_venus_sku_dim_null_value_count_table_stats ;</v>
      </c>
      <c r="BQ61" t="s">
        <v>8608</v>
      </c>
    </row>
    <row r="62" spans="1:69">
      <c r="A62" t="s">
        <v>8609</v>
      </c>
      <c r="B62" s="16" t="str">
        <f t="shared" si="0"/>
        <v>web_clr_desc        string                                  </v>
      </c>
      <c r="C62" s="20">
        <f t="shared" si="8"/>
        <v>14</v>
      </c>
      <c r="D62" s="20">
        <f t="shared" si="9"/>
        <v>16</v>
      </c>
      <c r="E62" s="20"/>
      <c r="G62" s="16" t="str">
        <f t="shared" si="16"/>
        <v>WEB_CLR_DESC </v>
      </c>
      <c r="H62" s="16" t="str">
        <f t="shared" si="17"/>
        <v>    string                                  </v>
      </c>
      <c r="I62" s="246">
        <v>51</v>
      </c>
      <c r="J62" s="260">
        <f t="shared" si="3"/>
        <v>56380</v>
      </c>
      <c r="K62" s="260">
        <f t="shared" si="4"/>
        <v>1</v>
      </c>
      <c r="N62" s="169" t="s">
        <v>112</v>
      </c>
      <c r="O62" s="169" t="s">
        <v>112</v>
      </c>
      <c r="P62" s="169" t="s">
        <v>112</v>
      </c>
      <c r="R62" s="164"/>
      <c r="S62" s="164"/>
      <c r="T62" s="164"/>
      <c r="U62" s="164"/>
      <c r="V62" s="164"/>
      <c r="W62" s="164"/>
      <c r="X62" s="164"/>
      <c r="Y62" s="164"/>
      <c r="Z62" s="164"/>
      <c r="AA62" s="164"/>
      <c r="AB62" s="164"/>
      <c r="AC62" s="164"/>
      <c r="AD62" s="164"/>
      <c r="AE62" s="164"/>
      <c r="AF62" s="164"/>
      <c r="AG62" s="164"/>
      <c r="AH62" s="197" t="str">
        <f t="shared" si="10"/>
        <v>col_51</v>
      </c>
      <c r="AI62" s="196" t="str">
        <f t="shared" si="5"/>
        <v>create table db_custscience_interns.col_51_db_venus_sku_dim_distinct_values_table_stats (col_id int, distinct_values bigint) Row format delimited Fields terminated by '\t' Lines terminated by '\n'  Stored as textfile ;</v>
      </c>
      <c r="AJ62" t="s">
        <v>8610</v>
      </c>
      <c r="AM62" s="16" t="str">
        <f t="shared" si="11"/>
        <v>insert into table db_custscience_interns.col_51_db_venus_sku_dim_distinct_values_table_stats select '51' as col_id, count (distinct WEB_CLR_DESC ) as distinct_values</v>
      </c>
      <c r="AN62" t="s">
        <v>8611</v>
      </c>
      <c r="AQ62" s="16" t="str">
        <f t="shared" si="6"/>
        <v>insert into table db_custscience_interns.SUMMARY_of_db_venus_sku_dim_distinct_values_table_stats select col_id, distinct_values from db_custscience_interns.col_51_db_venus_sku_dim_distinct_values_table_stats ;</v>
      </c>
      <c r="AR62" t="s">
        <v>8612</v>
      </c>
      <c r="AT62" s="212" t="s">
        <v>8613</v>
      </c>
      <c r="AU62" s="212">
        <v>55</v>
      </c>
      <c r="AV62" s="212">
        <v>551070</v>
      </c>
      <c r="AX62" s="16" t="str">
        <f t="shared" si="7"/>
        <v>drop table db_custscience_interns.col_51_db_venus_sku_dim_distinct_values_table_stats;</v>
      </c>
      <c r="AY62" t="s">
        <v>8614</v>
      </c>
      <c r="BA62" s="16" t="str">
        <f t="shared" si="12"/>
        <v>create table db_custscience_interns.col_51_db_venus_sku_dim_null_value_count_table_stats (col_id int, null_value_count bigint) Row format delimited Fields terminated by '\t' Lines terminated by '\n'  Stored as textfile ;</v>
      </c>
      <c r="BB62" t="s">
        <v>8615</v>
      </c>
      <c r="BE62" s="16" t="str">
        <f t="shared" si="13"/>
        <v xml:space="preserve">insert into table db_custscience_interns.col_51_db_venus_sku_dim_null_value_count_table_stats select '51' as col_id, count (sku_key) as null_value_count where WEB_CLR_DESC  IS NULL </v>
      </c>
      <c r="BF62" t="s">
        <v>8616</v>
      </c>
      <c r="BI62" s="16" t="str">
        <f t="shared" si="14"/>
        <v>insert into table db_custscience_interns.SUMMARY_of_db_venus_sku_dim_null_value_count_table_stats select col_id, null_value_count from db_custscience_interns.col_51_db_venus_sku_dim_null_value_count_table_stats ;</v>
      </c>
      <c r="BJ62" t="s">
        <v>8617</v>
      </c>
      <c r="BL62" s="212" t="s">
        <v>8618</v>
      </c>
      <c r="BM62" s="212">
        <v>55</v>
      </c>
      <c r="BN62" s="212">
        <v>1</v>
      </c>
      <c r="BP62" s="16" t="str">
        <f t="shared" si="15"/>
        <v>drop table db_custscience_interns.col_51_db_venus_sku_dim_null_value_count_table_stats ;</v>
      </c>
      <c r="BQ62" t="s">
        <v>8619</v>
      </c>
    </row>
    <row r="63" spans="1:69">
      <c r="A63" t="s">
        <v>8620</v>
      </c>
      <c r="B63" s="16" t="str">
        <f t="shared" si="0"/>
        <v>web_prd_nm          string                                  </v>
      </c>
      <c r="C63" s="20">
        <f t="shared" si="8"/>
        <v>12</v>
      </c>
      <c r="D63" s="20">
        <f t="shared" si="9"/>
        <v>14</v>
      </c>
      <c r="E63" s="20"/>
      <c r="G63" s="16" t="str">
        <f t="shared" si="16"/>
        <v>WEB_PRD_NM </v>
      </c>
      <c r="H63" s="16" t="str">
        <f t="shared" si="17"/>
        <v>      string                                  </v>
      </c>
      <c r="I63" s="246">
        <v>52</v>
      </c>
      <c r="J63" s="260">
        <f t="shared" si="3"/>
        <v>247790</v>
      </c>
      <c r="K63" s="260">
        <f t="shared" si="4"/>
        <v>1</v>
      </c>
      <c r="N63" s="169" t="s">
        <v>112</v>
      </c>
      <c r="O63" s="169" t="s">
        <v>112</v>
      </c>
      <c r="P63" s="169" t="s">
        <v>112</v>
      </c>
      <c r="R63" s="164"/>
      <c r="S63" s="164"/>
      <c r="T63" s="164"/>
      <c r="U63" s="164"/>
      <c r="V63" s="164"/>
      <c r="W63" s="164"/>
      <c r="X63" s="164"/>
      <c r="Y63" s="164"/>
      <c r="Z63" s="164"/>
      <c r="AA63" s="164"/>
      <c r="AB63" s="164"/>
      <c r="AC63" s="164"/>
      <c r="AD63" s="164"/>
      <c r="AE63" s="164"/>
      <c r="AF63" s="164"/>
      <c r="AG63" s="164"/>
      <c r="AH63" s="197" t="str">
        <f t="shared" si="10"/>
        <v>col_52</v>
      </c>
      <c r="AI63" s="196" t="str">
        <f t="shared" si="5"/>
        <v>create table db_custscience_interns.col_52_db_venus_sku_dim_distinct_values_table_stats (col_id int, distinct_values bigint) Row format delimited Fields terminated by '\t' Lines terminated by '\n'  Stored as textfile ;</v>
      </c>
      <c r="AJ63" t="s">
        <v>8621</v>
      </c>
      <c r="AM63" s="16" t="str">
        <f t="shared" si="11"/>
        <v>insert into table db_custscience_interns.col_52_db_venus_sku_dim_distinct_values_table_stats select '52' as col_id, count (distinct WEB_PRD_NM ) as distinct_values</v>
      </c>
      <c r="AN63" t="s">
        <v>8622</v>
      </c>
      <c r="AQ63" s="16" t="str">
        <f t="shared" si="6"/>
        <v>insert into table db_custscience_interns.SUMMARY_of_db_venus_sku_dim_distinct_values_table_stats select col_id, distinct_values from db_custscience_interns.col_52_db_venus_sku_dim_distinct_values_table_stats ;</v>
      </c>
      <c r="AR63" t="s">
        <v>8623</v>
      </c>
      <c r="AT63" s="212" t="s">
        <v>8624</v>
      </c>
      <c r="AU63" s="212">
        <v>56</v>
      </c>
      <c r="AV63" s="212">
        <v>1131096</v>
      </c>
      <c r="AX63" s="16" t="str">
        <f t="shared" si="7"/>
        <v>drop table db_custscience_interns.col_52_db_venus_sku_dim_distinct_values_table_stats;</v>
      </c>
      <c r="AY63" t="s">
        <v>8625</v>
      </c>
      <c r="BA63" s="16" t="str">
        <f t="shared" si="12"/>
        <v>create table db_custscience_interns.col_52_db_venus_sku_dim_null_value_count_table_stats (col_id int, null_value_count bigint) Row format delimited Fields terminated by '\t' Lines terminated by '\n'  Stored as textfile ;</v>
      </c>
      <c r="BB63" t="s">
        <v>8626</v>
      </c>
      <c r="BE63" s="16" t="str">
        <f t="shared" si="13"/>
        <v xml:space="preserve">insert into table db_custscience_interns.col_52_db_venus_sku_dim_null_value_count_table_stats select '52' as col_id, count (sku_key) as null_value_count where WEB_PRD_NM  IS NULL </v>
      </c>
      <c r="BF63" t="s">
        <v>8627</v>
      </c>
      <c r="BI63" s="16" t="str">
        <f t="shared" si="14"/>
        <v>insert into table db_custscience_interns.SUMMARY_of_db_venus_sku_dim_null_value_count_table_stats select col_id, null_value_count from db_custscience_interns.col_52_db_venus_sku_dim_null_value_count_table_stats ;</v>
      </c>
      <c r="BJ63" t="s">
        <v>8628</v>
      </c>
      <c r="BL63" s="212" t="s">
        <v>8629</v>
      </c>
      <c r="BM63" s="212">
        <v>56</v>
      </c>
      <c r="BN63" s="212">
        <v>1</v>
      </c>
      <c r="BP63" s="16" t="str">
        <f t="shared" si="15"/>
        <v>drop table db_custscience_interns.col_52_db_venus_sku_dim_null_value_count_table_stats ;</v>
      </c>
      <c r="BQ63" t="s">
        <v>8630</v>
      </c>
    </row>
    <row r="64" spans="1:69">
      <c r="A64" t="s">
        <v>8631</v>
      </c>
      <c r="B64" s="16" t="str">
        <f t="shared" si="0"/>
        <v>wtr_rsnt_ind        string                                  </v>
      </c>
      <c r="C64" s="20">
        <f t="shared" si="8"/>
        <v>14</v>
      </c>
      <c r="D64" s="20">
        <f t="shared" si="9"/>
        <v>16</v>
      </c>
      <c r="E64" s="20"/>
      <c r="G64" s="16" t="str">
        <f t="shared" si="16"/>
        <v>WTR_RSNT_IND </v>
      </c>
      <c r="H64" s="16" t="str">
        <f t="shared" si="17"/>
        <v>    string                                  </v>
      </c>
      <c r="I64" s="246">
        <v>53</v>
      </c>
      <c r="J64" s="260">
        <f t="shared" si="3"/>
        <v>3</v>
      </c>
      <c r="K64" s="260">
        <f t="shared" si="4"/>
        <v>1</v>
      </c>
      <c r="N64" s="169" t="s">
        <v>112</v>
      </c>
      <c r="O64" s="169" t="s">
        <v>112</v>
      </c>
      <c r="P64" s="169" t="s">
        <v>112</v>
      </c>
      <c r="R64" s="164"/>
      <c r="S64" s="164"/>
      <c r="T64" s="164"/>
      <c r="U64" s="164"/>
      <c r="V64" s="164"/>
      <c r="W64" s="164"/>
      <c r="X64" s="164"/>
      <c r="Y64" s="164"/>
      <c r="Z64" s="164"/>
      <c r="AA64" s="164"/>
      <c r="AB64" s="164"/>
      <c r="AC64" s="164"/>
      <c r="AD64" s="164"/>
      <c r="AE64" s="164"/>
      <c r="AF64" s="164"/>
      <c r="AG64" s="164"/>
      <c r="AH64" s="197" t="str">
        <f t="shared" si="10"/>
        <v>col_53</v>
      </c>
      <c r="AI64" s="196" t="str">
        <f t="shared" si="5"/>
        <v>create table db_custscience_interns.col_53_db_venus_sku_dim_distinct_values_table_stats (col_id int, distinct_values bigint) Row format delimited Fields terminated by '\t' Lines terminated by '\n'  Stored as textfile ;</v>
      </c>
      <c r="AJ64" t="s">
        <v>8632</v>
      </c>
      <c r="AM64" s="16" t="str">
        <f t="shared" si="11"/>
        <v>insert into table db_custscience_interns.col_53_db_venus_sku_dim_distinct_values_table_stats select '53' as col_id, count (distinct WTR_RSNT_IND ) as distinct_values</v>
      </c>
      <c r="AN64" t="s">
        <v>8633</v>
      </c>
      <c r="AQ64" s="16" t="str">
        <f t="shared" si="6"/>
        <v>insert into table db_custscience_interns.SUMMARY_of_db_venus_sku_dim_distinct_values_table_stats select col_id, distinct_values from db_custscience_interns.col_53_db_venus_sku_dim_distinct_values_table_stats ;</v>
      </c>
      <c r="AR64" t="s">
        <v>8634</v>
      </c>
      <c r="AT64" s="212" t="s">
        <v>8635</v>
      </c>
      <c r="AU64" s="212">
        <v>57</v>
      </c>
      <c r="AV64" s="212">
        <v>2</v>
      </c>
      <c r="AX64" s="16" t="str">
        <f t="shared" si="7"/>
        <v>drop table db_custscience_interns.col_53_db_venus_sku_dim_distinct_values_table_stats;</v>
      </c>
      <c r="AY64" t="s">
        <v>8636</v>
      </c>
      <c r="BA64" s="16" t="str">
        <f t="shared" si="12"/>
        <v>create table db_custscience_interns.col_53_db_venus_sku_dim_null_value_count_table_stats (col_id int, null_value_count bigint) Row format delimited Fields terminated by '\t' Lines terminated by '\n'  Stored as textfile ;</v>
      </c>
      <c r="BB64" t="s">
        <v>8637</v>
      </c>
      <c r="BE64" s="16" t="str">
        <f t="shared" si="13"/>
        <v xml:space="preserve">insert into table db_custscience_interns.col_53_db_venus_sku_dim_null_value_count_table_stats select '53' as col_id, count (sku_key) as null_value_count where WTR_RSNT_IND  IS NULL </v>
      </c>
      <c r="BF64" t="s">
        <v>8638</v>
      </c>
      <c r="BI64" s="16" t="str">
        <f t="shared" si="14"/>
        <v>insert into table db_custscience_interns.SUMMARY_of_db_venus_sku_dim_null_value_count_table_stats select col_id, null_value_count from db_custscience_interns.col_53_db_venus_sku_dim_null_value_count_table_stats ;</v>
      </c>
      <c r="BJ64" t="s">
        <v>8639</v>
      </c>
      <c r="BL64" s="212" t="s">
        <v>8640</v>
      </c>
      <c r="BM64" s="212">
        <v>57</v>
      </c>
      <c r="BN64" s="212">
        <v>1</v>
      </c>
      <c r="BP64" s="16" t="str">
        <f t="shared" si="15"/>
        <v>drop table db_custscience_interns.col_53_db_venus_sku_dim_null_value_count_table_stats ;</v>
      </c>
      <c r="BQ64" t="s">
        <v>8641</v>
      </c>
    </row>
    <row r="65" spans="1:69">
      <c r="A65" t="s">
        <v>8642</v>
      </c>
      <c r="B65" s="16" t="str">
        <f t="shared" si="0"/>
        <v>sku_ec_ctlg_itm_id  int                                     </v>
      </c>
      <c r="C65" s="20">
        <f t="shared" si="8"/>
        <v>20</v>
      </c>
      <c r="D65" s="20">
        <f t="shared" si="9"/>
        <v>25</v>
      </c>
      <c r="E65" s="20"/>
      <c r="G65" s="16" t="str">
        <f t="shared" si="16"/>
        <v>SKU_EC_CTLG_ITM_ID </v>
      </c>
      <c r="H65" s="16" t="str">
        <f t="shared" si="17"/>
        <v>nt                                     </v>
      </c>
      <c r="I65" s="246">
        <v>54</v>
      </c>
      <c r="J65" s="260">
        <f t="shared" si="3"/>
        <v>7852713</v>
      </c>
      <c r="K65" s="260">
        <f t="shared" si="4"/>
        <v>1</v>
      </c>
      <c r="N65" s="169" t="s">
        <v>112</v>
      </c>
      <c r="O65" s="169" t="s">
        <v>112</v>
      </c>
      <c r="P65" s="169" t="s">
        <v>112</v>
      </c>
      <c r="R65" s="164"/>
      <c r="S65" s="164"/>
      <c r="T65" s="164"/>
      <c r="U65" s="164"/>
      <c r="V65" s="164"/>
      <c r="W65" s="164"/>
      <c r="X65" s="164"/>
      <c r="Y65" s="164"/>
      <c r="Z65" s="164"/>
      <c r="AA65" s="164"/>
      <c r="AB65" s="164"/>
      <c r="AC65" s="164"/>
      <c r="AD65" s="164"/>
      <c r="AE65" s="164"/>
      <c r="AF65" s="164"/>
      <c r="AG65" s="164"/>
      <c r="AH65" s="197" t="str">
        <f t="shared" si="10"/>
        <v>col_54</v>
      </c>
      <c r="AI65" s="196" t="str">
        <f t="shared" si="5"/>
        <v>create table db_custscience_interns.col_54_db_venus_sku_dim_distinct_values_table_stats (col_id int, distinct_values bigint) Row format delimited Fields terminated by '\t' Lines terminated by '\n'  Stored as textfile ;</v>
      </c>
      <c r="AJ65" t="s">
        <v>8643</v>
      </c>
      <c r="AM65" s="16" t="str">
        <f t="shared" si="11"/>
        <v>insert into table db_custscience_interns.col_54_db_venus_sku_dim_distinct_values_table_stats select '54' as col_id, count (distinct SKU_EC_CTLG_ITM_ID ) as distinct_values</v>
      </c>
      <c r="AN65" t="s">
        <v>8644</v>
      </c>
      <c r="AQ65" s="16" t="str">
        <f t="shared" si="6"/>
        <v>insert into table db_custscience_interns.SUMMARY_of_db_venus_sku_dim_distinct_values_table_stats select col_id, distinct_values from db_custscience_interns.col_54_db_venus_sku_dim_distinct_values_table_stats ;</v>
      </c>
      <c r="AR65" t="s">
        <v>8645</v>
      </c>
      <c r="AT65" s="212" t="s">
        <v>8646</v>
      </c>
      <c r="AU65" s="212">
        <v>58</v>
      </c>
      <c r="AV65" s="212">
        <v>2</v>
      </c>
      <c r="AX65" s="16" t="str">
        <f t="shared" si="7"/>
        <v>drop table db_custscience_interns.col_54_db_venus_sku_dim_distinct_values_table_stats;</v>
      </c>
      <c r="AY65" t="s">
        <v>8647</v>
      </c>
      <c r="BA65" s="16" t="str">
        <f t="shared" si="12"/>
        <v>create table db_custscience_interns.col_54_db_venus_sku_dim_null_value_count_table_stats (col_id int, null_value_count bigint) Row format delimited Fields terminated by '\t' Lines terminated by '\n'  Stored as textfile ;</v>
      </c>
      <c r="BB65" t="s">
        <v>8648</v>
      </c>
      <c r="BE65" s="16" t="str">
        <f t="shared" si="13"/>
        <v xml:space="preserve">insert into table db_custscience_interns.col_54_db_venus_sku_dim_null_value_count_table_stats select '54' as col_id, count (sku_key) as null_value_count where SKU_EC_CTLG_ITM_ID  IS NULL </v>
      </c>
      <c r="BF65" t="s">
        <v>8649</v>
      </c>
      <c r="BI65" s="16" t="str">
        <f t="shared" si="14"/>
        <v>insert into table db_custscience_interns.SUMMARY_of_db_venus_sku_dim_null_value_count_table_stats select col_id, null_value_count from db_custscience_interns.col_54_db_venus_sku_dim_null_value_count_table_stats ;</v>
      </c>
      <c r="BJ65" t="s">
        <v>8650</v>
      </c>
      <c r="BL65" s="212" t="s">
        <v>8651</v>
      </c>
      <c r="BM65" s="212">
        <v>58</v>
      </c>
      <c r="BN65" s="212">
        <v>1</v>
      </c>
      <c r="BP65" s="16" t="str">
        <f t="shared" si="15"/>
        <v>drop table db_custscience_interns.col_54_db_venus_sku_dim_null_value_count_table_stats ;</v>
      </c>
      <c r="BQ65" t="s">
        <v>8652</v>
      </c>
    </row>
    <row r="66" spans="1:69">
      <c r="A66" t="s">
        <v>8653</v>
      </c>
      <c r="B66" s="16" t="str">
        <f t="shared" si="0"/>
        <v>sty_ec_ctlg_itm_id  int                                     </v>
      </c>
      <c r="C66" s="20">
        <f t="shared" si="8"/>
        <v>20</v>
      </c>
      <c r="D66" s="20">
        <f t="shared" si="9"/>
        <v>25</v>
      </c>
      <c r="E66" s="20"/>
      <c r="G66" s="16" t="str">
        <f t="shared" si="16"/>
        <v>STY_EC_CTLG_ITM_ID </v>
      </c>
      <c r="H66" s="16" t="str">
        <f t="shared" si="17"/>
        <v>nt                                     </v>
      </c>
      <c r="I66" s="246">
        <v>55</v>
      </c>
      <c r="J66" s="260">
        <f t="shared" si="3"/>
        <v>551070</v>
      </c>
      <c r="K66" s="260">
        <f t="shared" si="4"/>
        <v>1</v>
      </c>
      <c r="N66" s="169" t="s">
        <v>112</v>
      </c>
      <c r="O66" s="169" t="s">
        <v>112</v>
      </c>
      <c r="P66" s="169" t="s">
        <v>112</v>
      </c>
      <c r="R66" s="164"/>
      <c r="S66" s="164"/>
      <c r="T66" s="164"/>
      <c r="U66" s="164"/>
      <c r="V66" s="164"/>
      <c r="W66" s="164"/>
      <c r="X66" s="164"/>
      <c r="Y66" s="164"/>
      <c r="Z66" s="164"/>
      <c r="AA66" s="164"/>
      <c r="AB66" s="164"/>
      <c r="AC66" s="164"/>
      <c r="AD66" s="164"/>
      <c r="AE66" s="164"/>
      <c r="AF66" s="164"/>
      <c r="AG66" s="164"/>
      <c r="AH66" s="197" t="str">
        <f t="shared" si="10"/>
        <v>col_55</v>
      </c>
      <c r="AI66" s="196" t="str">
        <f t="shared" si="5"/>
        <v>create table db_custscience_interns.col_55_db_venus_sku_dim_distinct_values_table_stats (col_id int, distinct_values bigint) Row format delimited Fields terminated by '\t' Lines terminated by '\n'  Stored as textfile ;</v>
      </c>
      <c r="AJ66" t="s">
        <v>8654</v>
      </c>
      <c r="AM66" s="16" t="str">
        <f t="shared" si="11"/>
        <v>insert into table db_custscience_interns.col_55_db_venus_sku_dim_distinct_values_table_stats select '55' as col_id, count (distinct STY_EC_CTLG_ITM_ID ) as distinct_values</v>
      </c>
      <c r="AN66" t="s">
        <v>8655</v>
      </c>
      <c r="AQ66" s="16" t="str">
        <f t="shared" si="6"/>
        <v>insert into table db_custscience_interns.SUMMARY_of_db_venus_sku_dim_distinct_values_table_stats select col_id, distinct_values from db_custscience_interns.col_55_db_venus_sku_dim_distinct_values_table_stats ;</v>
      </c>
      <c r="AR66" t="s">
        <v>8656</v>
      </c>
      <c r="AT66" s="212" t="s">
        <v>5154</v>
      </c>
      <c r="AU66" s="212">
        <v>59</v>
      </c>
      <c r="AV66" s="212">
        <v>2</v>
      </c>
      <c r="AX66" s="16" t="str">
        <f t="shared" si="7"/>
        <v>drop table db_custscience_interns.col_55_db_venus_sku_dim_distinct_values_table_stats;</v>
      </c>
      <c r="AY66" t="s">
        <v>8657</v>
      </c>
      <c r="BA66" s="16" t="str">
        <f t="shared" si="12"/>
        <v>create table db_custscience_interns.col_55_db_venus_sku_dim_null_value_count_table_stats (col_id int, null_value_count bigint) Row format delimited Fields terminated by '\t' Lines terminated by '\n'  Stored as textfile ;</v>
      </c>
      <c r="BB66" t="s">
        <v>8658</v>
      </c>
      <c r="BE66" s="16" t="str">
        <f t="shared" si="13"/>
        <v xml:space="preserve">insert into table db_custscience_interns.col_55_db_venus_sku_dim_null_value_count_table_stats select '55' as col_id, count (sku_key) as null_value_count where STY_EC_CTLG_ITM_ID  IS NULL </v>
      </c>
      <c r="BF66" t="s">
        <v>8659</v>
      </c>
      <c r="BI66" s="16" t="str">
        <f t="shared" si="14"/>
        <v>insert into table db_custscience_interns.SUMMARY_of_db_venus_sku_dim_null_value_count_table_stats select col_id, null_value_count from db_custscience_interns.col_55_db_venus_sku_dim_null_value_count_table_stats ;</v>
      </c>
      <c r="BJ66" t="s">
        <v>8660</v>
      </c>
      <c r="BL66" s="212" t="s">
        <v>8661</v>
      </c>
      <c r="BM66" s="212">
        <v>59</v>
      </c>
      <c r="BN66" s="212">
        <v>1</v>
      </c>
      <c r="BP66" s="16" t="str">
        <f t="shared" si="15"/>
        <v>drop table db_custscience_interns.col_55_db_venus_sku_dim_null_value_count_table_stats ;</v>
      </c>
      <c r="BQ66" t="s">
        <v>8662</v>
      </c>
    </row>
    <row r="67" spans="1:69">
      <c r="A67" t="s">
        <v>8663</v>
      </c>
      <c r="B67" s="16" t="str">
        <f t="shared" si="0"/>
        <v>sty_clr_ec_ctlg_itm_id int                                     </v>
      </c>
      <c r="C67" s="20">
        <f t="shared" si="8"/>
        <v>23</v>
      </c>
      <c r="D67" s="20">
        <f t="shared" si="9"/>
        <v>28</v>
      </c>
      <c r="E67" s="20"/>
      <c r="G67" s="16" t="str">
        <f t="shared" si="16"/>
        <v>STY_CLR_EC_CTLG_ITM_ID</v>
      </c>
      <c r="H67" s="16" t="str">
        <f t="shared" si="17"/>
        <v>nt                                     </v>
      </c>
      <c r="I67" s="246">
        <v>56</v>
      </c>
      <c r="J67" s="260">
        <f t="shared" si="3"/>
        <v>1131096</v>
      </c>
      <c r="K67" s="260">
        <f t="shared" si="4"/>
        <v>1</v>
      </c>
      <c r="N67" s="169" t="s">
        <v>112</v>
      </c>
      <c r="O67" s="169" t="s">
        <v>112</v>
      </c>
      <c r="P67" s="169" t="s">
        <v>112</v>
      </c>
      <c r="R67" s="164"/>
      <c r="S67" s="164"/>
      <c r="T67" s="164"/>
      <c r="U67" s="164"/>
      <c r="V67" s="164"/>
      <c r="W67" s="164"/>
      <c r="X67" s="164"/>
      <c r="Y67" s="164"/>
      <c r="Z67" s="164"/>
      <c r="AA67" s="164"/>
      <c r="AB67" s="164"/>
      <c r="AC67" s="164"/>
      <c r="AD67" s="164"/>
      <c r="AE67" s="164"/>
      <c r="AF67" s="164"/>
      <c r="AG67" s="164"/>
      <c r="AH67" s="197" t="str">
        <f t="shared" si="10"/>
        <v>col_56</v>
      </c>
      <c r="AI67" s="196" t="str">
        <f t="shared" si="5"/>
        <v>create table db_custscience_interns.col_56_db_venus_sku_dim_distinct_values_table_stats (col_id int, distinct_values bigint) Row format delimited Fields terminated by '\t' Lines terminated by '\n'  Stored as textfile ;</v>
      </c>
      <c r="AJ67" t="s">
        <v>8664</v>
      </c>
      <c r="AM67" s="16" t="str">
        <f t="shared" si="11"/>
        <v>insert into table db_custscience_interns.col_56_db_venus_sku_dim_distinct_values_table_stats select '56' as col_id, count (distinct STY_CLR_EC_CTLG_ITM_ID) as distinct_values</v>
      </c>
      <c r="AN67" t="s">
        <v>8665</v>
      </c>
      <c r="AQ67" s="16" t="str">
        <f t="shared" si="6"/>
        <v>insert into table db_custscience_interns.SUMMARY_of_db_venus_sku_dim_distinct_values_table_stats select col_id, distinct_values from db_custscience_interns.col_56_db_venus_sku_dim_distinct_values_table_stats ;</v>
      </c>
      <c r="AR67" t="s">
        <v>8666</v>
      </c>
      <c r="AT67" s="212" t="s">
        <v>8667</v>
      </c>
      <c r="AU67" s="212">
        <v>60</v>
      </c>
      <c r="AV67" s="212">
        <v>635</v>
      </c>
      <c r="AX67" s="16" t="str">
        <f t="shared" si="7"/>
        <v>drop table db_custscience_interns.col_56_db_venus_sku_dim_distinct_values_table_stats;</v>
      </c>
      <c r="AY67" t="s">
        <v>8668</v>
      </c>
      <c r="BA67" s="16" t="str">
        <f t="shared" si="12"/>
        <v>create table db_custscience_interns.col_56_db_venus_sku_dim_null_value_count_table_stats (col_id int, null_value_count bigint) Row format delimited Fields terminated by '\t' Lines terminated by '\n'  Stored as textfile ;</v>
      </c>
      <c r="BB67" t="s">
        <v>8669</v>
      </c>
      <c r="BE67" s="16" t="str">
        <f t="shared" si="13"/>
        <v xml:space="preserve">insert into table db_custscience_interns.col_56_db_venus_sku_dim_null_value_count_table_stats select '56' as col_id, count (sku_key) as null_value_count where STY_CLR_EC_CTLG_ITM_ID IS NULL </v>
      </c>
      <c r="BF67" t="s">
        <v>8670</v>
      </c>
      <c r="BI67" s="16" t="str">
        <f t="shared" si="14"/>
        <v>insert into table db_custscience_interns.SUMMARY_of_db_venus_sku_dim_null_value_count_table_stats select col_id, null_value_count from db_custscience_interns.col_56_db_venus_sku_dim_null_value_count_table_stats ;</v>
      </c>
      <c r="BJ67" t="s">
        <v>8671</v>
      </c>
      <c r="BL67" s="212" t="s">
        <v>8672</v>
      </c>
      <c r="BM67" s="212">
        <v>60</v>
      </c>
      <c r="BN67" s="212">
        <v>0</v>
      </c>
      <c r="BP67" s="16" t="str">
        <f t="shared" si="15"/>
        <v>drop table db_custscience_interns.col_56_db_venus_sku_dim_null_value_count_table_stats ;</v>
      </c>
      <c r="BQ67" t="s">
        <v>8673</v>
      </c>
    </row>
    <row r="68" spans="1:69">
      <c r="A68" t="s">
        <v>8674</v>
      </c>
      <c r="B68" s="16" t="str">
        <f t="shared" si="0"/>
        <v>sku_ec_ctlg_itm_subtyp_id int                                     </v>
      </c>
      <c r="C68" s="20">
        <f t="shared" si="8"/>
        <v>26</v>
      </c>
      <c r="D68" s="20">
        <f t="shared" si="9"/>
        <v>31</v>
      </c>
      <c r="E68" s="20"/>
      <c r="G68" s="16" t="str">
        <f t="shared" si="16"/>
        <v>SKU_EC_CTLG_ITM_SUBTYP_ID</v>
      </c>
      <c r="H68" s="16" t="str">
        <f t="shared" si="17"/>
        <v>nt                                     </v>
      </c>
      <c r="I68" s="246">
        <v>57</v>
      </c>
      <c r="J68" s="260">
        <f t="shared" si="3"/>
        <v>2</v>
      </c>
      <c r="K68" s="260">
        <f t="shared" si="4"/>
        <v>1</v>
      </c>
      <c r="N68" s="169" t="s">
        <v>112</v>
      </c>
      <c r="O68" s="169" t="s">
        <v>112</v>
      </c>
      <c r="P68" s="169" t="s">
        <v>112</v>
      </c>
      <c r="R68" s="164"/>
      <c r="S68" s="164"/>
      <c r="T68" s="164"/>
      <c r="U68" s="164"/>
      <c r="V68" s="164"/>
      <c r="W68" s="164"/>
      <c r="X68" s="164"/>
      <c r="Y68" s="164"/>
      <c r="Z68" s="164"/>
      <c r="AA68" s="164"/>
      <c r="AB68" s="164"/>
      <c r="AC68" s="164"/>
      <c r="AD68" s="164"/>
      <c r="AE68" s="164"/>
      <c r="AF68" s="164"/>
      <c r="AG68" s="164"/>
      <c r="AH68" s="197" t="str">
        <f t="shared" si="10"/>
        <v>col_57</v>
      </c>
      <c r="AI68" s="196" t="str">
        <f t="shared" si="5"/>
        <v>create table db_custscience_interns.col_57_db_venus_sku_dim_distinct_values_table_stats (col_id int, distinct_values bigint) Row format delimited Fields terminated by '\t' Lines terminated by '\n'  Stored as textfile ;</v>
      </c>
      <c r="AJ68" t="s">
        <v>8675</v>
      </c>
      <c r="AM68" s="16" t="str">
        <f t="shared" si="11"/>
        <v>insert into table db_custscience_interns.col_57_db_venus_sku_dim_distinct_values_table_stats select '57' as col_id, count (distinct SKU_EC_CTLG_ITM_SUBTYP_ID) as distinct_values</v>
      </c>
      <c r="AN68" t="s">
        <v>8676</v>
      </c>
      <c r="AQ68" s="16" t="str">
        <f t="shared" si="6"/>
        <v>insert into table db_custscience_interns.SUMMARY_of_db_venus_sku_dim_distinct_values_table_stats select col_id, distinct_values from db_custscience_interns.col_57_db_venus_sku_dim_distinct_values_table_stats ;</v>
      </c>
      <c r="AR68" t="s">
        <v>8677</v>
      </c>
      <c r="AT68" s="212" t="s">
        <v>8678</v>
      </c>
      <c r="AU68" s="212">
        <v>7</v>
      </c>
      <c r="AV68" s="212">
        <v>11137</v>
      </c>
      <c r="AX68" s="16" t="str">
        <f t="shared" si="7"/>
        <v>drop table db_custscience_interns.col_57_db_venus_sku_dim_distinct_values_table_stats;</v>
      </c>
      <c r="AY68" t="s">
        <v>8679</v>
      </c>
      <c r="BA68" s="16" t="str">
        <f t="shared" si="12"/>
        <v>create table db_custscience_interns.col_57_db_venus_sku_dim_null_value_count_table_stats (col_id int, null_value_count bigint) Row format delimited Fields terminated by '\t' Lines terminated by '\n'  Stored as textfile ;</v>
      </c>
      <c r="BB68" t="s">
        <v>8680</v>
      </c>
      <c r="BE68" s="16" t="str">
        <f t="shared" si="13"/>
        <v xml:space="preserve">insert into table db_custscience_interns.col_57_db_venus_sku_dim_null_value_count_table_stats select '57' as col_id, count (sku_key) as null_value_count where SKU_EC_CTLG_ITM_SUBTYP_ID IS NULL </v>
      </c>
      <c r="BF68" t="s">
        <v>8681</v>
      </c>
      <c r="BI68" s="16" t="str">
        <f t="shared" si="14"/>
        <v>insert into table db_custscience_interns.SUMMARY_of_db_venus_sku_dim_null_value_count_table_stats select col_id, null_value_count from db_custscience_interns.col_57_db_venus_sku_dim_null_value_count_table_stats ;</v>
      </c>
      <c r="BJ68" t="s">
        <v>8682</v>
      </c>
      <c r="BL68" s="212" t="s">
        <v>5731</v>
      </c>
      <c r="BM68" s="212">
        <v>7</v>
      </c>
      <c r="BN68" s="212">
        <v>1</v>
      </c>
      <c r="BP68" s="16" t="str">
        <f t="shared" si="15"/>
        <v>drop table db_custscience_interns.col_57_db_venus_sku_dim_null_value_count_table_stats ;</v>
      </c>
      <c r="BQ68" t="s">
        <v>8683</v>
      </c>
    </row>
    <row r="69" spans="1:69">
      <c r="A69" t="s">
        <v>8684</v>
      </c>
      <c r="B69" s="16" t="str">
        <f t="shared" si="0"/>
        <v>sty_ec_ctlg_itm_subtyp_id int                                     </v>
      </c>
      <c r="C69" s="20">
        <f t="shared" si="8"/>
        <v>26</v>
      </c>
      <c r="D69" s="20">
        <f t="shared" si="9"/>
        <v>31</v>
      </c>
      <c r="E69" s="20"/>
      <c r="G69" s="16" t="str">
        <f t="shared" si="16"/>
        <v>STY_EC_CTLG_ITM_SUBTYP_ID</v>
      </c>
      <c r="H69" s="16" t="str">
        <f t="shared" si="17"/>
        <v>nt                                     </v>
      </c>
      <c r="I69" s="246">
        <v>58</v>
      </c>
      <c r="J69" s="260">
        <f t="shared" si="3"/>
        <v>2</v>
      </c>
      <c r="K69" s="260">
        <f t="shared" si="4"/>
        <v>1</v>
      </c>
      <c r="N69" s="169" t="s">
        <v>112</v>
      </c>
      <c r="O69" s="169" t="s">
        <v>112</v>
      </c>
      <c r="P69" s="169" t="s">
        <v>112</v>
      </c>
      <c r="R69" s="164"/>
      <c r="S69" s="164"/>
      <c r="T69" s="164"/>
      <c r="U69" s="164"/>
      <c r="V69" s="164"/>
      <c r="W69" s="164"/>
      <c r="X69" s="164"/>
      <c r="Y69" s="164"/>
      <c r="Z69" s="164"/>
      <c r="AA69" s="164"/>
      <c r="AB69" s="164"/>
      <c r="AC69" s="164"/>
      <c r="AD69" s="164"/>
      <c r="AE69" s="164"/>
      <c r="AF69" s="164"/>
      <c r="AG69" s="164"/>
      <c r="AH69" s="197" t="str">
        <f t="shared" si="10"/>
        <v>col_58</v>
      </c>
      <c r="AI69" s="196" t="str">
        <f t="shared" si="5"/>
        <v>create table db_custscience_interns.col_58_db_venus_sku_dim_distinct_values_table_stats (col_id int, distinct_values bigint) Row format delimited Fields terminated by '\t' Lines terminated by '\n'  Stored as textfile ;</v>
      </c>
      <c r="AJ69" t="s">
        <v>8685</v>
      </c>
      <c r="AM69" s="16" t="str">
        <f t="shared" si="11"/>
        <v>insert into table db_custscience_interns.col_58_db_venus_sku_dim_distinct_values_table_stats select '58' as col_id, count (distinct STY_EC_CTLG_ITM_SUBTYP_ID) as distinct_values</v>
      </c>
      <c r="AN69" t="s">
        <v>8686</v>
      </c>
      <c r="AQ69" s="16" t="str">
        <f t="shared" si="6"/>
        <v>insert into table db_custscience_interns.SUMMARY_of_db_venus_sku_dim_distinct_values_table_stats select col_id, distinct_values from db_custscience_interns.col_58_db_venus_sku_dim_distinct_values_table_stats ;</v>
      </c>
      <c r="AR69" t="s">
        <v>8687</v>
      </c>
      <c r="AT69" s="212" t="s">
        <v>8688</v>
      </c>
      <c r="AU69" s="212">
        <v>61</v>
      </c>
      <c r="AV69" s="212">
        <v>3</v>
      </c>
      <c r="AX69" s="16" t="str">
        <f t="shared" si="7"/>
        <v>drop table db_custscience_interns.col_58_db_venus_sku_dim_distinct_values_table_stats;</v>
      </c>
      <c r="AY69" t="s">
        <v>8689</v>
      </c>
      <c r="BA69" s="16" t="str">
        <f t="shared" si="12"/>
        <v>create table db_custscience_interns.col_58_db_venus_sku_dim_null_value_count_table_stats (col_id int, null_value_count bigint) Row format delimited Fields terminated by '\t' Lines terminated by '\n'  Stored as textfile ;</v>
      </c>
      <c r="BB69" t="s">
        <v>8690</v>
      </c>
      <c r="BE69" s="16" t="str">
        <f t="shared" si="13"/>
        <v xml:space="preserve">insert into table db_custscience_interns.col_58_db_venus_sku_dim_null_value_count_table_stats select '58' as col_id, count (sku_key) as null_value_count where STY_EC_CTLG_ITM_SUBTYP_ID IS NULL </v>
      </c>
      <c r="BF69" t="s">
        <v>8691</v>
      </c>
      <c r="BI69" s="16" t="str">
        <f t="shared" si="14"/>
        <v>insert into table db_custscience_interns.SUMMARY_of_db_venus_sku_dim_null_value_count_table_stats select col_id, null_value_count from db_custscience_interns.col_58_db_venus_sku_dim_null_value_count_table_stats ;</v>
      </c>
      <c r="BJ69" t="s">
        <v>8692</v>
      </c>
      <c r="BL69" s="212" t="s">
        <v>5179</v>
      </c>
      <c r="BM69" s="212">
        <v>61</v>
      </c>
      <c r="BN69" s="212">
        <v>0</v>
      </c>
      <c r="BP69" s="16" t="str">
        <f t="shared" si="15"/>
        <v>drop table db_custscience_interns.col_58_db_venus_sku_dim_null_value_count_table_stats ;</v>
      </c>
      <c r="BQ69" t="s">
        <v>8693</v>
      </c>
    </row>
    <row r="70" spans="1:69">
      <c r="A70" t="s">
        <v>8694</v>
      </c>
      <c r="B70" s="16" t="str">
        <f t="shared" si="0"/>
        <v>sty_clr_ec_ctlg_itm_subtyp_id int                                     </v>
      </c>
      <c r="C70" s="20">
        <f t="shared" si="8"/>
        <v>30</v>
      </c>
      <c r="D70" s="20">
        <f t="shared" si="9"/>
        <v>35</v>
      </c>
      <c r="E70" s="20"/>
      <c r="G70" s="16" t="str">
        <f t="shared" si="16"/>
        <v>STY_CLR_EC_CTLG_ITM_SUBTYP_ID</v>
      </c>
      <c r="H70" s="16" t="str">
        <f t="shared" si="17"/>
        <v>nt                                     </v>
      </c>
      <c r="I70" s="246">
        <v>59</v>
      </c>
      <c r="J70" s="260">
        <f t="shared" si="3"/>
        <v>2</v>
      </c>
      <c r="K70" s="260">
        <f t="shared" si="4"/>
        <v>1</v>
      </c>
      <c r="N70" s="169" t="s">
        <v>112</v>
      </c>
      <c r="O70" s="169" t="s">
        <v>112</v>
      </c>
      <c r="P70" s="169" t="s">
        <v>112</v>
      </c>
      <c r="R70" s="164"/>
      <c r="S70" s="164"/>
      <c r="T70" s="164"/>
      <c r="U70" s="164"/>
      <c r="V70" s="164"/>
      <c r="W70" s="164"/>
      <c r="X70" s="164"/>
      <c r="Y70" s="164"/>
      <c r="Z70" s="164"/>
      <c r="AA70" s="164"/>
      <c r="AB70" s="164"/>
      <c r="AC70" s="164"/>
      <c r="AD70" s="164"/>
      <c r="AE70" s="164"/>
      <c r="AF70" s="164"/>
      <c r="AG70" s="164"/>
      <c r="AH70" s="197" t="str">
        <f t="shared" si="10"/>
        <v>col_59</v>
      </c>
      <c r="AI70" s="196" t="str">
        <f t="shared" si="5"/>
        <v>create table db_custscience_interns.col_59_db_venus_sku_dim_distinct_values_table_stats (col_id int, distinct_values bigint) Row format delimited Fields terminated by '\t' Lines terminated by '\n'  Stored as textfile ;</v>
      </c>
      <c r="AJ70" t="s">
        <v>8695</v>
      </c>
      <c r="AM70" s="16" t="str">
        <f t="shared" si="11"/>
        <v>insert into table db_custscience_interns.col_59_db_venus_sku_dim_distinct_values_table_stats select '59' as col_id, count (distinct STY_CLR_EC_CTLG_ITM_SUBTYP_ID) as distinct_values</v>
      </c>
      <c r="AN70" t="s">
        <v>8696</v>
      </c>
      <c r="AQ70" s="16" t="str">
        <f t="shared" si="6"/>
        <v>insert into table db_custscience_interns.SUMMARY_of_db_venus_sku_dim_distinct_values_table_stats select col_id, distinct_values from db_custscience_interns.col_59_db_venus_sku_dim_distinct_values_table_stats ;</v>
      </c>
      <c r="AR70" t="s">
        <v>8697</v>
      </c>
      <c r="AT70" s="212" t="s">
        <v>8698</v>
      </c>
      <c r="AU70" s="212">
        <v>62</v>
      </c>
      <c r="AV70" s="212">
        <v>2959</v>
      </c>
      <c r="AX70" s="16" t="str">
        <f t="shared" si="7"/>
        <v>drop table db_custscience_interns.col_59_db_venus_sku_dim_distinct_values_table_stats;</v>
      </c>
      <c r="AY70" t="s">
        <v>8699</v>
      </c>
      <c r="BA70" s="16" t="str">
        <f t="shared" si="12"/>
        <v>create table db_custscience_interns.col_59_db_venus_sku_dim_null_value_count_table_stats (col_id int, null_value_count bigint) Row format delimited Fields terminated by '\t' Lines terminated by '\n'  Stored as textfile ;</v>
      </c>
      <c r="BB70" t="s">
        <v>8700</v>
      </c>
      <c r="BE70" s="16" t="str">
        <f t="shared" si="13"/>
        <v xml:space="preserve">insert into table db_custscience_interns.col_59_db_venus_sku_dim_null_value_count_table_stats select '59' as col_id, count (sku_key) as null_value_count where STY_CLR_EC_CTLG_ITM_SUBTYP_ID IS NULL </v>
      </c>
      <c r="BF70" t="s">
        <v>8701</v>
      </c>
      <c r="BI70" s="16" t="str">
        <f t="shared" si="14"/>
        <v>insert into table db_custscience_interns.SUMMARY_of_db_venus_sku_dim_null_value_count_table_stats select col_id, null_value_count from db_custscience_interns.col_59_db_venus_sku_dim_null_value_count_table_stats ;</v>
      </c>
      <c r="BJ70" t="s">
        <v>8702</v>
      </c>
      <c r="BL70" s="212" t="s">
        <v>5183</v>
      </c>
      <c r="BM70" s="212">
        <v>62</v>
      </c>
      <c r="BN70" s="212">
        <v>0</v>
      </c>
      <c r="BP70" s="16" t="str">
        <f t="shared" si="15"/>
        <v>drop table db_custscience_interns.col_59_db_venus_sku_dim_null_value_count_table_stats ;</v>
      </c>
      <c r="BQ70" t="s">
        <v>8703</v>
      </c>
    </row>
    <row r="71" spans="1:69">
      <c r="A71" t="s">
        <v>5896</v>
      </c>
      <c r="B71" s="16" t="str">
        <f t="shared" si="0"/>
        <v>btch_key            int                                     </v>
      </c>
      <c r="C71" s="20">
        <f t="shared" si="8"/>
        <v>10</v>
      </c>
      <c r="D71" s="20">
        <f t="shared" si="9"/>
        <v>12</v>
      </c>
      <c r="E71" s="20"/>
      <c r="G71" s="16" t="str">
        <f t="shared" si="16"/>
        <v>BTCH_KEY </v>
      </c>
      <c r="H71" s="16" t="str">
        <f t="shared" si="17"/>
        <v>        int                                     </v>
      </c>
      <c r="I71" s="246">
        <v>60</v>
      </c>
      <c r="J71" s="260">
        <f t="shared" si="3"/>
        <v>635</v>
      </c>
      <c r="K71" s="260">
        <f t="shared" si="4"/>
        <v>0</v>
      </c>
      <c r="N71" s="169" t="s">
        <v>112</v>
      </c>
      <c r="O71" s="169" t="s">
        <v>112</v>
      </c>
      <c r="P71" s="169" t="s">
        <v>112</v>
      </c>
      <c r="R71" s="164"/>
      <c r="S71" s="164"/>
      <c r="T71" s="164"/>
      <c r="U71" s="164"/>
      <c r="V71" s="164"/>
      <c r="W71" s="164"/>
      <c r="X71" s="164"/>
      <c r="Y71" s="164"/>
      <c r="Z71" s="164"/>
      <c r="AA71" s="164"/>
      <c r="AB71" s="164"/>
      <c r="AC71" s="164"/>
      <c r="AD71" s="164"/>
      <c r="AE71" s="164"/>
      <c r="AF71" s="164"/>
      <c r="AG71" s="164"/>
      <c r="AH71" s="197" t="str">
        <f t="shared" si="10"/>
        <v>col_60</v>
      </c>
      <c r="AI71" s="196" t="str">
        <f t="shared" si="5"/>
        <v>create table db_custscience_interns.col_60_db_venus_sku_dim_distinct_values_table_stats (col_id int, distinct_values bigint) Row format delimited Fields terminated by '\t' Lines terminated by '\n'  Stored as textfile ;</v>
      </c>
      <c r="AJ71" t="s">
        <v>8704</v>
      </c>
      <c r="AM71" s="16" t="str">
        <f t="shared" si="11"/>
        <v>insert into table db_custscience_interns.col_60_db_venus_sku_dim_distinct_values_table_stats select '60' as col_id, count (distinct BTCH_KEY ) as distinct_values</v>
      </c>
      <c r="AN71" t="s">
        <v>8705</v>
      </c>
      <c r="AQ71" s="16" t="str">
        <f t="shared" si="6"/>
        <v>insert into table db_custscience_interns.SUMMARY_of_db_venus_sku_dim_distinct_values_table_stats select col_id, distinct_values from db_custscience_interns.col_60_db_venus_sku_dim_distinct_values_table_stats ;</v>
      </c>
      <c r="AR71" t="s">
        <v>8706</v>
      </c>
      <c r="AT71" s="212" t="s">
        <v>8707</v>
      </c>
      <c r="AU71" s="212">
        <v>63</v>
      </c>
      <c r="AV71" s="212">
        <v>13</v>
      </c>
      <c r="AX71" s="16" t="str">
        <f t="shared" si="7"/>
        <v>drop table db_custscience_interns.col_60_db_venus_sku_dim_distinct_values_table_stats;</v>
      </c>
      <c r="AY71" t="s">
        <v>8708</v>
      </c>
      <c r="BA71" s="16" t="str">
        <f t="shared" si="12"/>
        <v>create table db_custscience_interns.col_60_db_venus_sku_dim_null_value_count_table_stats (col_id int, null_value_count bigint) Row format delimited Fields terminated by '\t' Lines terminated by '\n'  Stored as textfile ;</v>
      </c>
      <c r="BB71" t="s">
        <v>8709</v>
      </c>
      <c r="BE71" s="16" t="str">
        <f t="shared" si="13"/>
        <v xml:space="preserve">insert into table db_custscience_interns.col_60_db_venus_sku_dim_null_value_count_table_stats select '60' as col_id, count (sku_key) as null_value_count where BTCH_KEY  IS NULL </v>
      </c>
      <c r="BF71" t="s">
        <v>8710</v>
      </c>
      <c r="BI71" s="16" t="str">
        <f t="shared" si="14"/>
        <v>insert into table db_custscience_interns.SUMMARY_of_db_venus_sku_dim_null_value_count_table_stats select col_id, null_value_count from db_custscience_interns.col_60_db_venus_sku_dim_null_value_count_table_stats ;</v>
      </c>
      <c r="BJ71" t="s">
        <v>8711</v>
      </c>
      <c r="BL71" s="212" t="s">
        <v>8712</v>
      </c>
      <c r="BM71" s="212">
        <v>63</v>
      </c>
      <c r="BN71" s="212">
        <v>0</v>
      </c>
      <c r="BP71" s="16" t="str">
        <f t="shared" si="15"/>
        <v>drop table db_custscience_interns.col_60_db_venus_sku_dim_null_value_count_table_stats ;</v>
      </c>
      <c r="BQ71" t="s">
        <v>8713</v>
      </c>
    </row>
    <row r="72" spans="1:69">
      <c r="A72" t="s">
        <v>5899</v>
      </c>
      <c r="B72" s="16" t="str">
        <f t="shared" si="0"/>
        <v>btch_opr            string                                  </v>
      </c>
      <c r="C72" s="20">
        <f t="shared" si="8"/>
        <v>10</v>
      </c>
      <c r="D72" s="20">
        <f t="shared" si="9"/>
        <v>12</v>
      </c>
      <c r="E72" s="20"/>
      <c r="G72" s="16" t="str">
        <f t="shared" si="16"/>
        <v>BTCH_OPR </v>
      </c>
      <c r="H72" s="16" t="str">
        <f t="shared" si="17"/>
        <v>        string                                  </v>
      </c>
      <c r="I72" s="246">
        <v>61</v>
      </c>
      <c r="J72" s="260">
        <f t="shared" si="3"/>
        <v>3</v>
      </c>
      <c r="K72" s="260">
        <f t="shared" si="4"/>
        <v>0</v>
      </c>
      <c r="N72" s="169" t="s">
        <v>112</v>
      </c>
      <c r="O72" s="169" t="s">
        <v>112</v>
      </c>
      <c r="P72" s="169" t="s">
        <v>112</v>
      </c>
      <c r="R72" s="164"/>
      <c r="S72" s="164"/>
      <c r="T72" s="164"/>
      <c r="U72" s="164"/>
      <c r="V72" s="164"/>
      <c r="W72" s="164"/>
      <c r="X72" s="164"/>
      <c r="Y72" s="164"/>
      <c r="Z72" s="164"/>
      <c r="AA72" s="164"/>
      <c r="AB72" s="164"/>
      <c r="AC72" s="164"/>
      <c r="AD72" s="164"/>
      <c r="AE72" s="164"/>
      <c r="AF72" s="164"/>
      <c r="AG72" s="164"/>
      <c r="AH72" s="197" t="str">
        <f t="shared" si="10"/>
        <v>col_61</v>
      </c>
      <c r="AI72" s="196" t="str">
        <f t="shared" si="5"/>
        <v>create table db_custscience_interns.col_61_db_venus_sku_dim_distinct_values_table_stats (col_id int, distinct_values bigint) Row format delimited Fields terminated by '\t' Lines terminated by '\n'  Stored as textfile ;</v>
      </c>
      <c r="AJ72" t="s">
        <v>8714</v>
      </c>
      <c r="AM72" s="16" t="str">
        <f t="shared" si="11"/>
        <v>insert into table db_custscience_interns.col_61_db_venus_sku_dim_distinct_values_table_stats select '61' as col_id, count (distinct BTCH_OPR ) as distinct_values</v>
      </c>
      <c r="AN72" t="s">
        <v>8715</v>
      </c>
      <c r="AQ72" s="16" t="str">
        <f t="shared" si="6"/>
        <v>insert into table db_custscience_interns.SUMMARY_of_db_venus_sku_dim_distinct_values_table_stats select col_id, distinct_values from db_custscience_interns.col_61_db_venus_sku_dim_distinct_values_table_stats ;</v>
      </c>
      <c r="AR72" t="s">
        <v>8716</v>
      </c>
      <c r="AT72" s="212" t="s">
        <v>8717</v>
      </c>
      <c r="AU72" s="212">
        <v>64</v>
      </c>
      <c r="AV72" s="212">
        <v>8175715</v>
      </c>
      <c r="AX72" s="16" t="str">
        <f t="shared" si="7"/>
        <v>drop table db_custscience_interns.col_61_db_venus_sku_dim_distinct_values_table_stats;</v>
      </c>
      <c r="AY72" t="s">
        <v>8718</v>
      </c>
      <c r="BA72" s="16" t="str">
        <f t="shared" si="12"/>
        <v>create table db_custscience_interns.col_61_db_venus_sku_dim_null_value_count_table_stats (col_id int, null_value_count bigint) Row format delimited Fields terminated by '\t' Lines terminated by '\n'  Stored as textfile ;</v>
      </c>
      <c r="BB72" t="s">
        <v>8719</v>
      </c>
      <c r="BE72" s="16" t="str">
        <f t="shared" si="13"/>
        <v xml:space="preserve">insert into table db_custscience_interns.col_61_db_venus_sku_dim_null_value_count_table_stats select '61' as col_id, count (sku_key) as null_value_count where BTCH_OPR  IS NULL </v>
      </c>
      <c r="BF72" t="s">
        <v>8720</v>
      </c>
      <c r="BI72" s="16" t="str">
        <f t="shared" si="14"/>
        <v>insert into table db_custscience_interns.SUMMARY_of_db_venus_sku_dim_null_value_count_table_stats select col_id, null_value_count from db_custscience_interns.col_61_db_venus_sku_dim_null_value_count_table_stats ;</v>
      </c>
      <c r="BJ72" t="s">
        <v>8721</v>
      </c>
      <c r="BL72" s="212" t="s">
        <v>8722</v>
      </c>
      <c r="BM72" s="212">
        <v>64</v>
      </c>
      <c r="BN72" s="212">
        <v>1</v>
      </c>
      <c r="BP72" s="16" t="str">
        <f t="shared" si="15"/>
        <v>drop table db_custscience_interns.col_61_db_venus_sku_dim_null_value_count_table_stats ;</v>
      </c>
      <c r="BQ72" t="s">
        <v>8723</v>
      </c>
    </row>
    <row r="73" spans="1:69">
      <c r="A73" t="s">
        <v>5902</v>
      </c>
      <c r="B73" s="16" t="str">
        <f t="shared" si="0"/>
        <v>lst_upd_or_crt_dttm string                                  </v>
      </c>
      <c r="C73" s="20">
        <f t="shared" si="8"/>
        <v>20</v>
      </c>
      <c r="D73" s="20">
        <f t="shared" si="9"/>
        <v>27</v>
      </c>
      <c r="E73" s="20"/>
      <c r="G73" s="16" t="str">
        <f t="shared" si="16"/>
        <v>LST_UPD_OR_CRT_DTTM</v>
      </c>
      <c r="H73" s="16" t="str">
        <f t="shared" si="17"/>
        <v>string                                  </v>
      </c>
      <c r="I73" s="246">
        <v>62</v>
      </c>
      <c r="J73" s="260">
        <f t="shared" si="3"/>
        <v>2959</v>
      </c>
      <c r="K73" s="260">
        <f t="shared" si="4"/>
        <v>0</v>
      </c>
      <c r="N73" s="169" t="s">
        <v>112</v>
      </c>
      <c r="O73" s="169" t="s">
        <v>112</v>
      </c>
      <c r="P73" s="169" t="s">
        <v>112</v>
      </c>
      <c r="R73" s="164"/>
      <c r="S73" s="164"/>
      <c r="T73" s="164"/>
      <c r="U73" s="164"/>
      <c r="V73" s="164"/>
      <c r="W73" s="164"/>
      <c r="X73" s="164"/>
      <c r="Y73" s="164"/>
      <c r="Z73" s="164"/>
      <c r="AA73" s="164"/>
      <c r="AB73" s="164"/>
      <c r="AC73" s="164"/>
      <c r="AD73" s="164"/>
      <c r="AE73" s="164"/>
      <c r="AF73" s="164"/>
      <c r="AG73" s="164"/>
      <c r="AH73" s="197" t="str">
        <f t="shared" si="10"/>
        <v>col_62</v>
      </c>
      <c r="AI73" s="196" t="str">
        <f t="shared" si="5"/>
        <v>create table db_custscience_interns.col_62_db_venus_sku_dim_distinct_values_table_stats (col_id int, distinct_values bigint) Row format delimited Fields terminated by '\t' Lines terminated by '\n'  Stored as textfile ;</v>
      </c>
      <c r="AJ73" t="s">
        <v>8724</v>
      </c>
      <c r="AM73" s="16" t="str">
        <f t="shared" si="11"/>
        <v>insert into table db_custscience_interns.col_62_db_venus_sku_dim_distinct_values_table_stats select '62' as col_id, count (distinct LST_UPD_OR_CRT_DTTM) as distinct_values</v>
      </c>
      <c r="AN73" t="s">
        <v>8725</v>
      </c>
      <c r="AQ73" s="16" t="str">
        <f t="shared" si="6"/>
        <v>insert into table db_custscience_interns.SUMMARY_of_db_venus_sku_dim_distinct_values_table_stats select col_id, distinct_values from db_custscience_interns.col_62_db_venus_sku_dim_distinct_values_table_stats ;</v>
      </c>
      <c r="AR73" t="s">
        <v>8726</v>
      </c>
      <c r="AT73" s="212" t="s">
        <v>8727</v>
      </c>
      <c r="AU73" s="212">
        <v>65</v>
      </c>
      <c r="AV73" s="212">
        <v>391105</v>
      </c>
      <c r="AX73" s="16" t="str">
        <f t="shared" si="7"/>
        <v>drop table db_custscience_interns.col_62_db_venus_sku_dim_distinct_values_table_stats;</v>
      </c>
      <c r="AY73" t="s">
        <v>8728</v>
      </c>
      <c r="BA73" s="16" t="str">
        <f t="shared" si="12"/>
        <v>create table db_custscience_interns.col_62_db_venus_sku_dim_null_value_count_table_stats (col_id int, null_value_count bigint) Row format delimited Fields terminated by '\t' Lines terminated by '\n'  Stored as textfile ;</v>
      </c>
      <c r="BB73" t="s">
        <v>8729</v>
      </c>
      <c r="BE73" s="16" t="str">
        <f t="shared" si="13"/>
        <v xml:space="preserve">insert into table db_custscience_interns.col_62_db_venus_sku_dim_null_value_count_table_stats select '62' as col_id, count (sku_key) as null_value_count where LST_UPD_OR_CRT_DTTM IS NULL </v>
      </c>
      <c r="BF73" t="s">
        <v>8730</v>
      </c>
      <c r="BI73" s="16" t="str">
        <f t="shared" si="14"/>
        <v>insert into table db_custscience_interns.SUMMARY_of_db_venus_sku_dim_null_value_count_table_stats select col_id, null_value_count from db_custscience_interns.col_62_db_venus_sku_dim_null_value_count_table_stats ;</v>
      </c>
      <c r="BJ73" t="s">
        <v>8731</v>
      </c>
      <c r="BL73" s="212" t="s">
        <v>8732</v>
      </c>
      <c r="BM73" s="212">
        <v>65</v>
      </c>
      <c r="BN73" s="212">
        <v>1</v>
      </c>
      <c r="BP73" s="16" t="str">
        <f t="shared" si="15"/>
        <v>drop table db_custscience_interns.col_62_db_venus_sku_dim_null_value_count_table_stats ;</v>
      </c>
      <c r="BQ73" t="s">
        <v>8733</v>
      </c>
    </row>
    <row r="74" spans="1:69">
      <c r="A74" t="s">
        <v>7782</v>
      </c>
      <c r="B74" s="16" t="str">
        <f t="shared" si="0"/>
        <v>merch_misc_key      int                                     </v>
      </c>
      <c r="C74" s="20">
        <f t="shared" si="8"/>
        <v>16</v>
      </c>
      <c r="D74" s="20">
        <f t="shared" si="9"/>
        <v>18</v>
      </c>
      <c r="E74" s="20"/>
      <c r="G74" s="16" t="str">
        <f t="shared" si="16"/>
        <v>MERCH_MISC_KEY </v>
      </c>
      <c r="H74" s="16" t="str">
        <f t="shared" si="17"/>
        <v>  int                                     </v>
      </c>
      <c r="I74" s="246">
        <v>63</v>
      </c>
      <c r="J74" s="260">
        <f t="shared" si="3"/>
        <v>13</v>
      </c>
      <c r="K74" s="260">
        <f t="shared" si="4"/>
        <v>0</v>
      </c>
      <c r="N74" s="169" t="s">
        <v>112</v>
      </c>
      <c r="O74" s="169" t="s">
        <v>112</v>
      </c>
      <c r="P74" s="169" t="s">
        <v>112</v>
      </c>
      <c r="R74" s="164"/>
      <c r="S74" s="164"/>
      <c r="T74" s="164"/>
      <c r="U74" s="164"/>
      <c r="V74" s="164"/>
      <c r="W74" s="164"/>
      <c r="X74" s="164"/>
      <c r="Y74" s="164"/>
      <c r="Z74" s="164"/>
      <c r="AA74" s="164"/>
      <c r="AB74" s="164"/>
      <c r="AC74" s="164"/>
      <c r="AD74" s="164"/>
      <c r="AE74" s="164"/>
      <c r="AF74" s="164"/>
      <c r="AG74" s="164"/>
      <c r="AH74" s="197" t="str">
        <f t="shared" si="10"/>
        <v>col_63</v>
      </c>
      <c r="AI74" s="196" t="str">
        <f t="shared" si="5"/>
        <v>create table db_custscience_interns.col_63_db_venus_sku_dim_distinct_values_table_stats (col_id int, distinct_values bigint) Row format delimited Fields terminated by '\t' Lines terminated by '\n'  Stored as textfile ;</v>
      </c>
      <c r="AJ74" t="s">
        <v>8734</v>
      </c>
      <c r="AM74" s="16" t="str">
        <f t="shared" si="11"/>
        <v>insert into table db_custscience_interns.col_63_db_venus_sku_dim_distinct_values_table_stats select '63' as col_id, count (distinct MERCH_MISC_KEY ) as distinct_values</v>
      </c>
      <c r="AN74" t="s">
        <v>8735</v>
      </c>
      <c r="AQ74" s="16" t="str">
        <f t="shared" si="6"/>
        <v>insert into table db_custscience_interns.SUMMARY_of_db_venus_sku_dim_distinct_values_table_stats select col_id, distinct_values from db_custscience_interns.col_63_db_venus_sku_dim_distinct_values_table_stats ;</v>
      </c>
      <c r="AR74" t="s">
        <v>8736</v>
      </c>
      <c r="AT74" s="212" t="s">
        <v>8737</v>
      </c>
      <c r="AU74" s="212">
        <v>66</v>
      </c>
      <c r="AV74" s="212">
        <v>1131309</v>
      </c>
      <c r="AX74" s="16" t="str">
        <f t="shared" si="7"/>
        <v>drop table db_custscience_interns.col_63_db_venus_sku_dim_distinct_values_table_stats;</v>
      </c>
      <c r="AY74" t="s">
        <v>8738</v>
      </c>
      <c r="BA74" s="16" t="str">
        <f t="shared" si="12"/>
        <v>create table db_custscience_interns.col_63_db_venus_sku_dim_null_value_count_table_stats (col_id int, null_value_count bigint) Row format delimited Fields terminated by '\t' Lines terminated by '\n'  Stored as textfile ;</v>
      </c>
      <c r="BB74" t="s">
        <v>8739</v>
      </c>
      <c r="BE74" s="16" t="str">
        <f t="shared" si="13"/>
        <v xml:space="preserve">insert into table db_custscience_interns.col_63_db_venus_sku_dim_null_value_count_table_stats select '63' as col_id, count (sku_key) as null_value_count where MERCH_MISC_KEY  IS NULL </v>
      </c>
      <c r="BF74" t="s">
        <v>8740</v>
      </c>
      <c r="BI74" s="16" t="str">
        <f t="shared" si="14"/>
        <v>insert into table db_custscience_interns.SUMMARY_of_db_venus_sku_dim_null_value_count_table_stats select col_id, null_value_count from db_custscience_interns.col_63_db_venus_sku_dim_null_value_count_table_stats ;</v>
      </c>
      <c r="BJ74" t="s">
        <v>8741</v>
      </c>
      <c r="BL74" s="212" t="s">
        <v>8742</v>
      </c>
      <c r="BM74" s="212">
        <v>66</v>
      </c>
      <c r="BN74" s="212">
        <v>1</v>
      </c>
      <c r="BP74" s="16" t="str">
        <f t="shared" si="15"/>
        <v>drop table db_custscience_interns.col_63_db_venus_sku_dim_null_value_count_table_stats ;</v>
      </c>
      <c r="BQ74" t="s">
        <v>8743</v>
      </c>
    </row>
    <row r="75" spans="1:69">
      <c r="A75" t="s">
        <v>8744</v>
      </c>
      <c r="B75" s="16" t="str">
        <f t="shared" si="0"/>
        <v>sku_ec_bus_id       string                                  </v>
      </c>
      <c r="C75" s="20">
        <f t="shared" si="8"/>
        <v>14</v>
      </c>
      <c r="D75" s="20">
        <f t="shared" si="9"/>
        <v>16</v>
      </c>
      <c r="E75" s="20"/>
      <c r="G75" s="16" t="str">
        <f t="shared" si="16"/>
        <v>SKU_EC_BUS_ID</v>
      </c>
      <c r="H75" s="16" t="str">
        <f t="shared" si="17"/>
        <v>    string                                  </v>
      </c>
      <c r="I75" s="246">
        <v>64</v>
      </c>
      <c r="J75" s="260">
        <f t="shared" si="3"/>
        <v>8175715</v>
      </c>
      <c r="K75" s="260">
        <f t="shared" si="4"/>
        <v>1</v>
      </c>
      <c r="N75" s="169" t="s">
        <v>112</v>
      </c>
      <c r="O75" s="169" t="s">
        <v>112</v>
      </c>
      <c r="P75" s="169" t="s">
        <v>112</v>
      </c>
      <c r="R75" s="164"/>
      <c r="S75" s="164"/>
      <c r="T75" s="164"/>
      <c r="U75" s="164"/>
      <c r="V75" s="164"/>
      <c r="W75" s="164"/>
      <c r="X75" s="164"/>
      <c r="Y75" s="164"/>
      <c r="Z75" s="164"/>
      <c r="AA75" s="164"/>
      <c r="AB75" s="164"/>
      <c r="AC75" s="164"/>
      <c r="AD75" s="164"/>
      <c r="AE75" s="164"/>
      <c r="AF75" s="164"/>
      <c r="AG75" s="164"/>
      <c r="AH75" s="197" t="str">
        <f t="shared" si="10"/>
        <v>col_64</v>
      </c>
      <c r="AI75" s="196" t="str">
        <f t="shared" si="5"/>
        <v>create table db_custscience_interns.col_64_db_venus_sku_dim_distinct_values_table_stats (col_id int, distinct_values bigint) Row format delimited Fields terminated by '\t' Lines terminated by '\n'  Stored as textfile ;</v>
      </c>
      <c r="AJ75" t="s">
        <v>8745</v>
      </c>
      <c r="AM75" s="16" t="str">
        <f t="shared" si="11"/>
        <v>insert into table db_custscience_interns.col_64_db_venus_sku_dim_distinct_values_table_stats select '64' as col_id, count (distinct SKU_EC_BUS_ID) as distinct_values</v>
      </c>
      <c r="AN75" t="s">
        <v>8746</v>
      </c>
      <c r="AQ75" s="16" t="str">
        <f t="shared" si="6"/>
        <v>insert into table db_custscience_interns.SUMMARY_of_db_venus_sku_dim_distinct_values_table_stats select col_id, distinct_values from db_custscience_interns.col_64_db_venus_sku_dim_distinct_values_table_stats ;</v>
      </c>
      <c r="AR75" t="s">
        <v>8747</v>
      </c>
      <c r="AT75" s="212" t="s">
        <v>8748</v>
      </c>
      <c r="AU75" s="212">
        <v>67</v>
      </c>
      <c r="AV75" s="212">
        <v>297014</v>
      </c>
      <c r="AX75" s="16" t="str">
        <f t="shared" si="7"/>
        <v>drop table db_custscience_interns.col_64_db_venus_sku_dim_distinct_values_table_stats;</v>
      </c>
      <c r="AY75" t="s">
        <v>8749</v>
      </c>
      <c r="BA75" s="16" t="str">
        <f t="shared" si="12"/>
        <v>create table db_custscience_interns.col_64_db_venus_sku_dim_null_value_count_table_stats (col_id int, null_value_count bigint) Row format delimited Fields terminated by '\t' Lines terminated by '\n'  Stored as textfile ;</v>
      </c>
      <c r="BB75" t="s">
        <v>8750</v>
      </c>
      <c r="BE75" s="16" t="str">
        <f t="shared" si="13"/>
        <v xml:space="preserve">insert into table db_custscience_interns.col_64_db_venus_sku_dim_null_value_count_table_stats select '64' as col_id, count (sku_key) as null_value_count where SKU_EC_BUS_ID IS NULL </v>
      </c>
      <c r="BF75" t="s">
        <v>8751</v>
      </c>
      <c r="BI75" s="16" t="str">
        <f t="shared" si="14"/>
        <v>insert into table db_custscience_interns.SUMMARY_of_db_venus_sku_dim_null_value_count_table_stats select col_id, null_value_count from db_custscience_interns.col_64_db_venus_sku_dim_null_value_count_table_stats ;</v>
      </c>
      <c r="BJ75" t="s">
        <v>8752</v>
      </c>
      <c r="BL75" s="212" t="s">
        <v>8753</v>
      </c>
      <c r="BM75" s="212">
        <v>67</v>
      </c>
      <c r="BN75" s="212">
        <v>1</v>
      </c>
      <c r="BP75" s="16" t="str">
        <f t="shared" si="15"/>
        <v>drop table db_custscience_interns.col_64_db_venus_sku_dim_null_value_count_table_stats ;</v>
      </c>
      <c r="BQ75" t="s">
        <v>8754</v>
      </c>
    </row>
    <row r="76" spans="1:69">
      <c r="A76" t="s">
        <v>8755</v>
      </c>
      <c r="B76" s="16" t="str">
        <f t="shared" ref="B76:B86" si="18">TRIM(A76)</f>
        <v>sty_ec_bus_id       string                                  </v>
      </c>
      <c r="C76" s="20">
        <f t="shared" si="8"/>
        <v>14</v>
      </c>
      <c r="D76" s="20">
        <f t="shared" si="9"/>
        <v>16</v>
      </c>
      <c r="E76" s="20"/>
      <c r="G76" s="16" t="str">
        <f t="shared" ref="G76:G86" si="19">UPPER(LEFT(B76,C76-1))</f>
        <v>STY_EC_BUS_ID</v>
      </c>
      <c r="H76" s="16" t="str">
        <f t="shared" ref="H76:H86" si="20">TRIM(RIGHT(A76,LEN(A76) - (C76+1)))</f>
        <v>    string                                  </v>
      </c>
      <c r="I76" s="246">
        <v>65</v>
      </c>
      <c r="J76" s="260">
        <f t="shared" ref="J76:J86" si="21">VLOOKUP($I76,$AU:$AV,2,FALSE)</f>
        <v>391105</v>
      </c>
      <c r="K76" s="260">
        <f t="shared" ref="K76:K86" si="22">VLOOKUP($I76,$BM:$BN,2,FALSE)</f>
        <v>1</v>
      </c>
      <c r="N76" s="169" t="s">
        <v>112</v>
      </c>
      <c r="O76" s="169" t="s">
        <v>112</v>
      </c>
      <c r="P76" s="169" t="s">
        <v>112</v>
      </c>
      <c r="R76" s="164"/>
      <c r="S76" s="164"/>
      <c r="T76" s="164"/>
      <c r="U76" s="164"/>
      <c r="V76" s="164"/>
      <c r="W76" s="164"/>
      <c r="X76" s="164"/>
      <c r="Y76" s="164"/>
      <c r="Z76" s="164"/>
      <c r="AA76" s="164"/>
      <c r="AB76" s="164"/>
      <c r="AC76" s="164"/>
      <c r="AD76" s="164"/>
      <c r="AE76" s="164"/>
      <c r="AF76" s="164"/>
      <c r="AG76" s="164"/>
      <c r="AH76" s="197" t="str">
        <f t="shared" si="10"/>
        <v>col_65</v>
      </c>
      <c r="AI76" s="196" t="str">
        <f t="shared" ref="AI76:AI86" si="23">"create table db_custscience_interns."&amp;$AH76&amp;"_"&amp;$H$4&amp;"_"&amp;$H$5&amp;"_distinct_values_table_stats (col_id int, distinct_values bigint) Row format delimited Fields terminated by '\t' Lines terminated by '\n'  Stored as textfile ;"</f>
        <v>create table db_custscience_interns.col_65_db_venus_sku_dim_distinct_values_table_stats (col_id int, distinct_values bigint) Row format delimited Fields terminated by '\t' Lines terminated by '\n'  Stored as textfile ;</v>
      </c>
      <c r="AJ76" t="s">
        <v>8756</v>
      </c>
      <c r="AM76" s="16" t="str">
        <f t="shared" si="11"/>
        <v>insert into table db_custscience_interns.col_65_db_venus_sku_dim_distinct_values_table_stats select '65' as col_id, count (distinct STY_EC_BUS_ID) as distinct_values</v>
      </c>
      <c r="AN76" t="s">
        <v>8757</v>
      </c>
      <c r="AQ76" s="16" t="str">
        <f t="shared" ref="AQ76:AQ86" si="24">"insert into table "&amp;"db_custscience_interns."&amp;"SUMMARY_of_"&amp;$H$4&amp;"_"&amp;$H$5&amp;"_distinct_values_table_stats select col_id, distinct_values from db_custscience_interns."&amp;$AH76&amp;"_"&amp;$H$4&amp;"_"&amp;$H$5&amp;"_distinct_values_table_stats"&amp;" ;"</f>
        <v>insert into table db_custscience_interns.SUMMARY_of_db_venus_sku_dim_distinct_values_table_stats select col_id, distinct_values from db_custscience_interns.col_65_db_venus_sku_dim_distinct_values_table_stats ;</v>
      </c>
      <c r="AR76" t="s">
        <v>8758</v>
      </c>
      <c r="AT76" s="212" t="s">
        <v>8759</v>
      </c>
      <c r="AU76" s="212">
        <v>68</v>
      </c>
      <c r="AV76" s="212">
        <v>631936</v>
      </c>
      <c r="AX76" s="16" t="str">
        <f t="shared" ref="AX76:AX86" si="25">"drop table db_custscience_interns."&amp;$AH76&amp;"_"&amp;$H$4&amp;"_"&amp;$H$5&amp;"_distinct_values_table_stats;"</f>
        <v>drop table db_custscience_interns.col_65_db_venus_sku_dim_distinct_values_table_stats;</v>
      </c>
      <c r="AY76" t="s">
        <v>8760</v>
      </c>
      <c r="BA76" s="16" t="str">
        <f t="shared" si="12"/>
        <v>create table db_custscience_interns.col_65_db_venus_sku_dim_null_value_count_table_stats (col_id int, null_value_count bigint) Row format delimited Fields terminated by '\t' Lines terminated by '\n'  Stored as textfile ;</v>
      </c>
      <c r="BB76" t="s">
        <v>8761</v>
      </c>
      <c r="BE76" s="16" t="str">
        <f t="shared" si="13"/>
        <v xml:space="preserve">insert into table db_custscience_interns.col_65_db_venus_sku_dim_null_value_count_table_stats select '65' as col_id, count (sku_key) as null_value_count where STY_EC_BUS_ID IS NULL </v>
      </c>
      <c r="BF76" t="s">
        <v>8762</v>
      </c>
      <c r="BI76" s="16" t="str">
        <f t="shared" si="14"/>
        <v>insert into table db_custscience_interns.SUMMARY_of_db_venus_sku_dim_null_value_count_table_stats select col_id, null_value_count from db_custscience_interns.col_65_db_venus_sku_dim_null_value_count_table_stats ;</v>
      </c>
      <c r="BJ76" t="s">
        <v>8763</v>
      </c>
      <c r="BL76" s="212" t="s">
        <v>8764</v>
      </c>
      <c r="BM76" s="212">
        <v>68</v>
      </c>
      <c r="BN76" s="212">
        <v>1</v>
      </c>
      <c r="BP76" s="16" t="str">
        <f t="shared" si="15"/>
        <v>drop table db_custscience_interns.col_65_db_venus_sku_dim_null_value_count_table_stats ;</v>
      </c>
      <c r="BQ76" t="s">
        <v>8765</v>
      </c>
    </row>
    <row r="77" spans="1:69">
      <c r="A77" t="s">
        <v>8766</v>
      </c>
      <c r="B77" s="16" t="str">
        <f t="shared" si="18"/>
        <v>sty_clr_ec_bus_id   string                                  </v>
      </c>
      <c r="C77" s="20">
        <f t="shared" ref="C77:C86" si="26">SEARCH(" ",B77)</f>
        <v>18</v>
      </c>
      <c r="D77" s="20">
        <f t="shared" ref="D77:D86" si="27">IFERROR(SEARCH(" ",B77,C77+1),0)</f>
        <v>20</v>
      </c>
      <c r="E77" s="20"/>
      <c r="G77" s="16" t="str">
        <f t="shared" si="19"/>
        <v>STY_CLR_EC_BUS_ID</v>
      </c>
      <c r="H77" s="16" t="str">
        <f t="shared" si="20"/>
        <v>string                                  </v>
      </c>
      <c r="I77" s="246">
        <v>66</v>
      </c>
      <c r="J77" s="260">
        <f t="shared" si="21"/>
        <v>1131309</v>
      </c>
      <c r="K77" s="260">
        <f t="shared" si="22"/>
        <v>1</v>
      </c>
      <c r="N77" s="169" t="s">
        <v>112</v>
      </c>
      <c r="O77" s="169" t="s">
        <v>112</v>
      </c>
      <c r="P77" s="169" t="s">
        <v>112</v>
      </c>
      <c r="R77" s="164"/>
      <c r="S77" s="164"/>
      <c r="T77" s="164"/>
      <c r="U77" s="164"/>
      <c r="V77" s="164"/>
      <c r="W77" s="164"/>
      <c r="X77" s="164"/>
      <c r="Y77" s="164"/>
      <c r="Z77" s="164"/>
      <c r="AA77" s="164"/>
      <c r="AB77" s="164"/>
      <c r="AC77" s="164"/>
      <c r="AD77" s="164"/>
      <c r="AE77" s="164"/>
      <c r="AF77" s="164"/>
      <c r="AG77" s="164"/>
      <c r="AH77" s="197" t="str">
        <f t="shared" ref="AH77:AH86" si="28">"col_"&amp;I77</f>
        <v>col_66</v>
      </c>
      <c r="AI77" s="196" t="str">
        <f t="shared" si="23"/>
        <v>create table db_custscience_interns.col_66_db_venus_sku_dim_distinct_values_table_stats (col_id int, distinct_values bigint) Row format delimited Fields terminated by '\t' Lines terminated by '\n'  Stored as textfile ;</v>
      </c>
      <c r="AJ77" t="s">
        <v>8767</v>
      </c>
      <c r="AM77" s="16" t="str">
        <f t="shared" ref="AM77:AM86" si="29">"insert into table "&amp;"db_custscience_interns."&amp;$AH77&amp;"_"&amp;$H$4&amp;"_"&amp;$H$5&amp;"_distinct_values_table_stats select "&amp;"'"&amp;$I77&amp;"'"&amp;" as col_id, count (distinct "&amp;$G77&amp;") as distinct_values"</f>
        <v>insert into table db_custscience_interns.col_66_db_venus_sku_dim_distinct_values_table_stats select '66' as col_id, count (distinct STY_CLR_EC_BUS_ID) as distinct_values</v>
      </c>
      <c r="AN77" t="s">
        <v>8768</v>
      </c>
      <c r="AQ77" s="16" t="str">
        <f t="shared" si="24"/>
        <v>insert into table db_custscience_interns.SUMMARY_of_db_venus_sku_dim_distinct_values_table_stats select col_id, distinct_values from db_custscience_interns.col_66_db_venus_sku_dim_distinct_values_table_stats ;</v>
      </c>
      <c r="AR77" t="s">
        <v>8769</v>
      </c>
      <c r="AT77" s="212" t="s">
        <v>8770</v>
      </c>
      <c r="AU77" s="212">
        <v>69</v>
      </c>
      <c r="AV77" s="212">
        <v>7179352</v>
      </c>
      <c r="AX77" s="16" t="str">
        <f t="shared" si="25"/>
        <v>drop table db_custscience_interns.col_66_db_venus_sku_dim_distinct_values_table_stats;</v>
      </c>
      <c r="AY77" t="s">
        <v>8771</v>
      </c>
      <c r="BA77" s="16" t="str">
        <f t="shared" ref="BA77:BA86" si="30">"create table db_custscience_interns."&amp;$AH77&amp;"_"&amp;$H$4&amp;"_"&amp;$H$5&amp;"_null_value_count_table_stats (col_id int, null_value_count bigint) Row format delimited Fields terminated by '\t' Lines terminated by '\n'  Stored as textfile ;"</f>
        <v>create table db_custscience_interns.col_66_db_venus_sku_dim_null_value_count_table_stats (col_id int, null_value_count bigint) Row format delimited Fields terminated by '\t' Lines terminated by '\n'  Stored as textfile ;</v>
      </c>
      <c r="BB77" t="s">
        <v>8772</v>
      </c>
      <c r="BE77" s="16" t="str">
        <f t="shared" ref="BE77:BE86" si="31">"insert into table "&amp;"db_custscience_interns."&amp;$AH77&amp;"_"&amp;$H$4&amp;"_"&amp;$H$5&amp;"_null_value_count_table_stats select "&amp;"'"&amp;$I77&amp;"'"&amp;" as col_id, count (sku_key) as null_value_count where "&amp;$G77&amp;" IS NULL "</f>
        <v xml:space="preserve">insert into table db_custscience_interns.col_66_db_venus_sku_dim_null_value_count_table_stats select '66' as col_id, count (sku_key) as null_value_count where STY_CLR_EC_BUS_ID IS NULL </v>
      </c>
      <c r="BF77" t="s">
        <v>8773</v>
      </c>
      <c r="BI77" s="16" t="str">
        <f t="shared" ref="BI77:BI86" si="32">"insert into table "&amp;"db_custscience_interns."&amp;"SUMMARY_of_"&amp;$H$4&amp;"_"&amp;$H$5&amp;"_null_value_count_table_stats select col_id, null_value_count from db_custscience_interns."&amp;$AH77&amp;"_"&amp;$H$4&amp;"_"&amp;$H$5&amp;"_null_value_count_table_stats"&amp;" ;"</f>
        <v>insert into table db_custscience_interns.SUMMARY_of_db_venus_sku_dim_null_value_count_table_stats select col_id, null_value_count from db_custscience_interns.col_66_db_venus_sku_dim_null_value_count_table_stats ;</v>
      </c>
      <c r="BJ77" t="s">
        <v>8774</v>
      </c>
      <c r="BL77" s="212" t="s">
        <v>8775</v>
      </c>
      <c r="BM77" s="212">
        <v>69</v>
      </c>
      <c r="BN77" s="212">
        <v>18714</v>
      </c>
      <c r="BP77" s="16" t="str">
        <f t="shared" ref="BP77:BP86" si="33">"drop table db_custscience_interns."&amp;$AH77&amp;"_"&amp;$H$4&amp;"_"&amp;$H$5&amp;"_null_value_count_table_stats ;"</f>
        <v>drop table db_custscience_interns.col_66_db_venus_sku_dim_null_value_count_table_stats ;</v>
      </c>
      <c r="BQ77" t="s">
        <v>8776</v>
      </c>
    </row>
    <row r="78" spans="1:69">
      <c r="A78" t="s">
        <v>8777</v>
      </c>
      <c r="B78" s="16" t="str">
        <f t="shared" si="18"/>
        <v>lgcy_sty_ec_bus_id  string                                  </v>
      </c>
      <c r="C78" s="20">
        <f t="shared" si="26"/>
        <v>20</v>
      </c>
      <c r="D78" s="20">
        <f t="shared" si="27"/>
        <v>27</v>
      </c>
      <c r="E78" s="20"/>
      <c r="G78" s="16" t="str">
        <f t="shared" si="19"/>
        <v>LGCY_STY_EC_BUS_ID </v>
      </c>
      <c r="H78" s="16" t="str">
        <f t="shared" si="20"/>
        <v>tring                                  </v>
      </c>
      <c r="I78" s="246">
        <v>67</v>
      </c>
      <c r="J78" s="260">
        <f t="shared" si="21"/>
        <v>297014</v>
      </c>
      <c r="K78" s="260">
        <f t="shared" si="22"/>
        <v>1</v>
      </c>
      <c r="N78" s="169" t="s">
        <v>112</v>
      </c>
      <c r="O78" s="169" t="s">
        <v>112</v>
      </c>
      <c r="P78" s="169" t="s">
        <v>112</v>
      </c>
      <c r="R78" s="164"/>
      <c r="S78" s="164"/>
      <c r="T78" s="164"/>
      <c r="U78" s="164"/>
      <c r="V78" s="164"/>
      <c r="W78" s="164"/>
      <c r="X78" s="164"/>
      <c r="Y78" s="164"/>
      <c r="Z78" s="164"/>
      <c r="AA78" s="164"/>
      <c r="AB78" s="164"/>
      <c r="AC78" s="164"/>
      <c r="AD78" s="164"/>
      <c r="AE78" s="164"/>
      <c r="AF78" s="164"/>
      <c r="AG78" s="164"/>
      <c r="AH78" s="197" t="str">
        <f t="shared" si="28"/>
        <v>col_67</v>
      </c>
      <c r="AI78" s="196" t="str">
        <f t="shared" si="23"/>
        <v>create table db_custscience_interns.col_67_db_venus_sku_dim_distinct_values_table_stats (col_id int, distinct_values bigint) Row format delimited Fields terminated by '\t' Lines terminated by '\n'  Stored as textfile ;</v>
      </c>
      <c r="AJ78" t="s">
        <v>8778</v>
      </c>
      <c r="AM78" s="16" t="str">
        <f t="shared" si="29"/>
        <v>insert into table db_custscience_interns.col_67_db_venus_sku_dim_distinct_values_table_stats select '67' as col_id, count (distinct LGCY_STY_EC_BUS_ID ) as distinct_values</v>
      </c>
      <c r="AN78" t="s">
        <v>8779</v>
      </c>
      <c r="AQ78" s="16" t="str">
        <f t="shared" si="24"/>
        <v>insert into table db_custscience_interns.SUMMARY_of_db_venus_sku_dim_distinct_values_table_stats select col_id, distinct_values from db_custscience_interns.col_67_db_venus_sku_dim_distinct_values_table_stats ;</v>
      </c>
      <c r="AR78" t="s">
        <v>8780</v>
      </c>
      <c r="AT78" s="212" t="s">
        <v>8781</v>
      </c>
      <c r="AU78" s="212">
        <v>70</v>
      </c>
      <c r="AV78" s="212">
        <v>7246</v>
      </c>
      <c r="AX78" s="16" t="str">
        <f t="shared" si="25"/>
        <v>drop table db_custscience_interns.col_67_db_venus_sku_dim_distinct_values_table_stats;</v>
      </c>
      <c r="AY78" t="s">
        <v>8782</v>
      </c>
      <c r="BA78" s="16" t="str">
        <f t="shared" si="30"/>
        <v>create table db_custscience_interns.col_67_db_venus_sku_dim_null_value_count_table_stats (col_id int, null_value_count bigint) Row format delimited Fields terminated by '\t' Lines terminated by '\n'  Stored as textfile ;</v>
      </c>
      <c r="BB78" t="s">
        <v>8783</v>
      </c>
      <c r="BE78" s="16" t="str">
        <f t="shared" si="31"/>
        <v xml:space="preserve">insert into table db_custscience_interns.col_67_db_venus_sku_dim_null_value_count_table_stats select '67' as col_id, count (sku_key) as null_value_count where LGCY_STY_EC_BUS_ID  IS NULL </v>
      </c>
      <c r="BF78" t="s">
        <v>8784</v>
      </c>
      <c r="BI78" s="16" t="str">
        <f t="shared" si="32"/>
        <v>insert into table db_custscience_interns.SUMMARY_of_db_venus_sku_dim_null_value_count_table_stats select col_id, null_value_count from db_custscience_interns.col_67_db_venus_sku_dim_null_value_count_table_stats ;</v>
      </c>
      <c r="BJ78" t="s">
        <v>8785</v>
      </c>
      <c r="BL78" s="212" t="s">
        <v>8786</v>
      </c>
      <c r="BM78" s="212">
        <v>70</v>
      </c>
      <c r="BN78" s="212">
        <v>323816</v>
      </c>
      <c r="BP78" s="16" t="str">
        <f t="shared" si="33"/>
        <v>drop table db_custscience_interns.col_67_db_venus_sku_dim_null_value_count_table_stats ;</v>
      </c>
      <c r="BQ78" t="s">
        <v>8787</v>
      </c>
    </row>
    <row r="79" spans="1:69">
      <c r="A79" t="s">
        <v>8788</v>
      </c>
      <c r="B79" s="16" t="str">
        <f t="shared" si="18"/>
        <v>lgcy_sty_clr_ec_bus_id string                                  </v>
      </c>
      <c r="C79" s="20">
        <f t="shared" si="26"/>
        <v>23</v>
      </c>
      <c r="D79" s="20">
        <f t="shared" si="27"/>
        <v>30</v>
      </c>
      <c r="E79" s="20"/>
      <c r="G79" s="16" t="str">
        <f t="shared" si="19"/>
        <v>LGCY_STY_CLR_EC_BUS_ID</v>
      </c>
      <c r="H79" s="16" t="str">
        <f t="shared" si="20"/>
        <v>tring                                  </v>
      </c>
      <c r="I79" s="246">
        <v>68</v>
      </c>
      <c r="J79" s="260">
        <f t="shared" si="21"/>
        <v>631936</v>
      </c>
      <c r="K79" s="260">
        <f t="shared" si="22"/>
        <v>1</v>
      </c>
      <c r="N79" s="169" t="s">
        <v>112</v>
      </c>
      <c r="O79" s="169" t="s">
        <v>112</v>
      </c>
      <c r="P79" s="169" t="s">
        <v>112</v>
      </c>
      <c r="R79" s="164"/>
      <c r="S79" s="164"/>
      <c r="T79" s="164"/>
      <c r="U79" s="164"/>
      <c r="V79" s="164"/>
      <c r="W79" s="164"/>
      <c r="X79" s="164"/>
      <c r="Y79" s="164"/>
      <c r="Z79" s="164"/>
      <c r="AA79" s="164"/>
      <c r="AB79" s="164"/>
      <c r="AC79" s="164"/>
      <c r="AD79" s="164"/>
      <c r="AE79" s="164"/>
      <c r="AF79" s="164"/>
      <c r="AG79" s="164"/>
      <c r="AH79" s="197" t="str">
        <f t="shared" si="28"/>
        <v>col_68</v>
      </c>
      <c r="AI79" s="196" t="str">
        <f t="shared" si="23"/>
        <v>create table db_custscience_interns.col_68_db_venus_sku_dim_distinct_values_table_stats (col_id int, distinct_values bigint) Row format delimited Fields terminated by '\t' Lines terminated by '\n'  Stored as textfile ;</v>
      </c>
      <c r="AJ79" t="s">
        <v>8789</v>
      </c>
      <c r="AM79" s="16" t="str">
        <f t="shared" si="29"/>
        <v>insert into table db_custscience_interns.col_68_db_venus_sku_dim_distinct_values_table_stats select '68' as col_id, count (distinct LGCY_STY_CLR_EC_BUS_ID) as distinct_values</v>
      </c>
      <c r="AN79" t="s">
        <v>8790</v>
      </c>
      <c r="AQ79" s="16" t="str">
        <f t="shared" si="24"/>
        <v>insert into table db_custscience_interns.SUMMARY_of_db_venus_sku_dim_distinct_values_table_stats select col_id, distinct_values from db_custscience_interns.col_68_db_venus_sku_dim_distinct_values_table_stats ;</v>
      </c>
      <c r="AR79" t="s">
        <v>8791</v>
      </c>
      <c r="AT79" s="212" t="s">
        <v>8792</v>
      </c>
      <c r="AU79" s="212">
        <v>8</v>
      </c>
      <c r="AV79" s="212">
        <v>12645</v>
      </c>
      <c r="AX79" s="16" t="str">
        <f t="shared" si="25"/>
        <v>drop table db_custscience_interns.col_68_db_venus_sku_dim_distinct_values_table_stats;</v>
      </c>
      <c r="AY79" t="s">
        <v>8793</v>
      </c>
      <c r="BA79" s="16" t="str">
        <f t="shared" si="30"/>
        <v>create table db_custscience_interns.col_68_db_venus_sku_dim_null_value_count_table_stats (col_id int, null_value_count bigint) Row format delimited Fields terminated by '\t' Lines terminated by '\n'  Stored as textfile ;</v>
      </c>
      <c r="BB79" t="s">
        <v>8794</v>
      </c>
      <c r="BE79" s="16" t="str">
        <f t="shared" si="31"/>
        <v xml:space="preserve">insert into table db_custscience_interns.col_68_db_venus_sku_dim_null_value_count_table_stats select '68' as col_id, count (sku_key) as null_value_count where LGCY_STY_CLR_EC_BUS_ID IS NULL </v>
      </c>
      <c r="BF79" t="s">
        <v>8795</v>
      </c>
      <c r="BI79" s="16" t="str">
        <f t="shared" si="32"/>
        <v>insert into table db_custscience_interns.SUMMARY_of_db_venus_sku_dim_null_value_count_table_stats select col_id, null_value_count from db_custscience_interns.col_68_db_venus_sku_dim_null_value_count_table_stats ;</v>
      </c>
      <c r="BJ79" t="s">
        <v>8796</v>
      </c>
      <c r="BL79" s="212" t="s">
        <v>5714</v>
      </c>
      <c r="BM79" s="212">
        <v>8</v>
      </c>
      <c r="BN79" s="212">
        <v>1</v>
      </c>
      <c r="BP79" s="16" t="str">
        <f t="shared" si="33"/>
        <v>drop table db_custscience_interns.col_68_db_venus_sku_dim_null_value_count_table_stats ;</v>
      </c>
      <c r="BQ79" t="s">
        <v>8797</v>
      </c>
    </row>
    <row r="80" spans="1:69">
      <c r="A80" t="s">
        <v>8798</v>
      </c>
      <c r="B80" s="16" t="str">
        <f t="shared" si="18"/>
        <v>lgcy_sku_ec_bus_id  string                                  </v>
      </c>
      <c r="C80" s="20">
        <f t="shared" si="26"/>
        <v>20</v>
      </c>
      <c r="D80" s="20">
        <f t="shared" si="27"/>
        <v>27</v>
      </c>
      <c r="E80" s="20"/>
      <c r="G80" s="16" t="str">
        <f t="shared" si="19"/>
        <v>LGCY_SKU_EC_BUS_ID </v>
      </c>
      <c r="H80" s="16" t="str">
        <f t="shared" si="20"/>
        <v>tring                                  </v>
      </c>
      <c r="I80" s="246">
        <v>69</v>
      </c>
      <c r="J80" s="260">
        <f t="shared" si="21"/>
        <v>7179352</v>
      </c>
      <c r="K80" s="260">
        <f t="shared" si="22"/>
        <v>18714</v>
      </c>
      <c r="N80" s="169" t="s">
        <v>112</v>
      </c>
      <c r="O80" s="169" t="s">
        <v>112</v>
      </c>
      <c r="P80" s="169" t="s">
        <v>112</v>
      </c>
      <c r="R80" s="164"/>
      <c r="S80" s="164"/>
      <c r="T80" s="164"/>
      <c r="U80" s="164"/>
      <c r="V80" s="164"/>
      <c r="W80" s="164"/>
      <c r="X80" s="164"/>
      <c r="Y80" s="164"/>
      <c r="Z80" s="164"/>
      <c r="AA80" s="164"/>
      <c r="AB80" s="164"/>
      <c r="AC80" s="164"/>
      <c r="AD80" s="164"/>
      <c r="AE80" s="164"/>
      <c r="AF80" s="164"/>
      <c r="AG80" s="164"/>
      <c r="AH80" s="197" t="str">
        <f t="shared" si="28"/>
        <v>col_69</v>
      </c>
      <c r="AI80" s="196" t="str">
        <f t="shared" si="23"/>
        <v>create table db_custscience_interns.col_69_db_venus_sku_dim_distinct_values_table_stats (col_id int, distinct_values bigint) Row format delimited Fields terminated by '\t' Lines terminated by '\n'  Stored as textfile ;</v>
      </c>
      <c r="AJ80" t="s">
        <v>8799</v>
      </c>
      <c r="AM80" s="16" t="str">
        <f t="shared" si="29"/>
        <v>insert into table db_custscience_interns.col_69_db_venus_sku_dim_distinct_values_table_stats select '69' as col_id, count (distinct LGCY_SKU_EC_BUS_ID ) as distinct_values</v>
      </c>
      <c r="AN80" t="s">
        <v>8800</v>
      </c>
      <c r="AQ80" s="16" t="str">
        <f t="shared" si="24"/>
        <v>insert into table db_custscience_interns.SUMMARY_of_db_venus_sku_dim_distinct_values_table_stats select col_id, distinct_values from db_custscience_interns.col_69_db_venus_sku_dim_distinct_values_table_stats ;</v>
      </c>
      <c r="AR80" t="s">
        <v>8801</v>
      </c>
      <c r="AT80" s="212" t="s">
        <v>8802</v>
      </c>
      <c r="AU80" s="212">
        <v>71</v>
      </c>
      <c r="AV80" s="212">
        <v>364</v>
      </c>
      <c r="AX80" s="16" t="str">
        <f t="shared" si="25"/>
        <v>drop table db_custscience_interns.col_69_db_venus_sku_dim_distinct_values_table_stats;</v>
      </c>
      <c r="AY80" t="s">
        <v>8803</v>
      </c>
      <c r="BA80" s="16" t="str">
        <f t="shared" si="30"/>
        <v>create table db_custscience_interns.col_69_db_venus_sku_dim_null_value_count_table_stats (col_id int, null_value_count bigint) Row format delimited Fields terminated by '\t' Lines terminated by '\n'  Stored as textfile ;</v>
      </c>
      <c r="BB80" t="s">
        <v>8804</v>
      </c>
      <c r="BE80" s="16" t="str">
        <f t="shared" si="31"/>
        <v xml:space="preserve">insert into table db_custscience_interns.col_69_db_venus_sku_dim_null_value_count_table_stats select '69' as col_id, count (sku_key) as null_value_count where LGCY_SKU_EC_BUS_ID  IS NULL </v>
      </c>
      <c r="BF80" t="s">
        <v>8805</v>
      </c>
      <c r="BI80" s="16" t="str">
        <f t="shared" si="32"/>
        <v>insert into table db_custscience_interns.SUMMARY_of_db_venus_sku_dim_null_value_count_table_stats select col_id, null_value_count from db_custscience_interns.col_69_db_venus_sku_dim_null_value_count_table_stats ;</v>
      </c>
      <c r="BJ80" t="s">
        <v>8806</v>
      </c>
      <c r="BL80" s="212" t="s">
        <v>8807</v>
      </c>
      <c r="BM80" s="212">
        <v>71</v>
      </c>
      <c r="BN80" s="212">
        <v>321604</v>
      </c>
      <c r="BP80" s="16" t="str">
        <f t="shared" si="33"/>
        <v>drop table db_custscience_interns.col_69_db_venus_sku_dim_null_value_count_table_stats ;</v>
      </c>
      <c r="BQ80" t="s">
        <v>8808</v>
      </c>
    </row>
    <row r="81" spans="1:69">
      <c r="A81" t="s">
        <v>8809</v>
      </c>
      <c r="B81" s="16" t="str">
        <f t="shared" si="18"/>
        <v>publ_pst_dt_styl_clr string                                  </v>
      </c>
      <c r="C81" s="20">
        <f t="shared" si="26"/>
        <v>21</v>
      </c>
      <c r="D81" s="20">
        <f t="shared" si="27"/>
        <v>28</v>
      </c>
      <c r="E81" s="20"/>
      <c r="G81" s="16" t="str">
        <f t="shared" si="19"/>
        <v>PUBL_PST_DT_STYL_CLR</v>
      </c>
      <c r="H81" s="16" t="str">
        <f t="shared" si="20"/>
        <v>string                                  </v>
      </c>
      <c r="I81" s="246">
        <v>70</v>
      </c>
      <c r="J81" s="260">
        <f t="shared" si="21"/>
        <v>7246</v>
      </c>
      <c r="K81" s="260">
        <f t="shared" si="22"/>
        <v>323816</v>
      </c>
      <c r="N81" s="169" t="s">
        <v>112</v>
      </c>
      <c r="O81" s="169" t="s">
        <v>112</v>
      </c>
      <c r="P81" s="169" t="s">
        <v>112</v>
      </c>
      <c r="R81" s="164"/>
      <c r="S81" s="164"/>
      <c r="T81" s="164"/>
      <c r="U81" s="164"/>
      <c r="V81" s="164"/>
      <c r="W81" s="164"/>
      <c r="X81" s="164"/>
      <c r="Y81" s="164"/>
      <c r="Z81" s="164"/>
      <c r="AA81" s="164"/>
      <c r="AB81" s="164"/>
      <c r="AC81" s="164"/>
      <c r="AD81" s="164"/>
      <c r="AE81" s="164"/>
      <c r="AF81" s="164"/>
      <c r="AG81" s="164"/>
      <c r="AH81" s="197" t="str">
        <f t="shared" si="28"/>
        <v>col_70</v>
      </c>
      <c r="AI81" s="196" t="str">
        <f t="shared" si="23"/>
        <v>create table db_custscience_interns.col_70_db_venus_sku_dim_distinct_values_table_stats (col_id int, distinct_values bigint) Row format delimited Fields terminated by '\t' Lines terminated by '\n'  Stored as textfile ;</v>
      </c>
      <c r="AJ81" t="s">
        <v>8810</v>
      </c>
      <c r="AM81" s="16" t="str">
        <f t="shared" si="29"/>
        <v>insert into table db_custscience_interns.col_70_db_venus_sku_dim_distinct_values_table_stats select '70' as col_id, count (distinct PUBL_PST_DT_STYL_CLR) as distinct_values</v>
      </c>
      <c r="AN81" t="s">
        <v>8811</v>
      </c>
      <c r="AQ81" s="16" t="str">
        <f t="shared" si="24"/>
        <v>insert into table db_custscience_interns.SUMMARY_of_db_venus_sku_dim_distinct_values_table_stats select col_id, distinct_values from db_custscience_interns.col_70_db_venus_sku_dim_distinct_values_table_stats ;</v>
      </c>
      <c r="AR81" t="s">
        <v>8812</v>
      </c>
      <c r="AT81" s="212" t="s">
        <v>8813</v>
      </c>
      <c r="AU81" s="212">
        <v>72</v>
      </c>
      <c r="AV81" s="212">
        <v>455947</v>
      </c>
      <c r="AX81" s="16" t="str">
        <f t="shared" si="25"/>
        <v>drop table db_custscience_interns.col_70_db_venus_sku_dim_distinct_values_table_stats;</v>
      </c>
      <c r="AY81" t="s">
        <v>8814</v>
      </c>
      <c r="BA81" s="16" t="str">
        <f t="shared" si="30"/>
        <v>create table db_custscience_interns.col_70_db_venus_sku_dim_null_value_count_table_stats (col_id int, null_value_count bigint) Row format delimited Fields terminated by '\t' Lines terminated by '\n'  Stored as textfile ;</v>
      </c>
      <c r="BB81" t="s">
        <v>8815</v>
      </c>
      <c r="BE81" s="16" t="str">
        <f t="shared" si="31"/>
        <v xml:space="preserve">insert into table db_custscience_interns.col_70_db_venus_sku_dim_null_value_count_table_stats select '70' as col_id, count (sku_key) as null_value_count where PUBL_PST_DT_STYL_CLR IS NULL </v>
      </c>
      <c r="BF81" t="s">
        <v>8816</v>
      </c>
      <c r="BI81" s="16" t="str">
        <f t="shared" si="32"/>
        <v>insert into table db_custscience_interns.SUMMARY_of_db_venus_sku_dim_null_value_count_table_stats select col_id, null_value_count from db_custscience_interns.col_70_db_venus_sku_dim_null_value_count_table_stats ;</v>
      </c>
      <c r="BJ81" t="s">
        <v>8817</v>
      </c>
      <c r="BL81" s="212" t="s">
        <v>8818</v>
      </c>
      <c r="BM81" s="212">
        <v>72</v>
      </c>
      <c r="BN81" s="212">
        <v>369920</v>
      </c>
      <c r="BP81" s="16" t="str">
        <f t="shared" si="33"/>
        <v>drop table db_custscience_interns.col_70_db_venus_sku_dim_null_value_count_table_stats ;</v>
      </c>
      <c r="BQ81" t="s">
        <v>8819</v>
      </c>
    </row>
    <row r="82" spans="1:69">
      <c r="A82" t="s">
        <v>8820</v>
      </c>
      <c r="B82" s="16" t="str">
        <f t="shared" si="18"/>
        <v>sz_mdl_cd           string                                  </v>
      </c>
      <c r="C82" s="20">
        <f t="shared" si="26"/>
        <v>10</v>
      </c>
      <c r="D82" s="20">
        <f t="shared" si="27"/>
        <v>12</v>
      </c>
      <c r="E82" s="20"/>
      <c r="G82" s="16" t="str">
        <f t="shared" si="19"/>
        <v>SZ_MDL_CD</v>
      </c>
      <c r="H82" s="16" t="str">
        <f t="shared" si="20"/>
        <v>        string                                  </v>
      </c>
      <c r="I82" s="246">
        <v>71</v>
      </c>
      <c r="J82" s="260">
        <f t="shared" si="21"/>
        <v>364</v>
      </c>
      <c r="K82" s="260">
        <f t="shared" si="22"/>
        <v>321604</v>
      </c>
      <c r="N82" s="169" t="s">
        <v>112</v>
      </c>
      <c r="O82" s="169" t="s">
        <v>112</v>
      </c>
      <c r="P82" s="169" t="s">
        <v>112</v>
      </c>
      <c r="R82" s="164"/>
      <c r="S82" s="164"/>
      <c r="T82" s="164"/>
      <c r="U82" s="164"/>
      <c r="V82" s="164"/>
      <c r="W82" s="164"/>
      <c r="X82" s="164"/>
      <c r="Y82" s="164"/>
      <c r="Z82" s="164"/>
      <c r="AA82" s="164"/>
      <c r="AB82" s="164"/>
      <c r="AC82" s="164"/>
      <c r="AD82" s="164"/>
      <c r="AE82" s="164"/>
      <c r="AF82" s="164"/>
      <c r="AG82" s="164"/>
      <c r="AH82" s="197" t="str">
        <f t="shared" si="28"/>
        <v>col_71</v>
      </c>
      <c r="AI82" s="196" t="str">
        <f t="shared" si="23"/>
        <v>create table db_custscience_interns.col_71_db_venus_sku_dim_distinct_values_table_stats (col_id int, distinct_values bigint) Row format delimited Fields terminated by '\t' Lines terminated by '\n'  Stored as textfile ;</v>
      </c>
      <c r="AJ82" t="s">
        <v>8821</v>
      </c>
      <c r="AM82" s="16" t="str">
        <f t="shared" si="29"/>
        <v>insert into table db_custscience_interns.col_71_db_venus_sku_dim_distinct_values_table_stats select '71' as col_id, count (distinct SZ_MDL_CD) as distinct_values</v>
      </c>
      <c r="AN82" t="s">
        <v>8822</v>
      </c>
      <c r="AQ82" s="16" t="str">
        <f t="shared" si="24"/>
        <v>insert into table db_custscience_interns.SUMMARY_of_db_venus_sku_dim_distinct_values_table_stats select col_id, distinct_values from db_custscience_interns.col_71_db_venus_sku_dim_distinct_values_table_stats ;</v>
      </c>
      <c r="AR82" t="s">
        <v>8823</v>
      </c>
      <c r="AT82" s="212" t="s">
        <v>8824</v>
      </c>
      <c r="AU82" s="212">
        <v>73</v>
      </c>
      <c r="AV82" s="212">
        <v>2</v>
      </c>
      <c r="AX82" s="16" t="str">
        <f t="shared" si="25"/>
        <v>drop table db_custscience_interns.col_71_db_venus_sku_dim_distinct_values_table_stats;</v>
      </c>
      <c r="AY82" t="s">
        <v>8825</v>
      </c>
      <c r="BA82" s="16" t="str">
        <f t="shared" si="30"/>
        <v>create table db_custscience_interns.col_71_db_venus_sku_dim_null_value_count_table_stats (col_id int, null_value_count bigint) Row format delimited Fields terminated by '\t' Lines terminated by '\n'  Stored as textfile ;</v>
      </c>
      <c r="BB82" t="s">
        <v>8826</v>
      </c>
      <c r="BE82" s="16" t="str">
        <f t="shared" si="31"/>
        <v xml:space="preserve">insert into table db_custscience_interns.col_71_db_venus_sku_dim_null_value_count_table_stats select '71' as col_id, count (sku_key) as null_value_count where SZ_MDL_CD IS NULL </v>
      </c>
      <c r="BF82" t="s">
        <v>8827</v>
      </c>
      <c r="BI82" s="16" t="str">
        <f t="shared" si="32"/>
        <v>insert into table db_custscience_interns.SUMMARY_of_db_venus_sku_dim_null_value_count_table_stats select col_id, null_value_count from db_custscience_interns.col_71_db_venus_sku_dim_null_value_count_table_stats ;</v>
      </c>
      <c r="BJ82" t="s">
        <v>8828</v>
      </c>
      <c r="BL82" s="212" t="s">
        <v>8829</v>
      </c>
      <c r="BM82" s="212">
        <v>73</v>
      </c>
      <c r="BN82" s="212">
        <v>410216</v>
      </c>
      <c r="BP82" s="16" t="str">
        <f t="shared" si="33"/>
        <v>drop table db_custscience_interns.col_71_db_venus_sku_dim_null_value_count_table_stats ;</v>
      </c>
      <c r="BQ82" t="s">
        <v>8830</v>
      </c>
    </row>
    <row r="83" spans="1:69">
      <c r="A83" t="s">
        <v>8831</v>
      </c>
      <c r="B83" s="16" t="str">
        <f t="shared" si="18"/>
        <v>vnd_upc_nbr         string                                  </v>
      </c>
      <c r="C83" s="20">
        <f t="shared" si="26"/>
        <v>12</v>
      </c>
      <c r="D83" s="20">
        <f t="shared" si="27"/>
        <v>14</v>
      </c>
      <c r="E83" s="20"/>
      <c r="G83" s="16" t="str">
        <f t="shared" si="19"/>
        <v>VND_UPC_NBR</v>
      </c>
      <c r="H83" s="16" t="str">
        <f t="shared" si="20"/>
        <v>      string                                  </v>
      </c>
      <c r="I83" s="246">
        <v>72</v>
      </c>
      <c r="J83" s="260">
        <f t="shared" si="21"/>
        <v>455947</v>
      </c>
      <c r="K83" s="260">
        <f t="shared" si="22"/>
        <v>369920</v>
      </c>
      <c r="N83" s="169" t="s">
        <v>112</v>
      </c>
      <c r="O83" s="169" t="s">
        <v>112</v>
      </c>
      <c r="P83" s="169" t="s">
        <v>112</v>
      </c>
      <c r="R83" s="164"/>
      <c r="S83" s="164"/>
      <c r="T83" s="164"/>
      <c r="U83" s="164"/>
      <c r="V83" s="164"/>
      <c r="W83" s="164"/>
      <c r="X83" s="164"/>
      <c r="Y83" s="164"/>
      <c r="Z83" s="164"/>
      <c r="AA83" s="164"/>
      <c r="AB83" s="164"/>
      <c r="AC83" s="164"/>
      <c r="AD83" s="164"/>
      <c r="AE83" s="164"/>
      <c r="AF83" s="164"/>
      <c r="AG83" s="164"/>
      <c r="AH83" s="197" t="str">
        <f t="shared" si="28"/>
        <v>col_72</v>
      </c>
      <c r="AI83" s="196" t="str">
        <f t="shared" si="23"/>
        <v>create table db_custscience_interns.col_72_db_venus_sku_dim_distinct_values_table_stats (col_id int, distinct_values bigint) Row format delimited Fields terminated by '\t' Lines terminated by '\n'  Stored as textfile ;</v>
      </c>
      <c r="AJ83" t="s">
        <v>8832</v>
      </c>
      <c r="AM83" s="16" t="str">
        <f t="shared" si="29"/>
        <v>insert into table db_custscience_interns.col_72_db_venus_sku_dim_distinct_values_table_stats select '72' as col_id, count (distinct VND_UPC_NBR) as distinct_values</v>
      </c>
      <c r="AN83" t="s">
        <v>8833</v>
      </c>
      <c r="AQ83" s="16" t="str">
        <f t="shared" si="24"/>
        <v>insert into table db_custscience_interns.SUMMARY_of_db_venus_sku_dim_distinct_values_table_stats select col_id, distinct_values from db_custscience_interns.col_72_db_venus_sku_dim_distinct_values_table_stats ;</v>
      </c>
      <c r="AR83" t="s">
        <v>8834</v>
      </c>
      <c r="AT83" s="212" t="s">
        <v>8835</v>
      </c>
      <c r="AU83" s="212">
        <v>74</v>
      </c>
      <c r="AV83" s="212">
        <v>259</v>
      </c>
      <c r="AX83" s="16" t="str">
        <f t="shared" si="25"/>
        <v>drop table db_custscience_interns.col_72_db_venus_sku_dim_distinct_values_table_stats;</v>
      </c>
      <c r="AY83" t="s">
        <v>8836</v>
      </c>
      <c r="BA83" s="16" t="str">
        <f t="shared" si="30"/>
        <v>create table db_custscience_interns.col_72_db_venus_sku_dim_null_value_count_table_stats (col_id int, null_value_count bigint) Row format delimited Fields terminated by '\t' Lines terminated by '\n'  Stored as textfile ;</v>
      </c>
      <c r="BB83" t="s">
        <v>8837</v>
      </c>
      <c r="BE83" s="16" t="str">
        <f t="shared" si="31"/>
        <v xml:space="preserve">insert into table db_custscience_interns.col_72_db_venus_sku_dim_null_value_count_table_stats select '72' as col_id, count (sku_key) as null_value_count where VND_UPC_NBR IS NULL </v>
      </c>
      <c r="BF83" t="s">
        <v>8838</v>
      </c>
      <c r="BI83" s="16" t="str">
        <f t="shared" si="32"/>
        <v>insert into table db_custscience_interns.SUMMARY_of_db_venus_sku_dim_null_value_count_table_stats select col_id, null_value_count from db_custscience_interns.col_72_db_venus_sku_dim_null_value_count_table_stats ;</v>
      </c>
      <c r="BJ83" t="s">
        <v>8839</v>
      </c>
      <c r="BL83" s="212" t="s">
        <v>8840</v>
      </c>
      <c r="BM83" s="212">
        <v>74</v>
      </c>
      <c r="BN83" s="212">
        <v>0</v>
      </c>
      <c r="BP83" s="16" t="str">
        <f t="shared" si="33"/>
        <v>drop table db_custscience_interns.col_72_db_venus_sku_dim_null_value_count_table_stats ;</v>
      </c>
      <c r="BQ83" t="s">
        <v>8841</v>
      </c>
    </row>
    <row r="84" spans="1:69">
      <c r="A84" t="s">
        <v>8842</v>
      </c>
      <c r="B84" s="16" t="str">
        <f t="shared" si="18"/>
        <v>mcm_live_ind        string                                  </v>
      </c>
      <c r="C84" s="20">
        <f t="shared" si="26"/>
        <v>14</v>
      </c>
      <c r="D84" s="20">
        <f t="shared" si="27"/>
        <v>16</v>
      </c>
      <c r="E84" s="20"/>
      <c r="G84" s="16" t="str">
        <f t="shared" si="19"/>
        <v>MCM_LIVE_IND </v>
      </c>
      <c r="H84" s="16" t="str">
        <f t="shared" si="20"/>
        <v>    string                                  </v>
      </c>
      <c r="I84" s="246">
        <v>73</v>
      </c>
      <c r="J84" s="260">
        <f t="shared" si="21"/>
        <v>2</v>
      </c>
      <c r="K84" s="260">
        <f t="shared" si="22"/>
        <v>410216</v>
      </c>
      <c r="N84" s="169" t="s">
        <v>112</v>
      </c>
      <c r="O84" s="169" t="s">
        <v>112</v>
      </c>
      <c r="P84" s="169" t="s">
        <v>112</v>
      </c>
      <c r="R84" s="164"/>
      <c r="S84" s="164"/>
      <c r="T84" s="164"/>
      <c r="U84" s="164"/>
      <c r="V84" s="164"/>
      <c r="W84" s="164"/>
      <c r="X84" s="164"/>
      <c r="Y84" s="164"/>
      <c r="Z84" s="164"/>
      <c r="AA84" s="164"/>
      <c r="AB84" s="164"/>
      <c r="AC84" s="164"/>
      <c r="AD84" s="164"/>
      <c r="AE84" s="164"/>
      <c r="AF84" s="164"/>
      <c r="AG84" s="164"/>
      <c r="AH84" s="197" t="str">
        <f t="shared" si="28"/>
        <v>col_73</v>
      </c>
      <c r="AI84" s="196" t="str">
        <f t="shared" si="23"/>
        <v>create table db_custscience_interns.col_73_db_venus_sku_dim_distinct_values_table_stats (col_id int, distinct_values bigint) Row format delimited Fields terminated by '\t' Lines terminated by '\n'  Stored as textfile ;</v>
      </c>
      <c r="AJ84" t="s">
        <v>8843</v>
      </c>
      <c r="AM84" s="16" t="str">
        <f t="shared" si="29"/>
        <v>insert into table db_custscience_interns.col_73_db_venus_sku_dim_distinct_values_table_stats select '73' as col_id, count (distinct MCM_LIVE_IND ) as distinct_values</v>
      </c>
      <c r="AN84" t="s">
        <v>8844</v>
      </c>
      <c r="AQ84" s="16" t="str">
        <f t="shared" si="24"/>
        <v>insert into table db_custscience_interns.SUMMARY_of_db_venus_sku_dim_distinct_values_table_stats select col_id, distinct_values from db_custscience_interns.col_73_db_venus_sku_dim_distinct_values_table_stats ;</v>
      </c>
      <c r="AR84" t="s">
        <v>8845</v>
      </c>
      <c r="AT84" s="212" t="s">
        <v>8846</v>
      </c>
      <c r="AU84" s="212">
        <v>75</v>
      </c>
      <c r="AV84" s="212">
        <v>259</v>
      </c>
      <c r="AX84" s="16" t="str">
        <f t="shared" si="25"/>
        <v>drop table db_custscience_interns.col_73_db_venus_sku_dim_distinct_values_table_stats;</v>
      </c>
      <c r="AY84" t="s">
        <v>8847</v>
      </c>
      <c r="BA84" s="16" t="str">
        <f t="shared" si="30"/>
        <v>create table db_custscience_interns.col_73_db_venus_sku_dim_null_value_count_table_stats (col_id int, null_value_count bigint) Row format delimited Fields terminated by '\t' Lines terminated by '\n'  Stored as textfile ;</v>
      </c>
      <c r="BB84" t="s">
        <v>8848</v>
      </c>
      <c r="BE84" s="16" t="str">
        <f t="shared" si="31"/>
        <v xml:space="preserve">insert into table db_custscience_interns.col_73_db_venus_sku_dim_null_value_count_table_stats select '73' as col_id, count (sku_key) as null_value_count where MCM_LIVE_IND  IS NULL </v>
      </c>
      <c r="BF84" t="s">
        <v>8849</v>
      </c>
      <c r="BI84" s="16" t="str">
        <f t="shared" si="32"/>
        <v>insert into table db_custscience_interns.SUMMARY_of_db_venus_sku_dim_null_value_count_table_stats select col_id, null_value_count from db_custscience_interns.col_73_db_venus_sku_dim_null_value_count_table_stats ;</v>
      </c>
      <c r="BJ84" t="s">
        <v>8850</v>
      </c>
      <c r="BL84" s="212" t="s">
        <v>8851</v>
      </c>
      <c r="BM84" s="212">
        <v>75</v>
      </c>
      <c r="BN84" s="212">
        <v>0</v>
      </c>
      <c r="BP84" s="16" t="str">
        <f t="shared" si="33"/>
        <v>drop table db_custscience_interns.col_73_db_venus_sku_dim_null_value_count_table_stats ;</v>
      </c>
      <c r="BQ84" t="s">
        <v>8852</v>
      </c>
    </row>
    <row r="85" spans="1:69">
      <c r="A85" t="s">
        <v>5188</v>
      </c>
      <c r="B85" s="16" t="str">
        <f t="shared" si="18"/>
        <v>crt_tmst            string                                  </v>
      </c>
      <c r="C85" s="20">
        <f t="shared" si="26"/>
        <v>10</v>
      </c>
      <c r="D85" s="20">
        <f t="shared" si="27"/>
        <v>12</v>
      </c>
      <c r="E85" s="20"/>
      <c r="G85" s="16" t="str">
        <f t="shared" si="19"/>
        <v>CRT_TMST </v>
      </c>
      <c r="H85" s="16" t="str">
        <f t="shared" si="20"/>
        <v>        string                                  </v>
      </c>
      <c r="I85" s="246">
        <v>74</v>
      </c>
      <c r="J85" s="260">
        <f t="shared" si="21"/>
        <v>259</v>
      </c>
      <c r="K85" s="260">
        <f t="shared" si="22"/>
        <v>0</v>
      </c>
      <c r="N85" s="169" t="s">
        <v>112</v>
      </c>
      <c r="O85" s="169" t="s">
        <v>112</v>
      </c>
      <c r="P85" s="169" t="s">
        <v>112</v>
      </c>
      <c r="R85" s="164"/>
      <c r="S85" s="164"/>
      <c r="T85" s="164"/>
      <c r="U85" s="164"/>
      <c r="V85" s="164"/>
      <c r="W85" s="164"/>
      <c r="X85" s="164"/>
      <c r="Y85" s="164"/>
      <c r="Z85" s="164"/>
      <c r="AA85" s="164"/>
      <c r="AB85" s="164"/>
      <c r="AC85" s="164"/>
      <c r="AD85" s="164"/>
      <c r="AE85" s="164"/>
      <c r="AF85" s="164"/>
      <c r="AG85" s="164"/>
      <c r="AH85" s="197" t="str">
        <f t="shared" si="28"/>
        <v>col_74</v>
      </c>
      <c r="AI85" s="196" t="str">
        <f t="shared" si="23"/>
        <v>create table db_custscience_interns.col_74_db_venus_sku_dim_distinct_values_table_stats (col_id int, distinct_values bigint) Row format delimited Fields terminated by '\t' Lines terminated by '\n'  Stored as textfile ;</v>
      </c>
      <c r="AJ85" t="s">
        <v>8853</v>
      </c>
      <c r="AM85" s="16" t="str">
        <f t="shared" si="29"/>
        <v>insert into table db_custscience_interns.col_74_db_venus_sku_dim_distinct_values_table_stats select '74' as col_id, count (distinct CRT_TMST ) as distinct_values</v>
      </c>
      <c r="AN85" t="s">
        <v>8854</v>
      </c>
      <c r="AQ85" s="16" t="str">
        <f t="shared" si="24"/>
        <v>insert into table db_custscience_interns.SUMMARY_of_db_venus_sku_dim_distinct_values_table_stats select col_id, distinct_values from db_custscience_interns.col_74_db_venus_sku_dim_distinct_values_table_stats ;</v>
      </c>
      <c r="AR85" t="s">
        <v>8855</v>
      </c>
      <c r="AT85" s="212" t="s">
        <v>8856</v>
      </c>
      <c r="AU85" s="212">
        <v>9</v>
      </c>
      <c r="AV85" s="212">
        <v>56380</v>
      </c>
      <c r="AX85" s="16" t="str">
        <f t="shared" si="25"/>
        <v>drop table db_custscience_interns.col_74_db_venus_sku_dim_distinct_values_table_stats;</v>
      </c>
      <c r="AY85" t="s">
        <v>8857</v>
      </c>
      <c r="BA85" s="16" t="str">
        <f t="shared" si="30"/>
        <v>create table db_custscience_interns.col_74_db_venus_sku_dim_null_value_count_table_stats (col_id int, null_value_count bigint) Row format delimited Fields terminated by '\t' Lines terminated by '\n'  Stored as textfile ;</v>
      </c>
      <c r="BB85" t="s">
        <v>8858</v>
      </c>
      <c r="BE85" s="16" t="str">
        <f t="shared" si="31"/>
        <v xml:space="preserve">insert into table db_custscience_interns.col_74_db_venus_sku_dim_null_value_count_table_stats select '74' as col_id, count (sku_key) as null_value_count where CRT_TMST  IS NULL </v>
      </c>
      <c r="BF85" t="s">
        <v>8859</v>
      </c>
      <c r="BI85" s="16" t="str">
        <f t="shared" si="32"/>
        <v>insert into table db_custscience_interns.SUMMARY_of_db_venus_sku_dim_null_value_count_table_stats select col_id, null_value_count from db_custscience_interns.col_74_db_venus_sku_dim_null_value_count_table_stats ;</v>
      </c>
      <c r="BJ85" t="s">
        <v>8860</v>
      </c>
      <c r="BL85" s="212" t="s">
        <v>5619</v>
      </c>
      <c r="BM85" s="212">
        <v>9</v>
      </c>
      <c r="BN85" s="212">
        <v>1</v>
      </c>
      <c r="BP85" s="16" t="str">
        <f t="shared" si="33"/>
        <v>drop table db_custscience_interns.col_74_db_venus_sku_dim_null_value_count_table_stats ;</v>
      </c>
      <c r="BQ85" t="s">
        <v>8861</v>
      </c>
    </row>
    <row r="86" spans="1:69">
      <c r="A86" t="s">
        <v>5598</v>
      </c>
      <c r="B86" s="16" t="str">
        <f t="shared" si="18"/>
        <v>updt_tmst           string  </v>
      </c>
      <c r="C86" s="20">
        <f t="shared" si="26"/>
        <v>10</v>
      </c>
      <c r="D86" s="20">
        <f t="shared" si="27"/>
        <v>12</v>
      </c>
      <c r="E86" s="20"/>
      <c r="G86" s="16" t="str">
        <f t="shared" si="19"/>
        <v>UPDT_TMST</v>
      </c>
      <c r="H86" s="16" t="str">
        <f t="shared" si="20"/>
        <v>        string  </v>
      </c>
      <c r="I86" s="246">
        <v>75</v>
      </c>
      <c r="J86" s="260">
        <f t="shared" si="21"/>
        <v>259</v>
      </c>
      <c r="K86" s="260">
        <f t="shared" si="22"/>
        <v>0</v>
      </c>
      <c r="N86" s="169" t="s">
        <v>112</v>
      </c>
      <c r="O86" s="169" t="s">
        <v>112</v>
      </c>
      <c r="P86" s="169" t="s">
        <v>112</v>
      </c>
      <c r="R86" s="164"/>
      <c r="S86" s="164"/>
      <c r="T86" s="164"/>
      <c r="U86" s="164"/>
      <c r="V86" s="164"/>
      <c r="W86" s="164"/>
      <c r="X86" s="164"/>
      <c r="Y86" s="164"/>
      <c r="Z86" s="164"/>
      <c r="AA86" s="164"/>
      <c r="AB86" s="164"/>
      <c r="AC86" s="164"/>
      <c r="AD86" s="164"/>
      <c r="AE86" s="164"/>
      <c r="AF86" s="164"/>
      <c r="AG86" s="164"/>
      <c r="AH86" s="197" t="str">
        <f t="shared" si="28"/>
        <v>col_75</v>
      </c>
      <c r="AI86" s="196" t="str">
        <f t="shared" si="23"/>
        <v>create table db_custscience_interns.col_75_db_venus_sku_dim_distinct_values_table_stats (col_id int, distinct_values bigint) Row format delimited Fields terminated by '\t' Lines terminated by '\n'  Stored as textfile ;</v>
      </c>
      <c r="AJ86" t="s">
        <v>8862</v>
      </c>
      <c r="AM86" s="16" t="str">
        <f t="shared" si="29"/>
        <v>insert into table db_custscience_interns.col_75_db_venus_sku_dim_distinct_values_table_stats select '75' as col_id, count (distinct UPDT_TMST) as distinct_values</v>
      </c>
      <c r="AN86" t="s">
        <v>8863</v>
      </c>
      <c r="AQ86" s="16" t="str">
        <f t="shared" si="24"/>
        <v>insert into table db_custscience_interns.SUMMARY_of_db_venus_sku_dim_distinct_values_table_stats select col_id, distinct_values from db_custscience_interns.col_75_db_venus_sku_dim_distinct_values_table_stats ;</v>
      </c>
      <c r="AR86" t="s">
        <v>8864</v>
      </c>
      <c r="AT86" s="212" t="s">
        <v>5193</v>
      </c>
      <c r="AU86" s="212">
        <v>10</v>
      </c>
      <c r="AV86" s="212">
        <v>4</v>
      </c>
      <c r="AX86" s="16" t="str">
        <f t="shared" si="25"/>
        <v>drop table db_custscience_interns.col_75_db_venus_sku_dim_distinct_values_table_stats;</v>
      </c>
      <c r="AY86" t="s">
        <v>8865</v>
      </c>
      <c r="BA86" s="16" t="str">
        <f t="shared" si="30"/>
        <v>create table db_custscience_interns.col_75_db_venus_sku_dim_null_value_count_table_stats (col_id int, null_value_count bigint) Row format delimited Fields terminated by '\t' Lines terminated by '\n'  Stored as textfile ;</v>
      </c>
      <c r="BB86" t="s">
        <v>8866</v>
      </c>
      <c r="BE86" s="16" t="str">
        <f t="shared" si="31"/>
        <v xml:space="preserve">insert into table db_custscience_interns.col_75_db_venus_sku_dim_null_value_count_table_stats select '75' as col_id, count (sku_key) as null_value_count where UPDT_TMST IS NULL </v>
      </c>
      <c r="BF86" t="s">
        <v>8867</v>
      </c>
      <c r="BI86" s="16" t="str">
        <f t="shared" si="32"/>
        <v>insert into table db_custscience_interns.SUMMARY_of_db_venus_sku_dim_null_value_count_table_stats select col_id, null_value_count from db_custscience_interns.col_75_db_venus_sku_dim_null_value_count_table_stats ;</v>
      </c>
      <c r="BJ86" t="s">
        <v>8868</v>
      </c>
      <c r="BL86" s="212" t="s">
        <v>5419</v>
      </c>
      <c r="BM86" s="212">
        <v>10</v>
      </c>
      <c r="BN86" s="212">
        <v>1</v>
      </c>
      <c r="BP86" s="16" t="str">
        <f t="shared" si="33"/>
        <v>drop table db_custscience_interns.col_75_db_venus_sku_dim_null_value_count_table_stats ;</v>
      </c>
      <c r="BQ86" t="s">
        <v>8869</v>
      </c>
    </row>
    <row r="87" spans="1:69">
      <c r="J87" s="268"/>
      <c r="K87" s="268"/>
      <c r="AN87" s="106" t="s">
        <v>4089</v>
      </c>
      <c r="AT87" s="212"/>
      <c r="AU87" s="212"/>
      <c r="BF87" s="106" t="s">
        <v>4089</v>
      </c>
      <c r="BL87" s="212"/>
      <c r="BM87" s="212"/>
    </row>
    <row r="88" spans="1:69" ht="409.5">
      <c r="A88" s="262" t="s">
        <v>8870</v>
      </c>
      <c r="J88" s="268"/>
      <c r="K88" s="268"/>
      <c r="AT88" s="212"/>
      <c r="AU88" s="212"/>
      <c r="BL88" s="212"/>
      <c r="BM88" s="212"/>
    </row>
    <row r="89" spans="1:69">
      <c r="A89" s="263" t="s">
        <v>8871</v>
      </c>
      <c r="AT89" s="212"/>
      <c r="AU89" s="212"/>
      <c r="BL89" s="212"/>
      <c r="BM89" s="212"/>
    </row>
    <row r="90" spans="1:69">
      <c r="AT90" s="212"/>
      <c r="AU90" s="212"/>
      <c r="BL90" s="212"/>
      <c r="BM90" s="212"/>
    </row>
    <row r="91" spans="1:69">
      <c r="AT91" s="212"/>
      <c r="AU91" s="212"/>
      <c r="BL91" s="212"/>
      <c r="BM91" s="212"/>
    </row>
    <row r="92" spans="1:69">
      <c r="AT92" s="212"/>
      <c r="AU92" s="212"/>
      <c r="BL92" s="212"/>
      <c r="BM92" s="212"/>
    </row>
    <row r="93" spans="1:69">
      <c r="AT93" s="212"/>
      <c r="AU93" s="212"/>
      <c r="BL93" s="212"/>
      <c r="BM93" s="212"/>
    </row>
    <row r="94" spans="1:69">
      <c r="AT94" s="212"/>
      <c r="AU94" s="212"/>
    </row>
    <row r="95" spans="1:69">
      <c r="AT95" s="212"/>
      <c r="AU95" s="212"/>
    </row>
    <row r="96" spans="1:69">
      <c r="AT96" s="212"/>
      <c r="AU96" s="212"/>
    </row>
    <row r="97" spans="46:47">
      <c r="AT97" s="212"/>
      <c r="AU97" s="212"/>
    </row>
    <row r="98" spans="46:47">
      <c r="AT98" s="212"/>
      <c r="AU98" s="212"/>
    </row>
    <row r="99" spans="46:47">
      <c r="AT99" s="212"/>
      <c r="AU99" s="212"/>
    </row>
    <row r="100" spans="46:47">
      <c r="AT100" s="212"/>
      <c r="AU100" s="212"/>
    </row>
    <row r="101" spans="46:47">
      <c r="AT101" s="212"/>
      <c r="AU101" s="212"/>
    </row>
    <row r="102" spans="46:47">
      <c r="AT102" s="212"/>
      <c r="AU102" s="212"/>
    </row>
    <row r="103" spans="46:47">
      <c r="AT103" s="212"/>
      <c r="AU103" s="212"/>
    </row>
    <row r="104" spans="46:47">
      <c r="AT104" s="212"/>
      <c r="AU104" s="212"/>
    </row>
    <row r="105" spans="46:47">
      <c r="AT105" s="212"/>
      <c r="AU105" s="212"/>
    </row>
    <row r="106" spans="46:47">
      <c r="AT106" s="212"/>
      <c r="AU106" s="212"/>
    </row>
    <row r="107" spans="46:47">
      <c r="AT107" s="212"/>
      <c r="AU107" s="212"/>
    </row>
    <row r="108" spans="46:47">
      <c r="AT108" s="212"/>
      <c r="AU108" s="212"/>
    </row>
  </sheetData>
  <mergeCells count="5">
    <mergeCell ref="G1:J1"/>
    <mergeCell ref="H3:L3"/>
    <mergeCell ref="H4:L4"/>
    <mergeCell ref="H5:L5"/>
    <mergeCell ref="H6:L6"/>
  </mergeCell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119"/>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SKU_HIST_DIM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db_venus.sku_hist_dim acquisition_date = "22-APR-17" limit 10000;'&gt;db_venus.sku_hist_dim_10k_sample.txt;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7831</v>
      </c>
    </row>
    <row r="5" spans="1:73">
      <c r="B5" s="9"/>
      <c r="G5" s="3" t="s">
        <v>89</v>
      </c>
      <c r="H5" s="474" t="str">
        <f>RIGHT(H6,(LEN(H6)-(FIND(".",H6))))</f>
        <v>sku_hist_dim</v>
      </c>
      <c r="I5" s="474" t="e">
        <f>RIGHT(I6,(LEN(I6)-(FIND(".",I6))))</f>
        <v>#VALUE!</v>
      </c>
      <c r="J5" s="474" t="e">
        <f>RIGHT(J6,(LEN(J6)-(FIND(".",J6))))</f>
        <v>#VALUE!</v>
      </c>
      <c r="K5" s="474"/>
      <c r="L5" s="474" t="e">
        <f>RIGHT(L6,(LEN(L6)-(FIND(".",L6))))</f>
        <v>#VALUE!</v>
      </c>
      <c r="M5" s="219"/>
      <c r="AM5" s="60"/>
      <c r="BE5" s="60"/>
    </row>
    <row r="6" spans="1:73">
      <c r="G6" s="3" t="s">
        <v>90</v>
      </c>
      <c r="H6" s="476" t="s">
        <v>4483</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db_custscience_interns.SUMMARY_of_db_venus_sku_hist_dim_distinct_values_table_stats;</v>
      </c>
      <c r="BL8" s="209" t="str">
        <f>"select * from db_custscience_interns.SUMMARY_of_"&amp;$H$4&amp;"_"&amp;$H$5&amp;"_null_value_count_table_stats ;"</f>
        <v>select * from db_custscience_interns.SUMMARY_of_db_venus_sku_hist_dim_null_value_count_table_stats ;</v>
      </c>
    </row>
    <row r="9" spans="1:73">
      <c r="A9" t="s">
        <v>8872</v>
      </c>
      <c r="G9" s="15" t="s">
        <v>93</v>
      </c>
      <c r="H9" s="16"/>
      <c r="I9" s="16"/>
      <c r="J9" s="4"/>
      <c r="K9" s="4"/>
      <c r="AT9" t="s">
        <v>7833</v>
      </c>
      <c r="BL9" t="s">
        <v>7834</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db_venus.sku_hist_dim</v>
      </c>
      <c r="AN11" s="205" t="s">
        <v>8873</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db_custscience_interns.SUMMARY_of_db_venus_sku_hist_dim_distinct_values_table_stats (col_id int, distinct_values bigint) Row format delimited Fields terminated by '\t' Lines terminated by '\n'  Stored as textfile ;</v>
      </c>
      <c r="AR11" s="205" t="s">
        <v>7836</v>
      </c>
      <c r="BE11" s="209" t="str">
        <f>"from "&amp;$H$6</f>
        <v>from db_venus.sku_hist_dim</v>
      </c>
      <c r="BF11" s="32" t="s">
        <v>8873</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db_custscience_interns.SUMMARY_of_db_venus_sku_hist_dim_null_value_count_table_stats (col_id int, null_value_count bigint) Row format delimited Fields terminated by '\t' Lines terminated by '\n'  Stored as textfile ;</v>
      </c>
      <c r="BJ11" s="32" t="s">
        <v>7837</v>
      </c>
      <c r="BL11" s="212" t="s">
        <v>2</v>
      </c>
    </row>
    <row r="12" spans="1:73">
      <c r="A12" t="s">
        <v>8093</v>
      </c>
      <c r="B12" s="16" t="str">
        <f t="shared" ref="B12:B75" si="0">TRIM(A12)</f>
        <v>sku_key             int                                     </v>
      </c>
      <c r="C12" s="20">
        <f>SEARCH(" ",B12)</f>
        <v>8</v>
      </c>
      <c r="D12" s="20">
        <f>IFERROR(SEARCH(" ",B12,C12+1),0)</f>
        <v>10</v>
      </c>
      <c r="E12" s="20">
        <f>LEN(B12)</f>
        <v>60</v>
      </c>
      <c r="F12" s="20"/>
      <c r="G12" s="16" t="str">
        <f t="shared" ref="G12:G43" si="1">UPPER(LEFT(B12,C12-1))</f>
        <v>SKU_KEY</v>
      </c>
      <c r="H12" s="16" t="str">
        <f t="shared" ref="H12:H43" si="2">TRIM(RIGHT(A12,LEN(A12) - (C12+1)))</f>
        <v>          int                                     </v>
      </c>
      <c r="I12" s="246">
        <v>1</v>
      </c>
      <c r="J12" s="260">
        <f t="shared" ref="J12:J75" si="3">VLOOKUP($I12,$AU:$AV,2,FALSE)</f>
        <v>9345333</v>
      </c>
      <c r="K12" s="260">
        <f t="shared" ref="K12:K75"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265" t="str">
        <f t="shared" ref="AI12:AI75" si="5">"create table db_custscience_interns."&amp;$AH12&amp;"_"&amp;$H$4&amp;"_"&amp;$H$5&amp;"_distinct_values_table_stats (col_id int, distinct_values bigint) Row format delimited Fields terminated by '\t' Lines terminated by '\n'  Stored as textfile ;"</f>
        <v>create table db_custscience_interns.col_1_db_venus_sku_hist_dim_distinct_values_table_stats (col_id int, distinct_values bigint) Row format delimited Fields terminated by '\t' Lines terminated by '\n'  Stored as textfile ;</v>
      </c>
      <c r="AJ12" t="s">
        <v>8874</v>
      </c>
      <c r="AM12" s="16" t="str">
        <f>"insert into table "&amp;"db_custscience_interns."&amp;$AH12&amp;"_"&amp;$H$4&amp;"_"&amp;$H$5&amp;"_distinct_values_table_stats select "&amp;"'"&amp;$I12&amp;"'"&amp;" as col_id, count (distinct "&amp;$G12&amp;") as distinct_values"</f>
        <v>insert into table db_custscience_interns.col_1_db_venus_sku_hist_dim_distinct_values_table_stats select '1' as col_id, count (distinct SKU_KEY) as distinct_values</v>
      </c>
      <c r="AN12" t="s">
        <v>8875</v>
      </c>
      <c r="AQ12" s="16" t="str">
        <f t="shared" ref="AQ12:AQ75"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db_custscience_interns.SUMMARY_of_db_venus_sku_hist_dim_distinct_values_table_stats select col_id, distinct_values from db_custscience_interns.col_1_db_venus_sku_hist_dim_distinct_values_table_stats ;</v>
      </c>
      <c r="AR12" t="s">
        <v>7840</v>
      </c>
      <c r="AT12" s="212" t="s">
        <v>7841</v>
      </c>
      <c r="AU12" s="212">
        <v>1</v>
      </c>
      <c r="AV12" s="212">
        <v>9345333</v>
      </c>
      <c r="AX12" s="16" t="str">
        <f t="shared" ref="AX12:AX75" si="7">"drop table db_custscience_interns."&amp;$AH12&amp;"_"&amp;$H$4&amp;"_"&amp;$H$5&amp;"_distinct_values_table_stats;"</f>
        <v>drop table db_custscience_interns.col_1_db_venus_sku_hist_dim_distinct_values_table_stats;</v>
      </c>
      <c r="AY12" t="s">
        <v>8876</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db_custscience_interns.col_1_db_venus_sku_hist_dim_null_value_count_table_stats (col_id int, null_value_count bigint) Row format delimited Fields terminated by '\t' Lines terminated by '\n'  Stored as textfile ;</v>
      </c>
      <c r="BB12" t="s">
        <v>8877</v>
      </c>
      <c r="BE12" s="16" t="str">
        <f>"insert into table "&amp;"db_custscience_interns."&amp;$AH12&amp;"_"&amp;$H$4&amp;"_"&amp;$H$5&amp;"_null_value_count_table_stats select "&amp;"'"&amp;$I12&amp;"'"&amp;" as col_id, count (sku_key) as null_value_count where "&amp;$G12&amp;" IS NULL "</f>
        <v xml:space="preserve">insert into table db_custscience_interns.col_1_db_venus_sku_hist_dim_null_value_count_table_stats select '1' as col_id, count (sku_key) as null_value_count where SKU_KEY IS NULL </v>
      </c>
      <c r="BF12" t="s">
        <v>8878</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db_custscience_interns.SUMMARY_of_db_venus_sku_hist_dim_null_value_count_table_stats select col_id, null_value_count from db_custscience_interns.col_1_db_venus_sku_hist_dim_null_value_count_table_stats ;</v>
      </c>
      <c r="BJ12" t="s">
        <v>7845</v>
      </c>
      <c r="BL12" s="212" t="s">
        <v>5214</v>
      </c>
      <c r="BM12" s="212">
        <v>1</v>
      </c>
      <c r="BN12" s="212">
        <v>0</v>
      </c>
      <c r="BP12" s="16" t="str">
        <f>"drop table db_custscience_interns."&amp;$AH12&amp;"_"&amp;$H$4&amp;"_"&amp;$H$5&amp;"_null_value_count_table_stats ;"</f>
        <v>drop table db_custscience_interns.col_1_db_venus_sku_hist_dim_null_value_count_table_stats ;</v>
      </c>
      <c r="BQ12" t="s">
        <v>7846</v>
      </c>
    </row>
    <row r="13" spans="1:73">
      <c r="A13" t="s">
        <v>6405</v>
      </c>
      <c r="B13" s="16" t="str">
        <f t="shared" si="0"/>
        <v>mrkt_key            int                                     </v>
      </c>
      <c r="C13" s="20">
        <f t="shared" ref="C13:C76" si="8">SEARCH(" ",B13)</f>
        <v>10</v>
      </c>
      <c r="D13" s="20">
        <f t="shared" ref="D13:D76" si="9">IFERROR(SEARCH(" ",B13,C13+1),0)</f>
        <v>12</v>
      </c>
      <c r="E13" s="20"/>
      <c r="F13" s="20"/>
      <c r="G13" s="16" t="str">
        <f t="shared" si="1"/>
        <v>MRKT_KEY </v>
      </c>
      <c r="H13" s="16" t="str">
        <f t="shared" si="2"/>
        <v>        int                                     </v>
      </c>
      <c r="I13" s="246">
        <v>2</v>
      </c>
      <c r="J13" s="260">
        <f t="shared" si="3"/>
        <v>5</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76" si="10">"col_"&amp;I13</f>
        <v>col_2</v>
      </c>
      <c r="AI13" s="196" t="str">
        <f t="shared" si="5"/>
        <v>create table db_custscience_interns.col_2_db_venus_sku_hist_dim_distinct_values_table_stats (col_id int, distinct_values bigint) Row format delimited Fields terminated by '\t' Lines terminated by '\n'  Stored as textfile ;</v>
      </c>
      <c r="AJ13" t="s">
        <v>8879</v>
      </c>
      <c r="AM13" s="16" t="str">
        <f t="shared" ref="AM13:AM76" si="11">"insert into table "&amp;"db_custscience_interns."&amp;$AH13&amp;"_"&amp;$H$4&amp;"_"&amp;$H$5&amp;"_distinct_values_table_stats select "&amp;"'"&amp;$I13&amp;"'"&amp;" as col_id, count (distinct "&amp;$G13&amp;") as distinct_values"</f>
        <v>insert into table db_custscience_interns.col_2_db_venus_sku_hist_dim_distinct_values_table_stats select '2' as col_id, count (distinct MRKT_KEY ) as distinct_values</v>
      </c>
      <c r="AN13" t="s">
        <v>8880</v>
      </c>
      <c r="AQ13" s="16" t="str">
        <f t="shared" si="6"/>
        <v>insert into table db_custscience_interns.SUMMARY_of_db_venus_sku_hist_dim_distinct_values_table_stats select col_id, distinct_values from db_custscience_interns.col_2_db_venus_sku_hist_dim_distinct_values_table_stats ;</v>
      </c>
      <c r="AR13" t="s">
        <v>7849</v>
      </c>
      <c r="AT13" s="212" t="s">
        <v>6268</v>
      </c>
      <c r="AU13" s="212">
        <v>2</v>
      </c>
      <c r="AV13" s="212">
        <v>5</v>
      </c>
      <c r="AX13" s="16" t="str">
        <f t="shared" si="7"/>
        <v>drop table db_custscience_interns.col_2_db_venus_sku_hist_dim_distinct_values_table_stats;</v>
      </c>
      <c r="AY13" t="s">
        <v>8881</v>
      </c>
      <c r="BA13" s="16" t="str">
        <f t="shared" ref="BA13:BA76" si="12">"create table db_custscience_interns."&amp;$AH13&amp;"_"&amp;$H$4&amp;"_"&amp;$H$5&amp;"_null_value_count_table_stats (col_id int, null_value_count bigint) Row format delimited Fields terminated by '\t' Lines terminated by '\n'  Stored as textfile ;"</f>
        <v>create table db_custscience_interns.col_2_db_venus_sku_hist_dim_null_value_count_table_stats (col_id int, null_value_count bigint) Row format delimited Fields terminated by '\t' Lines terminated by '\n'  Stored as textfile ;</v>
      </c>
      <c r="BB13" t="s">
        <v>8882</v>
      </c>
      <c r="BE13" s="16" t="str">
        <f t="shared" ref="BE13:BE76" si="13">"insert into table "&amp;"db_custscience_interns."&amp;$AH13&amp;"_"&amp;$H$4&amp;"_"&amp;$H$5&amp;"_null_value_count_table_stats select "&amp;"'"&amp;$I13&amp;"'"&amp;" as col_id, count (sku_key) as null_value_count where "&amp;$G13&amp;" IS NULL "</f>
        <v xml:space="preserve">insert into table db_custscience_interns.col_2_db_venus_sku_hist_dim_null_value_count_table_stats select '2' as col_id, count (sku_key) as null_value_count where MRKT_KEY  IS NULL </v>
      </c>
      <c r="BF13" t="s">
        <v>8883</v>
      </c>
      <c r="BI13" s="16" t="str">
        <f t="shared" ref="BI13:BI76"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db_custscience_interns.SUMMARY_of_db_venus_sku_hist_dim_null_value_count_table_stats select col_id, null_value_count from db_custscience_interns.col_2_db_venus_sku_hist_dim_null_value_count_table_stats ;</v>
      </c>
      <c r="BJ13" t="s">
        <v>7853</v>
      </c>
      <c r="BL13" s="212" t="s">
        <v>5225</v>
      </c>
      <c r="BM13" s="212">
        <v>2</v>
      </c>
      <c r="BN13" s="212">
        <v>0</v>
      </c>
      <c r="BP13" s="16" t="str">
        <f t="shared" ref="BP13:BP76" si="15">"drop table db_custscience_interns."&amp;$AH13&amp;"_"&amp;$H$4&amp;"_"&amp;$H$5&amp;"_null_value_count_table_stats ;"</f>
        <v>drop table db_custscience_interns.col_2_db_venus_sku_hist_dim_null_value_count_table_stats ;</v>
      </c>
      <c r="BQ13" t="s">
        <v>7854</v>
      </c>
    </row>
    <row r="14" spans="1:73">
      <c r="A14" t="s">
        <v>6072</v>
      </c>
      <c r="B14" s="16" t="str">
        <f t="shared" si="0"/>
        <v>brd_key             int                                     </v>
      </c>
      <c r="C14" s="20">
        <f t="shared" si="8"/>
        <v>8</v>
      </c>
      <c r="D14" s="20">
        <f t="shared" si="9"/>
        <v>10</v>
      </c>
      <c r="E14" s="20"/>
      <c r="F14" s="20"/>
      <c r="G14" s="16" t="str">
        <f t="shared" si="1"/>
        <v>BRD_KEY</v>
      </c>
      <c r="H14" s="16" t="str">
        <f t="shared" si="2"/>
        <v>          int                                     </v>
      </c>
      <c r="I14" s="246">
        <v>3</v>
      </c>
      <c r="J14" s="260">
        <f t="shared" si="3"/>
        <v>15</v>
      </c>
      <c r="K14" s="260">
        <f t="shared" si="4"/>
        <v>0</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db_custscience_interns.col_3_db_venus_sku_hist_dim_distinct_values_table_stats (col_id int, distinct_values bigint) Row format delimited Fields terminated by '\t' Lines terminated by '\n'  Stored as textfile ;</v>
      </c>
      <c r="AJ14" t="s">
        <v>8884</v>
      </c>
      <c r="AM14" s="16" t="str">
        <f t="shared" si="11"/>
        <v>insert into table db_custscience_interns.col_3_db_venus_sku_hist_dim_distinct_values_table_stats select '3' as col_id, count (distinct BRD_KEY) as distinct_values</v>
      </c>
      <c r="AN14" t="s">
        <v>8885</v>
      </c>
      <c r="AQ14" s="16" t="str">
        <f t="shared" si="6"/>
        <v>insert into table db_custscience_interns.SUMMARY_of_db_venus_sku_hist_dim_distinct_values_table_stats select col_id, distinct_values from db_custscience_interns.col_3_db_venus_sku_hist_dim_distinct_values_table_stats ;</v>
      </c>
      <c r="AR14" t="s">
        <v>7857</v>
      </c>
      <c r="AT14" s="212" t="s">
        <v>7133</v>
      </c>
      <c r="AU14" s="212">
        <v>11</v>
      </c>
      <c r="AV14" s="212">
        <v>3</v>
      </c>
      <c r="AX14" s="16" t="str">
        <f t="shared" si="7"/>
        <v>drop table db_custscience_interns.col_3_db_venus_sku_hist_dim_distinct_values_table_stats;</v>
      </c>
      <c r="AY14" t="s">
        <v>8886</v>
      </c>
      <c r="BA14" s="16" t="str">
        <f t="shared" si="12"/>
        <v>create table db_custscience_interns.col_3_db_venus_sku_hist_dim_null_value_count_table_stats (col_id int, null_value_count bigint) Row format delimited Fields terminated by '\t' Lines terminated by '\n'  Stored as textfile ;</v>
      </c>
      <c r="BB14" t="s">
        <v>8887</v>
      </c>
      <c r="BE14" s="16" t="str">
        <f t="shared" si="13"/>
        <v xml:space="preserve">insert into table db_custscience_interns.col_3_db_venus_sku_hist_dim_null_value_count_table_stats select '3' as col_id, count (sku_key) as null_value_count where BRD_KEY IS NULL </v>
      </c>
      <c r="BF14" t="s">
        <v>8888</v>
      </c>
      <c r="BI14" s="16" t="str">
        <f t="shared" si="14"/>
        <v>insert into table db_custscience_interns.SUMMARY_of_db_venus_sku_hist_dim_null_value_count_table_stats select col_id, null_value_count from db_custscience_interns.col_3_db_venus_sku_hist_dim_null_value_count_table_stats ;</v>
      </c>
      <c r="BJ14" t="s">
        <v>7861</v>
      </c>
      <c r="BL14" s="212" t="s">
        <v>5832</v>
      </c>
      <c r="BM14" s="212">
        <v>11</v>
      </c>
      <c r="BN14" s="212">
        <v>1</v>
      </c>
      <c r="BP14" s="16" t="str">
        <f t="shared" si="15"/>
        <v>drop table db_custscience_interns.col_3_db_venus_sku_hist_dim_null_value_count_table_stats ;</v>
      </c>
      <c r="BQ14" t="s">
        <v>7862</v>
      </c>
    </row>
    <row r="15" spans="1:73">
      <c r="A15" t="s">
        <v>8119</v>
      </c>
      <c r="B15" s="16" t="str">
        <f t="shared" si="0"/>
        <v>apv_ind             int                                     </v>
      </c>
      <c r="C15" s="20">
        <f t="shared" si="8"/>
        <v>8</v>
      </c>
      <c r="D15" s="20">
        <f t="shared" si="9"/>
        <v>10</v>
      </c>
      <c r="E15" s="20"/>
      <c r="F15" s="20"/>
      <c r="G15" s="16" t="str">
        <f t="shared" si="1"/>
        <v>APV_IND</v>
      </c>
      <c r="H15" s="16" t="str">
        <f t="shared" si="2"/>
        <v>          int                                     </v>
      </c>
      <c r="I15" s="246">
        <v>4</v>
      </c>
      <c r="J15" s="260">
        <f t="shared" si="3"/>
        <v>7</v>
      </c>
      <c r="K15" s="260">
        <f t="shared" si="4"/>
        <v>1</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db_custscience_interns.col_4_db_venus_sku_hist_dim_distinct_values_table_stats (col_id int, distinct_values bigint) Row format delimited Fields terminated by '\t' Lines terminated by '\n'  Stored as textfile ;</v>
      </c>
      <c r="AJ15" t="s">
        <v>8889</v>
      </c>
      <c r="AM15" s="16" t="str">
        <f t="shared" si="11"/>
        <v>insert into table db_custscience_interns.col_4_db_venus_sku_hist_dim_distinct_values_table_stats select '4' as col_id, count (distinct APV_IND) as distinct_values</v>
      </c>
      <c r="AN15" t="s">
        <v>8890</v>
      </c>
      <c r="AQ15" s="16" t="str">
        <f t="shared" si="6"/>
        <v>insert into table db_custscience_interns.SUMMARY_of_db_venus_sku_hist_dim_distinct_values_table_stats select col_id, distinct_values from db_custscience_interns.col_4_db_venus_sku_hist_dim_distinct_values_table_stats ;</v>
      </c>
      <c r="AR15" t="s">
        <v>7865</v>
      </c>
      <c r="AT15" s="212" t="s">
        <v>6471</v>
      </c>
      <c r="AU15" s="212">
        <v>12</v>
      </c>
      <c r="AV15" s="212">
        <v>3</v>
      </c>
      <c r="AX15" s="16" t="str">
        <f t="shared" si="7"/>
        <v>drop table db_custscience_interns.col_4_db_venus_sku_hist_dim_distinct_values_table_stats;</v>
      </c>
      <c r="AY15" t="s">
        <v>8891</v>
      </c>
      <c r="BA15" s="16" t="str">
        <f t="shared" si="12"/>
        <v>create table db_custscience_interns.col_4_db_venus_sku_hist_dim_null_value_count_table_stats (col_id int, null_value_count bigint) Row format delimited Fields terminated by '\t' Lines terminated by '\n'  Stored as textfile ;</v>
      </c>
      <c r="BB15" t="s">
        <v>8892</v>
      </c>
      <c r="BE15" s="16" t="str">
        <f t="shared" si="13"/>
        <v xml:space="preserve">insert into table db_custscience_interns.col_4_db_venus_sku_hist_dim_null_value_count_table_stats select '4' as col_id, count (sku_key) as null_value_count where APV_IND IS NULL </v>
      </c>
      <c r="BF15" t="s">
        <v>8893</v>
      </c>
      <c r="BI15" s="16" t="str">
        <f t="shared" si="14"/>
        <v>insert into table db_custscience_interns.SUMMARY_of_db_venus_sku_hist_dim_null_value_count_table_stats select col_id, null_value_count from db_custscience_interns.col_4_db_venus_sku_hist_dim_null_value_count_table_stats ;</v>
      </c>
      <c r="BJ15" t="s">
        <v>7869</v>
      </c>
      <c r="BL15" s="212" t="s">
        <v>5607</v>
      </c>
      <c r="BM15" s="212">
        <v>12</v>
      </c>
      <c r="BN15" s="212">
        <v>1</v>
      </c>
      <c r="BP15" s="16" t="str">
        <f t="shared" si="15"/>
        <v>drop table db_custscience_interns.col_4_db_venus_sku_hist_dim_null_value_count_table_stats ;</v>
      </c>
      <c r="BQ15" t="s">
        <v>7870</v>
      </c>
    </row>
    <row r="16" spans="1:73">
      <c r="A16" t="s">
        <v>8128</v>
      </c>
      <c r="B16" s="16" t="str">
        <f t="shared" si="0"/>
        <v>care_inst_txt       string                                  </v>
      </c>
      <c r="C16" s="20">
        <f t="shared" si="8"/>
        <v>14</v>
      </c>
      <c r="D16" s="20">
        <f t="shared" si="9"/>
        <v>16</v>
      </c>
      <c r="E16" s="20"/>
      <c r="F16" s="20"/>
      <c r="G16" s="16" t="str">
        <f t="shared" si="1"/>
        <v>CARE_INST_TXT</v>
      </c>
      <c r="H16" s="16" t="str">
        <f t="shared" si="2"/>
        <v>    string                                  </v>
      </c>
      <c r="I16" s="246">
        <v>5</v>
      </c>
      <c r="J16" s="260">
        <f t="shared" si="3"/>
        <v>30</v>
      </c>
      <c r="K16" s="260">
        <f t="shared" si="4"/>
        <v>1</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db_custscience_interns.col_5_db_venus_sku_hist_dim_distinct_values_table_stats (col_id int, distinct_values bigint) Row format delimited Fields terminated by '\t' Lines terminated by '\n'  Stored as textfile ;</v>
      </c>
      <c r="AJ16" t="s">
        <v>8894</v>
      </c>
      <c r="AM16" s="16" t="str">
        <f t="shared" si="11"/>
        <v>insert into table db_custscience_interns.col_5_db_venus_sku_hist_dim_distinct_values_table_stats select '5' as col_id, count (distinct CARE_INST_TXT) as distinct_values</v>
      </c>
      <c r="AN16" t="s">
        <v>8895</v>
      </c>
      <c r="AQ16" s="16" t="str">
        <f t="shared" si="6"/>
        <v>insert into table db_custscience_interns.SUMMARY_of_db_venus_sku_hist_dim_distinct_values_table_stats select col_id, distinct_values from db_custscience_interns.col_5_db_venus_sku_hist_dim_distinct_values_table_stats ;</v>
      </c>
      <c r="AR16" t="s">
        <v>7873</v>
      </c>
      <c r="AT16" s="212" t="s">
        <v>7874</v>
      </c>
      <c r="AU16" s="212">
        <v>13</v>
      </c>
      <c r="AV16" s="212">
        <v>3</v>
      </c>
      <c r="AX16" s="16" t="str">
        <f t="shared" si="7"/>
        <v>drop table db_custscience_interns.col_5_db_venus_sku_hist_dim_distinct_values_table_stats;</v>
      </c>
      <c r="AY16" t="s">
        <v>8896</v>
      </c>
      <c r="BA16" s="16" t="str">
        <f t="shared" si="12"/>
        <v>create table db_custscience_interns.col_5_db_venus_sku_hist_dim_null_value_count_table_stats (col_id int, null_value_count bigint) Row format delimited Fields terminated by '\t' Lines terminated by '\n'  Stored as textfile ;</v>
      </c>
      <c r="BB16" t="s">
        <v>8897</v>
      </c>
      <c r="BE16" s="16" t="str">
        <f t="shared" si="13"/>
        <v xml:space="preserve">insert into table db_custscience_interns.col_5_db_venus_sku_hist_dim_null_value_count_table_stats select '5' as col_id, count (sku_key) as null_value_count where CARE_INST_TXT IS NULL </v>
      </c>
      <c r="BF16" t="s">
        <v>8898</v>
      </c>
      <c r="BI16" s="16" t="str">
        <f t="shared" si="14"/>
        <v>insert into table db_custscience_interns.SUMMARY_of_db_venus_sku_hist_dim_null_value_count_table_stats select col_id, null_value_count from db_custscience_interns.col_5_db_venus_sku_hist_dim_null_value_count_table_stats ;</v>
      </c>
      <c r="BJ16" t="s">
        <v>7878</v>
      </c>
      <c r="BL16" s="212" t="s">
        <v>6303</v>
      </c>
      <c r="BM16" s="212">
        <v>13</v>
      </c>
      <c r="BN16" s="212">
        <v>1</v>
      </c>
      <c r="BP16" s="16" t="str">
        <f t="shared" si="15"/>
        <v>drop table db_custscience_interns.col_5_db_venus_sku_hist_dim_null_value_count_table_stats ;</v>
      </c>
      <c r="BQ16" t="s">
        <v>7879</v>
      </c>
    </row>
    <row r="17" spans="1:69">
      <c r="A17" t="s">
        <v>8137</v>
      </c>
      <c r="B17" s="16" t="str">
        <f t="shared" si="0"/>
        <v>cur_on_ordabl_ind   string                                  </v>
      </c>
      <c r="C17" s="20">
        <f t="shared" si="8"/>
        <v>18</v>
      </c>
      <c r="D17" s="20">
        <f t="shared" si="9"/>
        <v>20</v>
      </c>
      <c r="E17" s="20"/>
      <c r="F17" s="20"/>
      <c r="G17" s="16" t="str">
        <f t="shared" si="1"/>
        <v>CUR_ON_ORDABL_IND</v>
      </c>
      <c r="H17" s="16" t="str">
        <f t="shared" si="2"/>
        <v>string                                  </v>
      </c>
      <c r="I17" s="246">
        <v>6</v>
      </c>
      <c r="J17" s="260">
        <f t="shared" si="3"/>
        <v>3</v>
      </c>
      <c r="K17" s="260">
        <f t="shared" si="4"/>
        <v>1</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db_custscience_interns.col_6_db_venus_sku_hist_dim_distinct_values_table_stats (col_id int, distinct_values bigint) Row format delimited Fields terminated by '\t' Lines terminated by '\n'  Stored as textfile ;</v>
      </c>
      <c r="AJ17" t="s">
        <v>8899</v>
      </c>
      <c r="AM17" s="16" t="str">
        <f t="shared" si="11"/>
        <v>insert into table db_custscience_interns.col_6_db_venus_sku_hist_dim_distinct_values_table_stats select '6' as col_id, count (distinct CUR_ON_ORDABL_IND) as distinct_values</v>
      </c>
      <c r="AN17" t="s">
        <v>8900</v>
      </c>
      <c r="AQ17" s="16" t="str">
        <f t="shared" si="6"/>
        <v>insert into table db_custscience_interns.SUMMARY_of_db_venus_sku_hist_dim_distinct_values_table_stats select col_id, distinct_values from db_custscience_interns.col_6_db_venus_sku_hist_dim_distinct_values_table_stats ;</v>
      </c>
      <c r="AR17" t="s">
        <v>7882</v>
      </c>
      <c r="AT17" s="212" t="s">
        <v>6097</v>
      </c>
      <c r="AU17" s="212">
        <v>14</v>
      </c>
      <c r="AV17" s="212">
        <v>2</v>
      </c>
      <c r="AX17" s="16" t="str">
        <f t="shared" si="7"/>
        <v>drop table db_custscience_interns.col_6_db_venus_sku_hist_dim_distinct_values_table_stats;</v>
      </c>
      <c r="AY17" t="s">
        <v>8901</v>
      </c>
      <c r="BA17" s="16" t="str">
        <f t="shared" si="12"/>
        <v>create table db_custscience_interns.col_6_db_venus_sku_hist_dim_null_value_count_table_stats (col_id int, null_value_count bigint) Row format delimited Fields terminated by '\t' Lines terminated by '\n'  Stored as textfile ;</v>
      </c>
      <c r="BB17" t="s">
        <v>8902</v>
      </c>
      <c r="BE17" s="16" t="str">
        <f t="shared" si="13"/>
        <v xml:space="preserve">insert into table db_custscience_interns.col_6_db_venus_sku_hist_dim_null_value_count_table_stats select '6' as col_id, count (sku_key) as null_value_count where CUR_ON_ORDABL_IND IS NULL </v>
      </c>
      <c r="BF17" t="s">
        <v>8903</v>
      </c>
      <c r="BI17" s="16" t="str">
        <f t="shared" si="14"/>
        <v>insert into table db_custscience_interns.SUMMARY_of_db_venus_sku_hist_dim_null_value_count_table_stats select col_id, null_value_count from db_custscience_interns.col_6_db_venus_sku_hist_dim_null_value_count_table_stats ;</v>
      </c>
      <c r="BJ17" t="s">
        <v>7886</v>
      </c>
      <c r="BL17" s="212" t="s">
        <v>6313</v>
      </c>
      <c r="BM17" s="212">
        <v>14</v>
      </c>
      <c r="BN17" s="212">
        <v>1</v>
      </c>
      <c r="BP17" s="16" t="str">
        <f t="shared" si="15"/>
        <v>drop table db_custscience_interns.col_6_db_venus_sku_hist_dim_null_value_count_table_stats ;</v>
      </c>
      <c r="BQ17" t="s">
        <v>7887</v>
      </c>
    </row>
    <row r="18" spans="1:69">
      <c r="A18" t="s">
        <v>8146</v>
      </c>
      <c r="B18" s="16" t="str">
        <f t="shared" si="0"/>
        <v>dact_pst_dt         string                                  </v>
      </c>
      <c r="C18" s="20">
        <f t="shared" si="8"/>
        <v>12</v>
      </c>
      <c r="D18" s="20">
        <f t="shared" si="9"/>
        <v>14</v>
      </c>
      <c r="E18" s="20"/>
      <c r="F18" s="20"/>
      <c r="G18" s="16" t="str">
        <f t="shared" si="1"/>
        <v>DACT_PST_DT</v>
      </c>
      <c r="H18" s="16" t="str">
        <f t="shared" si="2"/>
        <v>      string                                  </v>
      </c>
      <c r="I18" s="246">
        <v>7</v>
      </c>
      <c r="J18" s="260">
        <f t="shared" si="3"/>
        <v>11332</v>
      </c>
      <c r="K18" s="260">
        <f t="shared" si="4"/>
        <v>1</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db_custscience_interns.col_7_db_venus_sku_hist_dim_distinct_values_table_stats (col_id int, distinct_values bigint) Row format delimited Fields terminated by '\t' Lines terminated by '\n'  Stored as textfile ;</v>
      </c>
      <c r="AJ18" t="s">
        <v>8904</v>
      </c>
      <c r="AM18" s="16" t="str">
        <f t="shared" si="11"/>
        <v>insert into table db_custscience_interns.col_7_db_venus_sku_hist_dim_distinct_values_table_stats select '7' as col_id, count (distinct DACT_PST_DT) as distinct_values</v>
      </c>
      <c r="AN18" t="s">
        <v>8905</v>
      </c>
      <c r="AQ18" s="16" t="str">
        <f t="shared" si="6"/>
        <v>insert into table db_custscience_interns.SUMMARY_of_db_venus_sku_hist_dim_distinct_values_table_stats select col_id, distinct_values from db_custscience_interns.col_7_db_venus_sku_hist_dim_distinct_values_table_stats ;</v>
      </c>
      <c r="AR18" t="s">
        <v>7890</v>
      </c>
      <c r="AT18" s="212" t="s">
        <v>6106</v>
      </c>
      <c r="AU18" s="212">
        <v>15</v>
      </c>
      <c r="AV18" s="212">
        <v>3</v>
      </c>
      <c r="AX18" s="16" t="str">
        <f t="shared" si="7"/>
        <v>drop table db_custscience_interns.col_7_db_venus_sku_hist_dim_distinct_values_table_stats;</v>
      </c>
      <c r="AY18" t="s">
        <v>8906</v>
      </c>
      <c r="BA18" s="16" t="str">
        <f t="shared" si="12"/>
        <v>create table db_custscience_interns.col_7_db_venus_sku_hist_dim_null_value_count_table_stats (col_id int, null_value_count bigint) Row format delimited Fields terminated by '\t' Lines terminated by '\n'  Stored as textfile ;</v>
      </c>
      <c r="BB18" t="s">
        <v>8907</v>
      </c>
      <c r="BE18" s="16" t="str">
        <f t="shared" si="13"/>
        <v xml:space="preserve">insert into table db_custscience_interns.col_7_db_venus_sku_hist_dim_null_value_count_table_stats select '7' as col_id, count (sku_key) as null_value_count where DACT_PST_DT IS NULL </v>
      </c>
      <c r="BF18" t="s">
        <v>8908</v>
      </c>
      <c r="BI18" s="16" t="str">
        <f t="shared" si="14"/>
        <v>insert into table db_custscience_interns.SUMMARY_of_db_venus_sku_hist_dim_null_value_count_table_stats select col_id, null_value_count from db_custscience_interns.col_7_db_venus_sku_hist_dim_null_value_count_table_stats ;</v>
      </c>
      <c r="BJ18" t="s">
        <v>7894</v>
      </c>
      <c r="BL18" s="212" t="s">
        <v>4626</v>
      </c>
      <c r="BM18" s="212">
        <v>15</v>
      </c>
      <c r="BN18" s="212">
        <v>1</v>
      </c>
      <c r="BP18" s="16" t="str">
        <f t="shared" si="15"/>
        <v>drop table db_custscience_interns.col_7_db_venus_sku_hist_dim_null_value_count_table_stats ;</v>
      </c>
      <c r="BQ18" t="s">
        <v>7895</v>
      </c>
    </row>
    <row r="19" spans="1:69">
      <c r="A19" t="s">
        <v>8155</v>
      </c>
      <c r="B19" s="16" t="str">
        <f t="shared" si="0"/>
        <v>fabr_ctnt_desc      string                                  </v>
      </c>
      <c r="C19" s="20">
        <f t="shared" si="8"/>
        <v>16</v>
      </c>
      <c r="D19" s="20">
        <f t="shared" si="9"/>
        <v>18</v>
      </c>
      <c r="E19" s="20"/>
      <c r="F19" s="20"/>
      <c r="G19" s="16" t="str">
        <f t="shared" si="1"/>
        <v>FABR_CTNT_DESC </v>
      </c>
      <c r="H19" s="16" t="str">
        <f t="shared" si="2"/>
        <v>  string                                  </v>
      </c>
      <c r="I19" s="246">
        <v>8</v>
      </c>
      <c r="J19" s="260">
        <f t="shared" si="3"/>
        <v>15002</v>
      </c>
      <c r="K19" s="260">
        <f t="shared" si="4"/>
        <v>1</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db_custscience_interns.col_8_db_venus_sku_hist_dim_distinct_values_table_stats (col_id int, distinct_values bigint) Row format delimited Fields terminated by '\t' Lines terminated by '\n'  Stored as textfile ;</v>
      </c>
      <c r="AJ19" t="s">
        <v>8909</v>
      </c>
      <c r="AM19" s="16" t="str">
        <f t="shared" si="11"/>
        <v>insert into table db_custscience_interns.col_8_db_venus_sku_hist_dim_distinct_values_table_stats select '8' as col_id, count (distinct FABR_CTNT_DESC ) as distinct_values</v>
      </c>
      <c r="AN19" t="s">
        <v>8910</v>
      </c>
      <c r="AQ19" s="16" t="str">
        <f t="shared" si="6"/>
        <v>insert into table db_custscience_interns.SUMMARY_of_db_venus_sku_hist_dim_distinct_values_table_stats select col_id, distinct_values from db_custscience_interns.col_8_db_venus_sku_hist_dim_distinct_values_table_stats ;</v>
      </c>
      <c r="AR19" t="s">
        <v>7898</v>
      </c>
      <c r="AT19" s="212" t="s">
        <v>7899</v>
      </c>
      <c r="AU19" s="212">
        <v>16</v>
      </c>
      <c r="AV19" s="212">
        <v>2427</v>
      </c>
      <c r="AX19" s="16" t="str">
        <f t="shared" si="7"/>
        <v>drop table db_custscience_interns.col_8_db_venus_sku_hist_dim_distinct_values_table_stats;</v>
      </c>
      <c r="AY19" t="s">
        <v>8911</v>
      </c>
      <c r="BA19" s="16" t="str">
        <f t="shared" si="12"/>
        <v>create table db_custscience_interns.col_8_db_venus_sku_hist_dim_null_value_count_table_stats (col_id int, null_value_count bigint) Row format delimited Fields terminated by '\t' Lines terminated by '\n'  Stored as textfile ;</v>
      </c>
      <c r="BB19" t="s">
        <v>8912</v>
      </c>
      <c r="BE19" s="16" t="str">
        <f t="shared" si="13"/>
        <v xml:space="preserve">insert into table db_custscience_interns.col_8_db_venus_sku_hist_dim_null_value_count_table_stats select '8' as col_id, count (sku_key) as null_value_count where FABR_CTNT_DESC  IS NULL </v>
      </c>
      <c r="BF19" t="s">
        <v>8913</v>
      </c>
      <c r="BI19" s="16" t="str">
        <f t="shared" si="14"/>
        <v>insert into table db_custscience_interns.SUMMARY_of_db_venus_sku_hist_dim_null_value_count_table_stats select col_id, null_value_count from db_custscience_interns.col_8_db_venus_sku_hist_dim_null_value_count_table_stats ;</v>
      </c>
      <c r="BJ19" t="s">
        <v>7903</v>
      </c>
      <c r="BL19" s="212" t="s">
        <v>5802</v>
      </c>
      <c r="BM19" s="212">
        <v>16</v>
      </c>
      <c r="BN19" s="212">
        <v>1</v>
      </c>
      <c r="BP19" s="16" t="str">
        <f t="shared" si="15"/>
        <v>drop table db_custscience_interns.col_8_db_venus_sku_hist_dim_null_value_count_table_stats ;</v>
      </c>
      <c r="BQ19" t="s">
        <v>7904</v>
      </c>
    </row>
    <row r="20" spans="1:69">
      <c r="A20" t="s">
        <v>8165</v>
      </c>
      <c r="B20" s="16" t="str">
        <f t="shared" si="0"/>
        <v>fini_gds_clr_desc   string                                  </v>
      </c>
      <c r="C20" s="20">
        <f t="shared" si="8"/>
        <v>18</v>
      </c>
      <c r="D20" s="20">
        <f t="shared" si="9"/>
        <v>20</v>
      </c>
      <c r="E20" s="20"/>
      <c r="F20" s="20"/>
      <c r="G20" s="16" t="str">
        <f t="shared" si="1"/>
        <v>FINI_GDS_CLR_DESC</v>
      </c>
      <c r="H20" s="16" t="str">
        <f t="shared" si="2"/>
        <v>string                                  </v>
      </c>
      <c r="I20" s="246">
        <v>9</v>
      </c>
      <c r="J20" s="260">
        <f t="shared" si="3"/>
        <v>70028</v>
      </c>
      <c r="K20" s="260">
        <f t="shared" si="4"/>
        <v>1</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db_custscience_interns.col_9_db_venus_sku_hist_dim_distinct_values_table_stats (col_id int, distinct_values bigint) Row format delimited Fields terminated by '\t' Lines terminated by '\n'  Stored as textfile ;</v>
      </c>
      <c r="AJ20" t="s">
        <v>8914</v>
      </c>
      <c r="AM20" s="16" t="str">
        <f t="shared" si="11"/>
        <v>insert into table db_custscience_interns.col_9_db_venus_sku_hist_dim_distinct_values_table_stats select '9' as col_id, count (distinct FINI_GDS_CLR_DESC) as distinct_values</v>
      </c>
      <c r="AN20" t="s">
        <v>8915</v>
      </c>
      <c r="AQ20" s="16" t="str">
        <f t="shared" si="6"/>
        <v>insert into table db_custscience_interns.SUMMARY_of_db_venus_sku_hist_dim_distinct_values_table_stats select col_id, distinct_values from db_custscience_interns.col_9_db_venus_sku_hist_dim_distinct_values_table_stats ;</v>
      </c>
      <c r="AR20" t="s">
        <v>7907</v>
      </c>
      <c r="AT20" s="212" t="s">
        <v>7908</v>
      </c>
      <c r="AU20" s="212">
        <v>17</v>
      </c>
      <c r="AV20" s="212">
        <v>3965</v>
      </c>
      <c r="AX20" s="16" t="str">
        <f t="shared" si="7"/>
        <v>drop table db_custscience_interns.col_9_db_venus_sku_hist_dim_distinct_values_table_stats;</v>
      </c>
      <c r="AY20" t="s">
        <v>8916</v>
      </c>
      <c r="BA20" s="16" t="str">
        <f t="shared" si="12"/>
        <v>create table db_custscience_interns.col_9_db_venus_sku_hist_dim_null_value_count_table_stats (col_id int, null_value_count bigint) Row format delimited Fields terminated by '\t' Lines terminated by '\n'  Stored as textfile ;</v>
      </c>
      <c r="BB20" t="s">
        <v>8917</v>
      </c>
      <c r="BE20" s="16" t="str">
        <f t="shared" si="13"/>
        <v xml:space="preserve">insert into table db_custscience_interns.col_9_db_venus_sku_hist_dim_null_value_count_table_stats select '9' as col_id, count (sku_key) as null_value_count where FINI_GDS_CLR_DESC IS NULL </v>
      </c>
      <c r="BF20" t="s">
        <v>8918</v>
      </c>
      <c r="BI20" s="16" t="str">
        <f t="shared" si="14"/>
        <v>insert into table db_custscience_interns.SUMMARY_of_db_venus_sku_hist_dim_null_value_count_table_stats select col_id, null_value_count from db_custscience_interns.col_9_db_venus_sku_hist_dim_null_value_count_table_stats ;</v>
      </c>
      <c r="BJ20" t="s">
        <v>7912</v>
      </c>
      <c r="BL20" s="212" t="s">
        <v>7913</v>
      </c>
      <c r="BM20" s="212">
        <v>17</v>
      </c>
      <c r="BN20" s="212">
        <v>1548721</v>
      </c>
      <c r="BP20" s="16" t="str">
        <f t="shared" si="15"/>
        <v>drop table db_custscience_interns.col_9_db_venus_sku_hist_dim_null_value_count_table_stats ;</v>
      </c>
      <c r="BQ20" t="s">
        <v>7914</v>
      </c>
    </row>
    <row r="21" spans="1:69">
      <c r="A21" t="s">
        <v>8176</v>
      </c>
      <c r="B21" s="16" t="str">
        <f t="shared" si="0"/>
        <v>flma_wrn_txt        string                                  </v>
      </c>
      <c r="C21" s="20">
        <f t="shared" si="8"/>
        <v>14</v>
      </c>
      <c r="D21" s="20">
        <f t="shared" si="9"/>
        <v>16</v>
      </c>
      <c r="E21" s="20"/>
      <c r="F21" s="20"/>
      <c r="G21" s="16" t="str">
        <f t="shared" si="1"/>
        <v>FLMA_WRN_TXT </v>
      </c>
      <c r="H21" s="16" t="str">
        <f t="shared" si="2"/>
        <v>    string                                  </v>
      </c>
      <c r="I21" s="246">
        <v>10</v>
      </c>
      <c r="J21" s="260">
        <f t="shared" si="3"/>
        <v>4</v>
      </c>
      <c r="K21" s="260">
        <f t="shared" si="4"/>
        <v>1</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db_custscience_interns.col_10_db_venus_sku_hist_dim_distinct_values_table_stats (col_id int, distinct_values bigint) Row format delimited Fields terminated by '\t' Lines terminated by '\n'  Stored as textfile ;</v>
      </c>
      <c r="AJ21" t="s">
        <v>8919</v>
      </c>
      <c r="AM21" s="16" t="str">
        <f t="shared" si="11"/>
        <v>insert into table db_custscience_interns.col_10_db_venus_sku_hist_dim_distinct_values_table_stats select '10' as col_id, count (distinct FLMA_WRN_TXT ) as distinct_values</v>
      </c>
      <c r="AN21" t="s">
        <v>8920</v>
      </c>
      <c r="AQ21" s="16" t="str">
        <f t="shared" si="6"/>
        <v>insert into table db_custscience_interns.SUMMARY_of_db_venus_sku_hist_dim_distinct_values_table_stats select col_id, distinct_values from db_custscience_interns.col_10_db_venus_sku_hist_dim_distinct_values_table_stats ;</v>
      </c>
      <c r="AR21" t="s">
        <v>7917</v>
      </c>
      <c r="AT21" s="212" t="s">
        <v>7918</v>
      </c>
      <c r="AU21" s="212">
        <v>18</v>
      </c>
      <c r="AV21" s="212">
        <v>851</v>
      </c>
      <c r="AX21" s="16" t="str">
        <f t="shared" si="7"/>
        <v>drop table db_custscience_interns.col_10_db_venus_sku_hist_dim_distinct_values_table_stats;</v>
      </c>
      <c r="AY21" t="s">
        <v>8921</v>
      </c>
      <c r="BA21" s="16" t="str">
        <f t="shared" si="12"/>
        <v>create table db_custscience_interns.col_10_db_venus_sku_hist_dim_null_value_count_table_stats (col_id int, null_value_count bigint) Row format delimited Fields terminated by '\t' Lines terminated by '\n'  Stored as textfile ;</v>
      </c>
      <c r="BB21" t="s">
        <v>8922</v>
      </c>
      <c r="BE21" s="16" t="str">
        <f t="shared" si="13"/>
        <v xml:space="preserve">insert into table db_custscience_interns.col_10_db_venus_sku_hist_dim_null_value_count_table_stats select '10' as col_id, count (sku_key) as null_value_count where FLMA_WRN_TXT  IS NULL </v>
      </c>
      <c r="BF21" t="s">
        <v>8923</v>
      </c>
      <c r="BI21" s="16" t="str">
        <f t="shared" si="14"/>
        <v>insert into table db_custscience_interns.SUMMARY_of_db_venus_sku_hist_dim_null_value_count_table_stats select col_id, null_value_count from db_custscience_interns.col_10_db_venus_sku_hist_dim_null_value_count_table_stats ;</v>
      </c>
      <c r="BJ21" t="s">
        <v>7922</v>
      </c>
      <c r="BL21" s="212" t="s">
        <v>5808</v>
      </c>
      <c r="BM21" s="212">
        <v>18</v>
      </c>
      <c r="BN21" s="212">
        <v>1</v>
      </c>
      <c r="BP21" s="16" t="str">
        <f t="shared" si="15"/>
        <v>drop table db_custscience_interns.col_10_db_venus_sku_hist_dim_null_value_count_table_stats ;</v>
      </c>
      <c r="BQ21" t="s">
        <v>7923</v>
      </c>
    </row>
    <row r="22" spans="1:69">
      <c r="A22" t="s">
        <v>8186</v>
      </c>
      <c r="B22" s="16" t="str">
        <f t="shared" si="0"/>
        <v>gft_wrp_elig_ind    string                                  </v>
      </c>
      <c r="C22" s="20">
        <f t="shared" si="8"/>
        <v>18</v>
      </c>
      <c r="D22" s="20">
        <f t="shared" si="9"/>
        <v>20</v>
      </c>
      <c r="E22" s="20"/>
      <c r="F22" s="20"/>
      <c r="G22" s="16" t="str">
        <f t="shared" si="1"/>
        <v>GFT_WRP_ELIG_IND </v>
      </c>
      <c r="H22" s="16" t="str">
        <f t="shared" si="2"/>
        <v>string                                  </v>
      </c>
      <c r="I22" s="246">
        <v>11</v>
      </c>
      <c r="J22" s="260">
        <f t="shared" si="3"/>
        <v>3</v>
      </c>
      <c r="K22" s="260">
        <f t="shared" si="4"/>
        <v>1</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db_custscience_interns.col_11_db_venus_sku_hist_dim_distinct_values_table_stats (col_id int, distinct_values bigint) Row format delimited Fields terminated by '\t' Lines terminated by '\n'  Stored as textfile ;</v>
      </c>
      <c r="AJ22" t="s">
        <v>8924</v>
      </c>
      <c r="AM22" s="16" t="str">
        <f t="shared" si="11"/>
        <v>insert into table db_custscience_interns.col_11_db_venus_sku_hist_dim_distinct_values_table_stats select '11' as col_id, count (distinct GFT_WRP_ELIG_IND ) as distinct_values</v>
      </c>
      <c r="AN22" t="s">
        <v>8925</v>
      </c>
      <c r="AQ22" s="16" t="str">
        <f t="shared" si="6"/>
        <v>insert into table db_custscience_interns.SUMMARY_of_db_venus_sku_hist_dim_distinct_values_table_stats select col_id, distinct_values from db_custscience_interns.col_11_db_venus_sku_hist_dim_distinct_values_table_stats ;</v>
      </c>
      <c r="AR22" t="s">
        <v>7927</v>
      </c>
      <c r="AT22" s="212" t="s">
        <v>7928</v>
      </c>
      <c r="AU22" s="212">
        <v>19</v>
      </c>
      <c r="AV22" s="212">
        <v>19</v>
      </c>
      <c r="AX22" s="16" t="str">
        <f t="shared" si="7"/>
        <v>drop table db_custscience_interns.col_11_db_venus_sku_hist_dim_distinct_values_table_stats;</v>
      </c>
      <c r="AY22" t="s">
        <v>8926</v>
      </c>
      <c r="BA22" s="16" t="str">
        <f t="shared" si="12"/>
        <v>create table db_custscience_interns.col_11_db_venus_sku_hist_dim_null_value_count_table_stats (col_id int, null_value_count bigint) Row format delimited Fields terminated by '\t' Lines terminated by '\n'  Stored as textfile ;</v>
      </c>
      <c r="BB22" t="s">
        <v>8927</v>
      </c>
      <c r="BE22" s="16" t="str">
        <f t="shared" si="13"/>
        <v xml:space="preserve">insert into table db_custscience_interns.col_11_db_venus_sku_hist_dim_null_value_count_table_stats select '11' as col_id, count (sku_key) as null_value_count where GFT_WRP_ELIG_IND  IS NULL </v>
      </c>
      <c r="BF22" t="s">
        <v>8928</v>
      </c>
      <c r="BI22" s="16" t="str">
        <f t="shared" si="14"/>
        <v>insert into table db_custscience_interns.SUMMARY_of_db_venus_sku_hist_dim_null_value_count_table_stats select col_id, null_value_count from db_custscience_interns.col_11_db_venus_sku_hist_dim_null_value_count_table_stats ;</v>
      </c>
      <c r="BJ22" t="s">
        <v>7932</v>
      </c>
      <c r="BL22" s="212" t="s">
        <v>6149</v>
      </c>
      <c r="BM22" s="212">
        <v>19</v>
      </c>
      <c r="BN22" s="212">
        <v>1</v>
      </c>
      <c r="BP22" s="16" t="str">
        <f t="shared" si="15"/>
        <v>drop table db_custscience_interns.col_11_db_venus_sku_hist_dim_null_value_count_table_stats ;</v>
      </c>
      <c r="BQ22" t="s">
        <v>7933</v>
      </c>
    </row>
    <row r="23" spans="1:69">
      <c r="A23" t="s">
        <v>8195</v>
      </c>
      <c r="B23" s="16" t="str">
        <f t="shared" si="0"/>
        <v>gid_non_mdse_ind    string                                  </v>
      </c>
      <c r="C23" s="20">
        <f t="shared" si="8"/>
        <v>18</v>
      </c>
      <c r="D23" s="20">
        <f t="shared" si="9"/>
        <v>20</v>
      </c>
      <c r="E23" s="20"/>
      <c r="F23" s="20"/>
      <c r="G23" s="16" t="str">
        <f t="shared" si="1"/>
        <v>GID_NON_MDSE_IND </v>
      </c>
      <c r="H23" s="16" t="str">
        <f t="shared" si="2"/>
        <v>string                                  </v>
      </c>
      <c r="I23" s="246">
        <v>12</v>
      </c>
      <c r="J23" s="260">
        <f t="shared" si="3"/>
        <v>3</v>
      </c>
      <c r="K23" s="260">
        <f t="shared" si="4"/>
        <v>1</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db_custscience_interns.col_12_db_venus_sku_hist_dim_distinct_values_table_stats (col_id int, distinct_values bigint) Row format delimited Fields terminated by '\t' Lines terminated by '\n'  Stored as textfile ;</v>
      </c>
      <c r="AJ23" t="s">
        <v>8929</v>
      </c>
      <c r="AM23" s="16" t="str">
        <f t="shared" si="11"/>
        <v>insert into table db_custscience_interns.col_12_db_venus_sku_hist_dim_distinct_values_table_stats select '12' as col_id, count (distinct GID_NON_MDSE_IND ) as distinct_values</v>
      </c>
      <c r="AN23" t="s">
        <v>8930</v>
      </c>
      <c r="AQ23" s="16" t="str">
        <f t="shared" si="6"/>
        <v>insert into table db_custscience_interns.SUMMARY_of_db_venus_sku_hist_dim_distinct_values_table_stats select col_id, distinct_values from db_custscience_interns.col_12_db_venus_sku_hist_dim_distinct_values_table_stats ;</v>
      </c>
      <c r="AR23" t="s">
        <v>7936</v>
      </c>
      <c r="AT23" s="212" t="s">
        <v>7937</v>
      </c>
      <c r="AU23" s="212">
        <v>20</v>
      </c>
      <c r="AV23" s="212">
        <v>254</v>
      </c>
      <c r="AX23" s="16" t="str">
        <f t="shared" si="7"/>
        <v>drop table db_custscience_interns.col_12_db_venus_sku_hist_dim_distinct_values_table_stats;</v>
      </c>
      <c r="AY23" t="s">
        <v>8931</v>
      </c>
      <c r="BA23" s="16" t="str">
        <f t="shared" si="12"/>
        <v>create table db_custscience_interns.col_12_db_venus_sku_hist_dim_null_value_count_table_stats (col_id int, null_value_count bigint) Row format delimited Fields terminated by '\t' Lines terminated by '\n'  Stored as textfile ;</v>
      </c>
      <c r="BB23" t="s">
        <v>8932</v>
      </c>
      <c r="BE23" s="16" t="str">
        <f t="shared" si="13"/>
        <v xml:space="preserve">insert into table db_custscience_interns.col_12_db_venus_sku_hist_dim_null_value_count_table_stats select '12' as col_id, count (sku_key) as null_value_count where GID_NON_MDSE_IND  IS NULL </v>
      </c>
      <c r="BF23" t="s">
        <v>8933</v>
      </c>
      <c r="BI23" s="16" t="str">
        <f t="shared" si="14"/>
        <v>insert into table db_custscience_interns.SUMMARY_of_db_venus_sku_hist_dim_null_value_count_table_stats select col_id, null_value_count from db_custscience_interns.col_12_db_venus_sku_hist_dim_null_value_count_table_stats ;</v>
      </c>
      <c r="BJ23" t="s">
        <v>7941</v>
      </c>
      <c r="BL23" s="212" t="s">
        <v>6155</v>
      </c>
      <c r="BM23" s="212">
        <v>20</v>
      </c>
      <c r="BN23" s="212">
        <v>1</v>
      </c>
      <c r="BP23" s="16" t="str">
        <f t="shared" si="15"/>
        <v>drop table db_custscience_interns.col_12_db_venus_sku_hist_dim_null_value_count_table_stats ;</v>
      </c>
      <c r="BQ23" t="s">
        <v>7942</v>
      </c>
    </row>
    <row r="24" spans="1:69">
      <c r="A24" t="s">
        <v>8205</v>
      </c>
      <c r="B24" s="16" t="str">
        <f t="shared" si="0"/>
        <v>gid_svc_ind         string                                  </v>
      </c>
      <c r="C24" s="20">
        <f t="shared" si="8"/>
        <v>12</v>
      </c>
      <c r="D24" s="20">
        <f t="shared" si="9"/>
        <v>14</v>
      </c>
      <c r="E24" s="20"/>
      <c r="G24" s="16" t="str">
        <f t="shared" si="1"/>
        <v>GID_SVC_IND</v>
      </c>
      <c r="H24" s="16" t="str">
        <f t="shared" si="2"/>
        <v>      string                                  </v>
      </c>
      <c r="I24" s="246">
        <v>13</v>
      </c>
      <c r="J24" s="260">
        <f t="shared" si="3"/>
        <v>3</v>
      </c>
      <c r="K24" s="260">
        <f t="shared" si="4"/>
        <v>1</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db_custscience_interns.col_13_db_venus_sku_hist_dim_distinct_values_table_stats (col_id int, distinct_values bigint) Row format delimited Fields terminated by '\t' Lines terminated by '\n'  Stored as textfile ;</v>
      </c>
      <c r="AJ24" t="s">
        <v>8934</v>
      </c>
      <c r="AM24" s="16" t="str">
        <f t="shared" si="11"/>
        <v>insert into table db_custscience_interns.col_13_db_venus_sku_hist_dim_distinct_values_table_stats select '13' as col_id, count (distinct GID_SVC_IND) as distinct_values</v>
      </c>
      <c r="AN24" t="s">
        <v>8935</v>
      </c>
      <c r="AQ24" s="16" t="str">
        <f t="shared" si="6"/>
        <v>insert into table db_custscience_interns.SUMMARY_of_db_venus_sku_hist_dim_distinct_values_table_stats select col_id, distinct_values from db_custscience_interns.col_13_db_venus_sku_hist_dim_distinct_values_table_stats ;</v>
      </c>
      <c r="AR24" t="s">
        <v>7945</v>
      </c>
      <c r="AT24" s="212" t="s">
        <v>7946</v>
      </c>
      <c r="AU24" s="212">
        <v>3</v>
      </c>
      <c r="AV24" s="212">
        <v>15</v>
      </c>
      <c r="AX24" s="16" t="str">
        <f t="shared" si="7"/>
        <v>drop table db_custscience_interns.col_13_db_venus_sku_hist_dim_distinct_values_table_stats;</v>
      </c>
      <c r="AY24" t="s">
        <v>8936</v>
      </c>
      <c r="BA24" s="16" t="str">
        <f t="shared" si="12"/>
        <v>create table db_custscience_interns.col_13_db_venus_sku_hist_dim_null_value_count_table_stats (col_id int, null_value_count bigint) Row format delimited Fields terminated by '\t' Lines terminated by '\n'  Stored as textfile ;</v>
      </c>
      <c r="BB24" t="s">
        <v>8937</v>
      </c>
      <c r="BE24" s="16" t="str">
        <f t="shared" si="13"/>
        <v xml:space="preserve">insert into table db_custscience_interns.col_13_db_venus_sku_hist_dim_null_value_count_table_stats select '13' as col_id, count (sku_key) as null_value_count where GID_SVC_IND IS NULL </v>
      </c>
      <c r="BF24" t="s">
        <v>8938</v>
      </c>
      <c r="BI24" s="16" t="str">
        <f t="shared" si="14"/>
        <v>insert into table db_custscience_interns.SUMMARY_of_db_venus_sku_hist_dim_null_value_count_table_stats select col_id, null_value_count from db_custscience_interns.col_13_db_venus_sku_hist_dim_null_value_count_table_stats ;</v>
      </c>
      <c r="BJ24" t="s">
        <v>7950</v>
      </c>
      <c r="BL24" s="212" t="s">
        <v>4697</v>
      </c>
      <c r="BM24" s="212">
        <v>3</v>
      </c>
      <c r="BN24" s="212">
        <v>0</v>
      </c>
      <c r="BP24" s="16" t="str">
        <f t="shared" si="15"/>
        <v>drop table db_custscience_interns.col_13_db_venus_sku_hist_dim_null_value_count_table_stats ;</v>
      </c>
      <c r="BQ24" t="s">
        <v>7951</v>
      </c>
    </row>
    <row r="25" spans="1:69">
      <c r="A25" t="s">
        <v>8214</v>
      </c>
      <c r="B25" s="16" t="str">
        <f t="shared" si="0"/>
        <v>hazd_mtl_ind        string                                  </v>
      </c>
      <c r="C25" s="20">
        <f t="shared" si="8"/>
        <v>14</v>
      </c>
      <c r="D25" s="20">
        <f t="shared" si="9"/>
        <v>16</v>
      </c>
      <c r="E25" s="20"/>
      <c r="G25" s="16" t="str">
        <f t="shared" si="1"/>
        <v>HAZD_MTL_IND </v>
      </c>
      <c r="H25" s="16" t="str">
        <f t="shared" si="2"/>
        <v>    string                                  </v>
      </c>
      <c r="I25" s="246">
        <v>14</v>
      </c>
      <c r="J25" s="260">
        <f t="shared" si="3"/>
        <v>2</v>
      </c>
      <c r="K25" s="260">
        <f t="shared" si="4"/>
        <v>1</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db_custscience_interns.col_14_db_venus_sku_hist_dim_distinct_values_table_stats (col_id int, distinct_values bigint) Row format delimited Fields terminated by '\t' Lines terminated by '\n'  Stored as textfile ;</v>
      </c>
      <c r="AJ25" t="s">
        <v>8939</v>
      </c>
      <c r="AM25" s="16" t="str">
        <f t="shared" si="11"/>
        <v>insert into table db_custscience_interns.col_14_db_venus_sku_hist_dim_distinct_values_table_stats select '14' as col_id, count (distinct HAZD_MTL_IND ) as distinct_values</v>
      </c>
      <c r="AN25" t="s">
        <v>8940</v>
      </c>
      <c r="AQ25" s="16" t="str">
        <f t="shared" si="6"/>
        <v>insert into table db_custscience_interns.SUMMARY_of_db_venus_sku_hist_dim_distinct_values_table_stats select col_id, distinct_values from db_custscience_interns.col_14_db_venus_sku_hist_dim_distinct_values_table_stats ;</v>
      </c>
      <c r="AR25" t="s">
        <v>8941</v>
      </c>
      <c r="AT25" s="212" t="s">
        <v>8218</v>
      </c>
      <c r="AU25" s="212">
        <v>21</v>
      </c>
      <c r="AV25" s="212">
        <v>52</v>
      </c>
      <c r="AX25" s="16" t="str">
        <f t="shared" si="7"/>
        <v>drop table db_custscience_interns.col_14_db_venus_sku_hist_dim_distinct_values_table_stats;</v>
      </c>
      <c r="AY25" t="s">
        <v>8942</v>
      </c>
      <c r="BA25" s="16" t="str">
        <f t="shared" si="12"/>
        <v>create table db_custscience_interns.col_14_db_venus_sku_hist_dim_null_value_count_table_stats (col_id int, null_value_count bigint) Row format delimited Fields terminated by '\t' Lines terminated by '\n'  Stored as textfile ;</v>
      </c>
      <c r="BB25" t="s">
        <v>8943</v>
      </c>
      <c r="BE25" s="16" t="str">
        <f t="shared" si="13"/>
        <v xml:space="preserve">insert into table db_custscience_interns.col_14_db_venus_sku_hist_dim_null_value_count_table_stats select '14' as col_id, count (sku_key) as null_value_count where HAZD_MTL_IND  IS NULL </v>
      </c>
      <c r="BF25" t="s">
        <v>8944</v>
      </c>
      <c r="BI25" s="16" t="str">
        <f t="shared" si="14"/>
        <v>insert into table db_custscience_interns.SUMMARY_of_db_venus_sku_hist_dim_null_value_count_table_stats select col_id, null_value_count from db_custscience_interns.col_14_db_venus_sku_hist_dim_null_value_count_table_stats ;</v>
      </c>
      <c r="BJ25" t="s">
        <v>8945</v>
      </c>
      <c r="BL25" s="212" t="s">
        <v>6174</v>
      </c>
      <c r="BM25" s="212">
        <v>21</v>
      </c>
      <c r="BN25" s="212">
        <v>1</v>
      </c>
      <c r="BP25" s="16" t="str">
        <f t="shared" si="15"/>
        <v>drop table db_custscience_interns.col_14_db_venus_sku_hist_dim_null_value_count_table_stats ;</v>
      </c>
      <c r="BQ25" t="s">
        <v>8946</v>
      </c>
    </row>
    <row r="26" spans="1:69">
      <c r="A26" t="s">
        <v>8224</v>
      </c>
      <c r="B26" s="16" t="str">
        <f t="shared" si="0"/>
        <v>imp_ind             string                                  </v>
      </c>
      <c r="C26" s="20">
        <f t="shared" si="8"/>
        <v>8</v>
      </c>
      <c r="D26" s="20">
        <f t="shared" si="9"/>
        <v>10</v>
      </c>
      <c r="E26" s="20"/>
      <c r="G26" s="16" t="str">
        <f t="shared" si="1"/>
        <v>IMP_IND</v>
      </c>
      <c r="H26" s="16" t="str">
        <f t="shared" si="2"/>
        <v>          string                                  </v>
      </c>
      <c r="I26" s="246">
        <v>15</v>
      </c>
      <c r="J26" s="260">
        <f t="shared" si="3"/>
        <v>3</v>
      </c>
      <c r="K26" s="260">
        <f t="shared" si="4"/>
        <v>1</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db_custscience_interns.col_15_db_venus_sku_hist_dim_distinct_values_table_stats (col_id int, distinct_values bigint) Row format delimited Fields terminated by '\t' Lines terminated by '\n'  Stored as textfile ;</v>
      </c>
      <c r="AJ26" t="s">
        <v>8947</v>
      </c>
      <c r="AM26" s="16" t="str">
        <f t="shared" si="11"/>
        <v>insert into table db_custscience_interns.col_15_db_venus_sku_hist_dim_distinct_values_table_stats select '15' as col_id, count (distinct IMP_IND) as distinct_values</v>
      </c>
      <c r="AN26" t="s">
        <v>8948</v>
      </c>
      <c r="AQ26" s="16" t="str">
        <f t="shared" si="6"/>
        <v>insert into table db_custscience_interns.SUMMARY_of_db_venus_sku_hist_dim_distinct_values_table_stats select col_id, distinct_values from db_custscience_interns.col_15_db_venus_sku_hist_dim_distinct_values_table_stats ;</v>
      </c>
      <c r="AR26" t="s">
        <v>8949</v>
      </c>
      <c r="AT26" s="212" t="s">
        <v>8950</v>
      </c>
      <c r="AU26" s="212">
        <v>22</v>
      </c>
      <c r="AV26" s="212">
        <v>2373</v>
      </c>
      <c r="AX26" s="16" t="str">
        <f t="shared" si="7"/>
        <v>drop table db_custscience_interns.col_15_db_venus_sku_hist_dim_distinct_values_table_stats;</v>
      </c>
      <c r="AY26" t="s">
        <v>8951</v>
      </c>
      <c r="BA26" s="16" t="str">
        <f t="shared" si="12"/>
        <v>create table db_custscience_interns.col_15_db_venus_sku_hist_dim_null_value_count_table_stats (col_id int, null_value_count bigint) Row format delimited Fields terminated by '\t' Lines terminated by '\n'  Stored as textfile ;</v>
      </c>
      <c r="BB26" t="s">
        <v>8952</v>
      </c>
      <c r="BE26" s="16" t="str">
        <f t="shared" si="13"/>
        <v xml:space="preserve">insert into table db_custscience_interns.col_15_db_venus_sku_hist_dim_null_value_count_table_stats select '15' as col_id, count (sku_key) as null_value_count where IMP_IND IS NULL </v>
      </c>
      <c r="BF26" t="s">
        <v>8953</v>
      </c>
      <c r="BI26" s="16" t="str">
        <f t="shared" si="14"/>
        <v>insert into table db_custscience_interns.SUMMARY_of_db_venus_sku_hist_dim_null_value_count_table_stats select col_id, null_value_count from db_custscience_interns.col_15_db_venus_sku_hist_dim_null_value_count_table_stats ;</v>
      </c>
      <c r="BJ26" t="s">
        <v>8954</v>
      </c>
      <c r="BL26" s="212" t="s">
        <v>8233</v>
      </c>
      <c r="BM26" s="212">
        <v>22</v>
      </c>
      <c r="BN26" s="212">
        <v>1</v>
      </c>
      <c r="BP26" s="16" t="str">
        <f t="shared" si="15"/>
        <v>drop table db_custscience_interns.col_15_db_venus_sku_hist_dim_null_value_count_table_stats ;</v>
      </c>
      <c r="BQ26" t="s">
        <v>8955</v>
      </c>
    </row>
    <row r="27" spans="1:69">
      <c r="A27" t="s">
        <v>8235</v>
      </c>
      <c r="B27" s="16" t="str">
        <f t="shared" si="0"/>
        <v>long_sz_desc        string                                  </v>
      </c>
      <c r="C27" s="20">
        <f t="shared" si="8"/>
        <v>14</v>
      </c>
      <c r="D27" s="20">
        <f t="shared" si="9"/>
        <v>16</v>
      </c>
      <c r="E27" s="20"/>
      <c r="G27" s="16" t="str">
        <f t="shared" si="1"/>
        <v>LONG_SZ_DESC </v>
      </c>
      <c r="H27" s="16" t="str">
        <f t="shared" si="2"/>
        <v>    string                                  </v>
      </c>
      <c r="I27" s="246">
        <v>16</v>
      </c>
      <c r="J27" s="260">
        <f t="shared" si="3"/>
        <v>2427</v>
      </c>
      <c r="K27" s="260">
        <f t="shared" si="4"/>
        <v>1</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db_custscience_interns.col_16_db_venus_sku_hist_dim_distinct_values_table_stats (col_id int, distinct_values bigint) Row format delimited Fields terminated by '\t' Lines terminated by '\n'  Stored as textfile ;</v>
      </c>
      <c r="AJ27" t="s">
        <v>8956</v>
      </c>
      <c r="AM27" s="16" t="str">
        <f t="shared" si="11"/>
        <v>insert into table db_custscience_interns.col_16_db_venus_sku_hist_dim_distinct_values_table_stats select '16' as col_id, count (distinct LONG_SZ_DESC ) as distinct_values</v>
      </c>
      <c r="AN27" t="s">
        <v>8957</v>
      </c>
      <c r="AQ27" s="16" t="str">
        <f t="shared" si="6"/>
        <v>insert into table db_custscience_interns.SUMMARY_of_db_venus_sku_hist_dim_distinct_values_table_stats select col_id, distinct_values from db_custscience_interns.col_16_db_venus_sku_hist_dim_distinct_values_table_stats ;</v>
      </c>
      <c r="AR27" t="s">
        <v>8958</v>
      </c>
      <c r="AT27" s="212" t="s">
        <v>8959</v>
      </c>
      <c r="AU27" s="212">
        <v>23</v>
      </c>
      <c r="AV27" s="212">
        <v>2104782</v>
      </c>
      <c r="AX27" s="16" t="str">
        <f t="shared" si="7"/>
        <v>drop table db_custscience_interns.col_16_db_venus_sku_hist_dim_distinct_values_table_stats;</v>
      </c>
      <c r="AY27" t="s">
        <v>8960</v>
      </c>
      <c r="BA27" s="16" t="str">
        <f t="shared" si="12"/>
        <v>create table db_custscience_interns.col_16_db_venus_sku_hist_dim_null_value_count_table_stats (col_id int, null_value_count bigint) Row format delimited Fields terminated by '\t' Lines terminated by '\n'  Stored as textfile ;</v>
      </c>
      <c r="BB27" t="s">
        <v>8961</v>
      </c>
      <c r="BE27" s="16" t="str">
        <f t="shared" si="13"/>
        <v xml:space="preserve">insert into table db_custscience_interns.col_16_db_venus_sku_hist_dim_null_value_count_table_stats select '16' as col_id, count (sku_key) as null_value_count where LONG_SZ_DESC  IS NULL </v>
      </c>
      <c r="BF27" t="s">
        <v>8962</v>
      </c>
      <c r="BI27" s="16" t="str">
        <f t="shared" si="14"/>
        <v>insert into table db_custscience_interns.SUMMARY_of_db_venus_sku_hist_dim_null_value_count_table_stats select col_id, null_value_count from db_custscience_interns.col_16_db_venus_sku_hist_dim_null_value_count_table_stats ;</v>
      </c>
      <c r="BJ27" t="s">
        <v>8963</v>
      </c>
      <c r="BL27" s="212" t="s">
        <v>8244</v>
      </c>
      <c r="BM27" s="212">
        <v>23</v>
      </c>
      <c r="BN27" s="212">
        <v>1</v>
      </c>
      <c r="BP27" s="16" t="str">
        <f t="shared" si="15"/>
        <v>drop table db_custscience_interns.col_16_db_venus_sku_hist_dim_null_value_count_table_stats ;</v>
      </c>
      <c r="BQ27" t="s">
        <v>8964</v>
      </c>
    </row>
    <row r="28" spans="1:69">
      <c r="A28" t="s">
        <v>8246</v>
      </c>
      <c r="B28" s="16" t="str">
        <f t="shared" si="0"/>
        <v>ltst_md_dt          string                                  </v>
      </c>
      <c r="C28" s="20">
        <f t="shared" si="8"/>
        <v>12</v>
      </c>
      <c r="D28" s="20">
        <f t="shared" si="9"/>
        <v>14</v>
      </c>
      <c r="E28" s="20"/>
      <c r="G28" s="16" t="str">
        <f t="shared" si="1"/>
        <v>LTST_MD_DT </v>
      </c>
      <c r="H28" s="16" t="str">
        <f t="shared" si="2"/>
        <v>      string                                  </v>
      </c>
      <c r="I28" s="246">
        <v>17</v>
      </c>
      <c r="J28" s="260">
        <f t="shared" si="3"/>
        <v>3965</v>
      </c>
      <c r="K28" s="260">
        <f t="shared" si="4"/>
        <v>1548721</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db_custscience_interns.col_17_db_venus_sku_hist_dim_distinct_values_table_stats (col_id int, distinct_values bigint) Row format delimited Fields terminated by '\t' Lines terminated by '\n'  Stored as textfile ;</v>
      </c>
      <c r="AJ28" t="s">
        <v>8965</v>
      </c>
      <c r="AM28" s="16" t="str">
        <f t="shared" si="11"/>
        <v>insert into table db_custscience_interns.col_17_db_venus_sku_hist_dim_distinct_values_table_stats select '17' as col_id, count (distinct LTST_MD_DT ) as distinct_values</v>
      </c>
      <c r="AN28" t="s">
        <v>8966</v>
      </c>
      <c r="AQ28" s="16" t="str">
        <f t="shared" si="6"/>
        <v>insert into table db_custscience_interns.SUMMARY_of_db_venus_sku_hist_dim_distinct_values_table_stats select col_id, distinct_values from db_custscience_interns.col_17_db_venus_sku_hist_dim_distinct_values_table_stats ;</v>
      </c>
      <c r="AR28" t="s">
        <v>8967</v>
      </c>
      <c r="AT28" s="212" t="s">
        <v>8968</v>
      </c>
      <c r="AU28" s="212">
        <v>24</v>
      </c>
      <c r="AV28" s="212">
        <v>266988</v>
      </c>
      <c r="AX28" s="16" t="str">
        <f t="shared" si="7"/>
        <v>drop table db_custscience_interns.col_17_db_venus_sku_hist_dim_distinct_values_table_stats;</v>
      </c>
      <c r="AY28" t="s">
        <v>8969</v>
      </c>
      <c r="BA28" s="16" t="str">
        <f t="shared" si="12"/>
        <v>create table db_custscience_interns.col_17_db_venus_sku_hist_dim_null_value_count_table_stats (col_id int, null_value_count bigint) Row format delimited Fields terminated by '\t' Lines terminated by '\n'  Stored as textfile ;</v>
      </c>
      <c r="BB28" t="s">
        <v>8970</v>
      </c>
      <c r="BE28" s="16" t="str">
        <f t="shared" si="13"/>
        <v xml:space="preserve">insert into table db_custscience_interns.col_17_db_venus_sku_hist_dim_null_value_count_table_stats select '17' as col_id, count (sku_key) as null_value_count where LTST_MD_DT  IS NULL </v>
      </c>
      <c r="BF28" t="s">
        <v>8971</v>
      </c>
      <c r="BI28" s="16" t="str">
        <f t="shared" si="14"/>
        <v>insert into table db_custscience_interns.SUMMARY_of_db_venus_sku_hist_dim_null_value_count_table_stats select col_id, null_value_count from db_custscience_interns.col_17_db_venus_sku_hist_dim_null_value_count_table_stats ;</v>
      </c>
      <c r="BJ28" t="s">
        <v>8972</v>
      </c>
      <c r="BL28" s="212" t="s">
        <v>8255</v>
      </c>
      <c r="BM28" s="212">
        <v>24</v>
      </c>
      <c r="BN28" s="212">
        <v>1</v>
      </c>
      <c r="BP28" s="16" t="str">
        <f t="shared" si="15"/>
        <v>drop table db_custscience_interns.col_17_db_venus_sku_hist_dim_null_value_count_table_stats ;</v>
      </c>
      <c r="BQ28" t="s">
        <v>8973</v>
      </c>
    </row>
    <row r="29" spans="1:69">
      <c r="A29" t="s">
        <v>8257</v>
      </c>
      <c r="B29" s="16" t="str">
        <f t="shared" si="0"/>
        <v>mdse_cls_desc       string                                  </v>
      </c>
      <c r="C29" s="20">
        <f t="shared" si="8"/>
        <v>14</v>
      </c>
      <c r="D29" s="20">
        <f t="shared" si="9"/>
        <v>16</v>
      </c>
      <c r="E29" s="20"/>
      <c r="G29" s="16" t="str">
        <f t="shared" si="1"/>
        <v>MDSE_CLS_DESC</v>
      </c>
      <c r="H29" s="16" t="str">
        <f t="shared" si="2"/>
        <v>    string                                  </v>
      </c>
      <c r="I29" s="246">
        <v>18</v>
      </c>
      <c r="J29" s="260">
        <f t="shared" si="3"/>
        <v>851</v>
      </c>
      <c r="K29" s="260">
        <f t="shared" si="4"/>
        <v>1</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db_custscience_interns.col_18_db_venus_sku_hist_dim_distinct_values_table_stats (col_id int, distinct_values bigint) Row format delimited Fields terminated by '\t' Lines terminated by '\n'  Stored as textfile ;</v>
      </c>
      <c r="AJ29" t="s">
        <v>8974</v>
      </c>
      <c r="AM29" s="16" t="str">
        <f t="shared" si="11"/>
        <v>insert into table db_custscience_interns.col_18_db_venus_sku_hist_dim_distinct_values_table_stats select '18' as col_id, count (distinct MDSE_CLS_DESC) as distinct_values</v>
      </c>
      <c r="AN29" t="s">
        <v>8975</v>
      </c>
      <c r="AQ29" s="16" t="str">
        <f t="shared" si="6"/>
        <v>insert into table db_custscience_interns.SUMMARY_of_db_venus_sku_hist_dim_distinct_values_table_stats select col_id, distinct_values from db_custscience_interns.col_18_db_venus_sku_hist_dim_distinct_values_table_stats ;</v>
      </c>
      <c r="AR29" t="s">
        <v>8976</v>
      </c>
      <c r="AT29" s="212" t="s">
        <v>8977</v>
      </c>
      <c r="AU29" s="212">
        <v>25</v>
      </c>
      <c r="AV29" s="212">
        <v>311920</v>
      </c>
      <c r="AX29" s="16" t="str">
        <f t="shared" si="7"/>
        <v>drop table db_custscience_interns.col_18_db_venus_sku_hist_dim_distinct_values_table_stats;</v>
      </c>
      <c r="AY29" t="s">
        <v>8978</v>
      </c>
      <c r="BA29" s="16" t="str">
        <f t="shared" si="12"/>
        <v>create table db_custscience_interns.col_18_db_venus_sku_hist_dim_null_value_count_table_stats (col_id int, null_value_count bigint) Row format delimited Fields terminated by '\t' Lines terminated by '\n'  Stored as textfile ;</v>
      </c>
      <c r="BB29" t="s">
        <v>8979</v>
      </c>
      <c r="BE29" s="16" t="str">
        <f t="shared" si="13"/>
        <v xml:space="preserve">insert into table db_custscience_interns.col_18_db_venus_sku_hist_dim_null_value_count_table_stats select '18' as col_id, count (sku_key) as null_value_count where MDSE_CLS_DESC IS NULL </v>
      </c>
      <c r="BF29" t="s">
        <v>8980</v>
      </c>
      <c r="BI29" s="16" t="str">
        <f t="shared" si="14"/>
        <v>insert into table db_custscience_interns.SUMMARY_of_db_venus_sku_hist_dim_null_value_count_table_stats select col_id, null_value_count from db_custscience_interns.col_18_db_venus_sku_hist_dim_null_value_count_table_stats ;</v>
      </c>
      <c r="BJ29" t="s">
        <v>8981</v>
      </c>
      <c r="BL29" s="212" t="s">
        <v>8982</v>
      </c>
      <c r="BM29" s="212">
        <v>25</v>
      </c>
      <c r="BN29" s="212">
        <v>2446</v>
      </c>
      <c r="BP29" s="16" t="str">
        <f t="shared" si="15"/>
        <v>drop table db_custscience_interns.col_18_db_venus_sku_hist_dim_null_value_count_table_stats ;</v>
      </c>
      <c r="BQ29" t="s">
        <v>8983</v>
      </c>
    </row>
    <row r="30" spans="1:69">
      <c r="A30" t="s">
        <v>8268</v>
      </c>
      <c r="B30" s="16" t="str">
        <f t="shared" si="0"/>
        <v>mdse_co_desc        string                                  </v>
      </c>
      <c r="C30" s="20">
        <f t="shared" si="8"/>
        <v>14</v>
      </c>
      <c r="D30" s="20">
        <f t="shared" si="9"/>
        <v>16</v>
      </c>
      <c r="E30" s="20"/>
      <c r="G30" s="16" t="str">
        <f t="shared" si="1"/>
        <v>MDSE_CO_DESC </v>
      </c>
      <c r="H30" s="16" t="str">
        <f t="shared" si="2"/>
        <v>    string                                  </v>
      </c>
      <c r="I30" s="246">
        <v>19</v>
      </c>
      <c r="J30" s="260">
        <f t="shared" si="3"/>
        <v>19</v>
      </c>
      <c r="K30" s="260">
        <f t="shared" si="4"/>
        <v>1</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db_custscience_interns.col_19_db_venus_sku_hist_dim_distinct_values_table_stats (col_id int, distinct_values bigint) Row format delimited Fields terminated by '\t' Lines terminated by '\n'  Stored as textfile ;</v>
      </c>
      <c r="AJ30" t="s">
        <v>8984</v>
      </c>
      <c r="AM30" s="16" t="str">
        <f t="shared" si="11"/>
        <v>insert into table db_custscience_interns.col_19_db_venus_sku_hist_dim_distinct_values_table_stats select '19' as col_id, count (distinct MDSE_CO_DESC ) as distinct_values</v>
      </c>
      <c r="AN30" t="s">
        <v>8985</v>
      </c>
      <c r="AQ30" s="16" t="str">
        <f t="shared" si="6"/>
        <v>insert into table db_custscience_interns.SUMMARY_of_db_venus_sku_hist_dim_distinct_values_table_stats select col_id, distinct_values from db_custscience_interns.col_19_db_venus_sku_hist_dim_distinct_values_table_stats ;</v>
      </c>
      <c r="AR30" t="s">
        <v>8986</v>
      </c>
      <c r="AT30" s="212" t="s">
        <v>8272</v>
      </c>
      <c r="AU30" s="212">
        <v>26</v>
      </c>
      <c r="AV30" s="212">
        <v>13</v>
      </c>
      <c r="AX30" s="16" t="str">
        <f t="shared" si="7"/>
        <v>drop table db_custscience_interns.col_19_db_venus_sku_hist_dim_distinct_values_table_stats;</v>
      </c>
      <c r="AY30" t="s">
        <v>8987</v>
      </c>
      <c r="BA30" s="16" t="str">
        <f t="shared" si="12"/>
        <v>create table db_custscience_interns.col_19_db_venus_sku_hist_dim_null_value_count_table_stats (col_id int, null_value_count bigint) Row format delimited Fields terminated by '\t' Lines terminated by '\n'  Stored as textfile ;</v>
      </c>
      <c r="BB30" t="s">
        <v>8988</v>
      </c>
      <c r="BE30" s="16" t="str">
        <f t="shared" si="13"/>
        <v xml:space="preserve">insert into table db_custscience_interns.col_19_db_venus_sku_hist_dim_null_value_count_table_stats select '19' as col_id, count (sku_key) as null_value_count where MDSE_CO_DESC  IS NULL </v>
      </c>
      <c r="BF30" t="s">
        <v>8989</v>
      </c>
      <c r="BI30" s="16" t="str">
        <f t="shared" si="14"/>
        <v>insert into table db_custscience_interns.SUMMARY_of_db_venus_sku_hist_dim_null_value_count_table_stats select col_id, null_value_count from db_custscience_interns.col_19_db_venus_sku_hist_dim_null_value_count_table_stats ;</v>
      </c>
      <c r="BJ30" t="s">
        <v>8990</v>
      </c>
      <c r="BL30" s="212" t="s">
        <v>8277</v>
      </c>
      <c r="BM30" s="212">
        <v>26</v>
      </c>
      <c r="BN30" s="212">
        <v>1</v>
      </c>
      <c r="BP30" s="16" t="str">
        <f t="shared" si="15"/>
        <v>drop table db_custscience_interns.col_19_db_venus_sku_hist_dim_null_value_count_table_stats ;</v>
      </c>
      <c r="BQ30" t="s">
        <v>8991</v>
      </c>
    </row>
    <row r="31" spans="1:69">
      <c r="A31" t="s">
        <v>8279</v>
      </c>
      <c r="B31" s="16" t="str">
        <f t="shared" si="0"/>
        <v>mdse_dept_desc      string                                  </v>
      </c>
      <c r="C31" s="20">
        <f t="shared" si="8"/>
        <v>16</v>
      </c>
      <c r="D31" s="20">
        <f t="shared" si="9"/>
        <v>18</v>
      </c>
      <c r="E31" s="20"/>
      <c r="G31" s="16" t="str">
        <f t="shared" si="1"/>
        <v>MDSE_DEPT_DESC </v>
      </c>
      <c r="H31" s="16" t="str">
        <f t="shared" si="2"/>
        <v>  string                                  </v>
      </c>
      <c r="I31" s="246">
        <v>20</v>
      </c>
      <c r="J31" s="260">
        <f t="shared" si="3"/>
        <v>254</v>
      </c>
      <c r="K31" s="260">
        <f t="shared" si="4"/>
        <v>1</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db_custscience_interns.col_20_db_venus_sku_hist_dim_distinct_values_table_stats (col_id int, distinct_values bigint) Row format delimited Fields terminated by '\t' Lines terminated by '\n'  Stored as textfile ;</v>
      </c>
      <c r="AJ31" t="s">
        <v>8992</v>
      </c>
      <c r="AM31" s="16" t="str">
        <f t="shared" si="11"/>
        <v>insert into table db_custscience_interns.col_20_db_venus_sku_hist_dim_distinct_values_table_stats select '20' as col_id, count (distinct MDSE_DEPT_DESC ) as distinct_values</v>
      </c>
      <c r="AN31" t="s">
        <v>8993</v>
      </c>
      <c r="AQ31" s="16" t="str">
        <f t="shared" si="6"/>
        <v>insert into table db_custscience_interns.SUMMARY_of_db_venus_sku_hist_dim_distinct_values_table_stats select col_id, distinct_values from db_custscience_interns.col_20_db_venus_sku_hist_dim_distinct_values_table_stats ;</v>
      </c>
      <c r="AR31" t="s">
        <v>8994</v>
      </c>
      <c r="AT31" s="212" t="s">
        <v>8995</v>
      </c>
      <c r="AU31" s="212">
        <v>27</v>
      </c>
      <c r="AV31" s="212">
        <v>3204</v>
      </c>
      <c r="AX31" s="16" t="str">
        <f t="shared" si="7"/>
        <v>drop table db_custscience_interns.col_20_db_venus_sku_hist_dim_distinct_values_table_stats;</v>
      </c>
      <c r="AY31" t="s">
        <v>8996</v>
      </c>
      <c r="BA31" s="16" t="str">
        <f t="shared" si="12"/>
        <v>create table db_custscience_interns.col_20_db_venus_sku_hist_dim_null_value_count_table_stats (col_id int, null_value_count bigint) Row format delimited Fields terminated by '\t' Lines terminated by '\n'  Stored as textfile ;</v>
      </c>
      <c r="BB31" t="s">
        <v>8997</v>
      </c>
      <c r="BE31" s="16" t="str">
        <f t="shared" si="13"/>
        <v xml:space="preserve">insert into table db_custscience_interns.col_20_db_venus_sku_hist_dim_null_value_count_table_stats select '20' as col_id, count (sku_key) as null_value_count where MDSE_DEPT_DESC  IS NULL </v>
      </c>
      <c r="BF31" t="s">
        <v>8998</v>
      </c>
      <c r="BI31" s="16" t="str">
        <f t="shared" si="14"/>
        <v>insert into table db_custscience_interns.SUMMARY_of_db_venus_sku_hist_dim_null_value_count_table_stats select col_id, null_value_count from db_custscience_interns.col_20_db_venus_sku_hist_dim_null_value_count_table_stats ;</v>
      </c>
      <c r="BJ31" t="s">
        <v>8999</v>
      </c>
      <c r="BL31" s="212" t="s">
        <v>8288</v>
      </c>
      <c r="BM31" s="212">
        <v>27</v>
      </c>
      <c r="BN31" s="212">
        <v>1</v>
      </c>
      <c r="BP31" s="16" t="str">
        <f t="shared" si="15"/>
        <v>drop table db_custscience_interns.col_20_db_venus_sku_hist_dim_null_value_count_table_stats ;</v>
      </c>
      <c r="BQ31" t="s">
        <v>9000</v>
      </c>
    </row>
    <row r="32" spans="1:69">
      <c r="A32" t="s">
        <v>8290</v>
      </c>
      <c r="B32" s="16" t="str">
        <f t="shared" si="0"/>
        <v>mdse_div_desc       string                                  </v>
      </c>
      <c r="C32" s="20">
        <f t="shared" si="8"/>
        <v>14</v>
      </c>
      <c r="D32" s="20">
        <f t="shared" si="9"/>
        <v>16</v>
      </c>
      <c r="E32" s="20"/>
      <c r="G32" s="16" t="str">
        <f t="shared" si="1"/>
        <v>MDSE_DIV_DESC</v>
      </c>
      <c r="H32" s="16" t="str">
        <f t="shared" si="2"/>
        <v>    string                                  </v>
      </c>
      <c r="I32" s="246">
        <v>21</v>
      </c>
      <c r="J32" s="260">
        <f t="shared" si="3"/>
        <v>52</v>
      </c>
      <c r="K32" s="260">
        <f t="shared" si="4"/>
        <v>1</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db_custscience_interns.col_21_db_venus_sku_hist_dim_distinct_values_table_stats (col_id int, distinct_values bigint) Row format delimited Fields terminated by '\t' Lines terminated by '\n'  Stored as textfile ;</v>
      </c>
      <c r="AJ32" t="s">
        <v>9001</v>
      </c>
      <c r="AM32" s="16" t="str">
        <f t="shared" si="11"/>
        <v>insert into table db_custscience_interns.col_21_db_venus_sku_hist_dim_distinct_values_table_stats select '21' as col_id, count (distinct MDSE_DIV_DESC) as distinct_values</v>
      </c>
      <c r="AN32" t="s">
        <v>9002</v>
      </c>
      <c r="AQ32" s="16" t="str">
        <f t="shared" si="6"/>
        <v>insert into table db_custscience_interns.SUMMARY_of_db_venus_sku_hist_dim_distinct_values_table_stats select col_id, distinct_values from db_custscience_interns.col_21_db_venus_sku_hist_dim_distinct_values_table_stats ;</v>
      </c>
      <c r="AR32" t="s">
        <v>9003</v>
      </c>
      <c r="AT32" s="212" t="s">
        <v>8294</v>
      </c>
      <c r="AU32" s="212">
        <v>28</v>
      </c>
      <c r="AV32" s="212">
        <v>11</v>
      </c>
      <c r="AX32" s="16" t="str">
        <f t="shared" si="7"/>
        <v>drop table db_custscience_interns.col_21_db_venus_sku_hist_dim_distinct_values_table_stats;</v>
      </c>
      <c r="AY32" t="s">
        <v>9004</v>
      </c>
      <c r="BA32" s="16" t="str">
        <f t="shared" si="12"/>
        <v>create table db_custscience_interns.col_21_db_venus_sku_hist_dim_null_value_count_table_stats (col_id int, null_value_count bigint) Row format delimited Fields terminated by '\t' Lines terminated by '\n'  Stored as textfile ;</v>
      </c>
      <c r="BB32" t="s">
        <v>9005</v>
      </c>
      <c r="BE32" s="16" t="str">
        <f t="shared" si="13"/>
        <v xml:space="preserve">insert into table db_custscience_interns.col_21_db_venus_sku_hist_dim_null_value_count_table_stats select '21' as col_id, count (sku_key) as null_value_count where MDSE_DIV_DESC IS NULL </v>
      </c>
      <c r="BF32" t="s">
        <v>9006</v>
      </c>
      <c r="BI32" s="16" t="str">
        <f t="shared" si="14"/>
        <v>insert into table db_custscience_interns.SUMMARY_of_db_venus_sku_hist_dim_null_value_count_table_stats select col_id, null_value_count from db_custscience_interns.col_21_db_venus_sku_hist_dim_null_value_count_table_stats ;</v>
      </c>
      <c r="BJ32" t="s">
        <v>9007</v>
      </c>
      <c r="BL32" s="212" t="s">
        <v>8299</v>
      </c>
      <c r="BM32" s="212">
        <v>28</v>
      </c>
      <c r="BN32" s="212">
        <v>1</v>
      </c>
      <c r="BP32" s="16" t="str">
        <f t="shared" si="15"/>
        <v>drop table db_custscience_interns.col_21_db_venus_sku_hist_dim_null_value_count_table_stats ;</v>
      </c>
      <c r="BQ32" t="s">
        <v>9008</v>
      </c>
    </row>
    <row r="33" spans="1:69">
      <c r="A33" t="s">
        <v>8301</v>
      </c>
      <c r="B33" s="16" t="str">
        <f t="shared" si="0"/>
        <v>mdse_scls_desc      string                                  </v>
      </c>
      <c r="C33" s="20">
        <f t="shared" si="8"/>
        <v>16</v>
      </c>
      <c r="D33" s="20">
        <f t="shared" si="9"/>
        <v>18</v>
      </c>
      <c r="E33" s="20"/>
      <c r="G33" s="16" t="str">
        <f t="shared" si="1"/>
        <v>MDSE_SCLS_DESC </v>
      </c>
      <c r="H33" s="16" t="str">
        <f t="shared" si="2"/>
        <v>  string                                  </v>
      </c>
      <c r="I33" s="246">
        <v>22</v>
      </c>
      <c r="J33" s="260">
        <f t="shared" si="3"/>
        <v>2373</v>
      </c>
      <c r="K33" s="260">
        <f t="shared" si="4"/>
        <v>1</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db_custscience_interns.col_22_db_venus_sku_hist_dim_distinct_values_table_stats (col_id int, distinct_values bigint) Row format delimited Fields terminated by '\t' Lines terminated by '\n'  Stored as textfile ;</v>
      </c>
      <c r="AJ33" t="s">
        <v>9009</v>
      </c>
      <c r="AM33" s="16" t="str">
        <f t="shared" si="11"/>
        <v>insert into table db_custscience_interns.col_22_db_venus_sku_hist_dim_distinct_values_table_stats select '22' as col_id, count (distinct MDSE_SCLS_DESC ) as distinct_values</v>
      </c>
      <c r="AN33" t="s">
        <v>9010</v>
      </c>
      <c r="AQ33" s="16" t="str">
        <f t="shared" si="6"/>
        <v>insert into table db_custscience_interns.SUMMARY_of_db_venus_sku_hist_dim_distinct_values_table_stats select col_id, distinct_values from db_custscience_interns.col_22_db_venus_sku_hist_dim_distinct_values_table_stats ;</v>
      </c>
      <c r="AR33" t="s">
        <v>9011</v>
      </c>
      <c r="AT33" s="212" t="s">
        <v>8305</v>
      </c>
      <c r="AU33" s="212">
        <v>29</v>
      </c>
      <c r="AV33" s="212">
        <v>10</v>
      </c>
      <c r="AX33" s="16" t="str">
        <f t="shared" si="7"/>
        <v>drop table db_custscience_interns.col_22_db_venus_sku_hist_dim_distinct_values_table_stats;</v>
      </c>
      <c r="AY33" t="s">
        <v>9012</v>
      </c>
      <c r="BA33" s="16" t="str">
        <f t="shared" si="12"/>
        <v>create table db_custscience_interns.col_22_db_venus_sku_hist_dim_null_value_count_table_stats (col_id int, null_value_count bigint) Row format delimited Fields terminated by '\t' Lines terminated by '\n'  Stored as textfile ;</v>
      </c>
      <c r="BB33" t="s">
        <v>9013</v>
      </c>
      <c r="BE33" s="16" t="str">
        <f t="shared" si="13"/>
        <v xml:space="preserve">insert into table db_custscience_interns.col_22_db_venus_sku_hist_dim_null_value_count_table_stats select '22' as col_id, count (sku_key) as null_value_count where MDSE_SCLS_DESC  IS NULL </v>
      </c>
      <c r="BF33" t="s">
        <v>9014</v>
      </c>
      <c r="BI33" s="16" t="str">
        <f t="shared" si="14"/>
        <v>insert into table db_custscience_interns.SUMMARY_of_db_venus_sku_hist_dim_null_value_count_table_stats select col_id, null_value_count from db_custscience_interns.col_22_db_venus_sku_hist_dim_null_value_count_table_stats ;</v>
      </c>
      <c r="BJ33" t="s">
        <v>9015</v>
      </c>
      <c r="BL33" s="212" t="s">
        <v>8310</v>
      </c>
      <c r="BM33" s="212">
        <v>29</v>
      </c>
      <c r="BN33" s="212">
        <v>1</v>
      </c>
      <c r="BP33" s="16" t="str">
        <f t="shared" si="15"/>
        <v>drop table db_custscience_interns.col_22_db_venus_sku_hist_dim_null_value_count_table_stats ;</v>
      </c>
      <c r="BQ33" t="s">
        <v>9016</v>
      </c>
    </row>
    <row r="34" spans="1:69">
      <c r="A34" t="s">
        <v>8312</v>
      </c>
      <c r="B34" s="16" t="str">
        <f t="shared" si="0"/>
        <v>mdse_sku_key        int                                     </v>
      </c>
      <c r="C34" s="20">
        <f t="shared" si="8"/>
        <v>14</v>
      </c>
      <c r="D34" s="20">
        <f t="shared" si="9"/>
        <v>16</v>
      </c>
      <c r="E34" s="20"/>
      <c r="G34" s="16" t="str">
        <f t="shared" si="1"/>
        <v>MDSE_SKU_KEY </v>
      </c>
      <c r="H34" s="16" t="str">
        <f t="shared" si="2"/>
        <v>    int                                     </v>
      </c>
      <c r="I34" s="246">
        <v>23</v>
      </c>
      <c r="J34" s="260">
        <f t="shared" si="3"/>
        <v>2104782</v>
      </c>
      <c r="K34" s="260">
        <f t="shared" si="4"/>
        <v>1</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db_custscience_interns.col_23_db_venus_sku_hist_dim_distinct_values_table_stats (col_id int, distinct_values bigint) Row format delimited Fields terminated by '\t' Lines terminated by '\n'  Stored as textfile ;</v>
      </c>
      <c r="AJ34" t="s">
        <v>9017</v>
      </c>
      <c r="AM34" s="16" t="str">
        <f t="shared" si="11"/>
        <v>insert into table db_custscience_interns.col_23_db_venus_sku_hist_dim_distinct_values_table_stats select '23' as col_id, count (distinct MDSE_SKU_KEY ) as distinct_values</v>
      </c>
      <c r="AN34" t="s">
        <v>9018</v>
      </c>
      <c r="AQ34" s="16" t="str">
        <f t="shared" si="6"/>
        <v>insert into table db_custscience_interns.SUMMARY_of_db_venus_sku_hist_dim_distinct_values_table_stats select col_id, distinct_values from db_custscience_interns.col_23_db_venus_sku_hist_dim_distinct_values_table_stats ;</v>
      </c>
      <c r="AR34" t="s">
        <v>9019</v>
      </c>
      <c r="AT34" s="212" t="s">
        <v>9020</v>
      </c>
      <c r="AU34" s="212">
        <v>30</v>
      </c>
      <c r="AV34" s="212">
        <v>578</v>
      </c>
      <c r="AX34" s="16" t="str">
        <f t="shared" si="7"/>
        <v>drop table db_custscience_interns.col_23_db_venus_sku_hist_dim_distinct_values_table_stats;</v>
      </c>
      <c r="AY34" t="s">
        <v>9021</v>
      </c>
      <c r="BA34" s="16" t="str">
        <f t="shared" si="12"/>
        <v>create table db_custscience_interns.col_23_db_venus_sku_hist_dim_null_value_count_table_stats (col_id int, null_value_count bigint) Row format delimited Fields terminated by '\t' Lines terminated by '\n'  Stored as textfile ;</v>
      </c>
      <c r="BB34" t="s">
        <v>9022</v>
      </c>
      <c r="BE34" s="16" t="str">
        <f t="shared" si="13"/>
        <v xml:space="preserve">insert into table db_custscience_interns.col_23_db_venus_sku_hist_dim_null_value_count_table_stats select '23' as col_id, count (sku_key) as null_value_count where MDSE_SKU_KEY  IS NULL </v>
      </c>
      <c r="BF34" t="s">
        <v>9023</v>
      </c>
      <c r="BI34" s="16" t="str">
        <f t="shared" si="14"/>
        <v>insert into table db_custscience_interns.SUMMARY_of_db_venus_sku_hist_dim_null_value_count_table_stats select col_id, null_value_count from db_custscience_interns.col_23_db_venus_sku_hist_dim_null_value_count_table_stats ;</v>
      </c>
      <c r="BJ34" t="s">
        <v>9024</v>
      </c>
      <c r="BL34" s="212" t="s">
        <v>5903</v>
      </c>
      <c r="BM34" s="212">
        <v>30</v>
      </c>
      <c r="BN34" s="212">
        <v>1</v>
      </c>
      <c r="BP34" s="16" t="str">
        <f t="shared" si="15"/>
        <v>drop table db_custscience_interns.col_23_db_venus_sku_hist_dim_null_value_count_table_stats ;</v>
      </c>
      <c r="BQ34" t="s">
        <v>9025</v>
      </c>
    </row>
    <row r="35" spans="1:69">
      <c r="A35" t="s">
        <v>8322</v>
      </c>
      <c r="B35" s="16" t="str">
        <f t="shared" si="0"/>
        <v>mdse_prd_key        int                                     </v>
      </c>
      <c r="C35" s="20">
        <f t="shared" si="8"/>
        <v>14</v>
      </c>
      <c r="D35" s="20">
        <f t="shared" si="9"/>
        <v>16</v>
      </c>
      <c r="E35" s="20"/>
      <c r="G35" s="16" t="str">
        <f t="shared" si="1"/>
        <v>MDSE_PRD_KEY </v>
      </c>
      <c r="H35" s="16" t="str">
        <f t="shared" si="2"/>
        <v>    int                                     </v>
      </c>
      <c r="I35" s="246">
        <v>24</v>
      </c>
      <c r="J35" s="260">
        <f t="shared" si="3"/>
        <v>266988</v>
      </c>
      <c r="K35" s="260">
        <f t="shared" si="4"/>
        <v>1</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db_custscience_interns.col_24_db_venus_sku_hist_dim_distinct_values_table_stats (col_id int, distinct_values bigint) Row format delimited Fields terminated by '\t' Lines terminated by '\n'  Stored as textfile ;</v>
      </c>
      <c r="AJ35" t="s">
        <v>9026</v>
      </c>
      <c r="AM35" s="16" t="str">
        <f t="shared" si="11"/>
        <v>insert into table db_custscience_interns.col_24_db_venus_sku_hist_dim_distinct_values_table_stats select '24' as col_id, count (distinct MDSE_PRD_KEY ) as distinct_values</v>
      </c>
      <c r="AN35" t="s">
        <v>9027</v>
      </c>
      <c r="AQ35" s="16" t="str">
        <f t="shared" si="6"/>
        <v>insert into table db_custscience_interns.SUMMARY_of_db_venus_sku_hist_dim_distinct_values_table_stats select col_id, distinct_values from db_custscience_interns.col_24_db_venus_sku_hist_dim_distinct_values_table_stats ;</v>
      </c>
      <c r="AR35" t="s">
        <v>9028</v>
      </c>
      <c r="AT35" s="212" t="s">
        <v>5511</v>
      </c>
      <c r="AU35" s="212">
        <v>4</v>
      </c>
      <c r="AV35" s="212">
        <v>7</v>
      </c>
      <c r="AX35" s="16" t="str">
        <f t="shared" si="7"/>
        <v>drop table db_custscience_interns.col_24_db_venus_sku_hist_dim_distinct_values_table_stats;</v>
      </c>
      <c r="AY35" t="s">
        <v>9029</v>
      </c>
      <c r="BA35" s="16" t="str">
        <f t="shared" si="12"/>
        <v>create table db_custscience_interns.col_24_db_venus_sku_hist_dim_null_value_count_table_stats (col_id int, null_value_count bigint) Row format delimited Fields terminated by '\t' Lines terminated by '\n'  Stored as textfile ;</v>
      </c>
      <c r="BB35" t="s">
        <v>9030</v>
      </c>
      <c r="BE35" s="16" t="str">
        <f t="shared" si="13"/>
        <v xml:space="preserve">insert into table db_custscience_interns.col_24_db_venus_sku_hist_dim_null_value_count_table_stats select '24' as col_id, count (sku_key) as null_value_count where MDSE_PRD_KEY  IS NULL </v>
      </c>
      <c r="BF35" t="s">
        <v>9031</v>
      </c>
      <c r="BI35" s="16" t="str">
        <f t="shared" si="14"/>
        <v>insert into table db_custscience_interns.SUMMARY_of_db_venus_sku_hist_dim_null_value_count_table_stats select col_id, null_value_count from db_custscience_interns.col_24_db_venus_sku_hist_dim_null_value_count_table_stats ;</v>
      </c>
      <c r="BJ35" t="s">
        <v>9032</v>
      </c>
      <c r="BL35" s="212" t="s">
        <v>8330</v>
      </c>
      <c r="BM35" s="212">
        <v>4</v>
      </c>
      <c r="BN35" s="212">
        <v>1</v>
      </c>
      <c r="BP35" s="16" t="str">
        <f t="shared" si="15"/>
        <v>drop table db_custscience_interns.col_24_db_venus_sku_hist_dim_null_value_count_table_stats ;</v>
      </c>
      <c r="BQ35" t="s">
        <v>9033</v>
      </c>
    </row>
    <row r="36" spans="1:69">
      <c r="A36" t="s">
        <v>8332</v>
      </c>
      <c r="B36" s="16" t="str">
        <f t="shared" si="0"/>
        <v>mdse_sty_desc       string                                  </v>
      </c>
      <c r="C36" s="20">
        <f t="shared" si="8"/>
        <v>14</v>
      </c>
      <c r="D36" s="20">
        <f t="shared" si="9"/>
        <v>16</v>
      </c>
      <c r="E36" s="20"/>
      <c r="G36" s="16" t="str">
        <f t="shared" si="1"/>
        <v>MDSE_STY_DESC</v>
      </c>
      <c r="H36" s="16" t="str">
        <f t="shared" si="2"/>
        <v>    string                                  </v>
      </c>
      <c r="I36" s="246">
        <v>25</v>
      </c>
      <c r="J36" s="260">
        <f t="shared" si="3"/>
        <v>311920</v>
      </c>
      <c r="K36" s="260">
        <f t="shared" si="4"/>
        <v>2446</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db_custscience_interns.col_25_db_venus_sku_hist_dim_distinct_values_table_stats (col_id int, distinct_values bigint) Row format delimited Fields terminated by '\t' Lines terminated by '\n'  Stored as textfile ;</v>
      </c>
      <c r="AJ36" t="s">
        <v>9034</v>
      </c>
      <c r="AM36" s="16" t="str">
        <f t="shared" si="11"/>
        <v>insert into table db_custscience_interns.col_25_db_venus_sku_hist_dim_distinct_values_table_stats select '25' as col_id, count (distinct MDSE_STY_DESC) as distinct_values</v>
      </c>
      <c r="AN36" t="s">
        <v>9035</v>
      </c>
      <c r="AQ36" s="16" t="str">
        <f t="shared" si="6"/>
        <v>insert into table db_custscience_interns.SUMMARY_of_db_venus_sku_hist_dim_distinct_values_table_stats select col_id, distinct_values from db_custscience_interns.col_25_db_venus_sku_hist_dim_distinct_values_table_stats ;</v>
      </c>
      <c r="AR36" t="s">
        <v>9036</v>
      </c>
      <c r="AT36" s="212" t="s">
        <v>9037</v>
      </c>
      <c r="AU36" s="212">
        <v>31</v>
      </c>
      <c r="AV36" s="212">
        <v>125</v>
      </c>
      <c r="AX36" s="16" t="str">
        <f t="shared" si="7"/>
        <v>drop table db_custscience_interns.col_25_db_venus_sku_hist_dim_distinct_values_table_stats;</v>
      </c>
      <c r="AY36" t="s">
        <v>9038</v>
      </c>
      <c r="BA36" s="16" t="str">
        <f t="shared" si="12"/>
        <v>create table db_custscience_interns.col_25_db_venus_sku_hist_dim_null_value_count_table_stats (col_id int, null_value_count bigint) Row format delimited Fields terminated by '\t' Lines terminated by '\n'  Stored as textfile ;</v>
      </c>
      <c r="BB36" t="s">
        <v>9039</v>
      </c>
      <c r="BE36" s="16" t="str">
        <f t="shared" si="13"/>
        <v xml:space="preserve">insert into table db_custscience_interns.col_25_db_venus_sku_hist_dim_null_value_count_table_stats select '25' as col_id, count (sku_key) as null_value_count where MDSE_STY_DESC IS NULL </v>
      </c>
      <c r="BF36" t="s">
        <v>9040</v>
      </c>
      <c r="BI36" s="16" t="str">
        <f t="shared" si="14"/>
        <v>insert into table db_custscience_interns.SUMMARY_of_db_venus_sku_hist_dim_null_value_count_table_stats select col_id, null_value_count from db_custscience_interns.col_25_db_venus_sku_hist_dim_null_value_count_table_stats ;</v>
      </c>
      <c r="BJ36" t="s">
        <v>9041</v>
      </c>
      <c r="BL36" s="212" t="s">
        <v>8341</v>
      </c>
      <c r="BM36" s="212">
        <v>31</v>
      </c>
      <c r="BN36" s="212">
        <v>1</v>
      </c>
      <c r="BP36" s="16" t="str">
        <f t="shared" si="15"/>
        <v>drop table db_custscience_interns.col_25_db_venus_sku_hist_dim_null_value_count_table_stats ;</v>
      </c>
      <c r="BQ36" t="s">
        <v>9042</v>
      </c>
    </row>
    <row r="37" spans="1:69">
      <c r="A37" t="s">
        <v>8343</v>
      </c>
      <c r="B37" s="16" t="str">
        <f t="shared" si="0"/>
        <v>mdse_typ_nm         string                                  </v>
      </c>
      <c r="C37" s="20">
        <f t="shared" si="8"/>
        <v>12</v>
      </c>
      <c r="D37" s="20">
        <f t="shared" si="9"/>
        <v>14</v>
      </c>
      <c r="E37" s="20"/>
      <c r="G37" s="16" t="str">
        <f t="shared" si="1"/>
        <v>MDSE_TYP_NM</v>
      </c>
      <c r="H37" s="16" t="str">
        <f t="shared" si="2"/>
        <v>      string                                  </v>
      </c>
      <c r="I37" s="246">
        <v>26</v>
      </c>
      <c r="J37" s="260">
        <f t="shared" si="3"/>
        <v>13</v>
      </c>
      <c r="K37" s="260">
        <f t="shared" si="4"/>
        <v>1</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db_custscience_interns.col_26_db_venus_sku_hist_dim_distinct_values_table_stats (col_id int, distinct_values bigint) Row format delimited Fields terminated by '\t' Lines terminated by '\n'  Stored as textfile ;</v>
      </c>
      <c r="AJ37" t="s">
        <v>9043</v>
      </c>
      <c r="AM37" s="16" t="str">
        <f t="shared" si="11"/>
        <v>insert into table db_custscience_interns.col_26_db_venus_sku_hist_dim_distinct_values_table_stats select '26' as col_id, count (distinct MDSE_TYP_NM) as distinct_values</v>
      </c>
      <c r="AN37" t="s">
        <v>9044</v>
      </c>
      <c r="AQ37" s="16" t="str">
        <f t="shared" si="6"/>
        <v>insert into table db_custscience_interns.SUMMARY_of_db_venus_sku_hist_dim_distinct_values_table_stats select col_id, distinct_values from db_custscience_interns.col_26_db_venus_sku_hist_dim_distinct_values_table_stats ;</v>
      </c>
      <c r="AR37" t="s">
        <v>9045</v>
      </c>
      <c r="AT37" s="212" t="s">
        <v>9046</v>
      </c>
      <c r="AU37" s="212">
        <v>32</v>
      </c>
      <c r="AV37" s="212">
        <v>11189</v>
      </c>
      <c r="AX37" s="16" t="str">
        <f t="shared" si="7"/>
        <v>drop table db_custscience_interns.col_26_db_venus_sku_hist_dim_distinct_values_table_stats;</v>
      </c>
      <c r="AY37" t="s">
        <v>9047</v>
      </c>
      <c r="BA37" s="16" t="str">
        <f t="shared" si="12"/>
        <v>create table db_custscience_interns.col_26_db_venus_sku_hist_dim_null_value_count_table_stats (col_id int, null_value_count bigint) Row format delimited Fields terminated by '\t' Lines terminated by '\n'  Stored as textfile ;</v>
      </c>
      <c r="BB37" t="s">
        <v>9048</v>
      </c>
      <c r="BE37" s="16" t="str">
        <f t="shared" si="13"/>
        <v xml:space="preserve">insert into table db_custscience_interns.col_26_db_venus_sku_hist_dim_null_value_count_table_stats select '26' as col_id, count (sku_key) as null_value_count where MDSE_TYP_NM IS NULL </v>
      </c>
      <c r="BF37" t="s">
        <v>9049</v>
      </c>
      <c r="BI37" s="16" t="str">
        <f t="shared" si="14"/>
        <v>insert into table db_custscience_interns.SUMMARY_of_db_venus_sku_hist_dim_null_value_count_table_stats select col_id, null_value_count from db_custscience_interns.col_26_db_venus_sku_hist_dim_null_value_count_table_stats ;</v>
      </c>
      <c r="BJ37" t="s">
        <v>9050</v>
      </c>
      <c r="BL37" s="212" t="s">
        <v>8352</v>
      </c>
      <c r="BM37" s="212">
        <v>32</v>
      </c>
      <c r="BN37" s="212">
        <v>1</v>
      </c>
      <c r="BP37" s="16" t="str">
        <f t="shared" si="15"/>
        <v>drop table db_custscience_interns.col_26_db_venus_sku_hist_dim_null_value_count_table_stats ;</v>
      </c>
      <c r="BQ37" t="s">
        <v>9051</v>
      </c>
    </row>
    <row r="38" spans="1:69">
      <c r="A38" t="s">
        <v>8354</v>
      </c>
      <c r="B38" s="16" t="str">
        <f t="shared" si="0"/>
        <v>opr_mdse_cls_id     string                                  </v>
      </c>
      <c r="C38" s="20">
        <f t="shared" si="8"/>
        <v>16</v>
      </c>
      <c r="D38" s="20">
        <f t="shared" si="9"/>
        <v>18</v>
      </c>
      <c r="E38" s="20"/>
      <c r="G38" s="16" t="str">
        <f t="shared" si="1"/>
        <v>OPR_MDSE_CLS_ID</v>
      </c>
      <c r="H38" s="16" t="str">
        <f t="shared" si="2"/>
        <v>  string                                  </v>
      </c>
      <c r="I38" s="246">
        <v>27</v>
      </c>
      <c r="J38" s="260">
        <f t="shared" si="3"/>
        <v>3204</v>
      </c>
      <c r="K38" s="260">
        <f t="shared" si="4"/>
        <v>1</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db_custscience_interns.col_27_db_venus_sku_hist_dim_distinct_values_table_stats (col_id int, distinct_values bigint) Row format delimited Fields terminated by '\t' Lines terminated by '\n'  Stored as textfile ;</v>
      </c>
      <c r="AJ38" t="s">
        <v>9052</v>
      </c>
      <c r="AM38" s="16" t="str">
        <f t="shared" si="11"/>
        <v>insert into table db_custscience_interns.col_27_db_venus_sku_hist_dim_distinct_values_table_stats select '27' as col_id, count (distinct OPR_MDSE_CLS_ID) as distinct_values</v>
      </c>
      <c r="AN38" t="s">
        <v>9053</v>
      </c>
      <c r="AQ38" s="16" t="str">
        <f t="shared" si="6"/>
        <v>insert into table db_custscience_interns.SUMMARY_of_db_venus_sku_hist_dim_distinct_values_table_stats select col_id, distinct_values from db_custscience_interns.col_27_db_venus_sku_hist_dim_distinct_values_table_stats ;</v>
      </c>
      <c r="AR38" t="s">
        <v>9054</v>
      </c>
      <c r="AT38" s="212" t="s">
        <v>9055</v>
      </c>
      <c r="AU38" s="212">
        <v>33</v>
      </c>
      <c r="AV38" s="212">
        <v>9019331</v>
      </c>
      <c r="AX38" s="16" t="str">
        <f t="shared" si="7"/>
        <v>drop table db_custscience_interns.col_27_db_venus_sku_hist_dim_distinct_values_table_stats;</v>
      </c>
      <c r="AY38" t="s">
        <v>9056</v>
      </c>
      <c r="BA38" s="16" t="str">
        <f t="shared" si="12"/>
        <v>create table db_custscience_interns.col_27_db_venus_sku_hist_dim_null_value_count_table_stats (col_id int, null_value_count bigint) Row format delimited Fields terminated by '\t' Lines terminated by '\n'  Stored as textfile ;</v>
      </c>
      <c r="BB38" t="s">
        <v>9057</v>
      </c>
      <c r="BE38" s="16" t="str">
        <f t="shared" si="13"/>
        <v xml:space="preserve">insert into table db_custscience_interns.col_27_db_venus_sku_hist_dim_null_value_count_table_stats select '27' as col_id, count (sku_key) as null_value_count where OPR_MDSE_CLS_ID IS NULL </v>
      </c>
      <c r="BF38" t="s">
        <v>9058</v>
      </c>
      <c r="BI38" s="16" t="str">
        <f t="shared" si="14"/>
        <v>insert into table db_custscience_interns.SUMMARY_of_db_venus_sku_hist_dim_null_value_count_table_stats select col_id, null_value_count from db_custscience_interns.col_27_db_venus_sku_hist_dim_null_value_count_table_stats ;</v>
      </c>
      <c r="BJ38" t="s">
        <v>9059</v>
      </c>
      <c r="BL38" s="212" t="s">
        <v>8363</v>
      </c>
      <c r="BM38" s="212">
        <v>33</v>
      </c>
      <c r="BN38" s="212">
        <v>1</v>
      </c>
      <c r="BP38" s="16" t="str">
        <f t="shared" si="15"/>
        <v>drop table db_custscience_interns.col_27_db_venus_sku_hist_dim_null_value_count_table_stats ;</v>
      </c>
      <c r="BQ38" t="s">
        <v>9060</v>
      </c>
    </row>
    <row r="39" spans="1:69">
      <c r="A39" t="s">
        <v>8365</v>
      </c>
      <c r="B39" s="16" t="str">
        <f t="shared" si="0"/>
        <v>opr_mdse_co_id      string                                  </v>
      </c>
      <c r="C39" s="20">
        <f t="shared" si="8"/>
        <v>16</v>
      </c>
      <c r="D39" s="20">
        <f t="shared" si="9"/>
        <v>18</v>
      </c>
      <c r="E39" s="20"/>
      <c r="G39" s="16" t="str">
        <f t="shared" si="1"/>
        <v>OPR_MDSE_CO_ID </v>
      </c>
      <c r="H39" s="16" t="str">
        <f t="shared" si="2"/>
        <v>  string                                  </v>
      </c>
      <c r="I39" s="246">
        <v>28</v>
      </c>
      <c r="J39" s="260">
        <f t="shared" si="3"/>
        <v>11</v>
      </c>
      <c r="K39" s="260">
        <f t="shared" si="4"/>
        <v>1</v>
      </c>
      <c r="N39" s="169" t="s">
        <v>112</v>
      </c>
      <c r="O39" s="169" t="s">
        <v>112</v>
      </c>
      <c r="P39" s="169" t="s">
        <v>112</v>
      </c>
      <c r="R39" s="164"/>
      <c r="S39" s="164"/>
      <c r="T39" s="164"/>
      <c r="U39" s="164"/>
      <c r="V39" s="164"/>
      <c r="W39" s="164"/>
      <c r="X39" s="164"/>
      <c r="Y39" s="164"/>
      <c r="Z39" s="164"/>
      <c r="AA39" s="164"/>
      <c r="AB39" s="164"/>
      <c r="AC39" s="164"/>
      <c r="AD39" s="164"/>
      <c r="AE39" s="164"/>
      <c r="AF39" s="164"/>
      <c r="AG39" s="164"/>
      <c r="AH39" s="197" t="str">
        <f t="shared" si="10"/>
        <v>col_28</v>
      </c>
      <c r="AI39" s="196" t="str">
        <f t="shared" si="5"/>
        <v>create table db_custscience_interns.col_28_db_venus_sku_hist_dim_distinct_values_table_stats (col_id int, distinct_values bigint) Row format delimited Fields terminated by '\t' Lines terminated by '\n'  Stored as textfile ;</v>
      </c>
      <c r="AJ39" t="s">
        <v>9061</v>
      </c>
      <c r="AM39" s="16" t="str">
        <f t="shared" si="11"/>
        <v>insert into table db_custscience_interns.col_28_db_venus_sku_hist_dim_distinct_values_table_stats select '28' as col_id, count (distinct OPR_MDSE_CO_ID ) as distinct_values</v>
      </c>
      <c r="AN39" t="s">
        <v>9062</v>
      </c>
      <c r="AQ39" s="16" t="str">
        <f t="shared" si="6"/>
        <v>insert into table db_custscience_interns.SUMMARY_of_db_venus_sku_hist_dim_distinct_values_table_stats select col_id, distinct_values from db_custscience_interns.col_28_db_venus_sku_hist_dim_distinct_values_table_stats ;</v>
      </c>
      <c r="AR39" t="s">
        <v>9063</v>
      </c>
      <c r="AT39" s="212" t="s">
        <v>9064</v>
      </c>
      <c r="AU39" s="212">
        <v>34</v>
      </c>
      <c r="AV39" s="212">
        <v>481029</v>
      </c>
      <c r="AX39" s="16" t="str">
        <f t="shared" si="7"/>
        <v>drop table db_custscience_interns.col_28_db_venus_sku_hist_dim_distinct_values_table_stats;</v>
      </c>
      <c r="AY39" t="s">
        <v>9065</v>
      </c>
      <c r="BA39" s="16" t="str">
        <f t="shared" si="12"/>
        <v>create table db_custscience_interns.col_28_db_venus_sku_hist_dim_null_value_count_table_stats (col_id int, null_value_count bigint) Row format delimited Fields terminated by '\t' Lines terminated by '\n'  Stored as textfile ;</v>
      </c>
      <c r="BB39" t="s">
        <v>9066</v>
      </c>
      <c r="BE39" s="16" t="str">
        <f t="shared" si="13"/>
        <v xml:space="preserve">insert into table db_custscience_interns.col_28_db_venus_sku_hist_dim_null_value_count_table_stats select '28' as col_id, count (sku_key) as null_value_count where OPR_MDSE_CO_ID  IS NULL </v>
      </c>
      <c r="BF39" t="s">
        <v>9067</v>
      </c>
      <c r="BI39" s="16" t="str">
        <f t="shared" si="14"/>
        <v>insert into table db_custscience_interns.SUMMARY_of_db_venus_sku_hist_dim_null_value_count_table_stats select col_id, null_value_count from db_custscience_interns.col_28_db_venus_sku_hist_dim_null_value_count_table_stats ;</v>
      </c>
      <c r="BJ39" t="s">
        <v>9068</v>
      </c>
      <c r="BL39" s="212" t="s">
        <v>8374</v>
      </c>
      <c r="BM39" s="212">
        <v>34</v>
      </c>
      <c r="BN39" s="212">
        <v>1</v>
      </c>
      <c r="BP39" s="16" t="str">
        <f t="shared" si="15"/>
        <v>drop table db_custscience_interns.col_28_db_venus_sku_hist_dim_null_value_count_table_stats ;</v>
      </c>
      <c r="BQ39" t="s">
        <v>9069</v>
      </c>
    </row>
    <row r="40" spans="1:69">
      <c r="A40" t="s">
        <v>8376</v>
      </c>
      <c r="B40" s="16" t="str">
        <f t="shared" si="0"/>
        <v>opr_mdse_corp_id    string                                  </v>
      </c>
      <c r="C40" s="20">
        <f t="shared" si="8"/>
        <v>18</v>
      </c>
      <c r="D40" s="20">
        <f t="shared" si="9"/>
        <v>20</v>
      </c>
      <c r="E40" s="20"/>
      <c r="G40" s="16" t="str">
        <f t="shared" si="1"/>
        <v>OPR_MDSE_CORP_ID </v>
      </c>
      <c r="H40" s="16" t="str">
        <f t="shared" si="2"/>
        <v>string                                  </v>
      </c>
      <c r="I40" s="246">
        <v>29</v>
      </c>
      <c r="J40" s="260">
        <f t="shared" si="3"/>
        <v>10</v>
      </c>
      <c r="K40" s="260">
        <f t="shared" si="4"/>
        <v>1</v>
      </c>
      <c r="N40" s="169" t="s">
        <v>112</v>
      </c>
      <c r="O40" s="169" t="s">
        <v>112</v>
      </c>
      <c r="P40" s="169" t="s">
        <v>112</v>
      </c>
      <c r="R40" s="164"/>
      <c r="S40" s="164"/>
      <c r="T40" s="164"/>
      <c r="U40" s="164"/>
      <c r="V40" s="164"/>
      <c r="W40" s="164"/>
      <c r="X40" s="164"/>
      <c r="Y40" s="164"/>
      <c r="Z40" s="164"/>
      <c r="AA40" s="164"/>
      <c r="AB40" s="164"/>
      <c r="AC40" s="164"/>
      <c r="AD40" s="164"/>
      <c r="AE40" s="164"/>
      <c r="AF40" s="164"/>
      <c r="AG40" s="164"/>
      <c r="AH40" s="197" t="str">
        <f t="shared" si="10"/>
        <v>col_29</v>
      </c>
      <c r="AI40" s="196" t="str">
        <f t="shared" si="5"/>
        <v>create table db_custscience_interns.col_29_db_venus_sku_hist_dim_distinct_values_table_stats (col_id int, distinct_values bigint) Row format delimited Fields terminated by '\t' Lines terminated by '\n'  Stored as textfile ;</v>
      </c>
      <c r="AJ40" t="s">
        <v>9070</v>
      </c>
      <c r="AM40" s="16" t="str">
        <f t="shared" si="11"/>
        <v>insert into table db_custscience_interns.col_29_db_venus_sku_hist_dim_distinct_values_table_stats select '29' as col_id, count (distinct OPR_MDSE_CORP_ID ) as distinct_values</v>
      </c>
      <c r="AN40" t="s">
        <v>9071</v>
      </c>
      <c r="AQ40" s="16" t="str">
        <f t="shared" si="6"/>
        <v>insert into table db_custscience_interns.SUMMARY_of_db_venus_sku_hist_dim_distinct_values_table_stats select col_id, distinct_values from db_custscience_interns.col_29_db_venus_sku_hist_dim_distinct_values_table_stats ;</v>
      </c>
      <c r="AR40" t="s">
        <v>9072</v>
      </c>
      <c r="AT40" s="212" t="s">
        <v>9073</v>
      </c>
      <c r="AU40" s="212">
        <v>35</v>
      </c>
      <c r="AV40" s="212">
        <v>1282298</v>
      </c>
      <c r="AX40" s="16" t="str">
        <f t="shared" si="7"/>
        <v>drop table db_custscience_interns.col_29_db_venus_sku_hist_dim_distinct_values_table_stats;</v>
      </c>
      <c r="AY40" t="s">
        <v>9074</v>
      </c>
      <c r="BA40" s="16" t="str">
        <f t="shared" si="12"/>
        <v>create table db_custscience_interns.col_29_db_venus_sku_hist_dim_null_value_count_table_stats (col_id int, null_value_count bigint) Row format delimited Fields terminated by '\t' Lines terminated by '\n'  Stored as textfile ;</v>
      </c>
      <c r="BB40" t="s">
        <v>9075</v>
      </c>
      <c r="BE40" s="16" t="str">
        <f t="shared" si="13"/>
        <v xml:space="preserve">insert into table db_custscience_interns.col_29_db_venus_sku_hist_dim_null_value_count_table_stats select '29' as col_id, count (sku_key) as null_value_count where OPR_MDSE_CORP_ID  IS NULL </v>
      </c>
      <c r="BF40" t="s">
        <v>9076</v>
      </c>
      <c r="BI40" s="16" t="str">
        <f t="shared" si="14"/>
        <v>insert into table db_custscience_interns.SUMMARY_of_db_venus_sku_hist_dim_null_value_count_table_stats select col_id, null_value_count from db_custscience_interns.col_29_db_venus_sku_hist_dim_null_value_count_table_stats ;</v>
      </c>
      <c r="BJ40" t="s">
        <v>9077</v>
      </c>
      <c r="BL40" s="212" t="s">
        <v>4868</v>
      </c>
      <c r="BM40" s="212">
        <v>35</v>
      </c>
      <c r="BN40" s="212">
        <v>1</v>
      </c>
      <c r="BP40" s="16" t="str">
        <f t="shared" si="15"/>
        <v>drop table db_custscience_interns.col_29_db_venus_sku_hist_dim_null_value_count_table_stats ;</v>
      </c>
      <c r="BQ40" t="s">
        <v>9078</v>
      </c>
    </row>
    <row r="41" spans="1:69">
      <c r="A41" t="s">
        <v>8386</v>
      </c>
      <c r="B41" s="16" t="str">
        <f t="shared" si="0"/>
        <v>opr_mdse_dept_id    string                                  </v>
      </c>
      <c r="C41" s="20">
        <f t="shared" si="8"/>
        <v>18</v>
      </c>
      <c r="D41" s="20">
        <f t="shared" si="9"/>
        <v>20</v>
      </c>
      <c r="E41" s="20"/>
      <c r="G41" s="16" t="str">
        <f t="shared" si="1"/>
        <v>OPR_MDSE_DEPT_ID </v>
      </c>
      <c r="H41" s="16" t="str">
        <f t="shared" si="2"/>
        <v>string                                  </v>
      </c>
      <c r="I41" s="246">
        <v>30</v>
      </c>
      <c r="J41" s="260">
        <f t="shared" si="3"/>
        <v>578</v>
      </c>
      <c r="K41" s="260">
        <f t="shared" si="4"/>
        <v>1</v>
      </c>
      <c r="N41" s="169" t="s">
        <v>112</v>
      </c>
      <c r="O41" s="169" t="s">
        <v>112</v>
      </c>
      <c r="P41" s="169" t="s">
        <v>112</v>
      </c>
      <c r="R41" s="164"/>
      <c r="S41" s="164"/>
      <c r="T41" s="164"/>
      <c r="U41" s="164"/>
      <c r="V41" s="164"/>
      <c r="W41" s="164"/>
      <c r="X41" s="164"/>
      <c r="Y41" s="164"/>
      <c r="Z41" s="164"/>
      <c r="AA41" s="164"/>
      <c r="AB41" s="164"/>
      <c r="AC41" s="164"/>
      <c r="AD41" s="164"/>
      <c r="AE41" s="164"/>
      <c r="AF41" s="164"/>
      <c r="AG41" s="164"/>
      <c r="AH41" s="197" t="str">
        <f t="shared" si="10"/>
        <v>col_30</v>
      </c>
      <c r="AI41" s="196" t="str">
        <f t="shared" si="5"/>
        <v>create table db_custscience_interns.col_30_db_venus_sku_hist_dim_distinct_values_table_stats (col_id int, distinct_values bigint) Row format delimited Fields terminated by '\t' Lines terminated by '\n'  Stored as textfile ;</v>
      </c>
      <c r="AJ41" t="s">
        <v>9079</v>
      </c>
      <c r="AM41" s="16" t="str">
        <f t="shared" si="11"/>
        <v>insert into table db_custscience_interns.col_30_db_venus_sku_hist_dim_distinct_values_table_stats select '30' as col_id, count (distinct OPR_MDSE_DEPT_ID ) as distinct_values</v>
      </c>
      <c r="AN41" t="s">
        <v>9080</v>
      </c>
      <c r="AQ41" s="16" t="str">
        <f t="shared" si="6"/>
        <v>insert into table db_custscience_interns.SUMMARY_of_db_venus_sku_hist_dim_distinct_values_table_stats select col_id, distinct_values from db_custscience_interns.col_30_db_venus_sku_hist_dim_distinct_values_table_stats ;</v>
      </c>
      <c r="AR41" t="s">
        <v>9081</v>
      </c>
      <c r="AT41" s="212" t="s">
        <v>9082</v>
      </c>
      <c r="AU41" s="212">
        <v>36</v>
      </c>
      <c r="AV41" s="212">
        <v>956</v>
      </c>
      <c r="AX41" s="16" t="str">
        <f t="shared" si="7"/>
        <v>drop table db_custscience_interns.col_30_db_venus_sku_hist_dim_distinct_values_table_stats;</v>
      </c>
      <c r="AY41" t="s">
        <v>9083</v>
      </c>
      <c r="BA41" s="16" t="str">
        <f t="shared" si="12"/>
        <v>create table db_custscience_interns.col_30_db_venus_sku_hist_dim_null_value_count_table_stats (col_id int, null_value_count bigint) Row format delimited Fields terminated by '\t' Lines terminated by '\n'  Stored as textfile ;</v>
      </c>
      <c r="BB41" t="s">
        <v>9084</v>
      </c>
      <c r="BE41" s="16" t="str">
        <f t="shared" si="13"/>
        <v xml:space="preserve">insert into table db_custscience_interns.col_30_db_venus_sku_hist_dim_null_value_count_table_stats select '30' as col_id, count (sku_key) as null_value_count where OPR_MDSE_DEPT_ID  IS NULL </v>
      </c>
      <c r="BF41" t="s">
        <v>9085</v>
      </c>
      <c r="BI41" s="16" t="str">
        <f t="shared" si="14"/>
        <v>insert into table db_custscience_interns.SUMMARY_of_db_venus_sku_hist_dim_null_value_count_table_stats select col_id, null_value_count from db_custscience_interns.col_30_db_venus_sku_hist_dim_null_value_count_table_stats ;</v>
      </c>
      <c r="BJ41" t="s">
        <v>9086</v>
      </c>
      <c r="BL41" s="212" t="s">
        <v>4879</v>
      </c>
      <c r="BM41" s="212">
        <v>36</v>
      </c>
      <c r="BN41" s="212">
        <v>1</v>
      </c>
      <c r="BP41" s="16" t="str">
        <f t="shared" si="15"/>
        <v>drop table db_custscience_interns.col_30_db_venus_sku_hist_dim_null_value_count_table_stats ;</v>
      </c>
      <c r="BQ41" t="s">
        <v>9087</v>
      </c>
    </row>
    <row r="42" spans="1:69">
      <c r="A42" t="s">
        <v>8396</v>
      </c>
      <c r="B42" s="16" t="str">
        <f t="shared" si="0"/>
        <v>opr_mdse_div_id     string                                  </v>
      </c>
      <c r="C42" s="20">
        <f t="shared" si="8"/>
        <v>16</v>
      </c>
      <c r="D42" s="20">
        <f t="shared" si="9"/>
        <v>18</v>
      </c>
      <c r="E42" s="20"/>
      <c r="G42" s="16" t="str">
        <f t="shared" si="1"/>
        <v>OPR_MDSE_DIV_ID</v>
      </c>
      <c r="H42" s="16" t="str">
        <f t="shared" si="2"/>
        <v>  string                                  </v>
      </c>
      <c r="I42" s="246">
        <v>31</v>
      </c>
      <c r="J42" s="260">
        <f t="shared" si="3"/>
        <v>125</v>
      </c>
      <c r="K42" s="260">
        <f t="shared" si="4"/>
        <v>1</v>
      </c>
      <c r="N42" s="169" t="s">
        <v>112</v>
      </c>
      <c r="O42" s="169" t="s">
        <v>112</v>
      </c>
      <c r="P42" s="169" t="s">
        <v>112</v>
      </c>
      <c r="R42" s="164"/>
      <c r="S42" s="164"/>
      <c r="T42" s="164"/>
      <c r="U42" s="164"/>
      <c r="V42" s="164"/>
      <c r="W42" s="164"/>
      <c r="X42" s="164"/>
      <c r="Y42" s="164"/>
      <c r="Z42" s="164"/>
      <c r="AA42" s="164"/>
      <c r="AB42" s="164"/>
      <c r="AC42" s="164"/>
      <c r="AD42" s="164"/>
      <c r="AE42" s="164"/>
      <c r="AF42" s="164"/>
      <c r="AG42" s="164"/>
      <c r="AH42" s="197" t="str">
        <f t="shared" si="10"/>
        <v>col_31</v>
      </c>
      <c r="AI42" s="196" t="str">
        <f t="shared" si="5"/>
        <v>create table db_custscience_interns.col_31_db_venus_sku_hist_dim_distinct_values_table_stats (col_id int, distinct_values bigint) Row format delimited Fields terminated by '\t' Lines terminated by '\n'  Stored as textfile ;</v>
      </c>
      <c r="AJ42" t="s">
        <v>9088</v>
      </c>
      <c r="AM42" s="16" t="str">
        <f t="shared" si="11"/>
        <v>insert into table db_custscience_interns.col_31_db_venus_sku_hist_dim_distinct_values_table_stats select '31' as col_id, count (distinct OPR_MDSE_DIV_ID) as distinct_values</v>
      </c>
      <c r="AN42" t="s">
        <v>9089</v>
      </c>
      <c r="AQ42" s="16" t="str">
        <f t="shared" si="6"/>
        <v>insert into table db_custscience_interns.SUMMARY_of_db_venus_sku_hist_dim_distinct_values_table_stats select col_id, distinct_values from db_custscience_interns.col_31_db_venus_sku_hist_dim_distinct_values_table_stats ;</v>
      </c>
      <c r="AR42" t="s">
        <v>9090</v>
      </c>
      <c r="AT42" s="212" t="s">
        <v>9091</v>
      </c>
      <c r="AU42" s="212">
        <v>37</v>
      </c>
      <c r="AV42" s="212">
        <v>2850</v>
      </c>
      <c r="AX42" s="16" t="str">
        <f t="shared" si="7"/>
        <v>drop table db_custscience_interns.col_31_db_venus_sku_hist_dim_distinct_values_table_stats;</v>
      </c>
      <c r="AY42" t="s">
        <v>9092</v>
      </c>
      <c r="BA42" s="16" t="str">
        <f t="shared" si="12"/>
        <v>create table db_custscience_interns.col_31_db_venus_sku_hist_dim_null_value_count_table_stats (col_id int, null_value_count bigint) Row format delimited Fields terminated by '\t' Lines terminated by '\n'  Stored as textfile ;</v>
      </c>
      <c r="BB42" t="s">
        <v>9093</v>
      </c>
      <c r="BE42" s="16" t="str">
        <f t="shared" si="13"/>
        <v xml:space="preserve">insert into table db_custscience_interns.col_31_db_venus_sku_hist_dim_null_value_count_table_stats select '31' as col_id, count (sku_key) as null_value_count where OPR_MDSE_DIV_ID IS NULL </v>
      </c>
      <c r="BF42" t="s">
        <v>9094</v>
      </c>
      <c r="BI42" s="16" t="str">
        <f t="shared" si="14"/>
        <v>insert into table db_custscience_interns.SUMMARY_of_db_venus_sku_hist_dim_null_value_count_table_stats select col_id, null_value_count from db_custscience_interns.col_31_db_venus_sku_hist_dim_null_value_count_table_stats ;</v>
      </c>
      <c r="BJ42" t="s">
        <v>9095</v>
      </c>
      <c r="BL42" s="212" t="s">
        <v>8405</v>
      </c>
      <c r="BM42" s="212">
        <v>37</v>
      </c>
      <c r="BN42" s="212">
        <v>1</v>
      </c>
      <c r="BP42" s="16" t="str">
        <f t="shared" si="15"/>
        <v>drop table db_custscience_interns.col_31_db_venus_sku_hist_dim_null_value_count_table_stats ;</v>
      </c>
      <c r="BQ42" t="s">
        <v>9096</v>
      </c>
    </row>
    <row r="43" spans="1:69">
      <c r="A43" t="s">
        <v>8407</v>
      </c>
      <c r="B43" s="16" t="str">
        <f t="shared" si="0"/>
        <v>opr_mdse_scls_id    string                                  </v>
      </c>
      <c r="C43" s="20">
        <f t="shared" si="8"/>
        <v>18</v>
      </c>
      <c r="D43" s="20">
        <f t="shared" si="9"/>
        <v>20</v>
      </c>
      <c r="E43" s="20"/>
      <c r="G43" s="16" t="str">
        <f t="shared" si="1"/>
        <v>OPR_MDSE_SCLS_ID </v>
      </c>
      <c r="H43" s="16" t="str">
        <f t="shared" si="2"/>
        <v>string                                  </v>
      </c>
      <c r="I43" s="246">
        <v>32</v>
      </c>
      <c r="J43" s="260">
        <f t="shared" si="3"/>
        <v>11189</v>
      </c>
      <c r="K43" s="260">
        <f t="shared" si="4"/>
        <v>1</v>
      </c>
      <c r="N43" s="169" t="s">
        <v>112</v>
      </c>
      <c r="O43" s="169" t="s">
        <v>112</v>
      </c>
      <c r="P43" s="169" t="s">
        <v>112</v>
      </c>
      <c r="R43" s="164"/>
      <c r="S43" s="164"/>
      <c r="T43" s="164"/>
      <c r="U43" s="164"/>
      <c r="V43" s="164"/>
      <c r="W43" s="164"/>
      <c r="X43" s="164"/>
      <c r="Y43" s="164"/>
      <c r="Z43" s="164"/>
      <c r="AA43" s="164"/>
      <c r="AB43" s="164"/>
      <c r="AC43" s="164"/>
      <c r="AD43" s="164"/>
      <c r="AE43" s="164"/>
      <c r="AF43" s="164"/>
      <c r="AG43" s="164"/>
      <c r="AH43" s="197" t="str">
        <f t="shared" si="10"/>
        <v>col_32</v>
      </c>
      <c r="AI43" s="196" t="str">
        <f t="shared" si="5"/>
        <v>create table db_custscience_interns.col_32_db_venus_sku_hist_dim_distinct_values_table_stats (col_id int, distinct_values bigint) Row format delimited Fields terminated by '\t' Lines terminated by '\n'  Stored as textfile ;</v>
      </c>
      <c r="AJ43" t="s">
        <v>9097</v>
      </c>
      <c r="AM43" s="16" t="str">
        <f t="shared" si="11"/>
        <v>insert into table db_custscience_interns.col_32_db_venus_sku_hist_dim_distinct_values_table_stats select '32' as col_id, count (distinct OPR_MDSE_SCLS_ID ) as distinct_values</v>
      </c>
      <c r="AN43" t="s">
        <v>9098</v>
      </c>
      <c r="AQ43" s="16" t="str">
        <f t="shared" si="6"/>
        <v>insert into table db_custscience_interns.SUMMARY_of_db_venus_sku_hist_dim_distinct_values_table_stats select col_id, distinct_values from db_custscience_interns.col_32_db_venus_sku_hist_dim_distinct_values_table_stats ;</v>
      </c>
      <c r="AR43" t="s">
        <v>9099</v>
      </c>
      <c r="AT43" s="212" t="s">
        <v>9100</v>
      </c>
      <c r="AU43" s="212">
        <v>38</v>
      </c>
      <c r="AV43" s="212">
        <v>1823</v>
      </c>
      <c r="AX43" s="16" t="str">
        <f t="shared" si="7"/>
        <v>drop table db_custscience_interns.col_32_db_venus_sku_hist_dim_distinct_values_table_stats;</v>
      </c>
      <c r="AY43" t="s">
        <v>9101</v>
      </c>
      <c r="BA43" s="16" t="str">
        <f t="shared" si="12"/>
        <v>create table db_custscience_interns.col_32_db_venus_sku_hist_dim_null_value_count_table_stats (col_id int, null_value_count bigint) Row format delimited Fields terminated by '\t' Lines terminated by '\n'  Stored as textfile ;</v>
      </c>
      <c r="BB43" t="s">
        <v>9102</v>
      </c>
      <c r="BE43" s="16" t="str">
        <f t="shared" si="13"/>
        <v xml:space="preserve">insert into table db_custscience_interns.col_32_db_venus_sku_hist_dim_null_value_count_table_stats select '32' as col_id, count (sku_key) as null_value_count where OPR_MDSE_SCLS_ID  IS NULL </v>
      </c>
      <c r="BF43" t="s">
        <v>9103</v>
      </c>
      <c r="BI43" s="16" t="str">
        <f t="shared" si="14"/>
        <v>insert into table db_custscience_interns.SUMMARY_of_db_venus_sku_hist_dim_null_value_count_table_stats select col_id, null_value_count from db_custscience_interns.col_32_db_venus_sku_hist_dim_null_value_count_table_stats ;</v>
      </c>
      <c r="BJ43" t="s">
        <v>9104</v>
      </c>
      <c r="BL43" s="212" t="s">
        <v>8416</v>
      </c>
      <c r="BM43" s="212">
        <v>38</v>
      </c>
      <c r="BN43" s="212">
        <v>1</v>
      </c>
      <c r="BP43" s="16" t="str">
        <f t="shared" si="15"/>
        <v>drop table db_custscience_interns.col_32_db_venus_sku_hist_dim_null_value_count_table_stats ;</v>
      </c>
      <c r="BQ43" t="s">
        <v>9105</v>
      </c>
    </row>
    <row r="44" spans="1:69">
      <c r="A44" t="s">
        <v>8418</v>
      </c>
      <c r="B44" s="16" t="str">
        <f t="shared" si="0"/>
        <v>opr_prd_cd          string                                  </v>
      </c>
      <c r="C44" s="20">
        <f t="shared" si="8"/>
        <v>12</v>
      </c>
      <c r="D44" s="20">
        <f t="shared" si="9"/>
        <v>14</v>
      </c>
      <c r="E44" s="20"/>
      <c r="G44" s="16" t="str">
        <f t="shared" ref="G44:G75" si="16">UPPER(LEFT(B44,C44-1))</f>
        <v>OPR_PRD_CD </v>
      </c>
      <c r="H44" s="16" t="str">
        <f t="shared" ref="H44:H75" si="17">TRIM(RIGHT(A44,LEN(A44) - (C44+1)))</f>
        <v>      string                                  </v>
      </c>
      <c r="I44" s="246">
        <v>33</v>
      </c>
      <c r="J44" s="260">
        <f t="shared" si="3"/>
        <v>9019331</v>
      </c>
      <c r="K44" s="260">
        <f t="shared" si="4"/>
        <v>1</v>
      </c>
      <c r="N44" s="169" t="s">
        <v>112</v>
      </c>
      <c r="O44" s="169" t="s">
        <v>112</v>
      </c>
      <c r="P44" s="169" t="s">
        <v>112</v>
      </c>
      <c r="R44" s="164"/>
      <c r="S44" s="164"/>
      <c r="T44" s="164"/>
      <c r="U44" s="164"/>
      <c r="V44" s="164"/>
      <c r="W44" s="164"/>
      <c r="X44" s="164"/>
      <c r="Y44" s="164"/>
      <c r="Z44" s="164"/>
      <c r="AA44" s="164"/>
      <c r="AB44" s="164"/>
      <c r="AC44" s="164"/>
      <c r="AD44" s="164"/>
      <c r="AE44" s="164"/>
      <c r="AF44" s="164"/>
      <c r="AG44" s="164"/>
      <c r="AH44" s="197" t="str">
        <f t="shared" si="10"/>
        <v>col_33</v>
      </c>
      <c r="AI44" s="196" t="str">
        <f t="shared" si="5"/>
        <v>create table db_custscience_interns.col_33_db_venus_sku_hist_dim_distinct_values_table_stats (col_id int, distinct_values bigint) Row format delimited Fields terminated by '\t' Lines terminated by '\n'  Stored as textfile ;</v>
      </c>
      <c r="AJ44" t="s">
        <v>9106</v>
      </c>
      <c r="AM44" s="16" t="str">
        <f t="shared" si="11"/>
        <v>insert into table db_custscience_interns.col_33_db_venus_sku_hist_dim_distinct_values_table_stats select '33' as col_id, count (distinct OPR_PRD_CD ) as distinct_values</v>
      </c>
      <c r="AN44" t="s">
        <v>9107</v>
      </c>
      <c r="AQ44" s="16" t="str">
        <f t="shared" si="6"/>
        <v>insert into table db_custscience_interns.SUMMARY_of_db_venus_sku_hist_dim_distinct_values_table_stats select col_id, distinct_values from db_custscience_interns.col_33_db_venus_sku_hist_dim_distinct_values_table_stats ;</v>
      </c>
      <c r="AR44" t="s">
        <v>9108</v>
      </c>
      <c r="AT44" s="212" t="s">
        <v>9109</v>
      </c>
      <c r="AU44" s="212">
        <v>39</v>
      </c>
      <c r="AV44" s="212">
        <v>70010</v>
      </c>
      <c r="AX44" s="16" t="str">
        <f t="shared" si="7"/>
        <v>drop table db_custscience_interns.col_33_db_venus_sku_hist_dim_distinct_values_table_stats;</v>
      </c>
      <c r="AY44" t="s">
        <v>9110</v>
      </c>
      <c r="BA44" s="16" t="str">
        <f t="shared" si="12"/>
        <v>create table db_custscience_interns.col_33_db_venus_sku_hist_dim_null_value_count_table_stats (col_id int, null_value_count bigint) Row format delimited Fields terminated by '\t' Lines terminated by '\n'  Stored as textfile ;</v>
      </c>
      <c r="BB44" t="s">
        <v>9111</v>
      </c>
      <c r="BE44" s="16" t="str">
        <f t="shared" si="13"/>
        <v xml:space="preserve">insert into table db_custscience_interns.col_33_db_venus_sku_hist_dim_null_value_count_table_stats select '33' as col_id, count (sku_key) as null_value_count where OPR_PRD_CD  IS NULL </v>
      </c>
      <c r="BF44" t="s">
        <v>9112</v>
      </c>
      <c r="BI44" s="16" t="str">
        <f t="shared" si="14"/>
        <v>insert into table db_custscience_interns.SUMMARY_of_db_venus_sku_hist_dim_null_value_count_table_stats select col_id, null_value_count from db_custscience_interns.col_33_db_venus_sku_hist_dim_null_value_count_table_stats ;</v>
      </c>
      <c r="BJ44" t="s">
        <v>9113</v>
      </c>
      <c r="BL44" s="212" t="s">
        <v>9114</v>
      </c>
      <c r="BM44" s="212">
        <v>39</v>
      </c>
      <c r="BN44" s="212">
        <v>2472</v>
      </c>
      <c r="BP44" s="16" t="str">
        <f t="shared" si="15"/>
        <v>drop table db_custscience_interns.col_33_db_venus_sku_hist_dim_null_value_count_table_stats ;</v>
      </c>
      <c r="BQ44" t="s">
        <v>9115</v>
      </c>
    </row>
    <row r="45" spans="1:69">
      <c r="A45" t="s">
        <v>8429</v>
      </c>
      <c r="B45" s="16" t="str">
        <f t="shared" si="0"/>
        <v>opr_sty_cd          string                                  </v>
      </c>
      <c r="C45" s="20">
        <f t="shared" si="8"/>
        <v>12</v>
      </c>
      <c r="D45" s="20">
        <f t="shared" si="9"/>
        <v>14</v>
      </c>
      <c r="E45" s="20"/>
      <c r="G45" s="16" t="str">
        <f t="shared" si="16"/>
        <v>OPR_STY_CD </v>
      </c>
      <c r="H45" s="16" t="str">
        <f t="shared" si="17"/>
        <v>      string                                  </v>
      </c>
      <c r="I45" s="246">
        <v>34</v>
      </c>
      <c r="J45" s="260">
        <f t="shared" si="3"/>
        <v>481029</v>
      </c>
      <c r="K45" s="260">
        <f t="shared" si="4"/>
        <v>1</v>
      </c>
      <c r="N45" s="169" t="s">
        <v>112</v>
      </c>
      <c r="O45" s="169" t="s">
        <v>112</v>
      </c>
      <c r="P45" s="169" t="s">
        <v>112</v>
      </c>
      <c r="R45" s="164"/>
      <c r="S45" s="164"/>
      <c r="T45" s="164"/>
      <c r="U45" s="164"/>
      <c r="V45" s="164"/>
      <c r="W45" s="164"/>
      <c r="X45" s="164"/>
      <c r="Y45" s="164"/>
      <c r="Z45" s="164"/>
      <c r="AA45" s="164"/>
      <c r="AB45" s="164"/>
      <c r="AC45" s="164"/>
      <c r="AD45" s="164"/>
      <c r="AE45" s="164"/>
      <c r="AF45" s="164"/>
      <c r="AG45" s="164"/>
      <c r="AH45" s="197" t="str">
        <f t="shared" si="10"/>
        <v>col_34</v>
      </c>
      <c r="AI45" s="196" t="str">
        <f t="shared" si="5"/>
        <v>create table db_custscience_interns.col_34_db_venus_sku_hist_dim_distinct_values_table_stats (col_id int, distinct_values bigint) Row format delimited Fields terminated by '\t' Lines terminated by '\n'  Stored as textfile ;</v>
      </c>
      <c r="AJ45" t="s">
        <v>9116</v>
      </c>
      <c r="AM45" s="16" t="str">
        <f t="shared" si="11"/>
        <v>insert into table db_custscience_interns.col_34_db_venus_sku_hist_dim_distinct_values_table_stats select '34' as col_id, count (distinct OPR_STY_CD ) as distinct_values</v>
      </c>
      <c r="AN45" t="s">
        <v>9117</v>
      </c>
      <c r="AQ45" s="16" t="str">
        <f t="shared" si="6"/>
        <v>insert into table db_custscience_interns.SUMMARY_of_db_venus_sku_hist_dim_distinct_values_table_stats select col_id, distinct_values from db_custscience_interns.col_34_db_venus_sku_hist_dim_distinct_values_table_stats ;</v>
      </c>
      <c r="AR45" t="s">
        <v>9118</v>
      </c>
      <c r="AT45" s="212" t="s">
        <v>9119</v>
      </c>
      <c r="AU45" s="212">
        <v>40</v>
      </c>
      <c r="AV45" s="212">
        <v>7014</v>
      </c>
      <c r="AX45" s="16" t="str">
        <f t="shared" si="7"/>
        <v>drop table db_custscience_interns.col_34_db_venus_sku_hist_dim_distinct_values_table_stats;</v>
      </c>
      <c r="AY45" t="s">
        <v>9120</v>
      </c>
      <c r="BA45" s="16" t="str">
        <f t="shared" si="12"/>
        <v>create table db_custscience_interns.col_34_db_venus_sku_hist_dim_null_value_count_table_stats (col_id int, null_value_count bigint) Row format delimited Fields terminated by '\t' Lines terminated by '\n'  Stored as textfile ;</v>
      </c>
      <c r="BB45" t="s">
        <v>9121</v>
      </c>
      <c r="BE45" s="16" t="str">
        <f t="shared" si="13"/>
        <v xml:space="preserve">insert into table db_custscience_interns.col_34_db_venus_sku_hist_dim_null_value_count_table_stats select '34' as col_id, count (sku_key) as null_value_count where OPR_STY_CD  IS NULL </v>
      </c>
      <c r="BF45" t="s">
        <v>9122</v>
      </c>
      <c r="BI45" s="16" t="str">
        <f t="shared" si="14"/>
        <v>insert into table db_custscience_interns.SUMMARY_of_db_venus_sku_hist_dim_null_value_count_table_stats select col_id, null_value_count from db_custscience_interns.col_34_db_venus_sku_hist_dim_null_value_count_table_stats ;</v>
      </c>
      <c r="BJ45" t="s">
        <v>9123</v>
      </c>
      <c r="BL45" s="212" t="s">
        <v>8438</v>
      </c>
      <c r="BM45" s="212">
        <v>40</v>
      </c>
      <c r="BN45" s="212">
        <v>1</v>
      </c>
      <c r="BP45" s="16" t="str">
        <f t="shared" si="15"/>
        <v>drop table db_custscience_interns.col_34_db_venus_sku_hist_dim_null_value_count_table_stats ;</v>
      </c>
      <c r="BQ45" t="s">
        <v>9124</v>
      </c>
    </row>
    <row r="46" spans="1:69">
      <c r="A46" t="s">
        <v>8440</v>
      </c>
      <c r="B46" s="16" t="str">
        <f t="shared" si="0"/>
        <v>opr_sty_clr_cd      string                                  </v>
      </c>
      <c r="C46" s="20">
        <f t="shared" si="8"/>
        <v>16</v>
      </c>
      <c r="D46" s="20">
        <f t="shared" si="9"/>
        <v>18</v>
      </c>
      <c r="E46" s="20"/>
      <c r="G46" s="16" t="str">
        <f t="shared" si="16"/>
        <v>OPR_STY_CLR_CD </v>
      </c>
      <c r="H46" s="16" t="str">
        <f t="shared" si="17"/>
        <v>  string                                  </v>
      </c>
      <c r="I46" s="246">
        <v>35</v>
      </c>
      <c r="J46" s="260">
        <f t="shared" si="3"/>
        <v>1282298</v>
      </c>
      <c r="K46" s="260">
        <f t="shared" si="4"/>
        <v>1</v>
      </c>
      <c r="N46" s="169" t="s">
        <v>112</v>
      </c>
      <c r="O46" s="169" t="s">
        <v>112</v>
      </c>
      <c r="P46" s="169" t="s">
        <v>112</v>
      </c>
      <c r="R46" s="164"/>
      <c r="S46" s="164"/>
      <c r="T46" s="164"/>
      <c r="U46" s="164"/>
      <c r="V46" s="164"/>
      <c r="W46" s="164"/>
      <c r="X46" s="164"/>
      <c r="Y46" s="164"/>
      <c r="Z46" s="164"/>
      <c r="AA46" s="164"/>
      <c r="AB46" s="164"/>
      <c r="AC46" s="164"/>
      <c r="AD46" s="164"/>
      <c r="AE46" s="164"/>
      <c r="AF46" s="164"/>
      <c r="AG46" s="164"/>
      <c r="AH46" s="197" t="str">
        <f t="shared" si="10"/>
        <v>col_35</v>
      </c>
      <c r="AI46" s="196" t="str">
        <f t="shared" si="5"/>
        <v>create table db_custscience_interns.col_35_db_venus_sku_hist_dim_distinct_values_table_stats (col_id int, distinct_values bigint) Row format delimited Fields terminated by '\t' Lines terminated by '\n'  Stored as textfile ;</v>
      </c>
      <c r="AJ46" t="s">
        <v>9125</v>
      </c>
      <c r="AM46" s="16" t="str">
        <f t="shared" si="11"/>
        <v>insert into table db_custscience_interns.col_35_db_venus_sku_hist_dim_distinct_values_table_stats select '35' as col_id, count (distinct OPR_STY_CLR_CD ) as distinct_values</v>
      </c>
      <c r="AN46" t="s">
        <v>9126</v>
      </c>
      <c r="AQ46" s="16" t="str">
        <f t="shared" si="6"/>
        <v>insert into table db_custscience_interns.SUMMARY_of_db_venus_sku_hist_dim_distinct_values_table_stats select col_id, distinct_values from db_custscience_interns.col_35_db_venus_sku_hist_dim_distinct_values_table_stats ;</v>
      </c>
      <c r="AR46" t="s">
        <v>9127</v>
      </c>
      <c r="AT46" s="212" t="s">
        <v>8444</v>
      </c>
      <c r="AU46" s="212">
        <v>5</v>
      </c>
      <c r="AV46" s="212">
        <v>30</v>
      </c>
      <c r="AX46" s="16" t="str">
        <f t="shared" si="7"/>
        <v>drop table db_custscience_interns.col_35_db_venus_sku_hist_dim_distinct_values_table_stats;</v>
      </c>
      <c r="AY46" t="s">
        <v>9128</v>
      </c>
      <c r="BA46" s="16" t="str">
        <f t="shared" si="12"/>
        <v>create table db_custscience_interns.col_35_db_venus_sku_hist_dim_null_value_count_table_stats (col_id int, null_value_count bigint) Row format delimited Fields terminated by '\t' Lines terminated by '\n'  Stored as textfile ;</v>
      </c>
      <c r="BB46" t="s">
        <v>9129</v>
      </c>
      <c r="BE46" s="16" t="str">
        <f t="shared" si="13"/>
        <v xml:space="preserve">insert into table db_custscience_interns.col_35_db_venus_sku_hist_dim_null_value_count_table_stats select '35' as col_id, count (sku_key) as null_value_count where OPR_STY_CLR_CD  IS NULL </v>
      </c>
      <c r="BF46" t="s">
        <v>9130</v>
      </c>
      <c r="BI46" s="16" t="str">
        <f t="shared" si="14"/>
        <v>insert into table db_custscience_interns.SUMMARY_of_db_venus_sku_hist_dim_null_value_count_table_stats select col_id, null_value_count from db_custscience_interns.col_35_db_venus_sku_hist_dim_null_value_count_table_stats ;</v>
      </c>
      <c r="BJ46" t="s">
        <v>9131</v>
      </c>
      <c r="BL46" s="212" t="s">
        <v>5729</v>
      </c>
      <c r="BM46" s="212">
        <v>5</v>
      </c>
      <c r="BN46" s="212">
        <v>1</v>
      </c>
      <c r="BP46" s="16" t="str">
        <f t="shared" si="15"/>
        <v>drop table db_custscience_interns.col_35_db_venus_sku_hist_dim_null_value_count_table_stats ;</v>
      </c>
      <c r="BQ46" t="s">
        <v>9132</v>
      </c>
    </row>
    <row r="47" spans="1:69">
      <c r="A47" t="s">
        <v>8450</v>
      </c>
      <c r="B47" s="16" t="str">
        <f t="shared" si="0"/>
        <v>opr_sz_cd           string                                  </v>
      </c>
      <c r="C47" s="20">
        <f t="shared" si="8"/>
        <v>10</v>
      </c>
      <c r="D47" s="20">
        <f t="shared" si="9"/>
        <v>12</v>
      </c>
      <c r="E47" s="20"/>
      <c r="G47" s="16" t="str">
        <f t="shared" si="16"/>
        <v>OPR_SZ_CD</v>
      </c>
      <c r="H47" s="16" t="str">
        <f t="shared" si="17"/>
        <v>        string                                  </v>
      </c>
      <c r="I47" s="246">
        <v>36</v>
      </c>
      <c r="J47" s="260">
        <f t="shared" si="3"/>
        <v>956</v>
      </c>
      <c r="K47" s="260">
        <f t="shared" si="4"/>
        <v>1</v>
      </c>
      <c r="N47" s="169" t="s">
        <v>112</v>
      </c>
      <c r="O47" s="169" t="s">
        <v>112</v>
      </c>
      <c r="P47" s="169" t="s">
        <v>112</v>
      </c>
      <c r="R47" s="164"/>
      <c r="S47" s="164"/>
      <c r="T47" s="164"/>
      <c r="U47" s="164"/>
      <c r="V47" s="164"/>
      <c r="W47" s="164"/>
      <c r="X47" s="164"/>
      <c r="Y47" s="164"/>
      <c r="Z47" s="164"/>
      <c r="AA47" s="164"/>
      <c r="AB47" s="164"/>
      <c r="AC47" s="164"/>
      <c r="AD47" s="164"/>
      <c r="AE47" s="164"/>
      <c r="AF47" s="164"/>
      <c r="AG47" s="164"/>
      <c r="AH47" s="197" t="str">
        <f t="shared" si="10"/>
        <v>col_36</v>
      </c>
      <c r="AI47" s="196" t="str">
        <f t="shared" si="5"/>
        <v>create table db_custscience_interns.col_36_db_venus_sku_hist_dim_distinct_values_table_stats (col_id int, distinct_values bigint) Row format delimited Fields terminated by '\t' Lines terminated by '\n'  Stored as textfile ;</v>
      </c>
      <c r="AJ47" t="s">
        <v>9133</v>
      </c>
      <c r="AM47" s="16" t="str">
        <f t="shared" si="11"/>
        <v>insert into table db_custscience_interns.col_36_db_venus_sku_hist_dim_distinct_values_table_stats select '36' as col_id, count (distinct OPR_SZ_CD) as distinct_values</v>
      </c>
      <c r="AN47" t="s">
        <v>9134</v>
      </c>
      <c r="AQ47" s="16" t="str">
        <f t="shared" si="6"/>
        <v>insert into table db_custscience_interns.SUMMARY_of_db_venus_sku_hist_dim_distinct_values_table_stats select col_id, distinct_values from db_custscience_interns.col_36_db_venus_sku_hist_dim_distinct_values_table_stats ;</v>
      </c>
      <c r="AR47" t="s">
        <v>9135</v>
      </c>
      <c r="AT47" s="212" t="s">
        <v>9136</v>
      </c>
      <c r="AU47" s="212">
        <v>41</v>
      </c>
      <c r="AV47" s="212">
        <v>2425</v>
      </c>
      <c r="AX47" s="16" t="str">
        <f t="shared" si="7"/>
        <v>drop table db_custscience_interns.col_36_db_venus_sku_hist_dim_distinct_values_table_stats;</v>
      </c>
      <c r="AY47" t="s">
        <v>9137</v>
      </c>
      <c r="BA47" s="16" t="str">
        <f t="shared" si="12"/>
        <v>create table db_custscience_interns.col_36_db_venus_sku_hist_dim_null_value_count_table_stats (col_id int, null_value_count bigint) Row format delimited Fields terminated by '\t' Lines terminated by '\n'  Stored as textfile ;</v>
      </c>
      <c r="BB47" t="s">
        <v>9138</v>
      </c>
      <c r="BE47" s="16" t="str">
        <f t="shared" si="13"/>
        <v xml:space="preserve">insert into table db_custscience_interns.col_36_db_venus_sku_hist_dim_null_value_count_table_stats select '36' as col_id, count (sku_key) as null_value_count where OPR_SZ_CD IS NULL </v>
      </c>
      <c r="BF47" t="s">
        <v>9139</v>
      </c>
      <c r="BI47" s="16" t="str">
        <f t="shared" si="14"/>
        <v>insert into table db_custscience_interns.SUMMARY_of_db_venus_sku_hist_dim_null_value_count_table_stats select col_id, null_value_count from db_custscience_interns.col_36_db_venus_sku_hist_dim_null_value_count_table_stats ;</v>
      </c>
      <c r="BJ47" t="s">
        <v>9140</v>
      </c>
      <c r="BL47" s="212" t="s">
        <v>8459</v>
      </c>
      <c r="BM47" s="212">
        <v>41</v>
      </c>
      <c r="BN47" s="212">
        <v>1</v>
      </c>
      <c r="BP47" s="16" t="str">
        <f t="shared" si="15"/>
        <v>drop table db_custscience_interns.col_36_db_venus_sku_hist_dim_null_value_count_table_stats ;</v>
      </c>
      <c r="BQ47" t="s">
        <v>9141</v>
      </c>
    </row>
    <row r="48" spans="1:69">
      <c r="A48" t="s">
        <v>8461</v>
      </c>
      <c r="B48" s="16" t="str">
        <f t="shared" si="0"/>
        <v>pln_dsb_ctr_pst_dt  string                                  </v>
      </c>
      <c r="C48" s="20">
        <f t="shared" si="8"/>
        <v>20</v>
      </c>
      <c r="D48" s="20">
        <f t="shared" si="9"/>
        <v>27</v>
      </c>
      <c r="E48" s="20"/>
      <c r="G48" s="16" t="str">
        <f t="shared" si="16"/>
        <v>PLN_DSB_CTR_PST_DT </v>
      </c>
      <c r="H48" s="16" t="str">
        <f t="shared" si="17"/>
        <v>tring                                  </v>
      </c>
      <c r="I48" s="246">
        <v>37</v>
      </c>
      <c r="J48" s="260">
        <f t="shared" si="3"/>
        <v>2850</v>
      </c>
      <c r="K48" s="260">
        <f t="shared" si="4"/>
        <v>1</v>
      </c>
      <c r="N48" s="169" t="s">
        <v>112</v>
      </c>
      <c r="O48" s="169" t="s">
        <v>112</v>
      </c>
      <c r="P48" s="169" t="s">
        <v>112</v>
      </c>
      <c r="R48" s="164"/>
      <c r="S48" s="164"/>
      <c r="T48" s="164"/>
      <c r="U48" s="164"/>
      <c r="V48" s="164"/>
      <c r="W48" s="164"/>
      <c r="X48" s="164"/>
      <c r="Y48" s="164"/>
      <c r="Z48" s="164"/>
      <c r="AA48" s="164"/>
      <c r="AB48" s="164"/>
      <c r="AC48" s="164"/>
      <c r="AD48" s="164"/>
      <c r="AE48" s="164"/>
      <c r="AF48" s="164"/>
      <c r="AG48" s="164"/>
      <c r="AH48" s="197" t="str">
        <f t="shared" si="10"/>
        <v>col_37</v>
      </c>
      <c r="AI48" s="196" t="str">
        <f t="shared" si="5"/>
        <v>create table db_custscience_interns.col_37_db_venus_sku_hist_dim_distinct_values_table_stats (col_id int, distinct_values bigint) Row format delimited Fields terminated by '\t' Lines terminated by '\n'  Stored as textfile ;</v>
      </c>
      <c r="AJ48" t="s">
        <v>9142</v>
      </c>
      <c r="AM48" s="16" t="str">
        <f t="shared" si="11"/>
        <v>insert into table db_custscience_interns.col_37_db_venus_sku_hist_dim_distinct_values_table_stats select '37' as col_id, count (distinct PLN_DSB_CTR_PST_DT ) as distinct_values</v>
      </c>
      <c r="AN48" t="s">
        <v>9143</v>
      </c>
      <c r="AQ48" s="16" t="str">
        <f t="shared" si="6"/>
        <v>insert into table db_custscience_interns.SUMMARY_of_db_venus_sku_hist_dim_distinct_values_table_stats select col_id, distinct_values from db_custscience_interns.col_37_db_venus_sku_hist_dim_distinct_values_table_stats ;</v>
      </c>
      <c r="AR48" t="s">
        <v>9144</v>
      </c>
      <c r="AT48" s="212" t="s">
        <v>9145</v>
      </c>
      <c r="AU48" s="212">
        <v>42</v>
      </c>
      <c r="AV48" s="212">
        <v>11711</v>
      </c>
      <c r="AX48" s="16" t="str">
        <f t="shared" si="7"/>
        <v>drop table db_custscience_interns.col_37_db_venus_sku_hist_dim_distinct_values_table_stats;</v>
      </c>
      <c r="AY48" t="s">
        <v>9146</v>
      </c>
      <c r="BA48" s="16" t="str">
        <f t="shared" si="12"/>
        <v>create table db_custscience_interns.col_37_db_venus_sku_hist_dim_null_value_count_table_stats (col_id int, null_value_count bigint) Row format delimited Fields terminated by '\t' Lines terminated by '\n'  Stored as textfile ;</v>
      </c>
      <c r="BB48" t="s">
        <v>9147</v>
      </c>
      <c r="BE48" s="16" t="str">
        <f t="shared" si="13"/>
        <v xml:space="preserve">insert into table db_custscience_interns.col_37_db_venus_sku_hist_dim_null_value_count_table_stats select '37' as col_id, count (sku_key) as null_value_count where PLN_DSB_CTR_PST_DT  IS NULL </v>
      </c>
      <c r="BF48" t="s">
        <v>9148</v>
      </c>
      <c r="BI48" s="16" t="str">
        <f t="shared" si="14"/>
        <v>insert into table db_custscience_interns.SUMMARY_of_db_venus_sku_hist_dim_null_value_count_table_stats select col_id, null_value_count from db_custscience_interns.col_37_db_venus_sku_hist_dim_null_value_count_table_stats ;</v>
      </c>
      <c r="BJ48" t="s">
        <v>9149</v>
      </c>
      <c r="BL48" s="212" t="s">
        <v>8470</v>
      </c>
      <c r="BM48" s="212">
        <v>42</v>
      </c>
      <c r="BN48" s="212">
        <v>1</v>
      </c>
      <c r="BP48" s="16" t="str">
        <f t="shared" si="15"/>
        <v>drop table db_custscience_interns.col_37_db_venus_sku_hist_dim_null_value_count_table_stats ;</v>
      </c>
      <c r="BQ48" t="s">
        <v>9150</v>
      </c>
    </row>
    <row r="49" spans="1:69">
      <c r="A49" t="s">
        <v>8472</v>
      </c>
      <c r="B49" s="16" t="str">
        <f t="shared" si="0"/>
        <v>prd_typ_nm          string                                  </v>
      </c>
      <c r="C49" s="20">
        <f t="shared" si="8"/>
        <v>12</v>
      </c>
      <c r="D49" s="20">
        <f t="shared" si="9"/>
        <v>14</v>
      </c>
      <c r="E49" s="20"/>
      <c r="G49" s="16" t="str">
        <f t="shared" si="16"/>
        <v>PRD_TYP_NM </v>
      </c>
      <c r="H49" s="16" t="str">
        <f t="shared" si="17"/>
        <v>      string                                  </v>
      </c>
      <c r="I49" s="246">
        <v>38</v>
      </c>
      <c r="J49" s="260">
        <f t="shared" si="3"/>
        <v>1823</v>
      </c>
      <c r="K49" s="260">
        <f t="shared" si="4"/>
        <v>1</v>
      </c>
      <c r="N49" s="169" t="s">
        <v>112</v>
      </c>
      <c r="O49" s="169" t="s">
        <v>112</v>
      </c>
      <c r="P49" s="169" t="s">
        <v>112</v>
      </c>
      <c r="R49" s="164"/>
      <c r="S49" s="164"/>
      <c r="T49" s="164"/>
      <c r="U49" s="164"/>
      <c r="V49" s="164"/>
      <c r="W49" s="164"/>
      <c r="X49" s="164"/>
      <c r="Y49" s="164"/>
      <c r="Z49" s="164"/>
      <c r="AA49" s="164"/>
      <c r="AB49" s="164"/>
      <c r="AC49" s="164"/>
      <c r="AD49" s="164"/>
      <c r="AE49" s="164"/>
      <c r="AF49" s="164"/>
      <c r="AG49" s="164"/>
      <c r="AH49" s="197" t="str">
        <f t="shared" si="10"/>
        <v>col_38</v>
      </c>
      <c r="AI49" s="196" t="str">
        <f t="shared" si="5"/>
        <v>create table db_custscience_interns.col_38_db_venus_sku_hist_dim_distinct_values_table_stats (col_id int, distinct_values bigint) Row format delimited Fields terminated by '\t' Lines terminated by '\n'  Stored as textfile ;</v>
      </c>
      <c r="AJ49" t="s">
        <v>9151</v>
      </c>
      <c r="AM49" s="16" t="str">
        <f t="shared" si="11"/>
        <v>insert into table db_custscience_interns.col_38_db_venus_sku_hist_dim_distinct_values_table_stats select '38' as col_id, count (distinct PRD_TYP_NM ) as distinct_values</v>
      </c>
      <c r="AN49" t="s">
        <v>9152</v>
      </c>
      <c r="AQ49" s="16" t="str">
        <f t="shared" si="6"/>
        <v>insert into table db_custscience_interns.SUMMARY_of_db_venus_sku_hist_dim_distinct_values_table_stats select col_id, distinct_values from db_custscience_interns.col_38_db_venus_sku_hist_dim_distinct_values_table_stats ;</v>
      </c>
      <c r="AR49" t="s">
        <v>9153</v>
      </c>
      <c r="AT49" s="212" t="s">
        <v>9154</v>
      </c>
      <c r="AU49" s="212">
        <v>43</v>
      </c>
      <c r="AV49" s="212">
        <v>1461</v>
      </c>
      <c r="AX49" s="16" t="str">
        <f t="shared" si="7"/>
        <v>drop table db_custscience_interns.col_38_db_venus_sku_hist_dim_distinct_values_table_stats;</v>
      </c>
      <c r="AY49" t="s">
        <v>9155</v>
      </c>
      <c r="BA49" s="16" t="str">
        <f t="shared" si="12"/>
        <v>create table db_custscience_interns.col_38_db_venus_sku_hist_dim_null_value_count_table_stats (col_id int, null_value_count bigint) Row format delimited Fields terminated by '\t' Lines terminated by '\n'  Stored as textfile ;</v>
      </c>
      <c r="BB49" t="s">
        <v>9156</v>
      </c>
      <c r="BE49" s="16" t="str">
        <f t="shared" si="13"/>
        <v xml:space="preserve">insert into table db_custscience_interns.col_38_db_venus_sku_hist_dim_null_value_count_table_stats select '38' as col_id, count (sku_key) as null_value_count where PRD_TYP_NM  IS NULL </v>
      </c>
      <c r="BF49" t="s">
        <v>9157</v>
      </c>
      <c r="BI49" s="16" t="str">
        <f t="shared" si="14"/>
        <v>insert into table db_custscience_interns.SUMMARY_of_db_venus_sku_hist_dim_null_value_count_table_stats select col_id, null_value_count from db_custscience_interns.col_38_db_venus_sku_hist_dim_null_value_count_table_stats ;</v>
      </c>
      <c r="BJ49" t="s">
        <v>9158</v>
      </c>
      <c r="BL49" s="212" t="s">
        <v>8481</v>
      </c>
      <c r="BM49" s="212">
        <v>43</v>
      </c>
      <c r="BN49" s="212">
        <v>1</v>
      </c>
      <c r="BP49" s="16" t="str">
        <f t="shared" si="15"/>
        <v>drop table db_custscience_interns.col_38_db_venus_sku_hist_dim_null_value_count_table_stats ;</v>
      </c>
      <c r="BQ49" t="s">
        <v>9159</v>
      </c>
    </row>
    <row r="50" spans="1:69">
      <c r="A50" t="s">
        <v>8483</v>
      </c>
      <c r="B50" s="16" t="str">
        <f t="shared" si="0"/>
        <v>prd_unq_desc        string                                  </v>
      </c>
      <c r="C50" s="20">
        <f t="shared" si="8"/>
        <v>14</v>
      </c>
      <c r="D50" s="20">
        <f t="shared" si="9"/>
        <v>16</v>
      </c>
      <c r="E50" s="20"/>
      <c r="G50" s="16" t="str">
        <f t="shared" si="16"/>
        <v>PRD_UNQ_DESC </v>
      </c>
      <c r="H50" s="16" t="str">
        <f t="shared" si="17"/>
        <v>    string                                  </v>
      </c>
      <c r="I50" s="246">
        <v>39</v>
      </c>
      <c r="J50" s="260">
        <f t="shared" si="3"/>
        <v>70010</v>
      </c>
      <c r="K50" s="260">
        <f t="shared" si="4"/>
        <v>2472</v>
      </c>
      <c r="N50" s="169" t="s">
        <v>112</v>
      </c>
      <c r="O50" s="169" t="s">
        <v>112</v>
      </c>
      <c r="P50" s="169" t="s">
        <v>112</v>
      </c>
      <c r="R50" s="164"/>
      <c r="S50" s="164"/>
      <c r="T50" s="164"/>
      <c r="U50" s="164"/>
      <c r="V50" s="164"/>
      <c r="W50" s="164"/>
      <c r="X50" s="164"/>
      <c r="Y50" s="164"/>
      <c r="Z50" s="164"/>
      <c r="AA50" s="164"/>
      <c r="AB50" s="164"/>
      <c r="AC50" s="164"/>
      <c r="AD50" s="164"/>
      <c r="AE50" s="164"/>
      <c r="AF50" s="164"/>
      <c r="AG50" s="164"/>
      <c r="AH50" s="197" t="str">
        <f t="shared" si="10"/>
        <v>col_39</v>
      </c>
      <c r="AI50" s="196" t="str">
        <f t="shared" si="5"/>
        <v>create table db_custscience_interns.col_39_db_venus_sku_hist_dim_distinct_values_table_stats (col_id int, distinct_values bigint) Row format delimited Fields terminated by '\t' Lines terminated by '\n'  Stored as textfile ;</v>
      </c>
      <c r="AJ50" t="s">
        <v>9160</v>
      </c>
      <c r="AM50" s="16" t="str">
        <f t="shared" si="11"/>
        <v>insert into table db_custscience_interns.col_39_db_venus_sku_hist_dim_distinct_values_table_stats select '39' as col_id, count (distinct PRD_UNQ_DESC ) as distinct_values</v>
      </c>
      <c r="AN50" t="s">
        <v>9161</v>
      </c>
      <c r="AQ50" s="16" t="str">
        <f t="shared" si="6"/>
        <v>insert into table db_custscience_interns.SUMMARY_of_db_venus_sku_hist_dim_distinct_values_table_stats select col_id, distinct_values from db_custscience_interns.col_39_db_venus_sku_hist_dim_distinct_values_table_stats ;</v>
      </c>
      <c r="AR50" t="s">
        <v>9162</v>
      </c>
      <c r="AT50" s="212" t="s">
        <v>8487</v>
      </c>
      <c r="AU50" s="212">
        <v>44</v>
      </c>
      <c r="AV50" s="212">
        <v>13</v>
      </c>
      <c r="AX50" s="16" t="str">
        <f t="shared" si="7"/>
        <v>drop table db_custscience_interns.col_39_db_venus_sku_hist_dim_distinct_values_table_stats;</v>
      </c>
      <c r="AY50" t="s">
        <v>9163</v>
      </c>
      <c r="BA50" s="16" t="str">
        <f t="shared" si="12"/>
        <v>create table db_custscience_interns.col_39_db_venus_sku_hist_dim_null_value_count_table_stats (col_id int, null_value_count bigint) Row format delimited Fields terminated by '\t' Lines terminated by '\n'  Stored as textfile ;</v>
      </c>
      <c r="BB50" t="s">
        <v>9164</v>
      </c>
      <c r="BE50" s="16" t="str">
        <f t="shared" si="13"/>
        <v xml:space="preserve">insert into table db_custscience_interns.col_39_db_venus_sku_hist_dim_null_value_count_table_stats select '39' as col_id, count (sku_key) as null_value_count where PRD_UNQ_DESC  IS NULL </v>
      </c>
      <c r="BF50" t="s">
        <v>9165</v>
      </c>
      <c r="BI50" s="16" t="str">
        <f t="shared" si="14"/>
        <v>insert into table db_custscience_interns.SUMMARY_of_db_venus_sku_hist_dim_null_value_count_table_stats select col_id, null_value_count from db_custscience_interns.col_39_db_venus_sku_hist_dim_null_value_count_table_stats ;</v>
      </c>
      <c r="BJ50" t="s">
        <v>9166</v>
      </c>
      <c r="BL50" s="212" t="s">
        <v>8492</v>
      </c>
      <c r="BM50" s="212">
        <v>44</v>
      </c>
      <c r="BN50" s="212">
        <v>1</v>
      </c>
      <c r="BP50" s="16" t="str">
        <f t="shared" si="15"/>
        <v>drop table db_custscience_interns.col_39_db_venus_sku_hist_dim_null_value_count_table_stats ;</v>
      </c>
      <c r="BQ50" t="s">
        <v>9167</v>
      </c>
    </row>
    <row r="51" spans="1:69">
      <c r="A51" t="s">
        <v>8494</v>
      </c>
      <c r="B51" s="16" t="str">
        <f t="shared" si="0"/>
        <v>publ_pst_dt         string                                  </v>
      </c>
      <c r="C51" s="20">
        <f t="shared" si="8"/>
        <v>12</v>
      </c>
      <c r="D51" s="20">
        <f t="shared" si="9"/>
        <v>14</v>
      </c>
      <c r="E51" s="20"/>
      <c r="G51" s="16" t="str">
        <f t="shared" si="16"/>
        <v>PUBL_PST_DT</v>
      </c>
      <c r="H51" s="16" t="str">
        <f t="shared" si="17"/>
        <v>      string                                  </v>
      </c>
      <c r="I51" s="246">
        <v>40</v>
      </c>
      <c r="J51" s="260">
        <f t="shared" si="3"/>
        <v>7014</v>
      </c>
      <c r="K51" s="260">
        <f t="shared" si="4"/>
        <v>1</v>
      </c>
      <c r="N51" s="169" t="s">
        <v>112</v>
      </c>
      <c r="O51" s="169" t="s">
        <v>112</v>
      </c>
      <c r="P51" s="169" t="s">
        <v>112</v>
      </c>
      <c r="R51" s="164"/>
      <c r="S51" s="164"/>
      <c r="T51" s="164"/>
      <c r="U51" s="164"/>
      <c r="V51" s="164"/>
      <c r="W51" s="164"/>
      <c r="X51" s="164"/>
      <c r="Y51" s="164"/>
      <c r="Z51" s="164"/>
      <c r="AA51" s="164"/>
      <c r="AB51" s="164"/>
      <c r="AC51" s="164"/>
      <c r="AD51" s="164"/>
      <c r="AE51" s="164"/>
      <c r="AF51" s="164"/>
      <c r="AG51" s="164"/>
      <c r="AH51" s="197" t="str">
        <f t="shared" si="10"/>
        <v>col_40</v>
      </c>
      <c r="AI51" s="196" t="str">
        <f t="shared" si="5"/>
        <v>create table db_custscience_interns.col_40_db_venus_sku_hist_dim_distinct_values_table_stats (col_id int, distinct_values bigint) Row format delimited Fields terminated by '\t' Lines terminated by '\n'  Stored as textfile ;</v>
      </c>
      <c r="AJ51" t="s">
        <v>9168</v>
      </c>
      <c r="AM51" s="16" t="str">
        <f t="shared" si="11"/>
        <v>insert into table db_custscience_interns.col_40_db_venus_sku_hist_dim_distinct_values_table_stats select '40' as col_id, count (distinct PUBL_PST_DT) as distinct_values</v>
      </c>
      <c r="AN51" t="s">
        <v>9169</v>
      </c>
      <c r="AQ51" s="16" t="str">
        <f t="shared" si="6"/>
        <v>insert into table db_custscience_interns.SUMMARY_of_db_venus_sku_hist_dim_distinct_values_table_stats select col_id, distinct_values from db_custscience_interns.col_40_db_venus_sku_hist_dim_distinct_values_table_stats ;</v>
      </c>
      <c r="AR51" t="s">
        <v>9170</v>
      </c>
      <c r="AT51" s="212" t="s">
        <v>9171</v>
      </c>
      <c r="AU51" s="212">
        <v>45</v>
      </c>
      <c r="AV51" s="212">
        <v>957</v>
      </c>
      <c r="AX51" s="16" t="str">
        <f t="shared" si="7"/>
        <v>drop table db_custscience_interns.col_40_db_venus_sku_hist_dim_distinct_values_table_stats;</v>
      </c>
      <c r="AY51" t="s">
        <v>9172</v>
      </c>
      <c r="BA51" s="16" t="str">
        <f t="shared" si="12"/>
        <v>create table db_custscience_interns.col_40_db_venus_sku_hist_dim_null_value_count_table_stats (col_id int, null_value_count bigint) Row format delimited Fields terminated by '\t' Lines terminated by '\n'  Stored as textfile ;</v>
      </c>
      <c r="BB51" t="s">
        <v>9173</v>
      </c>
      <c r="BE51" s="16" t="str">
        <f t="shared" si="13"/>
        <v xml:space="preserve">insert into table db_custscience_interns.col_40_db_venus_sku_hist_dim_null_value_count_table_stats select '40' as col_id, count (sku_key) as null_value_count where PUBL_PST_DT IS NULL </v>
      </c>
      <c r="BF51" t="s">
        <v>9174</v>
      </c>
      <c r="BI51" s="16" t="str">
        <f t="shared" si="14"/>
        <v>insert into table db_custscience_interns.SUMMARY_of_db_venus_sku_hist_dim_null_value_count_table_stats select col_id, null_value_count from db_custscience_interns.col_40_db_venus_sku_hist_dim_null_value_count_table_stats ;</v>
      </c>
      <c r="BJ51" t="s">
        <v>9175</v>
      </c>
      <c r="BL51" s="212" t="s">
        <v>8503</v>
      </c>
      <c r="BM51" s="212">
        <v>45</v>
      </c>
      <c r="BN51" s="212">
        <v>1</v>
      </c>
      <c r="BP51" s="16" t="str">
        <f t="shared" si="15"/>
        <v>drop table db_custscience_interns.col_40_db_venus_sku_hist_dim_null_value_count_table_stats ;</v>
      </c>
      <c r="BQ51" t="s">
        <v>9176</v>
      </c>
    </row>
    <row r="52" spans="1:69">
      <c r="A52" t="s">
        <v>8505</v>
      </c>
      <c r="B52" s="16" t="str">
        <f t="shared" si="0"/>
        <v>shrt_sz_desc        string                                  </v>
      </c>
      <c r="C52" s="20">
        <f t="shared" si="8"/>
        <v>14</v>
      </c>
      <c r="D52" s="20">
        <f t="shared" si="9"/>
        <v>16</v>
      </c>
      <c r="E52" s="20"/>
      <c r="G52" s="16" t="str">
        <f t="shared" si="16"/>
        <v>SHRT_SZ_DESC </v>
      </c>
      <c r="H52" s="16" t="str">
        <f t="shared" si="17"/>
        <v>    string                                  </v>
      </c>
      <c r="I52" s="246">
        <v>41</v>
      </c>
      <c r="J52" s="260">
        <f t="shared" si="3"/>
        <v>2425</v>
      </c>
      <c r="K52" s="260">
        <f t="shared" si="4"/>
        <v>1</v>
      </c>
      <c r="N52" s="169" t="s">
        <v>112</v>
      </c>
      <c r="O52" s="169" t="s">
        <v>112</v>
      </c>
      <c r="P52" s="169" t="s">
        <v>112</v>
      </c>
      <c r="R52" s="164"/>
      <c r="S52" s="164"/>
      <c r="T52" s="164"/>
      <c r="U52" s="164"/>
      <c r="V52" s="164"/>
      <c r="W52" s="164"/>
      <c r="X52" s="164"/>
      <c r="Y52" s="164"/>
      <c r="Z52" s="164"/>
      <c r="AA52" s="164"/>
      <c r="AB52" s="164"/>
      <c r="AC52" s="164"/>
      <c r="AD52" s="164"/>
      <c r="AE52" s="164"/>
      <c r="AF52" s="164"/>
      <c r="AG52" s="164"/>
      <c r="AH52" s="197" t="str">
        <f t="shared" si="10"/>
        <v>col_41</v>
      </c>
      <c r="AI52" s="196" t="str">
        <f t="shared" si="5"/>
        <v>create table db_custscience_interns.col_41_db_venus_sku_hist_dim_distinct_values_table_stats (col_id int, distinct_values bigint) Row format delimited Fields terminated by '\t' Lines terminated by '\n'  Stored as textfile ;</v>
      </c>
      <c r="AJ52" t="s">
        <v>9177</v>
      </c>
      <c r="AM52" s="16" t="str">
        <f t="shared" si="11"/>
        <v>insert into table db_custscience_interns.col_41_db_venus_sku_hist_dim_distinct_values_table_stats select '41' as col_id, count (distinct SHRT_SZ_DESC ) as distinct_values</v>
      </c>
      <c r="AN52" t="s">
        <v>9178</v>
      </c>
      <c r="AQ52" s="16" t="str">
        <f t="shared" si="6"/>
        <v>insert into table db_custscience_interns.SUMMARY_of_db_venus_sku_hist_dim_distinct_values_table_stats select col_id, distinct_values from db_custscience_interns.col_41_db_venus_sku_hist_dim_distinct_values_table_stats ;</v>
      </c>
      <c r="AR52" t="s">
        <v>9179</v>
      </c>
      <c r="AT52" s="212" t="s">
        <v>8509</v>
      </c>
      <c r="AU52" s="212">
        <v>46</v>
      </c>
      <c r="AV52" s="212">
        <v>12</v>
      </c>
      <c r="AX52" s="16" t="str">
        <f t="shared" si="7"/>
        <v>drop table db_custscience_interns.col_41_db_venus_sku_hist_dim_distinct_values_table_stats;</v>
      </c>
      <c r="AY52" t="s">
        <v>9180</v>
      </c>
      <c r="BA52" s="16" t="str">
        <f t="shared" si="12"/>
        <v>create table db_custscience_interns.col_41_db_venus_sku_hist_dim_null_value_count_table_stats (col_id int, null_value_count bigint) Row format delimited Fields terminated by '\t' Lines terminated by '\n'  Stored as textfile ;</v>
      </c>
      <c r="BB52" t="s">
        <v>9181</v>
      </c>
      <c r="BE52" s="16" t="str">
        <f t="shared" si="13"/>
        <v xml:space="preserve">insert into table db_custscience_interns.col_41_db_venus_sku_hist_dim_null_value_count_table_stats select '41' as col_id, count (sku_key) as null_value_count where SHRT_SZ_DESC  IS NULL </v>
      </c>
      <c r="BF52" t="s">
        <v>9182</v>
      </c>
      <c r="BI52" s="16" t="str">
        <f t="shared" si="14"/>
        <v>insert into table db_custscience_interns.SUMMARY_of_db_venus_sku_hist_dim_null_value_count_table_stats select col_id, null_value_count from db_custscience_interns.col_41_db_venus_sku_hist_dim_null_value_count_table_stats ;</v>
      </c>
      <c r="BJ52" t="s">
        <v>9183</v>
      </c>
      <c r="BL52" s="212" t="s">
        <v>8514</v>
      </c>
      <c r="BM52" s="212">
        <v>46</v>
      </c>
      <c r="BN52" s="212">
        <v>1</v>
      </c>
      <c r="BP52" s="16" t="str">
        <f t="shared" si="15"/>
        <v>drop table db_custscience_interns.col_41_db_venus_sku_hist_dim_null_value_count_table_stats ;</v>
      </c>
      <c r="BQ52" t="s">
        <v>9184</v>
      </c>
    </row>
    <row r="53" spans="1:69">
      <c r="A53" t="s">
        <v>9185</v>
      </c>
      <c r="B53" s="16" t="str">
        <f t="shared" si="0"/>
        <v>sku_orig_cst_amt    double                                  </v>
      </c>
      <c r="C53" s="20">
        <f t="shared" si="8"/>
        <v>18</v>
      </c>
      <c r="D53" s="20">
        <f t="shared" si="9"/>
        <v>20</v>
      </c>
      <c r="E53" s="20"/>
      <c r="G53" s="16" t="str">
        <f t="shared" si="16"/>
        <v>SKU_ORIG_CST_AMT </v>
      </c>
      <c r="H53" s="16" t="str">
        <f t="shared" si="17"/>
        <v>double                                  </v>
      </c>
      <c r="I53" s="246">
        <v>42</v>
      </c>
      <c r="J53" s="260">
        <f t="shared" si="3"/>
        <v>11711</v>
      </c>
      <c r="K53" s="260">
        <f t="shared" si="4"/>
        <v>1</v>
      </c>
      <c r="N53" s="169" t="s">
        <v>112</v>
      </c>
      <c r="O53" s="169" t="s">
        <v>112</v>
      </c>
      <c r="P53" s="169" t="s">
        <v>112</v>
      </c>
      <c r="R53" s="164"/>
      <c r="S53" s="164"/>
      <c r="T53" s="164"/>
      <c r="U53" s="164"/>
      <c r="V53" s="164"/>
      <c r="W53" s="164"/>
      <c r="X53" s="164"/>
      <c r="Y53" s="164"/>
      <c r="Z53" s="164"/>
      <c r="AA53" s="164"/>
      <c r="AB53" s="164"/>
      <c r="AC53" s="164"/>
      <c r="AD53" s="164"/>
      <c r="AE53" s="164"/>
      <c r="AF53" s="164"/>
      <c r="AG53" s="164"/>
      <c r="AH53" s="197" t="str">
        <f t="shared" si="10"/>
        <v>col_42</v>
      </c>
      <c r="AI53" s="196" t="str">
        <f t="shared" si="5"/>
        <v>create table db_custscience_interns.col_42_db_venus_sku_hist_dim_distinct_values_table_stats (col_id int, distinct_values bigint) Row format delimited Fields terminated by '\t' Lines terminated by '\n'  Stored as textfile ;</v>
      </c>
      <c r="AJ53" t="s">
        <v>9186</v>
      </c>
      <c r="AM53" s="16" t="str">
        <f t="shared" si="11"/>
        <v>insert into table db_custscience_interns.col_42_db_venus_sku_hist_dim_distinct_values_table_stats select '42' as col_id, count (distinct SKU_ORIG_CST_AMT ) as distinct_values</v>
      </c>
      <c r="AN53" t="s">
        <v>9187</v>
      </c>
      <c r="AQ53" s="16" t="str">
        <f t="shared" si="6"/>
        <v>insert into table db_custscience_interns.SUMMARY_of_db_venus_sku_hist_dim_distinct_values_table_stats select col_id, distinct_values from db_custscience_interns.col_42_db_venus_sku_hist_dim_distinct_values_table_stats ;</v>
      </c>
      <c r="AR53" t="s">
        <v>9188</v>
      </c>
      <c r="AT53" s="212" t="s">
        <v>9189</v>
      </c>
      <c r="AU53" s="212">
        <v>47</v>
      </c>
      <c r="AV53" s="212">
        <v>405</v>
      </c>
      <c r="AX53" s="16" t="str">
        <f t="shared" si="7"/>
        <v>drop table db_custscience_interns.col_42_db_venus_sku_hist_dim_distinct_values_table_stats;</v>
      </c>
      <c r="AY53" t="s">
        <v>9190</v>
      </c>
      <c r="BA53" s="16" t="str">
        <f t="shared" si="12"/>
        <v>create table db_custscience_interns.col_42_db_venus_sku_hist_dim_null_value_count_table_stats (col_id int, null_value_count bigint) Row format delimited Fields terminated by '\t' Lines terminated by '\n'  Stored as textfile ;</v>
      </c>
      <c r="BB53" t="s">
        <v>9191</v>
      </c>
      <c r="BE53" s="16" t="str">
        <f t="shared" si="13"/>
        <v xml:space="preserve">insert into table db_custscience_interns.col_42_db_venus_sku_hist_dim_null_value_count_table_stats select '42' as col_id, count (sku_key) as null_value_count where SKU_ORIG_CST_AMT  IS NULL </v>
      </c>
      <c r="BF53" t="s">
        <v>9192</v>
      </c>
      <c r="BI53" s="16" t="str">
        <f t="shared" si="14"/>
        <v>insert into table db_custscience_interns.SUMMARY_of_db_venus_sku_hist_dim_null_value_count_table_stats select col_id, null_value_count from db_custscience_interns.col_42_db_venus_sku_hist_dim_null_value_count_table_stats ;</v>
      </c>
      <c r="BJ53" t="s">
        <v>9193</v>
      </c>
      <c r="BL53" s="212" t="s">
        <v>7021</v>
      </c>
      <c r="BM53" s="212">
        <v>47</v>
      </c>
      <c r="BN53" s="212">
        <v>0</v>
      </c>
      <c r="BP53" s="16" t="str">
        <f t="shared" si="15"/>
        <v>drop table db_custscience_interns.col_42_db_venus_sku_hist_dim_null_value_count_table_stats ;</v>
      </c>
      <c r="BQ53" t="s">
        <v>9194</v>
      </c>
    </row>
    <row r="54" spans="1:69">
      <c r="A54" t="s">
        <v>9195</v>
      </c>
      <c r="B54" s="16" t="str">
        <f t="shared" si="0"/>
        <v>sku_orig_rtl_amt    double                                  </v>
      </c>
      <c r="C54" s="20">
        <f t="shared" si="8"/>
        <v>18</v>
      </c>
      <c r="D54" s="20">
        <f t="shared" si="9"/>
        <v>20</v>
      </c>
      <c r="E54" s="20"/>
      <c r="G54" s="16" t="str">
        <f t="shared" si="16"/>
        <v>SKU_ORIG_RTL_AMT </v>
      </c>
      <c r="H54" s="16" t="str">
        <f t="shared" si="17"/>
        <v>double                                  </v>
      </c>
      <c r="I54" s="246">
        <v>43</v>
      </c>
      <c r="J54" s="260">
        <f t="shared" si="3"/>
        <v>1461</v>
      </c>
      <c r="K54" s="260">
        <f t="shared" si="4"/>
        <v>1</v>
      </c>
      <c r="N54" s="169" t="s">
        <v>112</v>
      </c>
      <c r="O54" s="169" t="s">
        <v>112</v>
      </c>
      <c r="P54" s="169" t="s">
        <v>112</v>
      </c>
      <c r="R54" s="164"/>
      <c r="S54" s="164"/>
      <c r="T54" s="164"/>
      <c r="U54" s="164"/>
      <c r="V54" s="164"/>
      <c r="W54" s="164"/>
      <c r="X54" s="164"/>
      <c r="Y54" s="164"/>
      <c r="Z54" s="164"/>
      <c r="AA54" s="164"/>
      <c r="AB54" s="164"/>
      <c r="AC54" s="164"/>
      <c r="AD54" s="164"/>
      <c r="AE54" s="164"/>
      <c r="AF54" s="164"/>
      <c r="AG54" s="164"/>
      <c r="AH54" s="197" t="str">
        <f t="shared" si="10"/>
        <v>col_43</v>
      </c>
      <c r="AI54" s="196" t="str">
        <f t="shared" si="5"/>
        <v>create table db_custscience_interns.col_43_db_venus_sku_hist_dim_distinct_values_table_stats (col_id int, distinct_values bigint) Row format delimited Fields terminated by '\t' Lines terminated by '\n'  Stored as textfile ;</v>
      </c>
      <c r="AJ54" t="s">
        <v>9196</v>
      </c>
      <c r="AM54" s="16" t="str">
        <f t="shared" si="11"/>
        <v>insert into table db_custscience_interns.col_43_db_venus_sku_hist_dim_distinct_values_table_stats select '43' as col_id, count (distinct SKU_ORIG_RTL_AMT ) as distinct_values</v>
      </c>
      <c r="AN54" t="s">
        <v>9197</v>
      </c>
      <c r="AQ54" s="16" t="str">
        <f t="shared" si="6"/>
        <v>insert into table db_custscience_interns.SUMMARY_of_db_venus_sku_hist_dim_distinct_values_table_stats select col_id, distinct_values from db_custscience_interns.col_43_db_venus_sku_hist_dim_distinct_values_table_stats ;</v>
      </c>
      <c r="AR54" t="s">
        <v>9198</v>
      </c>
      <c r="AT54" s="212" t="s">
        <v>9199</v>
      </c>
      <c r="AU54" s="212">
        <v>48</v>
      </c>
      <c r="AV54" s="212">
        <v>12</v>
      </c>
      <c r="AX54" s="16" t="str">
        <f t="shared" si="7"/>
        <v>drop table db_custscience_interns.col_43_db_venus_sku_hist_dim_distinct_values_table_stats;</v>
      </c>
      <c r="AY54" t="s">
        <v>9200</v>
      </c>
      <c r="BA54" s="16" t="str">
        <f t="shared" si="12"/>
        <v>create table db_custscience_interns.col_43_db_venus_sku_hist_dim_null_value_count_table_stats (col_id int, null_value_count bigint) Row format delimited Fields terminated by '\t' Lines terminated by '\n'  Stored as textfile ;</v>
      </c>
      <c r="BB54" t="s">
        <v>9201</v>
      </c>
      <c r="BE54" s="16" t="str">
        <f t="shared" si="13"/>
        <v xml:space="preserve">insert into table db_custscience_interns.col_43_db_venus_sku_hist_dim_null_value_count_table_stats select '43' as col_id, count (sku_key) as null_value_count where SKU_ORIG_RTL_AMT  IS NULL </v>
      </c>
      <c r="BF54" t="s">
        <v>9202</v>
      </c>
      <c r="BI54" s="16" t="str">
        <f t="shared" si="14"/>
        <v>insert into table db_custscience_interns.SUMMARY_of_db_venus_sku_hist_dim_null_value_count_table_stats select col_id, null_value_count from db_custscience_interns.col_43_db_venus_sku_hist_dim_null_value_count_table_stats ;</v>
      </c>
      <c r="BJ54" t="s">
        <v>9203</v>
      </c>
      <c r="BL54" s="212" t="s">
        <v>5022</v>
      </c>
      <c r="BM54" s="212">
        <v>48</v>
      </c>
      <c r="BN54" s="212">
        <v>1</v>
      </c>
      <c r="BP54" s="16" t="str">
        <f t="shared" si="15"/>
        <v>drop table db_custscience_interns.col_43_db_venus_sku_hist_dim_null_value_count_table_stats ;</v>
      </c>
      <c r="BQ54" t="s">
        <v>9204</v>
      </c>
    </row>
    <row r="55" spans="1:69">
      <c r="A55" t="s">
        <v>8536</v>
      </c>
      <c r="B55" s="16" t="str">
        <f t="shared" si="0"/>
        <v>sz_catg_nm          string                                  </v>
      </c>
      <c r="C55" s="20">
        <f t="shared" si="8"/>
        <v>12</v>
      </c>
      <c r="D55" s="20">
        <f t="shared" si="9"/>
        <v>14</v>
      </c>
      <c r="E55" s="20"/>
      <c r="G55" s="16" t="str">
        <f t="shared" si="16"/>
        <v>SZ_CATG_NM </v>
      </c>
      <c r="H55" s="16" t="str">
        <f t="shared" si="17"/>
        <v>      string                                  </v>
      </c>
      <c r="I55" s="246">
        <v>44</v>
      </c>
      <c r="J55" s="260">
        <f t="shared" si="3"/>
        <v>13</v>
      </c>
      <c r="K55" s="260">
        <f t="shared" si="4"/>
        <v>1</v>
      </c>
      <c r="N55" s="169" t="s">
        <v>112</v>
      </c>
      <c r="O55" s="169" t="s">
        <v>112</v>
      </c>
      <c r="P55" s="169" t="s">
        <v>112</v>
      </c>
      <c r="R55" s="164"/>
      <c r="S55" s="164"/>
      <c r="T55" s="164"/>
      <c r="U55" s="164"/>
      <c r="V55" s="164"/>
      <c r="W55" s="164"/>
      <c r="X55" s="164"/>
      <c r="Y55" s="164"/>
      <c r="Z55" s="164"/>
      <c r="AA55" s="164"/>
      <c r="AB55" s="164"/>
      <c r="AC55" s="164"/>
      <c r="AD55" s="164"/>
      <c r="AE55" s="164"/>
      <c r="AF55" s="164"/>
      <c r="AG55" s="164"/>
      <c r="AH55" s="197" t="str">
        <f t="shared" si="10"/>
        <v>col_44</v>
      </c>
      <c r="AI55" s="196" t="str">
        <f t="shared" si="5"/>
        <v>create table db_custscience_interns.col_44_db_venus_sku_hist_dim_distinct_values_table_stats (col_id int, distinct_values bigint) Row format delimited Fields terminated by '\t' Lines terminated by '\n'  Stored as textfile ;</v>
      </c>
      <c r="AJ55" t="s">
        <v>9205</v>
      </c>
      <c r="AM55" s="16" t="str">
        <f t="shared" si="11"/>
        <v>insert into table db_custscience_interns.col_44_db_venus_sku_hist_dim_distinct_values_table_stats select '44' as col_id, count (distinct SZ_CATG_NM ) as distinct_values</v>
      </c>
      <c r="AN55" t="s">
        <v>9206</v>
      </c>
      <c r="AQ55" s="16" t="str">
        <f t="shared" si="6"/>
        <v>insert into table db_custscience_interns.SUMMARY_of_db_venus_sku_hist_dim_distinct_values_table_stats select col_id, distinct_values from db_custscience_interns.col_44_db_venus_sku_hist_dim_distinct_values_table_stats ;</v>
      </c>
      <c r="AR55" t="s">
        <v>9207</v>
      </c>
      <c r="AT55" s="212" t="s">
        <v>8540</v>
      </c>
      <c r="AU55" s="212">
        <v>49</v>
      </c>
      <c r="AV55" s="212">
        <v>42</v>
      </c>
      <c r="AX55" s="16" t="str">
        <f t="shared" si="7"/>
        <v>drop table db_custscience_interns.col_44_db_venus_sku_hist_dim_distinct_values_table_stats;</v>
      </c>
      <c r="AY55" t="s">
        <v>9208</v>
      </c>
      <c r="BA55" s="16" t="str">
        <f t="shared" si="12"/>
        <v>create table db_custscience_interns.col_44_db_venus_sku_hist_dim_null_value_count_table_stats (col_id int, null_value_count bigint) Row format delimited Fields terminated by '\t' Lines terminated by '\n'  Stored as textfile ;</v>
      </c>
      <c r="BB55" t="s">
        <v>9209</v>
      </c>
      <c r="BE55" s="16" t="str">
        <f t="shared" si="13"/>
        <v xml:space="preserve">insert into table db_custscience_interns.col_44_db_venus_sku_hist_dim_null_value_count_table_stats select '44' as col_id, count (sku_key) as null_value_count where SZ_CATG_NM  IS NULL </v>
      </c>
      <c r="BF55" t="s">
        <v>9210</v>
      </c>
      <c r="BI55" s="16" t="str">
        <f t="shared" si="14"/>
        <v>insert into table db_custscience_interns.SUMMARY_of_db_venus_sku_hist_dim_null_value_count_table_stats select col_id, null_value_count from db_custscience_interns.col_44_db_venus_sku_hist_dim_null_value_count_table_stats ;</v>
      </c>
      <c r="BJ55" t="s">
        <v>9211</v>
      </c>
      <c r="BL55" s="212" t="s">
        <v>7038</v>
      </c>
      <c r="BM55" s="212">
        <v>49</v>
      </c>
      <c r="BN55" s="212">
        <v>1</v>
      </c>
      <c r="BP55" s="16" t="str">
        <f t="shared" si="15"/>
        <v>drop table db_custscience_interns.col_44_db_venus_sku_hist_dim_null_value_count_table_stats ;</v>
      </c>
      <c r="BQ55" t="s">
        <v>9212</v>
      </c>
    </row>
    <row r="56" spans="1:69">
      <c r="A56" t="s">
        <v>8546</v>
      </c>
      <c r="B56" s="16" t="str">
        <f t="shared" si="0"/>
        <v>sz_cd               string                                  </v>
      </c>
      <c r="C56" s="20">
        <f t="shared" si="8"/>
        <v>6</v>
      </c>
      <c r="D56" s="20">
        <f t="shared" si="9"/>
        <v>8</v>
      </c>
      <c r="E56" s="20"/>
      <c r="G56" s="16" t="str">
        <f t="shared" si="16"/>
        <v>SZ_CD</v>
      </c>
      <c r="H56" s="16" t="str">
        <f t="shared" si="17"/>
        <v>            string                                  </v>
      </c>
      <c r="I56" s="246">
        <v>45</v>
      </c>
      <c r="J56" s="260">
        <f t="shared" si="3"/>
        <v>957</v>
      </c>
      <c r="K56" s="260">
        <f t="shared" si="4"/>
        <v>1</v>
      </c>
      <c r="N56" s="169" t="s">
        <v>112</v>
      </c>
      <c r="O56" s="169" t="s">
        <v>112</v>
      </c>
      <c r="P56" s="169" t="s">
        <v>112</v>
      </c>
      <c r="R56" s="164"/>
      <c r="S56" s="164"/>
      <c r="T56" s="164"/>
      <c r="U56" s="164"/>
      <c r="V56" s="164"/>
      <c r="W56" s="164"/>
      <c r="X56" s="164"/>
      <c r="Y56" s="164"/>
      <c r="Z56" s="164"/>
      <c r="AA56" s="164"/>
      <c r="AB56" s="164"/>
      <c r="AC56" s="164"/>
      <c r="AD56" s="164"/>
      <c r="AE56" s="164"/>
      <c r="AF56" s="164"/>
      <c r="AG56" s="164"/>
      <c r="AH56" s="197" t="str">
        <f t="shared" si="10"/>
        <v>col_45</v>
      </c>
      <c r="AI56" s="196" t="str">
        <f t="shared" si="5"/>
        <v>create table db_custscience_interns.col_45_db_venus_sku_hist_dim_distinct_values_table_stats (col_id int, distinct_values bigint) Row format delimited Fields terminated by '\t' Lines terminated by '\n'  Stored as textfile ;</v>
      </c>
      <c r="AJ56" t="s">
        <v>9213</v>
      </c>
      <c r="AM56" s="16" t="str">
        <f t="shared" si="11"/>
        <v>insert into table db_custscience_interns.col_45_db_venus_sku_hist_dim_distinct_values_table_stats select '45' as col_id, count (distinct SZ_CD) as distinct_values</v>
      </c>
      <c r="AN56" t="s">
        <v>9214</v>
      </c>
      <c r="AQ56" s="16" t="str">
        <f t="shared" si="6"/>
        <v>insert into table db_custscience_interns.SUMMARY_of_db_venus_sku_hist_dim_distinct_values_table_stats select col_id, distinct_values from db_custscience_interns.col_45_db_venus_sku_hist_dim_distinct_values_table_stats ;</v>
      </c>
      <c r="AR56" t="s">
        <v>9215</v>
      </c>
      <c r="AT56" s="212" t="s">
        <v>9216</v>
      </c>
      <c r="AU56" s="212">
        <v>50</v>
      </c>
      <c r="AV56" s="212">
        <v>8036767</v>
      </c>
      <c r="AX56" s="16" t="str">
        <f t="shared" si="7"/>
        <v>drop table db_custscience_interns.col_45_db_venus_sku_hist_dim_distinct_values_table_stats;</v>
      </c>
      <c r="AY56" t="s">
        <v>9217</v>
      </c>
      <c r="BA56" s="16" t="str">
        <f t="shared" si="12"/>
        <v>create table db_custscience_interns.col_45_db_venus_sku_hist_dim_null_value_count_table_stats (col_id int, null_value_count bigint) Row format delimited Fields terminated by '\t' Lines terminated by '\n'  Stored as textfile ;</v>
      </c>
      <c r="BB56" t="s">
        <v>9218</v>
      </c>
      <c r="BE56" s="16" t="str">
        <f t="shared" si="13"/>
        <v xml:space="preserve">insert into table db_custscience_interns.col_45_db_venus_sku_hist_dim_null_value_count_table_stats select '45' as col_id, count (sku_key) as null_value_count where SZ_CD IS NULL </v>
      </c>
      <c r="BF56" t="s">
        <v>9219</v>
      </c>
      <c r="BI56" s="16" t="str">
        <f t="shared" si="14"/>
        <v>insert into table db_custscience_interns.SUMMARY_of_db_venus_sku_hist_dim_null_value_count_table_stats select col_id, null_value_count from db_custscience_interns.col_45_db_venus_sku_hist_dim_null_value_count_table_stats ;</v>
      </c>
      <c r="BJ56" t="s">
        <v>9220</v>
      </c>
      <c r="BL56" s="212" t="s">
        <v>7048</v>
      </c>
      <c r="BM56" s="212">
        <v>50</v>
      </c>
      <c r="BN56" s="212">
        <v>1</v>
      </c>
      <c r="BP56" s="16" t="str">
        <f t="shared" si="15"/>
        <v>drop table db_custscience_interns.col_45_db_venus_sku_hist_dim_null_value_count_table_stats ;</v>
      </c>
      <c r="BQ56" t="s">
        <v>9221</v>
      </c>
    </row>
    <row r="57" spans="1:69">
      <c r="A57" t="s">
        <v>8556</v>
      </c>
      <c r="B57" s="16" t="str">
        <f t="shared" si="0"/>
        <v>sz_div_nm           string                                  </v>
      </c>
      <c r="C57" s="20">
        <f t="shared" si="8"/>
        <v>10</v>
      </c>
      <c r="D57" s="20">
        <f t="shared" si="9"/>
        <v>12</v>
      </c>
      <c r="E57" s="20"/>
      <c r="G57" s="16" t="str">
        <f t="shared" si="16"/>
        <v>SZ_DIV_NM</v>
      </c>
      <c r="H57" s="16" t="str">
        <f t="shared" si="17"/>
        <v>        string                                  </v>
      </c>
      <c r="I57" s="246">
        <v>46</v>
      </c>
      <c r="J57" s="260">
        <f t="shared" si="3"/>
        <v>12</v>
      </c>
      <c r="K57" s="260">
        <f t="shared" si="4"/>
        <v>1</v>
      </c>
      <c r="N57" s="169" t="s">
        <v>112</v>
      </c>
      <c r="O57" s="169" t="s">
        <v>112</v>
      </c>
      <c r="P57" s="169" t="s">
        <v>112</v>
      </c>
      <c r="R57" s="164"/>
      <c r="S57" s="164"/>
      <c r="T57" s="164"/>
      <c r="U57" s="164"/>
      <c r="V57" s="164"/>
      <c r="W57" s="164"/>
      <c r="X57" s="164"/>
      <c r="Y57" s="164"/>
      <c r="Z57" s="164"/>
      <c r="AA57" s="164"/>
      <c r="AB57" s="164"/>
      <c r="AC57" s="164"/>
      <c r="AD57" s="164"/>
      <c r="AE57" s="164"/>
      <c r="AF57" s="164"/>
      <c r="AG57" s="164"/>
      <c r="AH57" s="197" t="str">
        <f t="shared" si="10"/>
        <v>col_46</v>
      </c>
      <c r="AI57" s="196" t="str">
        <f t="shared" si="5"/>
        <v>create table db_custscience_interns.col_46_db_venus_sku_hist_dim_distinct_values_table_stats (col_id int, distinct_values bigint) Row format delimited Fields terminated by '\t' Lines terminated by '\n'  Stored as textfile ;</v>
      </c>
      <c r="AJ57" t="s">
        <v>9222</v>
      </c>
      <c r="AM57" s="16" t="str">
        <f t="shared" si="11"/>
        <v>insert into table db_custscience_interns.col_46_db_venus_sku_hist_dim_distinct_values_table_stats select '46' as col_id, count (distinct SZ_DIV_NM) as distinct_values</v>
      </c>
      <c r="AN57" t="s">
        <v>9223</v>
      </c>
      <c r="AQ57" s="16" t="str">
        <f t="shared" si="6"/>
        <v>insert into table db_custscience_interns.SUMMARY_of_db_venus_sku_hist_dim_distinct_values_table_stats select col_id, distinct_values from db_custscience_interns.col_46_db_venus_sku_hist_dim_distinct_values_table_stats ;</v>
      </c>
      <c r="AR57" t="s">
        <v>9224</v>
      </c>
      <c r="AT57" s="212" t="s">
        <v>8560</v>
      </c>
      <c r="AU57" s="212">
        <v>6</v>
      </c>
      <c r="AV57" s="212">
        <v>3</v>
      </c>
      <c r="AX57" s="16" t="str">
        <f t="shared" si="7"/>
        <v>drop table db_custscience_interns.col_46_db_venus_sku_hist_dim_distinct_values_table_stats;</v>
      </c>
      <c r="AY57" t="s">
        <v>9225</v>
      </c>
      <c r="BA57" s="16" t="str">
        <f t="shared" si="12"/>
        <v>create table db_custscience_interns.col_46_db_venus_sku_hist_dim_null_value_count_table_stats (col_id int, null_value_count bigint) Row format delimited Fields terminated by '\t' Lines terminated by '\n'  Stored as textfile ;</v>
      </c>
      <c r="BB57" t="s">
        <v>9226</v>
      </c>
      <c r="BE57" s="16" t="str">
        <f t="shared" si="13"/>
        <v xml:space="preserve">insert into table db_custscience_interns.col_46_db_venus_sku_hist_dim_null_value_count_table_stats select '46' as col_id, count (sku_key) as null_value_count where SZ_DIV_NM IS NULL </v>
      </c>
      <c r="BF57" t="s">
        <v>9227</v>
      </c>
      <c r="BI57" s="16" t="str">
        <f t="shared" si="14"/>
        <v>insert into table db_custscience_interns.SUMMARY_of_db_venus_sku_hist_dim_null_value_count_table_stats select col_id, null_value_count from db_custscience_interns.col_46_db_venus_sku_hist_dim_null_value_count_table_stats ;</v>
      </c>
      <c r="BJ57" t="s">
        <v>9228</v>
      </c>
      <c r="BL57" s="212" t="s">
        <v>5730</v>
      </c>
      <c r="BM57" s="212">
        <v>6</v>
      </c>
      <c r="BN57" s="212">
        <v>1</v>
      </c>
      <c r="BP57" s="16" t="str">
        <f t="shared" si="15"/>
        <v>drop table db_custscience_interns.col_46_db_venus_sku_hist_dim_null_value_count_table_stats ;</v>
      </c>
      <c r="BQ57" t="s">
        <v>9229</v>
      </c>
    </row>
    <row r="58" spans="1:69">
      <c r="A58" t="s">
        <v>8566</v>
      </c>
      <c r="B58" s="16" t="str">
        <f t="shared" si="0"/>
        <v>sz_mdl_nm           string                                  </v>
      </c>
      <c r="C58" s="20">
        <f t="shared" si="8"/>
        <v>10</v>
      </c>
      <c r="D58" s="20">
        <f t="shared" si="9"/>
        <v>12</v>
      </c>
      <c r="E58" s="20"/>
      <c r="G58" s="16" t="str">
        <f t="shared" si="16"/>
        <v>SZ_MDL_NM</v>
      </c>
      <c r="H58" s="16" t="str">
        <f t="shared" si="17"/>
        <v>        string                                  </v>
      </c>
      <c r="I58" s="246">
        <v>47</v>
      </c>
      <c r="J58" s="260">
        <f t="shared" si="3"/>
        <v>405</v>
      </c>
      <c r="K58" s="260">
        <f t="shared" si="4"/>
        <v>0</v>
      </c>
      <c r="N58" s="169" t="s">
        <v>112</v>
      </c>
      <c r="O58" s="169" t="s">
        <v>112</v>
      </c>
      <c r="P58" s="169" t="s">
        <v>112</v>
      </c>
      <c r="R58" s="164"/>
      <c r="S58" s="164"/>
      <c r="T58" s="164"/>
      <c r="U58" s="164"/>
      <c r="V58" s="164"/>
      <c r="W58" s="164"/>
      <c r="X58" s="164"/>
      <c r="Y58" s="164"/>
      <c r="Z58" s="164"/>
      <c r="AA58" s="164"/>
      <c r="AB58" s="164"/>
      <c r="AC58" s="164"/>
      <c r="AD58" s="164"/>
      <c r="AE58" s="164"/>
      <c r="AF58" s="164"/>
      <c r="AG58" s="164"/>
      <c r="AH58" s="197" t="str">
        <f t="shared" si="10"/>
        <v>col_47</v>
      </c>
      <c r="AI58" s="196" t="str">
        <f t="shared" si="5"/>
        <v>create table db_custscience_interns.col_47_db_venus_sku_hist_dim_distinct_values_table_stats (col_id int, distinct_values bigint) Row format delimited Fields terminated by '\t' Lines terminated by '\n'  Stored as textfile ;</v>
      </c>
      <c r="AJ58" t="s">
        <v>9230</v>
      </c>
      <c r="AM58" s="16" t="str">
        <f t="shared" si="11"/>
        <v>insert into table db_custscience_interns.col_47_db_venus_sku_hist_dim_distinct_values_table_stats select '47' as col_id, count (distinct SZ_MDL_NM) as distinct_values</v>
      </c>
      <c r="AN58" t="s">
        <v>9231</v>
      </c>
      <c r="AQ58" s="16" t="str">
        <f t="shared" si="6"/>
        <v>insert into table db_custscience_interns.SUMMARY_of_db_venus_sku_hist_dim_distinct_values_table_stats select col_id, distinct_values from db_custscience_interns.col_47_db_venus_sku_hist_dim_distinct_values_table_stats ;</v>
      </c>
      <c r="AR58" t="s">
        <v>9232</v>
      </c>
      <c r="AT58" s="212" t="s">
        <v>9233</v>
      </c>
      <c r="AU58" s="212">
        <v>51</v>
      </c>
      <c r="AV58" s="212">
        <v>70028</v>
      </c>
      <c r="AX58" s="16" t="str">
        <f t="shared" si="7"/>
        <v>drop table db_custscience_interns.col_47_db_venus_sku_hist_dim_distinct_values_table_stats;</v>
      </c>
      <c r="AY58" t="s">
        <v>9234</v>
      </c>
      <c r="BA58" s="16" t="str">
        <f t="shared" si="12"/>
        <v>create table db_custscience_interns.col_47_db_venus_sku_hist_dim_null_value_count_table_stats (col_id int, null_value_count bigint) Row format delimited Fields terminated by '\t' Lines terminated by '\n'  Stored as textfile ;</v>
      </c>
      <c r="BB58" t="s">
        <v>9235</v>
      </c>
      <c r="BE58" s="16" t="str">
        <f t="shared" si="13"/>
        <v xml:space="preserve">insert into table db_custscience_interns.col_47_db_venus_sku_hist_dim_null_value_count_table_stats select '47' as col_id, count (sku_key) as null_value_count where SZ_MDL_NM IS NULL </v>
      </c>
      <c r="BF58" t="s">
        <v>9236</v>
      </c>
      <c r="BI58" s="16" t="str">
        <f t="shared" si="14"/>
        <v>insert into table db_custscience_interns.SUMMARY_of_db_venus_sku_hist_dim_null_value_count_table_stats select col_id, null_value_count from db_custscience_interns.col_47_db_venus_sku_hist_dim_null_value_count_table_stats ;</v>
      </c>
      <c r="BJ58" t="s">
        <v>9237</v>
      </c>
      <c r="BL58" s="212" t="s">
        <v>8575</v>
      </c>
      <c r="BM58" s="212">
        <v>51</v>
      </c>
      <c r="BN58" s="212">
        <v>1</v>
      </c>
      <c r="BP58" s="16" t="str">
        <f t="shared" si="15"/>
        <v>drop table db_custscience_interns.col_47_db_venus_sku_hist_dim_null_value_count_table_stats ;</v>
      </c>
      <c r="BQ58" t="s">
        <v>9238</v>
      </c>
    </row>
    <row r="59" spans="1:69">
      <c r="A59" t="s">
        <v>8577</v>
      </c>
      <c r="B59" s="16" t="str">
        <f t="shared" si="0"/>
        <v>sz_var_desc         string                                  </v>
      </c>
      <c r="C59" s="20">
        <f t="shared" si="8"/>
        <v>12</v>
      </c>
      <c r="D59" s="20">
        <f t="shared" si="9"/>
        <v>14</v>
      </c>
      <c r="E59" s="20"/>
      <c r="G59" s="16" t="str">
        <f t="shared" si="16"/>
        <v>SZ_VAR_DESC</v>
      </c>
      <c r="H59" s="16" t="str">
        <f t="shared" si="17"/>
        <v>      string                                  </v>
      </c>
      <c r="I59" s="246">
        <v>48</v>
      </c>
      <c r="J59" s="260">
        <f t="shared" si="3"/>
        <v>12</v>
      </c>
      <c r="K59" s="260">
        <f t="shared" si="4"/>
        <v>1</v>
      </c>
      <c r="N59" s="169" t="s">
        <v>112</v>
      </c>
      <c r="O59" s="169" t="s">
        <v>112</v>
      </c>
      <c r="P59" s="169" t="s">
        <v>112</v>
      </c>
      <c r="R59" s="164"/>
      <c r="S59" s="164"/>
      <c r="T59" s="164"/>
      <c r="U59" s="164"/>
      <c r="V59" s="164"/>
      <c r="W59" s="164"/>
      <c r="X59" s="164"/>
      <c r="Y59" s="164"/>
      <c r="Z59" s="164"/>
      <c r="AA59" s="164"/>
      <c r="AB59" s="164"/>
      <c r="AC59" s="164"/>
      <c r="AD59" s="164"/>
      <c r="AE59" s="164"/>
      <c r="AF59" s="164"/>
      <c r="AG59" s="164"/>
      <c r="AH59" s="197" t="str">
        <f t="shared" si="10"/>
        <v>col_48</v>
      </c>
      <c r="AI59" s="196" t="str">
        <f t="shared" si="5"/>
        <v>create table db_custscience_interns.col_48_db_venus_sku_hist_dim_distinct_values_table_stats (col_id int, distinct_values bigint) Row format delimited Fields terminated by '\t' Lines terminated by '\n'  Stored as textfile ;</v>
      </c>
      <c r="AJ59" t="s">
        <v>9239</v>
      </c>
      <c r="AM59" s="16" t="str">
        <f t="shared" si="11"/>
        <v>insert into table db_custscience_interns.col_48_db_venus_sku_hist_dim_distinct_values_table_stats select '48' as col_id, count (distinct SZ_VAR_DESC) as distinct_values</v>
      </c>
      <c r="AN59" t="s">
        <v>9240</v>
      </c>
      <c r="AQ59" s="16" t="str">
        <f t="shared" si="6"/>
        <v>insert into table db_custscience_interns.SUMMARY_of_db_venus_sku_hist_dim_distinct_values_table_stats select col_id, distinct_values from db_custscience_interns.col_48_db_venus_sku_hist_dim_distinct_values_table_stats ;</v>
      </c>
      <c r="AR59" t="s">
        <v>9241</v>
      </c>
      <c r="AT59" s="212" t="s">
        <v>9242</v>
      </c>
      <c r="AU59" s="212">
        <v>52</v>
      </c>
      <c r="AV59" s="212">
        <v>311961</v>
      </c>
      <c r="AX59" s="16" t="str">
        <f t="shared" si="7"/>
        <v>drop table db_custscience_interns.col_48_db_venus_sku_hist_dim_distinct_values_table_stats;</v>
      </c>
      <c r="AY59" t="s">
        <v>9243</v>
      </c>
      <c r="BA59" s="16" t="str">
        <f t="shared" si="12"/>
        <v>create table db_custscience_interns.col_48_db_venus_sku_hist_dim_null_value_count_table_stats (col_id int, null_value_count bigint) Row format delimited Fields terminated by '\t' Lines terminated by '\n'  Stored as textfile ;</v>
      </c>
      <c r="BB59" t="s">
        <v>9244</v>
      </c>
      <c r="BE59" s="16" t="str">
        <f t="shared" si="13"/>
        <v xml:space="preserve">insert into table db_custscience_interns.col_48_db_venus_sku_hist_dim_null_value_count_table_stats select '48' as col_id, count (sku_key) as null_value_count where SZ_VAR_DESC IS NULL </v>
      </c>
      <c r="BF59" t="s">
        <v>9245</v>
      </c>
      <c r="BI59" s="16" t="str">
        <f t="shared" si="14"/>
        <v>insert into table db_custscience_interns.SUMMARY_of_db_venus_sku_hist_dim_null_value_count_table_stats select col_id, null_value_count from db_custscience_interns.col_48_db_venus_sku_hist_dim_null_value_count_table_stats ;</v>
      </c>
      <c r="BJ59" t="s">
        <v>9246</v>
      </c>
      <c r="BL59" s="212" t="s">
        <v>5077</v>
      </c>
      <c r="BM59" s="212">
        <v>52</v>
      </c>
      <c r="BN59" s="212">
        <v>1</v>
      </c>
      <c r="BP59" s="16" t="str">
        <f t="shared" si="15"/>
        <v>drop table db_custscience_interns.col_48_db_venus_sku_hist_dim_null_value_count_table_stats ;</v>
      </c>
      <c r="BQ59" t="s">
        <v>9247</v>
      </c>
    </row>
    <row r="60" spans="1:69">
      <c r="A60" t="s">
        <v>8587</v>
      </c>
      <c r="B60" s="16" t="str">
        <f t="shared" si="0"/>
        <v>tax_cd              string                                  </v>
      </c>
      <c r="C60" s="20">
        <f t="shared" si="8"/>
        <v>8</v>
      </c>
      <c r="D60" s="20">
        <f t="shared" si="9"/>
        <v>10</v>
      </c>
      <c r="E60" s="20"/>
      <c r="G60" s="16" t="str">
        <f t="shared" si="16"/>
        <v>TAX_CD </v>
      </c>
      <c r="H60" s="16" t="str">
        <f t="shared" si="17"/>
        <v>          string                                  </v>
      </c>
      <c r="I60" s="246">
        <v>49</v>
      </c>
      <c r="J60" s="260">
        <f t="shared" si="3"/>
        <v>42</v>
      </c>
      <c r="K60" s="260">
        <f t="shared" si="4"/>
        <v>1</v>
      </c>
      <c r="N60" s="169" t="s">
        <v>112</v>
      </c>
      <c r="O60" s="169" t="s">
        <v>112</v>
      </c>
      <c r="P60" s="169" t="s">
        <v>112</v>
      </c>
      <c r="R60" s="164"/>
      <c r="S60" s="164"/>
      <c r="T60" s="164"/>
      <c r="U60" s="164"/>
      <c r="V60" s="164"/>
      <c r="W60" s="164"/>
      <c r="X60" s="164"/>
      <c r="Y60" s="164"/>
      <c r="Z60" s="164"/>
      <c r="AA60" s="164"/>
      <c r="AB60" s="164"/>
      <c r="AC60" s="164"/>
      <c r="AD60" s="164"/>
      <c r="AE60" s="164"/>
      <c r="AF60" s="164"/>
      <c r="AG60" s="164"/>
      <c r="AH60" s="197" t="str">
        <f t="shared" si="10"/>
        <v>col_49</v>
      </c>
      <c r="AI60" s="196" t="str">
        <f t="shared" si="5"/>
        <v>create table db_custscience_interns.col_49_db_venus_sku_hist_dim_distinct_values_table_stats (col_id int, distinct_values bigint) Row format delimited Fields terminated by '\t' Lines terminated by '\n'  Stored as textfile ;</v>
      </c>
      <c r="AJ60" t="s">
        <v>9248</v>
      </c>
      <c r="AM60" s="16" t="str">
        <f t="shared" si="11"/>
        <v>insert into table db_custscience_interns.col_49_db_venus_sku_hist_dim_distinct_values_table_stats select '49' as col_id, count (distinct TAX_CD ) as distinct_values</v>
      </c>
      <c r="AN60" t="s">
        <v>9249</v>
      </c>
      <c r="AQ60" s="16" t="str">
        <f t="shared" si="6"/>
        <v>insert into table db_custscience_interns.SUMMARY_of_db_venus_sku_hist_dim_distinct_values_table_stats select col_id, distinct_values from db_custscience_interns.col_49_db_venus_sku_hist_dim_distinct_values_table_stats ;</v>
      </c>
      <c r="AR60" t="s">
        <v>9250</v>
      </c>
      <c r="AT60" s="212" t="s">
        <v>8591</v>
      </c>
      <c r="AU60" s="212">
        <v>53</v>
      </c>
      <c r="AV60" s="212">
        <v>3</v>
      </c>
      <c r="AX60" s="16" t="str">
        <f t="shared" si="7"/>
        <v>drop table db_custscience_interns.col_49_db_venus_sku_hist_dim_distinct_values_table_stats;</v>
      </c>
      <c r="AY60" t="s">
        <v>9251</v>
      </c>
      <c r="BA60" s="16" t="str">
        <f t="shared" si="12"/>
        <v>create table db_custscience_interns.col_49_db_venus_sku_hist_dim_null_value_count_table_stats (col_id int, null_value_count bigint) Row format delimited Fields terminated by '\t' Lines terminated by '\n'  Stored as textfile ;</v>
      </c>
      <c r="BB60" t="s">
        <v>9252</v>
      </c>
      <c r="BE60" s="16" t="str">
        <f t="shared" si="13"/>
        <v xml:space="preserve">insert into table db_custscience_interns.col_49_db_venus_sku_hist_dim_null_value_count_table_stats select '49' as col_id, count (sku_key) as null_value_count where TAX_CD  IS NULL </v>
      </c>
      <c r="BF60" t="s">
        <v>9253</v>
      </c>
      <c r="BI60" s="16" t="str">
        <f t="shared" si="14"/>
        <v>insert into table db_custscience_interns.SUMMARY_of_db_venus_sku_hist_dim_null_value_count_table_stats select col_id, null_value_count from db_custscience_interns.col_49_db_venus_sku_hist_dim_null_value_count_table_stats ;</v>
      </c>
      <c r="BJ60" t="s">
        <v>9254</v>
      </c>
      <c r="BL60" s="212" t="s">
        <v>8596</v>
      </c>
      <c r="BM60" s="212">
        <v>53</v>
      </c>
      <c r="BN60" s="212">
        <v>1</v>
      </c>
      <c r="BP60" s="16" t="str">
        <f t="shared" si="15"/>
        <v>drop table db_custscience_interns.col_49_db_venus_sku_hist_dim_null_value_count_table_stats ;</v>
      </c>
      <c r="BQ60" t="s">
        <v>9255</v>
      </c>
    </row>
    <row r="61" spans="1:69">
      <c r="A61" t="s">
        <v>8598</v>
      </c>
      <c r="B61" s="16" t="str">
        <f t="shared" si="0"/>
        <v>upc_nbr             string                                  </v>
      </c>
      <c r="C61" s="20">
        <f t="shared" si="8"/>
        <v>8</v>
      </c>
      <c r="D61" s="20">
        <f t="shared" si="9"/>
        <v>10</v>
      </c>
      <c r="E61" s="20"/>
      <c r="G61" s="16" t="str">
        <f t="shared" si="16"/>
        <v>UPC_NBR</v>
      </c>
      <c r="H61" s="16" t="str">
        <f t="shared" si="17"/>
        <v>          string                                  </v>
      </c>
      <c r="I61" s="246">
        <v>50</v>
      </c>
      <c r="J61" s="260">
        <f t="shared" si="3"/>
        <v>8036767</v>
      </c>
      <c r="K61" s="260">
        <f t="shared" si="4"/>
        <v>1</v>
      </c>
      <c r="N61" s="169" t="s">
        <v>112</v>
      </c>
      <c r="O61" s="169" t="s">
        <v>112</v>
      </c>
      <c r="P61" s="169" t="s">
        <v>112</v>
      </c>
      <c r="R61" s="164"/>
      <c r="S61" s="164"/>
      <c r="T61" s="164"/>
      <c r="U61" s="164"/>
      <c r="V61" s="164"/>
      <c r="W61" s="164"/>
      <c r="X61" s="164"/>
      <c r="Y61" s="164"/>
      <c r="Z61" s="164"/>
      <c r="AA61" s="164"/>
      <c r="AB61" s="164"/>
      <c r="AC61" s="164"/>
      <c r="AD61" s="164"/>
      <c r="AE61" s="164"/>
      <c r="AF61" s="164"/>
      <c r="AG61" s="164"/>
      <c r="AH61" s="197" t="str">
        <f t="shared" si="10"/>
        <v>col_50</v>
      </c>
      <c r="AI61" s="196" t="str">
        <f t="shared" si="5"/>
        <v>create table db_custscience_interns.col_50_db_venus_sku_hist_dim_distinct_values_table_stats (col_id int, distinct_values bigint) Row format delimited Fields terminated by '\t' Lines terminated by '\n'  Stored as textfile ;</v>
      </c>
      <c r="AJ61" t="s">
        <v>9256</v>
      </c>
      <c r="AM61" s="16" t="str">
        <f t="shared" si="11"/>
        <v>insert into table db_custscience_interns.col_50_db_venus_sku_hist_dim_distinct_values_table_stats select '50' as col_id, count (distinct UPC_NBR) as distinct_values</v>
      </c>
      <c r="AN61" t="s">
        <v>9257</v>
      </c>
      <c r="AQ61" s="16" t="str">
        <f t="shared" si="6"/>
        <v>insert into table db_custscience_interns.SUMMARY_of_db_venus_sku_hist_dim_distinct_values_table_stats select col_id, distinct_values from db_custscience_interns.col_50_db_venus_sku_hist_dim_distinct_values_table_stats ;</v>
      </c>
      <c r="AR61" t="s">
        <v>9258</v>
      </c>
      <c r="AT61" s="212" t="s">
        <v>9259</v>
      </c>
      <c r="AU61" s="212">
        <v>54</v>
      </c>
      <c r="AV61" s="212">
        <v>8900508</v>
      </c>
      <c r="AX61" s="16" t="str">
        <f t="shared" si="7"/>
        <v>drop table db_custscience_interns.col_50_db_venus_sku_hist_dim_distinct_values_table_stats;</v>
      </c>
      <c r="AY61" t="s">
        <v>9260</v>
      </c>
      <c r="BA61" s="16" t="str">
        <f t="shared" si="12"/>
        <v>create table db_custscience_interns.col_50_db_venus_sku_hist_dim_null_value_count_table_stats (col_id int, null_value_count bigint) Row format delimited Fields terminated by '\t' Lines terminated by '\n'  Stored as textfile ;</v>
      </c>
      <c r="BB61" t="s">
        <v>9261</v>
      </c>
      <c r="BE61" s="16" t="str">
        <f t="shared" si="13"/>
        <v xml:space="preserve">insert into table db_custscience_interns.col_50_db_venus_sku_hist_dim_null_value_count_table_stats select '50' as col_id, count (sku_key) as null_value_count where UPC_NBR IS NULL </v>
      </c>
      <c r="BF61" t="s">
        <v>9262</v>
      </c>
      <c r="BI61" s="16" t="str">
        <f t="shared" si="14"/>
        <v>insert into table db_custscience_interns.SUMMARY_of_db_venus_sku_hist_dim_null_value_count_table_stats select col_id, null_value_count from db_custscience_interns.col_50_db_venus_sku_hist_dim_null_value_count_table_stats ;</v>
      </c>
      <c r="BJ61" t="s">
        <v>9263</v>
      </c>
      <c r="BL61" s="212" t="s">
        <v>8607</v>
      </c>
      <c r="BM61" s="212">
        <v>54</v>
      </c>
      <c r="BN61" s="212">
        <v>1</v>
      </c>
      <c r="BP61" s="16" t="str">
        <f t="shared" si="15"/>
        <v>drop table db_custscience_interns.col_50_db_venus_sku_hist_dim_null_value_count_table_stats ;</v>
      </c>
      <c r="BQ61" t="s">
        <v>9264</v>
      </c>
    </row>
    <row r="62" spans="1:69">
      <c r="A62" t="s">
        <v>8609</v>
      </c>
      <c r="B62" s="16" t="str">
        <f t="shared" si="0"/>
        <v>web_clr_desc        string                                  </v>
      </c>
      <c r="C62" s="20">
        <f t="shared" si="8"/>
        <v>14</v>
      </c>
      <c r="D62" s="20">
        <f t="shared" si="9"/>
        <v>16</v>
      </c>
      <c r="E62" s="20"/>
      <c r="G62" s="16" t="str">
        <f t="shared" si="16"/>
        <v>WEB_CLR_DESC </v>
      </c>
      <c r="H62" s="16" t="str">
        <f t="shared" si="17"/>
        <v>    string                                  </v>
      </c>
      <c r="I62" s="246">
        <v>51</v>
      </c>
      <c r="J62" s="260">
        <f t="shared" si="3"/>
        <v>70028</v>
      </c>
      <c r="K62" s="260">
        <f t="shared" si="4"/>
        <v>1</v>
      </c>
      <c r="N62" s="169" t="s">
        <v>112</v>
      </c>
      <c r="O62" s="169" t="s">
        <v>112</v>
      </c>
      <c r="P62" s="169" t="s">
        <v>112</v>
      </c>
      <c r="R62" s="164"/>
      <c r="S62" s="164"/>
      <c r="T62" s="164"/>
      <c r="U62" s="164"/>
      <c r="V62" s="164"/>
      <c r="W62" s="164"/>
      <c r="X62" s="164"/>
      <c r="Y62" s="164"/>
      <c r="Z62" s="164"/>
      <c r="AA62" s="164"/>
      <c r="AB62" s="164"/>
      <c r="AC62" s="164"/>
      <c r="AD62" s="164"/>
      <c r="AE62" s="164"/>
      <c r="AF62" s="164"/>
      <c r="AG62" s="164"/>
      <c r="AH62" s="197" t="str">
        <f t="shared" si="10"/>
        <v>col_51</v>
      </c>
      <c r="AI62" s="196" t="str">
        <f t="shared" si="5"/>
        <v>create table db_custscience_interns.col_51_db_venus_sku_hist_dim_distinct_values_table_stats (col_id int, distinct_values bigint) Row format delimited Fields terminated by '\t' Lines terminated by '\n'  Stored as textfile ;</v>
      </c>
      <c r="AJ62" t="s">
        <v>9265</v>
      </c>
      <c r="AM62" s="16" t="str">
        <f t="shared" si="11"/>
        <v>insert into table db_custscience_interns.col_51_db_venus_sku_hist_dim_distinct_values_table_stats select '51' as col_id, count (distinct WEB_CLR_DESC ) as distinct_values</v>
      </c>
      <c r="AN62" t="s">
        <v>9266</v>
      </c>
      <c r="AQ62" s="16" t="str">
        <f t="shared" si="6"/>
        <v>insert into table db_custscience_interns.SUMMARY_of_db_venus_sku_hist_dim_distinct_values_table_stats select col_id, distinct_values from db_custscience_interns.col_51_db_venus_sku_hist_dim_distinct_values_table_stats ;</v>
      </c>
      <c r="AR62" t="s">
        <v>9267</v>
      </c>
      <c r="AT62" s="212" t="s">
        <v>9268</v>
      </c>
      <c r="AU62" s="212">
        <v>55</v>
      </c>
      <c r="AV62" s="212">
        <v>643839</v>
      </c>
      <c r="AX62" s="16" t="str">
        <f t="shared" si="7"/>
        <v>drop table db_custscience_interns.col_51_db_venus_sku_hist_dim_distinct_values_table_stats;</v>
      </c>
      <c r="AY62" t="s">
        <v>9269</v>
      </c>
      <c r="BA62" s="16" t="str">
        <f t="shared" si="12"/>
        <v>create table db_custscience_interns.col_51_db_venus_sku_hist_dim_null_value_count_table_stats (col_id int, null_value_count bigint) Row format delimited Fields terminated by '\t' Lines terminated by '\n'  Stored as textfile ;</v>
      </c>
      <c r="BB62" t="s">
        <v>9270</v>
      </c>
      <c r="BE62" s="16" t="str">
        <f t="shared" si="13"/>
        <v xml:space="preserve">insert into table db_custscience_interns.col_51_db_venus_sku_hist_dim_null_value_count_table_stats select '51' as col_id, count (sku_key) as null_value_count where WEB_CLR_DESC  IS NULL </v>
      </c>
      <c r="BF62" t="s">
        <v>9271</v>
      </c>
      <c r="BI62" s="16" t="str">
        <f t="shared" si="14"/>
        <v>insert into table db_custscience_interns.SUMMARY_of_db_venus_sku_hist_dim_null_value_count_table_stats select col_id, null_value_count from db_custscience_interns.col_51_db_venus_sku_hist_dim_null_value_count_table_stats ;</v>
      </c>
      <c r="BJ62" t="s">
        <v>9272</v>
      </c>
      <c r="BL62" s="212" t="s">
        <v>8618</v>
      </c>
      <c r="BM62" s="212">
        <v>55</v>
      </c>
      <c r="BN62" s="212">
        <v>1</v>
      </c>
      <c r="BP62" s="16" t="str">
        <f t="shared" si="15"/>
        <v>drop table db_custscience_interns.col_51_db_venus_sku_hist_dim_null_value_count_table_stats ;</v>
      </c>
      <c r="BQ62" t="s">
        <v>9273</v>
      </c>
    </row>
    <row r="63" spans="1:69">
      <c r="A63" t="s">
        <v>8620</v>
      </c>
      <c r="B63" s="16" t="str">
        <f t="shared" si="0"/>
        <v>web_prd_nm          string                                  </v>
      </c>
      <c r="C63" s="20">
        <f t="shared" si="8"/>
        <v>12</v>
      </c>
      <c r="D63" s="20">
        <f t="shared" si="9"/>
        <v>14</v>
      </c>
      <c r="E63" s="20"/>
      <c r="G63" s="16" t="str">
        <f t="shared" si="16"/>
        <v>WEB_PRD_NM </v>
      </c>
      <c r="H63" s="16" t="str">
        <f t="shared" si="17"/>
        <v>      string                                  </v>
      </c>
      <c r="I63" s="246">
        <v>52</v>
      </c>
      <c r="J63" s="260">
        <f t="shared" si="3"/>
        <v>311961</v>
      </c>
      <c r="K63" s="260">
        <f t="shared" si="4"/>
        <v>1</v>
      </c>
      <c r="N63" s="169" t="s">
        <v>112</v>
      </c>
      <c r="O63" s="169" t="s">
        <v>112</v>
      </c>
      <c r="P63" s="169" t="s">
        <v>112</v>
      </c>
      <c r="R63" s="164"/>
      <c r="S63" s="164"/>
      <c r="T63" s="164"/>
      <c r="U63" s="164"/>
      <c r="V63" s="164"/>
      <c r="W63" s="164"/>
      <c r="X63" s="164"/>
      <c r="Y63" s="164"/>
      <c r="Z63" s="164"/>
      <c r="AA63" s="164"/>
      <c r="AB63" s="164"/>
      <c r="AC63" s="164"/>
      <c r="AD63" s="164"/>
      <c r="AE63" s="164"/>
      <c r="AF63" s="164"/>
      <c r="AG63" s="164"/>
      <c r="AH63" s="197" t="str">
        <f t="shared" si="10"/>
        <v>col_52</v>
      </c>
      <c r="AI63" s="196" t="str">
        <f t="shared" si="5"/>
        <v>create table db_custscience_interns.col_52_db_venus_sku_hist_dim_distinct_values_table_stats (col_id int, distinct_values bigint) Row format delimited Fields terminated by '\t' Lines terminated by '\n'  Stored as textfile ;</v>
      </c>
      <c r="AJ63" t="s">
        <v>9274</v>
      </c>
      <c r="AM63" s="16" t="str">
        <f t="shared" si="11"/>
        <v>insert into table db_custscience_interns.col_52_db_venus_sku_hist_dim_distinct_values_table_stats select '52' as col_id, count (distinct WEB_PRD_NM ) as distinct_values</v>
      </c>
      <c r="AN63" t="s">
        <v>9275</v>
      </c>
      <c r="AQ63" s="16" t="str">
        <f t="shared" si="6"/>
        <v>insert into table db_custscience_interns.SUMMARY_of_db_venus_sku_hist_dim_distinct_values_table_stats select col_id, distinct_values from db_custscience_interns.col_52_db_venus_sku_hist_dim_distinct_values_table_stats ;</v>
      </c>
      <c r="AR63" t="s">
        <v>9276</v>
      </c>
      <c r="AT63" s="212" t="s">
        <v>9277</v>
      </c>
      <c r="AU63" s="212">
        <v>56</v>
      </c>
      <c r="AV63" s="212">
        <v>1284296</v>
      </c>
      <c r="AX63" s="16" t="str">
        <f t="shared" si="7"/>
        <v>drop table db_custscience_interns.col_52_db_venus_sku_hist_dim_distinct_values_table_stats;</v>
      </c>
      <c r="AY63" t="s">
        <v>9278</v>
      </c>
      <c r="BA63" s="16" t="str">
        <f t="shared" si="12"/>
        <v>create table db_custscience_interns.col_52_db_venus_sku_hist_dim_null_value_count_table_stats (col_id int, null_value_count bigint) Row format delimited Fields terminated by '\t' Lines terminated by '\n'  Stored as textfile ;</v>
      </c>
      <c r="BB63" t="s">
        <v>9279</v>
      </c>
      <c r="BE63" s="16" t="str">
        <f t="shared" si="13"/>
        <v xml:space="preserve">insert into table db_custscience_interns.col_52_db_venus_sku_hist_dim_null_value_count_table_stats select '52' as col_id, count (sku_key) as null_value_count where WEB_PRD_NM  IS NULL </v>
      </c>
      <c r="BF63" t="s">
        <v>9280</v>
      </c>
      <c r="BI63" s="16" t="str">
        <f t="shared" si="14"/>
        <v>insert into table db_custscience_interns.SUMMARY_of_db_venus_sku_hist_dim_null_value_count_table_stats select col_id, null_value_count from db_custscience_interns.col_52_db_venus_sku_hist_dim_null_value_count_table_stats ;</v>
      </c>
      <c r="BJ63" t="s">
        <v>9281</v>
      </c>
      <c r="BL63" s="212" t="s">
        <v>8629</v>
      </c>
      <c r="BM63" s="212">
        <v>56</v>
      </c>
      <c r="BN63" s="212">
        <v>1</v>
      </c>
      <c r="BP63" s="16" t="str">
        <f t="shared" si="15"/>
        <v>drop table db_custscience_interns.col_52_db_venus_sku_hist_dim_null_value_count_table_stats ;</v>
      </c>
      <c r="BQ63" t="s">
        <v>9282</v>
      </c>
    </row>
    <row r="64" spans="1:69">
      <c r="A64" t="s">
        <v>8631</v>
      </c>
      <c r="B64" s="16" t="str">
        <f t="shared" si="0"/>
        <v>wtr_rsnt_ind        string                                  </v>
      </c>
      <c r="C64" s="20">
        <f t="shared" si="8"/>
        <v>14</v>
      </c>
      <c r="D64" s="20">
        <f t="shared" si="9"/>
        <v>16</v>
      </c>
      <c r="E64" s="20"/>
      <c r="G64" s="16" t="str">
        <f t="shared" si="16"/>
        <v>WTR_RSNT_IND </v>
      </c>
      <c r="H64" s="16" t="str">
        <f t="shared" si="17"/>
        <v>    string                                  </v>
      </c>
      <c r="I64" s="246">
        <v>53</v>
      </c>
      <c r="J64" s="260">
        <f t="shared" si="3"/>
        <v>3</v>
      </c>
      <c r="K64" s="260">
        <f t="shared" si="4"/>
        <v>1</v>
      </c>
      <c r="N64" s="169" t="s">
        <v>112</v>
      </c>
      <c r="O64" s="169" t="s">
        <v>112</v>
      </c>
      <c r="P64" s="169" t="s">
        <v>112</v>
      </c>
      <c r="R64" s="164"/>
      <c r="S64" s="164"/>
      <c r="T64" s="164"/>
      <c r="U64" s="164"/>
      <c r="V64" s="164"/>
      <c r="W64" s="164"/>
      <c r="X64" s="164"/>
      <c r="Y64" s="164"/>
      <c r="Z64" s="164"/>
      <c r="AA64" s="164"/>
      <c r="AB64" s="164"/>
      <c r="AC64" s="164"/>
      <c r="AD64" s="164"/>
      <c r="AE64" s="164"/>
      <c r="AF64" s="164"/>
      <c r="AG64" s="164"/>
      <c r="AH64" s="197" t="str">
        <f t="shared" si="10"/>
        <v>col_53</v>
      </c>
      <c r="AI64" s="196" t="str">
        <f t="shared" si="5"/>
        <v>create table db_custscience_interns.col_53_db_venus_sku_hist_dim_distinct_values_table_stats (col_id int, distinct_values bigint) Row format delimited Fields terminated by '\t' Lines terminated by '\n'  Stored as textfile ;</v>
      </c>
      <c r="AJ64" t="s">
        <v>9283</v>
      </c>
      <c r="AM64" s="16" t="str">
        <f t="shared" si="11"/>
        <v>insert into table db_custscience_interns.col_53_db_venus_sku_hist_dim_distinct_values_table_stats select '53' as col_id, count (distinct WTR_RSNT_IND ) as distinct_values</v>
      </c>
      <c r="AN64" t="s">
        <v>9284</v>
      </c>
      <c r="AQ64" s="16" t="str">
        <f t="shared" si="6"/>
        <v>insert into table db_custscience_interns.SUMMARY_of_db_venus_sku_hist_dim_distinct_values_table_stats select col_id, distinct_values from db_custscience_interns.col_53_db_venus_sku_hist_dim_distinct_values_table_stats ;</v>
      </c>
      <c r="AR64" t="s">
        <v>9285</v>
      </c>
      <c r="AT64" s="212" t="s">
        <v>8635</v>
      </c>
      <c r="AU64" s="212">
        <v>57</v>
      </c>
      <c r="AV64" s="212">
        <v>2</v>
      </c>
      <c r="AX64" s="16" t="str">
        <f t="shared" si="7"/>
        <v>drop table db_custscience_interns.col_53_db_venus_sku_hist_dim_distinct_values_table_stats;</v>
      </c>
      <c r="AY64" t="s">
        <v>9286</v>
      </c>
      <c r="BA64" s="16" t="str">
        <f t="shared" si="12"/>
        <v>create table db_custscience_interns.col_53_db_venus_sku_hist_dim_null_value_count_table_stats (col_id int, null_value_count bigint) Row format delimited Fields terminated by '\t' Lines terminated by '\n'  Stored as textfile ;</v>
      </c>
      <c r="BB64" t="s">
        <v>9287</v>
      </c>
      <c r="BE64" s="16" t="str">
        <f t="shared" si="13"/>
        <v xml:space="preserve">insert into table db_custscience_interns.col_53_db_venus_sku_hist_dim_null_value_count_table_stats select '53' as col_id, count (sku_key) as null_value_count where WTR_RSNT_IND  IS NULL </v>
      </c>
      <c r="BF64" t="s">
        <v>9288</v>
      </c>
      <c r="BI64" s="16" t="str">
        <f t="shared" si="14"/>
        <v>insert into table db_custscience_interns.SUMMARY_of_db_venus_sku_hist_dim_null_value_count_table_stats select col_id, null_value_count from db_custscience_interns.col_53_db_venus_sku_hist_dim_null_value_count_table_stats ;</v>
      </c>
      <c r="BJ64" t="s">
        <v>9289</v>
      </c>
      <c r="BL64" s="212" t="s">
        <v>8640</v>
      </c>
      <c r="BM64" s="212">
        <v>57</v>
      </c>
      <c r="BN64" s="212">
        <v>1</v>
      </c>
      <c r="BP64" s="16" t="str">
        <f t="shared" si="15"/>
        <v>drop table db_custscience_interns.col_53_db_venus_sku_hist_dim_null_value_count_table_stats ;</v>
      </c>
      <c r="BQ64" t="s">
        <v>9290</v>
      </c>
    </row>
    <row r="65" spans="1:69">
      <c r="A65" t="s">
        <v>8642</v>
      </c>
      <c r="B65" s="16" t="str">
        <f t="shared" si="0"/>
        <v>sku_ec_ctlg_itm_id  int                                     </v>
      </c>
      <c r="C65" s="20">
        <f t="shared" si="8"/>
        <v>20</v>
      </c>
      <c r="D65" s="20">
        <f t="shared" si="9"/>
        <v>25</v>
      </c>
      <c r="E65" s="20"/>
      <c r="G65" s="16" t="str">
        <f t="shared" si="16"/>
        <v>SKU_EC_CTLG_ITM_ID </v>
      </c>
      <c r="H65" s="16" t="str">
        <f t="shared" si="17"/>
        <v>nt                                     </v>
      </c>
      <c r="I65" s="246">
        <v>54</v>
      </c>
      <c r="J65" s="260">
        <f t="shared" si="3"/>
        <v>8900508</v>
      </c>
      <c r="K65" s="260">
        <f t="shared" si="4"/>
        <v>1</v>
      </c>
      <c r="N65" s="169" t="s">
        <v>112</v>
      </c>
      <c r="O65" s="169" t="s">
        <v>112</v>
      </c>
      <c r="P65" s="169" t="s">
        <v>112</v>
      </c>
      <c r="R65" s="164"/>
      <c r="S65" s="164"/>
      <c r="T65" s="164"/>
      <c r="U65" s="164"/>
      <c r="V65" s="164"/>
      <c r="W65" s="164"/>
      <c r="X65" s="164"/>
      <c r="Y65" s="164"/>
      <c r="Z65" s="164"/>
      <c r="AA65" s="164"/>
      <c r="AB65" s="164"/>
      <c r="AC65" s="164"/>
      <c r="AD65" s="164"/>
      <c r="AE65" s="164"/>
      <c r="AF65" s="164"/>
      <c r="AG65" s="164"/>
      <c r="AH65" s="197" t="str">
        <f t="shared" si="10"/>
        <v>col_54</v>
      </c>
      <c r="AI65" s="196" t="str">
        <f t="shared" si="5"/>
        <v>create table db_custscience_interns.col_54_db_venus_sku_hist_dim_distinct_values_table_stats (col_id int, distinct_values bigint) Row format delimited Fields terminated by '\t' Lines terminated by '\n'  Stored as textfile ;</v>
      </c>
      <c r="AJ65" t="s">
        <v>9291</v>
      </c>
      <c r="AM65" s="16" t="str">
        <f t="shared" si="11"/>
        <v>insert into table db_custscience_interns.col_54_db_venus_sku_hist_dim_distinct_values_table_stats select '54' as col_id, count (distinct SKU_EC_CTLG_ITM_ID ) as distinct_values</v>
      </c>
      <c r="AN65" t="s">
        <v>9292</v>
      </c>
      <c r="AQ65" s="16" t="str">
        <f t="shared" si="6"/>
        <v>insert into table db_custscience_interns.SUMMARY_of_db_venus_sku_hist_dim_distinct_values_table_stats select col_id, distinct_values from db_custscience_interns.col_54_db_venus_sku_hist_dim_distinct_values_table_stats ;</v>
      </c>
      <c r="AR65" t="s">
        <v>9293</v>
      </c>
      <c r="AT65" s="212" t="s">
        <v>8646</v>
      </c>
      <c r="AU65" s="212">
        <v>58</v>
      </c>
      <c r="AV65" s="212">
        <v>2</v>
      </c>
      <c r="AX65" s="16" t="str">
        <f t="shared" si="7"/>
        <v>drop table db_custscience_interns.col_54_db_venus_sku_hist_dim_distinct_values_table_stats;</v>
      </c>
      <c r="AY65" t="s">
        <v>9294</v>
      </c>
      <c r="BA65" s="16" t="str">
        <f t="shared" si="12"/>
        <v>create table db_custscience_interns.col_54_db_venus_sku_hist_dim_null_value_count_table_stats (col_id int, null_value_count bigint) Row format delimited Fields terminated by '\t' Lines terminated by '\n'  Stored as textfile ;</v>
      </c>
      <c r="BB65" t="s">
        <v>9295</v>
      </c>
      <c r="BE65" s="16" t="str">
        <f t="shared" si="13"/>
        <v xml:space="preserve">insert into table db_custscience_interns.col_54_db_venus_sku_hist_dim_null_value_count_table_stats select '54' as col_id, count (sku_key) as null_value_count where SKU_EC_CTLG_ITM_ID  IS NULL </v>
      </c>
      <c r="BF65" t="s">
        <v>9296</v>
      </c>
      <c r="BI65" s="16" t="str">
        <f t="shared" si="14"/>
        <v>insert into table db_custscience_interns.SUMMARY_of_db_venus_sku_hist_dim_null_value_count_table_stats select col_id, null_value_count from db_custscience_interns.col_54_db_venus_sku_hist_dim_null_value_count_table_stats ;</v>
      </c>
      <c r="BJ65" t="s">
        <v>9297</v>
      </c>
      <c r="BL65" s="212" t="s">
        <v>8651</v>
      </c>
      <c r="BM65" s="212">
        <v>58</v>
      </c>
      <c r="BN65" s="212">
        <v>1</v>
      </c>
      <c r="BP65" s="16" t="str">
        <f t="shared" si="15"/>
        <v>drop table db_custscience_interns.col_54_db_venus_sku_hist_dim_null_value_count_table_stats ;</v>
      </c>
      <c r="BQ65" t="s">
        <v>9298</v>
      </c>
    </row>
    <row r="66" spans="1:69">
      <c r="A66" t="s">
        <v>8653</v>
      </c>
      <c r="B66" s="16" t="str">
        <f t="shared" si="0"/>
        <v>sty_ec_ctlg_itm_id  int                                     </v>
      </c>
      <c r="C66" s="20">
        <f t="shared" si="8"/>
        <v>20</v>
      </c>
      <c r="D66" s="20">
        <f t="shared" si="9"/>
        <v>25</v>
      </c>
      <c r="E66" s="20"/>
      <c r="G66" s="16" t="str">
        <f t="shared" si="16"/>
        <v>STY_EC_CTLG_ITM_ID </v>
      </c>
      <c r="H66" s="16" t="str">
        <f t="shared" si="17"/>
        <v>nt                                     </v>
      </c>
      <c r="I66" s="246">
        <v>55</v>
      </c>
      <c r="J66" s="260">
        <f t="shared" si="3"/>
        <v>643839</v>
      </c>
      <c r="K66" s="260">
        <f t="shared" si="4"/>
        <v>1</v>
      </c>
      <c r="N66" s="169" t="s">
        <v>112</v>
      </c>
      <c r="O66" s="169" t="s">
        <v>112</v>
      </c>
      <c r="P66" s="169" t="s">
        <v>112</v>
      </c>
      <c r="R66" s="164"/>
      <c r="S66" s="164"/>
      <c r="T66" s="164"/>
      <c r="U66" s="164"/>
      <c r="V66" s="164"/>
      <c r="W66" s="164"/>
      <c r="X66" s="164"/>
      <c r="Y66" s="164"/>
      <c r="Z66" s="164"/>
      <c r="AA66" s="164"/>
      <c r="AB66" s="164"/>
      <c r="AC66" s="164"/>
      <c r="AD66" s="164"/>
      <c r="AE66" s="164"/>
      <c r="AF66" s="164"/>
      <c r="AG66" s="164"/>
      <c r="AH66" s="197" t="str">
        <f t="shared" si="10"/>
        <v>col_55</v>
      </c>
      <c r="AI66" s="196" t="str">
        <f t="shared" si="5"/>
        <v>create table db_custscience_interns.col_55_db_venus_sku_hist_dim_distinct_values_table_stats (col_id int, distinct_values bigint) Row format delimited Fields terminated by '\t' Lines terminated by '\n'  Stored as textfile ;</v>
      </c>
      <c r="AJ66" t="s">
        <v>9299</v>
      </c>
      <c r="AM66" s="16" t="str">
        <f t="shared" si="11"/>
        <v>insert into table db_custscience_interns.col_55_db_venus_sku_hist_dim_distinct_values_table_stats select '55' as col_id, count (distinct STY_EC_CTLG_ITM_ID ) as distinct_values</v>
      </c>
      <c r="AN66" t="s">
        <v>9300</v>
      </c>
      <c r="AQ66" s="16" t="str">
        <f t="shared" si="6"/>
        <v>insert into table db_custscience_interns.SUMMARY_of_db_venus_sku_hist_dim_distinct_values_table_stats select col_id, distinct_values from db_custscience_interns.col_55_db_venus_sku_hist_dim_distinct_values_table_stats ;</v>
      </c>
      <c r="AR66" t="s">
        <v>9301</v>
      </c>
      <c r="AT66" s="212" t="s">
        <v>5154</v>
      </c>
      <c r="AU66" s="212">
        <v>59</v>
      </c>
      <c r="AV66" s="212">
        <v>2</v>
      </c>
      <c r="AX66" s="16" t="str">
        <f t="shared" si="7"/>
        <v>drop table db_custscience_interns.col_55_db_venus_sku_hist_dim_distinct_values_table_stats;</v>
      </c>
      <c r="AY66" t="s">
        <v>9302</v>
      </c>
      <c r="BA66" s="16" t="str">
        <f t="shared" si="12"/>
        <v>create table db_custscience_interns.col_55_db_venus_sku_hist_dim_null_value_count_table_stats (col_id int, null_value_count bigint) Row format delimited Fields terminated by '\t' Lines terminated by '\n'  Stored as textfile ;</v>
      </c>
      <c r="BB66" t="s">
        <v>9303</v>
      </c>
      <c r="BE66" s="16" t="str">
        <f t="shared" si="13"/>
        <v xml:space="preserve">insert into table db_custscience_interns.col_55_db_venus_sku_hist_dim_null_value_count_table_stats select '55' as col_id, count (sku_key) as null_value_count where STY_EC_CTLG_ITM_ID  IS NULL </v>
      </c>
      <c r="BF66" t="s">
        <v>9304</v>
      </c>
      <c r="BI66" s="16" t="str">
        <f t="shared" si="14"/>
        <v>insert into table db_custscience_interns.SUMMARY_of_db_venus_sku_hist_dim_null_value_count_table_stats select col_id, null_value_count from db_custscience_interns.col_55_db_venus_sku_hist_dim_null_value_count_table_stats ;</v>
      </c>
      <c r="BJ66" t="s">
        <v>9305</v>
      </c>
      <c r="BL66" s="212" t="s">
        <v>8661</v>
      </c>
      <c r="BM66" s="212">
        <v>59</v>
      </c>
      <c r="BN66" s="212">
        <v>1</v>
      </c>
      <c r="BP66" s="16" t="str">
        <f t="shared" si="15"/>
        <v>drop table db_custscience_interns.col_55_db_venus_sku_hist_dim_null_value_count_table_stats ;</v>
      </c>
      <c r="BQ66" t="s">
        <v>9306</v>
      </c>
    </row>
    <row r="67" spans="1:69">
      <c r="A67" t="s">
        <v>9307</v>
      </c>
      <c r="B67" s="16" t="str">
        <f t="shared" si="0"/>
        <v>sty_clr_ec_ctlg_itm_id int                                     </v>
      </c>
      <c r="C67" s="20">
        <f t="shared" si="8"/>
        <v>23</v>
      </c>
      <c r="D67" s="20">
        <f t="shared" si="9"/>
        <v>28</v>
      </c>
      <c r="E67" s="20"/>
      <c r="G67" s="16" t="str">
        <f t="shared" si="16"/>
        <v>STY_CLR_EC_CTLG_ITM_ID</v>
      </c>
      <c r="H67" s="16" t="str">
        <f t="shared" si="17"/>
        <v>int                                     </v>
      </c>
      <c r="I67" s="246">
        <v>56</v>
      </c>
      <c r="J67" s="260">
        <f t="shared" si="3"/>
        <v>1284296</v>
      </c>
      <c r="K67" s="260">
        <f t="shared" si="4"/>
        <v>1</v>
      </c>
      <c r="N67" s="169" t="s">
        <v>112</v>
      </c>
      <c r="O67" s="169" t="s">
        <v>112</v>
      </c>
      <c r="P67" s="169" t="s">
        <v>112</v>
      </c>
      <c r="R67" s="164"/>
      <c r="S67" s="164"/>
      <c r="T67" s="164"/>
      <c r="U67" s="164"/>
      <c r="V67" s="164"/>
      <c r="W67" s="164"/>
      <c r="X67" s="164"/>
      <c r="Y67" s="164"/>
      <c r="Z67" s="164"/>
      <c r="AA67" s="164"/>
      <c r="AB67" s="164"/>
      <c r="AC67" s="164"/>
      <c r="AD67" s="164"/>
      <c r="AE67" s="164"/>
      <c r="AF67" s="164"/>
      <c r="AG67" s="164"/>
      <c r="AH67" s="197" t="str">
        <f t="shared" si="10"/>
        <v>col_56</v>
      </c>
      <c r="AI67" s="196" t="str">
        <f t="shared" si="5"/>
        <v>create table db_custscience_interns.col_56_db_venus_sku_hist_dim_distinct_values_table_stats (col_id int, distinct_values bigint) Row format delimited Fields terminated by '\t' Lines terminated by '\n'  Stored as textfile ;</v>
      </c>
      <c r="AJ67" t="s">
        <v>9308</v>
      </c>
      <c r="AM67" s="16" t="str">
        <f t="shared" si="11"/>
        <v>insert into table db_custscience_interns.col_56_db_venus_sku_hist_dim_distinct_values_table_stats select '56' as col_id, count (distinct STY_CLR_EC_CTLG_ITM_ID) as distinct_values</v>
      </c>
      <c r="AN67" t="s">
        <v>9309</v>
      </c>
      <c r="AQ67" s="16" t="str">
        <f t="shared" si="6"/>
        <v>insert into table db_custscience_interns.SUMMARY_of_db_venus_sku_hist_dim_distinct_values_table_stats select col_id, distinct_values from db_custscience_interns.col_56_db_venus_sku_hist_dim_distinct_values_table_stats ;</v>
      </c>
      <c r="AR67" t="s">
        <v>9310</v>
      </c>
      <c r="AT67" s="212" t="s">
        <v>9311</v>
      </c>
      <c r="AU67" s="212">
        <v>60</v>
      </c>
      <c r="AV67" s="212">
        <v>368</v>
      </c>
      <c r="AX67" s="16" t="str">
        <f t="shared" si="7"/>
        <v>drop table db_custscience_interns.col_56_db_venus_sku_hist_dim_distinct_values_table_stats;</v>
      </c>
      <c r="AY67" t="s">
        <v>9312</v>
      </c>
      <c r="BA67" s="16" t="str">
        <f t="shared" si="12"/>
        <v>create table db_custscience_interns.col_56_db_venus_sku_hist_dim_null_value_count_table_stats (col_id int, null_value_count bigint) Row format delimited Fields terminated by '\t' Lines terminated by '\n'  Stored as textfile ;</v>
      </c>
      <c r="BB67" t="s">
        <v>9313</v>
      </c>
      <c r="BE67" s="16" t="str">
        <f t="shared" si="13"/>
        <v xml:space="preserve">insert into table db_custscience_interns.col_56_db_venus_sku_hist_dim_null_value_count_table_stats select '56' as col_id, count (sku_key) as null_value_count where STY_CLR_EC_CTLG_ITM_ID IS NULL </v>
      </c>
      <c r="BF67" t="s">
        <v>9314</v>
      </c>
      <c r="BI67" s="16" t="str">
        <f t="shared" si="14"/>
        <v>insert into table db_custscience_interns.SUMMARY_of_db_venus_sku_hist_dim_null_value_count_table_stats select col_id, null_value_count from db_custscience_interns.col_56_db_venus_sku_hist_dim_null_value_count_table_stats ;</v>
      </c>
      <c r="BJ67" t="s">
        <v>9315</v>
      </c>
      <c r="BL67" s="212" t="s">
        <v>8672</v>
      </c>
      <c r="BM67" s="212">
        <v>60</v>
      </c>
      <c r="BN67" s="212">
        <v>0</v>
      </c>
      <c r="BP67" s="16" t="str">
        <f t="shared" si="15"/>
        <v>drop table db_custscience_interns.col_56_db_venus_sku_hist_dim_null_value_count_table_stats ;</v>
      </c>
      <c r="BQ67" t="s">
        <v>9316</v>
      </c>
    </row>
    <row r="68" spans="1:69">
      <c r="A68" t="s">
        <v>9317</v>
      </c>
      <c r="B68" s="16" t="str">
        <f t="shared" si="0"/>
        <v>sku_ec_ctlg_itm_subtyp_id int                                     </v>
      </c>
      <c r="C68" s="20">
        <f t="shared" si="8"/>
        <v>26</v>
      </c>
      <c r="D68" s="20">
        <f t="shared" si="9"/>
        <v>31</v>
      </c>
      <c r="E68" s="20"/>
      <c r="G68" s="16" t="str">
        <f t="shared" si="16"/>
        <v>SKU_EC_CTLG_ITM_SUBTYP_ID</v>
      </c>
      <c r="H68" s="16" t="str">
        <f t="shared" si="17"/>
        <v>int                                     </v>
      </c>
      <c r="I68" s="246">
        <v>57</v>
      </c>
      <c r="J68" s="260">
        <f t="shared" si="3"/>
        <v>2</v>
      </c>
      <c r="K68" s="260">
        <f t="shared" si="4"/>
        <v>1</v>
      </c>
      <c r="N68" s="169" t="s">
        <v>112</v>
      </c>
      <c r="O68" s="169" t="s">
        <v>112</v>
      </c>
      <c r="P68" s="169" t="s">
        <v>112</v>
      </c>
      <c r="R68" s="164"/>
      <c r="S68" s="164"/>
      <c r="T68" s="164"/>
      <c r="U68" s="164"/>
      <c r="V68" s="164"/>
      <c r="W68" s="164"/>
      <c r="X68" s="164"/>
      <c r="Y68" s="164"/>
      <c r="Z68" s="164"/>
      <c r="AA68" s="164"/>
      <c r="AB68" s="164"/>
      <c r="AC68" s="164"/>
      <c r="AD68" s="164"/>
      <c r="AE68" s="164"/>
      <c r="AF68" s="164"/>
      <c r="AG68" s="164"/>
      <c r="AH68" s="197" t="str">
        <f t="shared" si="10"/>
        <v>col_57</v>
      </c>
      <c r="AI68" s="196" t="str">
        <f t="shared" si="5"/>
        <v>create table db_custscience_interns.col_57_db_venus_sku_hist_dim_distinct_values_table_stats (col_id int, distinct_values bigint) Row format delimited Fields terminated by '\t' Lines terminated by '\n'  Stored as textfile ;</v>
      </c>
      <c r="AJ68" t="s">
        <v>9318</v>
      </c>
      <c r="AM68" s="16" t="str">
        <f t="shared" si="11"/>
        <v>insert into table db_custscience_interns.col_57_db_venus_sku_hist_dim_distinct_values_table_stats select '57' as col_id, count (distinct SKU_EC_CTLG_ITM_SUBTYP_ID) as distinct_values</v>
      </c>
      <c r="AN68" t="s">
        <v>9319</v>
      </c>
      <c r="AQ68" s="16" t="str">
        <f t="shared" si="6"/>
        <v>insert into table db_custscience_interns.SUMMARY_of_db_venus_sku_hist_dim_distinct_values_table_stats select col_id, distinct_values from db_custscience_interns.col_57_db_venus_sku_hist_dim_distinct_values_table_stats ;</v>
      </c>
      <c r="AR68" t="s">
        <v>9320</v>
      </c>
      <c r="AT68" s="212" t="s">
        <v>9321</v>
      </c>
      <c r="AU68" s="212">
        <v>7</v>
      </c>
      <c r="AV68" s="212">
        <v>11332</v>
      </c>
      <c r="AX68" s="16" t="str">
        <f t="shared" si="7"/>
        <v>drop table db_custscience_interns.col_57_db_venus_sku_hist_dim_distinct_values_table_stats;</v>
      </c>
      <c r="AY68" t="s">
        <v>9322</v>
      </c>
      <c r="BA68" s="16" t="str">
        <f t="shared" si="12"/>
        <v>create table db_custscience_interns.col_57_db_venus_sku_hist_dim_null_value_count_table_stats (col_id int, null_value_count bigint) Row format delimited Fields terminated by '\t' Lines terminated by '\n'  Stored as textfile ;</v>
      </c>
      <c r="BB68" t="s">
        <v>9323</v>
      </c>
      <c r="BE68" s="16" t="str">
        <f t="shared" si="13"/>
        <v xml:space="preserve">insert into table db_custscience_interns.col_57_db_venus_sku_hist_dim_null_value_count_table_stats select '57' as col_id, count (sku_key) as null_value_count where SKU_EC_CTLG_ITM_SUBTYP_ID IS NULL </v>
      </c>
      <c r="BF68" t="s">
        <v>9324</v>
      </c>
      <c r="BI68" s="16" t="str">
        <f t="shared" si="14"/>
        <v>insert into table db_custscience_interns.SUMMARY_of_db_venus_sku_hist_dim_null_value_count_table_stats select col_id, null_value_count from db_custscience_interns.col_57_db_venus_sku_hist_dim_null_value_count_table_stats ;</v>
      </c>
      <c r="BJ68" t="s">
        <v>9325</v>
      </c>
      <c r="BL68" s="212" t="s">
        <v>5731</v>
      </c>
      <c r="BM68" s="212">
        <v>7</v>
      </c>
      <c r="BN68" s="212">
        <v>1</v>
      </c>
      <c r="BP68" s="16" t="str">
        <f t="shared" si="15"/>
        <v>drop table db_custscience_interns.col_57_db_venus_sku_hist_dim_null_value_count_table_stats ;</v>
      </c>
      <c r="BQ68" t="s">
        <v>9326</v>
      </c>
    </row>
    <row r="69" spans="1:69">
      <c r="A69" t="s">
        <v>9327</v>
      </c>
      <c r="B69" s="16" t="str">
        <f t="shared" si="0"/>
        <v>sty_ec_ctlg_itm_subtyp_id int                                     </v>
      </c>
      <c r="C69" s="20">
        <f t="shared" si="8"/>
        <v>26</v>
      </c>
      <c r="D69" s="20">
        <f t="shared" si="9"/>
        <v>31</v>
      </c>
      <c r="E69" s="20"/>
      <c r="G69" s="16" t="str">
        <f t="shared" si="16"/>
        <v>STY_EC_CTLG_ITM_SUBTYP_ID</v>
      </c>
      <c r="H69" s="16" t="str">
        <f t="shared" si="17"/>
        <v>int                                     </v>
      </c>
      <c r="I69" s="246">
        <v>58</v>
      </c>
      <c r="J69" s="260">
        <f t="shared" si="3"/>
        <v>2</v>
      </c>
      <c r="K69" s="260">
        <f t="shared" si="4"/>
        <v>1</v>
      </c>
      <c r="N69" s="169" t="s">
        <v>112</v>
      </c>
      <c r="O69" s="169" t="s">
        <v>112</v>
      </c>
      <c r="P69" s="169" t="s">
        <v>112</v>
      </c>
      <c r="R69" s="164"/>
      <c r="S69" s="164"/>
      <c r="T69" s="164"/>
      <c r="U69" s="164"/>
      <c r="V69" s="164"/>
      <c r="W69" s="164"/>
      <c r="X69" s="164"/>
      <c r="Y69" s="164"/>
      <c r="Z69" s="164"/>
      <c r="AA69" s="164"/>
      <c r="AB69" s="164"/>
      <c r="AC69" s="164"/>
      <c r="AD69" s="164"/>
      <c r="AE69" s="164"/>
      <c r="AF69" s="164"/>
      <c r="AG69" s="164"/>
      <c r="AH69" s="197" t="str">
        <f t="shared" si="10"/>
        <v>col_58</v>
      </c>
      <c r="AI69" s="196" t="str">
        <f t="shared" si="5"/>
        <v>create table db_custscience_interns.col_58_db_venus_sku_hist_dim_distinct_values_table_stats (col_id int, distinct_values bigint) Row format delimited Fields terminated by '\t' Lines terminated by '\n'  Stored as textfile ;</v>
      </c>
      <c r="AJ69" t="s">
        <v>9328</v>
      </c>
      <c r="AM69" s="16" t="str">
        <f t="shared" si="11"/>
        <v>insert into table db_custscience_interns.col_58_db_venus_sku_hist_dim_distinct_values_table_stats select '58' as col_id, count (distinct STY_EC_CTLG_ITM_SUBTYP_ID) as distinct_values</v>
      </c>
      <c r="AN69" t="s">
        <v>9329</v>
      </c>
      <c r="AQ69" s="16" t="str">
        <f t="shared" si="6"/>
        <v>insert into table db_custscience_interns.SUMMARY_of_db_venus_sku_hist_dim_distinct_values_table_stats select col_id, distinct_values from db_custscience_interns.col_58_db_venus_sku_hist_dim_distinct_values_table_stats ;</v>
      </c>
      <c r="AR69" t="s">
        <v>9330</v>
      </c>
      <c r="AT69" s="212" t="s">
        <v>8688</v>
      </c>
      <c r="AU69" s="212">
        <v>61</v>
      </c>
      <c r="AV69" s="212">
        <v>3</v>
      </c>
      <c r="AX69" s="16" t="str">
        <f t="shared" si="7"/>
        <v>drop table db_custscience_interns.col_58_db_venus_sku_hist_dim_distinct_values_table_stats;</v>
      </c>
      <c r="AY69" t="s">
        <v>9331</v>
      </c>
      <c r="BA69" s="16" t="str">
        <f t="shared" si="12"/>
        <v>create table db_custscience_interns.col_58_db_venus_sku_hist_dim_null_value_count_table_stats (col_id int, null_value_count bigint) Row format delimited Fields terminated by '\t' Lines terminated by '\n'  Stored as textfile ;</v>
      </c>
      <c r="BB69" t="s">
        <v>9332</v>
      </c>
      <c r="BE69" s="16" t="str">
        <f t="shared" si="13"/>
        <v xml:space="preserve">insert into table db_custscience_interns.col_58_db_venus_sku_hist_dim_null_value_count_table_stats select '58' as col_id, count (sku_key) as null_value_count where STY_EC_CTLG_ITM_SUBTYP_ID IS NULL </v>
      </c>
      <c r="BF69" t="s">
        <v>9333</v>
      </c>
      <c r="BI69" s="16" t="str">
        <f t="shared" si="14"/>
        <v>insert into table db_custscience_interns.SUMMARY_of_db_venus_sku_hist_dim_null_value_count_table_stats select col_id, null_value_count from db_custscience_interns.col_58_db_venus_sku_hist_dim_null_value_count_table_stats ;</v>
      </c>
      <c r="BJ69" t="s">
        <v>9334</v>
      </c>
      <c r="BL69" s="212" t="s">
        <v>5179</v>
      </c>
      <c r="BM69" s="212">
        <v>61</v>
      </c>
      <c r="BN69" s="212">
        <v>0</v>
      </c>
      <c r="BP69" s="16" t="str">
        <f t="shared" si="15"/>
        <v>drop table db_custscience_interns.col_58_db_venus_sku_hist_dim_null_value_count_table_stats ;</v>
      </c>
      <c r="BQ69" t="s">
        <v>9335</v>
      </c>
    </row>
    <row r="70" spans="1:69">
      <c r="A70" t="s">
        <v>9336</v>
      </c>
      <c r="B70" s="16" t="str">
        <f t="shared" si="0"/>
        <v>sty_clr_ec_ctlg_itm_subtyp_id int                                     </v>
      </c>
      <c r="C70" s="20">
        <f t="shared" si="8"/>
        <v>30</v>
      </c>
      <c r="D70" s="20">
        <f t="shared" si="9"/>
        <v>35</v>
      </c>
      <c r="E70" s="20"/>
      <c r="G70" s="16" t="str">
        <f t="shared" si="16"/>
        <v>STY_CLR_EC_CTLG_ITM_SUBTYP_ID</v>
      </c>
      <c r="H70" s="16" t="str">
        <f t="shared" si="17"/>
        <v>int                                     </v>
      </c>
      <c r="I70" s="246">
        <v>59</v>
      </c>
      <c r="J70" s="260">
        <f t="shared" si="3"/>
        <v>2</v>
      </c>
      <c r="K70" s="260">
        <f t="shared" si="4"/>
        <v>1</v>
      </c>
      <c r="N70" s="169" t="s">
        <v>112</v>
      </c>
      <c r="O70" s="169" t="s">
        <v>112</v>
      </c>
      <c r="P70" s="169" t="s">
        <v>112</v>
      </c>
      <c r="R70" s="164"/>
      <c r="S70" s="164"/>
      <c r="T70" s="164"/>
      <c r="U70" s="164"/>
      <c r="V70" s="164"/>
      <c r="W70" s="164"/>
      <c r="X70" s="164"/>
      <c r="Y70" s="164"/>
      <c r="Z70" s="164"/>
      <c r="AA70" s="164"/>
      <c r="AB70" s="164"/>
      <c r="AC70" s="164"/>
      <c r="AD70" s="164"/>
      <c r="AE70" s="164"/>
      <c r="AF70" s="164"/>
      <c r="AG70" s="164"/>
      <c r="AH70" s="197" t="str">
        <f t="shared" si="10"/>
        <v>col_59</v>
      </c>
      <c r="AI70" s="196" t="str">
        <f t="shared" si="5"/>
        <v>create table db_custscience_interns.col_59_db_venus_sku_hist_dim_distinct_values_table_stats (col_id int, distinct_values bigint) Row format delimited Fields terminated by '\t' Lines terminated by '\n'  Stored as textfile ;</v>
      </c>
      <c r="AJ70" t="s">
        <v>9337</v>
      </c>
      <c r="AM70" s="16" t="str">
        <f t="shared" si="11"/>
        <v>insert into table db_custscience_interns.col_59_db_venus_sku_hist_dim_distinct_values_table_stats select '59' as col_id, count (distinct STY_CLR_EC_CTLG_ITM_SUBTYP_ID) as distinct_values</v>
      </c>
      <c r="AN70" t="s">
        <v>9338</v>
      </c>
      <c r="AQ70" s="16" t="str">
        <f t="shared" si="6"/>
        <v>insert into table db_custscience_interns.SUMMARY_of_db_venus_sku_hist_dim_distinct_values_table_stats select col_id, distinct_values from db_custscience_interns.col_59_db_venus_sku_hist_dim_distinct_values_table_stats ;</v>
      </c>
      <c r="AR70" t="s">
        <v>9339</v>
      </c>
      <c r="AT70" s="212" t="s">
        <v>9340</v>
      </c>
      <c r="AU70" s="212">
        <v>62</v>
      </c>
      <c r="AV70" s="212">
        <v>3043</v>
      </c>
      <c r="AX70" s="16" t="str">
        <f t="shared" si="7"/>
        <v>drop table db_custscience_interns.col_59_db_venus_sku_hist_dim_distinct_values_table_stats;</v>
      </c>
      <c r="AY70" t="s">
        <v>9341</v>
      </c>
      <c r="BA70" s="16" t="str">
        <f t="shared" si="12"/>
        <v>create table db_custscience_interns.col_59_db_venus_sku_hist_dim_null_value_count_table_stats (col_id int, null_value_count bigint) Row format delimited Fields terminated by '\t' Lines terminated by '\n'  Stored as textfile ;</v>
      </c>
      <c r="BB70" t="s">
        <v>9342</v>
      </c>
      <c r="BE70" s="16" t="str">
        <f t="shared" si="13"/>
        <v xml:space="preserve">insert into table db_custscience_interns.col_59_db_venus_sku_hist_dim_null_value_count_table_stats select '59' as col_id, count (sku_key) as null_value_count where STY_CLR_EC_CTLG_ITM_SUBTYP_ID IS NULL </v>
      </c>
      <c r="BF70" t="s">
        <v>9343</v>
      </c>
      <c r="BI70" s="16" t="str">
        <f t="shared" si="14"/>
        <v>insert into table db_custscience_interns.SUMMARY_of_db_venus_sku_hist_dim_null_value_count_table_stats select col_id, null_value_count from db_custscience_interns.col_59_db_venus_sku_hist_dim_null_value_count_table_stats ;</v>
      </c>
      <c r="BJ70" t="s">
        <v>9344</v>
      </c>
      <c r="BL70" s="212" t="s">
        <v>5183</v>
      </c>
      <c r="BM70" s="212">
        <v>62</v>
      </c>
      <c r="BN70" s="212">
        <v>0</v>
      </c>
      <c r="BP70" s="16" t="str">
        <f t="shared" si="15"/>
        <v>drop table db_custscience_interns.col_59_db_venus_sku_hist_dim_null_value_count_table_stats ;</v>
      </c>
      <c r="BQ70" t="s">
        <v>9345</v>
      </c>
    </row>
    <row r="71" spans="1:69">
      <c r="A71" t="s">
        <v>5896</v>
      </c>
      <c r="B71" s="16" t="str">
        <f t="shared" si="0"/>
        <v>btch_key            int                                     </v>
      </c>
      <c r="C71" s="20">
        <f t="shared" si="8"/>
        <v>10</v>
      </c>
      <c r="D71" s="20">
        <f t="shared" si="9"/>
        <v>12</v>
      </c>
      <c r="E71" s="20"/>
      <c r="G71" s="16" t="str">
        <f t="shared" si="16"/>
        <v>BTCH_KEY </v>
      </c>
      <c r="H71" s="16" t="str">
        <f t="shared" si="17"/>
        <v>        int                                     </v>
      </c>
      <c r="I71" s="246">
        <v>60</v>
      </c>
      <c r="J71" s="260">
        <f t="shared" si="3"/>
        <v>368</v>
      </c>
      <c r="K71" s="260">
        <f t="shared" si="4"/>
        <v>0</v>
      </c>
      <c r="N71" s="169" t="s">
        <v>112</v>
      </c>
      <c r="O71" s="169" t="s">
        <v>112</v>
      </c>
      <c r="P71" s="169" t="s">
        <v>112</v>
      </c>
      <c r="R71" s="164"/>
      <c r="S71" s="164"/>
      <c r="T71" s="164"/>
      <c r="U71" s="164"/>
      <c r="V71" s="164"/>
      <c r="W71" s="164"/>
      <c r="X71" s="164"/>
      <c r="Y71" s="164"/>
      <c r="Z71" s="164"/>
      <c r="AA71" s="164"/>
      <c r="AB71" s="164"/>
      <c r="AC71" s="164"/>
      <c r="AD71" s="164"/>
      <c r="AE71" s="164"/>
      <c r="AF71" s="164"/>
      <c r="AG71" s="164"/>
      <c r="AH71" s="197" t="str">
        <f t="shared" si="10"/>
        <v>col_60</v>
      </c>
      <c r="AI71" s="196" t="str">
        <f t="shared" si="5"/>
        <v>create table db_custscience_interns.col_60_db_venus_sku_hist_dim_distinct_values_table_stats (col_id int, distinct_values bigint) Row format delimited Fields terminated by '\t' Lines terminated by '\n'  Stored as textfile ;</v>
      </c>
      <c r="AJ71" t="s">
        <v>9346</v>
      </c>
      <c r="AM71" s="16" t="str">
        <f t="shared" si="11"/>
        <v>insert into table db_custscience_interns.col_60_db_venus_sku_hist_dim_distinct_values_table_stats select '60' as col_id, count (distinct BTCH_KEY ) as distinct_values</v>
      </c>
      <c r="AN71" t="s">
        <v>9347</v>
      </c>
      <c r="AQ71" s="16" t="str">
        <f t="shared" si="6"/>
        <v>insert into table db_custscience_interns.SUMMARY_of_db_venus_sku_hist_dim_distinct_values_table_stats select col_id, distinct_values from db_custscience_interns.col_60_db_venus_sku_hist_dim_distinct_values_table_stats ;</v>
      </c>
      <c r="AR71" t="s">
        <v>9348</v>
      </c>
      <c r="AT71" s="212" t="s">
        <v>8707</v>
      </c>
      <c r="AU71" s="212">
        <v>63</v>
      </c>
      <c r="AV71" s="212">
        <v>13</v>
      </c>
      <c r="AX71" s="16" t="str">
        <f t="shared" si="7"/>
        <v>drop table db_custscience_interns.col_60_db_venus_sku_hist_dim_distinct_values_table_stats;</v>
      </c>
      <c r="AY71" t="s">
        <v>9349</v>
      </c>
      <c r="BA71" s="16" t="str">
        <f t="shared" si="12"/>
        <v>create table db_custscience_interns.col_60_db_venus_sku_hist_dim_null_value_count_table_stats (col_id int, null_value_count bigint) Row format delimited Fields terminated by '\t' Lines terminated by '\n'  Stored as textfile ;</v>
      </c>
      <c r="BB71" t="s">
        <v>9350</v>
      </c>
      <c r="BE71" s="16" t="str">
        <f t="shared" si="13"/>
        <v xml:space="preserve">insert into table db_custscience_interns.col_60_db_venus_sku_hist_dim_null_value_count_table_stats select '60' as col_id, count (sku_key) as null_value_count where BTCH_KEY  IS NULL </v>
      </c>
      <c r="BF71" t="s">
        <v>9351</v>
      </c>
      <c r="BI71" s="16" t="str">
        <f t="shared" si="14"/>
        <v>insert into table db_custscience_interns.SUMMARY_of_db_venus_sku_hist_dim_null_value_count_table_stats select col_id, null_value_count from db_custscience_interns.col_60_db_venus_sku_hist_dim_null_value_count_table_stats ;</v>
      </c>
      <c r="BJ71" t="s">
        <v>9352</v>
      </c>
      <c r="BL71" s="212" t="s">
        <v>8712</v>
      </c>
      <c r="BM71" s="212">
        <v>63</v>
      </c>
      <c r="BN71" s="212">
        <v>0</v>
      </c>
      <c r="BP71" s="16" t="str">
        <f t="shared" si="15"/>
        <v>drop table db_custscience_interns.col_60_db_venus_sku_hist_dim_null_value_count_table_stats ;</v>
      </c>
      <c r="BQ71" t="s">
        <v>9353</v>
      </c>
    </row>
    <row r="72" spans="1:69">
      <c r="A72" t="s">
        <v>5899</v>
      </c>
      <c r="B72" s="16" t="str">
        <f t="shared" si="0"/>
        <v>btch_opr            string                                  </v>
      </c>
      <c r="C72" s="20">
        <f t="shared" si="8"/>
        <v>10</v>
      </c>
      <c r="D72" s="20">
        <f t="shared" si="9"/>
        <v>12</v>
      </c>
      <c r="E72" s="20"/>
      <c r="G72" s="16" t="str">
        <f t="shared" si="16"/>
        <v>BTCH_OPR </v>
      </c>
      <c r="H72" s="16" t="str">
        <f t="shared" si="17"/>
        <v>        string                                  </v>
      </c>
      <c r="I72" s="246">
        <v>61</v>
      </c>
      <c r="J72" s="260">
        <f t="shared" si="3"/>
        <v>3</v>
      </c>
      <c r="K72" s="260">
        <f t="shared" si="4"/>
        <v>0</v>
      </c>
      <c r="N72" s="169" t="s">
        <v>112</v>
      </c>
      <c r="O72" s="169" t="s">
        <v>112</v>
      </c>
      <c r="P72" s="169" t="s">
        <v>112</v>
      </c>
      <c r="R72" s="164"/>
      <c r="S72" s="164"/>
      <c r="T72" s="164"/>
      <c r="U72" s="164"/>
      <c r="V72" s="164"/>
      <c r="W72" s="164"/>
      <c r="X72" s="164"/>
      <c r="Y72" s="164"/>
      <c r="Z72" s="164"/>
      <c r="AA72" s="164"/>
      <c r="AB72" s="164"/>
      <c r="AC72" s="164"/>
      <c r="AD72" s="164"/>
      <c r="AE72" s="164"/>
      <c r="AF72" s="164"/>
      <c r="AG72" s="164"/>
      <c r="AH72" s="197" t="str">
        <f t="shared" si="10"/>
        <v>col_61</v>
      </c>
      <c r="AI72" s="196" t="str">
        <f t="shared" si="5"/>
        <v>create table db_custscience_interns.col_61_db_venus_sku_hist_dim_distinct_values_table_stats (col_id int, distinct_values bigint) Row format delimited Fields terminated by '\t' Lines terminated by '\n'  Stored as textfile ;</v>
      </c>
      <c r="AJ72" t="s">
        <v>9354</v>
      </c>
      <c r="AM72" s="16" t="str">
        <f t="shared" si="11"/>
        <v>insert into table db_custscience_interns.col_61_db_venus_sku_hist_dim_distinct_values_table_stats select '61' as col_id, count (distinct BTCH_OPR ) as distinct_values</v>
      </c>
      <c r="AN72" t="s">
        <v>9355</v>
      </c>
      <c r="AQ72" s="16" t="str">
        <f t="shared" si="6"/>
        <v>insert into table db_custscience_interns.SUMMARY_of_db_venus_sku_hist_dim_distinct_values_table_stats select col_id, distinct_values from db_custscience_interns.col_61_db_venus_sku_hist_dim_distinct_values_table_stats ;</v>
      </c>
      <c r="AR72" t="s">
        <v>9356</v>
      </c>
      <c r="AT72" s="212" t="s">
        <v>9357</v>
      </c>
      <c r="AU72" s="212">
        <v>64</v>
      </c>
      <c r="AV72" s="212">
        <v>9019125</v>
      </c>
      <c r="AX72" s="16" t="str">
        <f t="shared" si="7"/>
        <v>drop table db_custscience_interns.col_61_db_venus_sku_hist_dim_distinct_values_table_stats;</v>
      </c>
      <c r="AY72" t="s">
        <v>9358</v>
      </c>
      <c r="BA72" s="16" t="str">
        <f t="shared" si="12"/>
        <v>create table db_custscience_interns.col_61_db_venus_sku_hist_dim_null_value_count_table_stats (col_id int, null_value_count bigint) Row format delimited Fields terminated by '\t' Lines terminated by '\n'  Stored as textfile ;</v>
      </c>
      <c r="BB72" t="s">
        <v>9359</v>
      </c>
      <c r="BE72" s="16" t="str">
        <f t="shared" si="13"/>
        <v xml:space="preserve">insert into table db_custscience_interns.col_61_db_venus_sku_hist_dim_null_value_count_table_stats select '61' as col_id, count (sku_key) as null_value_count where BTCH_OPR  IS NULL </v>
      </c>
      <c r="BF72" t="s">
        <v>9360</v>
      </c>
      <c r="BI72" s="16" t="str">
        <f t="shared" si="14"/>
        <v>insert into table db_custscience_interns.SUMMARY_of_db_venus_sku_hist_dim_null_value_count_table_stats select col_id, null_value_count from db_custscience_interns.col_61_db_venus_sku_hist_dim_null_value_count_table_stats ;</v>
      </c>
      <c r="BJ72" t="s">
        <v>9361</v>
      </c>
      <c r="BL72" s="212" t="s">
        <v>8722</v>
      </c>
      <c r="BM72" s="212">
        <v>64</v>
      </c>
      <c r="BN72" s="212">
        <v>1</v>
      </c>
      <c r="BP72" s="16" t="str">
        <f t="shared" si="15"/>
        <v>drop table db_custscience_interns.col_61_db_venus_sku_hist_dim_null_value_count_table_stats ;</v>
      </c>
      <c r="BQ72" t="s">
        <v>9362</v>
      </c>
    </row>
    <row r="73" spans="1:69">
      <c r="A73" t="s">
        <v>5902</v>
      </c>
      <c r="B73" s="16" t="str">
        <f t="shared" si="0"/>
        <v>lst_upd_or_crt_dttm string                                  </v>
      </c>
      <c r="C73" s="20">
        <f t="shared" si="8"/>
        <v>20</v>
      </c>
      <c r="D73" s="20">
        <f t="shared" si="9"/>
        <v>27</v>
      </c>
      <c r="E73" s="20"/>
      <c r="G73" s="16" t="str">
        <f t="shared" si="16"/>
        <v>LST_UPD_OR_CRT_DTTM</v>
      </c>
      <c r="H73" s="16" t="str">
        <f t="shared" si="17"/>
        <v>string                                  </v>
      </c>
      <c r="I73" s="246">
        <v>62</v>
      </c>
      <c r="J73" s="260">
        <f t="shared" si="3"/>
        <v>3043</v>
      </c>
      <c r="K73" s="260">
        <f t="shared" si="4"/>
        <v>0</v>
      </c>
      <c r="N73" s="169" t="s">
        <v>112</v>
      </c>
      <c r="O73" s="169" t="s">
        <v>112</v>
      </c>
      <c r="P73" s="169" t="s">
        <v>112</v>
      </c>
      <c r="R73" s="164"/>
      <c r="S73" s="164"/>
      <c r="T73" s="164"/>
      <c r="U73" s="164"/>
      <c r="V73" s="164"/>
      <c r="W73" s="164"/>
      <c r="X73" s="164"/>
      <c r="Y73" s="164"/>
      <c r="Z73" s="164"/>
      <c r="AA73" s="164"/>
      <c r="AB73" s="164"/>
      <c r="AC73" s="164"/>
      <c r="AD73" s="164"/>
      <c r="AE73" s="164"/>
      <c r="AF73" s="164"/>
      <c r="AG73" s="164"/>
      <c r="AH73" s="197" t="str">
        <f t="shared" si="10"/>
        <v>col_62</v>
      </c>
      <c r="AI73" s="196" t="str">
        <f t="shared" si="5"/>
        <v>create table db_custscience_interns.col_62_db_venus_sku_hist_dim_distinct_values_table_stats (col_id int, distinct_values bigint) Row format delimited Fields terminated by '\t' Lines terminated by '\n'  Stored as textfile ;</v>
      </c>
      <c r="AJ73" t="s">
        <v>9363</v>
      </c>
      <c r="AM73" s="16" t="str">
        <f t="shared" si="11"/>
        <v>insert into table db_custscience_interns.col_62_db_venus_sku_hist_dim_distinct_values_table_stats select '62' as col_id, count (distinct LST_UPD_OR_CRT_DTTM) as distinct_values</v>
      </c>
      <c r="AN73" t="s">
        <v>9364</v>
      </c>
      <c r="AQ73" s="16" t="str">
        <f t="shared" si="6"/>
        <v>insert into table db_custscience_interns.SUMMARY_of_db_venus_sku_hist_dim_distinct_values_table_stats select col_id, distinct_values from db_custscience_interns.col_62_db_venus_sku_hist_dim_distinct_values_table_stats ;</v>
      </c>
      <c r="AR73" t="s">
        <v>9365</v>
      </c>
      <c r="AT73" s="212" t="s">
        <v>9366</v>
      </c>
      <c r="AU73" s="212">
        <v>65</v>
      </c>
      <c r="AV73" s="212">
        <v>481029</v>
      </c>
      <c r="AX73" s="16" t="str">
        <f t="shared" si="7"/>
        <v>drop table db_custscience_interns.col_62_db_venus_sku_hist_dim_distinct_values_table_stats;</v>
      </c>
      <c r="AY73" t="s">
        <v>9367</v>
      </c>
      <c r="BA73" s="16" t="str">
        <f t="shared" si="12"/>
        <v>create table db_custscience_interns.col_62_db_venus_sku_hist_dim_null_value_count_table_stats (col_id int, null_value_count bigint) Row format delimited Fields terminated by '\t' Lines terminated by '\n'  Stored as textfile ;</v>
      </c>
      <c r="BB73" t="s">
        <v>9368</v>
      </c>
      <c r="BE73" s="16" t="str">
        <f t="shared" si="13"/>
        <v xml:space="preserve">insert into table db_custscience_interns.col_62_db_venus_sku_hist_dim_null_value_count_table_stats select '62' as col_id, count (sku_key) as null_value_count where LST_UPD_OR_CRT_DTTM IS NULL </v>
      </c>
      <c r="BF73" t="s">
        <v>9369</v>
      </c>
      <c r="BI73" s="16" t="str">
        <f t="shared" si="14"/>
        <v>insert into table db_custscience_interns.SUMMARY_of_db_venus_sku_hist_dim_null_value_count_table_stats select col_id, null_value_count from db_custscience_interns.col_62_db_venus_sku_hist_dim_null_value_count_table_stats ;</v>
      </c>
      <c r="BJ73" t="s">
        <v>9370</v>
      </c>
      <c r="BL73" s="212" t="s">
        <v>8732</v>
      </c>
      <c r="BM73" s="212">
        <v>65</v>
      </c>
      <c r="BN73" s="212">
        <v>1</v>
      </c>
      <c r="BP73" s="16" t="str">
        <f t="shared" si="15"/>
        <v>drop table db_custscience_interns.col_62_db_venus_sku_hist_dim_null_value_count_table_stats ;</v>
      </c>
      <c r="BQ73" t="s">
        <v>9371</v>
      </c>
    </row>
    <row r="74" spans="1:69">
      <c r="A74" t="s">
        <v>7782</v>
      </c>
      <c r="B74" s="16" t="str">
        <f t="shared" si="0"/>
        <v>merch_misc_key      int                                     </v>
      </c>
      <c r="C74" s="20">
        <f t="shared" si="8"/>
        <v>16</v>
      </c>
      <c r="D74" s="20">
        <f t="shared" si="9"/>
        <v>18</v>
      </c>
      <c r="E74" s="20"/>
      <c r="G74" s="16" t="str">
        <f t="shared" si="16"/>
        <v>MERCH_MISC_KEY </v>
      </c>
      <c r="H74" s="16" t="str">
        <f t="shared" si="17"/>
        <v>  int                                     </v>
      </c>
      <c r="I74" s="246">
        <v>63</v>
      </c>
      <c r="J74" s="260">
        <f t="shared" si="3"/>
        <v>13</v>
      </c>
      <c r="K74" s="260">
        <f t="shared" si="4"/>
        <v>0</v>
      </c>
      <c r="N74" s="169" t="s">
        <v>112</v>
      </c>
      <c r="O74" s="169" t="s">
        <v>112</v>
      </c>
      <c r="P74" s="169" t="s">
        <v>112</v>
      </c>
      <c r="R74" s="164"/>
      <c r="S74" s="164"/>
      <c r="T74" s="164"/>
      <c r="U74" s="164"/>
      <c r="V74" s="164"/>
      <c r="W74" s="164"/>
      <c r="X74" s="164"/>
      <c r="Y74" s="164"/>
      <c r="Z74" s="164"/>
      <c r="AA74" s="164"/>
      <c r="AB74" s="164"/>
      <c r="AC74" s="164"/>
      <c r="AD74" s="164"/>
      <c r="AE74" s="164"/>
      <c r="AF74" s="164"/>
      <c r="AG74" s="164"/>
      <c r="AH74" s="197" t="str">
        <f t="shared" si="10"/>
        <v>col_63</v>
      </c>
      <c r="AI74" s="196" t="str">
        <f t="shared" si="5"/>
        <v>create table db_custscience_interns.col_63_db_venus_sku_hist_dim_distinct_values_table_stats (col_id int, distinct_values bigint) Row format delimited Fields terminated by '\t' Lines terminated by '\n'  Stored as textfile ;</v>
      </c>
      <c r="AJ74" t="s">
        <v>9372</v>
      </c>
      <c r="AM74" s="16" t="str">
        <f t="shared" si="11"/>
        <v>insert into table db_custscience_interns.col_63_db_venus_sku_hist_dim_distinct_values_table_stats select '63' as col_id, count (distinct MERCH_MISC_KEY ) as distinct_values</v>
      </c>
      <c r="AN74" t="s">
        <v>9373</v>
      </c>
      <c r="AQ74" s="16" t="str">
        <f t="shared" si="6"/>
        <v>insert into table db_custscience_interns.SUMMARY_of_db_venus_sku_hist_dim_distinct_values_table_stats select col_id, distinct_values from db_custscience_interns.col_63_db_venus_sku_hist_dim_distinct_values_table_stats ;</v>
      </c>
      <c r="AR74" t="s">
        <v>9374</v>
      </c>
      <c r="AT74" s="212" t="s">
        <v>9375</v>
      </c>
      <c r="AU74" s="212">
        <v>66</v>
      </c>
      <c r="AV74" s="212">
        <v>1282288</v>
      </c>
      <c r="AX74" s="16" t="str">
        <f t="shared" si="7"/>
        <v>drop table db_custscience_interns.col_63_db_venus_sku_hist_dim_distinct_values_table_stats;</v>
      </c>
      <c r="AY74" t="s">
        <v>9376</v>
      </c>
      <c r="BA74" s="16" t="str">
        <f t="shared" si="12"/>
        <v>create table db_custscience_interns.col_63_db_venus_sku_hist_dim_null_value_count_table_stats (col_id int, null_value_count bigint) Row format delimited Fields terminated by '\t' Lines terminated by '\n'  Stored as textfile ;</v>
      </c>
      <c r="BB74" t="s">
        <v>9377</v>
      </c>
      <c r="BE74" s="16" t="str">
        <f t="shared" si="13"/>
        <v xml:space="preserve">insert into table db_custscience_interns.col_63_db_venus_sku_hist_dim_null_value_count_table_stats select '63' as col_id, count (sku_key) as null_value_count where MERCH_MISC_KEY  IS NULL </v>
      </c>
      <c r="BF74" t="s">
        <v>9378</v>
      </c>
      <c r="BI74" s="16" t="str">
        <f t="shared" si="14"/>
        <v>insert into table db_custscience_interns.SUMMARY_of_db_venus_sku_hist_dim_null_value_count_table_stats select col_id, null_value_count from db_custscience_interns.col_63_db_venus_sku_hist_dim_null_value_count_table_stats ;</v>
      </c>
      <c r="BJ74" t="s">
        <v>9379</v>
      </c>
      <c r="BL74" s="212" t="s">
        <v>8742</v>
      </c>
      <c r="BM74" s="212">
        <v>66</v>
      </c>
      <c r="BN74" s="212">
        <v>1</v>
      </c>
      <c r="BP74" s="16" t="str">
        <f t="shared" si="15"/>
        <v>drop table db_custscience_interns.col_63_db_venus_sku_hist_dim_null_value_count_table_stats ;</v>
      </c>
      <c r="BQ74" t="s">
        <v>9380</v>
      </c>
    </row>
    <row r="75" spans="1:69">
      <c r="A75" t="s">
        <v>8744</v>
      </c>
      <c r="B75" s="16" t="str">
        <f t="shared" si="0"/>
        <v>sku_ec_bus_id       string                                  </v>
      </c>
      <c r="C75" s="20">
        <f t="shared" si="8"/>
        <v>14</v>
      </c>
      <c r="D75" s="20">
        <f t="shared" si="9"/>
        <v>16</v>
      </c>
      <c r="E75" s="20"/>
      <c r="G75" s="16" t="str">
        <f t="shared" si="16"/>
        <v>SKU_EC_BUS_ID</v>
      </c>
      <c r="H75" s="16" t="str">
        <f t="shared" si="17"/>
        <v>    string                                  </v>
      </c>
      <c r="I75" s="246">
        <v>64</v>
      </c>
      <c r="J75" s="260">
        <f t="shared" si="3"/>
        <v>9019125</v>
      </c>
      <c r="K75" s="260">
        <f t="shared" si="4"/>
        <v>1</v>
      </c>
      <c r="N75" s="169" t="s">
        <v>112</v>
      </c>
      <c r="O75" s="169" t="s">
        <v>112</v>
      </c>
      <c r="P75" s="169" t="s">
        <v>112</v>
      </c>
      <c r="R75" s="164"/>
      <c r="S75" s="164"/>
      <c r="T75" s="164"/>
      <c r="U75" s="164"/>
      <c r="V75" s="164"/>
      <c r="W75" s="164"/>
      <c r="X75" s="164"/>
      <c r="Y75" s="164"/>
      <c r="Z75" s="164"/>
      <c r="AA75" s="164"/>
      <c r="AB75" s="164"/>
      <c r="AC75" s="164"/>
      <c r="AD75" s="164"/>
      <c r="AE75" s="164"/>
      <c r="AF75" s="164"/>
      <c r="AG75" s="164"/>
      <c r="AH75" s="197" t="str">
        <f t="shared" si="10"/>
        <v>col_64</v>
      </c>
      <c r="AI75" s="196" t="str">
        <f t="shared" si="5"/>
        <v>create table db_custscience_interns.col_64_db_venus_sku_hist_dim_distinct_values_table_stats (col_id int, distinct_values bigint) Row format delimited Fields terminated by '\t' Lines terminated by '\n'  Stored as textfile ;</v>
      </c>
      <c r="AJ75" t="s">
        <v>9381</v>
      </c>
      <c r="AM75" s="16" t="str">
        <f t="shared" si="11"/>
        <v>insert into table db_custscience_interns.col_64_db_venus_sku_hist_dim_distinct_values_table_stats select '64' as col_id, count (distinct SKU_EC_BUS_ID) as distinct_values</v>
      </c>
      <c r="AN75" t="s">
        <v>9382</v>
      </c>
      <c r="AQ75" s="16" t="str">
        <f t="shared" si="6"/>
        <v>insert into table db_custscience_interns.SUMMARY_of_db_venus_sku_hist_dim_distinct_values_table_stats select col_id, distinct_values from db_custscience_interns.col_64_db_venus_sku_hist_dim_distinct_values_table_stats ;</v>
      </c>
      <c r="AR75" t="s">
        <v>9383</v>
      </c>
      <c r="AT75" s="212" t="s">
        <v>9384</v>
      </c>
      <c r="AU75" s="212">
        <v>67</v>
      </c>
      <c r="AV75" s="212">
        <v>386301</v>
      </c>
      <c r="AX75" s="16" t="str">
        <f t="shared" si="7"/>
        <v>drop table db_custscience_interns.col_64_db_venus_sku_hist_dim_distinct_values_table_stats;</v>
      </c>
      <c r="AY75" t="s">
        <v>9385</v>
      </c>
      <c r="BA75" s="16" t="str">
        <f t="shared" si="12"/>
        <v>create table db_custscience_interns.col_64_db_venus_sku_hist_dim_null_value_count_table_stats (col_id int, null_value_count bigint) Row format delimited Fields terminated by '\t' Lines terminated by '\n'  Stored as textfile ;</v>
      </c>
      <c r="BB75" t="s">
        <v>9386</v>
      </c>
      <c r="BE75" s="16" t="str">
        <f t="shared" si="13"/>
        <v xml:space="preserve">insert into table db_custscience_interns.col_64_db_venus_sku_hist_dim_null_value_count_table_stats select '64' as col_id, count (sku_key) as null_value_count where SKU_EC_BUS_ID IS NULL </v>
      </c>
      <c r="BF75" t="s">
        <v>9387</v>
      </c>
      <c r="BI75" s="16" t="str">
        <f t="shared" si="14"/>
        <v>insert into table db_custscience_interns.SUMMARY_of_db_venus_sku_hist_dim_null_value_count_table_stats select col_id, null_value_count from db_custscience_interns.col_64_db_venus_sku_hist_dim_null_value_count_table_stats ;</v>
      </c>
      <c r="BJ75" t="s">
        <v>9388</v>
      </c>
      <c r="BL75" s="212" t="s">
        <v>8753</v>
      </c>
      <c r="BM75" s="212">
        <v>67</v>
      </c>
      <c r="BN75" s="212">
        <v>1</v>
      </c>
      <c r="BP75" s="16" t="str">
        <f t="shared" si="15"/>
        <v>drop table db_custscience_interns.col_64_db_venus_sku_hist_dim_null_value_count_table_stats ;</v>
      </c>
      <c r="BQ75" t="s">
        <v>9389</v>
      </c>
    </row>
    <row r="76" spans="1:69">
      <c r="A76" t="s">
        <v>8755</v>
      </c>
      <c r="B76" s="16" t="str">
        <f t="shared" ref="B76:B94" si="18">TRIM(A76)</f>
        <v>sty_ec_bus_id       string                                  </v>
      </c>
      <c r="C76" s="20">
        <f t="shared" si="8"/>
        <v>14</v>
      </c>
      <c r="D76" s="20">
        <f t="shared" si="9"/>
        <v>16</v>
      </c>
      <c r="E76" s="20"/>
      <c r="G76" s="16" t="str">
        <f t="shared" ref="G76:G94" si="19">UPPER(LEFT(B76,C76-1))</f>
        <v>STY_EC_BUS_ID</v>
      </c>
      <c r="H76" s="16" t="str">
        <f t="shared" ref="H76:H94" si="20">TRIM(RIGHT(A76,LEN(A76) - (C76+1)))</f>
        <v>    string                                  </v>
      </c>
      <c r="I76" s="246">
        <v>65</v>
      </c>
      <c r="J76" s="260">
        <f t="shared" ref="J76:J94" si="21">VLOOKUP($I76,$AU:$AV,2,FALSE)</f>
        <v>481029</v>
      </c>
      <c r="K76" s="260">
        <f t="shared" ref="K76:K94" si="22">VLOOKUP($I76,$BM:$BN,2,FALSE)</f>
        <v>1</v>
      </c>
      <c r="N76" s="169" t="s">
        <v>112</v>
      </c>
      <c r="O76" s="169" t="s">
        <v>112</v>
      </c>
      <c r="P76" s="169" t="s">
        <v>112</v>
      </c>
      <c r="R76" s="164"/>
      <c r="S76" s="164"/>
      <c r="T76" s="164"/>
      <c r="U76" s="164"/>
      <c r="V76" s="164"/>
      <c r="W76" s="164"/>
      <c r="X76" s="164"/>
      <c r="Y76" s="164"/>
      <c r="Z76" s="164"/>
      <c r="AA76" s="164"/>
      <c r="AB76" s="164"/>
      <c r="AC76" s="164"/>
      <c r="AD76" s="164"/>
      <c r="AE76" s="164"/>
      <c r="AF76" s="164"/>
      <c r="AG76" s="164"/>
      <c r="AH76" s="197" t="str">
        <f t="shared" si="10"/>
        <v>col_65</v>
      </c>
      <c r="AI76" s="196" t="str">
        <f t="shared" ref="AI76:AI94" si="23">"create table db_custscience_interns."&amp;$AH76&amp;"_"&amp;$H$4&amp;"_"&amp;$H$5&amp;"_distinct_values_table_stats (col_id int, distinct_values bigint) Row format delimited Fields terminated by '\t' Lines terminated by '\n'  Stored as textfile ;"</f>
        <v>create table db_custscience_interns.col_65_db_venus_sku_hist_dim_distinct_values_table_stats (col_id int, distinct_values bigint) Row format delimited Fields terminated by '\t' Lines terminated by '\n'  Stored as textfile ;</v>
      </c>
      <c r="AJ76" t="s">
        <v>9390</v>
      </c>
      <c r="AM76" s="16" t="str">
        <f t="shared" si="11"/>
        <v>insert into table db_custscience_interns.col_65_db_venus_sku_hist_dim_distinct_values_table_stats select '65' as col_id, count (distinct STY_EC_BUS_ID) as distinct_values</v>
      </c>
      <c r="AN76" t="s">
        <v>9391</v>
      </c>
      <c r="AQ76" s="16" t="str">
        <f t="shared" ref="AQ76:AQ94" si="24">"insert into table "&amp;"db_custscience_interns."&amp;"SUMMARY_of_"&amp;$H$4&amp;"_"&amp;$H$5&amp;"_distinct_values_table_stats select col_id, distinct_values from db_custscience_interns."&amp;$AH76&amp;"_"&amp;$H$4&amp;"_"&amp;$H$5&amp;"_distinct_values_table_stats"&amp;" ;"</f>
        <v>insert into table db_custscience_interns.SUMMARY_of_db_venus_sku_hist_dim_distinct_values_table_stats select col_id, distinct_values from db_custscience_interns.col_65_db_venus_sku_hist_dim_distinct_values_table_stats ;</v>
      </c>
      <c r="AR76" t="s">
        <v>9392</v>
      </c>
      <c r="AT76" s="212" t="s">
        <v>9393</v>
      </c>
      <c r="AU76" s="212">
        <v>68</v>
      </c>
      <c r="AV76" s="212">
        <v>780081</v>
      </c>
      <c r="AX76" s="16" t="str">
        <f t="shared" ref="AX76:AX94" si="25">"drop table db_custscience_interns."&amp;$AH76&amp;"_"&amp;$H$4&amp;"_"&amp;$H$5&amp;"_distinct_values_table_stats;"</f>
        <v>drop table db_custscience_interns.col_65_db_venus_sku_hist_dim_distinct_values_table_stats;</v>
      </c>
      <c r="AY76" t="s">
        <v>9394</v>
      </c>
      <c r="BA76" s="16" t="str">
        <f t="shared" si="12"/>
        <v>create table db_custscience_interns.col_65_db_venus_sku_hist_dim_null_value_count_table_stats (col_id int, null_value_count bigint) Row format delimited Fields terminated by '\t' Lines terminated by '\n'  Stored as textfile ;</v>
      </c>
      <c r="BB76" t="s">
        <v>9395</v>
      </c>
      <c r="BE76" s="16" t="str">
        <f t="shared" si="13"/>
        <v xml:space="preserve">insert into table db_custscience_interns.col_65_db_venus_sku_hist_dim_null_value_count_table_stats select '65' as col_id, count (sku_key) as null_value_count where STY_EC_BUS_ID IS NULL </v>
      </c>
      <c r="BF76" t="s">
        <v>9396</v>
      </c>
      <c r="BI76" s="16" t="str">
        <f t="shared" si="14"/>
        <v>insert into table db_custscience_interns.SUMMARY_of_db_venus_sku_hist_dim_null_value_count_table_stats select col_id, null_value_count from db_custscience_interns.col_65_db_venus_sku_hist_dim_null_value_count_table_stats ;</v>
      </c>
      <c r="BJ76" t="s">
        <v>9397</v>
      </c>
      <c r="BL76" s="212" t="s">
        <v>8764</v>
      </c>
      <c r="BM76" s="212">
        <v>68</v>
      </c>
      <c r="BN76" s="212">
        <v>1</v>
      </c>
      <c r="BP76" s="16" t="str">
        <f t="shared" si="15"/>
        <v>drop table db_custscience_interns.col_65_db_venus_sku_hist_dim_null_value_count_table_stats ;</v>
      </c>
      <c r="BQ76" t="s">
        <v>9398</v>
      </c>
    </row>
    <row r="77" spans="1:69">
      <c r="A77" t="s">
        <v>8766</v>
      </c>
      <c r="B77" s="16" t="str">
        <f t="shared" si="18"/>
        <v>sty_clr_ec_bus_id   string                                  </v>
      </c>
      <c r="C77" s="20">
        <f t="shared" ref="C77:C94" si="26">SEARCH(" ",B77)</f>
        <v>18</v>
      </c>
      <c r="D77" s="20">
        <f t="shared" ref="D77:D94" si="27">IFERROR(SEARCH(" ",B77,C77+1),0)</f>
        <v>20</v>
      </c>
      <c r="E77" s="20"/>
      <c r="G77" s="16" t="str">
        <f t="shared" si="19"/>
        <v>STY_CLR_EC_BUS_ID</v>
      </c>
      <c r="H77" s="16" t="str">
        <f t="shared" si="20"/>
        <v>string                                  </v>
      </c>
      <c r="I77" s="246">
        <v>66</v>
      </c>
      <c r="J77" s="260">
        <f t="shared" si="21"/>
        <v>1282288</v>
      </c>
      <c r="K77" s="260">
        <f t="shared" si="22"/>
        <v>1</v>
      </c>
      <c r="N77" s="169" t="s">
        <v>112</v>
      </c>
      <c r="O77" s="169" t="s">
        <v>112</v>
      </c>
      <c r="P77" s="169" t="s">
        <v>112</v>
      </c>
      <c r="R77" s="164"/>
      <c r="S77" s="164"/>
      <c r="T77" s="164"/>
      <c r="U77" s="164"/>
      <c r="V77" s="164"/>
      <c r="W77" s="164"/>
      <c r="X77" s="164"/>
      <c r="Y77" s="164"/>
      <c r="Z77" s="164"/>
      <c r="AA77" s="164"/>
      <c r="AB77" s="164"/>
      <c r="AC77" s="164"/>
      <c r="AD77" s="164"/>
      <c r="AE77" s="164"/>
      <c r="AF77" s="164"/>
      <c r="AG77" s="164"/>
      <c r="AH77" s="197" t="str">
        <f t="shared" ref="AH77:AH94" si="28">"col_"&amp;I77</f>
        <v>col_66</v>
      </c>
      <c r="AI77" s="196" t="str">
        <f t="shared" si="23"/>
        <v>create table db_custscience_interns.col_66_db_venus_sku_hist_dim_distinct_values_table_stats (col_id int, distinct_values bigint) Row format delimited Fields terminated by '\t' Lines terminated by '\n'  Stored as textfile ;</v>
      </c>
      <c r="AJ77" t="s">
        <v>9399</v>
      </c>
      <c r="AM77" s="16" t="str">
        <f t="shared" ref="AM77:AM94" si="29">"insert into table "&amp;"db_custscience_interns."&amp;$AH77&amp;"_"&amp;$H$4&amp;"_"&amp;$H$5&amp;"_distinct_values_table_stats select "&amp;"'"&amp;$I77&amp;"'"&amp;" as col_id, count (distinct "&amp;$G77&amp;") as distinct_values"</f>
        <v>insert into table db_custscience_interns.col_66_db_venus_sku_hist_dim_distinct_values_table_stats select '66' as col_id, count (distinct STY_CLR_EC_BUS_ID) as distinct_values</v>
      </c>
      <c r="AN77" t="s">
        <v>9400</v>
      </c>
      <c r="AQ77" s="16" t="str">
        <f t="shared" si="24"/>
        <v>insert into table db_custscience_interns.SUMMARY_of_db_venus_sku_hist_dim_distinct_values_table_stats select col_id, distinct_values from db_custscience_interns.col_66_db_venus_sku_hist_dim_distinct_values_table_stats ;</v>
      </c>
      <c r="AR77" t="s">
        <v>9401</v>
      </c>
      <c r="AT77" s="212" t="s">
        <v>9402</v>
      </c>
      <c r="AU77" s="212">
        <v>69</v>
      </c>
      <c r="AV77" s="212">
        <v>8200939</v>
      </c>
      <c r="AX77" s="16" t="str">
        <f t="shared" si="25"/>
        <v>drop table db_custscience_interns.col_66_db_venus_sku_hist_dim_distinct_values_table_stats;</v>
      </c>
      <c r="AY77" t="s">
        <v>9403</v>
      </c>
      <c r="BA77" s="16" t="str">
        <f t="shared" ref="BA77:BA94" si="30">"create table db_custscience_interns."&amp;$AH77&amp;"_"&amp;$H$4&amp;"_"&amp;$H$5&amp;"_null_value_count_table_stats (col_id int, null_value_count bigint) Row format delimited Fields terminated by '\t' Lines terminated by '\n'  Stored as textfile ;"</f>
        <v>create table db_custscience_interns.col_66_db_venus_sku_hist_dim_null_value_count_table_stats (col_id int, null_value_count bigint) Row format delimited Fields terminated by '\t' Lines terminated by '\n'  Stored as textfile ;</v>
      </c>
      <c r="BB77" t="s">
        <v>9404</v>
      </c>
      <c r="BE77" s="16" t="str">
        <f t="shared" ref="BE77:BE94" si="31">"insert into table "&amp;"db_custscience_interns."&amp;$AH77&amp;"_"&amp;$H$4&amp;"_"&amp;$H$5&amp;"_null_value_count_table_stats select "&amp;"'"&amp;$I77&amp;"'"&amp;" as col_id, count (sku_key) as null_value_count where "&amp;$G77&amp;" IS NULL "</f>
        <v xml:space="preserve">insert into table db_custscience_interns.col_66_db_venus_sku_hist_dim_null_value_count_table_stats select '66' as col_id, count (sku_key) as null_value_count where STY_CLR_EC_BUS_ID IS NULL </v>
      </c>
      <c r="BF77" t="s">
        <v>9405</v>
      </c>
      <c r="BI77" s="16" t="str">
        <f t="shared" ref="BI77:BI94" si="32">"insert into table "&amp;"db_custscience_interns."&amp;"SUMMARY_of_"&amp;$H$4&amp;"_"&amp;$H$5&amp;"_null_value_count_table_stats select col_id, null_value_count from db_custscience_interns."&amp;$AH77&amp;"_"&amp;$H$4&amp;"_"&amp;$H$5&amp;"_null_value_count_table_stats"&amp;" ;"</f>
        <v>insert into table db_custscience_interns.SUMMARY_of_db_venus_sku_hist_dim_null_value_count_table_stats select col_id, null_value_count from db_custscience_interns.col_66_db_venus_sku_hist_dim_null_value_count_table_stats ;</v>
      </c>
      <c r="BJ77" t="s">
        <v>9406</v>
      </c>
      <c r="BL77" s="212" t="s">
        <v>9407</v>
      </c>
      <c r="BM77" s="212">
        <v>69</v>
      </c>
      <c r="BN77" s="212">
        <v>43048</v>
      </c>
      <c r="BP77" s="16" t="str">
        <f t="shared" ref="BP77:BP94" si="33">"drop table db_custscience_interns."&amp;$AH77&amp;"_"&amp;$H$4&amp;"_"&amp;$H$5&amp;"_null_value_count_table_stats ;"</f>
        <v>drop table db_custscience_interns.col_66_db_venus_sku_hist_dim_null_value_count_table_stats ;</v>
      </c>
      <c r="BQ77" t="s">
        <v>9408</v>
      </c>
    </row>
    <row r="78" spans="1:69">
      <c r="A78" t="s">
        <v>8777</v>
      </c>
      <c r="B78" s="16" t="str">
        <f t="shared" si="18"/>
        <v>lgcy_sty_ec_bus_id  string                                  </v>
      </c>
      <c r="C78" s="20">
        <f t="shared" si="26"/>
        <v>20</v>
      </c>
      <c r="D78" s="20">
        <f t="shared" si="27"/>
        <v>27</v>
      </c>
      <c r="E78" s="20"/>
      <c r="G78" s="16" t="str">
        <f t="shared" si="19"/>
        <v>LGCY_STY_EC_BUS_ID </v>
      </c>
      <c r="H78" s="16" t="str">
        <f t="shared" si="20"/>
        <v>tring                                  </v>
      </c>
      <c r="I78" s="246">
        <v>67</v>
      </c>
      <c r="J78" s="260">
        <f t="shared" si="21"/>
        <v>386301</v>
      </c>
      <c r="K78" s="260">
        <f t="shared" si="22"/>
        <v>1</v>
      </c>
      <c r="N78" s="169" t="s">
        <v>112</v>
      </c>
      <c r="O78" s="169" t="s">
        <v>112</v>
      </c>
      <c r="P78" s="169" t="s">
        <v>112</v>
      </c>
      <c r="R78" s="164"/>
      <c r="S78" s="164"/>
      <c r="T78" s="164"/>
      <c r="U78" s="164"/>
      <c r="V78" s="164"/>
      <c r="W78" s="164"/>
      <c r="X78" s="164"/>
      <c r="Y78" s="164"/>
      <c r="Z78" s="164"/>
      <c r="AA78" s="164"/>
      <c r="AB78" s="164"/>
      <c r="AC78" s="164"/>
      <c r="AD78" s="164"/>
      <c r="AE78" s="164"/>
      <c r="AF78" s="164"/>
      <c r="AG78" s="164"/>
      <c r="AH78" s="197" t="str">
        <f t="shared" si="28"/>
        <v>col_67</v>
      </c>
      <c r="AI78" s="196" t="str">
        <f t="shared" si="23"/>
        <v>create table db_custscience_interns.col_67_db_venus_sku_hist_dim_distinct_values_table_stats (col_id int, distinct_values bigint) Row format delimited Fields terminated by '\t' Lines terminated by '\n'  Stored as textfile ;</v>
      </c>
      <c r="AJ78" t="s">
        <v>9409</v>
      </c>
      <c r="AM78" s="16" t="str">
        <f t="shared" si="29"/>
        <v>insert into table db_custscience_interns.col_67_db_venus_sku_hist_dim_distinct_values_table_stats select '67' as col_id, count (distinct LGCY_STY_EC_BUS_ID ) as distinct_values</v>
      </c>
      <c r="AN78" t="s">
        <v>9410</v>
      </c>
      <c r="AQ78" s="16" t="str">
        <f t="shared" si="24"/>
        <v>insert into table db_custscience_interns.SUMMARY_of_db_venus_sku_hist_dim_distinct_values_table_stats select col_id, distinct_values from db_custscience_interns.col_67_db_venus_sku_hist_dim_distinct_values_table_stats ;</v>
      </c>
      <c r="AR78" t="s">
        <v>9411</v>
      </c>
      <c r="AT78" s="212" t="s">
        <v>9412</v>
      </c>
      <c r="AU78" s="212">
        <v>70</v>
      </c>
      <c r="AV78" s="212">
        <v>7341</v>
      </c>
      <c r="AX78" s="16" t="str">
        <f t="shared" si="25"/>
        <v>drop table db_custscience_interns.col_67_db_venus_sku_hist_dim_distinct_values_table_stats;</v>
      </c>
      <c r="AY78" t="s">
        <v>9413</v>
      </c>
      <c r="BA78" s="16" t="str">
        <f t="shared" si="30"/>
        <v>create table db_custscience_interns.col_67_db_venus_sku_hist_dim_null_value_count_table_stats (col_id int, null_value_count bigint) Row format delimited Fields terminated by '\t' Lines terminated by '\n'  Stored as textfile ;</v>
      </c>
      <c r="BB78" t="s">
        <v>9414</v>
      </c>
      <c r="BE78" s="16" t="str">
        <f t="shared" si="31"/>
        <v xml:space="preserve">insert into table db_custscience_interns.col_67_db_venus_sku_hist_dim_null_value_count_table_stats select '67' as col_id, count (sku_key) as null_value_count where LGCY_STY_EC_BUS_ID  IS NULL </v>
      </c>
      <c r="BF78" t="s">
        <v>9415</v>
      </c>
      <c r="BI78" s="16" t="str">
        <f t="shared" si="32"/>
        <v>insert into table db_custscience_interns.SUMMARY_of_db_venus_sku_hist_dim_null_value_count_table_stats select col_id, null_value_count from db_custscience_interns.col_67_db_venus_sku_hist_dim_null_value_count_table_stats ;</v>
      </c>
      <c r="BJ78" t="s">
        <v>9416</v>
      </c>
      <c r="BL78" s="212" t="s">
        <v>9417</v>
      </c>
      <c r="BM78" s="212">
        <v>70</v>
      </c>
      <c r="BN78" s="212">
        <v>324177</v>
      </c>
      <c r="BP78" s="16" t="str">
        <f t="shared" si="33"/>
        <v>drop table db_custscience_interns.col_67_db_venus_sku_hist_dim_null_value_count_table_stats ;</v>
      </c>
      <c r="BQ78" t="s">
        <v>9418</v>
      </c>
    </row>
    <row r="79" spans="1:69">
      <c r="A79" t="s">
        <v>9419</v>
      </c>
      <c r="B79" s="16" t="str">
        <f t="shared" si="18"/>
        <v>lgcy_sty_clr_ec_bus_id string                                  </v>
      </c>
      <c r="C79" s="20">
        <f t="shared" si="26"/>
        <v>23</v>
      </c>
      <c r="D79" s="20">
        <f t="shared" si="27"/>
        <v>30</v>
      </c>
      <c r="E79" s="20"/>
      <c r="G79" s="16" t="str">
        <f t="shared" si="19"/>
        <v>LGCY_STY_CLR_EC_BUS_ID</v>
      </c>
      <c r="H79" s="16" t="str">
        <f t="shared" si="20"/>
        <v>string                                  </v>
      </c>
      <c r="I79" s="246">
        <v>68</v>
      </c>
      <c r="J79" s="260">
        <f t="shared" si="21"/>
        <v>780081</v>
      </c>
      <c r="K79" s="260">
        <f t="shared" si="22"/>
        <v>1</v>
      </c>
      <c r="N79" s="169" t="s">
        <v>112</v>
      </c>
      <c r="O79" s="169" t="s">
        <v>112</v>
      </c>
      <c r="P79" s="169" t="s">
        <v>112</v>
      </c>
      <c r="R79" s="164"/>
      <c r="S79" s="164"/>
      <c r="T79" s="164"/>
      <c r="U79" s="164"/>
      <c r="V79" s="164"/>
      <c r="W79" s="164"/>
      <c r="X79" s="164"/>
      <c r="Y79" s="164"/>
      <c r="Z79" s="164"/>
      <c r="AA79" s="164"/>
      <c r="AB79" s="164"/>
      <c r="AC79" s="164"/>
      <c r="AD79" s="164"/>
      <c r="AE79" s="164"/>
      <c r="AF79" s="164"/>
      <c r="AG79" s="164"/>
      <c r="AH79" s="197" t="str">
        <f t="shared" si="28"/>
        <v>col_68</v>
      </c>
      <c r="AI79" s="196" t="str">
        <f t="shared" si="23"/>
        <v>create table db_custscience_interns.col_68_db_venus_sku_hist_dim_distinct_values_table_stats (col_id int, distinct_values bigint) Row format delimited Fields terminated by '\t' Lines terminated by '\n'  Stored as textfile ;</v>
      </c>
      <c r="AJ79" t="s">
        <v>9420</v>
      </c>
      <c r="AM79" s="16" t="str">
        <f t="shared" si="29"/>
        <v>insert into table db_custscience_interns.col_68_db_venus_sku_hist_dim_distinct_values_table_stats select '68' as col_id, count (distinct LGCY_STY_CLR_EC_BUS_ID) as distinct_values</v>
      </c>
      <c r="AN79" t="s">
        <v>9421</v>
      </c>
      <c r="AQ79" s="16" t="str">
        <f t="shared" si="24"/>
        <v>insert into table db_custscience_interns.SUMMARY_of_db_venus_sku_hist_dim_distinct_values_table_stats select col_id, distinct_values from db_custscience_interns.col_68_db_venus_sku_hist_dim_distinct_values_table_stats ;</v>
      </c>
      <c r="AR79" t="s">
        <v>9422</v>
      </c>
      <c r="AT79" s="212" t="s">
        <v>9423</v>
      </c>
      <c r="AU79" s="212">
        <v>8</v>
      </c>
      <c r="AV79" s="212">
        <v>15002</v>
      </c>
      <c r="AX79" s="16" t="str">
        <f t="shared" si="25"/>
        <v>drop table db_custscience_interns.col_68_db_venus_sku_hist_dim_distinct_values_table_stats;</v>
      </c>
      <c r="AY79" t="s">
        <v>9424</v>
      </c>
      <c r="BA79" s="16" t="str">
        <f t="shared" si="30"/>
        <v>create table db_custscience_interns.col_68_db_venus_sku_hist_dim_null_value_count_table_stats (col_id int, null_value_count bigint) Row format delimited Fields terminated by '\t' Lines terminated by '\n'  Stored as textfile ;</v>
      </c>
      <c r="BB79" t="s">
        <v>9425</v>
      </c>
      <c r="BE79" s="16" t="str">
        <f t="shared" si="31"/>
        <v xml:space="preserve">insert into table db_custscience_interns.col_68_db_venus_sku_hist_dim_null_value_count_table_stats select '68' as col_id, count (sku_key) as null_value_count where LGCY_STY_CLR_EC_BUS_ID IS NULL </v>
      </c>
      <c r="BF79" t="s">
        <v>9426</v>
      </c>
      <c r="BI79" s="16" t="str">
        <f t="shared" si="32"/>
        <v>insert into table db_custscience_interns.SUMMARY_of_db_venus_sku_hist_dim_null_value_count_table_stats select col_id, null_value_count from db_custscience_interns.col_68_db_venus_sku_hist_dim_null_value_count_table_stats ;</v>
      </c>
      <c r="BJ79" t="s">
        <v>9427</v>
      </c>
      <c r="BL79" s="212" t="s">
        <v>5714</v>
      </c>
      <c r="BM79" s="212">
        <v>8</v>
      </c>
      <c r="BN79" s="212">
        <v>1</v>
      </c>
      <c r="BP79" s="16" t="str">
        <f t="shared" si="33"/>
        <v>drop table db_custscience_interns.col_68_db_venus_sku_hist_dim_null_value_count_table_stats ;</v>
      </c>
      <c r="BQ79" t="s">
        <v>9428</v>
      </c>
    </row>
    <row r="80" spans="1:69">
      <c r="A80" t="s">
        <v>8798</v>
      </c>
      <c r="B80" s="16" t="str">
        <f t="shared" si="18"/>
        <v>lgcy_sku_ec_bus_id  string                                  </v>
      </c>
      <c r="C80" s="20">
        <f t="shared" si="26"/>
        <v>20</v>
      </c>
      <c r="D80" s="20">
        <f t="shared" si="27"/>
        <v>27</v>
      </c>
      <c r="E80" s="20"/>
      <c r="G80" s="16" t="str">
        <f t="shared" si="19"/>
        <v>LGCY_SKU_EC_BUS_ID </v>
      </c>
      <c r="H80" s="16" t="str">
        <f t="shared" si="20"/>
        <v>tring                                  </v>
      </c>
      <c r="I80" s="246">
        <v>69</v>
      </c>
      <c r="J80" s="260">
        <f t="shared" si="21"/>
        <v>8200939</v>
      </c>
      <c r="K80" s="260">
        <f t="shared" si="22"/>
        <v>43048</v>
      </c>
      <c r="N80" s="169" t="s">
        <v>112</v>
      </c>
      <c r="O80" s="169" t="s">
        <v>112</v>
      </c>
      <c r="P80" s="169" t="s">
        <v>112</v>
      </c>
      <c r="R80" s="164"/>
      <c r="S80" s="164"/>
      <c r="T80" s="164"/>
      <c r="U80" s="164"/>
      <c r="V80" s="164"/>
      <c r="W80" s="164"/>
      <c r="X80" s="164"/>
      <c r="Y80" s="164"/>
      <c r="Z80" s="164"/>
      <c r="AA80" s="164"/>
      <c r="AB80" s="164"/>
      <c r="AC80" s="164"/>
      <c r="AD80" s="164"/>
      <c r="AE80" s="164"/>
      <c r="AF80" s="164"/>
      <c r="AG80" s="164"/>
      <c r="AH80" s="197" t="str">
        <f t="shared" si="28"/>
        <v>col_69</v>
      </c>
      <c r="AI80" s="196" t="str">
        <f t="shared" si="23"/>
        <v>create table db_custscience_interns.col_69_db_venus_sku_hist_dim_distinct_values_table_stats (col_id int, distinct_values bigint) Row format delimited Fields terminated by '\t' Lines terminated by '\n'  Stored as textfile ;</v>
      </c>
      <c r="AJ80" t="s">
        <v>9429</v>
      </c>
      <c r="AM80" s="16" t="str">
        <f t="shared" si="29"/>
        <v>insert into table db_custscience_interns.col_69_db_venus_sku_hist_dim_distinct_values_table_stats select '69' as col_id, count (distinct LGCY_SKU_EC_BUS_ID ) as distinct_values</v>
      </c>
      <c r="AN80" t="s">
        <v>9430</v>
      </c>
      <c r="AQ80" s="16" t="str">
        <f t="shared" si="24"/>
        <v>insert into table db_custscience_interns.SUMMARY_of_db_venus_sku_hist_dim_distinct_values_table_stats select col_id, distinct_values from db_custscience_interns.col_69_db_venus_sku_hist_dim_distinct_values_table_stats ;</v>
      </c>
      <c r="AR80" t="s">
        <v>9431</v>
      </c>
      <c r="AT80" s="212" t="s">
        <v>9432</v>
      </c>
      <c r="AU80" s="212">
        <v>71</v>
      </c>
      <c r="AV80" s="212">
        <v>404</v>
      </c>
      <c r="AX80" s="16" t="str">
        <f t="shared" si="25"/>
        <v>drop table db_custscience_interns.col_69_db_venus_sku_hist_dim_distinct_values_table_stats;</v>
      </c>
      <c r="AY80" t="s">
        <v>9433</v>
      </c>
      <c r="BA80" s="16" t="str">
        <f t="shared" si="30"/>
        <v>create table db_custscience_interns.col_69_db_venus_sku_hist_dim_null_value_count_table_stats (col_id int, null_value_count bigint) Row format delimited Fields terminated by '\t' Lines terminated by '\n'  Stored as textfile ;</v>
      </c>
      <c r="BB80" t="s">
        <v>9434</v>
      </c>
      <c r="BE80" s="16" t="str">
        <f t="shared" si="31"/>
        <v xml:space="preserve">insert into table db_custscience_interns.col_69_db_venus_sku_hist_dim_null_value_count_table_stats select '69' as col_id, count (sku_key) as null_value_count where LGCY_SKU_EC_BUS_ID  IS NULL </v>
      </c>
      <c r="BF80" t="s">
        <v>9435</v>
      </c>
      <c r="BI80" s="16" t="str">
        <f t="shared" si="32"/>
        <v>insert into table db_custscience_interns.SUMMARY_of_db_venus_sku_hist_dim_null_value_count_table_stats select col_id, null_value_count from db_custscience_interns.col_69_db_venus_sku_hist_dim_null_value_count_table_stats ;</v>
      </c>
      <c r="BJ80" t="s">
        <v>9436</v>
      </c>
      <c r="BL80" s="212" t="s">
        <v>9437</v>
      </c>
      <c r="BM80" s="212">
        <v>71</v>
      </c>
      <c r="BN80" s="212">
        <v>321560</v>
      </c>
      <c r="BP80" s="16" t="str">
        <f t="shared" si="33"/>
        <v>drop table db_custscience_interns.col_69_db_venus_sku_hist_dim_null_value_count_table_stats ;</v>
      </c>
      <c r="BQ80" t="s">
        <v>9438</v>
      </c>
    </row>
    <row r="81" spans="1:69">
      <c r="A81" t="s">
        <v>8809</v>
      </c>
      <c r="B81" s="16" t="str">
        <f t="shared" si="18"/>
        <v>publ_pst_dt_styl_clr string                                  </v>
      </c>
      <c r="C81" s="20">
        <f t="shared" si="26"/>
        <v>21</v>
      </c>
      <c r="D81" s="20">
        <f t="shared" si="27"/>
        <v>28</v>
      </c>
      <c r="E81" s="20"/>
      <c r="G81" s="16" t="str">
        <f t="shared" si="19"/>
        <v>PUBL_PST_DT_STYL_CLR</v>
      </c>
      <c r="H81" s="16" t="str">
        <f t="shared" si="20"/>
        <v>string                                  </v>
      </c>
      <c r="I81" s="246">
        <v>70</v>
      </c>
      <c r="J81" s="260">
        <f t="shared" si="21"/>
        <v>7341</v>
      </c>
      <c r="K81" s="260">
        <f t="shared" si="22"/>
        <v>324177</v>
      </c>
      <c r="N81" s="169" t="s">
        <v>112</v>
      </c>
      <c r="O81" s="169" t="s">
        <v>112</v>
      </c>
      <c r="P81" s="169" t="s">
        <v>112</v>
      </c>
      <c r="R81" s="164"/>
      <c r="S81" s="164"/>
      <c r="T81" s="164"/>
      <c r="U81" s="164"/>
      <c r="V81" s="164"/>
      <c r="W81" s="164"/>
      <c r="X81" s="164"/>
      <c r="Y81" s="164"/>
      <c r="Z81" s="164"/>
      <c r="AA81" s="164"/>
      <c r="AB81" s="164"/>
      <c r="AC81" s="164"/>
      <c r="AD81" s="164"/>
      <c r="AE81" s="164"/>
      <c r="AF81" s="164"/>
      <c r="AG81" s="164"/>
      <c r="AH81" s="197" t="str">
        <f t="shared" si="28"/>
        <v>col_70</v>
      </c>
      <c r="AI81" s="196" t="str">
        <f t="shared" si="23"/>
        <v>create table db_custscience_interns.col_70_db_venus_sku_hist_dim_distinct_values_table_stats (col_id int, distinct_values bigint) Row format delimited Fields terminated by '\t' Lines terminated by '\n'  Stored as textfile ;</v>
      </c>
      <c r="AJ81" t="s">
        <v>9439</v>
      </c>
      <c r="AM81" s="16" t="str">
        <f t="shared" si="29"/>
        <v>insert into table db_custscience_interns.col_70_db_venus_sku_hist_dim_distinct_values_table_stats select '70' as col_id, count (distinct PUBL_PST_DT_STYL_CLR) as distinct_values</v>
      </c>
      <c r="AN81" t="s">
        <v>9440</v>
      </c>
      <c r="AQ81" s="16" t="str">
        <f t="shared" si="24"/>
        <v>insert into table db_custscience_interns.SUMMARY_of_db_venus_sku_hist_dim_distinct_values_table_stats select col_id, distinct_values from db_custscience_interns.col_70_db_venus_sku_hist_dim_distinct_values_table_stats ;</v>
      </c>
      <c r="AR81" t="s">
        <v>9441</v>
      </c>
      <c r="AT81" s="212" t="s">
        <v>9442</v>
      </c>
      <c r="AU81" s="212">
        <v>72</v>
      </c>
      <c r="AV81" s="212">
        <v>946784</v>
      </c>
      <c r="AX81" s="16" t="str">
        <f t="shared" si="25"/>
        <v>drop table db_custscience_interns.col_70_db_venus_sku_hist_dim_distinct_values_table_stats;</v>
      </c>
      <c r="AY81" t="s">
        <v>9443</v>
      </c>
      <c r="BA81" s="16" t="str">
        <f t="shared" si="30"/>
        <v>create table db_custscience_interns.col_70_db_venus_sku_hist_dim_null_value_count_table_stats (col_id int, null_value_count bigint) Row format delimited Fields terminated by '\t' Lines terminated by '\n'  Stored as textfile ;</v>
      </c>
      <c r="BB81" t="s">
        <v>9444</v>
      </c>
      <c r="BE81" s="16" t="str">
        <f t="shared" si="31"/>
        <v xml:space="preserve">insert into table db_custscience_interns.col_70_db_venus_sku_hist_dim_null_value_count_table_stats select '70' as col_id, count (sku_key) as null_value_count where PUBL_PST_DT_STYL_CLR IS NULL </v>
      </c>
      <c r="BF81" t="s">
        <v>9445</v>
      </c>
      <c r="BI81" s="16" t="str">
        <f t="shared" si="32"/>
        <v>insert into table db_custscience_interns.SUMMARY_of_db_venus_sku_hist_dim_null_value_count_table_stats select col_id, null_value_count from db_custscience_interns.col_70_db_venus_sku_hist_dim_null_value_count_table_stats ;</v>
      </c>
      <c r="BJ81" t="s">
        <v>9446</v>
      </c>
      <c r="BL81" s="212" t="s">
        <v>9447</v>
      </c>
      <c r="BM81" s="212">
        <v>72</v>
      </c>
      <c r="BN81" s="212">
        <v>402750</v>
      </c>
      <c r="BP81" s="16" t="str">
        <f t="shared" si="33"/>
        <v>drop table db_custscience_interns.col_70_db_venus_sku_hist_dim_null_value_count_table_stats ;</v>
      </c>
      <c r="BQ81" t="s">
        <v>9448</v>
      </c>
    </row>
    <row r="82" spans="1:69">
      <c r="A82" t="s">
        <v>8820</v>
      </c>
      <c r="B82" s="16" t="str">
        <f t="shared" si="18"/>
        <v>sz_mdl_cd           string                                  </v>
      </c>
      <c r="C82" s="20">
        <f t="shared" si="26"/>
        <v>10</v>
      </c>
      <c r="D82" s="20">
        <f t="shared" si="27"/>
        <v>12</v>
      </c>
      <c r="E82" s="20"/>
      <c r="G82" s="16" t="str">
        <f t="shared" si="19"/>
        <v>SZ_MDL_CD</v>
      </c>
      <c r="H82" s="16" t="str">
        <f t="shared" si="20"/>
        <v>        string                                  </v>
      </c>
      <c r="I82" s="246">
        <v>71</v>
      </c>
      <c r="J82" s="260">
        <f t="shared" si="21"/>
        <v>404</v>
      </c>
      <c r="K82" s="260">
        <f t="shared" si="22"/>
        <v>321560</v>
      </c>
      <c r="N82" s="169" t="s">
        <v>112</v>
      </c>
      <c r="O82" s="169" t="s">
        <v>112</v>
      </c>
      <c r="P82" s="169" t="s">
        <v>112</v>
      </c>
      <c r="R82" s="164"/>
      <c r="S82" s="164"/>
      <c r="T82" s="164"/>
      <c r="U82" s="164"/>
      <c r="V82" s="164"/>
      <c r="W82" s="164"/>
      <c r="X82" s="164"/>
      <c r="Y82" s="164"/>
      <c r="Z82" s="164"/>
      <c r="AA82" s="164"/>
      <c r="AB82" s="164"/>
      <c r="AC82" s="164"/>
      <c r="AD82" s="164"/>
      <c r="AE82" s="164"/>
      <c r="AF82" s="164"/>
      <c r="AG82" s="164"/>
      <c r="AH82" s="197" t="str">
        <f t="shared" si="28"/>
        <v>col_71</v>
      </c>
      <c r="AI82" s="196" t="str">
        <f t="shared" si="23"/>
        <v>create table db_custscience_interns.col_71_db_venus_sku_hist_dim_distinct_values_table_stats (col_id int, distinct_values bigint) Row format delimited Fields terminated by '\t' Lines terminated by '\n'  Stored as textfile ;</v>
      </c>
      <c r="AJ82" t="s">
        <v>9449</v>
      </c>
      <c r="AM82" s="16" t="str">
        <f t="shared" si="29"/>
        <v>insert into table db_custscience_interns.col_71_db_venus_sku_hist_dim_distinct_values_table_stats select '71' as col_id, count (distinct SZ_MDL_CD) as distinct_values</v>
      </c>
      <c r="AN82" t="s">
        <v>9450</v>
      </c>
      <c r="AQ82" s="16" t="str">
        <f t="shared" si="24"/>
        <v>insert into table db_custscience_interns.SUMMARY_of_db_venus_sku_hist_dim_distinct_values_table_stats select col_id, distinct_values from db_custscience_interns.col_71_db_venus_sku_hist_dim_distinct_values_table_stats ;</v>
      </c>
      <c r="AR82" t="s">
        <v>9451</v>
      </c>
      <c r="AT82" s="212" t="s">
        <v>8824</v>
      </c>
      <c r="AU82" s="212">
        <v>73</v>
      </c>
      <c r="AV82" s="212">
        <v>2</v>
      </c>
      <c r="AX82" s="16" t="str">
        <f t="shared" si="25"/>
        <v>drop table db_custscience_interns.col_71_db_venus_sku_hist_dim_distinct_values_table_stats;</v>
      </c>
      <c r="AY82" t="s">
        <v>9452</v>
      </c>
      <c r="BA82" s="16" t="str">
        <f t="shared" si="30"/>
        <v>create table db_custscience_interns.col_71_db_venus_sku_hist_dim_null_value_count_table_stats (col_id int, null_value_count bigint) Row format delimited Fields terminated by '\t' Lines terminated by '\n'  Stored as textfile ;</v>
      </c>
      <c r="BB82" t="s">
        <v>9453</v>
      </c>
      <c r="BE82" s="16" t="str">
        <f t="shared" si="31"/>
        <v xml:space="preserve">insert into table db_custscience_interns.col_71_db_venus_sku_hist_dim_null_value_count_table_stats select '71' as col_id, count (sku_key) as null_value_count where SZ_MDL_CD IS NULL </v>
      </c>
      <c r="BF82" t="s">
        <v>9454</v>
      </c>
      <c r="BI82" s="16" t="str">
        <f t="shared" si="32"/>
        <v>insert into table db_custscience_interns.SUMMARY_of_db_venus_sku_hist_dim_null_value_count_table_stats select col_id, null_value_count from db_custscience_interns.col_71_db_venus_sku_hist_dim_null_value_count_table_stats ;</v>
      </c>
      <c r="BJ82" t="s">
        <v>9455</v>
      </c>
      <c r="BL82" s="212" t="s">
        <v>9456</v>
      </c>
      <c r="BM82" s="212">
        <v>73</v>
      </c>
      <c r="BN82" s="212">
        <v>444441</v>
      </c>
      <c r="BP82" s="16" t="str">
        <f t="shared" si="33"/>
        <v>drop table db_custscience_interns.col_71_db_venus_sku_hist_dim_null_value_count_table_stats ;</v>
      </c>
      <c r="BQ82" t="s">
        <v>9457</v>
      </c>
    </row>
    <row r="83" spans="1:69">
      <c r="A83" t="s">
        <v>8831</v>
      </c>
      <c r="B83" s="16" t="str">
        <f t="shared" si="18"/>
        <v>vnd_upc_nbr         string                                  </v>
      </c>
      <c r="C83" s="20">
        <f t="shared" si="26"/>
        <v>12</v>
      </c>
      <c r="D83" s="20">
        <f t="shared" si="27"/>
        <v>14</v>
      </c>
      <c r="E83" s="20"/>
      <c r="G83" s="16" t="str">
        <f t="shared" si="19"/>
        <v>VND_UPC_NBR</v>
      </c>
      <c r="H83" s="16" t="str">
        <f t="shared" si="20"/>
        <v>      string                                  </v>
      </c>
      <c r="I83" s="246">
        <v>72</v>
      </c>
      <c r="J83" s="260">
        <f t="shared" si="21"/>
        <v>946784</v>
      </c>
      <c r="K83" s="260">
        <f t="shared" si="22"/>
        <v>402750</v>
      </c>
      <c r="N83" s="169" t="s">
        <v>112</v>
      </c>
      <c r="O83" s="169" t="s">
        <v>112</v>
      </c>
      <c r="P83" s="169" t="s">
        <v>112</v>
      </c>
      <c r="R83" s="164"/>
      <c r="S83" s="164"/>
      <c r="T83" s="164"/>
      <c r="U83" s="164"/>
      <c r="V83" s="164"/>
      <c r="W83" s="164"/>
      <c r="X83" s="164"/>
      <c r="Y83" s="164"/>
      <c r="Z83" s="164"/>
      <c r="AA83" s="164"/>
      <c r="AB83" s="164"/>
      <c r="AC83" s="164"/>
      <c r="AD83" s="164"/>
      <c r="AE83" s="164"/>
      <c r="AF83" s="164"/>
      <c r="AG83" s="164"/>
      <c r="AH83" s="197" t="str">
        <f t="shared" si="28"/>
        <v>col_72</v>
      </c>
      <c r="AI83" s="196" t="str">
        <f t="shared" si="23"/>
        <v>create table db_custscience_interns.col_72_db_venus_sku_hist_dim_distinct_values_table_stats (col_id int, distinct_values bigint) Row format delimited Fields terminated by '\t' Lines terminated by '\n'  Stored as textfile ;</v>
      </c>
      <c r="AJ83" t="s">
        <v>9458</v>
      </c>
      <c r="AM83" s="16" t="str">
        <f t="shared" si="29"/>
        <v>insert into table db_custscience_interns.col_72_db_venus_sku_hist_dim_distinct_values_table_stats select '72' as col_id, count (distinct VND_UPC_NBR) as distinct_values</v>
      </c>
      <c r="AN83" t="s">
        <v>9459</v>
      </c>
      <c r="AQ83" s="16" t="str">
        <f t="shared" si="24"/>
        <v>insert into table db_custscience_interns.SUMMARY_of_db_venus_sku_hist_dim_distinct_values_table_stats select col_id, distinct_values from db_custscience_interns.col_72_db_venus_sku_hist_dim_distinct_values_table_stats ;</v>
      </c>
      <c r="AR83" t="s">
        <v>9460</v>
      </c>
      <c r="AT83" s="212" t="s">
        <v>9461</v>
      </c>
      <c r="AU83" s="212">
        <v>74</v>
      </c>
      <c r="AV83" s="212">
        <v>385000</v>
      </c>
      <c r="AX83" s="16" t="str">
        <f t="shared" si="25"/>
        <v>drop table db_custscience_interns.col_72_db_venus_sku_hist_dim_distinct_values_table_stats;</v>
      </c>
      <c r="AY83" t="s">
        <v>9462</v>
      </c>
      <c r="BA83" s="16" t="str">
        <f t="shared" si="30"/>
        <v>create table db_custscience_interns.col_72_db_venus_sku_hist_dim_null_value_count_table_stats (col_id int, null_value_count bigint) Row format delimited Fields terminated by '\t' Lines terminated by '\n'  Stored as textfile ;</v>
      </c>
      <c r="BB83" t="s">
        <v>9463</v>
      </c>
      <c r="BE83" s="16" t="str">
        <f t="shared" si="31"/>
        <v xml:space="preserve">insert into table db_custscience_interns.col_72_db_venus_sku_hist_dim_null_value_count_table_stats select '72' as col_id, count (sku_key) as null_value_count where VND_UPC_NBR IS NULL </v>
      </c>
      <c r="BF83" t="s">
        <v>9464</v>
      </c>
      <c r="BI83" s="16" t="str">
        <f t="shared" si="32"/>
        <v>insert into table db_custscience_interns.SUMMARY_of_db_venus_sku_hist_dim_null_value_count_table_stats select col_id, null_value_count from db_custscience_interns.col_72_db_venus_sku_hist_dim_null_value_count_table_stats ;</v>
      </c>
      <c r="BJ83" t="s">
        <v>9465</v>
      </c>
      <c r="BL83" s="212" t="s">
        <v>9466</v>
      </c>
      <c r="BM83" s="212">
        <v>74</v>
      </c>
      <c r="BN83" s="212">
        <v>1119562</v>
      </c>
      <c r="BP83" s="16" t="str">
        <f t="shared" si="33"/>
        <v>drop table db_custscience_interns.col_72_db_venus_sku_hist_dim_null_value_count_table_stats ;</v>
      </c>
      <c r="BQ83" t="s">
        <v>9467</v>
      </c>
    </row>
    <row r="84" spans="1:69">
      <c r="A84" t="s">
        <v>8842</v>
      </c>
      <c r="B84" s="16" t="str">
        <f t="shared" si="18"/>
        <v>mcm_live_ind        string                                  </v>
      </c>
      <c r="C84" s="20">
        <f t="shared" si="26"/>
        <v>14</v>
      </c>
      <c r="D84" s="20">
        <f t="shared" si="27"/>
        <v>16</v>
      </c>
      <c r="E84" s="20"/>
      <c r="G84" s="16" t="str">
        <f t="shared" si="19"/>
        <v>MCM_LIVE_IND </v>
      </c>
      <c r="H84" s="16" t="str">
        <f t="shared" si="20"/>
        <v>    string                                  </v>
      </c>
      <c r="I84" s="246">
        <v>73</v>
      </c>
      <c r="J84" s="260">
        <f t="shared" si="21"/>
        <v>2</v>
      </c>
      <c r="K84" s="260">
        <f t="shared" si="22"/>
        <v>444441</v>
      </c>
      <c r="N84" s="169" t="s">
        <v>112</v>
      </c>
      <c r="O84" s="169" t="s">
        <v>112</v>
      </c>
      <c r="P84" s="169" t="s">
        <v>112</v>
      </c>
      <c r="R84" s="164"/>
      <c r="S84" s="164"/>
      <c r="T84" s="164"/>
      <c r="U84" s="164"/>
      <c r="V84" s="164"/>
      <c r="W84" s="164"/>
      <c r="X84" s="164"/>
      <c r="Y84" s="164"/>
      <c r="Z84" s="164"/>
      <c r="AA84" s="164"/>
      <c r="AB84" s="164"/>
      <c r="AC84" s="164"/>
      <c r="AD84" s="164"/>
      <c r="AE84" s="164"/>
      <c r="AF84" s="164"/>
      <c r="AG84" s="164"/>
      <c r="AH84" s="197" t="str">
        <f t="shared" si="28"/>
        <v>col_73</v>
      </c>
      <c r="AI84" s="196" t="str">
        <f t="shared" si="23"/>
        <v>create table db_custscience_interns.col_73_db_venus_sku_hist_dim_distinct_values_table_stats (col_id int, distinct_values bigint) Row format delimited Fields terminated by '\t' Lines terminated by '\n'  Stored as textfile ;</v>
      </c>
      <c r="AJ84" t="s">
        <v>9468</v>
      </c>
      <c r="AM84" s="16" t="str">
        <f t="shared" si="29"/>
        <v>insert into table db_custscience_interns.col_73_db_venus_sku_hist_dim_distinct_values_table_stats select '73' as col_id, count (distinct MCM_LIVE_IND ) as distinct_values</v>
      </c>
      <c r="AN84" t="s">
        <v>9469</v>
      </c>
      <c r="AQ84" s="16" t="str">
        <f t="shared" si="24"/>
        <v>insert into table db_custscience_interns.SUMMARY_of_db_venus_sku_hist_dim_distinct_values_table_stats select col_id, distinct_values from db_custscience_interns.col_73_db_venus_sku_hist_dim_distinct_values_table_stats ;</v>
      </c>
      <c r="AR84" t="s">
        <v>9470</v>
      </c>
      <c r="AT84" s="212" t="s">
        <v>9471</v>
      </c>
      <c r="AU84" s="212">
        <v>75</v>
      </c>
      <c r="AV84" s="212">
        <v>3</v>
      </c>
      <c r="AX84" s="16" t="str">
        <f t="shared" si="25"/>
        <v>drop table db_custscience_interns.col_73_db_venus_sku_hist_dim_distinct_values_table_stats;</v>
      </c>
      <c r="AY84" t="s">
        <v>9472</v>
      </c>
      <c r="BA84" s="16" t="str">
        <f t="shared" si="30"/>
        <v>create table db_custscience_interns.col_73_db_venus_sku_hist_dim_null_value_count_table_stats (col_id int, null_value_count bigint) Row format delimited Fields terminated by '\t' Lines terminated by '\n'  Stored as textfile ;</v>
      </c>
      <c r="BB84" t="s">
        <v>9473</v>
      </c>
      <c r="BE84" s="16" t="str">
        <f t="shared" si="31"/>
        <v xml:space="preserve">insert into table db_custscience_interns.col_73_db_venus_sku_hist_dim_null_value_count_table_stats select '73' as col_id, count (sku_key) as null_value_count where MCM_LIVE_IND  IS NULL </v>
      </c>
      <c r="BF84" t="s">
        <v>9474</v>
      </c>
      <c r="BI84" s="16" t="str">
        <f t="shared" si="32"/>
        <v>insert into table db_custscience_interns.SUMMARY_of_db_venus_sku_hist_dim_null_value_count_table_stats select col_id, null_value_count from db_custscience_interns.col_73_db_venus_sku_hist_dim_null_value_count_table_stats ;</v>
      </c>
      <c r="BJ84" t="s">
        <v>9475</v>
      </c>
      <c r="BL84" s="212" t="s">
        <v>8851</v>
      </c>
      <c r="BM84" s="212">
        <v>75</v>
      </c>
      <c r="BN84" s="212">
        <v>0</v>
      </c>
      <c r="BP84" s="16" t="str">
        <f t="shared" si="33"/>
        <v>drop table db_custscience_interns.col_73_db_venus_sku_hist_dim_null_value_count_table_stats ;</v>
      </c>
      <c r="BQ84" t="s">
        <v>9476</v>
      </c>
    </row>
    <row r="85" spans="1:69">
      <c r="A85" t="s">
        <v>9477</v>
      </c>
      <c r="B85" s="16" t="str">
        <f t="shared" si="18"/>
        <v>opr_glbl_sty_id     string                                  </v>
      </c>
      <c r="C85" s="20">
        <f t="shared" si="26"/>
        <v>16</v>
      </c>
      <c r="D85" s="20">
        <f t="shared" si="27"/>
        <v>18</v>
      </c>
      <c r="E85" s="20"/>
      <c r="G85" s="16" t="str">
        <f t="shared" si="19"/>
        <v>OPR_GLBL_STY_ID</v>
      </c>
      <c r="H85" s="16" t="str">
        <f t="shared" si="20"/>
        <v>  string                                  </v>
      </c>
      <c r="I85" s="246">
        <v>74</v>
      </c>
      <c r="J85" s="260">
        <f t="shared" si="21"/>
        <v>385000</v>
      </c>
      <c r="K85" s="260">
        <f t="shared" si="22"/>
        <v>1119562</v>
      </c>
      <c r="N85" s="169" t="s">
        <v>112</v>
      </c>
      <c r="O85" s="169" t="s">
        <v>112</v>
      </c>
      <c r="P85" s="169" t="s">
        <v>112</v>
      </c>
      <c r="R85" s="164"/>
      <c r="S85" s="164"/>
      <c r="T85" s="164"/>
      <c r="U85" s="164"/>
      <c r="V85" s="164"/>
      <c r="W85" s="164"/>
      <c r="X85" s="164"/>
      <c r="Y85" s="164"/>
      <c r="Z85" s="164"/>
      <c r="AA85" s="164"/>
      <c r="AB85" s="164"/>
      <c r="AC85" s="164"/>
      <c r="AD85" s="164"/>
      <c r="AE85" s="164"/>
      <c r="AF85" s="164"/>
      <c r="AG85" s="164"/>
      <c r="AH85" s="197" t="str">
        <f t="shared" si="28"/>
        <v>col_74</v>
      </c>
      <c r="AI85" s="196" t="str">
        <f t="shared" si="23"/>
        <v>create table db_custscience_interns.col_74_db_venus_sku_hist_dim_distinct_values_table_stats (col_id int, distinct_values bigint) Row format delimited Fields terminated by '\t' Lines terminated by '\n'  Stored as textfile ;</v>
      </c>
      <c r="AJ85" t="s">
        <v>9478</v>
      </c>
      <c r="AM85" s="16" t="str">
        <f t="shared" si="29"/>
        <v>insert into table db_custscience_interns.col_74_db_venus_sku_hist_dim_distinct_values_table_stats select '74' as col_id, count (distinct OPR_GLBL_STY_ID) as distinct_values</v>
      </c>
      <c r="AN85" t="s">
        <v>9479</v>
      </c>
      <c r="AQ85" s="16" t="str">
        <f t="shared" si="24"/>
        <v>insert into table db_custscience_interns.SUMMARY_of_db_venus_sku_hist_dim_distinct_values_table_stats select col_id, distinct_values from db_custscience_interns.col_74_db_venus_sku_hist_dim_distinct_values_table_stats ;</v>
      </c>
      <c r="AR85" t="s">
        <v>9480</v>
      </c>
      <c r="AT85" s="212" t="s">
        <v>9481</v>
      </c>
      <c r="AU85" s="212">
        <v>76</v>
      </c>
      <c r="AV85" s="212">
        <v>7</v>
      </c>
      <c r="AX85" s="16" t="str">
        <f t="shared" si="25"/>
        <v>drop table db_custscience_interns.col_74_db_venus_sku_hist_dim_distinct_values_table_stats;</v>
      </c>
      <c r="AY85" t="s">
        <v>9482</v>
      </c>
      <c r="BA85" s="16" t="str">
        <f t="shared" si="30"/>
        <v>create table db_custscience_interns.col_74_db_venus_sku_hist_dim_null_value_count_table_stats (col_id int, null_value_count bigint) Row format delimited Fields terminated by '\t' Lines terminated by '\n'  Stored as textfile ;</v>
      </c>
      <c r="BB85" t="s">
        <v>9483</v>
      </c>
      <c r="BE85" s="16" t="str">
        <f t="shared" si="31"/>
        <v xml:space="preserve">insert into table db_custscience_interns.col_74_db_venus_sku_hist_dim_null_value_count_table_stats select '74' as col_id, count (sku_key) as null_value_count where OPR_GLBL_STY_ID IS NULL </v>
      </c>
      <c r="BF85" t="s">
        <v>9484</v>
      </c>
      <c r="BI85" s="16" t="str">
        <f t="shared" si="32"/>
        <v>insert into table db_custscience_interns.SUMMARY_of_db_venus_sku_hist_dim_null_value_count_table_stats select col_id, null_value_count from db_custscience_interns.col_74_db_venus_sku_hist_dim_null_value_count_table_stats ;</v>
      </c>
      <c r="BJ85" t="s">
        <v>9485</v>
      </c>
      <c r="BL85" s="212" t="s">
        <v>9486</v>
      </c>
      <c r="BM85" s="212">
        <v>76</v>
      </c>
      <c r="BN85" s="212">
        <v>0</v>
      </c>
      <c r="BP85" s="16" t="str">
        <f t="shared" si="33"/>
        <v>drop table db_custscience_interns.col_74_db_venus_sku_hist_dim_null_value_count_table_stats ;</v>
      </c>
      <c r="BQ85" t="s">
        <v>9487</v>
      </c>
    </row>
    <row r="86" spans="1:69">
      <c r="A86" t="s">
        <v>9488</v>
      </c>
      <c r="B86" s="16" t="str">
        <f t="shared" si="18"/>
        <v>glbl_sty_ver_nbr    int                                     </v>
      </c>
      <c r="C86" s="20">
        <f t="shared" si="26"/>
        <v>18</v>
      </c>
      <c r="D86" s="20">
        <f t="shared" si="27"/>
        <v>20</v>
      </c>
      <c r="E86" s="20"/>
      <c r="G86" s="16" t="str">
        <f t="shared" si="19"/>
        <v>GLBL_STY_VER_NBR </v>
      </c>
      <c r="H86" s="16" t="str">
        <f t="shared" si="20"/>
        <v>int                                     </v>
      </c>
      <c r="I86" s="246">
        <v>75</v>
      </c>
      <c r="J86" s="260">
        <f t="shared" si="21"/>
        <v>3</v>
      </c>
      <c r="K86" s="260">
        <f t="shared" si="22"/>
        <v>0</v>
      </c>
      <c r="N86" s="169" t="s">
        <v>112</v>
      </c>
      <c r="O86" s="169" t="s">
        <v>112</v>
      </c>
      <c r="P86" s="169" t="s">
        <v>112</v>
      </c>
      <c r="R86" s="164"/>
      <c r="S86" s="164"/>
      <c r="T86" s="164"/>
      <c r="U86" s="164"/>
      <c r="V86" s="164"/>
      <c r="W86" s="164"/>
      <c r="X86" s="164"/>
      <c r="Y86" s="164"/>
      <c r="Z86" s="164"/>
      <c r="AA86" s="164"/>
      <c r="AB86" s="164"/>
      <c r="AC86" s="164"/>
      <c r="AD86" s="164"/>
      <c r="AE86" s="164"/>
      <c r="AF86" s="164"/>
      <c r="AG86" s="164"/>
      <c r="AH86" s="197" t="str">
        <f t="shared" si="28"/>
        <v>col_75</v>
      </c>
      <c r="AI86" s="196" t="str">
        <f t="shared" si="23"/>
        <v>create table db_custscience_interns.col_75_db_venus_sku_hist_dim_distinct_values_table_stats (col_id int, distinct_values bigint) Row format delimited Fields terminated by '\t' Lines terminated by '\n'  Stored as textfile ;</v>
      </c>
      <c r="AJ86" t="s">
        <v>9489</v>
      </c>
      <c r="AM86" s="16" t="str">
        <f t="shared" si="29"/>
        <v>insert into table db_custscience_interns.col_75_db_venus_sku_hist_dim_distinct_values_table_stats select '75' as col_id, count (distinct GLBL_STY_VER_NBR ) as distinct_values</v>
      </c>
      <c r="AN86" t="s">
        <v>9490</v>
      </c>
      <c r="AQ86" s="16" t="str">
        <f t="shared" si="24"/>
        <v>insert into table db_custscience_interns.SUMMARY_of_db_venus_sku_hist_dim_distinct_values_table_stats select col_id, distinct_values from db_custscience_interns.col_75_db_venus_sku_hist_dim_distinct_values_table_stats ;</v>
      </c>
      <c r="AR86" t="s">
        <v>9491</v>
      </c>
      <c r="AT86" s="212" t="s">
        <v>9492</v>
      </c>
      <c r="AU86" s="212">
        <v>77</v>
      </c>
      <c r="AV86" s="212">
        <v>1</v>
      </c>
      <c r="AX86" s="16" t="str">
        <f t="shared" si="25"/>
        <v>drop table db_custscience_interns.col_75_db_venus_sku_hist_dim_distinct_values_table_stats;</v>
      </c>
      <c r="AY86" t="s">
        <v>9493</v>
      </c>
      <c r="BA86" s="16" t="str">
        <f t="shared" si="30"/>
        <v>create table db_custscience_interns.col_75_db_venus_sku_hist_dim_null_value_count_table_stats (col_id int, null_value_count bigint) Row format delimited Fields terminated by '\t' Lines terminated by '\n'  Stored as textfile ;</v>
      </c>
      <c r="BB86" t="s">
        <v>9494</v>
      </c>
      <c r="BE86" s="16" t="str">
        <f t="shared" si="31"/>
        <v xml:space="preserve">insert into table db_custscience_interns.col_75_db_venus_sku_hist_dim_null_value_count_table_stats select '75' as col_id, count (sku_key) as null_value_count where GLBL_STY_VER_NBR  IS NULL </v>
      </c>
      <c r="BF86" t="s">
        <v>9495</v>
      </c>
      <c r="BI86" s="16" t="str">
        <f t="shared" si="32"/>
        <v>insert into table db_custscience_interns.SUMMARY_of_db_venus_sku_hist_dim_null_value_count_table_stats select col_id, null_value_count from db_custscience_interns.col_75_db_venus_sku_hist_dim_null_value_count_table_stats ;</v>
      </c>
      <c r="BJ86" t="s">
        <v>9496</v>
      </c>
      <c r="BL86" s="212" t="s">
        <v>9497</v>
      </c>
      <c r="BM86" s="212">
        <v>77</v>
      </c>
      <c r="BN86" s="212">
        <v>1119562</v>
      </c>
      <c r="BP86" s="16" t="str">
        <f t="shared" si="33"/>
        <v>drop table db_custscience_interns.col_75_db_venus_sku_hist_dim_null_value_count_table_stats ;</v>
      </c>
      <c r="BQ86" t="s">
        <v>9498</v>
      </c>
    </row>
    <row r="87" spans="1:69">
      <c r="A87" t="s">
        <v>9499</v>
      </c>
      <c r="B87" s="16" t="str">
        <f t="shared" si="18"/>
        <v>brd_sty_eff_strt_dt string                                  </v>
      </c>
      <c r="C87" s="20">
        <f t="shared" si="26"/>
        <v>20</v>
      </c>
      <c r="D87" s="20">
        <f t="shared" si="27"/>
        <v>27</v>
      </c>
      <c r="E87" s="20"/>
      <c r="G87" s="16" t="str">
        <f t="shared" si="19"/>
        <v>BRD_STY_EFF_STRT_DT</v>
      </c>
      <c r="H87" s="16" t="str">
        <f t="shared" si="20"/>
        <v>string                                  </v>
      </c>
      <c r="I87" s="246">
        <v>76</v>
      </c>
      <c r="J87" s="260">
        <f t="shared" si="21"/>
        <v>7</v>
      </c>
      <c r="K87" s="260">
        <f t="shared" si="22"/>
        <v>0</v>
      </c>
      <c r="N87" s="169" t="s">
        <v>112</v>
      </c>
      <c r="O87" s="169" t="s">
        <v>112</v>
      </c>
      <c r="P87" s="169" t="s">
        <v>112</v>
      </c>
      <c r="R87" s="164"/>
      <c r="S87" s="164"/>
      <c r="T87" s="164"/>
      <c r="U87" s="164"/>
      <c r="V87" s="164"/>
      <c r="W87" s="164"/>
      <c r="X87" s="164"/>
      <c r="Y87" s="164"/>
      <c r="Z87" s="164"/>
      <c r="AA87" s="164"/>
      <c r="AB87" s="164"/>
      <c r="AC87" s="164"/>
      <c r="AD87" s="164"/>
      <c r="AE87" s="164"/>
      <c r="AF87" s="164"/>
      <c r="AG87" s="164"/>
      <c r="AH87" s="197" t="str">
        <f t="shared" si="28"/>
        <v>col_76</v>
      </c>
      <c r="AI87" s="196" t="str">
        <f t="shared" si="23"/>
        <v>create table db_custscience_interns.col_76_db_venus_sku_hist_dim_distinct_values_table_stats (col_id int, distinct_values bigint) Row format delimited Fields terminated by '\t' Lines terminated by '\n'  Stored as textfile ;</v>
      </c>
      <c r="AJ87" t="s">
        <v>9500</v>
      </c>
      <c r="AM87" s="16" t="str">
        <f t="shared" si="29"/>
        <v>insert into table db_custscience_interns.col_76_db_venus_sku_hist_dim_distinct_values_table_stats select '76' as col_id, count (distinct BRD_STY_EFF_STRT_DT) as distinct_values</v>
      </c>
      <c r="AN87" t="s">
        <v>9501</v>
      </c>
      <c r="AQ87" s="16" t="str">
        <f t="shared" si="24"/>
        <v>insert into table db_custscience_interns.SUMMARY_of_db_venus_sku_hist_dim_distinct_values_table_stats select col_id, distinct_values from db_custscience_interns.col_76_db_venus_sku_hist_dim_distinct_values_table_stats ;</v>
      </c>
      <c r="AR87" t="s">
        <v>9502</v>
      </c>
      <c r="AT87" s="212" t="s">
        <v>9503</v>
      </c>
      <c r="AU87" s="212">
        <v>78</v>
      </c>
      <c r="AV87" s="212">
        <v>3</v>
      </c>
      <c r="AX87" s="16" t="str">
        <f t="shared" si="25"/>
        <v>drop table db_custscience_interns.col_76_db_venus_sku_hist_dim_distinct_values_table_stats;</v>
      </c>
      <c r="AY87" t="s">
        <v>9504</v>
      </c>
      <c r="BA87" s="16" t="str">
        <f t="shared" si="30"/>
        <v>create table db_custscience_interns.col_76_db_venus_sku_hist_dim_null_value_count_table_stats (col_id int, null_value_count bigint) Row format delimited Fields terminated by '\t' Lines terminated by '\n'  Stored as textfile ;</v>
      </c>
      <c r="BB87" t="s">
        <v>9505</v>
      </c>
      <c r="BE87" s="16" t="str">
        <f t="shared" si="31"/>
        <v xml:space="preserve">insert into table db_custscience_interns.col_76_db_venus_sku_hist_dim_null_value_count_table_stats select '76' as col_id, count (sku_key) as null_value_count where BRD_STY_EFF_STRT_DT IS NULL </v>
      </c>
      <c r="BF87" t="s">
        <v>9506</v>
      </c>
      <c r="BI87" s="16" t="str">
        <f t="shared" si="32"/>
        <v>insert into table db_custscience_interns.SUMMARY_of_db_venus_sku_hist_dim_null_value_count_table_stats select col_id, null_value_count from db_custscience_interns.col_76_db_venus_sku_hist_dim_null_value_count_table_stats ;</v>
      </c>
      <c r="BJ87" t="s">
        <v>9507</v>
      </c>
      <c r="BL87" s="212" t="s">
        <v>9508</v>
      </c>
      <c r="BM87" s="212">
        <v>78</v>
      </c>
      <c r="BN87" s="212">
        <v>0</v>
      </c>
      <c r="BP87" s="16" t="str">
        <f t="shared" si="33"/>
        <v>drop table db_custscience_interns.col_76_db_venus_sku_hist_dim_null_value_count_table_stats ;</v>
      </c>
      <c r="BQ87" t="s">
        <v>9509</v>
      </c>
    </row>
    <row r="88" spans="1:69">
      <c r="A88" t="s">
        <v>9510</v>
      </c>
      <c r="B88" s="16" t="str">
        <f t="shared" si="18"/>
        <v>brd_sty_eff_end_dt  string                                  </v>
      </c>
      <c r="C88" s="20">
        <f t="shared" si="26"/>
        <v>20</v>
      </c>
      <c r="D88" s="20">
        <f t="shared" si="27"/>
        <v>27</v>
      </c>
      <c r="E88" s="20"/>
      <c r="G88" s="16" t="str">
        <f t="shared" si="19"/>
        <v>BRD_STY_EFF_END_DT </v>
      </c>
      <c r="H88" s="16" t="str">
        <f t="shared" si="20"/>
        <v>tring                                  </v>
      </c>
      <c r="I88" s="246">
        <v>77</v>
      </c>
      <c r="J88" s="260">
        <f t="shared" si="21"/>
        <v>1</v>
      </c>
      <c r="K88" s="260">
        <f t="shared" si="22"/>
        <v>1119562</v>
      </c>
      <c r="N88" s="169" t="s">
        <v>112</v>
      </c>
      <c r="O88" s="169" t="s">
        <v>112</v>
      </c>
      <c r="P88" s="169" t="s">
        <v>112</v>
      </c>
      <c r="R88" s="164"/>
      <c r="S88" s="164"/>
      <c r="T88" s="164"/>
      <c r="U88" s="164"/>
      <c r="V88" s="164"/>
      <c r="W88" s="164"/>
      <c r="X88" s="164"/>
      <c r="Y88" s="164"/>
      <c r="Z88" s="164"/>
      <c r="AA88" s="164"/>
      <c r="AB88" s="164"/>
      <c r="AC88" s="164"/>
      <c r="AD88" s="164"/>
      <c r="AE88" s="164"/>
      <c r="AF88" s="164"/>
      <c r="AG88" s="164"/>
      <c r="AH88" s="197" t="str">
        <f t="shared" si="28"/>
        <v>col_77</v>
      </c>
      <c r="AI88" s="196" t="str">
        <f t="shared" si="23"/>
        <v>create table db_custscience_interns.col_77_db_venus_sku_hist_dim_distinct_values_table_stats (col_id int, distinct_values bigint) Row format delimited Fields terminated by '\t' Lines terminated by '\n'  Stored as textfile ;</v>
      </c>
      <c r="AJ88" t="s">
        <v>9511</v>
      </c>
      <c r="AM88" s="16" t="str">
        <f t="shared" si="29"/>
        <v>insert into table db_custscience_interns.col_77_db_venus_sku_hist_dim_distinct_values_table_stats select '77' as col_id, count (distinct BRD_STY_EFF_END_DT ) as distinct_values</v>
      </c>
      <c r="AN88" t="s">
        <v>9512</v>
      </c>
      <c r="AQ88" s="16" t="str">
        <f t="shared" si="24"/>
        <v>insert into table db_custscience_interns.SUMMARY_of_db_venus_sku_hist_dim_distinct_values_table_stats select col_id, distinct_values from db_custscience_interns.col_77_db_venus_sku_hist_dim_distinct_values_table_stats ;</v>
      </c>
      <c r="AR88" t="s">
        <v>9513</v>
      </c>
      <c r="AT88" s="212" t="s">
        <v>9514</v>
      </c>
      <c r="AU88" s="212">
        <v>79</v>
      </c>
      <c r="AV88" s="212">
        <v>1</v>
      </c>
      <c r="AX88" s="16" t="str">
        <f t="shared" si="25"/>
        <v>drop table db_custscience_interns.col_77_db_venus_sku_hist_dim_distinct_values_table_stats;</v>
      </c>
      <c r="AY88" t="s">
        <v>9515</v>
      </c>
      <c r="BA88" s="16" t="str">
        <f t="shared" si="30"/>
        <v>create table db_custscience_interns.col_77_db_venus_sku_hist_dim_null_value_count_table_stats (col_id int, null_value_count bigint) Row format delimited Fields terminated by '\t' Lines terminated by '\n'  Stored as textfile ;</v>
      </c>
      <c r="BB88" t="s">
        <v>9516</v>
      </c>
      <c r="BE88" s="16" t="str">
        <f t="shared" si="31"/>
        <v xml:space="preserve">insert into table db_custscience_interns.col_77_db_venus_sku_hist_dim_null_value_count_table_stats select '77' as col_id, count (sku_key) as null_value_count where BRD_STY_EFF_END_DT  IS NULL </v>
      </c>
      <c r="BF88" t="s">
        <v>9517</v>
      </c>
      <c r="BI88" s="16" t="str">
        <f t="shared" si="32"/>
        <v>insert into table db_custscience_interns.SUMMARY_of_db_venus_sku_hist_dim_null_value_count_table_stats select col_id, null_value_count from db_custscience_interns.col_77_db_venus_sku_hist_dim_null_value_count_table_stats ;</v>
      </c>
      <c r="BJ88" t="s">
        <v>9518</v>
      </c>
      <c r="BL88" s="212" t="s">
        <v>9519</v>
      </c>
      <c r="BM88" s="212">
        <v>79</v>
      </c>
      <c r="BN88" s="212">
        <v>0</v>
      </c>
      <c r="BP88" s="16" t="str">
        <f t="shared" si="33"/>
        <v>drop table db_custscience_interns.col_77_db_venus_sku_hist_dim_null_value_count_table_stats ;</v>
      </c>
      <c r="BQ88" t="s">
        <v>9520</v>
      </c>
    </row>
    <row r="89" spans="1:69">
      <c r="A89" t="s">
        <v>9521</v>
      </c>
      <c r="B89" s="16" t="str">
        <f t="shared" si="18"/>
        <v>brd_sty_ver_nbr     int                                     </v>
      </c>
      <c r="C89" s="20">
        <f t="shared" si="26"/>
        <v>16</v>
      </c>
      <c r="D89" s="20">
        <f t="shared" si="27"/>
        <v>18</v>
      </c>
      <c r="E89" s="20"/>
      <c r="G89" s="16" t="str">
        <f t="shared" si="19"/>
        <v>BRD_STY_VER_NBR</v>
      </c>
      <c r="H89" s="16" t="str">
        <f t="shared" si="20"/>
        <v>  int                                     </v>
      </c>
      <c r="I89" s="246">
        <v>78</v>
      </c>
      <c r="J89" s="260">
        <f t="shared" si="21"/>
        <v>3</v>
      </c>
      <c r="K89" s="260">
        <f t="shared" si="22"/>
        <v>0</v>
      </c>
      <c r="N89" s="169" t="s">
        <v>112</v>
      </c>
      <c r="O89" s="169" t="s">
        <v>112</v>
      </c>
      <c r="P89" s="169" t="s">
        <v>112</v>
      </c>
      <c r="R89" s="164"/>
      <c r="S89" s="164"/>
      <c r="T89" s="164"/>
      <c r="U89" s="164"/>
      <c r="V89" s="164"/>
      <c r="W89" s="164"/>
      <c r="X89" s="164"/>
      <c r="Y89" s="164"/>
      <c r="Z89" s="164"/>
      <c r="AA89" s="164"/>
      <c r="AB89" s="164"/>
      <c r="AC89" s="164"/>
      <c r="AD89" s="164"/>
      <c r="AE89" s="164"/>
      <c r="AF89" s="164"/>
      <c r="AG89" s="164"/>
      <c r="AH89" s="197" t="str">
        <f t="shared" si="28"/>
        <v>col_78</v>
      </c>
      <c r="AI89" s="196" t="str">
        <f t="shared" si="23"/>
        <v>create table db_custscience_interns.col_78_db_venus_sku_hist_dim_distinct_values_table_stats (col_id int, distinct_values bigint) Row format delimited Fields terminated by '\t' Lines terminated by '\n'  Stored as textfile ;</v>
      </c>
      <c r="AJ89" t="s">
        <v>9522</v>
      </c>
      <c r="AM89" s="16" t="str">
        <f t="shared" si="29"/>
        <v>insert into table db_custscience_interns.col_78_db_venus_sku_hist_dim_distinct_values_table_stats select '78' as col_id, count (distinct BRD_STY_VER_NBR) as distinct_values</v>
      </c>
      <c r="AN89" t="s">
        <v>9523</v>
      </c>
      <c r="AQ89" s="16" t="str">
        <f t="shared" si="24"/>
        <v>insert into table db_custscience_interns.SUMMARY_of_db_venus_sku_hist_dim_distinct_values_table_stats select col_id, distinct_values from db_custscience_interns.col_78_db_venus_sku_hist_dim_distinct_values_table_stats ;</v>
      </c>
      <c r="AR89" t="s">
        <v>9524</v>
      </c>
      <c r="AT89" s="212" t="s">
        <v>9525</v>
      </c>
      <c r="AU89" s="212">
        <v>80</v>
      </c>
      <c r="AV89" s="212">
        <v>4</v>
      </c>
      <c r="AX89" s="16" t="str">
        <f t="shared" si="25"/>
        <v>drop table db_custscience_interns.col_78_db_venus_sku_hist_dim_distinct_values_table_stats;</v>
      </c>
      <c r="AY89" t="s">
        <v>9526</v>
      </c>
      <c r="BA89" s="16" t="str">
        <f t="shared" si="30"/>
        <v>create table db_custscience_interns.col_78_db_venus_sku_hist_dim_null_value_count_table_stats (col_id int, null_value_count bigint) Row format delimited Fields terminated by '\t' Lines terminated by '\n'  Stored as textfile ;</v>
      </c>
      <c r="BB89" t="s">
        <v>9527</v>
      </c>
      <c r="BE89" s="16" t="str">
        <f t="shared" si="31"/>
        <v xml:space="preserve">insert into table db_custscience_interns.col_78_db_venus_sku_hist_dim_null_value_count_table_stats select '78' as col_id, count (sku_key) as null_value_count where BRD_STY_VER_NBR IS NULL </v>
      </c>
      <c r="BF89" t="s">
        <v>9528</v>
      </c>
      <c r="BI89" s="16" t="str">
        <f t="shared" si="32"/>
        <v>insert into table db_custscience_interns.SUMMARY_of_db_venus_sku_hist_dim_null_value_count_table_stats select col_id, null_value_count from db_custscience_interns.col_78_db_venus_sku_hist_dim_null_value_count_table_stats ;</v>
      </c>
      <c r="BJ89" t="s">
        <v>9529</v>
      </c>
      <c r="BL89" s="212" t="s">
        <v>9530</v>
      </c>
      <c r="BM89" s="212">
        <v>80</v>
      </c>
      <c r="BN89" s="212">
        <v>9289936</v>
      </c>
      <c r="BP89" s="16" t="str">
        <f t="shared" si="33"/>
        <v>drop table db_custscience_interns.col_78_db_venus_sku_hist_dim_null_value_count_table_stats ;</v>
      </c>
      <c r="BQ89" t="s">
        <v>9531</v>
      </c>
    </row>
    <row r="90" spans="1:69">
      <c r="A90" t="s">
        <v>9532</v>
      </c>
      <c r="B90" s="16" t="str">
        <f t="shared" si="18"/>
        <v>brd_sty_cur_rec_ind string                                  </v>
      </c>
      <c r="C90" s="20">
        <f t="shared" si="26"/>
        <v>20</v>
      </c>
      <c r="D90" s="20">
        <f t="shared" si="27"/>
        <v>27</v>
      </c>
      <c r="E90" s="20"/>
      <c r="G90" s="16" t="str">
        <f t="shared" si="19"/>
        <v>BRD_STY_CUR_REC_IND</v>
      </c>
      <c r="H90" s="16" t="str">
        <f t="shared" si="20"/>
        <v>string                                  </v>
      </c>
      <c r="I90" s="246">
        <v>79</v>
      </c>
      <c r="J90" s="260">
        <f t="shared" si="21"/>
        <v>1</v>
      </c>
      <c r="K90" s="260">
        <f t="shared" si="22"/>
        <v>0</v>
      </c>
      <c r="N90" s="169" t="s">
        <v>112</v>
      </c>
      <c r="O90" s="169" t="s">
        <v>112</v>
      </c>
      <c r="P90" s="169" t="s">
        <v>112</v>
      </c>
      <c r="R90" s="164"/>
      <c r="S90" s="164"/>
      <c r="T90" s="164"/>
      <c r="U90" s="164"/>
      <c r="V90" s="164"/>
      <c r="W90" s="164"/>
      <c r="X90" s="164"/>
      <c r="Y90" s="164"/>
      <c r="Z90" s="164"/>
      <c r="AA90" s="164"/>
      <c r="AB90" s="164"/>
      <c r="AC90" s="164"/>
      <c r="AD90" s="164"/>
      <c r="AE90" s="164"/>
      <c r="AF90" s="164"/>
      <c r="AG90" s="164"/>
      <c r="AH90" s="197" t="str">
        <f t="shared" si="28"/>
        <v>col_79</v>
      </c>
      <c r="AI90" s="196" t="str">
        <f t="shared" si="23"/>
        <v>create table db_custscience_interns.col_79_db_venus_sku_hist_dim_distinct_values_table_stats (col_id int, distinct_values bigint) Row format delimited Fields terminated by '\t' Lines terminated by '\n'  Stored as textfile ;</v>
      </c>
      <c r="AJ90" t="s">
        <v>9533</v>
      </c>
      <c r="AM90" s="16" t="str">
        <f t="shared" si="29"/>
        <v>insert into table db_custscience_interns.col_79_db_venus_sku_hist_dim_distinct_values_table_stats select '79' as col_id, count (distinct BRD_STY_CUR_REC_IND) as distinct_values</v>
      </c>
      <c r="AN90" t="s">
        <v>9534</v>
      </c>
      <c r="AQ90" s="16" t="str">
        <f t="shared" si="24"/>
        <v>insert into table db_custscience_interns.SUMMARY_of_db_venus_sku_hist_dim_distinct_values_table_stats select col_id, distinct_values from db_custscience_interns.col_79_db_venus_sku_hist_dim_distinct_values_table_stats ;</v>
      </c>
      <c r="AR90" t="s">
        <v>9535</v>
      </c>
      <c r="AT90" s="212" t="s">
        <v>9536</v>
      </c>
      <c r="AU90" s="212">
        <v>9</v>
      </c>
      <c r="AV90" s="212">
        <v>70028</v>
      </c>
      <c r="AX90" s="16" t="str">
        <f t="shared" si="25"/>
        <v>drop table db_custscience_interns.col_79_db_venus_sku_hist_dim_distinct_values_table_stats;</v>
      </c>
      <c r="AY90" t="s">
        <v>9537</v>
      </c>
      <c r="BA90" s="16" t="str">
        <f t="shared" si="30"/>
        <v>create table db_custscience_interns.col_79_db_venus_sku_hist_dim_null_value_count_table_stats (col_id int, null_value_count bigint) Row format delimited Fields terminated by '\t' Lines terminated by '\n'  Stored as textfile ;</v>
      </c>
      <c r="BB90" t="s">
        <v>9538</v>
      </c>
      <c r="BE90" s="16" t="str">
        <f t="shared" si="31"/>
        <v xml:space="preserve">insert into table db_custscience_interns.col_79_db_venus_sku_hist_dim_null_value_count_table_stats select '79' as col_id, count (sku_key) as null_value_count where BRD_STY_CUR_REC_IND IS NULL </v>
      </c>
      <c r="BF90" t="s">
        <v>9539</v>
      </c>
      <c r="BI90" s="16" t="str">
        <f t="shared" si="32"/>
        <v>insert into table db_custscience_interns.SUMMARY_of_db_venus_sku_hist_dim_null_value_count_table_stats select col_id, null_value_count from db_custscience_interns.col_79_db_venus_sku_hist_dim_null_value_count_table_stats ;</v>
      </c>
      <c r="BJ90" t="s">
        <v>9540</v>
      </c>
      <c r="BL90" s="212" t="s">
        <v>5619</v>
      </c>
      <c r="BM90" s="212">
        <v>9</v>
      </c>
      <c r="BN90" s="212">
        <v>1</v>
      </c>
      <c r="BP90" s="16" t="str">
        <f t="shared" si="33"/>
        <v>drop table db_custscience_interns.col_79_db_venus_sku_hist_dim_null_value_count_table_stats ;</v>
      </c>
      <c r="BQ90" t="s">
        <v>9541</v>
      </c>
    </row>
    <row r="91" spans="1:69">
      <c r="A91" t="s">
        <v>9542</v>
      </c>
      <c r="B91" s="16" t="str">
        <f t="shared" si="18"/>
        <v>brd_sty_prg_dt      string                                  </v>
      </c>
      <c r="C91" s="20">
        <f t="shared" si="26"/>
        <v>16</v>
      </c>
      <c r="D91" s="20">
        <f t="shared" si="27"/>
        <v>18</v>
      </c>
      <c r="E91" s="20"/>
      <c r="G91" s="16" t="str">
        <f t="shared" si="19"/>
        <v>BRD_STY_PRG_DT </v>
      </c>
      <c r="H91" s="16" t="str">
        <f t="shared" si="20"/>
        <v>  string                                  </v>
      </c>
      <c r="I91" s="246">
        <v>80</v>
      </c>
      <c r="J91" s="260">
        <f t="shared" si="21"/>
        <v>4</v>
      </c>
      <c r="K91" s="260">
        <f t="shared" si="22"/>
        <v>9289936</v>
      </c>
      <c r="N91" s="169" t="s">
        <v>112</v>
      </c>
      <c r="O91" s="169" t="s">
        <v>112</v>
      </c>
      <c r="P91" s="169" t="s">
        <v>112</v>
      </c>
      <c r="R91" s="164"/>
      <c r="S91" s="164"/>
      <c r="T91" s="164"/>
      <c r="U91" s="164"/>
      <c r="V91" s="164"/>
      <c r="W91" s="164"/>
      <c r="X91" s="164"/>
      <c r="Y91" s="164"/>
      <c r="Z91" s="164"/>
      <c r="AA91" s="164"/>
      <c r="AB91" s="164"/>
      <c r="AC91" s="164"/>
      <c r="AD91" s="164"/>
      <c r="AE91" s="164"/>
      <c r="AF91" s="164"/>
      <c r="AG91" s="164"/>
      <c r="AH91" s="197" t="str">
        <f t="shared" si="28"/>
        <v>col_80</v>
      </c>
      <c r="AI91" s="196" t="str">
        <f t="shared" si="23"/>
        <v>create table db_custscience_interns.col_80_db_venus_sku_hist_dim_distinct_values_table_stats (col_id int, distinct_values bigint) Row format delimited Fields terminated by '\t' Lines terminated by '\n'  Stored as textfile ;</v>
      </c>
      <c r="AJ91" t="s">
        <v>9543</v>
      </c>
      <c r="AM91" s="16" t="str">
        <f t="shared" si="29"/>
        <v>insert into table db_custscience_interns.col_80_db_venus_sku_hist_dim_distinct_values_table_stats select '80' as col_id, count (distinct BRD_STY_PRG_DT ) as distinct_values</v>
      </c>
      <c r="AN91" t="s">
        <v>9544</v>
      </c>
      <c r="AQ91" s="16" t="str">
        <f t="shared" si="24"/>
        <v>insert into table db_custscience_interns.SUMMARY_of_db_venus_sku_hist_dim_distinct_values_table_stats select col_id, distinct_values from db_custscience_interns.col_80_db_venus_sku_hist_dim_distinct_values_table_stats ;</v>
      </c>
      <c r="AR91" t="s">
        <v>9545</v>
      </c>
      <c r="AT91" s="212" t="s">
        <v>9546</v>
      </c>
      <c r="AU91" s="212">
        <v>81</v>
      </c>
      <c r="AV91" s="212">
        <v>2</v>
      </c>
      <c r="AX91" s="16" t="str">
        <f t="shared" si="25"/>
        <v>drop table db_custscience_interns.col_80_db_venus_sku_hist_dim_distinct_values_table_stats;</v>
      </c>
      <c r="AY91" t="s">
        <v>9547</v>
      </c>
      <c r="BA91" s="16" t="str">
        <f t="shared" si="30"/>
        <v>create table db_custscience_interns.col_80_db_venus_sku_hist_dim_null_value_count_table_stats (col_id int, null_value_count bigint) Row format delimited Fields terminated by '\t' Lines terminated by '\n'  Stored as textfile ;</v>
      </c>
      <c r="BB91" t="s">
        <v>9548</v>
      </c>
      <c r="BE91" s="16" t="str">
        <f t="shared" si="31"/>
        <v xml:space="preserve">insert into table db_custscience_interns.col_80_db_venus_sku_hist_dim_null_value_count_table_stats select '80' as col_id, count (sku_key) as null_value_count where BRD_STY_PRG_DT  IS NULL </v>
      </c>
      <c r="BF91" t="s">
        <v>9549</v>
      </c>
      <c r="BI91" s="16" t="str">
        <f t="shared" si="32"/>
        <v>insert into table db_custscience_interns.SUMMARY_of_db_venus_sku_hist_dim_null_value_count_table_stats select col_id, null_value_count from db_custscience_interns.col_80_db_venus_sku_hist_dim_null_value_count_table_stats ;</v>
      </c>
      <c r="BJ91" t="s">
        <v>9550</v>
      </c>
      <c r="BL91" s="212" t="s">
        <v>9551</v>
      </c>
      <c r="BM91" s="212">
        <v>81</v>
      </c>
      <c r="BN91" s="212">
        <v>0</v>
      </c>
      <c r="BP91" s="16" t="str">
        <f t="shared" si="33"/>
        <v>drop table db_custscience_interns.col_80_db_venus_sku_hist_dim_null_value_count_table_stats ;</v>
      </c>
      <c r="BQ91" t="s">
        <v>9552</v>
      </c>
    </row>
    <row r="92" spans="1:69">
      <c r="A92" t="s">
        <v>9553</v>
      </c>
      <c r="B92" s="16" t="str">
        <f t="shared" si="18"/>
        <v>logc_dlt_ind        string                                  </v>
      </c>
      <c r="C92" s="20">
        <f t="shared" si="26"/>
        <v>14</v>
      </c>
      <c r="D92" s="20">
        <f t="shared" si="27"/>
        <v>16</v>
      </c>
      <c r="E92" s="20"/>
      <c r="G92" s="16" t="str">
        <f t="shared" si="19"/>
        <v>LOGC_DLT_IND </v>
      </c>
      <c r="H92" s="16" t="str">
        <f t="shared" si="20"/>
        <v>    string                                  </v>
      </c>
      <c r="I92" s="246">
        <v>81</v>
      </c>
      <c r="J92" s="260">
        <f t="shared" si="21"/>
        <v>2</v>
      </c>
      <c r="K92" s="260">
        <f t="shared" si="22"/>
        <v>0</v>
      </c>
      <c r="N92" s="169" t="s">
        <v>112</v>
      </c>
      <c r="O92" s="169" t="s">
        <v>112</v>
      </c>
      <c r="P92" s="169" t="s">
        <v>112</v>
      </c>
      <c r="R92" s="164"/>
      <c r="S92" s="164"/>
      <c r="T92" s="164"/>
      <c r="U92" s="164"/>
      <c r="V92" s="164"/>
      <c r="W92" s="164"/>
      <c r="X92" s="164"/>
      <c r="Y92" s="164"/>
      <c r="Z92" s="164"/>
      <c r="AA92" s="164"/>
      <c r="AB92" s="164"/>
      <c r="AC92" s="164"/>
      <c r="AD92" s="164"/>
      <c r="AE92" s="164"/>
      <c r="AF92" s="164"/>
      <c r="AG92" s="164"/>
      <c r="AH92" s="197" t="str">
        <f t="shared" si="28"/>
        <v>col_81</v>
      </c>
      <c r="AI92" s="196" t="str">
        <f t="shared" si="23"/>
        <v>create table db_custscience_interns.col_81_db_venus_sku_hist_dim_distinct_values_table_stats (col_id int, distinct_values bigint) Row format delimited Fields terminated by '\t' Lines terminated by '\n'  Stored as textfile ;</v>
      </c>
      <c r="AJ92" t="s">
        <v>9554</v>
      </c>
      <c r="AM92" s="16" t="str">
        <f t="shared" si="29"/>
        <v>insert into table db_custscience_interns.col_81_db_venus_sku_hist_dim_distinct_values_table_stats select '81' as col_id, count (distinct LOGC_DLT_IND ) as distinct_values</v>
      </c>
      <c r="AN92" t="s">
        <v>9555</v>
      </c>
      <c r="AQ92" s="16" t="str">
        <f t="shared" si="24"/>
        <v>insert into table db_custscience_interns.SUMMARY_of_db_venus_sku_hist_dim_distinct_values_table_stats select col_id, distinct_values from db_custscience_interns.col_81_db_venus_sku_hist_dim_distinct_values_table_stats ;</v>
      </c>
      <c r="AR92" t="s">
        <v>9556</v>
      </c>
      <c r="AT92" s="212" t="s">
        <v>9557</v>
      </c>
      <c r="AU92" s="212">
        <v>82</v>
      </c>
      <c r="AV92" s="212">
        <v>313</v>
      </c>
      <c r="AX92" s="16" t="str">
        <f t="shared" si="25"/>
        <v>drop table db_custscience_interns.col_81_db_venus_sku_hist_dim_distinct_values_table_stats;</v>
      </c>
      <c r="AY92" t="s">
        <v>9558</v>
      </c>
      <c r="BA92" s="16" t="str">
        <f t="shared" si="30"/>
        <v>create table db_custscience_interns.col_81_db_venus_sku_hist_dim_null_value_count_table_stats (col_id int, null_value_count bigint) Row format delimited Fields terminated by '\t' Lines terminated by '\n'  Stored as textfile ;</v>
      </c>
      <c r="BB92" t="s">
        <v>9559</v>
      </c>
      <c r="BE92" s="16" t="str">
        <f t="shared" si="31"/>
        <v xml:space="preserve">insert into table db_custscience_interns.col_81_db_venus_sku_hist_dim_null_value_count_table_stats select '81' as col_id, count (sku_key) as null_value_count where LOGC_DLT_IND  IS NULL </v>
      </c>
      <c r="BF92" t="s">
        <v>9560</v>
      </c>
      <c r="BI92" s="16" t="str">
        <f t="shared" si="32"/>
        <v>insert into table db_custscience_interns.SUMMARY_of_db_venus_sku_hist_dim_null_value_count_table_stats select col_id, null_value_count from db_custscience_interns.col_81_db_venus_sku_hist_dim_null_value_count_table_stats ;</v>
      </c>
      <c r="BJ92" t="s">
        <v>9561</v>
      </c>
      <c r="BL92" s="212" t="s">
        <v>9562</v>
      </c>
      <c r="BM92" s="212">
        <v>82</v>
      </c>
      <c r="BN92" s="212">
        <v>0</v>
      </c>
      <c r="BP92" s="16" t="str">
        <f t="shared" si="33"/>
        <v>drop table db_custscience_interns.col_81_db_venus_sku_hist_dim_null_value_count_table_stats ;</v>
      </c>
      <c r="BQ92" t="s">
        <v>9563</v>
      </c>
    </row>
    <row r="93" spans="1:69">
      <c r="A93" t="s">
        <v>5188</v>
      </c>
      <c r="B93" s="16" t="str">
        <f t="shared" si="18"/>
        <v>crt_tmst            string                                  </v>
      </c>
      <c r="C93" s="20">
        <f t="shared" si="26"/>
        <v>10</v>
      </c>
      <c r="D93" s="20">
        <f t="shared" si="27"/>
        <v>12</v>
      </c>
      <c r="E93" s="20"/>
      <c r="G93" s="16" t="str">
        <f t="shared" si="19"/>
        <v>CRT_TMST </v>
      </c>
      <c r="H93" s="16" t="str">
        <f t="shared" si="20"/>
        <v>        string                                  </v>
      </c>
      <c r="I93" s="246">
        <v>82</v>
      </c>
      <c r="J93" s="260">
        <f t="shared" si="21"/>
        <v>313</v>
      </c>
      <c r="K93" s="260">
        <f t="shared" si="22"/>
        <v>0</v>
      </c>
      <c r="N93" s="169" t="s">
        <v>112</v>
      </c>
      <c r="O93" s="169" t="s">
        <v>112</v>
      </c>
      <c r="P93" s="169" t="s">
        <v>112</v>
      </c>
      <c r="R93" s="164"/>
      <c r="S93" s="164"/>
      <c r="T93" s="164"/>
      <c r="U93" s="164"/>
      <c r="V93" s="164"/>
      <c r="W93" s="164"/>
      <c r="X93" s="164"/>
      <c r="Y93" s="164"/>
      <c r="Z93" s="164"/>
      <c r="AA93" s="164"/>
      <c r="AB93" s="164"/>
      <c r="AC93" s="164"/>
      <c r="AD93" s="164"/>
      <c r="AE93" s="164"/>
      <c r="AF93" s="164"/>
      <c r="AG93" s="164"/>
      <c r="AH93" s="197" t="str">
        <f t="shared" si="28"/>
        <v>col_82</v>
      </c>
      <c r="AI93" s="196" t="str">
        <f t="shared" si="23"/>
        <v>create table db_custscience_interns.col_82_db_venus_sku_hist_dim_distinct_values_table_stats (col_id int, distinct_values bigint) Row format delimited Fields terminated by '\t' Lines terminated by '\n'  Stored as textfile ;</v>
      </c>
      <c r="AJ93" t="s">
        <v>9564</v>
      </c>
      <c r="AM93" s="16" t="str">
        <f t="shared" si="29"/>
        <v>insert into table db_custscience_interns.col_82_db_venus_sku_hist_dim_distinct_values_table_stats select '82' as col_id, count (distinct CRT_TMST ) as distinct_values</v>
      </c>
      <c r="AN93" t="s">
        <v>9565</v>
      </c>
      <c r="AQ93" s="16" t="str">
        <f t="shared" si="24"/>
        <v>insert into table db_custscience_interns.SUMMARY_of_db_venus_sku_hist_dim_distinct_values_table_stats select col_id, distinct_values from db_custscience_interns.col_82_db_venus_sku_hist_dim_distinct_values_table_stats ;</v>
      </c>
      <c r="AR93" t="s">
        <v>9566</v>
      </c>
      <c r="AT93" s="212" t="s">
        <v>9567</v>
      </c>
      <c r="AU93" s="212">
        <v>83</v>
      </c>
      <c r="AV93" s="212">
        <v>313</v>
      </c>
      <c r="AX93" s="16" t="str">
        <f t="shared" si="25"/>
        <v>drop table db_custscience_interns.col_82_db_venus_sku_hist_dim_distinct_values_table_stats;</v>
      </c>
      <c r="AY93" t="s">
        <v>9568</v>
      </c>
      <c r="BA93" s="16" t="str">
        <f t="shared" si="30"/>
        <v>create table db_custscience_interns.col_82_db_venus_sku_hist_dim_null_value_count_table_stats (col_id int, null_value_count bigint) Row format delimited Fields terminated by '\t' Lines terminated by '\n'  Stored as textfile ;</v>
      </c>
      <c r="BB93" t="s">
        <v>9569</v>
      </c>
      <c r="BE93" s="16" t="str">
        <f t="shared" si="31"/>
        <v xml:space="preserve">insert into table db_custscience_interns.col_82_db_venus_sku_hist_dim_null_value_count_table_stats select '82' as col_id, count (sku_key) as null_value_count where CRT_TMST  IS NULL </v>
      </c>
      <c r="BF93" t="s">
        <v>9570</v>
      </c>
      <c r="BI93" s="16" t="str">
        <f t="shared" si="32"/>
        <v>insert into table db_custscience_interns.SUMMARY_of_db_venus_sku_hist_dim_null_value_count_table_stats select col_id, null_value_count from db_custscience_interns.col_82_db_venus_sku_hist_dim_null_value_count_table_stats ;</v>
      </c>
      <c r="BJ93" t="s">
        <v>9571</v>
      </c>
      <c r="BL93" s="212" t="s">
        <v>9572</v>
      </c>
      <c r="BM93" s="212">
        <v>83</v>
      </c>
      <c r="BN93" s="212">
        <v>0</v>
      </c>
      <c r="BP93" s="16" t="str">
        <f t="shared" si="33"/>
        <v>drop table db_custscience_interns.col_82_db_venus_sku_hist_dim_null_value_count_table_stats ;</v>
      </c>
      <c r="BQ93" t="s">
        <v>9573</v>
      </c>
    </row>
    <row r="94" spans="1:69">
      <c r="A94" t="s">
        <v>9574</v>
      </c>
      <c r="B94" s="16" t="str">
        <f t="shared" si="18"/>
        <v>updt_tmst           string          </v>
      </c>
      <c r="C94" s="20">
        <f t="shared" si="26"/>
        <v>10</v>
      </c>
      <c r="D94" s="20">
        <f t="shared" si="27"/>
        <v>12</v>
      </c>
      <c r="E94" s="20"/>
      <c r="G94" s="16" t="str">
        <f t="shared" si="19"/>
        <v>UPDT_TMST</v>
      </c>
      <c r="H94" s="16" t="str">
        <f t="shared" si="20"/>
        <v>        string          </v>
      </c>
      <c r="I94" s="246">
        <v>83</v>
      </c>
      <c r="J94" s="260">
        <f t="shared" si="21"/>
        <v>313</v>
      </c>
      <c r="K94" s="260">
        <f t="shared" si="22"/>
        <v>0</v>
      </c>
      <c r="N94" s="169" t="s">
        <v>112</v>
      </c>
      <c r="O94" s="169" t="s">
        <v>112</v>
      </c>
      <c r="P94" s="169" t="s">
        <v>112</v>
      </c>
      <c r="R94" s="164"/>
      <c r="S94" s="164"/>
      <c r="T94" s="164"/>
      <c r="U94" s="164"/>
      <c r="V94" s="164"/>
      <c r="W94" s="164"/>
      <c r="X94" s="164"/>
      <c r="Y94" s="164"/>
      <c r="Z94" s="164"/>
      <c r="AA94" s="164"/>
      <c r="AB94" s="164"/>
      <c r="AC94" s="164"/>
      <c r="AD94" s="164"/>
      <c r="AE94" s="164"/>
      <c r="AF94" s="164"/>
      <c r="AG94" s="164"/>
      <c r="AH94" s="197" t="str">
        <f t="shared" si="28"/>
        <v>col_83</v>
      </c>
      <c r="AI94" s="196" t="str">
        <f t="shared" si="23"/>
        <v>create table db_custscience_interns.col_83_db_venus_sku_hist_dim_distinct_values_table_stats (col_id int, distinct_values bigint) Row format delimited Fields terminated by '\t' Lines terminated by '\n'  Stored as textfile ;</v>
      </c>
      <c r="AJ94" t="s">
        <v>9575</v>
      </c>
      <c r="AM94" s="16" t="str">
        <f t="shared" si="29"/>
        <v>insert into table db_custscience_interns.col_83_db_venus_sku_hist_dim_distinct_values_table_stats select '83' as col_id, count (distinct UPDT_TMST) as distinct_values</v>
      </c>
      <c r="AN94" t="s">
        <v>9576</v>
      </c>
      <c r="AQ94" s="16" t="str">
        <f t="shared" si="24"/>
        <v>insert into table db_custscience_interns.SUMMARY_of_db_venus_sku_hist_dim_distinct_values_table_stats select col_id, distinct_values from db_custscience_interns.col_83_db_venus_sku_hist_dim_distinct_values_table_stats ;</v>
      </c>
      <c r="AR94" t="s">
        <v>9577</v>
      </c>
      <c r="AT94" s="212" t="s">
        <v>5193</v>
      </c>
      <c r="AU94" s="212">
        <v>10</v>
      </c>
      <c r="AV94" s="212">
        <v>4</v>
      </c>
      <c r="AX94" s="16" t="str">
        <f t="shared" si="25"/>
        <v>drop table db_custscience_interns.col_83_db_venus_sku_hist_dim_distinct_values_table_stats;</v>
      </c>
      <c r="AY94" t="s">
        <v>9578</v>
      </c>
      <c r="BA94" s="16" t="str">
        <f t="shared" si="30"/>
        <v>create table db_custscience_interns.col_83_db_venus_sku_hist_dim_null_value_count_table_stats (col_id int, null_value_count bigint) Row format delimited Fields terminated by '\t' Lines terminated by '\n'  Stored as textfile ;</v>
      </c>
      <c r="BB94" t="s">
        <v>9579</v>
      </c>
      <c r="BE94" s="16" t="str">
        <f t="shared" si="31"/>
        <v xml:space="preserve">insert into table db_custscience_interns.col_83_db_venus_sku_hist_dim_null_value_count_table_stats select '83' as col_id, count (sku_key) as null_value_count where UPDT_TMST IS NULL </v>
      </c>
      <c r="BF94" t="s">
        <v>9580</v>
      </c>
      <c r="BI94" s="16" t="str">
        <f t="shared" si="32"/>
        <v>insert into table db_custscience_interns.SUMMARY_of_db_venus_sku_hist_dim_null_value_count_table_stats select col_id, null_value_count from db_custscience_interns.col_83_db_venus_sku_hist_dim_null_value_count_table_stats ;</v>
      </c>
      <c r="BJ94" t="s">
        <v>9581</v>
      </c>
      <c r="BL94" s="212" t="s">
        <v>5419</v>
      </c>
      <c r="BM94" s="212">
        <v>10</v>
      </c>
      <c r="BN94" s="212">
        <v>1</v>
      </c>
      <c r="BP94" s="16" t="str">
        <f t="shared" si="33"/>
        <v>drop table db_custscience_interns.col_83_db_venus_sku_hist_dim_null_value_count_table_stats ;</v>
      </c>
      <c r="BQ94" t="s">
        <v>9582</v>
      </c>
    </row>
    <row r="95" spans="1:69">
      <c r="J95" s="268"/>
      <c r="K95" s="268"/>
      <c r="AN95" t="s">
        <v>4089</v>
      </c>
      <c r="BF95" t="s">
        <v>4089</v>
      </c>
    </row>
    <row r="96" spans="1:69" ht="409.5">
      <c r="A96" s="262" t="s">
        <v>9583</v>
      </c>
      <c r="J96" s="268"/>
      <c r="K96" s="268"/>
    </row>
    <row r="97" spans="1:11">
      <c r="A97" s="263" t="s">
        <v>9584</v>
      </c>
      <c r="J97" s="268"/>
      <c r="K97" s="268"/>
    </row>
    <row r="98" spans="1:11">
      <c r="J98" s="268"/>
      <c r="K98" s="268"/>
    </row>
    <row r="99" spans="1:11">
      <c r="J99" s="268"/>
      <c r="K99" s="268"/>
    </row>
    <row r="100" spans="1:11">
      <c r="J100" s="268"/>
      <c r="K100" s="268"/>
    </row>
    <row r="101" spans="1:11">
      <c r="J101" s="268"/>
      <c r="K101" s="268"/>
    </row>
    <row r="102" spans="1:11">
      <c r="J102" s="268"/>
      <c r="K102" s="268"/>
    </row>
    <row r="103" spans="1:11">
      <c r="J103" s="268"/>
      <c r="K103" s="268"/>
    </row>
    <row r="104" spans="1:11">
      <c r="J104" s="268"/>
      <c r="K104" s="268"/>
    </row>
    <row r="105" spans="1:11">
      <c r="J105" s="268"/>
      <c r="K105" s="268"/>
    </row>
    <row r="106" spans="1:11">
      <c r="J106" s="268"/>
      <c r="K106" s="268"/>
    </row>
    <row r="107" spans="1:11">
      <c r="J107" s="268"/>
      <c r="K107" s="268"/>
    </row>
    <row r="108" spans="1:11">
      <c r="J108" s="268"/>
      <c r="K108" s="268"/>
    </row>
    <row r="109" spans="1:11">
      <c r="J109" s="268"/>
      <c r="K109" s="268"/>
    </row>
    <row r="110" spans="1:11">
      <c r="J110" s="268"/>
      <c r="K110" s="268"/>
    </row>
    <row r="111" spans="1:11">
      <c r="J111" s="268"/>
      <c r="K111" s="268"/>
    </row>
    <row r="112" spans="1:11">
      <c r="J112" s="268"/>
      <c r="K112" s="268"/>
    </row>
    <row r="113" spans="10:11">
      <c r="J113" s="268"/>
      <c r="K113" s="268"/>
    </row>
    <row r="114" spans="10:11">
      <c r="J114" s="268"/>
      <c r="K114" s="268"/>
    </row>
    <row r="115" spans="10:11">
      <c r="J115" s="268"/>
      <c r="K115" s="268"/>
    </row>
    <row r="116" spans="10:11">
      <c r="J116" s="268"/>
      <c r="K116" s="268"/>
    </row>
    <row r="117" spans="10:11">
      <c r="J117" s="268"/>
      <c r="K117" s="268"/>
    </row>
    <row r="118" spans="10:11">
      <c r="J118" s="268"/>
      <c r="K118" s="268"/>
    </row>
    <row r="119" spans="10:11">
      <c r="J119" s="268"/>
      <c r="K119" s="268"/>
    </row>
  </sheetData>
  <mergeCells count="5">
    <mergeCell ref="G1:J1"/>
    <mergeCell ref="H3:L3"/>
    <mergeCell ref="H4:L4"/>
    <mergeCell ref="H5:L5"/>
    <mergeCell ref="H6:L6"/>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51"/>
  <sheetViews>
    <sheetView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STY_CLR_DIM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db_venus.sty_clr_dim acquisition_date = "22-APR-17" limit 10000;'&gt;db_venus.sty_clr_dim_10k_sample.txt;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9585</v>
      </c>
    </row>
    <row r="5" spans="1:73">
      <c r="B5" s="9"/>
      <c r="G5" s="3" t="s">
        <v>89</v>
      </c>
      <c r="H5" s="474" t="str">
        <f>RIGHT(H6,(LEN(H6)-(FIND(".",H6))))</f>
        <v>sty_clr_dim</v>
      </c>
      <c r="I5" s="474" t="e">
        <f>RIGHT(I6,(LEN(I6)-(FIND(".",I6))))</f>
        <v>#VALUE!</v>
      </c>
      <c r="J5" s="474" t="e">
        <f>RIGHT(J6,(LEN(J6)-(FIND(".",J6))))</f>
        <v>#VALUE!</v>
      </c>
      <c r="K5" s="474"/>
      <c r="L5" s="474" t="e">
        <f>RIGHT(L6,(LEN(L6)-(FIND(".",L6))))</f>
        <v>#VALUE!</v>
      </c>
      <c r="M5" s="219"/>
      <c r="AM5" s="60"/>
      <c r="BE5" s="60"/>
    </row>
    <row r="6" spans="1:73">
      <c r="G6" s="3" t="s">
        <v>90</v>
      </c>
      <c r="H6" s="476" t="s">
        <v>4484</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db_custscience_interns.SUMMARY_of_db_venus_sty_clr_dim_distinct_values_table_stats;</v>
      </c>
      <c r="BL8" s="209" t="str">
        <f>"select * from db_custscience_interns.SUMMARY_of_"&amp;$H$4&amp;"_"&amp;$H$5&amp;"_null_value_count_table_stats ;"</f>
        <v>select * from db_custscience_interns.SUMMARY_of_db_venus_sty_clr_dim_null_value_count_table_stats ;</v>
      </c>
    </row>
    <row r="9" spans="1:73">
      <c r="A9" t="s">
        <v>9586</v>
      </c>
      <c r="G9" s="15" t="s">
        <v>93</v>
      </c>
      <c r="H9" s="16"/>
      <c r="I9" s="16"/>
      <c r="J9" s="4"/>
      <c r="K9" s="4"/>
      <c r="AT9" t="s">
        <v>9587</v>
      </c>
      <c r="BL9" t="s">
        <v>9588</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db_venus.sty_clr_dim</v>
      </c>
      <c r="AN11" s="205" t="s">
        <v>9589</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db_custscience_interns.SUMMARY_of_db_venus_sty_clr_dim_distinct_values_table_stats (col_id int, distinct_values bigint) Row format delimited Fields terminated by '\t' Lines terminated by '\n'  Stored as textfile ;</v>
      </c>
      <c r="AR11" s="205" t="s">
        <v>9590</v>
      </c>
      <c r="BE11" s="209" t="str">
        <f>"from "&amp;$H$6</f>
        <v>from db_venus.sty_clr_dim</v>
      </c>
      <c r="BF11" s="32" t="s">
        <v>9589</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db_custscience_interns.SUMMARY_of_db_venus_sty_clr_dim_null_value_count_table_stats (col_id int, null_value_count bigint) Row format delimited Fields terminated by '\t' Lines terminated by '\n'  Stored as textfile ;</v>
      </c>
      <c r="BJ11" s="32" t="s">
        <v>9591</v>
      </c>
      <c r="BL11" s="212" t="s">
        <v>2</v>
      </c>
    </row>
    <row r="12" spans="1:73">
      <c r="A12" t="s">
        <v>9592</v>
      </c>
      <c r="B12" s="16" t="str">
        <f t="shared" ref="B12:B38" si="0">TRIM(A12)</f>
        <v>sty_clr_key         double                                  </v>
      </c>
      <c r="C12" s="20">
        <f>SEARCH(" ",B12)</f>
        <v>12</v>
      </c>
      <c r="D12" s="20">
        <f>IFERROR(SEARCH(" ",B12,C12+1),0)</f>
        <v>14</v>
      </c>
      <c r="E12" s="20">
        <f>LEN(B12)</f>
        <v>60</v>
      </c>
      <c r="F12" s="20"/>
      <c r="G12" s="16" t="str">
        <f t="shared" ref="G12:G38" si="1">UPPER(LEFT(B12,C12-1))</f>
        <v>STY_CLR_KEY</v>
      </c>
      <c r="H12" s="16" t="str">
        <f t="shared" ref="H12:H38" si="2">TRIM(RIGHT(A12,LEN(A12) - (C12+1)))</f>
        <v>      double                                  </v>
      </c>
      <c r="I12" s="246">
        <v>1</v>
      </c>
      <c r="J12" s="260">
        <f t="shared" ref="J12:J38" si="3">VLOOKUP($I12,$AU:$AV,2,FALSE)</f>
        <v>1160043</v>
      </c>
      <c r="K12" s="260">
        <f t="shared" ref="K12:K38"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196" t="str">
        <f t="shared" ref="AI12:AI38" si="5">"create table db_custscience_interns."&amp;$AH12&amp;"_"&amp;$H$4&amp;"_"&amp;$H$5&amp;"_distinct_values_table_stats (col_id int, distinct_values bigint) Row format delimited Fields terminated by '\t' Lines terminated by '\n'  Stored as textfile ;"</f>
        <v>create table db_custscience_interns.col_1_db_venus_sty_clr_dim_distinct_values_table_stats (col_id int, distinct_values bigint) Row format delimited Fields terminated by '\t' Lines terminated by '\n'  Stored as textfile ;</v>
      </c>
      <c r="AJ12" t="s">
        <v>9593</v>
      </c>
      <c r="AM12" s="16" t="str">
        <f>"insert into table "&amp;"db_custscience_interns."&amp;$AH12&amp;"_"&amp;$H$4&amp;"_"&amp;$H$5&amp;"_distinct_values_table_stats select "&amp;"'"&amp;$I12&amp;"'"&amp;" as col_id, count (distinct "&amp;$G12&amp;") as distinct_values"</f>
        <v>insert into table db_custscience_interns.col_1_db_venus_sty_clr_dim_distinct_values_table_stats select '1' as col_id, count (distinct STY_CLR_KEY) as distinct_values</v>
      </c>
      <c r="AN12" t="s">
        <v>9594</v>
      </c>
      <c r="AQ12" s="16" t="str">
        <f t="shared" ref="AQ12:AQ38"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db_custscience_interns.SUMMARY_of_db_venus_sty_clr_dim_distinct_values_table_stats select col_id, distinct_values from db_custscience_interns.col_1_db_venus_sty_clr_dim_distinct_values_table_stats ;</v>
      </c>
      <c r="AR12" t="s">
        <v>9595</v>
      </c>
      <c r="AT12" s="212" t="s">
        <v>9596</v>
      </c>
      <c r="AU12" s="212">
        <v>1</v>
      </c>
      <c r="AV12" s="212">
        <v>1160043</v>
      </c>
      <c r="AX12" s="16" t="str">
        <f t="shared" ref="AX12:AX38" si="7">"drop table db_custscience_interns."&amp;$AH12&amp;"_"&amp;$H$4&amp;"_"&amp;$H$5&amp;"_distinct_values_table_stats;"</f>
        <v>drop table db_custscience_interns.col_1_db_venus_sty_clr_dim_distinct_values_table_stats;</v>
      </c>
      <c r="AY12" t="s">
        <v>9597</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db_custscience_interns.col_1_db_venus_sty_clr_dim_null_value_count_table_stats (col_id int, null_value_count bigint) Row format delimited Fields terminated by '\t' Lines terminated by '\n'  Stored as textfile ;</v>
      </c>
      <c r="BB12" t="s">
        <v>9598</v>
      </c>
      <c r="BE12" s="16" t="str">
        <f>"insert into table "&amp;"db_custscience_interns."&amp;$AH12&amp;"_"&amp;$H$4&amp;"_"&amp;$H$5&amp;"_null_value_count_table_stats select "&amp;"'"&amp;$I12&amp;"'"&amp;" as col_id, count (sty_clr_key) as null_value_count where "&amp;$G12&amp;" IS NULL "</f>
        <v xml:space="preserve">insert into table db_custscience_interns.col_1_db_venus_sty_clr_dim_null_value_count_table_stats select '1' as col_id, count (sty_clr_key) as null_value_count where STY_CLR_KEY IS NULL </v>
      </c>
      <c r="BF12" t="s">
        <v>9599</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db_custscience_interns.SUMMARY_of_db_venus_sty_clr_dim_null_value_count_table_stats select col_id, null_value_count from db_custscience_interns.col_1_db_venus_sty_clr_dim_null_value_count_table_stats ;</v>
      </c>
      <c r="BJ12" t="s">
        <v>9600</v>
      </c>
      <c r="BL12" s="212" t="s">
        <v>5214</v>
      </c>
      <c r="BM12" s="212">
        <v>1</v>
      </c>
      <c r="BN12" s="212">
        <v>0</v>
      </c>
      <c r="BP12" s="16" t="str">
        <f>"drop table db_custscience_interns."&amp;$AH12&amp;"_"&amp;$H$4&amp;"_"&amp;$H$5&amp;"_null_value_count_table_stats ;"</f>
        <v>drop table db_custscience_interns.col_1_db_venus_sty_clr_dim_null_value_count_table_stats ;</v>
      </c>
      <c r="BQ12" t="s">
        <v>9601</v>
      </c>
    </row>
    <row r="13" spans="1:73">
      <c r="A13" t="s">
        <v>8440</v>
      </c>
      <c r="B13" s="16" t="str">
        <f t="shared" si="0"/>
        <v>opr_sty_clr_cd      string                                  </v>
      </c>
      <c r="C13" s="20">
        <f t="shared" ref="C13:C38" si="8">SEARCH(" ",B13)</f>
        <v>16</v>
      </c>
      <c r="D13" s="20">
        <f t="shared" ref="D13:D38" si="9">IFERROR(SEARCH(" ",B13,C13+1),0)</f>
        <v>18</v>
      </c>
      <c r="E13" s="20"/>
      <c r="F13" s="20"/>
      <c r="G13" s="16" t="str">
        <f t="shared" si="1"/>
        <v>OPR_STY_CLR_CD </v>
      </c>
      <c r="H13" s="16" t="str">
        <f t="shared" si="2"/>
        <v>  string                                  </v>
      </c>
      <c r="I13" s="246">
        <v>2</v>
      </c>
      <c r="J13" s="260">
        <f t="shared" si="3"/>
        <v>1160000</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38" si="10">"col_"&amp;I13</f>
        <v>col_2</v>
      </c>
      <c r="AI13" s="196" t="str">
        <f t="shared" si="5"/>
        <v>create table db_custscience_interns.col_2_db_venus_sty_clr_dim_distinct_values_table_stats (col_id int, distinct_values bigint) Row format delimited Fields terminated by '\t' Lines terminated by '\n'  Stored as textfile ;</v>
      </c>
      <c r="AJ13" t="s">
        <v>9602</v>
      </c>
      <c r="AM13" s="16" t="str">
        <f t="shared" ref="AM13:AM38" si="11">"insert into table "&amp;"db_custscience_interns."&amp;$AH13&amp;"_"&amp;$H$4&amp;"_"&amp;$H$5&amp;"_distinct_values_table_stats select "&amp;"'"&amp;$I13&amp;"'"&amp;" as col_id, count (distinct "&amp;$G13&amp;") as distinct_values"</f>
        <v>insert into table db_custscience_interns.col_2_db_venus_sty_clr_dim_distinct_values_table_stats select '2' as col_id, count (distinct OPR_STY_CLR_CD ) as distinct_values</v>
      </c>
      <c r="AN13" t="s">
        <v>9603</v>
      </c>
      <c r="AQ13" s="16" t="str">
        <f t="shared" si="6"/>
        <v>insert into table db_custscience_interns.SUMMARY_of_db_venus_sty_clr_dim_distinct_values_table_stats select col_id, distinct_values from db_custscience_interns.col_2_db_venus_sty_clr_dim_distinct_values_table_stats ;</v>
      </c>
      <c r="AR13" t="s">
        <v>9604</v>
      </c>
      <c r="AT13" s="212" t="s">
        <v>9605</v>
      </c>
      <c r="AU13" s="212">
        <v>2</v>
      </c>
      <c r="AV13" s="212">
        <v>1160000</v>
      </c>
      <c r="AX13" s="16" t="str">
        <f t="shared" si="7"/>
        <v>drop table db_custscience_interns.col_2_db_venus_sty_clr_dim_distinct_values_table_stats;</v>
      </c>
      <c r="AY13" t="s">
        <v>9606</v>
      </c>
      <c r="BA13" s="16" t="str">
        <f t="shared" ref="BA13:BA38" si="12">"create table db_custscience_interns."&amp;$AH13&amp;"_"&amp;$H$4&amp;"_"&amp;$H$5&amp;"_null_value_count_table_stats (col_id int, null_value_count bigint) Row format delimited Fields terminated by '\t' Lines terminated by '\n'  Stored as textfile ;"</f>
        <v>create table db_custscience_interns.col_2_db_venus_sty_clr_dim_null_value_count_table_stats (col_id int, null_value_count bigint) Row format delimited Fields terminated by '\t' Lines terminated by '\n'  Stored as textfile ;</v>
      </c>
      <c r="BB13" t="s">
        <v>9607</v>
      </c>
      <c r="BE13" s="16" t="str">
        <f t="shared" ref="BE13:BE38" si="13">"insert into table "&amp;"db_custscience_interns."&amp;$AH13&amp;"_"&amp;$H$4&amp;"_"&amp;$H$5&amp;"_null_value_count_table_stats select "&amp;"'"&amp;$I13&amp;"'"&amp;" as col_id, count (sty_clr_key) as null_value_count where "&amp;$G13&amp;" IS NULL "</f>
        <v xml:space="preserve">insert into table db_custscience_interns.col_2_db_venus_sty_clr_dim_null_value_count_table_stats select '2' as col_id, count (sty_clr_key) as null_value_count where OPR_STY_CLR_CD  IS NULL </v>
      </c>
      <c r="BF13" t="s">
        <v>9608</v>
      </c>
      <c r="BI13" s="16" t="str">
        <f t="shared" ref="BI13:BI38"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db_custscience_interns.SUMMARY_of_db_venus_sty_clr_dim_null_value_count_table_stats select col_id, null_value_count from db_custscience_interns.col_2_db_venus_sty_clr_dim_null_value_count_table_stats ;</v>
      </c>
      <c r="BJ13" t="s">
        <v>9609</v>
      </c>
      <c r="BL13" s="212" t="s">
        <v>5225</v>
      </c>
      <c r="BM13" s="212">
        <v>2</v>
      </c>
      <c r="BN13" s="212">
        <v>0</v>
      </c>
      <c r="BP13" s="16" t="str">
        <f t="shared" ref="BP13:BP38" si="15">"drop table db_custscience_interns."&amp;$AH13&amp;"_"&amp;$H$4&amp;"_"&amp;$H$5&amp;"_null_value_count_table_stats ;"</f>
        <v>drop table db_custscience_interns.col_2_db_venus_sty_clr_dim_null_value_count_table_stats ;</v>
      </c>
      <c r="BQ13" t="s">
        <v>9610</v>
      </c>
    </row>
    <row r="14" spans="1:73">
      <c r="A14" t="s">
        <v>8483</v>
      </c>
      <c r="B14" s="16" t="str">
        <f t="shared" si="0"/>
        <v>prd_unq_desc        string                                  </v>
      </c>
      <c r="C14" s="20">
        <f t="shared" si="8"/>
        <v>14</v>
      </c>
      <c r="D14" s="20">
        <f t="shared" si="9"/>
        <v>16</v>
      </c>
      <c r="E14" s="20"/>
      <c r="F14" s="20"/>
      <c r="G14" s="16" t="str">
        <f t="shared" si="1"/>
        <v>PRD_UNQ_DESC </v>
      </c>
      <c r="H14" s="16" t="str">
        <f t="shared" si="2"/>
        <v>    string                                  </v>
      </c>
      <c r="I14" s="246">
        <v>3</v>
      </c>
      <c r="J14" s="260">
        <f t="shared" si="3"/>
        <v>56903</v>
      </c>
      <c r="K14" s="260">
        <f t="shared" si="4"/>
        <v>123</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db_custscience_interns.col_3_db_venus_sty_clr_dim_distinct_values_table_stats (col_id int, distinct_values bigint) Row format delimited Fields terminated by '\t' Lines terminated by '\n'  Stored as textfile ;</v>
      </c>
      <c r="AJ14" t="s">
        <v>9611</v>
      </c>
      <c r="AM14" s="16" t="str">
        <f t="shared" si="11"/>
        <v>insert into table db_custscience_interns.col_3_db_venus_sty_clr_dim_distinct_values_table_stats select '3' as col_id, count (distinct PRD_UNQ_DESC ) as distinct_values</v>
      </c>
      <c r="AN14" t="s">
        <v>9612</v>
      </c>
      <c r="AQ14" s="16" t="str">
        <f t="shared" si="6"/>
        <v>insert into table db_custscience_interns.SUMMARY_of_db_venus_sty_clr_dim_distinct_values_table_stats select col_id, distinct_values from db_custscience_interns.col_3_db_venus_sty_clr_dim_distinct_values_table_stats ;</v>
      </c>
      <c r="AR14" t="s">
        <v>9613</v>
      </c>
      <c r="AT14" s="212" t="s">
        <v>9614</v>
      </c>
      <c r="AU14" s="212">
        <v>11</v>
      </c>
      <c r="AV14" s="212">
        <v>1596</v>
      </c>
      <c r="AX14" s="16" t="str">
        <f t="shared" si="7"/>
        <v>drop table db_custscience_interns.col_3_db_venus_sty_clr_dim_distinct_values_table_stats;</v>
      </c>
      <c r="AY14" t="s">
        <v>9615</v>
      </c>
      <c r="BA14" s="16" t="str">
        <f t="shared" si="12"/>
        <v>create table db_custscience_interns.col_3_db_venus_sty_clr_dim_null_value_count_table_stats (col_id int, null_value_count bigint) Row format delimited Fields terminated by '\t' Lines terminated by '\n'  Stored as textfile ;</v>
      </c>
      <c r="BB14" t="s">
        <v>9616</v>
      </c>
      <c r="BE14" s="16" t="str">
        <f t="shared" si="13"/>
        <v xml:space="preserve">insert into table db_custscience_interns.col_3_db_venus_sty_clr_dim_null_value_count_table_stats select '3' as col_id, count (sty_clr_key) as null_value_count where PRD_UNQ_DESC  IS NULL </v>
      </c>
      <c r="BF14" t="s">
        <v>9617</v>
      </c>
      <c r="BI14" s="16" t="str">
        <f t="shared" si="14"/>
        <v>insert into table db_custscience_interns.SUMMARY_of_db_venus_sty_clr_dim_null_value_count_table_stats select col_id, null_value_count from db_custscience_interns.col_3_db_venus_sty_clr_dim_null_value_count_table_stats ;</v>
      </c>
      <c r="BJ14" t="s">
        <v>9618</v>
      </c>
      <c r="BL14" s="212" t="s">
        <v>5236</v>
      </c>
      <c r="BM14" s="212">
        <v>11</v>
      </c>
      <c r="BN14" s="212">
        <v>0</v>
      </c>
      <c r="BP14" s="16" t="str">
        <f t="shared" si="15"/>
        <v>drop table db_custscience_interns.col_3_db_venus_sty_clr_dim_null_value_count_table_stats ;</v>
      </c>
      <c r="BQ14" t="s">
        <v>9619</v>
      </c>
    </row>
    <row r="15" spans="1:73">
      <c r="A15" t="s">
        <v>8609</v>
      </c>
      <c r="B15" s="16" t="str">
        <f t="shared" si="0"/>
        <v>web_clr_desc        string                                  </v>
      </c>
      <c r="C15" s="20">
        <f t="shared" si="8"/>
        <v>14</v>
      </c>
      <c r="D15" s="20">
        <f t="shared" si="9"/>
        <v>16</v>
      </c>
      <c r="E15" s="20"/>
      <c r="F15" s="20"/>
      <c r="G15" s="16" t="str">
        <f t="shared" si="1"/>
        <v>WEB_CLR_DESC </v>
      </c>
      <c r="H15" s="16" t="str">
        <f t="shared" si="2"/>
        <v>    string                                  </v>
      </c>
      <c r="I15" s="246">
        <v>4</v>
      </c>
      <c r="J15" s="260">
        <f t="shared" si="3"/>
        <v>56914</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db_custscience_interns.col_4_db_venus_sty_clr_dim_distinct_values_table_stats (col_id int, distinct_values bigint) Row format delimited Fields terminated by '\t' Lines terminated by '\n'  Stored as textfile ;</v>
      </c>
      <c r="AJ15" t="s">
        <v>9620</v>
      </c>
      <c r="AM15" s="16" t="str">
        <f t="shared" si="11"/>
        <v>insert into table db_custscience_interns.col_4_db_venus_sty_clr_dim_distinct_values_table_stats select '4' as col_id, count (distinct WEB_CLR_DESC ) as distinct_values</v>
      </c>
      <c r="AN15" t="s">
        <v>9621</v>
      </c>
      <c r="AQ15" s="16" t="str">
        <f t="shared" si="6"/>
        <v>insert into table db_custscience_interns.SUMMARY_of_db_venus_sty_clr_dim_distinct_values_table_stats select col_id, distinct_values from db_custscience_interns.col_4_db_venus_sty_clr_dim_distinct_values_table_stats ;</v>
      </c>
      <c r="AR15" t="s">
        <v>9622</v>
      </c>
      <c r="AT15" s="212" t="s">
        <v>9623</v>
      </c>
      <c r="AU15" s="212">
        <v>12</v>
      </c>
      <c r="AV15" s="212">
        <v>10827</v>
      </c>
      <c r="AX15" s="16" t="str">
        <f t="shared" si="7"/>
        <v>drop table db_custscience_interns.col_4_db_venus_sty_clr_dim_distinct_values_table_stats;</v>
      </c>
      <c r="AY15" t="s">
        <v>9624</v>
      </c>
      <c r="BA15" s="16" t="str">
        <f t="shared" si="12"/>
        <v>create table db_custscience_interns.col_4_db_venus_sty_clr_dim_null_value_count_table_stats (col_id int, null_value_count bigint) Row format delimited Fields terminated by '\t' Lines terminated by '\n'  Stored as textfile ;</v>
      </c>
      <c r="BB15" t="s">
        <v>9625</v>
      </c>
      <c r="BE15" s="16" t="str">
        <f t="shared" si="13"/>
        <v xml:space="preserve">insert into table db_custscience_interns.col_4_db_venus_sty_clr_dim_null_value_count_table_stats select '4' as col_id, count (sty_clr_key) as null_value_count where WEB_CLR_DESC  IS NULL </v>
      </c>
      <c r="BF15" t="s">
        <v>9626</v>
      </c>
      <c r="BI15" s="16" t="str">
        <f t="shared" si="14"/>
        <v>insert into table db_custscience_interns.SUMMARY_of_db_venus_sty_clr_dim_null_value_count_table_stats select col_id, null_value_count from db_custscience_interns.col_4_db_venus_sty_clr_dim_null_value_count_table_stats ;</v>
      </c>
      <c r="BJ15" t="s">
        <v>9627</v>
      </c>
      <c r="BL15" s="212" t="s">
        <v>4598</v>
      </c>
      <c r="BM15" s="212">
        <v>12</v>
      </c>
      <c r="BN15" s="212">
        <v>0</v>
      </c>
      <c r="BP15" s="16" t="str">
        <f t="shared" si="15"/>
        <v>drop table db_custscience_interns.col_4_db_venus_sty_clr_dim_null_value_count_table_stats ;</v>
      </c>
      <c r="BQ15" t="s">
        <v>9628</v>
      </c>
    </row>
    <row r="16" spans="1:73">
      <c r="A16" t="s">
        <v>8343</v>
      </c>
      <c r="B16" s="16" t="str">
        <f t="shared" si="0"/>
        <v>mdse_typ_nm         string                                  </v>
      </c>
      <c r="C16" s="20">
        <f t="shared" si="8"/>
        <v>12</v>
      </c>
      <c r="D16" s="20">
        <f t="shared" si="9"/>
        <v>14</v>
      </c>
      <c r="E16" s="20"/>
      <c r="F16" s="20"/>
      <c r="G16" s="16" t="str">
        <f t="shared" si="1"/>
        <v>MDSE_TYP_NM</v>
      </c>
      <c r="H16" s="16" t="str">
        <f t="shared" si="2"/>
        <v>      string                                  </v>
      </c>
      <c r="I16" s="246">
        <v>5</v>
      </c>
      <c r="J16" s="260">
        <f t="shared" si="3"/>
        <v>12</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db_custscience_interns.col_5_db_venus_sty_clr_dim_distinct_values_table_stats (col_id int, distinct_values bigint) Row format delimited Fields terminated by '\t' Lines terminated by '\n'  Stored as textfile ;</v>
      </c>
      <c r="AJ16" t="s">
        <v>9629</v>
      </c>
      <c r="AM16" s="16" t="str">
        <f t="shared" si="11"/>
        <v>insert into table db_custscience_interns.col_5_db_venus_sty_clr_dim_distinct_values_table_stats select '5' as col_id, count (distinct MDSE_TYP_NM) as distinct_values</v>
      </c>
      <c r="AN16" t="s">
        <v>9630</v>
      </c>
      <c r="AQ16" s="16" t="str">
        <f t="shared" si="6"/>
        <v>insert into table db_custscience_interns.SUMMARY_of_db_venus_sty_clr_dim_distinct_values_table_stats select col_id, distinct_values from db_custscience_interns.col_5_db_venus_sty_clr_dim_distinct_values_table_stats ;</v>
      </c>
      <c r="AR16" t="s">
        <v>9631</v>
      </c>
      <c r="AT16" s="212" t="s">
        <v>9632</v>
      </c>
      <c r="AU16" s="212">
        <v>13</v>
      </c>
      <c r="AV16" s="212">
        <v>2324</v>
      </c>
      <c r="AX16" s="16" t="str">
        <f t="shared" si="7"/>
        <v>drop table db_custscience_interns.col_5_db_venus_sty_clr_dim_distinct_values_table_stats;</v>
      </c>
      <c r="AY16" t="s">
        <v>9633</v>
      </c>
      <c r="BA16" s="16" t="str">
        <f t="shared" si="12"/>
        <v>create table db_custscience_interns.col_5_db_venus_sty_clr_dim_null_value_count_table_stats (col_id int, null_value_count bigint) Row format delimited Fields terminated by '\t' Lines terminated by '\n'  Stored as textfile ;</v>
      </c>
      <c r="BB16" t="s">
        <v>9634</v>
      </c>
      <c r="BE16" s="16" t="str">
        <f t="shared" si="13"/>
        <v xml:space="preserve">insert into table db_custscience_interns.col_5_db_venus_sty_clr_dim_null_value_count_table_stats select '5' as col_id, count (sty_clr_key) as null_value_count where MDSE_TYP_NM IS NULL </v>
      </c>
      <c r="BF16" t="s">
        <v>9635</v>
      </c>
      <c r="BI16" s="16" t="str">
        <f t="shared" si="14"/>
        <v>insert into table db_custscience_interns.SUMMARY_of_db_venus_sty_clr_dim_null_value_count_table_stats select col_id, null_value_count from db_custscience_interns.col_5_db_venus_sty_clr_dim_null_value_count_table_stats ;</v>
      </c>
      <c r="BJ16" t="s">
        <v>9636</v>
      </c>
      <c r="BL16" s="212" t="s">
        <v>5257</v>
      </c>
      <c r="BM16" s="212">
        <v>13</v>
      </c>
      <c r="BN16" s="212">
        <v>0</v>
      </c>
      <c r="BP16" s="16" t="str">
        <f t="shared" si="15"/>
        <v>drop table db_custscience_interns.col_5_db_venus_sty_clr_dim_null_value_count_table_stats ;</v>
      </c>
      <c r="BQ16" t="s">
        <v>9637</v>
      </c>
    </row>
    <row r="17" spans="1:69">
      <c r="A17" t="s">
        <v>6072</v>
      </c>
      <c r="B17" s="16" t="str">
        <f t="shared" si="0"/>
        <v>brd_key             int                                     </v>
      </c>
      <c r="C17" s="20">
        <f t="shared" si="8"/>
        <v>8</v>
      </c>
      <c r="D17" s="20">
        <f t="shared" si="9"/>
        <v>10</v>
      </c>
      <c r="E17" s="20"/>
      <c r="F17" s="20"/>
      <c r="G17" s="16" t="str">
        <f t="shared" si="1"/>
        <v>BRD_KEY</v>
      </c>
      <c r="H17" s="16" t="str">
        <f t="shared" si="2"/>
        <v>          int                                     </v>
      </c>
      <c r="I17" s="246">
        <v>6</v>
      </c>
      <c r="J17" s="260">
        <f t="shared" si="3"/>
        <v>14</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db_custscience_interns.col_6_db_venus_sty_clr_dim_distinct_values_table_stats (col_id int, distinct_values bigint) Row format delimited Fields terminated by '\t' Lines terminated by '\n'  Stored as textfile ;</v>
      </c>
      <c r="AJ17" t="s">
        <v>9638</v>
      </c>
      <c r="AM17" s="16" t="str">
        <f t="shared" si="11"/>
        <v>insert into table db_custscience_interns.col_6_db_venus_sty_clr_dim_distinct_values_table_stats select '6' as col_id, count (distinct BRD_KEY) as distinct_values</v>
      </c>
      <c r="AN17" t="s">
        <v>9639</v>
      </c>
      <c r="AQ17" s="16" t="str">
        <f t="shared" si="6"/>
        <v>insert into table db_custscience_interns.SUMMARY_of_db_venus_sty_clr_dim_distinct_values_table_stats select col_id, distinct_values from db_custscience_interns.col_6_db_venus_sty_clr_dim_distinct_values_table_stats ;</v>
      </c>
      <c r="AR17" t="s">
        <v>9640</v>
      </c>
      <c r="AT17" s="212" t="s">
        <v>9641</v>
      </c>
      <c r="AU17" s="212">
        <v>14</v>
      </c>
      <c r="AV17" s="212">
        <v>3153</v>
      </c>
      <c r="AX17" s="16" t="str">
        <f t="shared" si="7"/>
        <v>drop table db_custscience_interns.col_6_db_venus_sty_clr_dim_distinct_values_table_stats;</v>
      </c>
      <c r="AY17" t="s">
        <v>9642</v>
      </c>
      <c r="BA17" s="16" t="str">
        <f t="shared" si="12"/>
        <v>create table db_custscience_interns.col_6_db_venus_sty_clr_dim_null_value_count_table_stats (col_id int, null_value_count bigint) Row format delimited Fields terminated by '\t' Lines terminated by '\n'  Stored as textfile ;</v>
      </c>
      <c r="BB17" t="s">
        <v>9643</v>
      </c>
      <c r="BE17" s="16" t="str">
        <f t="shared" si="13"/>
        <v xml:space="preserve">insert into table db_custscience_interns.col_6_db_venus_sty_clr_dim_null_value_count_table_stats select '6' as col_id, count (sty_clr_key) as null_value_count where BRD_KEY IS NULL </v>
      </c>
      <c r="BF17" t="s">
        <v>9644</v>
      </c>
      <c r="BI17" s="16" t="str">
        <f t="shared" si="14"/>
        <v>insert into table db_custscience_interns.SUMMARY_of_db_venus_sty_clr_dim_null_value_count_table_stats select col_id, null_value_count from db_custscience_interns.col_6_db_venus_sty_clr_dim_null_value_count_table_stats ;</v>
      </c>
      <c r="BJ17" t="s">
        <v>9645</v>
      </c>
      <c r="BL17" s="212" t="s">
        <v>5268</v>
      </c>
      <c r="BM17" s="212">
        <v>14</v>
      </c>
      <c r="BN17" s="212">
        <v>0</v>
      </c>
      <c r="BP17" s="16" t="str">
        <f t="shared" si="15"/>
        <v>drop table db_custscience_interns.col_6_db_venus_sty_clr_dim_null_value_count_table_stats ;</v>
      </c>
      <c r="BQ17" t="s">
        <v>9646</v>
      </c>
    </row>
    <row r="18" spans="1:69">
      <c r="A18" t="s">
        <v>6405</v>
      </c>
      <c r="B18" s="16" t="str">
        <f t="shared" si="0"/>
        <v>mrkt_key            int                                     </v>
      </c>
      <c r="C18" s="20">
        <f t="shared" si="8"/>
        <v>10</v>
      </c>
      <c r="D18" s="20">
        <f t="shared" si="9"/>
        <v>12</v>
      </c>
      <c r="E18" s="20"/>
      <c r="F18" s="20"/>
      <c r="G18" s="16" t="str">
        <f t="shared" si="1"/>
        <v>MRKT_KEY </v>
      </c>
      <c r="H18" s="16" t="str">
        <f t="shared" si="2"/>
        <v>        int                                     </v>
      </c>
      <c r="I18" s="246">
        <v>7</v>
      </c>
      <c r="J18" s="260">
        <f t="shared" si="3"/>
        <v>4</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db_custscience_interns.col_7_db_venus_sty_clr_dim_distinct_values_table_stats (col_id int, distinct_values bigint) Row format delimited Fields terminated by '\t' Lines terminated by '\n'  Stored as textfile ;</v>
      </c>
      <c r="AJ18" t="s">
        <v>9647</v>
      </c>
      <c r="AM18" s="16" t="str">
        <f t="shared" si="11"/>
        <v>insert into table db_custscience_interns.col_7_db_venus_sty_clr_dim_distinct_values_table_stats select '7' as col_id, count (distinct MRKT_KEY ) as distinct_values</v>
      </c>
      <c r="AN18" t="s">
        <v>9648</v>
      </c>
      <c r="AQ18" s="16" t="str">
        <f t="shared" si="6"/>
        <v>insert into table db_custscience_interns.SUMMARY_of_db_venus_sty_clr_dim_distinct_values_table_stats select col_id, distinct_values from db_custscience_interns.col_7_db_venus_sty_clr_dim_distinct_values_table_stats ;</v>
      </c>
      <c r="AR18" t="s">
        <v>9649</v>
      </c>
      <c r="AT18" s="212" t="s">
        <v>9650</v>
      </c>
      <c r="AU18" s="212">
        <v>15</v>
      </c>
      <c r="AV18" s="212">
        <v>842</v>
      </c>
      <c r="AX18" s="16" t="str">
        <f t="shared" si="7"/>
        <v>drop table db_custscience_interns.col_7_db_venus_sty_clr_dim_distinct_values_table_stats;</v>
      </c>
      <c r="AY18" t="s">
        <v>9651</v>
      </c>
      <c r="BA18" s="16" t="str">
        <f t="shared" si="12"/>
        <v>create table db_custscience_interns.col_7_db_venus_sty_clr_dim_null_value_count_table_stats (col_id int, null_value_count bigint) Row format delimited Fields terminated by '\t' Lines terminated by '\n'  Stored as textfile ;</v>
      </c>
      <c r="BB18" t="s">
        <v>9652</v>
      </c>
      <c r="BE18" s="16" t="str">
        <f t="shared" si="13"/>
        <v xml:space="preserve">insert into table db_custscience_interns.col_7_db_venus_sty_clr_dim_null_value_count_table_stats select '7' as col_id, count (sty_clr_key) as null_value_count where MRKT_KEY  IS NULL </v>
      </c>
      <c r="BF18" t="s">
        <v>9653</v>
      </c>
      <c r="BI18" s="16" t="str">
        <f t="shared" si="14"/>
        <v>insert into table db_custscience_interns.SUMMARY_of_db_venus_sty_clr_dim_null_value_count_table_stats select col_id, null_value_count from db_custscience_interns.col_7_db_venus_sty_clr_dim_null_value_count_table_stats ;</v>
      </c>
      <c r="BJ18" t="s">
        <v>9654</v>
      </c>
      <c r="BL18" s="212" t="s">
        <v>4631</v>
      </c>
      <c r="BM18" s="212">
        <v>15</v>
      </c>
      <c r="BN18" s="212">
        <v>0</v>
      </c>
      <c r="BP18" s="16" t="str">
        <f t="shared" si="15"/>
        <v>drop table db_custscience_interns.col_7_db_venus_sty_clr_dim_null_value_count_table_stats ;</v>
      </c>
      <c r="BQ18" t="s">
        <v>9655</v>
      </c>
    </row>
    <row r="19" spans="1:69">
      <c r="A19" t="s">
        <v>8429</v>
      </c>
      <c r="B19" s="16" t="str">
        <f t="shared" si="0"/>
        <v>opr_sty_cd          string                                  </v>
      </c>
      <c r="C19" s="20">
        <f t="shared" si="8"/>
        <v>12</v>
      </c>
      <c r="D19" s="20">
        <f t="shared" si="9"/>
        <v>14</v>
      </c>
      <c r="E19" s="20"/>
      <c r="F19" s="20"/>
      <c r="G19" s="16" t="str">
        <f t="shared" si="1"/>
        <v>OPR_STY_CD </v>
      </c>
      <c r="H19" s="16" t="str">
        <f t="shared" si="2"/>
        <v>      string                                  </v>
      </c>
      <c r="I19" s="246">
        <v>8</v>
      </c>
      <c r="J19" s="260">
        <f t="shared" si="3"/>
        <v>401154</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db_custscience_interns.col_8_db_venus_sty_clr_dim_distinct_values_table_stats (col_id int, distinct_values bigint) Row format delimited Fields terminated by '\t' Lines terminated by '\n'  Stored as textfile ;</v>
      </c>
      <c r="AJ19" t="s">
        <v>9656</v>
      </c>
      <c r="AM19" s="16" t="str">
        <f t="shared" si="11"/>
        <v>insert into table db_custscience_interns.col_8_db_venus_sty_clr_dim_distinct_values_table_stats select '8' as col_id, count (distinct OPR_STY_CD ) as distinct_values</v>
      </c>
      <c r="AN19" t="s">
        <v>9657</v>
      </c>
      <c r="AQ19" s="16" t="str">
        <f t="shared" si="6"/>
        <v>insert into table db_custscience_interns.SUMMARY_of_db_venus_sty_clr_dim_distinct_values_table_stats select col_id, distinct_values from db_custscience_interns.col_8_db_venus_sty_clr_dim_distinct_values_table_stats ;</v>
      </c>
      <c r="AR19" t="s">
        <v>9658</v>
      </c>
      <c r="AT19" s="212" t="s">
        <v>9659</v>
      </c>
      <c r="AU19" s="212">
        <v>16</v>
      </c>
      <c r="AV19" s="212">
        <v>575</v>
      </c>
      <c r="AX19" s="16" t="str">
        <f t="shared" si="7"/>
        <v>drop table db_custscience_interns.col_8_db_venus_sty_clr_dim_distinct_values_table_stats;</v>
      </c>
      <c r="AY19" t="s">
        <v>9660</v>
      </c>
      <c r="BA19" s="16" t="str">
        <f t="shared" si="12"/>
        <v>create table db_custscience_interns.col_8_db_venus_sty_clr_dim_null_value_count_table_stats (col_id int, null_value_count bigint) Row format delimited Fields terminated by '\t' Lines terminated by '\n'  Stored as textfile ;</v>
      </c>
      <c r="BB19" t="s">
        <v>9661</v>
      </c>
      <c r="BE19" s="16" t="str">
        <f t="shared" si="13"/>
        <v xml:space="preserve">insert into table db_custscience_interns.col_8_db_venus_sty_clr_dim_null_value_count_table_stats select '8' as col_id, count (sty_clr_key) as null_value_count where OPR_STY_CD  IS NULL </v>
      </c>
      <c r="BF19" t="s">
        <v>9662</v>
      </c>
      <c r="BI19" s="16" t="str">
        <f t="shared" si="14"/>
        <v>insert into table db_custscience_interns.SUMMARY_of_db_venus_sty_clr_dim_null_value_count_table_stats select col_id, null_value_count from db_custscience_interns.col_8_db_venus_sty_clr_dim_null_value_count_table_stats ;</v>
      </c>
      <c r="BJ19" t="s">
        <v>9663</v>
      </c>
      <c r="BL19" s="212" t="s">
        <v>5395</v>
      </c>
      <c r="BM19" s="212">
        <v>16</v>
      </c>
      <c r="BN19" s="212">
        <v>0</v>
      </c>
      <c r="BP19" s="16" t="str">
        <f t="shared" si="15"/>
        <v>drop table db_custscience_interns.col_8_db_venus_sty_clr_dim_null_value_count_table_stats ;</v>
      </c>
      <c r="BQ19" t="s">
        <v>9664</v>
      </c>
    </row>
    <row r="20" spans="1:69">
      <c r="A20" t="s">
        <v>8332</v>
      </c>
      <c r="B20" s="16" t="str">
        <f t="shared" si="0"/>
        <v>mdse_sty_desc       string                                  </v>
      </c>
      <c r="C20" s="20">
        <f t="shared" si="8"/>
        <v>14</v>
      </c>
      <c r="D20" s="20">
        <f t="shared" si="9"/>
        <v>16</v>
      </c>
      <c r="E20" s="20"/>
      <c r="F20" s="20"/>
      <c r="G20" s="16" t="str">
        <f t="shared" si="1"/>
        <v>MDSE_STY_DESC</v>
      </c>
      <c r="H20" s="16" t="str">
        <f t="shared" si="2"/>
        <v>    string                                  </v>
      </c>
      <c r="I20" s="246">
        <v>9</v>
      </c>
      <c r="J20" s="260">
        <f t="shared" si="3"/>
        <v>255762</v>
      </c>
      <c r="K20" s="260">
        <f t="shared" si="4"/>
        <v>115</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db_custscience_interns.col_9_db_venus_sty_clr_dim_distinct_values_table_stats (col_id int, distinct_values bigint) Row format delimited Fields terminated by '\t' Lines terminated by '\n'  Stored as textfile ;</v>
      </c>
      <c r="AJ20" t="s">
        <v>9665</v>
      </c>
      <c r="AM20" s="16" t="str">
        <f t="shared" si="11"/>
        <v>insert into table db_custscience_interns.col_9_db_venus_sty_clr_dim_distinct_values_table_stats select '9' as col_id, count (distinct MDSE_STY_DESC) as distinct_values</v>
      </c>
      <c r="AN20" t="s">
        <v>9666</v>
      </c>
      <c r="AQ20" s="16" t="str">
        <f t="shared" si="6"/>
        <v>insert into table db_custscience_interns.SUMMARY_of_db_venus_sty_clr_dim_distinct_values_table_stats select col_id, distinct_values from db_custscience_interns.col_9_db_venus_sty_clr_dim_distinct_values_table_stats ;</v>
      </c>
      <c r="AR20" t="s">
        <v>9667</v>
      </c>
      <c r="AT20" s="212" t="s">
        <v>9668</v>
      </c>
      <c r="AU20" s="212">
        <v>17</v>
      </c>
      <c r="AV20" s="212">
        <v>256</v>
      </c>
      <c r="AX20" s="16" t="str">
        <f t="shared" si="7"/>
        <v>drop table db_custscience_interns.col_9_db_venus_sty_clr_dim_distinct_values_table_stats;</v>
      </c>
      <c r="AY20" t="s">
        <v>9669</v>
      </c>
      <c r="BA20" s="16" t="str">
        <f t="shared" si="12"/>
        <v>create table db_custscience_interns.col_9_db_venus_sty_clr_dim_null_value_count_table_stats (col_id int, null_value_count bigint) Row format delimited Fields terminated by '\t' Lines terminated by '\n'  Stored as textfile ;</v>
      </c>
      <c r="BB20" t="s">
        <v>9670</v>
      </c>
      <c r="BE20" s="16" t="str">
        <f t="shared" si="13"/>
        <v xml:space="preserve">insert into table db_custscience_interns.col_9_db_venus_sty_clr_dim_null_value_count_table_stats select '9' as col_id, count (sty_clr_key) as null_value_count where MDSE_STY_DESC IS NULL </v>
      </c>
      <c r="BF20" t="s">
        <v>9671</v>
      </c>
      <c r="BI20" s="16" t="str">
        <f t="shared" si="14"/>
        <v>insert into table db_custscience_interns.SUMMARY_of_db_venus_sty_clr_dim_null_value_count_table_stats select col_id, null_value_count from db_custscience_interns.col_9_db_venus_sty_clr_dim_null_value_count_table_stats ;</v>
      </c>
      <c r="BJ20" t="s">
        <v>9672</v>
      </c>
      <c r="BL20" s="212" t="s">
        <v>5446</v>
      </c>
      <c r="BM20" s="212">
        <v>17</v>
      </c>
      <c r="BN20" s="212">
        <v>0</v>
      </c>
      <c r="BP20" s="16" t="str">
        <f t="shared" si="15"/>
        <v>drop table db_custscience_interns.col_9_db_venus_sty_clr_dim_null_value_count_table_stats ;</v>
      </c>
      <c r="BQ20" t="s">
        <v>9673</v>
      </c>
    </row>
    <row r="21" spans="1:69">
      <c r="A21" t="s">
        <v>8620</v>
      </c>
      <c r="B21" s="16" t="str">
        <f t="shared" si="0"/>
        <v>web_prd_nm          string                                  </v>
      </c>
      <c r="C21" s="20">
        <f t="shared" si="8"/>
        <v>12</v>
      </c>
      <c r="D21" s="20">
        <f t="shared" si="9"/>
        <v>14</v>
      </c>
      <c r="E21" s="20"/>
      <c r="F21" s="20"/>
      <c r="G21" s="16" t="str">
        <f t="shared" si="1"/>
        <v>WEB_PRD_NM </v>
      </c>
      <c r="H21" s="16" t="str">
        <f t="shared" si="2"/>
        <v>      string                                  </v>
      </c>
      <c r="I21" s="246">
        <v>10</v>
      </c>
      <c r="J21" s="260">
        <f t="shared" si="3"/>
        <v>255783</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db_custscience_interns.col_10_db_venus_sty_clr_dim_distinct_values_table_stats (col_id int, distinct_values bigint) Row format delimited Fields terminated by '\t' Lines terminated by '\n'  Stored as textfile ;</v>
      </c>
      <c r="AJ21" t="s">
        <v>9674</v>
      </c>
      <c r="AM21" s="16" t="str">
        <f t="shared" si="11"/>
        <v>insert into table db_custscience_interns.col_10_db_venus_sty_clr_dim_distinct_values_table_stats select '10' as col_id, count (distinct WEB_PRD_NM ) as distinct_values</v>
      </c>
      <c r="AN21" t="s">
        <v>9675</v>
      </c>
      <c r="AQ21" s="16" t="str">
        <f t="shared" si="6"/>
        <v>insert into table db_custscience_interns.SUMMARY_of_db_venus_sty_clr_dim_distinct_values_table_stats select col_id, distinct_values from db_custscience_interns.col_10_db_venus_sty_clr_dim_distinct_values_table_stats ;</v>
      </c>
      <c r="AR21" t="s">
        <v>9676</v>
      </c>
      <c r="AT21" s="212" t="s">
        <v>9677</v>
      </c>
      <c r="AU21" s="212">
        <v>18</v>
      </c>
      <c r="AV21" s="212">
        <v>124</v>
      </c>
      <c r="AX21" s="16" t="str">
        <f t="shared" si="7"/>
        <v>drop table db_custscience_interns.col_10_db_venus_sty_clr_dim_distinct_values_table_stats;</v>
      </c>
      <c r="AY21" t="s">
        <v>9678</v>
      </c>
      <c r="BA21" s="16" t="str">
        <f t="shared" si="12"/>
        <v>create table db_custscience_interns.col_10_db_venus_sty_clr_dim_null_value_count_table_stats (col_id int, null_value_count bigint) Row format delimited Fields terminated by '\t' Lines terminated by '\n'  Stored as textfile ;</v>
      </c>
      <c r="BB21" t="s">
        <v>9679</v>
      </c>
      <c r="BE21" s="16" t="str">
        <f t="shared" si="13"/>
        <v xml:space="preserve">insert into table db_custscience_interns.col_10_db_venus_sty_clr_dim_null_value_count_table_stats select '10' as col_id, count (sty_clr_key) as null_value_count where WEB_PRD_NM  IS NULL </v>
      </c>
      <c r="BF21" t="s">
        <v>9680</v>
      </c>
      <c r="BI21" s="16" t="str">
        <f t="shared" si="14"/>
        <v>insert into table db_custscience_interns.SUMMARY_of_db_venus_sty_clr_dim_null_value_count_table_stats select col_id, null_value_count from db_custscience_interns.col_10_db_venus_sty_clr_dim_null_value_count_table_stats ;</v>
      </c>
      <c r="BJ21" t="s">
        <v>9681</v>
      </c>
      <c r="BL21" s="212" t="s">
        <v>5479</v>
      </c>
      <c r="BM21" s="212">
        <v>18</v>
      </c>
      <c r="BN21" s="212">
        <v>0</v>
      </c>
      <c r="BP21" s="16" t="str">
        <f t="shared" si="15"/>
        <v>drop table db_custscience_interns.col_10_db_venus_sty_clr_dim_null_value_count_table_stats ;</v>
      </c>
      <c r="BQ21" t="s">
        <v>9682</v>
      </c>
    </row>
    <row r="22" spans="1:69">
      <c r="A22" t="s">
        <v>8472</v>
      </c>
      <c r="B22" s="16" t="str">
        <f t="shared" si="0"/>
        <v>prd_typ_nm          string                                  </v>
      </c>
      <c r="C22" s="20">
        <f t="shared" si="8"/>
        <v>12</v>
      </c>
      <c r="D22" s="20">
        <f t="shared" si="9"/>
        <v>14</v>
      </c>
      <c r="E22" s="20"/>
      <c r="F22" s="20"/>
      <c r="G22" s="16" t="str">
        <f t="shared" si="1"/>
        <v>PRD_TYP_NM </v>
      </c>
      <c r="H22" s="16" t="str">
        <f t="shared" si="2"/>
        <v>      string                                  </v>
      </c>
      <c r="I22" s="246">
        <v>11</v>
      </c>
      <c r="J22" s="260">
        <f t="shared" si="3"/>
        <v>1596</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db_custscience_interns.col_11_db_venus_sty_clr_dim_distinct_values_table_stats (col_id int, distinct_values bigint) Row format delimited Fields terminated by '\t' Lines terminated by '\n'  Stored as textfile ;</v>
      </c>
      <c r="AJ22" t="s">
        <v>9683</v>
      </c>
      <c r="AM22" s="16" t="str">
        <f t="shared" si="11"/>
        <v>insert into table db_custscience_interns.col_11_db_venus_sty_clr_dim_distinct_values_table_stats select '11' as col_id, count (distinct PRD_TYP_NM ) as distinct_values</v>
      </c>
      <c r="AN22" t="s">
        <v>9684</v>
      </c>
      <c r="AQ22" s="16" t="str">
        <f t="shared" si="6"/>
        <v>insert into table db_custscience_interns.SUMMARY_of_db_venus_sty_clr_dim_distinct_values_table_stats select col_id, distinct_values from db_custscience_interns.col_11_db_venus_sty_clr_dim_distinct_values_table_stats ;</v>
      </c>
      <c r="AR22" t="s">
        <v>9685</v>
      </c>
      <c r="AT22" s="212" t="s">
        <v>9686</v>
      </c>
      <c r="AU22" s="212">
        <v>19</v>
      </c>
      <c r="AV22" s="212">
        <v>51</v>
      </c>
      <c r="AX22" s="16" t="str">
        <f t="shared" si="7"/>
        <v>drop table db_custscience_interns.col_11_db_venus_sty_clr_dim_distinct_values_table_stats;</v>
      </c>
      <c r="AY22" t="s">
        <v>9687</v>
      </c>
      <c r="BA22" s="16" t="str">
        <f t="shared" si="12"/>
        <v>create table db_custscience_interns.col_11_db_venus_sty_clr_dim_null_value_count_table_stats (col_id int, null_value_count bigint) Row format delimited Fields terminated by '\t' Lines terminated by '\n'  Stored as textfile ;</v>
      </c>
      <c r="BB22" t="s">
        <v>9688</v>
      </c>
      <c r="BE22" s="16" t="str">
        <f t="shared" si="13"/>
        <v xml:space="preserve">insert into table db_custscience_interns.col_11_db_venus_sty_clr_dim_null_value_count_table_stats select '11' as col_id, count (sty_clr_key) as null_value_count where PRD_TYP_NM  IS NULL </v>
      </c>
      <c r="BF22" t="s">
        <v>9689</v>
      </c>
      <c r="BI22" s="16" t="str">
        <f t="shared" si="14"/>
        <v>insert into table db_custscience_interns.SUMMARY_of_db_venus_sty_clr_dim_null_value_count_table_stats select col_id, null_value_count from db_custscience_interns.col_11_db_venus_sty_clr_dim_null_value_count_table_stats ;</v>
      </c>
      <c r="BJ22" t="s">
        <v>9690</v>
      </c>
      <c r="BL22" s="212" t="s">
        <v>5481</v>
      </c>
      <c r="BM22" s="212">
        <v>19</v>
      </c>
      <c r="BN22" s="212">
        <v>0</v>
      </c>
      <c r="BP22" s="16" t="str">
        <f t="shared" si="15"/>
        <v>drop table db_custscience_interns.col_11_db_venus_sty_clr_dim_null_value_count_table_stats ;</v>
      </c>
      <c r="BQ22" t="s">
        <v>9691</v>
      </c>
    </row>
    <row r="23" spans="1:69">
      <c r="A23" t="s">
        <v>8407</v>
      </c>
      <c r="B23" s="16" t="str">
        <f t="shared" si="0"/>
        <v>opr_mdse_scls_id    string                                  </v>
      </c>
      <c r="C23" s="20">
        <f t="shared" si="8"/>
        <v>18</v>
      </c>
      <c r="D23" s="20">
        <f t="shared" si="9"/>
        <v>20</v>
      </c>
      <c r="E23" s="20"/>
      <c r="F23" s="20"/>
      <c r="G23" s="16" t="str">
        <f t="shared" si="1"/>
        <v>OPR_MDSE_SCLS_ID </v>
      </c>
      <c r="H23" s="16" t="str">
        <f t="shared" si="2"/>
        <v>string                                  </v>
      </c>
      <c r="I23" s="246">
        <v>12</v>
      </c>
      <c r="J23" s="260">
        <f t="shared" si="3"/>
        <v>10827</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db_custscience_interns.col_12_db_venus_sty_clr_dim_distinct_values_table_stats (col_id int, distinct_values bigint) Row format delimited Fields terminated by '\t' Lines terminated by '\n'  Stored as textfile ;</v>
      </c>
      <c r="AJ23" t="s">
        <v>9692</v>
      </c>
      <c r="AM23" s="16" t="str">
        <f t="shared" si="11"/>
        <v>insert into table db_custscience_interns.col_12_db_venus_sty_clr_dim_distinct_values_table_stats select '12' as col_id, count (distinct OPR_MDSE_SCLS_ID ) as distinct_values</v>
      </c>
      <c r="AN23" t="s">
        <v>9693</v>
      </c>
      <c r="AQ23" s="16" t="str">
        <f t="shared" si="6"/>
        <v>insert into table db_custscience_interns.SUMMARY_of_db_venus_sty_clr_dim_distinct_values_table_stats select col_id, distinct_values from db_custscience_interns.col_12_db_venus_sty_clr_dim_distinct_values_table_stats ;</v>
      </c>
      <c r="AR23" t="s">
        <v>9694</v>
      </c>
      <c r="AT23" s="212" t="s">
        <v>9695</v>
      </c>
      <c r="AU23" s="212">
        <v>20</v>
      </c>
      <c r="AV23" s="212">
        <v>7268</v>
      </c>
      <c r="AX23" s="16" t="str">
        <f t="shared" si="7"/>
        <v>drop table db_custscience_interns.col_12_db_venus_sty_clr_dim_distinct_values_table_stats;</v>
      </c>
      <c r="AY23" t="s">
        <v>9696</v>
      </c>
      <c r="BA23" s="16" t="str">
        <f t="shared" si="12"/>
        <v>create table db_custscience_interns.col_12_db_venus_sty_clr_dim_null_value_count_table_stats (col_id int, null_value_count bigint) Row format delimited Fields terminated by '\t' Lines terminated by '\n'  Stored as textfile ;</v>
      </c>
      <c r="BB23" t="s">
        <v>9697</v>
      </c>
      <c r="BE23" s="16" t="str">
        <f t="shared" si="13"/>
        <v xml:space="preserve">insert into table db_custscience_interns.col_12_db_venus_sty_clr_dim_null_value_count_table_stats select '12' as col_id, count (sty_clr_key) as null_value_count where OPR_MDSE_SCLS_ID  IS NULL </v>
      </c>
      <c r="BF23" t="s">
        <v>9698</v>
      </c>
      <c r="BI23" s="16" t="str">
        <f t="shared" si="14"/>
        <v>insert into table db_custscience_interns.SUMMARY_of_db_venus_sty_clr_dim_null_value_count_table_stats select col_id, null_value_count from db_custscience_interns.col_12_db_venus_sty_clr_dim_null_value_count_table_stats ;</v>
      </c>
      <c r="BJ23" t="s">
        <v>9699</v>
      </c>
      <c r="BL23" s="212" t="s">
        <v>9700</v>
      </c>
      <c r="BM23" s="212">
        <v>20</v>
      </c>
      <c r="BN23" s="212">
        <v>128</v>
      </c>
      <c r="BP23" s="16" t="str">
        <f t="shared" si="15"/>
        <v>drop table db_custscience_interns.col_12_db_venus_sty_clr_dim_null_value_count_table_stats ;</v>
      </c>
      <c r="BQ23" t="s">
        <v>9701</v>
      </c>
    </row>
    <row r="24" spans="1:69">
      <c r="A24" t="s">
        <v>8301</v>
      </c>
      <c r="B24" s="16" t="str">
        <f t="shared" si="0"/>
        <v>mdse_scls_desc      string                                  </v>
      </c>
      <c r="C24" s="20">
        <f t="shared" si="8"/>
        <v>16</v>
      </c>
      <c r="D24" s="20">
        <f t="shared" si="9"/>
        <v>18</v>
      </c>
      <c r="E24" s="20"/>
      <c r="G24" s="16" t="str">
        <f t="shared" si="1"/>
        <v>MDSE_SCLS_DESC </v>
      </c>
      <c r="H24" s="16" t="str">
        <f t="shared" si="2"/>
        <v>  string                                  </v>
      </c>
      <c r="I24" s="246">
        <v>13</v>
      </c>
      <c r="J24" s="260">
        <f t="shared" si="3"/>
        <v>2324</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db_custscience_interns.col_13_db_venus_sty_clr_dim_distinct_values_table_stats (col_id int, distinct_values bigint) Row format delimited Fields terminated by '\t' Lines terminated by '\n'  Stored as textfile ;</v>
      </c>
      <c r="AJ24" t="s">
        <v>9702</v>
      </c>
      <c r="AM24" s="16" t="str">
        <f t="shared" si="11"/>
        <v>insert into table db_custscience_interns.col_13_db_venus_sty_clr_dim_distinct_values_table_stats select '13' as col_id, count (distinct MDSE_SCLS_DESC ) as distinct_values</v>
      </c>
      <c r="AN24" t="s">
        <v>9703</v>
      </c>
      <c r="AQ24" s="16" t="str">
        <f t="shared" si="6"/>
        <v>insert into table db_custscience_interns.SUMMARY_of_db_venus_sty_clr_dim_distinct_values_table_stats select col_id, distinct_values from db_custscience_interns.col_13_db_venus_sty_clr_dim_distinct_values_table_stats ;</v>
      </c>
      <c r="AR24" t="s">
        <v>9704</v>
      </c>
      <c r="AT24" s="212" t="s">
        <v>9705</v>
      </c>
      <c r="AU24" s="212">
        <v>3</v>
      </c>
      <c r="AV24" s="212">
        <v>56903</v>
      </c>
      <c r="AX24" s="16" t="str">
        <f t="shared" si="7"/>
        <v>drop table db_custscience_interns.col_13_db_venus_sty_clr_dim_distinct_values_table_stats;</v>
      </c>
      <c r="AY24" t="s">
        <v>9706</v>
      </c>
      <c r="BA24" s="16" t="str">
        <f t="shared" si="12"/>
        <v>create table db_custscience_interns.col_13_db_venus_sty_clr_dim_null_value_count_table_stats (col_id int, null_value_count bigint) Row format delimited Fields terminated by '\t' Lines terminated by '\n'  Stored as textfile ;</v>
      </c>
      <c r="BB24" t="s">
        <v>9707</v>
      </c>
      <c r="BE24" s="16" t="str">
        <f t="shared" si="13"/>
        <v xml:space="preserve">insert into table db_custscience_interns.col_13_db_venus_sty_clr_dim_null_value_count_table_stats select '13' as col_id, count (sty_clr_key) as null_value_count where MDSE_SCLS_DESC  IS NULL </v>
      </c>
      <c r="BF24" t="s">
        <v>9708</v>
      </c>
      <c r="BI24" s="16" t="str">
        <f t="shared" si="14"/>
        <v>insert into table db_custscience_interns.SUMMARY_of_db_venus_sty_clr_dim_null_value_count_table_stats select col_id, null_value_count from db_custscience_interns.col_13_db_venus_sty_clr_dim_null_value_count_table_stats ;</v>
      </c>
      <c r="BJ24" t="s">
        <v>9709</v>
      </c>
      <c r="BL24" s="212" t="s">
        <v>9710</v>
      </c>
      <c r="BM24" s="212">
        <v>3</v>
      </c>
      <c r="BN24" s="212">
        <v>123</v>
      </c>
      <c r="BP24" s="16" t="str">
        <f t="shared" si="15"/>
        <v>drop table db_custscience_interns.col_13_db_venus_sty_clr_dim_null_value_count_table_stats ;</v>
      </c>
      <c r="BQ24" t="s">
        <v>9711</v>
      </c>
    </row>
    <row r="25" spans="1:69">
      <c r="A25" t="s">
        <v>8354</v>
      </c>
      <c r="B25" s="16" t="str">
        <f t="shared" si="0"/>
        <v>opr_mdse_cls_id     string                                  </v>
      </c>
      <c r="C25" s="20">
        <f t="shared" si="8"/>
        <v>16</v>
      </c>
      <c r="D25" s="20">
        <f t="shared" si="9"/>
        <v>18</v>
      </c>
      <c r="E25" s="20"/>
      <c r="G25" s="16" t="str">
        <f t="shared" si="1"/>
        <v>OPR_MDSE_CLS_ID</v>
      </c>
      <c r="H25" s="16" t="str">
        <f t="shared" si="2"/>
        <v>  string                                  </v>
      </c>
      <c r="I25" s="246">
        <v>14</v>
      </c>
      <c r="J25" s="260">
        <f t="shared" si="3"/>
        <v>3153</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db_custscience_interns.col_14_db_venus_sty_clr_dim_distinct_values_table_stats (col_id int, distinct_values bigint) Row format delimited Fields terminated by '\t' Lines terminated by '\n'  Stored as textfile ;</v>
      </c>
      <c r="AJ25" t="s">
        <v>9712</v>
      </c>
      <c r="AM25" s="16" t="str">
        <f t="shared" si="11"/>
        <v>insert into table db_custscience_interns.col_14_db_venus_sty_clr_dim_distinct_values_table_stats select '14' as col_id, count (distinct OPR_MDSE_CLS_ID) as distinct_values</v>
      </c>
      <c r="AN25" t="s">
        <v>9713</v>
      </c>
      <c r="AQ25" s="16" t="str">
        <f t="shared" si="6"/>
        <v>insert into table db_custscience_interns.SUMMARY_of_db_venus_sty_clr_dim_distinct_values_table_stats select col_id, distinct_values from db_custscience_interns.col_14_db_venus_sty_clr_dim_distinct_values_table_stats ;</v>
      </c>
      <c r="AR25" t="s">
        <v>9714</v>
      </c>
      <c r="AT25" s="212" t="s">
        <v>9715</v>
      </c>
      <c r="AU25" s="212">
        <v>21</v>
      </c>
      <c r="AV25" s="212">
        <v>565446</v>
      </c>
      <c r="AX25" s="16" t="str">
        <f t="shared" si="7"/>
        <v>drop table db_custscience_interns.col_14_db_venus_sty_clr_dim_distinct_values_table_stats;</v>
      </c>
      <c r="AY25" t="s">
        <v>9716</v>
      </c>
      <c r="BA25" s="16" t="str">
        <f t="shared" si="12"/>
        <v>create table db_custscience_interns.col_14_db_venus_sty_clr_dim_null_value_count_table_stats (col_id int, null_value_count bigint) Row format delimited Fields terminated by '\t' Lines terminated by '\n'  Stored as textfile ;</v>
      </c>
      <c r="BB25" t="s">
        <v>9717</v>
      </c>
      <c r="BE25" s="16" t="str">
        <f t="shared" si="13"/>
        <v xml:space="preserve">insert into table db_custscience_interns.col_14_db_venus_sty_clr_dim_null_value_count_table_stats select '14' as col_id, count (sty_clr_key) as null_value_count where OPR_MDSE_CLS_ID IS NULL </v>
      </c>
      <c r="BF25" t="s">
        <v>9718</v>
      </c>
      <c r="BI25" s="16" t="str">
        <f t="shared" si="14"/>
        <v>insert into table db_custscience_interns.SUMMARY_of_db_venus_sty_clr_dim_null_value_count_table_stats select col_id, null_value_count from db_custscience_interns.col_14_db_venus_sty_clr_dim_null_value_count_table_stats ;</v>
      </c>
      <c r="BJ25" t="s">
        <v>9719</v>
      </c>
      <c r="BL25" s="212" t="s">
        <v>5573</v>
      </c>
      <c r="BM25" s="212">
        <v>21</v>
      </c>
      <c r="BN25" s="212">
        <v>0</v>
      </c>
      <c r="BP25" s="16" t="str">
        <f t="shared" si="15"/>
        <v>drop table db_custscience_interns.col_14_db_venus_sty_clr_dim_null_value_count_table_stats ;</v>
      </c>
      <c r="BQ25" t="s">
        <v>9720</v>
      </c>
    </row>
    <row r="26" spans="1:69">
      <c r="A26" t="s">
        <v>8257</v>
      </c>
      <c r="B26" s="16" t="str">
        <f t="shared" si="0"/>
        <v>mdse_cls_desc       string                                  </v>
      </c>
      <c r="C26" s="20">
        <f t="shared" si="8"/>
        <v>14</v>
      </c>
      <c r="D26" s="20">
        <f t="shared" si="9"/>
        <v>16</v>
      </c>
      <c r="E26" s="20"/>
      <c r="G26" s="16" t="str">
        <f t="shared" si="1"/>
        <v>MDSE_CLS_DESC</v>
      </c>
      <c r="H26" s="16" t="str">
        <f t="shared" si="2"/>
        <v>    string                                  </v>
      </c>
      <c r="I26" s="246">
        <v>15</v>
      </c>
      <c r="J26" s="260">
        <f t="shared" si="3"/>
        <v>842</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db_custscience_interns.col_15_db_venus_sty_clr_dim_distinct_values_table_stats (col_id int, distinct_values bigint) Row format delimited Fields terminated by '\t' Lines terminated by '\n'  Stored as textfile ;</v>
      </c>
      <c r="AJ26" t="s">
        <v>9721</v>
      </c>
      <c r="AM26" s="16" t="str">
        <f t="shared" si="11"/>
        <v>insert into table db_custscience_interns.col_15_db_venus_sty_clr_dim_distinct_values_table_stats select '15' as col_id, count (distinct MDSE_CLS_DESC) as distinct_values</v>
      </c>
      <c r="AN26" t="s">
        <v>9722</v>
      </c>
      <c r="AQ26" s="16" t="str">
        <f t="shared" si="6"/>
        <v>insert into table db_custscience_interns.SUMMARY_of_db_venus_sty_clr_dim_distinct_values_table_stats select col_id, distinct_values from db_custscience_interns.col_15_db_venus_sty_clr_dim_distinct_values_table_stats ;</v>
      </c>
      <c r="AR26" t="s">
        <v>9723</v>
      </c>
      <c r="AT26" s="212" t="s">
        <v>9724</v>
      </c>
      <c r="AU26" s="212">
        <v>22</v>
      </c>
      <c r="AV26" s="212">
        <v>3400</v>
      </c>
      <c r="AX26" s="16" t="str">
        <f t="shared" si="7"/>
        <v>drop table db_custscience_interns.col_15_db_venus_sty_clr_dim_distinct_values_table_stats;</v>
      </c>
      <c r="AY26" t="s">
        <v>9725</v>
      </c>
      <c r="BA26" s="16" t="str">
        <f t="shared" si="12"/>
        <v>create table db_custscience_interns.col_15_db_venus_sty_clr_dim_null_value_count_table_stats (col_id int, null_value_count bigint) Row format delimited Fields terminated by '\t' Lines terminated by '\n'  Stored as textfile ;</v>
      </c>
      <c r="BB26" t="s">
        <v>9726</v>
      </c>
      <c r="BE26" s="16" t="str">
        <f t="shared" si="13"/>
        <v xml:space="preserve">insert into table db_custscience_interns.col_15_db_venus_sty_clr_dim_null_value_count_table_stats select '15' as col_id, count (sty_clr_key) as null_value_count where MDSE_CLS_DESC IS NULL </v>
      </c>
      <c r="BF26" t="s">
        <v>9727</v>
      </c>
      <c r="BI26" s="16" t="str">
        <f t="shared" si="14"/>
        <v>insert into table db_custscience_interns.SUMMARY_of_db_venus_sty_clr_dim_null_value_count_table_stats select col_id, null_value_count from db_custscience_interns.col_15_db_venus_sty_clr_dim_null_value_count_table_stats ;</v>
      </c>
      <c r="BJ26" t="s">
        <v>9728</v>
      </c>
      <c r="BL26" s="212" t="s">
        <v>5576</v>
      </c>
      <c r="BM26" s="212">
        <v>22</v>
      </c>
      <c r="BN26" s="212">
        <v>0</v>
      </c>
      <c r="BP26" s="16" t="str">
        <f t="shared" si="15"/>
        <v>drop table db_custscience_interns.col_15_db_venus_sty_clr_dim_null_value_count_table_stats ;</v>
      </c>
      <c r="BQ26" t="s">
        <v>9729</v>
      </c>
    </row>
    <row r="27" spans="1:69">
      <c r="A27" t="s">
        <v>8386</v>
      </c>
      <c r="B27" s="16" t="str">
        <f t="shared" si="0"/>
        <v>opr_mdse_dept_id    string                                  </v>
      </c>
      <c r="C27" s="20">
        <f t="shared" si="8"/>
        <v>18</v>
      </c>
      <c r="D27" s="20">
        <f t="shared" si="9"/>
        <v>20</v>
      </c>
      <c r="E27" s="20"/>
      <c r="G27" s="16" t="str">
        <f t="shared" si="1"/>
        <v>OPR_MDSE_DEPT_ID </v>
      </c>
      <c r="H27" s="16" t="str">
        <f t="shared" si="2"/>
        <v>string                                  </v>
      </c>
      <c r="I27" s="246">
        <v>16</v>
      </c>
      <c r="J27" s="260">
        <f t="shared" si="3"/>
        <v>575</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db_custscience_interns.col_16_db_venus_sty_clr_dim_distinct_values_table_stats (col_id int, distinct_values bigint) Row format delimited Fields terminated by '\t' Lines terminated by '\n'  Stored as textfile ;</v>
      </c>
      <c r="AJ27" t="s">
        <v>9730</v>
      </c>
      <c r="AM27" s="16" t="str">
        <f t="shared" si="11"/>
        <v>insert into table db_custscience_interns.col_16_db_venus_sty_clr_dim_distinct_values_table_stats select '16' as col_id, count (distinct OPR_MDSE_DEPT_ID ) as distinct_values</v>
      </c>
      <c r="AN27" t="s">
        <v>9731</v>
      </c>
      <c r="AQ27" s="16" t="str">
        <f t="shared" si="6"/>
        <v>insert into table db_custscience_interns.SUMMARY_of_db_venus_sty_clr_dim_distinct_values_table_stats select col_id, distinct_values from db_custscience_interns.col_16_db_venus_sty_clr_dim_distinct_values_table_stats ;</v>
      </c>
      <c r="AR27" t="s">
        <v>9732</v>
      </c>
      <c r="AT27" s="212" t="s">
        <v>9733</v>
      </c>
      <c r="AU27" s="212">
        <v>23</v>
      </c>
      <c r="AV27" s="212">
        <v>366</v>
      </c>
      <c r="AX27" s="16" t="str">
        <f t="shared" si="7"/>
        <v>drop table db_custscience_interns.col_16_db_venus_sty_clr_dim_distinct_values_table_stats;</v>
      </c>
      <c r="AY27" t="s">
        <v>9734</v>
      </c>
      <c r="BA27" s="16" t="str">
        <f t="shared" si="12"/>
        <v>create table db_custscience_interns.col_16_db_venus_sty_clr_dim_null_value_count_table_stats (col_id int, null_value_count bigint) Row format delimited Fields terminated by '\t' Lines terminated by '\n'  Stored as textfile ;</v>
      </c>
      <c r="BB27" t="s">
        <v>9735</v>
      </c>
      <c r="BE27" s="16" t="str">
        <f t="shared" si="13"/>
        <v xml:space="preserve">insert into table db_custscience_interns.col_16_db_venus_sty_clr_dim_null_value_count_table_stats select '16' as col_id, count (sty_clr_key) as null_value_count where OPR_MDSE_DEPT_ID  IS NULL </v>
      </c>
      <c r="BF27" t="s">
        <v>9736</v>
      </c>
      <c r="BI27" s="16" t="str">
        <f t="shared" si="14"/>
        <v>insert into table db_custscience_interns.SUMMARY_of_db_venus_sty_clr_dim_null_value_count_table_stats select col_id, null_value_count from db_custscience_interns.col_16_db_venus_sty_clr_dim_null_value_count_table_stats ;</v>
      </c>
      <c r="BJ27" t="s">
        <v>9737</v>
      </c>
      <c r="BL27" s="212" t="s">
        <v>5580</v>
      </c>
      <c r="BM27" s="212">
        <v>23</v>
      </c>
      <c r="BN27" s="212">
        <v>0</v>
      </c>
      <c r="BP27" s="16" t="str">
        <f t="shared" si="15"/>
        <v>drop table db_custscience_interns.col_16_db_venus_sty_clr_dim_null_value_count_table_stats ;</v>
      </c>
      <c r="BQ27" t="s">
        <v>9738</v>
      </c>
    </row>
    <row r="28" spans="1:69">
      <c r="A28" t="s">
        <v>8279</v>
      </c>
      <c r="B28" s="16" t="str">
        <f t="shared" si="0"/>
        <v>mdse_dept_desc      string                                  </v>
      </c>
      <c r="C28" s="20">
        <f t="shared" si="8"/>
        <v>16</v>
      </c>
      <c r="D28" s="20">
        <f t="shared" si="9"/>
        <v>18</v>
      </c>
      <c r="E28" s="20"/>
      <c r="G28" s="16" t="str">
        <f t="shared" si="1"/>
        <v>MDSE_DEPT_DESC </v>
      </c>
      <c r="H28" s="16" t="str">
        <f t="shared" si="2"/>
        <v>  string                                  </v>
      </c>
      <c r="I28" s="246">
        <v>17</v>
      </c>
      <c r="J28" s="260">
        <f t="shared" si="3"/>
        <v>256</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db_custscience_interns.col_17_db_venus_sty_clr_dim_distinct_values_table_stats (col_id int, distinct_values bigint) Row format delimited Fields terminated by '\t' Lines terminated by '\n'  Stored as textfile ;</v>
      </c>
      <c r="AJ28" t="s">
        <v>9739</v>
      </c>
      <c r="AM28" s="16" t="str">
        <f t="shared" si="11"/>
        <v>insert into table db_custscience_interns.col_17_db_venus_sty_clr_dim_distinct_values_table_stats select '17' as col_id, count (distinct MDSE_DEPT_DESC ) as distinct_values</v>
      </c>
      <c r="AN28" t="s">
        <v>9740</v>
      </c>
      <c r="AQ28" s="16" t="str">
        <f t="shared" si="6"/>
        <v>insert into table db_custscience_interns.SUMMARY_of_db_venus_sty_clr_dim_distinct_values_table_stats select col_id, distinct_values from db_custscience_interns.col_17_db_venus_sty_clr_dim_distinct_values_table_stats ;</v>
      </c>
      <c r="AR28" t="s">
        <v>9741</v>
      </c>
      <c r="AT28" s="212" t="s">
        <v>4736</v>
      </c>
      <c r="AU28" s="212">
        <v>24</v>
      </c>
      <c r="AV28" s="212">
        <v>2</v>
      </c>
      <c r="AX28" s="16" t="str">
        <f t="shared" si="7"/>
        <v>drop table db_custscience_interns.col_17_db_venus_sty_clr_dim_distinct_values_table_stats;</v>
      </c>
      <c r="AY28" t="s">
        <v>9742</v>
      </c>
      <c r="BA28" s="16" t="str">
        <f t="shared" si="12"/>
        <v>create table db_custscience_interns.col_17_db_venus_sty_clr_dim_null_value_count_table_stats (col_id int, null_value_count bigint) Row format delimited Fields terminated by '\t' Lines terminated by '\n'  Stored as textfile ;</v>
      </c>
      <c r="BB28" t="s">
        <v>9743</v>
      </c>
      <c r="BE28" s="16" t="str">
        <f t="shared" si="13"/>
        <v xml:space="preserve">insert into table db_custscience_interns.col_17_db_venus_sty_clr_dim_null_value_count_table_stats select '17' as col_id, count (sty_clr_key) as null_value_count where MDSE_DEPT_DESC  IS NULL </v>
      </c>
      <c r="BF28" t="s">
        <v>9744</v>
      </c>
      <c r="BI28" s="16" t="str">
        <f t="shared" si="14"/>
        <v>insert into table db_custscience_interns.SUMMARY_of_db_venus_sty_clr_dim_null_value_count_table_stats select col_id, null_value_count from db_custscience_interns.col_17_db_venus_sty_clr_dim_null_value_count_table_stats ;</v>
      </c>
      <c r="BJ28" t="s">
        <v>9745</v>
      </c>
      <c r="BL28" s="212" t="s">
        <v>5582</v>
      </c>
      <c r="BM28" s="212">
        <v>24</v>
      </c>
      <c r="BN28" s="212">
        <v>0</v>
      </c>
      <c r="BP28" s="16" t="str">
        <f t="shared" si="15"/>
        <v>drop table db_custscience_interns.col_17_db_venus_sty_clr_dim_null_value_count_table_stats ;</v>
      </c>
      <c r="BQ28" t="s">
        <v>9746</v>
      </c>
    </row>
    <row r="29" spans="1:69">
      <c r="A29" t="s">
        <v>8396</v>
      </c>
      <c r="B29" s="16" t="str">
        <f t="shared" si="0"/>
        <v>opr_mdse_div_id     string                                  </v>
      </c>
      <c r="C29" s="20">
        <f t="shared" si="8"/>
        <v>16</v>
      </c>
      <c r="D29" s="20">
        <f t="shared" si="9"/>
        <v>18</v>
      </c>
      <c r="E29" s="20"/>
      <c r="G29" s="16" t="str">
        <f t="shared" si="1"/>
        <v>OPR_MDSE_DIV_ID</v>
      </c>
      <c r="H29" s="16" t="str">
        <f t="shared" si="2"/>
        <v>  string                                  </v>
      </c>
      <c r="I29" s="246">
        <v>18</v>
      </c>
      <c r="J29" s="260">
        <f t="shared" si="3"/>
        <v>124</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db_custscience_interns.col_18_db_venus_sty_clr_dim_distinct_values_table_stats (col_id int, distinct_values bigint) Row format delimited Fields terminated by '\t' Lines terminated by '\n'  Stored as textfile ;</v>
      </c>
      <c r="AJ29" t="s">
        <v>9747</v>
      </c>
      <c r="AM29" s="16" t="str">
        <f t="shared" si="11"/>
        <v>insert into table db_custscience_interns.col_18_db_venus_sty_clr_dim_distinct_values_table_stats select '18' as col_id, count (distinct OPR_MDSE_DIV_ID) as distinct_values</v>
      </c>
      <c r="AN29" t="s">
        <v>9748</v>
      </c>
      <c r="AQ29" s="16" t="str">
        <f t="shared" si="6"/>
        <v>insert into table db_custscience_interns.SUMMARY_of_db_venus_sty_clr_dim_distinct_values_table_stats select col_id, distinct_values from db_custscience_interns.col_18_db_venus_sty_clr_dim_distinct_values_table_stats ;</v>
      </c>
      <c r="AR29" t="s">
        <v>9749</v>
      </c>
      <c r="AT29" s="212" t="s">
        <v>9750</v>
      </c>
      <c r="AU29" s="212">
        <v>25</v>
      </c>
      <c r="AV29" s="212">
        <v>352</v>
      </c>
      <c r="AX29" s="16" t="str">
        <f t="shared" si="7"/>
        <v>drop table db_custscience_interns.col_18_db_venus_sty_clr_dim_distinct_values_table_stats;</v>
      </c>
      <c r="AY29" t="s">
        <v>9751</v>
      </c>
      <c r="BA29" s="16" t="str">
        <f t="shared" si="12"/>
        <v>create table db_custscience_interns.col_18_db_venus_sty_clr_dim_null_value_count_table_stats (col_id int, null_value_count bigint) Row format delimited Fields terminated by '\t' Lines terminated by '\n'  Stored as textfile ;</v>
      </c>
      <c r="BB29" t="s">
        <v>9752</v>
      </c>
      <c r="BE29" s="16" t="str">
        <f t="shared" si="13"/>
        <v xml:space="preserve">insert into table db_custscience_interns.col_18_db_venus_sty_clr_dim_null_value_count_table_stats select '18' as col_id, count (sty_clr_key) as null_value_count where OPR_MDSE_DIV_ID IS NULL </v>
      </c>
      <c r="BF29" t="s">
        <v>9753</v>
      </c>
      <c r="BI29" s="16" t="str">
        <f t="shared" si="14"/>
        <v>insert into table db_custscience_interns.SUMMARY_of_db_venus_sty_clr_dim_null_value_count_table_stats select col_id, null_value_count from db_custscience_interns.col_18_db_venus_sty_clr_dim_null_value_count_table_stats ;</v>
      </c>
      <c r="BJ29" t="s">
        <v>9754</v>
      </c>
      <c r="BL29" s="212" t="s">
        <v>5697</v>
      </c>
      <c r="BM29" s="212">
        <v>25</v>
      </c>
      <c r="BN29" s="212">
        <v>0</v>
      </c>
      <c r="BP29" s="16" t="str">
        <f t="shared" si="15"/>
        <v>drop table db_custscience_interns.col_18_db_venus_sty_clr_dim_null_value_count_table_stats ;</v>
      </c>
      <c r="BQ29" t="s">
        <v>9755</v>
      </c>
    </row>
    <row r="30" spans="1:69">
      <c r="A30" t="s">
        <v>8290</v>
      </c>
      <c r="B30" s="16" t="str">
        <f t="shared" si="0"/>
        <v>mdse_div_desc       string                                  </v>
      </c>
      <c r="C30" s="20">
        <f t="shared" si="8"/>
        <v>14</v>
      </c>
      <c r="D30" s="20">
        <f t="shared" si="9"/>
        <v>16</v>
      </c>
      <c r="E30" s="20"/>
      <c r="G30" s="16" t="str">
        <f t="shared" si="1"/>
        <v>MDSE_DIV_DESC</v>
      </c>
      <c r="H30" s="16" t="str">
        <f t="shared" si="2"/>
        <v>    string                                  </v>
      </c>
      <c r="I30" s="246">
        <v>19</v>
      </c>
      <c r="J30" s="260">
        <f t="shared" si="3"/>
        <v>51</v>
      </c>
      <c r="K30" s="260">
        <f t="shared" si="4"/>
        <v>0</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db_custscience_interns.col_19_db_venus_sty_clr_dim_distinct_values_table_stats (col_id int, distinct_values bigint) Row format delimited Fields terminated by '\t' Lines terminated by '\n'  Stored as textfile ;</v>
      </c>
      <c r="AJ30" t="s">
        <v>9756</v>
      </c>
      <c r="AM30" s="16" t="str">
        <f t="shared" si="11"/>
        <v>insert into table db_custscience_interns.col_19_db_venus_sty_clr_dim_distinct_values_table_stats select '19' as col_id, count (distinct MDSE_DIV_DESC) as distinct_values</v>
      </c>
      <c r="AN30" t="s">
        <v>9757</v>
      </c>
      <c r="AQ30" s="16" t="str">
        <f t="shared" si="6"/>
        <v>insert into table db_custscience_interns.SUMMARY_of_db_venus_sty_clr_dim_distinct_values_table_stats select col_id, distinct_values from db_custscience_interns.col_19_db_venus_sty_clr_dim_distinct_values_table_stats ;</v>
      </c>
      <c r="AR30" t="s">
        <v>9758</v>
      </c>
      <c r="AT30" s="212" t="s">
        <v>9759</v>
      </c>
      <c r="AU30" s="212">
        <v>26</v>
      </c>
      <c r="AV30" s="212">
        <v>23</v>
      </c>
      <c r="AX30" s="16" t="str">
        <f t="shared" si="7"/>
        <v>drop table db_custscience_interns.col_19_db_venus_sty_clr_dim_distinct_values_table_stats;</v>
      </c>
      <c r="AY30" t="s">
        <v>9760</v>
      </c>
      <c r="BA30" s="16" t="str">
        <f t="shared" si="12"/>
        <v>create table db_custscience_interns.col_19_db_venus_sty_clr_dim_null_value_count_table_stats (col_id int, null_value_count bigint) Row format delimited Fields terminated by '\t' Lines terminated by '\n'  Stored as textfile ;</v>
      </c>
      <c r="BB30" t="s">
        <v>9761</v>
      </c>
      <c r="BE30" s="16" t="str">
        <f t="shared" si="13"/>
        <v xml:space="preserve">insert into table db_custscience_interns.col_19_db_venus_sty_clr_dim_null_value_count_table_stats select '19' as col_id, count (sty_clr_key) as null_value_count where MDSE_DIV_DESC IS NULL </v>
      </c>
      <c r="BF30" t="s">
        <v>9762</v>
      </c>
      <c r="BI30" s="16" t="str">
        <f t="shared" si="14"/>
        <v>insert into table db_custscience_interns.SUMMARY_of_db_venus_sty_clr_dim_null_value_count_table_stats select col_id, null_value_count from db_custscience_interns.col_19_db_venus_sty_clr_dim_null_value_count_table_stats ;</v>
      </c>
      <c r="BJ30" t="s">
        <v>9763</v>
      </c>
      <c r="BL30" s="212" t="s">
        <v>5700</v>
      </c>
      <c r="BM30" s="212">
        <v>26</v>
      </c>
      <c r="BN30" s="212">
        <v>0</v>
      </c>
      <c r="BP30" s="16" t="str">
        <f t="shared" si="15"/>
        <v>drop table db_custscience_interns.col_19_db_venus_sty_clr_dim_null_value_count_table_stats ;</v>
      </c>
      <c r="BQ30" t="s">
        <v>9764</v>
      </c>
    </row>
    <row r="31" spans="1:69">
      <c r="A31" t="s">
        <v>8809</v>
      </c>
      <c r="B31" s="16" t="str">
        <f t="shared" si="0"/>
        <v>publ_pst_dt_styl_clr string                                  </v>
      </c>
      <c r="C31" s="20">
        <f t="shared" si="8"/>
        <v>21</v>
      </c>
      <c r="D31" s="20">
        <f t="shared" si="9"/>
        <v>28</v>
      </c>
      <c r="E31" s="20"/>
      <c r="G31" s="16" t="str">
        <f t="shared" si="1"/>
        <v>PUBL_PST_DT_STYL_CLR</v>
      </c>
      <c r="H31" s="16" t="str">
        <f t="shared" si="2"/>
        <v>string                                  </v>
      </c>
      <c r="I31" s="246">
        <v>20</v>
      </c>
      <c r="J31" s="260">
        <f t="shared" si="3"/>
        <v>7268</v>
      </c>
      <c r="K31" s="260">
        <f t="shared" si="4"/>
        <v>128</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db_custscience_interns.col_20_db_venus_sty_clr_dim_distinct_values_table_stats (col_id int, distinct_values bigint) Row format delimited Fields terminated by '\t' Lines terminated by '\n'  Stored as textfile ;</v>
      </c>
      <c r="AJ31" t="s">
        <v>9765</v>
      </c>
      <c r="AM31" s="16" t="str">
        <f t="shared" si="11"/>
        <v>insert into table db_custscience_interns.col_20_db_venus_sty_clr_dim_distinct_values_table_stats select '20' as col_id, count (distinct PUBL_PST_DT_STYL_CLR) as distinct_values</v>
      </c>
      <c r="AN31" t="s">
        <v>9766</v>
      </c>
      <c r="AQ31" s="16" t="str">
        <f t="shared" si="6"/>
        <v>insert into table db_custscience_interns.SUMMARY_of_db_venus_sty_clr_dim_distinct_values_table_stats select col_id, distinct_values from db_custscience_interns.col_20_db_venus_sty_clr_dim_distinct_values_table_stats ;</v>
      </c>
      <c r="AR31" t="s">
        <v>9767</v>
      </c>
      <c r="AT31" s="212" t="s">
        <v>9768</v>
      </c>
      <c r="AU31" s="212">
        <v>27</v>
      </c>
      <c r="AV31" s="212">
        <v>23</v>
      </c>
      <c r="AX31" s="16" t="str">
        <f t="shared" si="7"/>
        <v>drop table db_custscience_interns.col_20_db_venus_sty_clr_dim_distinct_values_table_stats;</v>
      </c>
      <c r="AY31" t="s">
        <v>9769</v>
      </c>
      <c r="BA31" s="16" t="str">
        <f t="shared" si="12"/>
        <v>create table db_custscience_interns.col_20_db_venus_sty_clr_dim_null_value_count_table_stats (col_id int, null_value_count bigint) Row format delimited Fields terminated by '\t' Lines terminated by '\n'  Stored as textfile ;</v>
      </c>
      <c r="BB31" t="s">
        <v>9770</v>
      </c>
      <c r="BE31" s="16" t="str">
        <f t="shared" si="13"/>
        <v xml:space="preserve">insert into table db_custscience_interns.col_20_db_venus_sty_clr_dim_null_value_count_table_stats select '20' as col_id, count (sty_clr_key) as null_value_count where PUBL_PST_DT_STYL_CLR IS NULL </v>
      </c>
      <c r="BF31" t="s">
        <v>9771</v>
      </c>
      <c r="BI31" s="16" t="str">
        <f t="shared" si="14"/>
        <v>insert into table db_custscience_interns.SUMMARY_of_db_venus_sty_clr_dim_null_value_count_table_stats select col_id, null_value_count from db_custscience_interns.col_20_db_venus_sty_clr_dim_null_value_count_table_stats ;</v>
      </c>
      <c r="BJ31" t="s">
        <v>9772</v>
      </c>
      <c r="BL31" s="212" t="s">
        <v>5703</v>
      </c>
      <c r="BM31" s="212">
        <v>27</v>
      </c>
      <c r="BN31" s="212">
        <v>0</v>
      </c>
      <c r="BP31" s="16" t="str">
        <f t="shared" si="15"/>
        <v>drop table db_custscience_interns.col_20_db_venus_sty_clr_dim_null_value_count_table_stats ;</v>
      </c>
      <c r="BQ31" t="s">
        <v>9773</v>
      </c>
    </row>
    <row r="32" spans="1:69">
      <c r="A32" t="s">
        <v>9774</v>
      </c>
      <c r="B32" s="16" t="str">
        <f t="shared" si="0"/>
        <v>opr_sty_div_cd      string                                  </v>
      </c>
      <c r="C32" s="20">
        <f t="shared" si="8"/>
        <v>16</v>
      </c>
      <c r="D32" s="20">
        <f t="shared" si="9"/>
        <v>18</v>
      </c>
      <c r="E32" s="20"/>
      <c r="G32" s="16" t="str">
        <f t="shared" si="1"/>
        <v>OPR_STY_DIV_CD </v>
      </c>
      <c r="H32" s="16" t="str">
        <f t="shared" si="2"/>
        <v>  string                                  </v>
      </c>
      <c r="I32" s="246">
        <v>21</v>
      </c>
      <c r="J32" s="260">
        <f t="shared" si="3"/>
        <v>565446</v>
      </c>
      <c r="K32" s="260">
        <f t="shared" si="4"/>
        <v>0</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db_custscience_interns.col_21_db_venus_sty_clr_dim_distinct_values_table_stats (col_id int, distinct_values bigint) Row format delimited Fields terminated by '\t' Lines terminated by '\n'  Stored as textfile ;</v>
      </c>
      <c r="AJ32" t="s">
        <v>9775</v>
      </c>
      <c r="AM32" s="16" t="str">
        <f t="shared" si="11"/>
        <v>insert into table db_custscience_interns.col_21_db_venus_sty_clr_dim_distinct_values_table_stats select '21' as col_id, count (distinct OPR_STY_DIV_CD ) as distinct_values</v>
      </c>
      <c r="AN32" t="s">
        <v>9776</v>
      </c>
      <c r="AQ32" s="16" t="str">
        <f t="shared" si="6"/>
        <v>insert into table db_custscience_interns.SUMMARY_of_db_venus_sty_clr_dim_distinct_values_table_stats select col_id, distinct_values from db_custscience_interns.col_21_db_venus_sty_clr_dim_distinct_values_table_stats ;</v>
      </c>
      <c r="AR32" t="s">
        <v>9777</v>
      </c>
      <c r="AT32" s="212" t="s">
        <v>9778</v>
      </c>
      <c r="AU32" s="212">
        <v>4</v>
      </c>
      <c r="AV32" s="212">
        <v>56914</v>
      </c>
      <c r="AX32" s="16" t="str">
        <f t="shared" si="7"/>
        <v>drop table db_custscience_interns.col_21_db_venus_sty_clr_dim_distinct_values_table_stats;</v>
      </c>
      <c r="AY32" t="s">
        <v>9779</v>
      </c>
      <c r="BA32" s="16" t="str">
        <f t="shared" si="12"/>
        <v>create table db_custscience_interns.col_21_db_venus_sty_clr_dim_null_value_count_table_stats (col_id int, null_value_count bigint) Row format delimited Fields terminated by '\t' Lines terminated by '\n'  Stored as textfile ;</v>
      </c>
      <c r="BB32" t="s">
        <v>9780</v>
      </c>
      <c r="BE32" s="16" t="str">
        <f t="shared" si="13"/>
        <v xml:space="preserve">insert into table db_custscience_interns.col_21_db_venus_sty_clr_dim_null_value_count_table_stats select '21' as col_id, count (sty_clr_key) as null_value_count where OPR_STY_DIV_CD  IS NULL </v>
      </c>
      <c r="BF32" t="s">
        <v>9781</v>
      </c>
      <c r="BI32" s="16" t="str">
        <f t="shared" si="14"/>
        <v>insert into table db_custscience_interns.SUMMARY_of_db_venus_sty_clr_dim_null_value_count_table_stats select col_id, null_value_count from db_custscience_interns.col_21_db_venus_sty_clr_dim_null_value_count_table_stats ;</v>
      </c>
      <c r="BJ32" t="s">
        <v>9782</v>
      </c>
      <c r="BL32" s="212" t="s">
        <v>5403</v>
      </c>
      <c r="BM32" s="212">
        <v>4</v>
      </c>
      <c r="BN32" s="212">
        <v>0</v>
      </c>
      <c r="BP32" s="16" t="str">
        <f t="shared" si="15"/>
        <v>drop table db_custscience_interns.col_21_db_venus_sty_clr_dim_null_value_count_table_stats ;</v>
      </c>
      <c r="BQ32" t="s">
        <v>9783</v>
      </c>
    </row>
    <row r="33" spans="1:69">
      <c r="A33" t="s">
        <v>9784</v>
      </c>
      <c r="B33" s="16" t="str">
        <f t="shared" si="0"/>
        <v>sku_class_key       int                                     </v>
      </c>
      <c r="C33" s="20">
        <f t="shared" si="8"/>
        <v>14</v>
      </c>
      <c r="D33" s="20">
        <f t="shared" si="9"/>
        <v>16</v>
      </c>
      <c r="E33" s="20"/>
      <c r="G33" s="16" t="str">
        <f t="shared" si="1"/>
        <v>SKU_CLASS_KEY</v>
      </c>
      <c r="H33" s="16" t="str">
        <f t="shared" si="2"/>
        <v>    int                                     </v>
      </c>
      <c r="I33" s="246">
        <v>22</v>
      </c>
      <c r="J33" s="260">
        <f t="shared" si="3"/>
        <v>3400</v>
      </c>
      <c r="K33" s="260">
        <f t="shared" si="4"/>
        <v>0</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db_custscience_interns.col_22_db_venus_sty_clr_dim_distinct_values_table_stats (col_id int, distinct_values bigint) Row format delimited Fields terminated by '\t' Lines terminated by '\n'  Stored as textfile ;</v>
      </c>
      <c r="AJ33" t="s">
        <v>9785</v>
      </c>
      <c r="AM33" s="16" t="str">
        <f t="shared" si="11"/>
        <v>insert into table db_custscience_interns.col_22_db_venus_sty_clr_dim_distinct_values_table_stats select '22' as col_id, count (distinct SKU_CLASS_KEY) as distinct_values</v>
      </c>
      <c r="AN33" t="s">
        <v>9786</v>
      </c>
      <c r="AQ33" s="16" t="str">
        <f t="shared" si="6"/>
        <v>insert into table db_custscience_interns.SUMMARY_of_db_venus_sty_clr_dim_distinct_values_table_stats select col_id, distinct_values from db_custscience_interns.col_22_db_venus_sty_clr_dim_distinct_values_table_stats ;</v>
      </c>
      <c r="AR33" t="s">
        <v>9787</v>
      </c>
      <c r="AT33" s="212" t="s">
        <v>9788</v>
      </c>
      <c r="AU33" s="212">
        <v>5</v>
      </c>
      <c r="AV33" s="212">
        <v>12</v>
      </c>
      <c r="AX33" s="16" t="str">
        <f t="shared" si="7"/>
        <v>drop table db_custscience_interns.col_22_db_venus_sty_clr_dim_distinct_values_table_stats;</v>
      </c>
      <c r="AY33" t="s">
        <v>9789</v>
      </c>
      <c r="BA33" s="16" t="str">
        <f t="shared" si="12"/>
        <v>create table db_custscience_interns.col_22_db_venus_sty_clr_dim_null_value_count_table_stats (col_id int, null_value_count bigint) Row format delimited Fields terminated by '\t' Lines terminated by '\n'  Stored as textfile ;</v>
      </c>
      <c r="BB33" t="s">
        <v>9790</v>
      </c>
      <c r="BE33" s="16" t="str">
        <f t="shared" si="13"/>
        <v xml:space="preserve">insert into table db_custscience_interns.col_22_db_venus_sty_clr_dim_null_value_count_table_stats select '22' as col_id, count (sty_clr_key) as null_value_count where SKU_CLASS_KEY IS NULL </v>
      </c>
      <c r="BF33" t="s">
        <v>9791</v>
      </c>
      <c r="BI33" s="16" t="str">
        <f t="shared" si="14"/>
        <v>insert into table db_custscience_interns.SUMMARY_of_db_venus_sty_clr_dim_null_value_count_table_stats select col_id, null_value_count from db_custscience_interns.col_22_db_venus_sty_clr_dim_null_value_count_table_stats ;</v>
      </c>
      <c r="BJ33" t="s">
        <v>9792</v>
      </c>
      <c r="BL33" s="212" t="s">
        <v>5309</v>
      </c>
      <c r="BM33" s="212">
        <v>5</v>
      </c>
      <c r="BN33" s="212">
        <v>0</v>
      </c>
      <c r="BP33" s="16" t="str">
        <f t="shared" si="15"/>
        <v>drop table db_custscience_interns.col_22_db_venus_sty_clr_dim_null_value_count_table_stats ;</v>
      </c>
      <c r="BQ33" t="s">
        <v>9793</v>
      </c>
    </row>
    <row r="34" spans="1:69">
      <c r="A34" t="s">
        <v>5896</v>
      </c>
      <c r="B34" s="16" t="str">
        <f t="shared" si="0"/>
        <v>btch_key            int                                     </v>
      </c>
      <c r="C34" s="20">
        <f t="shared" si="8"/>
        <v>10</v>
      </c>
      <c r="D34" s="20">
        <f t="shared" si="9"/>
        <v>12</v>
      </c>
      <c r="E34" s="20"/>
      <c r="G34" s="16" t="str">
        <f t="shared" si="1"/>
        <v>BTCH_KEY </v>
      </c>
      <c r="H34" s="16" t="str">
        <f t="shared" si="2"/>
        <v>        int                                     </v>
      </c>
      <c r="I34" s="246">
        <v>23</v>
      </c>
      <c r="J34" s="260">
        <f t="shared" si="3"/>
        <v>366</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db_custscience_interns.col_23_db_venus_sty_clr_dim_distinct_values_table_stats (col_id int, distinct_values bigint) Row format delimited Fields terminated by '\t' Lines terminated by '\n'  Stored as textfile ;</v>
      </c>
      <c r="AJ34" t="s">
        <v>9794</v>
      </c>
      <c r="AM34" s="16" t="str">
        <f t="shared" si="11"/>
        <v>insert into table db_custscience_interns.col_23_db_venus_sty_clr_dim_distinct_values_table_stats select '23' as col_id, count (distinct BTCH_KEY ) as distinct_values</v>
      </c>
      <c r="AN34" t="s">
        <v>9795</v>
      </c>
      <c r="AQ34" s="16" t="str">
        <f t="shared" si="6"/>
        <v>insert into table db_custscience_interns.SUMMARY_of_db_venus_sty_clr_dim_distinct_values_table_stats select col_id, distinct_values from db_custscience_interns.col_23_db_venus_sty_clr_dim_distinct_values_table_stats ;</v>
      </c>
      <c r="AR34" t="s">
        <v>9796</v>
      </c>
      <c r="AT34" s="212" t="s">
        <v>9797</v>
      </c>
      <c r="AU34" s="212">
        <v>6</v>
      </c>
      <c r="AV34" s="212">
        <v>14</v>
      </c>
      <c r="AX34" s="16" t="str">
        <f t="shared" si="7"/>
        <v>drop table db_custscience_interns.col_23_db_venus_sty_clr_dim_distinct_values_table_stats;</v>
      </c>
      <c r="AY34" t="s">
        <v>9798</v>
      </c>
      <c r="BA34" s="16" t="str">
        <f t="shared" si="12"/>
        <v>create table db_custscience_interns.col_23_db_venus_sty_clr_dim_null_value_count_table_stats (col_id int, null_value_count bigint) Row format delimited Fields terminated by '\t' Lines terminated by '\n'  Stored as textfile ;</v>
      </c>
      <c r="BB34" t="s">
        <v>9799</v>
      </c>
      <c r="BE34" s="16" t="str">
        <f t="shared" si="13"/>
        <v xml:space="preserve">insert into table db_custscience_interns.col_23_db_venus_sty_clr_dim_null_value_count_table_stats select '23' as col_id, count (sty_clr_key) as null_value_count where BTCH_KEY  IS NULL </v>
      </c>
      <c r="BF34" t="s">
        <v>9800</v>
      </c>
      <c r="BI34" s="16" t="str">
        <f t="shared" si="14"/>
        <v>insert into table db_custscience_interns.SUMMARY_of_db_venus_sty_clr_dim_null_value_count_table_stats select col_id, null_value_count from db_custscience_interns.col_23_db_venus_sty_clr_dim_null_value_count_table_stats ;</v>
      </c>
      <c r="BJ34" t="s">
        <v>9801</v>
      </c>
      <c r="BL34" s="212" t="s">
        <v>5060</v>
      </c>
      <c r="BM34" s="212">
        <v>6</v>
      </c>
      <c r="BN34" s="212">
        <v>0</v>
      </c>
      <c r="BP34" s="16" t="str">
        <f t="shared" si="15"/>
        <v>drop table db_custscience_interns.col_23_db_venus_sty_clr_dim_null_value_count_table_stats ;</v>
      </c>
      <c r="BQ34" t="s">
        <v>9802</v>
      </c>
    </row>
    <row r="35" spans="1:69">
      <c r="A35" t="s">
        <v>5899</v>
      </c>
      <c r="B35" s="16" t="str">
        <f t="shared" si="0"/>
        <v>btch_opr            string                                  </v>
      </c>
      <c r="C35" s="20">
        <f t="shared" si="8"/>
        <v>10</v>
      </c>
      <c r="D35" s="20">
        <f t="shared" si="9"/>
        <v>12</v>
      </c>
      <c r="E35" s="20"/>
      <c r="G35" s="16" t="str">
        <f t="shared" si="1"/>
        <v>BTCH_OPR </v>
      </c>
      <c r="H35" s="16" t="str">
        <f t="shared" si="2"/>
        <v>        string                                  </v>
      </c>
      <c r="I35" s="246">
        <v>24</v>
      </c>
      <c r="J35" s="260">
        <f t="shared" si="3"/>
        <v>2</v>
      </c>
      <c r="K35" s="260">
        <f t="shared" si="4"/>
        <v>0</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db_custscience_interns.col_24_db_venus_sty_clr_dim_distinct_values_table_stats (col_id int, distinct_values bigint) Row format delimited Fields terminated by '\t' Lines terminated by '\n'  Stored as textfile ;</v>
      </c>
      <c r="AJ35" t="s">
        <v>9803</v>
      </c>
      <c r="AM35" s="16" t="str">
        <f t="shared" si="11"/>
        <v>insert into table db_custscience_interns.col_24_db_venus_sty_clr_dim_distinct_values_table_stats select '24' as col_id, count (distinct BTCH_OPR ) as distinct_values</v>
      </c>
      <c r="AN35" t="s">
        <v>9804</v>
      </c>
      <c r="AQ35" s="16" t="str">
        <f t="shared" si="6"/>
        <v>insert into table db_custscience_interns.SUMMARY_of_db_venus_sty_clr_dim_distinct_values_table_stats select col_id, distinct_values from db_custscience_interns.col_24_db_venus_sty_clr_dim_distinct_values_table_stats ;</v>
      </c>
      <c r="AR35" t="s">
        <v>9805</v>
      </c>
      <c r="AT35" s="212" t="s">
        <v>5173</v>
      </c>
      <c r="AU35" s="212">
        <v>7</v>
      </c>
      <c r="AV35" s="212">
        <v>4</v>
      </c>
      <c r="AX35" s="16" t="str">
        <f t="shared" si="7"/>
        <v>drop table db_custscience_interns.col_24_db_venus_sty_clr_dim_distinct_values_table_stats;</v>
      </c>
      <c r="AY35" t="s">
        <v>9806</v>
      </c>
      <c r="BA35" s="16" t="str">
        <f t="shared" si="12"/>
        <v>create table db_custscience_interns.col_24_db_venus_sty_clr_dim_null_value_count_table_stats (col_id int, null_value_count bigint) Row format delimited Fields terminated by '\t' Lines terminated by '\n'  Stored as textfile ;</v>
      </c>
      <c r="BB35" t="s">
        <v>9807</v>
      </c>
      <c r="BE35" s="16" t="str">
        <f t="shared" si="13"/>
        <v xml:space="preserve">insert into table db_custscience_interns.col_24_db_venus_sty_clr_dim_null_value_count_table_stats select '24' as col_id, count (sty_clr_key) as null_value_count where BTCH_OPR  IS NULL </v>
      </c>
      <c r="BF35" t="s">
        <v>9808</v>
      </c>
      <c r="BI35" s="16" t="str">
        <f t="shared" si="14"/>
        <v>insert into table db_custscience_interns.SUMMARY_of_db_venus_sty_clr_dim_null_value_count_table_stats select col_id, null_value_count from db_custscience_interns.col_24_db_venus_sty_clr_dim_null_value_count_table_stats ;</v>
      </c>
      <c r="BJ35" t="s">
        <v>9809</v>
      </c>
      <c r="BL35" s="212" t="s">
        <v>5331</v>
      </c>
      <c r="BM35" s="212">
        <v>7</v>
      </c>
      <c r="BN35" s="212">
        <v>0</v>
      </c>
      <c r="BP35" s="16" t="str">
        <f t="shared" si="15"/>
        <v>drop table db_custscience_interns.col_24_db_venus_sty_clr_dim_null_value_count_table_stats ;</v>
      </c>
      <c r="BQ35" t="s">
        <v>9810</v>
      </c>
    </row>
    <row r="36" spans="1:69">
      <c r="A36" t="s">
        <v>5902</v>
      </c>
      <c r="B36" s="16" t="str">
        <f t="shared" si="0"/>
        <v>lst_upd_or_crt_dttm string                                  </v>
      </c>
      <c r="C36" s="20">
        <f t="shared" si="8"/>
        <v>20</v>
      </c>
      <c r="D36" s="20">
        <f t="shared" si="9"/>
        <v>27</v>
      </c>
      <c r="E36" s="20"/>
      <c r="G36" s="16" t="str">
        <f t="shared" si="1"/>
        <v>LST_UPD_OR_CRT_DTTM</v>
      </c>
      <c r="H36" s="16" t="str">
        <f t="shared" si="2"/>
        <v>string                                  </v>
      </c>
      <c r="I36" s="246">
        <v>25</v>
      </c>
      <c r="J36" s="260">
        <f t="shared" si="3"/>
        <v>352</v>
      </c>
      <c r="K36" s="260">
        <f t="shared" si="4"/>
        <v>0</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db_custscience_interns.col_25_db_venus_sty_clr_dim_distinct_values_table_stats (col_id int, distinct_values bigint) Row format delimited Fields terminated by '\t' Lines terminated by '\n'  Stored as textfile ;</v>
      </c>
      <c r="AJ36" t="s">
        <v>9811</v>
      </c>
      <c r="AM36" s="16" t="str">
        <f t="shared" si="11"/>
        <v>insert into table db_custscience_interns.col_25_db_venus_sty_clr_dim_distinct_values_table_stats select '25' as col_id, count (distinct LST_UPD_OR_CRT_DTTM) as distinct_values</v>
      </c>
      <c r="AN36" t="s">
        <v>9812</v>
      </c>
      <c r="AQ36" s="16" t="str">
        <f t="shared" si="6"/>
        <v>insert into table db_custscience_interns.SUMMARY_of_db_venus_sty_clr_dim_distinct_values_table_stats select col_id, distinct_values from db_custscience_interns.col_25_db_venus_sty_clr_dim_distinct_values_table_stats ;</v>
      </c>
      <c r="AR36" t="s">
        <v>9813</v>
      </c>
      <c r="AT36" s="212" t="s">
        <v>9814</v>
      </c>
      <c r="AU36" s="212">
        <v>8</v>
      </c>
      <c r="AV36" s="212">
        <v>401154</v>
      </c>
      <c r="AX36" s="16" t="str">
        <f t="shared" si="7"/>
        <v>drop table db_custscience_interns.col_25_db_venus_sty_clr_dim_distinct_values_table_stats;</v>
      </c>
      <c r="AY36" t="s">
        <v>9815</v>
      </c>
      <c r="BA36" s="16" t="str">
        <f t="shared" si="12"/>
        <v>create table db_custscience_interns.col_25_db_venus_sty_clr_dim_null_value_count_table_stats (col_id int, null_value_count bigint) Row format delimited Fields terminated by '\t' Lines terminated by '\n'  Stored as textfile ;</v>
      </c>
      <c r="BB36" t="s">
        <v>9816</v>
      </c>
      <c r="BE36" s="16" t="str">
        <f t="shared" si="13"/>
        <v xml:space="preserve">insert into table db_custscience_interns.col_25_db_venus_sty_clr_dim_null_value_count_table_stats select '25' as col_id, count (sty_clr_key) as null_value_count where LST_UPD_OR_CRT_DTTM IS NULL </v>
      </c>
      <c r="BF36" t="s">
        <v>9817</v>
      </c>
      <c r="BI36" s="16" t="str">
        <f t="shared" si="14"/>
        <v>insert into table db_custscience_interns.SUMMARY_of_db_venus_sty_clr_dim_null_value_count_table_stats select col_id, null_value_count from db_custscience_interns.col_25_db_venus_sty_clr_dim_null_value_count_table_stats ;</v>
      </c>
      <c r="BJ36" t="s">
        <v>9818</v>
      </c>
      <c r="BL36" s="212" t="s">
        <v>5341</v>
      </c>
      <c r="BM36" s="212">
        <v>8</v>
      </c>
      <c r="BN36" s="212">
        <v>0</v>
      </c>
      <c r="BP36" s="16" t="str">
        <f t="shared" si="15"/>
        <v>drop table db_custscience_interns.col_25_db_venus_sty_clr_dim_null_value_count_table_stats ;</v>
      </c>
      <c r="BQ36" t="s">
        <v>9819</v>
      </c>
    </row>
    <row r="37" spans="1:69">
      <c r="A37" t="s">
        <v>5188</v>
      </c>
      <c r="B37" s="16" t="str">
        <f t="shared" si="0"/>
        <v>crt_tmst            string                                  </v>
      </c>
      <c r="C37" s="20">
        <f t="shared" si="8"/>
        <v>10</v>
      </c>
      <c r="D37" s="20">
        <f t="shared" si="9"/>
        <v>12</v>
      </c>
      <c r="E37" s="20"/>
      <c r="G37" s="16" t="str">
        <f t="shared" si="1"/>
        <v>CRT_TMST </v>
      </c>
      <c r="H37" s="16" t="str">
        <f t="shared" si="2"/>
        <v>        string                                  </v>
      </c>
      <c r="I37" s="246">
        <v>26</v>
      </c>
      <c r="J37" s="260">
        <f t="shared" si="3"/>
        <v>23</v>
      </c>
      <c r="K37" s="260">
        <f t="shared" si="4"/>
        <v>0</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db_custscience_interns.col_26_db_venus_sty_clr_dim_distinct_values_table_stats (col_id int, distinct_values bigint) Row format delimited Fields terminated by '\t' Lines terminated by '\n'  Stored as textfile ;</v>
      </c>
      <c r="AJ37" t="s">
        <v>9820</v>
      </c>
      <c r="AM37" s="16" t="str">
        <f t="shared" si="11"/>
        <v>insert into table db_custscience_interns.col_26_db_venus_sty_clr_dim_distinct_values_table_stats select '26' as col_id, count (distinct CRT_TMST ) as distinct_values</v>
      </c>
      <c r="AN37" t="s">
        <v>9821</v>
      </c>
      <c r="AQ37" s="16" t="str">
        <f t="shared" si="6"/>
        <v>insert into table db_custscience_interns.SUMMARY_of_db_venus_sty_clr_dim_distinct_values_table_stats select col_id, distinct_values from db_custscience_interns.col_26_db_venus_sty_clr_dim_distinct_values_table_stats ;</v>
      </c>
      <c r="AR37" t="s">
        <v>9822</v>
      </c>
      <c r="AT37" s="212" t="s">
        <v>9823</v>
      </c>
      <c r="AU37" s="212">
        <v>9</v>
      </c>
      <c r="AV37" s="212">
        <v>255762</v>
      </c>
      <c r="AX37" s="16" t="str">
        <f t="shared" si="7"/>
        <v>drop table db_custscience_interns.col_26_db_venus_sty_clr_dim_distinct_values_table_stats;</v>
      </c>
      <c r="AY37" t="s">
        <v>9824</v>
      </c>
      <c r="BA37" s="16" t="str">
        <f t="shared" si="12"/>
        <v>create table db_custscience_interns.col_26_db_venus_sty_clr_dim_null_value_count_table_stats (col_id int, null_value_count bigint) Row format delimited Fields terminated by '\t' Lines terminated by '\n'  Stored as textfile ;</v>
      </c>
      <c r="BB37" t="s">
        <v>9825</v>
      </c>
      <c r="BE37" s="16" t="str">
        <f t="shared" si="13"/>
        <v xml:space="preserve">insert into table db_custscience_interns.col_26_db_venus_sty_clr_dim_null_value_count_table_stats select '26' as col_id, count (sty_clr_key) as null_value_count where CRT_TMST  IS NULL </v>
      </c>
      <c r="BF37" t="s">
        <v>9826</v>
      </c>
      <c r="BI37" s="16" t="str">
        <f t="shared" si="14"/>
        <v>insert into table db_custscience_interns.SUMMARY_of_db_venus_sty_clr_dim_null_value_count_table_stats select col_id, null_value_count from db_custscience_interns.col_26_db_venus_sty_clr_dim_null_value_count_table_stats ;</v>
      </c>
      <c r="BJ37" t="s">
        <v>9827</v>
      </c>
      <c r="BL37" s="212" t="s">
        <v>9828</v>
      </c>
      <c r="BM37" s="212">
        <v>9</v>
      </c>
      <c r="BN37" s="212">
        <v>115</v>
      </c>
      <c r="BP37" s="16" t="str">
        <f t="shared" si="15"/>
        <v>drop table db_custscience_interns.col_26_db_venus_sty_clr_dim_null_value_count_table_stats ;</v>
      </c>
      <c r="BQ37" t="s">
        <v>9829</v>
      </c>
    </row>
    <row r="38" spans="1:69">
      <c r="A38" t="s">
        <v>9830</v>
      </c>
      <c r="B38" s="16" t="str">
        <f t="shared" si="0"/>
        <v>updt_tmst           string</v>
      </c>
      <c r="C38" s="20">
        <f t="shared" si="8"/>
        <v>10</v>
      </c>
      <c r="D38" s="20">
        <f t="shared" si="9"/>
        <v>12</v>
      </c>
      <c r="E38" s="20"/>
      <c r="G38" s="16" t="str">
        <f t="shared" si="1"/>
        <v>UPDT_TMST</v>
      </c>
      <c r="H38" s="16" t="str">
        <f t="shared" si="2"/>
        <v>        string</v>
      </c>
      <c r="I38" s="246">
        <v>27</v>
      </c>
      <c r="J38" s="260">
        <f t="shared" si="3"/>
        <v>23</v>
      </c>
      <c r="K38" s="260">
        <f t="shared" si="4"/>
        <v>0</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db_custscience_interns.col_27_db_venus_sty_clr_dim_distinct_values_table_stats (col_id int, distinct_values bigint) Row format delimited Fields terminated by '\t' Lines terminated by '\n'  Stored as textfile ;</v>
      </c>
      <c r="AJ38" t="s">
        <v>9831</v>
      </c>
      <c r="AM38" s="16" t="str">
        <f t="shared" si="11"/>
        <v>insert into table db_custscience_interns.col_27_db_venus_sty_clr_dim_distinct_values_table_stats select '27' as col_id, count (distinct UPDT_TMST) as distinct_values</v>
      </c>
      <c r="AN38" t="s">
        <v>9832</v>
      </c>
      <c r="AQ38" s="16" t="str">
        <f t="shared" si="6"/>
        <v>insert into table db_custscience_interns.SUMMARY_of_db_venus_sty_clr_dim_distinct_values_table_stats select col_id, distinct_values from db_custscience_interns.col_27_db_venus_sty_clr_dim_distinct_values_table_stats ;</v>
      </c>
      <c r="AR38" t="s">
        <v>9833</v>
      </c>
      <c r="AT38" s="212" t="s">
        <v>9834</v>
      </c>
      <c r="AU38" s="212">
        <v>10</v>
      </c>
      <c r="AV38" s="212">
        <v>255783</v>
      </c>
      <c r="AX38" s="16" t="str">
        <f t="shared" si="7"/>
        <v>drop table db_custscience_interns.col_27_db_venus_sty_clr_dim_distinct_values_table_stats;</v>
      </c>
      <c r="AY38" t="s">
        <v>9835</v>
      </c>
      <c r="BA38" s="16" t="str">
        <f t="shared" si="12"/>
        <v>create table db_custscience_interns.col_27_db_venus_sty_clr_dim_null_value_count_table_stats (col_id int, null_value_count bigint) Row format delimited Fields terminated by '\t' Lines terminated by '\n'  Stored as textfile ;</v>
      </c>
      <c r="BB38" t="s">
        <v>9836</v>
      </c>
      <c r="BE38" s="16" t="str">
        <f t="shared" si="13"/>
        <v xml:space="preserve">insert into table db_custscience_interns.col_27_db_venus_sty_clr_dim_null_value_count_table_stats select '27' as col_id, count (sty_clr_key) as null_value_count where UPDT_TMST IS NULL </v>
      </c>
      <c r="BF38" t="s">
        <v>9837</v>
      </c>
      <c r="BI38" s="16" t="str">
        <f t="shared" si="14"/>
        <v>insert into table db_custscience_interns.SUMMARY_of_db_venus_sty_clr_dim_null_value_count_table_stats select col_id, null_value_count from db_custscience_interns.col_27_db_venus_sty_clr_dim_null_value_count_table_stats ;</v>
      </c>
      <c r="BJ38" t="s">
        <v>9838</v>
      </c>
      <c r="BL38" s="212" t="s">
        <v>5362</v>
      </c>
      <c r="BM38" s="212">
        <v>10</v>
      </c>
      <c r="BN38" s="212">
        <v>0</v>
      </c>
      <c r="BP38" s="16" t="str">
        <f t="shared" si="15"/>
        <v>drop table db_custscience_interns.col_27_db_venus_sty_clr_dim_null_value_count_table_stats ;</v>
      </c>
      <c r="BQ38" t="s">
        <v>9839</v>
      </c>
    </row>
    <row r="39" spans="1:69">
      <c r="B39" s="16"/>
      <c r="C39" s="20"/>
      <c r="D39" s="20"/>
      <c r="E39" s="20"/>
      <c r="G39" s="16"/>
      <c r="H39" s="16"/>
      <c r="I39" s="246"/>
      <c r="J39" s="260"/>
      <c r="K39" s="260"/>
      <c r="N39" s="169"/>
      <c r="O39" s="169"/>
      <c r="P39" s="169"/>
      <c r="R39" s="164"/>
      <c r="S39" s="164"/>
      <c r="T39" s="164"/>
      <c r="U39" s="164"/>
      <c r="V39" s="164"/>
      <c r="W39" s="164"/>
      <c r="X39" s="164"/>
      <c r="Y39" s="164"/>
      <c r="Z39" s="164"/>
      <c r="AA39" s="164"/>
      <c r="AB39" s="164"/>
      <c r="AC39" s="164"/>
      <c r="AD39" s="164"/>
      <c r="AE39" s="164"/>
      <c r="AF39" s="164"/>
      <c r="AG39" s="164"/>
      <c r="AH39" s="197"/>
      <c r="AI39" s="196"/>
      <c r="AM39" s="16" t="s">
        <v>4089</v>
      </c>
      <c r="AN39" t="s">
        <v>4089</v>
      </c>
      <c r="AQ39" s="16"/>
      <c r="AT39" s="212"/>
      <c r="AU39" s="212"/>
      <c r="AV39" s="212"/>
      <c r="AX39" s="16"/>
      <c r="BA39" s="16"/>
      <c r="BE39" s="16"/>
      <c r="BF39" t="s">
        <v>4089</v>
      </c>
      <c r="BL39" s="212"/>
      <c r="BM39" s="212"/>
      <c r="BN39" s="212"/>
      <c r="BP39" s="16"/>
    </row>
    <row r="40" spans="1:69" ht="409.5">
      <c r="A40" s="262" t="s">
        <v>9840</v>
      </c>
      <c r="B40" s="16"/>
      <c r="C40" s="20"/>
      <c r="D40" s="20"/>
      <c r="E40" s="20"/>
      <c r="G40" s="16"/>
      <c r="H40" s="16"/>
      <c r="I40" s="246"/>
      <c r="J40" s="260"/>
      <c r="K40" s="260"/>
      <c r="N40" s="169"/>
      <c r="O40" s="169"/>
      <c r="P40" s="169"/>
      <c r="R40" s="164"/>
      <c r="S40" s="164"/>
      <c r="T40" s="164"/>
      <c r="U40" s="164"/>
      <c r="V40" s="164"/>
      <c r="W40" s="164"/>
      <c r="X40" s="164"/>
      <c r="Y40" s="164"/>
      <c r="Z40" s="164"/>
      <c r="AA40" s="164"/>
      <c r="AB40" s="164"/>
      <c r="AC40" s="164"/>
      <c r="AD40" s="164"/>
      <c r="AE40" s="164"/>
      <c r="AF40" s="164"/>
      <c r="AG40" s="164"/>
      <c r="AH40" s="197"/>
      <c r="AI40" s="196"/>
      <c r="AM40" s="16"/>
      <c r="AQ40" s="16"/>
      <c r="AT40" s="212"/>
      <c r="AU40" s="212"/>
      <c r="AV40" s="212"/>
      <c r="AX40" s="16"/>
      <c r="BA40" s="16"/>
      <c r="BE40" s="16"/>
      <c r="BL40" s="212"/>
      <c r="BM40" s="212"/>
      <c r="BN40" s="212"/>
      <c r="BP40" s="16"/>
    </row>
    <row r="41" spans="1:69">
      <c r="A41" s="263" t="s">
        <v>9841</v>
      </c>
      <c r="B41" s="16"/>
      <c r="C41" s="20"/>
      <c r="D41" s="20"/>
      <c r="E41" s="20"/>
      <c r="G41" s="16"/>
      <c r="H41" s="16"/>
      <c r="I41" s="246"/>
      <c r="J41" s="260"/>
      <c r="K41" s="260"/>
      <c r="N41" s="169"/>
      <c r="O41" s="169"/>
      <c r="P41" s="169"/>
      <c r="R41" s="164"/>
      <c r="S41" s="164"/>
      <c r="T41" s="164"/>
      <c r="U41" s="164"/>
      <c r="V41" s="164"/>
      <c r="W41" s="164"/>
      <c r="X41" s="164"/>
      <c r="Y41" s="164"/>
      <c r="Z41" s="164"/>
      <c r="AA41" s="164"/>
      <c r="AB41" s="164"/>
      <c r="AC41" s="164"/>
      <c r="AD41" s="164"/>
      <c r="AE41" s="164"/>
      <c r="AF41" s="164"/>
      <c r="AG41" s="164"/>
      <c r="AH41" s="197"/>
      <c r="AI41" s="196"/>
      <c r="AM41" s="16"/>
      <c r="AQ41" s="16"/>
      <c r="AT41" s="212"/>
      <c r="AU41" s="212"/>
      <c r="AV41" s="212"/>
      <c r="AX41" s="16"/>
      <c r="BA41" s="16"/>
      <c r="BE41" s="16"/>
      <c r="BL41" s="212"/>
      <c r="BM41" s="212"/>
      <c r="BN41" s="212"/>
      <c r="BP41" s="16"/>
    </row>
    <row r="42" spans="1:69">
      <c r="J42" s="268"/>
      <c r="K42" s="268"/>
    </row>
    <row r="43" spans="1:69">
      <c r="J43" s="268"/>
      <c r="K43" s="268"/>
    </row>
    <row r="44" spans="1:69">
      <c r="J44" s="268"/>
      <c r="K44" s="268"/>
    </row>
    <row r="45" spans="1:69">
      <c r="J45" s="268"/>
      <c r="K45" s="268"/>
    </row>
    <row r="46" spans="1:69">
      <c r="J46" s="268"/>
      <c r="K46" s="268"/>
    </row>
    <row r="47" spans="1:69">
      <c r="J47" s="268"/>
      <c r="K47" s="268"/>
    </row>
    <row r="48" spans="1:69">
      <c r="J48" s="268"/>
      <c r="K48" s="268"/>
    </row>
    <row r="49" spans="10:11">
      <c r="J49" s="268"/>
      <c r="K49" s="268"/>
    </row>
    <row r="50" spans="10:11">
      <c r="J50" s="268"/>
      <c r="K50" s="268"/>
    </row>
    <row r="51" spans="10:11">
      <c r="J51" s="268"/>
      <c r="K51" s="268"/>
    </row>
  </sheetData>
  <mergeCells count="5">
    <mergeCell ref="G1:J1"/>
    <mergeCell ref="H3:L3"/>
    <mergeCell ref="H4:L4"/>
    <mergeCell ref="H5:L5"/>
    <mergeCell ref="H6:L6"/>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76"/>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STY_CLR_HIST_DIM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db_venus.sty_clr_hist_dim acquisition_date = "22-APR-17" limit 10000;'&gt;db_venus.sty_clr_hist_dim_10k_sample.txt;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9842</v>
      </c>
    </row>
    <row r="5" spans="1:73">
      <c r="B5" s="9"/>
      <c r="G5" s="3" t="s">
        <v>89</v>
      </c>
      <c r="H5" s="474" t="str">
        <f>RIGHT(H6,(LEN(H6)-(FIND(".",H6))))</f>
        <v>sty_clr_hist_dim</v>
      </c>
      <c r="I5" s="474" t="e">
        <f>RIGHT(I6,(LEN(I6)-(FIND(".",I6))))</f>
        <v>#VALUE!</v>
      </c>
      <c r="J5" s="474" t="e">
        <f>RIGHT(J6,(LEN(J6)-(FIND(".",J6))))</f>
        <v>#VALUE!</v>
      </c>
      <c r="K5" s="474"/>
      <c r="L5" s="474" t="e">
        <f>RIGHT(L6,(LEN(L6)-(FIND(".",L6))))</f>
        <v>#VALUE!</v>
      </c>
      <c r="M5" s="219"/>
      <c r="AM5" s="60"/>
      <c r="BE5" s="60"/>
    </row>
    <row r="6" spans="1:73">
      <c r="G6" s="3" t="s">
        <v>90</v>
      </c>
      <c r="H6" s="476" t="s">
        <v>4485</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db_custscience_interns.SUMMARY_of_db_venus_sty_clr_hist_dim_distinct_values_table_stats;</v>
      </c>
      <c r="BL8" s="209" t="str">
        <f>"select * from db_custscience_interns.SUMMARY_of_"&amp;$H$4&amp;"_"&amp;$H$5&amp;"_null_value_count_table_stats ;"</f>
        <v>select * from db_custscience_interns.SUMMARY_of_db_venus_sty_clr_hist_dim_null_value_count_table_stats ;</v>
      </c>
    </row>
    <row r="9" spans="1:73">
      <c r="A9" t="s">
        <v>9843</v>
      </c>
      <c r="G9" s="15" t="s">
        <v>93</v>
      </c>
      <c r="H9" s="16"/>
      <c r="I9" s="16"/>
      <c r="J9" s="4"/>
      <c r="K9" s="4"/>
      <c r="AT9" t="s">
        <v>9844</v>
      </c>
      <c r="BL9" t="s">
        <v>9845</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5431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db_venus.sty_clr_hist_dim</v>
      </c>
      <c r="AN11" s="205" t="s">
        <v>9846</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db_custscience_interns.SUMMARY_of_db_venus_sty_clr_hist_dim_distinct_values_table_stats (col_id int, distinct_values bigint) Row format delimited Fields terminated by '\t' Lines terminated by '\n'  Stored as textfile ;</v>
      </c>
      <c r="AR11" s="205" t="s">
        <v>9847</v>
      </c>
      <c r="BE11" s="209" t="str">
        <f>"from "&amp;$H$6</f>
        <v>from db_venus.sty_clr_hist_dim</v>
      </c>
      <c r="BF11" s="32" t="s">
        <v>9846</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db_custscience_interns.SUMMARY_of_db_venus_sty_clr_hist_dim_null_value_count_table_stats (col_id int, null_value_count bigint) Row format delimited Fields terminated by '\t' Lines terminated by '\n'  Stored as textfile ;</v>
      </c>
      <c r="BJ11" s="32" t="s">
        <v>9848</v>
      </c>
      <c r="BL11" s="212" t="s">
        <v>2</v>
      </c>
    </row>
    <row r="12" spans="1:73">
      <c r="A12" t="s">
        <v>9849</v>
      </c>
      <c r="B12" s="16" t="str">
        <f t="shared" ref="B12:B47" si="0">TRIM(A12)</f>
        <v>sty_clr_key         bigint                                  </v>
      </c>
      <c r="C12" s="20">
        <f>SEARCH(" ",B12)</f>
        <v>12</v>
      </c>
      <c r="D12" s="20">
        <f>IFERROR(SEARCH(" ",B12,C12+1),0)</f>
        <v>14</v>
      </c>
      <c r="E12" s="20">
        <f>LEN(B12)</f>
        <v>60</v>
      </c>
      <c r="F12" s="20"/>
      <c r="G12" s="16" t="str">
        <f t="shared" ref="G12:G47" si="1">UPPER(LEFT(B12,C12-1))</f>
        <v>STY_CLR_KEY</v>
      </c>
      <c r="H12" s="16" t="str">
        <f t="shared" ref="H12:H47" si="2">TRIM(RIGHT(A12,LEN(A12) - (C12+1)))</f>
        <v>      bigint                                  </v>
      </c>
      <c r="I12" s="246">
        <v>1</v>
      </c>
      <c r="J12" s="260">
        <f t="shared" ref="J12:J47" si="3">VLOOKUP($I12,$AU:$AV,2,FALSE)</f>
        <v>1132844</v>
      </c>
      <c r="K12" s="260">
        <f t="shared" ref="K12:K47" si="4">VLOOKUP($I12,$BM:$BN,2,FALSE)</f>
        <v>0</v>
      </c>
      <c r="L12" s="225"/>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196" t="str">
        <f t="shared" ref="AI12:AI47" si="5">"create table db_custscience_interns."&amp;$AH12&amp;"_"&amp;$H$4&amp;"_"&amp;$H$5&amp;"_distinct_values_table_stats (col_id int, distinct_values bigint) Row format delimited Fields terminated by '\t' Lines terminated by '\n'  Stored as textfile ;"</f>
        <v>create table db_custscience_interns.col_1_db_venus_sty_clr_hist_dim_distinct_values_table_stats (col_id int, distinct_values bigint) Row format delimited Fields terminated by '\t' Lines terminated by '\n'  Stored as textfile ;</v>
      </c>
      <c r="AJ12" t="s">
        <v>9850</v>
      </c>
      <c r="AM12" s="16" t="str">
        <f>"insert into table "&amp;"db_custscience_interns."&amp;$AH12&amp;"_"&amp;$H$4&amp;"_"&amp;$H$5&amp;"_distinct_values_table_stats select "&amp;"'"&amp;$I12&amp;"'"&amp;" as col_id, count (distinct "&amp;$G12&amp;") as distinct_values"</f>
        <v>insert into table db_custscience_interns.col_1_db_venus_sty_clr_hist_dim_distinct_values_table_stats select '1' as col_id, count (distinct STY_CLR_KEY) as distinct_values</v>
      </c>
      <c r="AN12" t="s">
        <v>9851</v>
      </c>
      <c r="AQ12" s="16" t="str">
        <f t="shared" ref="AQ12:AQ47" si="6">"insert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db_custscience_interns.SUMMARY_of_db_venus_sty_clr_hist_dim_distinct_values_table_stats select col_id, distinct_values from db_custscience_interns.col_1_db_venus_sty_clr_hist_dim_distinct_values_table_stats ;</v>
      </c>
      <c r="AR12" t="s">
        <v>9852</v>
      </c>
      <c r="AT12" s="212" t="s">
        <v>9853</v>
      </c>
      <c r="AU12" s="212">
        <v>1</v>
      </c>
      <c r="AV12" s="212">
        <v>1132844</v>
      </c>
      <c r="AX12" s="16" t="str">
        <f t="shared" ref="AX12:AX47" si="7">"drop table db_custscience_interns."&amp;$AH12&amp;"_"&amp;$H$4&amp;"_"&amp;$H$5&amp;"_distinct_values_table_stats;"</f>
        <v>drop table db_custscience_interns.col_1_db_venus_sty_clr_hist_dim_distinct_values_table_stats;</v>
      </c>
      <c r="AY12" t="s">
        <v>9854</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db_custscience_interns.col_1_db_venus_sty_clr_hist_dim_null_value_count_table_stats (col_id int, null_value_count bigint) Row format delimited Fields terminated by '\t' Lines terminated by '\n'  Stored as textfile ;</v>
      </c>
      <c r="BB12" t="s">
        <v>9855</v>
      </c>
      <c r="BE12" s="16" t="str">
        <f>"insert into table "&amp;"db_custscience_interns."&amp;$AH12&amp;"_"&amp;$H$4&amp;"_"&amp;$H$5&amp;"_null_value_count_table_stats select "&amp;"'"&amp;$I12&amp;"'"&amp;" as col_id, count (sty_clr_key) as null_value_count where "&amp;$G12&amp;" IS NULL "</f>
        <v xml:space="preserve">insert into table db_custscience_interns.col_1_db_venus_sty_clr_hist_dim_null_value_count_table_stats select '1' as col_id, count (sty_clr_key) as null_value_count where STY_CLR_KEY IS NULL </v>
      </c>
      <c r="BF12" t="s">
        <v>9856</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db_custscience_interns.SUMMARY_of_db_venus_sty_clr_hist_dim_null_value_count_table_stats select col_id, null_value_count from db_custscience_interns.col_1_db_venus_sty_clr_hist_dim_null_value_count_table_stats ;</v>
      </c>
      <c r="BJ12" t="s">
        <v>9857</v>
      </c>
      <c r="BL12" s="212" t="s">
        <v>5214</v>
      </c>
      <c r="BM12" s="212">
        <v>1</v>
      </c>
      <c r="BN12" s="212">
        <v>0</v>
      </c>
      <c r="BP12" s="16" t="str">
        <f>"drop table db_custscience_interns."&amp;$AH12&amp;"_"&amp;$H$4&amp;"_"&amp;$H$5&amp;"_null_value_count_table_stats ;"</f>
        <v>drop table db_custscience_interns.col_1_db_venus_sty_clr_hist_dim_null_value_count_table_stats ;</v>
      </c>
      <c r="BQ12" t="s">
        <v>9858</v>
      </c>
    </row>
    <row r="13" spans="1:73">
      <c r="A13" t="s">
        <v>8440</v>
      </c>
      <c r="B13" s="16" t="str">
        <f t="shared" si="0"/>
        <v>opr_sty_clr_cd      string                                  </v>
      </c>
      <c r="C13" s="20">
        <f t="shared" ref="C13:C47" si="8">SEARCH(" ",B13)</f>
        <v>16</v>
      </c>
      <c r="D13" s="20">
        <f t="shared" ref="D13:D47" si="9">IFERROR(SEARCH(" ",B13,C13+1),0)</f>
        <v>18</v>
      </c>
      <c r="E13" s="20"/>
      <c r="F13" s="20"/>
      <c r="G13" s="16" t="str">
        <f t="shared" si="1"/>
        <v>OPR_STY_CLR_CD </v>
      </c>
      <c r="H13" s="16" t="str">
        <f t="shared" si="2"/>
        <v>  string                                  </v>
      </c>
      <c r="I13" s="246">
        <v>2</v>
      </c>
      <c r="J13" s="260">
        <f t="shared" si="3"/>
        <v>1132825</v>
      </c>
      <c r="K13" s="260">
        <f t="shared" si="4"/>
        <v>0</v>
      </c>
      <c r="L13" s="249"/>
      <c r="M13" s="250"/>
      <c r="N13" s="169"/>
      <c r="O13" s="169"/>
      <c r="P13" s="169"/>
      <c r="R13" s="164"/>
      <c r="S13" s="164"/>
      <c r="T13" s="164"/>
      <c r="U13" s="164"/>
      <c r="V13" s="164"/>
      <c r="W13" s="164"/>
      <c r="X13" s="164"/>
      <c r="Y13" s="164"/>
      <c r="Z13" s="164"/>
      <c r="AA13" s="164"/>
      <c r="AB13" s="164"/>
      <c r="AC13" s="164"/>
      <c r="AD13" s="164"/>
      <c r="AE13" s="164"/>
      <c r="AF13" s="164"/>
      <c r="AG13" s="164"/>
      <c r="AH13" s="197" t="str">
        <f t="shared" ref="AH13:AH47" si="10">"col_"&amp;I13</f>
        <v>col_2</v>
      </c>
      <c r="AI13" s="196" t="str">
        <f t="shared" si="5"/>
        <v>create table db_custscience_interns.col_2_db_venus_sty_clr_hist_dim_distinct_values_table_stats (col_id int, distinct_values bigint) Row format delimited Fields terminated by '\t' Lines terminated by '\n'  Stored as textfile ;</v>
      </c>
      <c r="AJ13" t="s">
        <v>9859</v>
      </c>
      <c r="AM13" s="16" t="str">
        <f t="shared" ref="AM13:AM47" si="11">"insert into table "&amp;"db_custscience_interns."&amp;$AH13&amp;"_"&amp;$H$4&amp;"_"&amp;$H$5&amp;"_distinct_values_table_stats select "&amp;"'"&amp;$I13&amp;"'"&amp;" as col_id, count (distinct "&amp;$G13&amp;") as distinct_values"</f>
        <v>insert into table db_custscience_interns.col_2_db_venus_sty_clr_hist_dim_distinct_values_table_stats select '2' as col_id, count (distinct OPR_STY_CLR_CD ) as distinct_values</v>
      </c>
      <c r="AN13" t="s">
        <v>9860</v>
      </c>
      <c r="AQ13" s="16" t="str">
        <f t="shared" si="6"/>
        <v>insert into table db_custscience_interns.SUMMARY_of_db_venus_sty_clr_hist_dim_distinct_values_table_stats select col_id, distinct_values from db_custscience_interns.col_2_db_venus_sty_clr_hist_dim_distinct_values_table_stats ;</v>
      </c>
      <c r="AR13" t="s">
        <v>9861</v>
      </c>
      <c r="AT13" s="212" t="s">
        <v>9862</v>
      </c>
      <c r="AU13" s="212">
        <v>2</v>
      </c>
      <c r="AV13" s="212">
        <v>1132825</v>
      </c>
      <c r="AX13" s="16" t="str">
        <f t="shared" si="7"/>
        <v>drop table db_custscience_interns.col_2_db_venus_sty_clr_hist_dim_distinct_values_table_stats;</v>
      </c>
      <c r="AY13" t="s">
        <v>9863</v>
      </c>
      <c r="BA13" s="16" t="str">
        <f t="shared" ref="BA13:BA47" si="12">"create table db_custscience_interns."&amp;$AH13&amp;"_"&amp;$H$4&amp;"_"&amp;$H$5&amp;"_null_value_count_table_stats (col_id int, null_value_count bigint) Row format delimited Fields terminated by '\t' Lines terminated by '\n'  Stored as textfile ;"</f>
        <v>create table db_custscience_interns.col_2_db_venus_sty_clr_hist_dim_null_value_count_table_stats (col_id int, null_value_count bigint) Row format delimited Fields terminated by '\t' Lines terminated by '\n'  Stored as textfile ;</v>
      </c>
      <c r="BB13" t="s">
        <v>9864</v>
      </c>
      <c r="BE13" s="16" t="str">
        <f t="shared" ref="BE13:BE47" si="13">"insert into table "&amp;"db_custscience_interns."&amp;$AH13&amp;"_"&amp;$H$4&amp;"_"&amp;$H$5&amp;"_null_value_count_table_stats select "&amp;"'"&amp;$I13&amp;"'"&amp;" as col_id, count (sty_clr_key) as null_value_count where "&amp;$G13&amp;" IS NULL "</f>
        <v xml:space="preserve">insert into table db_custscience_interns.col_2_db_venus_sty_clr_hist_dim_null_value_count_table_stats select '2' as col_id, count (sty_clr_key) as null_value_count where OPR_STY_CLR_CD  IS NULL </v>
      </c>
      <c r="BF13" t="s">
        <v>9865</v>
      </c>
      <c r="BI13" s="16" t="str">
        <f t="shared" ref="BI13:BI47"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db_custscience_interns.SUMMARY_of_db_venus_sty_clr_hist_dim_null_value_count_table_stats select col_id, null_value_count from db_custscience_interns.col_2_db_venus_sty_clr_hist_dim_null_value_count_table_stats ;</v>
      </c>
      <c r="BJ13" t="s">
        <v>9866</v>
      </c>
      <c r="BL13" s="212" t="s">
        <v>5225</v>
      </c>
      <c r="BM13" s="212">
        <v>2</v>
      </c>
      <c r="BN13" s="212">
        <v>0</v>
      </c>
      <c r="BP13" s="16" t="str">
        <f t="shared" ref="BP13:BP47" si="15">"drop table db_custscience_interns."&amp;$AH13&amp;"_"&amp;$H$4&amp;"_"&amp;$H$5&amp;"_null_value_count_table_stats ;"</f>
        <v>drop table db_custscience_interns.col_2_db_venus_sty_clr_hist_dim_null_value_count_table_stats ;</v>
      </c>
      <c r="BQ13" t="s">
        <v>9867</v>
      </c>
    </row>
    <row r="14" spans="1:73">
      <c r="A14" t="s">
        <v>8483</v>
      </c>
      <c r="B14" s="16" t="str">
        <f t="shared" si="0"/>
        <v>prd_unq_desc        string                                  </v>
      </c>
      <c r="C14" s="20">
        <f t="shared" si="8"/>
        <v>14</v>
      </c>
      <c r="D14" s="20">
        <f t="shared" si="9"/>
        <v>16</v>
      </c>
      <c r="E14" s="20"/>
      <c r="F14" s="20"/>
      <c r="G14" s="16" t="str">
        <f t="shared" si="1"/>
        <v>PRD_UNQ_DESC </v>
      </c>
      <c r="H14" s="16" t="str">
        <f t="shared" si="2"/>
        <v>    string                                  </v>
      </c>
      <c r="I14" s="246">
        <v>3</v>
      </c>
      <c r="J14" s="260">
        <f t="shared" si="3"/>
        <v>66669</v>
      </c>
      <c r="K14" s="260">
        <f t="shared" si="4"/>
        <v>192</v>
      </c>
      <c r="L14" s="249"/>
      <c r="M14" s="250"/>
      <c r="N14" s="169"/>
      <c r="O14" s="169"/>
      <c r="P14" s="169"/>
      <c r="R14" s="164"/>
      <c r="S14" s="164"/>
      <c r="T14" s="164"/>
      <c r="U14" s="164"/>
      <c r="V14" s="164"/>
      <c r="W14" s="164"/>
      <c r="X14" s="164"/>
      <c r="Y14" s="164"/>
      <c r="Z14" s="164"/>
      <c r="AA14" s="164"/>
      <c r="AB14" s="164"/>
      <c r="AC14" s="164"/>
      <c r="AD14" s="164"/>
      <c r="AE14" s="164"/>
      <c r="AF14" s="164"/>
      <c r="AG14" s="164"/>
      <c r="AH14" s="197" t="str">
        <f t="shared" si="10"/>
        <v>col_3</v>
      </c>
      <c r="AI14" s="196" t="str">
        <f t="shared" si="5"/>
        <v>create table db_custscience_interns.col_3_db_venus_sty_clr_hist_dim_distinct_values_table_stats (col_id int, distinct_values bigint) Row format delimited Fields terminated by '\t' Lines terminated by '\n'  Stored as textfile ;</v>
      </c>
      <c r="AJ14" t="s">
        <v>9868</v>
      </c>
      <c r="AM14" s="16" t="str">
        <f t="shared" si="11"/>
        <v>insert into table db_custscience_interns.col_3_db_venus_sty_clr_hist_dim_distinct_values_table_stats select '3' as col_id, count (distinct PRD_UNQ_DESC ) as distinct_values</v>
      </c>
      <c r="AN14" t="s">
        <v>9869</v>
      </c>
      <c r="AQ14" s="16" t="str">
        <f t="shared" si="6"/>
        <v>insert into table db_custscience_interns.SUMMARY_of_db_venus_sty_clr_hist_dim_distinct_values_table_stats select col_id, distinct_values from db_custscience_interns.col_3_db_venus_sty_clr_hist_dim_distinct_values_table_stats ;</v>
      </c>
      <c r="AR14" t="s">
        <v>9870</v>
      </c>
      <c r="AT14" s="212" t="s">
        <v>9871</v>
      </c>
      <c r="AU14" s="212">
        <v>11</v>
      </c>
      <c r="AV14" s="212">
        <v>1815</v>
      </c>
      <c r="AX14" s="16" t="str">
        <f t="shared" si="7"/>
        <v>drop table db_custscience_interns.col_3_db_venus_sty_clr_hist_dim_distinct_values_table_stats;</v>
      </c>
      <c r="AY14" t="s">
        <v>9872</v>
      </c>
      <c r="BA14" s="16" t="str">
        <f t="shared" si="12"/>
        <v>create table db_custscience_interns.col_3_db_venus_sty_clr_hist_dim_null_value_count_table_stats (col_id int, null_value_count bigint) Row format delimited Fields terminated by '\t' Lines terminated by '\n'  Stored as textfile ;</v>
      </c>
      <c r="BB14" t="s">
        <v>9873</v>
      </c>
      <c r="BE14" s="16" t="str">
        <f t="shared" si="13"/>
        <v xml:space="preserve">insert into table db_custscience_interns.col_3_db_venus_sty_clr_hist_dim_null_value_count_table_stats select '3' as col_id, count (sty_clr_key) as null_value_count where PRD_UNQ_DESC  IS NULL </v>
      </c>
      <c r="BF14" t="s">
        <v>9874</v>
      </c>
      <c r="BI14" s="16" t="str">
        <f t="shared" si="14"/>
        <v>insert into table db_custscience_interns.SUMMARY_of_db_venus_sty_clr_hist_dim_null_value_count_table_stats select col_id, null_value_count from db_custscience_interns.col_3_db_venus_sty_clr_hist_dim_null_value_count_table_stats ;</v>
      </c>
      <c r="BJ14" t="s">
        <v>9875</v>
      </c>
      <c r="BL14" s="212" t="s">
        <v>5236</v>
      </c>
      <c r="BM14" s="212">
        <v>11</v>
      </c>
      <c r="BN14" s="212">
        <v>0</v>
      </c>
      <c r="BP14" s="16" t="str">
        <f t="shared" si="15"/>
        <v>drop table db_custscience_interns.col_3_db_venus_sty_clr_hist_dim_null_value_count_table_stats ;</v>
      </c>
      <c r="BQ14" t="s">
        <v>9876</v>
      </c>
    </row>
    <row r="15" spans="1:73">
      <c r="A15" t="s">
        <v>8609</v>
      </c>
      <c r="B15" s="16" t="str">
        <f t="shared" si="0"/>
        <v>web_clr_desc        string                                  </v>
      </c>
      <c r="C15" s="20">
        <f t="shared" si="8"/>
        <v>14</v>
      </c>
      <c r="D15" s="20">
        <f t="shared" si="9"/>
        <v>16</v>
      </c>
      <c r="E15" s="20"/>
      <c r="F15" s="20"/>
      <c r="G15" s="16" t="str">
        <f t="shared" si="1"/>
        <v>WEB_CLR_DESC </v>
      </c>
      <c r="H15" s="16" t="str">
        <f t="shared" si="2"/>
        <v>    string                                  </v>
      </c>
      <c r="I15" s="246">
        <v>4</v>
      </c>
      <c r="J15" s="260">
        <f t="shared" si="3"/>
        <v>66687</v>
      </c>
      <c r="K15" s="260">
        <f t="shared" si="4"/>
        <v>0</v>
      </c>
      <c r="L15" s="249"/>
      <c r="M15" s="250"/>
      <c r="N15" s="169"/>
      <c r="O15" s="169"/>
      <c r="P15" s="169"/>
      <c r="R15" s="164"/>
      <c r="S15" s="164"/>
      <c r="T15" s="164"/>
      <c r="U15" s="164"/>
      <c r="V15" s="164"/>
      <c r="W15" s="164"/>
      <c r="X15" s="164"/>
      <c r="Y15" s="164"/>
      <c r="Z15" s="164"/>
      <c r="AA15" s="164"/>
      <c r="AB15" s="164"/>
      <c r="AC15" s="164"/>
      <c r="AD15" s="164"/>
      <c r="AE15" s="164"/>
      <c r="AF15" s="164"/>
      <c r="AG15" s="164"/>
      <c r="AH15" s="197" t="str">
        <f t="shared" si="10"/>
        <v>col_4</v>
      </c>
      <c r="AI15" s="196" t="str">
        <f t="shared" si="5"/>
        <v>create table db_custscience_interns.col_4_db_venus_sty_clr_hist_dim_distinct_values_table_stats (col_id int, distinct_values bigint) Row format delimited Fields terminated by '\t' Lines terminated by '\n'  Stored as textfile ;</v>
      </c>
      <c r="AJ15" t="s">
        <v>9877</v>
      </c>
      <c r="AM15" s="16" t="str">
        <f t="shared" si="11"/>
        <v>insert into table db_custscience_interns.col_4_db_venus_sty_clr_hist_dim_distinct_values_table_stats select '4' as col_id, count (distinct WEB_CLR_DESC ) as distinct_values</v>
      </c>
      <c r="AN15" t="s">
        <v>9878</v>
      </c>
      <c r="AQ15" s="16" t="str">
        <f t="shared" si="6"/>
        <v>insert into table db_custscience_interns.SUMMARY_of_db_venus_sty_clr_hist_dim_distinct_values_table_stats select col_id, distinct_values from db_custscience_interns.col_4_db_venus_sty_clr_hist_dim_distinct_values_table_stats ;</v>
      </c>
      <c r="AR15" t="s">
        <v>9879</v>
      </c>
      <c r="AT15" s="212" t="s">
        <v>9880</v>
      </c>
      <c r="AU15" s="212">
        <v>12</v>
      </c>
      <c r="AV15" s="212">
        <v>10707</v>
      </c>
      <c r="AX15" s="16" t="str">
        <f t="shared" si="7"/>
        <v>drop table db_custscience_interns.col_4_db_venus_sty_clr_hist_dim_distinct_values_table_stats;</v>
      </c>
      <c r="AY15" t="s">
        <v>9881</v>
      </c>
      <c r="BA15" s="16" t="str">
        <f t="shared" si="12"/>
        <v>create table db_custscience_interns.col_4_db_venus_sty_clr_hist_dim_null_value_count_table_stats (col_id int, null_value_count bigint) Row format delimited Fields terminated by '\t' Lines terminated by '\n'  Stored as textfile ;</v>
      </c>
      <c r="BB15" t="s">
        <v>9882</v>
      </c>
      <c r="BE15" s="16" t="str">
        <f t="shared" si="13"/>
        <v xml:space="preserve">insert into table db_custscience_interns.col_4_db_venus_sty_clr_hist_dim_null_value_count_table_stats select '4' as col_id, count (sty_clr_key) as null_value_count where WEB_CLR_DESC  IS NULL </v>
      </c>
      <c r="BF15" t="s">
        <v>9883</v>
      </c>
      <c r="BI15" s="16" t="str">
        <f t="shared" si="14"/>
        <v>insert into table db_custscience_interns.SUMMARY_of_db_venus_sty_clr_hist_dim_null_value_count_table_stats select col_id, null_value_count from db_custscience_interns.col_4_db_venus_sty_clr_hist_dim_null_value_count_table_stats ;</v>
      </c>
      <c r="BJ15" t="s">
        <v>9884</v>
      </c>
      <c r="BL15" s="212" t="s">
        <v>4598</v>
      </c>
      <c r="BM15" s="212">
        <v>12</v>
      </c>
      <c r="BN15" s="212">
        <v>0</v>
      </c>
      <c r="BP15" s="16" t="str">
        <f t="shared" si="15"/>
        <v>drop table db_custscience_interns.col_4_db_venus_sty_clr_hist_dim_null_value_count_table_stats ;</v>
      </c>
      <c r="BQ15" t="s">
        <v>9885</v>
      </c>
    </row>
    <row r="16" spans="1:73">
      <c r="A16" t="s">
        <v>8343</v>
      </c>
      <c r="B16" s="16" t="str">
        <f t="shared" si="0"/>
        <v>mdse_typ_nm         string                                  </v>
      </c>
      <c r="C16" s="20">
        <f t="shared" si="8"/>
        <v>12</v>
      </c>
      <c r="D16" s="20">
        <f t="shared" si="9"/>
        <v>14</v>
      </c>
      <c r="E16" s="20"/>
      <c r="F16" s="20"/>
      <c r="G16" s="16" t="str">
        <f t="shared" si="1"/>
        <v>MDSE_TYP_NM</v>
      </c>
      <c r="H16" s="16" t="str">
        <f t="shared" si="2"/>
        <v>      string                                  </v>
      </c>
      <c r="I16" s="246">
        <v>5</v>
      </c>
      <c r="J16" s="260">
        <f t="shared" si="3"/>
        <v>11</v>
      </c>
      <c r="K16" s="260">
        <f t="shared" si="4"/>
        <v>0</v>
      </c>
      <c r="L16" s="249"/>
      <c r="M16" s="250"/>
      <c r="N16" s="169"/>
      <c r="O16" s="169"/>
      <c r="P16" s="169"/>
      <c r="R16" s="164"/>
      <c r="S16" s="164"/>
      <c r="T16" s="164"/>
      <c r="U16" s="164"/>
      <c r="V16" s="164"/>
      <c r="W16" s="164"/>
      <c r="X16" s="164"/>
      <c r="Y16" s="164"/>
      <c r="Z16" s="164"/>
      <c r="AA16" s="164"/>
      <c r="AB16" s="164"/>
      <c r="AC16" s="164"/>
      <c r="AD16" s="164"/>
      <c r="AE16" s="164"/>
      <c r="AF16" s="164"/>
      <c r="AG16" s="164"/>
      <c r="AH16" s="197" t="str">
        <f t="shared" si="10"/>
        <v>col_5</v>
      </c>
      <c r="AI16" s="196" t="str">
        <f t="shared" si="5"/>
        <v>create table db_custscience_interns.col_5_db_venus_sty_clr_hist_dim_distinct_values_table_stats (col_id int, distinct_values bigint) Row format delimited Fields terminated by '\t' Lines terminated by '\n'  Stored as textfile ;</v>
      </c>
      <c r="AJ16" t="s">
        <v>9886</v>
      </c>
      <c r="AM16" s="16" t="str">
        <f t="shared" si="11"/>
        <v>insert into table db_custscience_interns.col_5_db_venus_sty_clr_hist_dim_distinct_values_table_stats select '5' as col_id, count (distinct MDSE_TYP_NM) as distinct_values</v>
      </c>
      <c r="AN16" t="s">
        <v>9887</v>
      </c>
      <c r="AQ16" s="16" t="str">
        <f t="shared" si="6"/>
        <v>insert into table db_custscience_interns.SUMMARY_of_db_venus_sty_clr_hist_dim_distinct_values_table_stats select col_id, distinct_values from db_custscience_interns.col_5_db_venus_sty_clr_hist_dim_distinct_values_table_stats ;</v>
      </c>
      <c r="AR16" t="s">
        <v>9888</v>
      </c>
      <c r="AT16" s="212" t="s">
        <v>9889</v>
      </c>
      <c r="AU16" s="212">
        <v>13</v>
      </c>
      <c r="AV16" s="212">
        <v>2247</v>
      </c>
      <c r="AX16" s="16" t="str">
        <f t="shared" si="7"/>
        <v>drop table db_custscience_interns.col_5_db_venus_sty_clr_hist_dim_distinct_values_table_stats;</v>
      </c>
      <c r="AY16" t="s">
        <v>9890</v>
      </c>
      <c r="BA16" s="16" t="str">
        <f t="shared" si="12"/>
        <v>create table db_custscience_interns.col_5_db_venus_sty_clr_hist_dim_null_value_count_table_stats (col_id int, null_value_count bigint) Row format delimited Fields terminated by '\t' Lines terminated by '\n'  Stored as textfile ;</v>
      </c>
      <c r="BB16" t="s">
        <v>9891</v>
      </c>
      <c r="BE16" s="16" t="str">
        <f t="shared" si="13"/>
        <v xml:space="preserve">insert into table db_custscience_interns.col_5_db_venus_sty_clr_hist_dim_null_value_count_table_stats select '5' as col_id, count (sty_clr_key) as null_value_count where MDSE_TYP_NM IS NULL </v>
      </c>
      <c r="BF16" t="s">
        <v>9892</v>
      </c>
      <c r="BI16" s="16" t="str">
        <f t="shared" si="14"/>
        <v>insert into table db_custscience_interns.SUMMARY_of_db_venus_sty_clr_hist_dim_null_value_count_table_stats select col_id, null_value_count from db_custscience_interns.col_5_db_venus_sty_clr_hist_dim_null_value_count_table_stats ;</v>
      </c>
      <c r="BJ16" t="s">
        <v>9893</v>
      </c>
      <c r="BL16" s="212" t="s">
        <v>5257</v>
      </c>
      <c r="BM16" s="212">
        <v>13</v>
      </c>
      <c r="BN16" s="212">
        <v>0</v>
      </c>
      <c r="BP16" s="16" t="str">
        <f t="shared" si="15"/>
        <v>drop table db_custscience_interns.col_5_db_venus_sty_clr_hist_dim_null_value_count_table_stats ;</v>
      </c>
      <c r="BQ16" t="s">
        <v>9894</v>
      </c>
    </row>
    <row r="17" spans="1:69">
      <c r="A17" t="s">
        <v>6072</v>
      </c>
      <c r="B17" s="16" t="str">
        <f t="shared" si="0"/>
        <v>brd_key             int                                     </v>
      </c>
      <c r="C17" s="20">
        <f t="shared" si="8"/>
        <v>8</v>
      </c>
      <c r="D17" s="20">
        <f t="shared" si="9"/>
        <v>10</v>
      </c>
      <c r="E17" s="20"/>
      <c r="F17" s="20"/>
      <c r="G17" s="16" t="str">
        <f t="shared" si="1"/>
        <v>BRD_KEY</v>
      </c>
      <c r="H17" s="16" t="str">
        <f t="shared" si="2"/>
        <v>          int                                     </v>
      </c>
      <c r="I17" s="246">
        <v>6</v>
      </c>
      <c r="J17" s="260">
        <f t="shared" si="3"/>
        <v>14</v>
      </c>
      <c r="K17" s="260">
        <f t="shared" si="4"/>
        <v>0</v>
      </c>
      <c r="L17" s="249"/>
      <c r="M17" s="250"/>
      <c r="N17" s="169"/>
      <c r="O17" s="169"/>
      <c r="P17" s="169"/>
      <c r="R17" s="164"/>
      <c r="S17" s="164"/>
      <c r="T17" s="164"/>
      <c r="U17" s="164"/>
      <c r="V17" s="164"/>
      <c r="W17" s="164"/>
      <c r="X17" s="164"/>
      <c r="Y17" s="164"/>
      <c r="Z17" s="164"/>
      <c r="AA17" s="164"/>
      <c r="AB17" s="164"/>
      <c r="AC17" s="164"/>
      <c r="AD17" s="164"/>
      <c r="AE17" s="164"/>
      <c r="AF17" s="164"/>
      <c r="AG17" s="164"/>
      <c r="AH17" s="197" t="str">
        <f t="shared" si="10"/>
        <v>col_6</v>
      </c>
      <c r="AI17" s="196" t="str">
        <f t="shared" si="5"/>
        <v>create table db_custscience_interns.col_6_db_venus_sty_clr_hist_dim_distinct_values_table_stats (col_id int, distinct_values bigint) Row format delimited Fields terminated by '\t' Lines terminated by '\n'  Stored as textfile ;</v>
      </c>
      <c r="AJ17" t="s">
        <v>9895</v>
      </c>
      <c r="AM17" s="16" t="str">
        <f t="shared" si="11"/>
        <v>insert into table db_custscience_interns.col_6_db_venus_sty_clr_hist_dim_distinct_values_table_stats select '6' as col_id, count (distinct BRD_KEY) as distinct_values</v>
      </c>
      <c r="AN17" t="s">
        <v>9896</v>
      </c>
      <c r="AQ17" s="16" t="str">
        <f t="shared" si="6"/>
        <v>insert into table db_custscience_interns.SUMMARY_of_db_venus_sty_clr_hist_dim_distinct_values_table_stats select col_id, distinct_values from db_custscience_interns.col_6_db_venus_sty_clr_hist_dim_distinct_values_table_stats ;</v>
      </c>
      <c r="AR17" t="s">
        <v>9897</v>
      </c>
      <c r="AT17" s="212" t="s">
        <v>9898</v>
      </c>
      <c r="AU17" s="212">
        <v>14</v>
      </c>
      <c r="AV17" s="212">
        <v>3124</v>
      </c>
      <c r="AX17" s="16" t="str">
        <f t="shared" si="7"/>
        <v>drop table db_custscience_interns.col_6_db_venus_sty_clr_hist_dim_distinct_values_table_stats;</v>
      </c>
      <c r="AY17" t="s">
        <v>9899</v>
      </c>
      <c r="BA17" s="16" t="str">
        <f t="shared" si="12"/>
        <v>create table db_custscience_interns.col_6_db_venus_sty_clr_hist_dim_null_value_count_table_stats (col_id int, null_value_count bigint) Row format delimited Fields terminated by '\t' Lines terminated by '\n'  Stored as textfile ;</v>
      </c>
      <c r="BB17" t="s">
        <v>9900</v>
      </c>
      <c r="BE17" s="16" t="str">
        <f t="shared" si="13"/>
        <v xml:space="preserve">insert into table db_custscience_interns.col_6_db_venus_sty_clr_hist_dim_null_value_count_table_stats select '6' as col_id, count (sty_clr_key) as null_value_count where BRD_KEY IS NULL </v>
      </c>
      <c r="BF17" t="s">
        <v>9901</v>
      </c>
      <c r="BI17" s="16" t="str">
        <f t="shared" si="14"/>
        <v>insert into table db_custscience_interns.SUMMARY_of_db_venus_sty_clr_hist_dim_null_value_count_table_stats select col_id, null_value_count from db_custscience_interns.col_6_db_venus_sty_clr_hist_dim_null_value_count_table_stats ;</v>
      </c>
      <c r="BJ17" t="s">
        <v>9902</v>
      </c>
      <c r="BL17" s="212" t="s">
        <v>5268</v>
      </c>
      <c r="BM17" s="212">
        <v>14</v>
      </c>
      <c r="BN17" s="212">
        <v>0</v>
      </c>
      <c r="BP17" s="16" t="str">
        <f t="shared" si="15"/>
        <v>drop table db_custscience_interns.col_6_db_venus_sty_clr_hist_dim_null_value_count_table_stats ;</v>
      </c>
      <c r="BQ17" t="s">
        <v>9903</v>
      </c>
    </row>
    <row r="18" spans="1:69">
      <c r="A18" t="s">
        <v>6405</v>
      </c>
      <c r="B18" s="16" t="str">
        <f t="shared" si="0"/>
        <v>mrkt_key            int                                     </v>
      </c>
      <c r="C18" s="20">
        <f t="shared" si="8"/>
        <v>10</v>
      </c>
      <c r="D18" s="20">
        <f t="shared" si="9"/>
        <v>12</v>
      </c>
      <c r="E18" s="20"/>
      <c r="F18" s="20"/>
      <c r="G18" s="16" t="str">
        <f t="shared" si="1"/>
        <v>MRKT_KEY </v>
      </c>
      <c r="H18" s="16" t="str">
        <f t="shared" si="2"/>
        <v>        int                                     </v>
      </c>
      <c r="I18" s="246">
        <v>7</v>
      </c>
      <c r="J18" s="260">
        <f t="shared" si="3"/>
        <v>4</v>
      </c>
      <c r="K18" s="260">
        <f t="shared" si="4"/>
        <v>0</v>
      </c>
      <c r="L18" s="249"/>
      <c r="M18" s="250"/>
      <c r="N18" s="169"/>
      <c r="O18" s="169"/>
      <c r="P18" s="169"/>
      <c r="R18" s="164"/>
      <c r="S18" s="164"/>
      <c r="T18" s="164"/>
      <c r="U18" s="164"/>
      <c r="V18" s="164"/>
      <c r="W18" s="164"/>
      <c r="X18" s="164"/>
      <c r="Y18" s="164"/>
      <c r="Z18" s="164"/>
      <c r="AA18" s="164"/>
      <c r="AB18" s="164"/>
      <c r="AC18" s="164"/>
      <c r="AD18" s="164"/>
      <c r="AE18" s="164"/>
      <c r="AF18" s="164"/>
      <c r="AG18" s="164"/>
      <c r="AH18" s="197" t="str">
        <f t="shared" si="10"/>
        <v>col_7</v>
      </c>
      <c r="AI18" s="196" t="str">
        <f t="shared" si="5"/>
        <v>create table db_custscience_interns.col_7_db_venus_sty_clr_hist_dim_distinct_values_table_stats (col_id int, distinct_values bigint) Row format delimited Fields terminated by '\t' Lines terminated by '\n'  Stored as textfile ;</v>
      </c>
      <c r="AJ18" t="s">
        <v>9904</v>
      </c>
      <c r="AM18" s="16" t="str">
        <f t="shared" si="11"/>
        <v>insert into table db_custscience_interns.col_7_db_venus_sty_clr_hist_dim_distinct_values_table_stats select '7' as col_id, count (distinct MRKT_KEY ) as distinct_values</v>
      </c>
      <c r="AN18" t="s">
        <v>9905</v>
      </c>
      <c r="AQ18" s="16" t="str">
        <f t="shared" si="6"/>
        <v>insert into table db_custscience_interns.SUMMARY_of_db_venus_sty_clr_hist_dim_distinct_values_table_stats select col_id, distinct_values from db_custscience_interns.col_7_db_venus_sty_clr_hist_dim_distinct_values_table_stats ;</v>
      </c>
      <c r="AR18" t="s">
        <v>9906</v>
      </c>
      <c r="AT18" s="212" t="s">
        <v>9907</v>
      </c>
      <c r="AU18" s="212">
        <v>15</v>
      </c>
      <c r="AV18" s="212">
        <v>836</v>
      </c>
      <c r="AX18" s="16" t="str">
        <f t="shared" si="7"/>
        <v>drop table db_custscience_interns.col_7_db_venus_sty_clr_hist_dim_distinct_values_table_stats;</v>
      </c>
      <c r="AY18" t="s">
        <v>9908</v>
      </c>
      <c r="BA18" s="16" t="str">
        <f t="shared" si="12"/>
        <v>create table db_custscience_interns.col_7_db_venus_sty_clr_hist_dim_null_value_count_table_stats (col_id int, null_value_count bigint) Row format delimited Fields terminated by '\t' Lines terminated by '\n'  Stored as textfile ;</v>
      </c>
      <c r="BB18" t="s">
        <v>9909</v>
      </c>
      <c r="BE18" s="16" t="str">
        <f t="shared" si="13"/>
        <v xml:space="preserve">insert into table db_custscience_interns.col_7_db_venus_sty_clr_hist_dim_null_value_count_table_stats select '7' as col_id, count (sty_clr_key) as null_value_count where MRKT_KEY  IS NULL </v>
      </c>
      <c r="BF18" t="s">
        <v>9910</v>
      </c>
      <c r="BI18" s="16" t="str">
        <f t="shared" si="14"/>
        <v>insert into table db_custscience_interns.SUMMARY_of_db_venus_sty_clr_hist_dim_null_value_count_table_stats select col_id, null_value_count from db_custscience_interns.col_7_db_venus_sty_clr_hist_dim_null_value_count_table_stats ;</v>
      </c>
      <c r="BJ18" t="s">
        <v>9911</v>
      </c>
      <c r="BL18" s="212" t="s">
        <v>4631</v>
      </c>
      <c r="BM18" s="212">
        <v>15</v>
      </c>
      <c r="BN18" s="212">
        <v>0</v>
      </c>
      <c r="BP18" s="16" t="str">
        <f t="shared" si="15"/>
        <v>drop table db_custscience_interns.col_7_db_venus_sty_clr_hist_dim_null_value_count_table_stats ;</v>
      </c>
      <c r="BQ18" t="s">
        <v>9912</v>
      </c>
    </row>
    <row r="19" spans="1:69">
      <c r="A19" t="s">
        <v>8429</v>
      </c>
      <c r="B19" s="16" t="str">
        <f t="shared" si="0"/>
        <v>opr_sty_cd          string                                  </v>
      </c>
      <c r="C19" s="20">
        <f t="shared" si="8"/>
        <v>12</v>
      </c>
      <c r="D19" s="20">
        <f t="shared" si="9"/>
        <v>14</v>
      </c>
      <c r="E19" s="20"/>
      <c r="F19" s="20"/>
      <c r="G19" s="16" t="str">
        <f t="shared" si="1"/>
        <v>OPR_STY_CD </v>
      </c>
      <c r="H19" s="16" t="str">
        <f t="shared" si="2"/>
        <v>      string                                  </v>
      </c>
      <c r="I19" s="246">
        <v>8</v>
      </c>
      <c r="J19" s="260">
        <f t="shared" si="3"/>
        <v>437252</v>
      </c>
      <c r="K19" s="260">
        <f t="shared" si="4"/>
        <v>0</v>
      </c>
      <c r="L19" s="249"/>
      <c r="M19" s="250"/>
      <c r="N19" s="169"/>
      <c r="O19" s="169"/>
      <c r="P19" s="169"/>
      <c r="R19" s="164"/>
      <c r="S19" s="164"/>
      <c r="T19" s="164"/>
      <c r="U19" s="164"/>
      <c r="V19" s="164"/>
      <c r="W19" s="164"/>
      <c r="X19" s="164"/>
      <c r="Y19" s="164"/>
      <c r="Z19" s="164"/>
      <c r="AA19" s="164"/>
      <c r="AB19" s="164"/>
      <c r="AC19" s="164"/>
      <c r="AD19" s="164"/>
      <c r="AE19" s="164"/>
      <c r="AF19" s="164"/>
      <c r="AG19" s="164"/>
      <c r="AH19" s="197" t="str">
        <f t="shared" si="10"/>
        <v>col_8</v>
      </c>
      <c r="AI19" s="196" t="str">
        <f t="shared" si="5"/>
        <v>create table db_custscience_interns.col_8_db_venus_sty_clr_hist_dim_distinct_values_table_stats (col_id int, distinct_values bigint) Row format delimited Fields terminated by '\t' Lines terminated by '\n'  Stored as textfile ;</v>
      </c>
      <c r="AJ19" t="s">
        <v>9913</v>
      </c>
      <c r="AM19" s="16" t="str">
        <f t="shared" si="11"/>
        <v>insert into table db_custscience_interns.col_8_db_venus_sty_clr_hist_dim_distinct_values_table_stats select '8' as col_id, count (distinct OPR_STY_CD ) as distinct_values</v>
      </c>
      <c r="AN19" t="s">
        <v>9914</v>
      </c>
      <c r="AQ19" s="16" t="str">
        <f t="shared" si="6"/>
        <v>insert into table db_custscience_interns.SUMMARY_of_db_venus_sty_clr_hist_dim_distinct_values_table_stats select col_id, distinct_values from db_custscience_interns.col_8_db_venus_sty_clr_hist_dim_distinct_values_table_stats ;</v>
      </c>
      <c r="AR19" t="s">
        <v>9915</v>
      </c>
      <c r="AT19" s="212" t="s">
        <v>9916</v>
      </c>
      <c r="AU19" s="212">
        <v>16</v>
      </c>
      <c r="AV19" s="212">
        <v>565</v>
      </c>
      <c r="AX19" s="16" t="str">
        <f t="shared" si="7"/>
        <v>drop table db_custscience_interns.col_8_db_venus_sty_clr_hist_dim_distinct_values_table_stats;</v>
      </c>
      <c r="AY19" t="s">
        <v>9917</v>
      </c>
      <c r="BA19" s="16" t="str">
        <f t="shared" si="12"/>
        <v>create table db_custscience_interns.col_8_db_venus_sty_clr_hist_dim_null_value_count_table_stats (col_id int, null_value_count bigint) Row format delimited Fields terminated by '\t' Lines terminated by '\n'  Stored as textfile ;</v>
      </c>
      <c r="BB19" t="s">
        <v>9918</v>
      </c>
      <c r="BE19" s="16" t="str">
        <f t="shared" si="13"/>
        <v xml:space="preserve">insert into table db_custscience_interns.col_8_db_venus_sty_clr_hist_dim_null_value_count_table_stats select '8' as col_id, count (sty_clr_key) as null_value_count where OPR_STY_CD  IS NULL </v>
      </c>
      <c r="BF19" t="s">
        <v>9919</v>
      </c>
      <c r="BI19" s="16" t="str">
        <f t="shared" si="14"/>
        <v>insert into table db_custscience_interns.SUMMARY_of_db_venus_sty_clr_hist_dim_null_value_count_table_stats select col_id, null_value_count from db_custscience_interns.col_8_db_venus_sty_clr_hist_dim_null_value_count_table_stats ;</v>
      </c>
      <c r="BJ19" t="s">
        <v>9920</v>
      </c>
      <c r="BL19" s="212" t="s">
        <v>5395</v>
      </c>
      <c r="BM19" s="212">
        <v>16</v>
      </c>
      <c r="BN19" s="212">
        <v>0</v>
      </c>
      <c r="BP19" s="16" t="str">
        <f t="shared" si="15"/>
        <v>drop table db_custscience_interns.col_8_db_venus_sty_clr_hist_dim_null_value_count_table_stats ;</v>
      </c>
      <c r="BQ19" t="s">
        <v>9921</v>
      </c>
    </row>
    <row r="20" spans="1:69">
      <c r="A20" t="s">
        <v>8332</v>
      </c>
      <c r="B20" s="16" t="str">
        <f t="shared" si="0"/>
        <v>mdse_sty_desc       string                                  </v>
      </c>
      <c r="C20" s="20">
        <f t="shared" si="8"/>
        <v>14</v>
      </c>
      <c r="D20" s="20">
        <f t="shared" si="9"/>
        <v>16</v>
      </c>
      <c r="E20" s="20"/>
      <c r="F20" s="20"/>
      <c r="G20" s="16" t="str">
        <f t="shared" si="1"/>
        <v>MDSE_STY_DESC</v>
      </c>
      <c r="H20" s="16" t="str">
        <f t="shared" si="2"/>
        <v>    string                                  </v>
      </c>
      <c r="I20" s="246">
        <v>9</v>
      </c>
      <c r="J20" s="260">
        <f t="shared" si="3"/>
        <v>286813</v>
      </c>
      <c r="K20" s="260">
        <f t="shared" si="4"/>
        <v>182</v>
      </c>
      <c r="L20" s="249"/>
      <c r="M20" s="250"/>
      <c r="N20" s="169"/>
      <c r="O20" s="169"/>
      <c r="P20" s="169"/>
      <c r="R20" s="164"/>
      <c r="S20" s="164"/>
      <c r="T20" s="164"/>
      <c r="U20" s="164"/>
      <c r="V20" s="164"/>
      <c r="W20" s="164"/>
      <c r="X20" s="164"/>
      <c r="Y20" s="164"/>
      <c r="Z20" s="164"/>
      <c r="AA20" s="164"/>
      <c r="AB20" s="164"/>
      <c r="AC20" s="164"/>
      <c r="AD20" s="164"/>
      <c r="AE20" s="164"/>
      <c r="AF20" s="164"/>
      <c r="AG20" s="164"/>
      <c r="AH20" s="197" t="str">
        <f t="shared" si="10"/>
        <v>col_9</v>
      </c>
      <c r="AI20" s="196" t="str">
        <f t="shared" si="5"/>
        <v>create table db_custscience_interns.col_9_db_venus_sty_clr_hist_dim_distinct_values_table_stats (col_id int, distinct_values bigint) Row format delimited Fields terminated by '\t' Lines terminated by '\n'  Stored as textfile ;</v>
      </c>
      <c r="AJ20" t="s">
        <v>9922</v>
      </c>
      <c r="AM20" s="16" t="str">
        <f t="shared" si="11"/>
        <v>insert into table db_custscience_interns.col_9_db_venus_sty_clr_hist_dim_distinct_values_table_stats select '9' as col_id, count (distinct MDSE_STY_DESC) as distinct_values</v>
      </c>
      <c r="AN20" t="s">
        <v>9923</v>
      </c>
      <c r="AQ20" s="16" t="str">
        <f t="shared" si="6"/>
        <v>insert into table db_custscience_interns.SUMMARY_of_db_venus_sty_clr_hist_dim_distinct_values_table_stats select col_id, distinct_values from db_custscience_interns.col_9_db_venus_sty_clr_hist_dim_distinct_values_table_stats ;</v>
      </c>
      <c r="AR20" t="s">
        <v>9924</v>
      </c>
      <c r="AT20" s="212" t="s">
        <v>9925</v>
      </c>
      <c r="AU20" s="212">
        <v>17</v>
      </c>
      <c r="AV20" s="212">
        <v>253</v>
      </c>
      <c r="AX20" s="16" t="str">
        <f t="shared" si="7"/>
        <v>drop table db_custscience_interns.col_9_db_venus_sty_clr_hist_dim_distinct_values_table_stats;</v>
      </c>
      <c r="AY20" t="s">
        <v>9926</v>
      </c>
      <c r="BA20" s="16" t="str">
        <f t="shared" si="12"/>
        <v>create table db_custscience_interns.col_9_db_venus_sty_clr_hist_dim_null_value_count_table_stats (col_id int, null_value_count bigint) Row format delimited Fields terminated by '\t' Lines terminated by '\n'  Stored as textfile ;</v>
      </c>
      <c r="BB20" t="s">
        <v>9927</v>
      </c>
      <c r="BE20" s="16" t="str">
        <f t="shared" si="13"/>
        <v xml:space="preserve">insert into table db_custscience_interns.col_9_db_venus_sty_clr_hist_dim_null_value_count_table_stats select '9' as col_id, count (sty_clr_key) as null_value_count where MDSE_STY_DESC IS NULL </v>
      </c>
      <c r="BF20" t="s">
        <v>9928</v>
      </c>
      <c r="BI20" s="16" t="str">
        <f t="shared" si="14"/>
        <v>insert into table db_custscience_interns.SUMMARY_of_db_venus_sty_clr_hist_dim_null_value_count_table_stats select col_id, null_value_count from db_custscience_interns.col_9_db_venus_sty_clr_hist_dim_null_value_count_table_stats ;</v>
      </c>
      <c r="BJ20" t="s">
        <v>9929</v>
      </c>
      <c r="BL20" s="212" t="s">
        <v>5446</v>
      </c>
      <c r="BM20" s="212">
        <v>17</v>
      </c>
      <c r="BN20" s="212">
        <v>0</v>
      </c>
      <c r="BP20" s="16" t="str">
        <f t="shared" si="15"/>
        <v>drop table db_custscience_interns.col_9_db_venus_sty_clr_hist_dim_null_value_count_table_stats ;</v>
      </c>
      <c r="BQ20" t="s">
        <v>9930</v>
      </c>
    </row>
    <row r="21" spans="1:69">
      <c r="A21" t="s">
        <v>8620</v>
      </c>
      <c r="B21" s="16" t="str">
        <f t="shared" si="0"/>
        <v>web_prd_nm          string                                  </v>
      </c>
      <c r="C21" s="20">
        <f t="shared" si="8"/>
        <v>12</v>
      </c>
      <c r="D21" s="20">
        <f t="shared" si="9"/>
        <v>14</v>
      </c>
      <c r="E21" s="20"/>
      <c r="F21" s="20"/>
      <c r="G21" s="16" t="str">
        <f t="shared" si="1"/>
        <v>WEB_PRD_NM </v>
      </c>
      <c r="H21" s="16" t="str">
        <f t="shared" si="2"/>
        <v>      string                                  </v>
      </c>
      <c r="I21" s="246">
        <v>10</v>
      </c>
      <c r="J21" s="260">
        <f t="shared" si="3"/>
        <v>286853</v>
      </c>
      <c r="K21" s="260">
        <f t="shared" si="4"/>
        <v>0</v>
      </c>
      <c r="L21" s="249"/>
      <c r="M21" s="250"/>
      <c r="N21" s="169"/>
      <c r="O21" s="169"/>
      <c r="P21" s="169"/>
      <c r="R21" s="164"/>
      <c r="S21" s="164"/>
      <c r="T21" s="164"/>
      <c r="U21" s="164"/>
      <c r="V21" s="164"/>
      <c r="W21" s="164"/>
      <c r="X21" s="164"/>
      <c r="Y21" s="164"/>
      <c r="Z21" s="164"/>
      <c r="AA21" s="164"/>
      <c r="AB21" s="164"/>
      <c r="AC21" s="164"/>
      <c r="AD21" s="164"/>
      <c r="AE21" s="164"/>
      <c r="AF21" s="164"/>
      <c r="AG21" s="164"/>
      <c r="AH21" s="197" t="str">
        <f t="shared" si="10"/>
        <v>col_10</v>
      </c>
      <c r="AI21" s="196" t="str">
        <f t="shared" si="5"/>
        <v>create table db_custscience_interns.col_10_db_venus_sty_clr_hist_dim_distinct_values_table_stats (col_id int, distinct_values bigint) Row format delimited Fields terminated by '\t' Lines terminated by '\n'  Stored as textfile ;</v>
      </c>
      <c r="AJ21" t="s">
        <v>9931</v>
      </c>
      <c r="AM21" s="16" t="str">
        <f t="shared" si="11"/>
        <v>insert into table db_custscience_interns.col_10_db_venus_sty_clr_hist_dim_distinct_values_table_stats select '10' as col_id, count (distinct WEB_PRD_NM ) as distinct_values</v>
      </c>
      <c r="AN21" t="s">
        <v>9932</v>
      </c>
      <c r="AQ21" s="16" t="str">
        <f t="shared" si="6"/>
        <v>insert into table db_custscience_interns.SUMMARY_of_db_venus_sty_clr_hist_dim_distinct_values_table_stats select col_id, distinct_values from db_custscience_interns.col_10_db_venus_sty_clr_hist_dim_distinct_values_table_stats ;</v>
      </c>
      <c r="AR21" t="s">
        <v>9933</v>
      </c>
      <c r="AT21" s="212" t="s">
        <v>9934</v>
      </c>
      <c r="AU21" s="212">
        <v>18</v>
      </c>
      <c r="AV21" s="212">
        <v>120</v>
      </c>
      <c r="AX21" s="16" t="str">
        <f t="shared" si="7"/>
        <v>drop table db_custscience_interns.col_10_db_venus_sty_clr_hist_dim_distinct_values_table_stats;</v>
      </c>
      <c r="AY21" t="s">
        <v>9935</v>
      </c>
      <c r="BA21" s="16" t="str">
        <f t="shared" si="12"/>
        <v>create table db_custscience_interns.col_10_db_venus_sty_clr_hist_dim_null_value_count_table_stats (col_id int, null_value_count bigint) Row format delimited Fields terminated by '\t' Lines terminated by '\n'  Stored as textfile ;</v>
      </c>
      <c r="BB21" t="s">
        <v>9936</v>
      </c>
      <c r="BE21" s="16" t="str">
        <f t="shared" si="13"/>
        <v xml:space="preserve">insert into table db_custscience_interns.col_10_db_venus_sty_clr_hist_dim_null_value_count_table_stats select '10' as col_id, count (sty_clr_key) as null_value_count where WEB_PRD_NM  IS NULL </v>
      </c>
      <c r="BF21" t="s">
        <v>9937</v>
      </c>
      <c r="BI21" s="16" t="str">
        <f t="shared" si="14"/>
        <v>insert into table db_custscience_interns.SUMMARY_of_db_venus_sty_clr_hist_dim_null_value_count_table_stats select col_id, null_value_count from db_custscience_interns.col_10_db_venus_sty_clr_hist_dim_null_value_count_table_stats ;</v>
      </c>
      <c r="BJ21" t="s">
        <v>9938</v>
      </c>
      <c r="BL21" s="212" t="s">
        <v>5479</v>
      </c>
      <c r="BM21" s="212">
        <v>18</v>
      </c>
      <c r="BN21" s="212">
        <v>0</v>
      </c>
      <c r="BP21" s="16" t="str">
        <f t="shared" si="15"/>
        <v>drop table db_custscience_interns.col_10_db_venus_sty_clr_hist_dim_null_value_count_table_stats ;</v>
      </c>
      <c r="BQ21" t="s">
        <v>9939</v>
      </c>
    </row>
    <row r="22" spans="1:69">
      <c r="A22" t="s">
        <v>8472</v>
      </c>
      <c r="B22" s="16" t="str">
        <f t="shared" si="0"/>
        <v>prd_typ_nm          string                                  </v>
      </c>
      <c r="C22" s="20">
        <f t="shared" si="8"/>
        <v>12</v>
      </c>
      <c r="D22" s="20">
        <f t="shared" si="9"/>
        <v>14</v>
      </c>
      <c r="E22" s="20"/>
      <c r="F22" s="20"/>
      <c r="G22" s="16" t="str">
        <f t="shared" si="1"/>
        <v>PRD_TYP_NM </v>
      </c>
      <c r="H22" s="16" t="str">
        <f t="shared" si="2"/>
        <v>      string                                  </v>
      </c>
      <c r="I22" s="246">
        <v>11</v>
      </c>
      <c r="J22" s="260">
        <f t="shared" si="3"/>
        <v>1815</v>
      </c>
      <c r="K22" s="260">
        <f t="shared" si="4"/>
        <v>0</v>
      </c>
      <c r="L22" s="249"/>
      <c r="M22" s="250"/>
      <c r="N22" s="169"/>
      <c r="O22" s="169"/>
      <c r="P22" s="169"/>
      <c r="R22" s="164"/>
      <c r="S22" s="164"/>
      <c r="T22" s="164"/>
      <c r="U22" s="164"/>
      <c r="V22" s="164"/>
      <c r="W22" s="164"/>
      <c r="X22" s="164"/>
      <c r="Y22" s="164"/>
      <c r="Z22" s="164"/>
      <c r="AA22" s="164"/>
      <c r="AB22" s="164"/>
      <c r="AC22" s="164"/>
      <c r="AD22" s="164"/>
      <c r="AE22" s="164"/>
      <c r="AF22" s="164"/>
      <c r="AG22" s="164"/>
      <c r="AH22" s="197" t="str">
        <f t="shared" si="10"/>
        <v>col_11</v>
      </c>
      <c r="AI22" s="196" t="str">
        <f t="shared" si="5"/>
        <v>create table db_custscience_interns.col_11_db_venus_sty_clr_hist_dim_distinct_values_table_stats (col_id int, distinct_values bigint) Row format delimited Fields terminated by '\t' Lines terminated by '\n'  Stored as textfile ;</v>
      </c>
      <c r="AJ22" t="s">
        <v>9940</v>
      </c>
      <c r="AM22" s="16" t="str">
        <f t="shared" si="11"/>
        <v>insert into table db_custscience_interns.col_11_db_venus_sty_clr_hist_dim_distinct_values_table_stats select '11' as col_id, count (distinct PRD_TYP_NM ) as distinct_values</v>
      </c>
      <c r="AN22" t="s">
        <v>9941</v>
      </c>
      <c r="AQ22" s="16" t="str">
        <f t="shared" si="6"/>
        <v>insert into table db_custscience_interns.SUMMARY_of_db_venus_sty_clr_hist_dim_distinct_values_table_stats select col_id, distinct_values from db_custscience_interns.col_11_db_venus_sty_clr_hist_dim_distinct_values_table_stats ;</v>
      </c>
      <c r="AR22" t="s">
        <v>9942</v>
      </c>
      <c r="AT22" s="212" t="s">
        <v>9943</v>
      </c>
      <c r="AU22" s="212">
        <v>19</v>
      </c>
      <c r="AV22" s="212">
        <v>51</v>
      </c>
      <c r="AX22" s="16" t="str">
        <f t="shared" si="7"/>
        <v>drop table db_custscience_interns.col_11_db_venus_sty_clr_hist_dim_distinct_values_table_stats;</v>
      </c>
      <c r="AY22" t="s">
        <v>9944</v>
      </c>
      <c r="BA22" s="16" t="str">
        <f t="shared" si="12"/>
        <v>create table db_custscience_interns.col_11_db_venus_sty_clr_hist_dim_null_value_count_table_stats (col_id int, null_value_count bigint) Row format delimited Fields terminated by '\t' Lines terminated by '\n'  Stored as textfile ;</v>
      </c>
      <c r="BB22" t="s">
        <v>9945</v>
      </c>
      <c r="BE22" s="16" t="str">
        <f t="shared" si="13"/>
        <v xml:space="preserve">insert into table db_custscience_interns.col_11_db_venus_sty_clr_hist_dim_null_value_count_table_stats select '11' as col_id, count (sty_clr_key) as null_value_count where PRD_TYP_NM  IS NULL </v>
      </c>
      <c r="BF22" t="s">
        <v>9946</v>
      </c>
      <c r="BI22" s="16" t="str">
        <f t="shared" si="14"/>
        <v>insert into table db_custscience_interns.SUMMARY_of_db_venus_sty_clr_hist_dim_null_value_count_table_stats select col_id, null_value_count from db_custscience_interns.col_11_db_venus_sty_clr_hist_dim_null_value_count_table_stats ;</v>
      </c>
      <c r="BJ22" t="s">
        <v>9947</v>
      </c>
      <c r="BL22" s="212" t="s">
        <v>5481</v>
      </c>
      <c r="BM22" s="212">
        <v>19</v>
      </c>
      <c r="BN22" s="212">
        <v>0</v>
      </c>
      <c r="BP22" s="16" t="str">
        <f t="shared" si="15"/>
        <v>drop table db_custscience_interns.col_11_db_venus_sty_clr_hist_dim_null_value_count_table_stats ;</v>
      </c>
      <c r="BQ22" t="s">
        <v>9948</v>
      </c>
    </row>
    <row r="23" spans="1:69">
      <c r="A23" t="s">
        <v>8407</v>
      </c>
      <c r="B23" s="16" t="str">
        <f t="shared" si="0"/>
        <v>opr_mdse_scls_id    string                                  </v>
      </c>
      <c r="C23" s="20">
        <f t="shared" si="8"/>
        <v>18</v>
      </c>
      <c r="D23" s="20">
        <f t="shared" si="9"/>
        <v>20</v>
      </c>
      <c r="E23" s="20"/>
      <c r="F23" s="20"/>
      <c r="G23" s="16" t="str">
        <f t="shared" si="1"/>
        <v>OPR_MDSE_SCLS_ID </v>
      </c>
      <c r="H23" s="16" t="str">
        <f t="shared" si="2"/>
        <v>string                                  </v>
      </c>
      <c r="I23" s="246">
        <v>12</v>
      </c>
      <c r="J23" s="260">
        <f t="shared" si="3"/>
        <v>10707</v>
      </c>
      <c r="K23" s="260">
        <f t="shared" si="4"/>
        <v>0</v>
      </c>
      <c r="L23" s="249"/>
      <c r="M23" s="250"/>
      <c r="N23" s="169"/>
      <c r="O23" s="169"/>
      <c r="P23" s="169"/>
      <c r="R23" s="164"/>
      <c r="S23" s="164"/>
      <c r="T23" s="164"/>
      <c r="U23" s="164"/>
      <c r="V23" s="164"/>
      <c r="W23" s="164"/>
      <c r="X23" s="164"/>
      <c r="Y23" s="164"/>
      <c r="Z23" s="164"/>
      <c r="AA23" s="164"/>
      <c r="AB23" s="164"/>
      <c r="AC23" s="164"/>
      <c r="AD23" s="164"/>
      <c r="AE23" s="164"/>
      <c r="AF23" s="164"/>
      <c r="AG23" s="164"/>
      <c r="AH23" s="197" t="str">
        <f t="shared" si="10"/>
        <v>col_12</v>
      </c>
      <c r="AI23" s="196" t="str">
        <f t="shared" si="5"/>
        <v>create table db_custscience_interns.col_12_db_venus_sty_clr_hist_dim_distinct_values_table_stats (col_id int, distinct_values bigint) Row format delimited Fields terminated by '\t' Lines terminated by '\n'  Stored as textfile ;</v>
      </c>
      <c r="AJ23" t="s">
        <v>9949</v>
      </c>
      <c r="AM23" s="16" t="str">
        <f t="shared" si="11"/>
        <v>insert into table db_custscience_interns.col_12_db_venus_sty_clr_hist_dim_distinct_values_table_stats select '12' as col_id, count (distinct OPR_MDSE_SCLS_ID ) as distinct_values</v>
      </c>
      <c r="AN23" t="s">
        <v>9950</v>
      </c>
      <c r="AQ23" s="16" t="str">
        <f t="shared" si="6"/>
        <v>insert into table db_custscience_interns.SUMMARY_of_db_venus_sty_clr_hist_dim_distinct_values_table_stats select col_id, distinct_values from db_custscience_interns.col_12_db_venus_sty_clr_hist_dim_distinct_values_table_stats ;</v>
      </c>
      <c r="AR23" t="s">
        <v>9951</v>
      </c>
      <c r="AT23" s="212" t="s">
        <v>9952</v>
      </c>
      <c r="AU23" s="212">
        <v>20</v>
      </c>
      <c r="AV23" s="212">
        <v>6497</v>
      </c>
      <c r="AX23" s="16" t="str">
        <f t="shared" si="7"/>
        <v>drop table db_custscience_interns.col_12_db_venus_sty_clr_hist_dim_distinct_values_table_stats;</v>
      </c>
      <c r="AY23" t="s">
        <v>9953</v>
      </c>
      <c r="BA23" s="16" t="str">
        <f t="shared" si="12"/>
        <v>create table db_custscience_interns.col_12_db_venus_sty_clr_hist_dim_null_value_count_table_stats (col_id int, null_value_count bigint) Row format delimited Fields terminated by '\t' Lines terminated by '\n'  Stored as textfile ;</v>
      </c>
      <c r="BB23" t="s">
        <v>9954</v>
      </c>
      <c r="BE23" s="16" t="str">
        <f t="shared" si="13"/>
        <v xml:space="preserve">insert into table db_custscience_interns.col_12_db_venus_sty_clr_hist_dim_null_value_count_table_stats select '12' as col_id, count (sty_clr_key) as null_value_count where OPR_MDSE_SCLS_ID  IS NULL </v>
      </c>
      <c r="BF23" t="s">
        <v>9955</v>
      </c>
      <c r="BI23" s="16" t="str">
        <f t="shared" si="14"/>
        <v>insert into table db_custscience_interns.SUMMARY_of_db_venus_sty_clr_hist_dim_null_value_count_table_stats select col_id, null_value_count from db_custscience_interns.col_12_db_venus_sty_clr_hist_dim_null_value_count_table_stats ;</v>
      </c>
      <c r="BJ23" t="s">
        <v>9956</v>
      </c>
      <c r="BL23" s="212" t="s">
        <v>9957</v>
      </c>
      <c r="BM23" s="212">
        <v>20</v>
      </c>
      <c r="BN23" s="212">
        <v>195</v>
      </c>
      <c r="BP23" s="16" t="str">
        <f t="shared" si="15"/>
        <v>drop table db_custscience_interns.col_12_db_venus_sty_clr_hist_dim_null_value_count_table_stats ;</v>
      </c>
      <c r="BQ23" t="s">
        <v>9958</v>
      </c>
    </row>
    <row r="24" spans="1:69">
      <c r="A24" t="s">
        <v>8301</v>
      </c>
      <c r="B24" s="16" t="str">
        <f t="shared" si="0"/>
        <v>mdse_scls_desc      string                                  </v>
      </c>
      <c r="C24" s="20">
        <f t="shared" si="8"/>
        <v>16</v>
      </c>
      <c r="D24" s="20">
        <f t="shared" si="9"/>
        <v>18</v>
      </c>
      <c r="E24" s="20"/>
      <c r="G24" s="16" t="str">
        <f t="shared" si="1"/>
        <v>MDSE_SCLS_DESC </v>
      </c>
      <c r="H24" s="16" t="str">
        <f t="shared" si="2"/>
        <v>  string                                  </v>
      </c>
      <c r="I24" s="246">
        <v>13</v>
      </c>
      <c r="J24" s="260">
        <f t="shared" si="3"/>
        <v>2247</v>
      </c>
      <c r="K24" s="260">
        <f t="shared" si="4"/>
        <v>0</v>
      </c>
      <c r="L24" s="249"/>
      <c r="M24" s="250"/>
      <c r="N24" s="169"/>
      <c r="O24" s="169"/>
      <c r="P24" s="169"/>
      <c r="R24" s="164"/>
      <c r="S24" s="164"/>
      <c r="T24" s="164"/>
      <c r="U24" s="164"/>
      <c r="V24" s="164"/>
      <c r="W24" s="164"/>
      <c r="X24" s="164"/>
      <c r="Y24" s="164"/>
      <c r="Z24" s="164"/>
      <c r="AA24" s="164"/>
      <c r="AB24" s="164"/>
      <c r="AC24" s="164"/>
      <c r="AD24" s="164"/>
      <c r="AE24" s="164"/>
      <c r="AF24" s="164"/>
      <c r="AG24" s="164"/>
      <c r="AH24" s="197" t="str">
        <f t="shared" si="10"/>
        <v>col_13</v>
      </c>
      <c r="AI24" s="196" t="str">
        <f t="shared" si="5"/>
        <v>create table db_custscience_interns.col_13_db_venus_sty_clr_hist_dim_distinct_values_table_stats (col_id int, distinct_values bigint) Row format delimited Fields terminated by '\t' Lines terminated by '\n'  Stored as textfile ;</v>
      </c>
      <c r="AJ24" t="s">
        <v>9959</v>
      </c>
      <c r="AM24" s="16" t="str">
        <f t="shared" si="11"/>
        <v>insert into table db_custscience_interns.col_13_db_venus_sty_clr_hist_dim_distinct_values_table_stats select '13' as col_id, count (distinct MDSE_SCLS_DESC ) as distinct_values</v>
      </c>
      <c r="AN24" t="s">
        <v>9960</v>
      </c>
      <c r="AQ24" s="16" t="str">
        <f t="shared" si="6"/>
        <v>insert into table db_custscience_interns.SUMMARY_of_db_venus_sty_clr_hist_dim_distinct_values_table_stats select col_id, distinct_values from db_custscience_interns.col_13_db_venus_sty_clr_hist_dim_distinct_values_table_stats ;</v>
      </c>
      <c r="AR24" t="s">
        <v>9961</v>
      </c>
      <c r="AT24" s="212" t="s">
        <v>9962</v>
      </c>
      <c r="AU24" s="212">
        <v>3</v>
      </c>
      <c r="AV24" s="212">
        <v>66669</v>
      </c>
      <c r="AX24" s="16" t="str">
        <f t="shared" si="7"/>
        <v>drop table db_custscience_interns.col_13_db_venus_sty_clr_hist_dim_distinct_values_table_stats;</v>
      </c>
      <c r="AY24" t="s">
        <v>9963</v>
      </c>
      <c r="BA24" s="16" t="str">
        <f t="shared" si="12"/>
        <v>create table db_custscience_interns.col_13_db_venus_sty_clr_hist_dim_null_value_count_table_stats (col_id int, null_value_count bigint) Row format delimited Fields terminated by '\t' Lines terminated by '\n'  Stored as textfile ;</v>
      </c>
      <c r="BB24" t="s">
        <v>9964</v>
      </c>
      <c r="BE24" s="16" t="str">
        <f t="shared" si="13"/>
        <v xml:space="preserve">insert into table db_custscience_interns.col_13_db_venus_sty_clr_hist_dim_null_value_count_table_stats select '13' as col_id, count (sty_clr_key) as null_value_count where MDSE_SCLS_DESC  IS NULL </v>
      </c>
      <c r="BF24" t="s">
        <v>9965</v>
      </c>
      <c r="BI24" s="16" t="str">
        <f t="shared" si="14"/>
        <v>insert into table db_custscience_interns.SUMMARY_of_db_venus_sty_clr_hist_dim_null_value_count_table_stats select col_id, null_value_count from db_custscience_interns.col_13_db_venus_sty_clr_hist_dim_null_value_count_table_stats ;</v>
      </c>
      <c r="BJ24" t="s">
        <v>9966</v>
      </c>
      <c r="BL24" s="212" t="s">
        <v>9967</v>
      </c>
      <c r="BM24" s="212">
        <v>3</v>
      </c>
      <c r="BN24" s="212">
        <v>192</v>
      </c>
      <c r="BP24" s="16" t="str">
        <f t="shared" si="15"/>
        <v>drop table db_custscience_interns.col_13_db_venus_sty_clr_hist_dim_null_value_count_table_stats ;</v>
      </c>
      <c r="BQ24" t="s">
        <v>9968</v>
      </c>
    </row>
    <row r="25" spans="1:69">
      <c r="A25" t="s">
        <v>8354</v>
      </c>
      <c r="B25" s="16" t="str">
        <f t="shared" si="0"/>
        <v>opr_mdse_cls_id     string                                  </v>
      </c>
      <c r="C25" s="20">
        <f t="shared" si="8"/>
        <v>16</v>
      </c>
      <c r="D25" s="20">
        <f t="shared" si="9"/>
        <v>18</v>
      </c>
      <c r="E25" s="20"/>
      <c r="G25" s="16" t="str">
        <f t="shared" si="1"/>
        <v>OPR_MDSE_CLS_ID</v>
      </c>
      <c r="H25" s="16" t="str">
        <f t="shared" si="2"/>
        <v>  string                                  </v>
      </c>
      <c r="I25" s="246">
        <v>14</v>
      </c>
      <c r="J25" s="260">
        <f t="shared" si="3"/>
        <v>3124</v>
      </c>
      <c r="K25" s="260">
        <f t="shared" si="4"/>
        <v>0</v>
      </c>
      <c r="L25" s="249"/>
      <c r="M25" s="250"/>
      <c r="N25" s="169"/>
      <c r="O25" s="169"/>
      <c r="P25" s="169"/>
      <c r="R25" s="164"/>
      <c r="S25" s="164"/>
      <c r="T25" s="164"/>
      <c r="U25" s="164"/>
      <c r="V25" s="164"/>
      <c r="W25" s="164"/>
      <c r="X25" s="164"/>
      <c r="Y25" s="164"/>
      <c r="Z25" s="164"/>
      <c r="AA25" s="164"/>
      <c r="AB25" s="164"/>
      <c r="AC25" s="164"/>
      <c r="AD25" s="164"/>
      <c r="AE25" s="164"/>
      <c r="AF25" s="164"/>
      <c r="AG25" s="164"/>
      <c r="AH25" s="197" t="str">
        <f t="shared" si="10"/>
        <v>col_14</v>
      </c>
      <c r="AI25" s="196" t="str">
        <f t="shared" si="5"/>
        <v>create table db_custscience_interns.col_14_db_venus_sty_clr_hist_dim_distinct_values_table_stats (col_id int, distinct_values bigint) Row format delimited Fields terminated by '\t' Lines terminated by '\n'  Stored as textfile ;</v>
      </c>
      <c r="AJ25" t="s">
        <v>9969</v>
      </c>
      <c r="AM25" s="16" t="str">
        <f t="shared" si="11"/>
        <v>insert into table db_custscience_interns.col_14_db_venus_sty_clr_hist_dim_distinct_values_table_stats select '14' as col_id, count (distinct OPR_MDSE_CLS_ID) as distinct_values</v>
      </c>
      <c r="AN25" t="s">
        <v>9970</v>
      </c>
      <c r="AQ25" s="16" t="str">
        <f t="shared" si="6"/>
        <v>insert into table db_custscience_interns.SUMMARY_of_db_venus_sty_clr_hist_dim_distinct_values_table_stats select col_id, distinct_values from db_custscience_interns.col_14_db_venus_sty_clr_hist_dim_distinct_values_table_stats ;</v>
      </c>
      <c r="AR25" t="s">
        <v>9971</v>
      </c>
      <c r="AT25" s="212" t="s">
        <v>9972</v>
      </c>
      <c r="AU25" s="212">
        <v>21</v>
      </c>
      <c r="AV25" s="212">
        <v>571675</v>
      </c>
      <c r="AX25" s="16" t="str">
        <f t="shared" si="7"/>
        <v>drop table db_custscience_interns.col_14_db_venus_sty_clr_hist_dim_distinct_values_table_stats;</v>
      </c>
      <c r="AY25" t="s">
        <v>9973</v>
      </c>
      <c r="BA25" s="16" t="str">
        <f t="shared" si="12"/>
        <v>create table db_custscience_interns.col_14_db_venus_sty_clr_hist_dim_null_value_count_table_stats (col_id int, null_value_count bigint) Row format delimited Fields terminated by '\t' Lines terminated by '\n'  Stored as textfile ;</v>
      </c>
      <c r="BB25" t="s">
        <v>9974</v>
      </c>
      <c r="BE25" s="16" t="str">
        <f t="shared" si="13"/>
        <v xml:space="preserve">insert into table db_custscience_interns.col_14_db_venus_sty_clr_hist_dim_null_value_count_table_stats select '14' as col_id, count (sty_clr_key) as null_value_count where OPR_MDSE_CLS_ID IS NULL </v>
      </c>
      <c r="BF25" t="s">
        <v>9975</v>
      </c>
      <c r="BI25" s="16" t="str">
        <f t="shared" si="14"/>
        <v>insert into table db_custscience_interns.SUMMARY_of_db_venus_sty_clr_hist_dim_null_value_count_table_stats select col_id, null_value_count from db_custscience_interns.col_14_db_venus_sty_clr_hist_dim_null_value_count_table_stats ;</v>
      </c>
      <c r="BJ25" t="s">
        <v>9976</v>
      </c>
      <c r="BL25" s="212" t="s">
        <v>5573</v>
      </c>
      <c r="BM25" s="212">
        <v>21</v>
      </c>
      <c r="BN25" s="212">
        <v>0</v>
      </c>
      <c r="BP25" s="16" t="str">
        <f t="shared" si="15"/>
        <v>drop table db_custscience_interns.col_14_db_venus_sty_clr_hist_dim_null_value_count_table_stats ;</v>
      </c>
      <c r="BQ25" t="s">
        <v>9977</v>
      </c>
    </row>
    <row r="26" spans="1:69">
      <c r="A26" t="s">
        <v>8257</v>
      </c>
      <c r="B26" s="16" t="str">
        <f t="shared" si="0"/>
        <v>mdse_cls_desc       string                                  </v>
      </c>
      <c r="C26" s="20">
        <f t="shared" si="8"/>
        <v>14</v>
      </c>
      <c r="D26" s="20">
        <f t="shared" si="9"/>
        <v>16</v>
      </c>
      <c r="E26" s="20"/>
      <c r="G26" s="16" t="str">
        <f t="shared" si="1"/>
        <v>MDSE_CLS_DESC</v>
      </c>
      <c r="H26" s="16" t="str">
        <f t="shared" si="2"/>
        <v>    string                                  </v>
      </c>
      <c r="I26" s="246">
        <v>15</v>
      </c>
      <c r="J26" s="260">
        <f t="shared" si="3"/>
        <v>836</v>
      </c>
      <c r="K26" s="260">
        <f t="shared" si="4"/>
        <v>0</v>
      </c>
      <c r="L26" s="249"/>
      <c r="M26" s="250"/>
      <c r="N26" s="169"/>
      <c r="O26" s="169"/>
      <c r="P26" s="169"/>
      <c r="R26" s="164"/>
      <c r="S26" s="164"/>
      <c r="T26" s="164"/>
      <c r="U26" s="164"/>
      <c r="V26" s="164"/>
      <c r="W26" s="164"/>
      <c r="X26" s="164"/>
      <c r="Y26" s="164"/>
      <c r="Z26" s="164"/>
      <c r="AA26" s="164"/>
      <c r="AB26" s="164"/>
      <c r="AC26" s="164"/>
      <c r="AD26" s="164"/>
      <c r="AE26" s="164"/>
      <c r="AF26" s="164"/>
      <c r="AG26" s="164"/>
      <c r="AH26" s="197" t="str">
        <f t="shared" si="10"/>
        <v>col_15</v>
      </c>
      <c r="AI26" s="196" t="str">
        <f t="shared" si="5"/>
        <v>create table db_custscience_interns.col_15_db_venus_sty_clr_hist_dim_distinct_values_table_stats (col_id int, distinct_values bigint) Row format delimited Fields terminated by '\t' Lines terminated by '\n'  Stored as textfile ;</v>
      </c>
      <c r="AJ26" t="s">
        <v>9978</v>
      </c>
      <c r="AM26" s="16" t="str">
        <f t="shared" si="11"/>
        <v>insert into table db_custscience_interns.col_15_db_venus_sty_clr_hist_dim_distinct_values_table_stats select '15' as col_id, count (distinct MDSE_CLS_DESC) as distinct_values</v>
      </c>
      <c r="AN26" t="s">
        <v>9979</v>
      </c>
      <c r="AQ26" s="16" t="str">
        <f t="shared" si="6"/>
        <v>insert into table db_custscience_interns.SUMMARY_of_db_venus_sty_clr_hist_dim_distinct_values_table_stats select col_id, distinct_values from db_custscience_interns.col_15_db_venus_sty_clr_hist_dim_distinct_values_table_stats ;</v>
      </c>
      <c r="AR26" t="s">
        <v>9980</v>
      </c>
      <c r="AT26" s="212" t="s">
        <v>9981</v>
      </c>
      <c r="AU26" s="212">
        <v>22</v>
      </c>
      <c r="AV26" s="212">
        <v>3386</v>
      </c>
      <c r="AX26" s="16" t="str">
        <f t="shared" si="7"/>
        <v>drop table db_custscience_interns.col_15_db_venus_sty_clr_hist_dim_distinct_values_table_stats;</v>
      </c>
      <c r="AY26" t="s">
        <v>9982</v>
      </c>
      <c r="BA26" s="16" t="str">
        <f t="shared" si="12"/>
        <v>create table db_custscience_interns.col_15_db_venus_sty_clr_hist_dim_null_value_count_table_stats (col_id int, null_value_count bigint) Row format delimited Fields terminated by '\t' Lines terminated by '\n'  Stored as textfile ;</v>
      </c>
      <c r="BB26" t="s">
        <v>9983</v>
      </c>
      <c r="BE26" s="16" t="str">
        <f t="shared" si="13"/>
        <v xml:space="preserve">insert into table db_custscience_interns.col_15_db_venus_sty_clr_hist_dim_null_value_count_table_stats select '15' as col_id, count (sty_clr_key) as null_value_count where MDSE_CLS_DESC IS NULL </v>
      </c>
      <c r="BF26" t="s">
        <v>9984</v>
      </c>
      <c r="BI26" s="16" t="str">
        <f t="shared" si="14"/>
        <v>insert into table db_custscience_interns.SUMMARY_of_db_venus_sty_clr_hist_dim_null_value_count_table_stats select col_id, null_value_count from db_custscience_interns.col_15_db_venus_sty_clr_hist_dim_null_value_count_table_stats ;</v>
      </c>
      <c r="BJ26" t="s">
        <v>9985</v>
      </c>
      <c r="BL26" s="212" t="s">
        <v>5576</v>
      </c>
      <c r="BM26" s="212">
        <v>22</v>
      </c>
      <c r="BN26" s="212">
        <v>0</v>
      </c>
      <c r="BP26" s="16" t="str">
        <f t="shared" si="15"/>
        <v>drop table db_custscience_interns.col_15_db_venus_sty_clr_hist_dim_null_value_count_table_stats ;</v>
      </c>
      <c r="BQ26" t="s">
        <v>9986</v>
      </c>
    </row>
    <row r="27" spans="1:69">
      <c r="A27" t="s">
        <v>8386</v>
      </c>
      <c r="B27" s="16" t="str">
        <f t="shared" si="0"/>
        <v>opr_mdse_dept_id    string                                  </v>
      </c>
      <c r="C27" s="20">
        <f t="shared" si="8"/>
        <v>18</v>
      </c>
      <c r="D27" s="20">
        <f t="shared" si="9"/>
        <v>20</v>
      </c>
      <c r="E27" s="20"/>
      <c r="G27" s="16" t="str">
        <f t="shared" si="1"/>
        <v>OPR_MDSE_DEPT_ID </v>
      </c>
      <c r="H27" s="16" t="str">
        <f t="shared" si="2"/>
        <v>string                                  </v>
      </c>
      <c r="I27" s="246">
        <v>16</v>
      </c>
      <c r="J27" s="260">
        <f t="shared" si="3"/>
        <v>565</v>
      </c>
      <c r="K27" s="260">
        <f t="shared" si="4"/>
        <v>0</v>
      </c>
      <c r="L27" s="249"/>
      <c r="M27" s="250"/>
      <c r="N27" s="169"/>
      <c r="O27" s="169"/>
      <c r="P27" s="169"/>
      <c r="R27" s="164"/>
      <c r="S27" s="164"/>
      <c r="T27" s="164"/>
      <c r="U27" s="164"/>
      <c r="V27" s="164"/>
      <c r="W27" s="164"/>
      <c r="X27" s="164"/>
      <c r="Y27" s="164"/>
      <c r="Z27" s="164"/>
      <c r="AA27" s="164"/>
      <c r="AB27" s="164"/>
      <c r="AC27" s="164"/>
      <c r="AD27" s="164"/>
      <c r="AE27" s="164"/>
      <c r="AF27" s="164"/>
      <c r="AG27" s="164"/>
      <c r="AH27" s="197" t="str">
        <f t="shared" si="10"/>
        <v>col_16</v>
      </c>
      <c r="AI27" s="196" t="str">
        <f t="shared" si="5"/>
        <v>create table db_custscience_interns.col_16_db_venus_sty_clr_hist_dim_distinct_values_table_stats (col_id int, distinct_values bigint) Row format delimited Fields terminated by '\t' Lines terminated by '\n'  Stored as textfile ;</v>
      </c>
      <c r="AJ27" t="s">
        <v>9987</v>
      </c>
      <c r="AM27" s="16" t="str">
        <f t="shared" si="11"/>
        <v>insert into table db_custscience_interns.col_16_db_venus_sty_clr_hist_dim_distinct_values_table_stats select '16' as col_id, count (distinct OPR_MDSE_DEPT_ID ) as distinct_values</v>
      </c>
      <c r="AN27" t="s">
        <v>9988</v>
      </c>
      <c r="AQ27" s="16" t="str">
        <f t="shared" si="6"/>
        <v>insert into table db_custscience_interns.SUMMARY_of_db_venus_sty_clr_hist_dim_distinct_values_table_stats select col_id, distinct_values from db_custscience_interns.col_16_db_venus_sty_clr_hist_dim_distinct_values_table_stats ;</v>
      </c>
      <c r="AR27" t="s">
        <v>9989</v>
      </c>
      <c r="AT27" s="212" t="s">
        <v>9990</v>
      </c>
      <c r="AU27" s="212">
        <v>23</v>
      </c>
      <c r="AV27" s="212">
        <v>4</v>
      </c>
      <c r="AX27" s="16" t="str">
        <f t="shared" si="7"/>
        <v>drop table db_custscience_interns.col_16_db_venus_sty_clr_hist_dim_distinct_values_table_stats;</v>
      </c>
      <c r="AY27" t="s">
        <v>9991</v>
      </c>
      <c r="BA27" s="16" t="str">
        <f t="shared" si="12"/>
        <v>create table db_custscience_interns.col_16_db_venus_sty_clr_hist_dim_null_value_count_table_stats (col_id int, null_value_count bigint) Row format delimited Fields terminated by '\t' Lines terminated by '\n'  Stored as textfile ;</v>
      </c>
      <c r="BB27" t="s">
        <v>9992</v>
      </c>
      <c r="BE27" s="16" t="str">
        <f t="shared" si="13"/>
        <v xml:space="preserve">insert into table db_custscience_interns.col_16_db_venus_sty_clr_hist_dim_null_value_count_table_stats select '16' as col_id, count (sty_clr_key) as null_value_count where OPR_MDSE_DEPT_ID  IS NULL </v>
      </c>
      <c r="BF27" t="s">
        <v>9993</v>
      </c>
      <c r="BI27" s="16" t="str">
        <f t="shared" si="14"/>
        <v>insert into table db_custscience_interns.SUMMARY_of_db_venus_sty_clr_hist_dim_null_value_count_table_stats select col_id, null_value_count from db_custscience_interns.col_16_db_venus_sty_clr_hist_dim_null_value_count_table_stats ;</v>
      </c>
      <c r="BJ27" t="s">
        <v>9994</v>
      </c>
      <c r="BL27" s="212" t="s">
        <v>5580</v>
      </c>
      <c r="BM27" s="212">
        <v>23</v>
      </c>
      <c r="BN27" s="212">
        <v>0</v>
      </c>
      <c r="BP27" s="16" t="str">
        <f t="shared" si="15"/>
        <v>drop table db_custscience_interns.col_16_db_venus_sty_clr_hist_dim_null_value_count_table_stats ;</v>
      </c>
      <c r="BQ27" t="s">
        <v>9995</v>
      </c>
    </row>
    <row r="28" spans="1:69">
      <c r="A28" t="s">
        <v>8279</v>
      </c>
      <c r="B28" s="16" t="str">
        <f t="shared" si="0"/>
        <v>mdse_dept_desc      string                                  </v>
      </c>
      <c r="C28" s="20">
        <f t="shared" si="8"/>
        <v>16</v>
      </c>
      <c r="D28" s="20">
        <f t="shared" si="9"/>
        <v>18</v>
      </c>
      <c r="E28" s="20"/>
      <c r="G28" s="16" t="str">
        <f t="shared" si="1"/>
        <v>MDSE_DEPT_DESC </v>
      </c>
      <c r="H28" s="16" t="str">
        <f t="shared" si="2"/>
        <v>  string                                  </v>
      </c>
      <c r="I28" s="246">
        <v>17</v>
      </c>
      <c r="J28" s="260">
        <f t="shared" si="3"/>
        <v>253</v>
      </c>
      <c r="K28" s="260">
        <f t="shared" si="4"/>
        <v>0</v>
      </c>
      <c r="L28" s="249"/>
      <c r="M28" s="250"/>
      <c r="N28" s="169"/>
      <c r="O28" s="169"/>
      <c r="P28" s="169"/>
      <c r="R28" s="164"/>
      <c r="S28" s="164"/>
      <c r="T28" s="164"/>
      <c r="U28" s="164"/>
      <c r="V28" s="164"/>
      <c r="W28" s="164"/>
      <c r="X28" s="164"/>
      <c r="Y28" s="164"/>
      <c r="Z28" s="164"/>
      <c r="AA28" s="164"/>
      <c r="AB28" s="164"/>
      <c r="AC28" s="164"/>
      <c r="AD28" s="164"/>
      <c r="AE28" s="164"/>
      <c r="AF28" s="164"/>
      <c r="AG28" s="164"/>
      <c r="AH28" s="197" t="str">
        <f t="shared" si="10"/>
        <v>col_17</v>
      </c>
      <c r="AI28" s="196" t="str">
        <f t="shared" si="5"/>
        <v>create table db_custscience_interns.col_17_db_venus_sty_clr_hist_dim_distinct_values_table_stats (col_id int, distinct_values bigint) Row format delimited Fields terminated by '\t' Lines terminated by '\n'  Stored as textfile ;</v>
      </c>
      <c r="AJ28" t="s">
        <v>9996</v>
      </c>
      <c r="AM28" s="16" t="str">
        <f t="shared" si="11"/>
        <v>insert into table db_custscience_interns.col_17_db_venus_sty_clr_hist_dim_distinct_values_table_stats select '17' as col_id, count (distinct MDSE_DEPT_DESC ) as distinct_values</v>
      </c>
      <c r="AN28" t="s">
        <v>9997</v>
      </c>
      <c r="AQ28" s="16" t="str">
        <f t="shared" si="6"/>
        <v>insert into table db_custscience_interns.SUMMARY_of_db_venus_sty_clr_hist_dim_distinct_values_table_stats select col_id, distinct_values from db_custscience_interns.col_17_db_venus_sty_clr_hist_dim_distinct_values_table_stats ;</v>
      </c>
      <c r="AR28" t="s">
        <v>9998</v>
      </c>
      <c r="AT28" s="212" t="s">
        <v>9999</v>
      </c>
      <c r="AU28" s="212">
        <v>24</v>
      </c>
      <c r="AV28" s="212">
        <v>2</v>
      </c>
      <c r="AX28" s="16" t="str">
        <f t="shared" si="7"/>
        <v>drop table db_custscience_interns.col_17_db_venus_sty_clr_hist_dim_distinct_values_table_stats;</v>
      </c>
      <c r="AY28" t="s">
        <v>10000</v>
      </c>
      <c r="BA28" s="16" t="str">
        <f t="shared" si="12"/>
        <v>create table db_custscience_interns.col_17_db_venus_sty_clr_hist_dim_null_value_count_table_stats (col_id int, null_value_count bigint) Row format delimited Fields terminated by '\t' Lines terminated by '\n'  Stored as textfile ;</v>
      </c>
      <c r="BB28" t="s">
        <v>10001</v>
      </c>
      <c r="BE28" s="16" t="str">
        <f t="shared" si="13"/>
        <v xml:space="preserve">insert into table db_custscience_interns.col_17_db_venus_sty_clr_hist_dim_null_value_count_table_stats select '17' as col_id, count (sty_clr_key) as null_value_count where MDSE_DEPT_DESC  IS NULL </v>
      </c>
      <c r="BF28" t="s">
        <v>10002</v>
      </c>
      <c r="BI28" s="16" t="str">
        <f t="shared" si="14"/>
        <v>insert into table db_custscience_interns.SUMMARY_of_db_venus_sty_clr_hist_dim_null_value_count_table_stats select col_id, null_value_count from db_custscience_interns.col_17_db_venus_sty_clr_hist_dim_null_value_count_table_stats ;</v>
      </c>
      <c r="BJ28" t="s">
        <v>10003</v>
      </c>
      <c r="BL28" s="212" t="s">
        <v>5582</v>
      </c>
      <c r="BM28" s="212">
        <v>24</v>
      </c>
      <c r="BN28" s="212">
        <v>0</v>
      </c>
      <c r="BP28" s="16" t="str">
        <f t="shared" si="15"/>
        <v>drop table db_custscience_interns.col_17_db_venus_sty_clr_hist_dim_null_value_count_table_stats ;</v>
      </c>
      <c r="BQ28" t="s">
        <v>10004</v>
      </c>
    </row>
    <row r="29" spans="1:69">
      <c r="A29" t="s">
        <v>8396</v>
      </c>
      <c r="B29" s="16" t="str">
        <f t="shared" si="0"/>
        <v>opr_mdse_div_id     string                                  </v>
      </c>
      <c r="C29" s="20">
        <f t="shared" si="8"/>
        <v>16</v>
      </c>
      <c r="D29" s="20">
        <f t="shared" si="9"/>
        <v>18</v>
      </c>
      <c r="E29" s="20"/>
      <c r="G29" s="16" t="str">
        <f t="shared" si="1"/>
        <v>OPR_MDSE_DIV_ID</v>
      </c>
      <c r="H29" s="16" t="str">
        <f t="shared" si="2"/>
        <v>  string                                  </v>
      </c>
      <c r="I29" s="246">
        <v>18</v>
      </c>
      <c r="J29" s="260">
        <f t="shared" si="3"/>
        <v>120</v>
      </c>
      <c r="K29" s="260">
        <f t="shared" si="4"/>
        <v>0</v>
      </c>
      <c r="L29" s="249"/>
      <c r="M29" s="250"/>
      <c r="N29" s="169"/>
      <c r="O29" s="169"/>
      <c r="P29" s="169"/>
      <c r="R29" s="164"/>
      <c r="S29" s="164"/>
      <c r="T29" s="164"/>
      <c r="U29" s="164"/>
      <c r="V29" s="164"/>
      <c r="W29" s="164"/>
      <c r="X29" s="164"/>
      <c r="Y29" s="164"/>
      <c r="Z29" s="164"/>
      <c r="AA29" s="164"/>
      <c r="AB29" s="164"/>
      <c r="AC29" s="164"/>
      <c r="AD29" s="164"/>
      <c r="AE29" s="164"/>
      <c r="AF29" s="164"/>
      <c r="AG29" s="164"/>
      <c r="AH29" s="197" t="str">
        <f t="shared" si="10"/>
        <v>col_18</v>
      </c>
      <c r="AI29" s="196" t="str">
        <f t="shared" si="5"/>
        <v>create table db_custscience_interns.col_18_db_venus_sty_clr_hist_dim_distinct_values_table_stats (col_id int, distinct_values bigint) Row format delimited Fields terminated by '\t' Lines terminated by '\n'  Stored as textfile ;</v>
      </c>
      <c r="AJ29" t="s">
        <v>10005</v>
      </c>
      <c r="AM29" s="16" t="str">
        <f t="shared" si="11"/>
        <v>insert into table db_custscience_interns.col_18_db_venus_sty_clr_hist_dim_distinct_values_table_stats select '18' as col_id, count (distinct OPR_MDSE_DIV_ID) as distinct_values</v>
      </c>
      <c r="AN29" t="s">
        <v>10006</v>
      </c>
      <c r="AQ29" s="16" t="str">
        <f t="shared" si="6"/>
        <v>insert into table db_custscience_interns.SUMMARY_of_db_venus_sty_clr_hist_dim_distinct_values_table_stats select col_id, distinct_values from db_custscience_interns.col_18_db_venus_sty_clr_hist_dim_distinct_values_table_stats ;</v>
      </c>
      <c r="AR29" t="s">
        <v>10007</v>
      </c>
      <c r="AT29" s="212" t="s">
        <v>10008</v>
      </c>
      <c r="AU29" s="212">
        <v>25</v>
      </c>
      <c r="AV29" s="212">
        <v>13</v>
      </c>
      <c r="AX29" s="16" t="str">
        <f t="shared" si="7"/>
        <v>drop table db_custscience_interns.col_18_db_venus_sty_clr_hist_dim_distinct_values_table_stats;</v>
      </c>
      <c r="AY29" t="s">
        <v>10009</v>
      </c>
      <c r="BA29" s="16" t="str">
        <f t="shared" si="12"/>
        <v>create table db_custscience_interns.col_18_db_venus_sty_clr_hist_dim_null_value_count_table_stats (col_id int, null_value_count bigint) Row format delimited Fields terminated by '\t' Lines terminated by '\n'  Stored as textfile ;</v>
      </c>
      <c r="BB29" t="s">
        <v>10010</v>
      </c>
      <c r="BE29" s="16" t="str">
        <f t="shared" si="13"/>
        <v xml:space="preserve">insert into table db_custscience_interns.col_18_db_venus_sty_clr_hist_dim_null_value_count_table_stats select '18' as col_id, count (sty_clr_key) as null_value_count where OPR_MDSE_DIV_ID IS NULL </v>
      </c>
      <c r="BF29" t="s">
        <v>10011</v>
      </c>
      <c r="BI29" s="16" t="str">
        <f t="shared" si="14"/>
        <v>insert into table db_custscience_interns.SUMMARY_of_db_venus_sty_clr_hist_dim_null_value_count_table_stats select col_id, null_value_count from db_custscience_interns.col_18_db_venus_sty_clr_hist_dim_null_value_count_table_stats ;</v>
      </c>
      <c r="BJ29" t="s">
        <v>10012</v>
      </c>
      <c r="BL29" s="212" t="s">
        <v>5697</v>
      </c>
      <c r="BM29" s="212">
        <v>25</v>
      </c>
      <c r="BN29" s="212">
        <v>0</v>
      </c>
      <c r="BP29" s="16" t="str">
        <f t="shared" si="15"/>
        <v>drop table db_custscience_interns.col_18_db_venus_sty_clr_hist_dim_null_value_count_table_stats ;</v>
      </c>
      <c r="BQ29" t="s">
        <v>10013</v>
      </c>
    </row>
    <row r="30" spans="1:69">
      <c r="A30" t="s">
        <v>8290</v>
      </c>
      <c r="B30" s="16" t="str">
        <f t="shared" si="0"/>
        <v>mdse_div_desc       string                                  </v>
      </c>
      <c r="C30" s="20">
        <f t="shared" si="8"/>
        <v>14</v>
      </c>
      <c r="D30" s="20">
        <f t="shared" si="9"/>
        <v>16</v>
      </c>
      <c r="E30" s="20"/>
      <c r="G30" s="16" t="str">
        <f t="shared" si="1"/>
        <v>MDSE_DIV_DESC</v>
      </c>
      <c r="H30" s="16" t="str">
        <f t="shared" si="2"/>
        <v>    string                                  </v>
      </c>
      <c r="I30" s="246">
        <v>19</v>
      </c>
      <c r="J30" s="260">
        <f t="shared" si="3"/>
        <v>51</v>
      </c>
      <c r="K30" s="260">
        <f t="shared" si="4"/>
        <v>0</v>
      </c>
      <c r="L30" s="249"/>
      <c r="M30" s="250"/>
      <c r="N30" s="169"/>
      <c r="O30" s="169"/>
      <c r="P30" s="169"/>
      <c r="R30" s="164"/>
      <c r="S30" s="164"/>
      <c r="T30" s="164"/>
      <c r="U30" s="164"/>
      <c r="V30" s="164"/>
      <c r="W30" s="164"/>
      <c r="X30" s="164"/>
      <c r="Y30" s="164"/>
      <c r="Z30" s="164"/>
      <c r="AA30" s="164"/>
      <c r="AB30" s="164"/>
      <c r="AC30" s="164"/>
      <c r="AD30" s="164"/>
      <c r="AE30" s="164"/>
      <c r="AF30" s="164"/>
      <c r="AG30" s="164"/>
      <c r="AH30" s="197" t="str">
        <f t="shared" si="10"/>
        <v>col_19</v>
      </c>
      <c r="AI30" s="196" t="str">
        <f t="shared" si="5"/>
        <v>create table db_custscience_interns.col_19_db_venus_sty_clr_hist_dim_distinct_values_table_stats (col_id int, distinct_values bigint) Row format delimited Fields terminated by '\t' Lines terminated by '\n'  Stored as textfile ;</v>
      </c>
      <c r="AJ30" t="s">
        <v>10014</v>
      </c>
      <c r="AM30" s="16" t="str">
        <f t="shared" si="11"/>
        <v>insert into table db_custscience_interns.col_19_db_venus_sty_clr_hist_dim_distinct_values_table_stats select '19' as col_id, count (distinct MDSE_DIV_DESC) as distinct_values</v>
      </c>
      <c r="AN30" t="s">
        <v>10015</v>
      </c>
      <c r="AQ30" s="16" t="str">
        <f t="shared" si="6"/>
        <v>insert into table db_custscience_interns.SUMMARY_of_db_venus_sty_clr_hist_dim_distinct_values_table_stats select col_id, distinct_values from db_custscience_interns.col_19_db_venus_sty_clr_hist_dim_distinct_values_table_stats ;</v>
      </c>
      <c r="AR30" t="s">
        <v>10016</v>
      </c>
      <c r="AT30" s="212" t="s">
        <v>10017</v>
      </c>
      <c r="AU30" s="212">
        <v>26</v>
      </c>
      <c r="AV30" s="212">
        <v>377762</v>
      </c>
      <c r="AX30" s="16" t="str">
        <f t="shared" si="7"/>
        <v>drop table db_custscience_interns.col_19_db_venus_sty_clr_hist_dim_distinct_values_table_stats;</v>
      </c>
      <c r="AY30" t="s">
        <v>10018</v>
      </c>
      <c r="BA30" s="16" t="str">
        <f t="shared" si="12"/>
        <v>create table db_custscience_interns.col_19_db_venus_sty_clr_hist_dim_null_value_count_table_stats (col_id int, null_value_count bigint) Row format delimited Fields terminated by '\t' Lines terminated by '\n'  Stored as textfile ;</v>
      </c>
      <c r="BB30" t="s">
        <v>10019</v>
      </c>
      <c r="BE30" s="16" t="str">
        <f t="shared" si="13"/>
        <v xml:space="preserve">insert into table db_custscience_interns.col_19_db_venus_sty_clr_hist_dim_null_value_count_table_stats select '19' as col_id, count (sty_clr_key) as null_value_count where MDSE_DIV_DESC IS NULL </v>
      </c>
      <c r="BF30" t="s">
        <v>10020</v>
      </c>
      <c r="BI30" s="16" t="str">
        <f t="shared" si="14"/>
        <v>insert into table db_custscience_interns.SUMMARY_of_db_venus_sty_clr_hist_dim_null_value_count_table_stats select col_id, null_value_count from db_custscience_interns.col_19_db_venus_sty_clr_hist_dim_null_value_count_table_stats ;</v>
      </c>
      <c r="BJ30" t="s">
        <v>10021</v>
      </c>
      <c r="BL30" s="212" t="s">
        <v>10022</v>
      </c>
      <c r="BM30" s="212">
        <v>26</v>
      </c>
      <c r="BN30" s="212">
        <v>6676</v>
      </c>
      <c r="BP30" s="16" t="str">
        <f t="shared" si="15"/>
        <v>drop table db_custscience_interns.col_19_db_venus_sty_clr_hist_dim_null_value_count_table_stats ;</v>
      </c>
      <c r="BQ30" t="s">
        <v>10023</v>
      </c>
    </row>
    <row r="31" spans="1:69">
      <c r="A31" t="s">
        <v>8809</v>
      </c>
      <c r="B31" s="16" t="str">
        <f t="shared" si="0"/>
        <v>publ_pst_dt_styl_clr string                                  </v>
      </c>
      <c r="C31" s="20">
        <f t="shared" si="8"/>
        <v>21</v>
      </c>
      <c r="D31" s="20">
        <f t="shared" si="9"/>
        <v>28</v>
      </c>
      <c r="E31" s="20"/>
      <c r="G31" s="16" t="str">
        <f t="shared" si="1"/>
        <v>PUBL_PST_DT_STYL_CLR</v>
      </c>
      <c r="H31" s="16" t="str">
        <f t="shared" si="2"/>
        <v>string                                  </v>
      </c>
      <c r="I31" s="246">
        <v>20</v>
      </c>
      <c r="J31" s="260">
        <f t="shared" si="3"/>
        <v>6497</v>
      </c>
      <c r="K31" s="260">
        <f t="shared" si="4"/>
        <v>195</v>
      </c>
      <c r="L31" s="249"/>
      <c r="M31" s="250"/>
      <c r="N31" s="169"/>
      <c r="O31" s="169"/>
      <c r="P31" s="169"/>
      <c r="R31" s="164"/>
      <c r="S31" s="164"/>
      <c r="T31" s="164"/>
      <c r="U31" s="164"/>
      <c r="V31" s="164"/>
      <c r="W31" s="164"/>
      <c r="X31" s="164"/>
      <c r="Y31" s="164"/>
      <c r="Z31" s="164"/>
      <c r="AA31" s="164"/>
      <c r="AB31" s="164"/>
      <c r="AC31" s="164"/>
      <c r="AD31" s="164"/>
      <c r="AE31" s="164"/>
      <c r="AF31" s="164"/>
      <c r="AG31" s="164"/>
      <c r="AH31" s="197" t="str">
        <f t="shared" si="10"/>
        <v>col_20</v>
      </c>
      <c r="AI31" s="196" t="str">
        <f t="shared" si="5"/>
        <v>create table db_custscience_interns.col_20_db_venus_sty_clr_hist_dim_distinct_values_table_stats (col_id int, distinct_values bigint) Row format delimited Fields terminated by '\t' Lines terminated by '\n'  Stored as textfile ;</v>
      </c>
      <c r="AJ31" t="s">
        <v>10024</v>
      </c>
      <c r="AM31" s="16" t="str">
        <f t="shared" si="11"/>
        <v>insert into table db_custscience_interns.col_20_db_venus_sty_clr_hist_dim_distinct_values_table_stats select '20' as col_id, count (distinct PUBL_PST_DT_STYL_CLR) as distinct_values</v>
      </c>
      <c r="AN31" t="s">
        <v>10025</v>
      </c>
      <c r="AQ31" s="16" t="str">
        <f t="shared" si="6"/>
        <v>insert into table db_custscience_interns.SUMMARY_of_db_venus_sty_clr_hist_dim_distinct_values_table_stats select col_id, distinct_values from db_custscience_interns.col_20_db_venus_sty_clr_hist_dim_distinct_values_table_stats ;</v>
      </c>
      <c r="AR31" t="s">
        <v>10026</v>
      </c>
      <c r="AT31" s="212" t="s">
        <v>10027</v>
      </c>
      <c r="AU31" s="212">
        <v>27</v>
      </c>
      <c r="AV31" s="212">
        <v>3</v>
      </c>
      <c r="AX31" s="16" t="str">
        <f t="shared" si="7"/>
        <v>drop table db_custscience_interns.col_20_db_venus_sty_clr_hist_dim_distinct_values_table_stats;</v>
      </c>
      <c r="AY31" t="s">
        <v>10028</v>
      </c>
      <c r="BA31" s="16" t="str">
        <f t="shared" si="12"/>
        <v>create table db_custscience_interns.col_20_db_venus_sty_clr_hist_dim_null_value_count_table_stats (col_id int, null_value_count bigint) Row format delimited Fields terminated by '\t' Lines terminated by '\n'  Stored as textfile ;</v>
      </c>
      <c r="BB31" t="s">
        <v>10029</v>
      </c>
      <c r="BE31" s="16" t="str">
        <f t="shared" si="13"/>
        <v xml:space="preserve">insert into table db_custscience_interns.col_20_db_venus_sty_clr_hist_dim_null_value_count_table_stats select '20' as col_id, count (sty_clr_key) as null_value_count where PUBL_PST_DT_STYL_CLR IS NULL </v>
      </c>
      <c r="BF31" t="s">
        <v>10030</v>
      </c>
      <c r="BI31" s="16" t="str">
        <f t="shared" si="14"/>
        <v>insert into table db_custscience_interns.SUMMARY_of_db_venus_sty_clr_hist_dim_null_value_count_table_stats select col_id, null_value_count from db_custscience_interns.col_20_db_venus_sty_clr_hist_dim_null_value_count_table_stats ;</v>
      </c>
      <c r="BJ31" t="s">
        <v>10031</v>
      </c>
      <c r="BL31" s="212" t="s">
        <v>5703</v>
      </c>
      <c r="BM31" s="212">
        <v>27</v>
      </c>
      <c r="BN31" s="212">
        <v>0</v>
      </c>
      <c r="BP31" s="16" t="str">
        <f t="shared" si="15"/>
        <v>drop table db_custscience_interns.col_20_db_venus_sty_clr_hist_dim_null_value_count_table_stats ;</v>
      </c>
      <c r="BQ31" t="s">
        <v>10032</v>
      </c>
    </row>
    <row r="32" spans="1:69">
      <c r="A32" t="s">
        <v>9774</v>
      </c>
      <c r="B32" s="16" t="str">
        <f t="shared" si="0"/>
        <v>opr_sty_div_cd      string                                  </v>
      </c>
      <c r="C32" s="20">
        <f t="shared" si="8"/>
        <v>16</v>
      </c>
      <c r="D32" s="20">
        <f t="shared" si="9"/>
        <v>18</v>
      </c>
      <c r="E32" s="20"/>
      <c r="G32" s="16" t="str">
        <f t="shared" si="1"/>
        <v>OPR_STY_DIV_CD </v>
      </c>
      <c r="H32" s="16" t="str">
        <f t="shared" si="2"/>
        <v>  string                                  </v>
      </c>
      <c r="I32" s="246">
        <v>21</v>
      </c>
      <c r="J32" s="260">
        <f t="shared" si="3"/>
        <v>571675</v>
      </c>
      <c r="K32" s="260">
        <f t="shared" si="4"/>
        <v>0</v>
      </c>
      <c r="L32" s="249"/>
      <c r="M32" s="250"/>
      <c r="N32" s="169"/>
      <c r="O32" s="169"/>
      <c r="P32" s="169"/>
      <c r="R32" s="164"/>
      <c r="S32" s="164"/>
      <c r="T32" s="164"/>
      <c r="U32" s="164"/>
      <c r="V32" s="164"/>
      <c r="W32" s="164"/>
      <c r="X32" s="164"/>
      <c r="Y32" s="164"/>
      <c r="Z32" s="164"/>
      <c r="AA32" s="164"/>
      <c r="AB32" s="164"/>
      <c r="AC32" s="164"/>
      <c r="AD32" s="164"/>
      <c r="AE32" s="164"/>
      <c r="AF32" s="164"/>
      <c r="AG32" s="164"/>
      <c r="AH32" s="197" t="str">
        <f t="shared" si="10"/>
        <v>col_21</v>
      </c>
      <c r="AI32" s="196" t="str">
        <f t="shared" si="5"/>
        <v>create table db_custscience_interns.col_21_db_venus_sty_clr_hist_dim_distinct_values_table_stats (col_id int, distinct_values bigint) Row format delimited Fields terminated by '\t' Lines terminated by '\n'  Stored as textfile ;</v>
      </c>
      <c r="AJ32" t="s">
        <v>10033</v>
      </c>
      <c r="AM32" s="16" t="str">
        <f t="shared" si="11"/>
        <v>insert into table db_custscience_interns.col_21_db_venus_sty_clr_hist_dim_distinct_values_table_stats select '21' as col_id, count (distinct OPR_STY_DIV_CD ) as distinct_values</v>
      </c>
      <c r="AN32" t="s">
        <v>10034</v>
      </c>
      <c r="AQ32" s="16" t="str">
        <f t="shared" si="6"/>
        <v>insert into table db_custscience_interns.SUMMARY_of_db_venus_sty_clr_hist_dim_distinct_values_table_stats select col_id, distinct_values from db_custscience_interns.col_21_db_venus_sty_clr_hist_dim_distinct_values_table_stats ;</v>
      </c>
      <c r="AR32" t="s">
        <v>10035</v>
      </c>
      <c r="AT32" s="212" t="s">
        <v>10036</v>
      </c>
      <c r="AU32" s="212">
        <v>28</v>
      </c>
      <c r="AV32" s="212">
        <v>6</v>
      </c>
      <c r="AX32" s="16" t="str">
        <f t="shared" si="7"/>
        <v>drop table db_custscience_interns.col_21_db_venus_sty_clr_hist_dim_distinct_values_table_stats;</v>
      </c>
      <c r="AY32" t="s">
        <v>10037</v>
      </c>
      <c r="BA32" s="16" t="str">
        <f t="shared" si="12"/>
        <v>create table db_custscience_interns.col_21_db_venus_sty_clr_hist_dim_null_value_count_table_stats (col_id int, null_value_count bigint) Row format delimited Fields terminated by '\t' Lines terminated by '\n'  Stored as textfile ;</v>
      </c>
      <c r="BB32" t="s">
        <v>10038</v>
      </c>
      <c r="BE32" s="16" t="str">
        <f t="shared" si="13"/>
        <v xml:space="preserve">insert into table db_custscience_interns.col_21_db_venus_sty_clr_hist_dim_null_value_count_table_stats select '21' as col_id, count (sty_clr_key) as null_value_count where OPR_STY_DIV_CD  IS NULL </v>
      </c>
      <c r="BF32" t="s">
        <v>10039</v>
      </c>
      <c r="BI32" s="16" t="str">
        <f t="shared" si="14"/>
        <v>insert into table db_custscience_interns.SUMMARY_of_db_venus_sty_clr_hist_dim_null_value_count_table_stats select col_id, null_value_count from db_custscience_interns.col_21_db_venus_sty_clr_hist_dim_null_value_count_table_stats ;</v>
      </c>
      <c r="BJ32" t="s">
        <v>10040</v>
      </c>
      <c r="BL32" s="212" t="s">
        <v>5897</v>
      </c>
      <c r="BM32" s="212">
        <v>28</v>
      </c>
      <c r="BN32" s="212">
        <v>0</v>
      </c>
      <c r="BP32" s="16" t="str">
        <f t="shared" si="15"/>
        <v>drop table db_custscience_interns.col_21_db_venus_sty_clr_hist_dim_null_value_count_table_stats ;</v>
      </c>
      <c r="BQ32" t="s">
        <v>10041</v>
      </c>
    </row>
    <row r="33" spans="1:69">
      <c r="A33" t="s">
        <v>9784</v>
      </c>
      <c r="B33" s="16" t="str">
        <f t="shared" si="0"/>
        <v>sku_class_key       int                                     </v>
      </c>
      <c r="C33" s="20">
        <f t="shared" si="8"/>
        <v>14</v>
      </c>
      <c r="D33" s="20">
        <f t="shared" si="9"/>
        <v>16</v>
      </c>
      <c r="E33" s="20"/>
      <c r="G33" s="16" t="str">
        <f t="shared" si="1"/>
        <v>SKU_CLASS_KEY</v>
      </c>
      <c r="H33" s="16" t="str">
        <f t="shared" si="2"/>
        <v>    int                                     </v>
      </c>
      <c r="I33" s="246">
        <v>22</v>
      </c>
      <c r="J33" s="260">
        <f t="shared" si="3"/>
        <v>3386</v>
      </c>
      <c r="K33" s="260">
        <f t="shared" si="4"/>
        <v>0</v>
      </c>
      <c r="L33" s="249"/>
      <c r="M33" s="250"/>
      <c r="N33" s="169"/>
      <c r="O33" s="169"/>
      <c r="P33" s="169"/>
      <c r="R33" s="164"/>
      <c r="S33" s="164"/>
      <c r="T33" s="164"/>
      <c r="U33" s="164"/>
      <c r="V33" s="164"/>
      <c r="W33" s="164"/>
      <c r="X33" s="164"/>
      <c r="Y33" s="164"/>
      <c r="Z33" s="164"/>
      <c r="AA33" s="164"/>
      <c r="AB33" s="164"/>
      <c r="AC33" s="164"/>
      <c r="AD33" s="164"/>
      <c r="AE33" s="164"/>
      <c r="AF33" s="164"/>
      <c r="AG33" s="164"/>
      <c r="AH33" s="197" t="str">
        <f t="shared" si="10"/>
        <v>col_22</v>
      </c>
      <c r="AI33" s="196" t="str">
        <f t="shared" si="5"/>
        <v>create table db_custscience_interns.col_22_db_venus_sty_clr_hist_dim_distinct_values_table_stats (col_id int, distinct_values bigint) Row format delimited Fields terminated by '\t' Lines terminated by '\n'  Stored as textfile ;</v>
      </c>
      <c r="AJ33" t="s">
        <v>10042</v>
      </c>
      <c r="AM33" s="16" t="str">
        <f t="shared" si="11"/>
        <v>insert into table db_custscience_interns.col_22_db_venus_sty_clr_hist_dim_distinct_values_table_stats select '22' as col_id, count (distinct SKU_CLASS_KEY) as distinct_values</v>
      </c>
      <c r="AN33" t="s">
        <v>10043</v>
      </c>
      <c r="AQ33" s="16" t="str">
        <f t="shared" si="6"/>
        <v>insert into table db_custscience_interns.SUMMARY_of_db_venus_sty_clr_hist_dim_distinct_values_table_stats select col_id, distinct_values from db_custscience_interns.col_22_db_venus_sty_clr_hist_dim_distinct_values_table_stats ;</v>
      </c>
      <c r="AR33" t="s">
        <v>10044</v>
      </c>
      <c r="AT33" s="212" t="s">
        <v>10045</v>
      </c>
      <c r="AU33" s="212">
        <v>29</v>
      </c>
      <c r="AV33" s="212">
        <v>2</v>
      </c>
      <c r="AX33" s="16" t="str">
        <f t="shared" si="7"/>
        <v>drop table db_custscience_interns.col_22_db_venus_sty_clr_hist_dim_distinct_values_table_stats;</v>
      </c>
      <c r="AY33" t="s">
        <v>10046</v>
      </c>
      <c r="BA33" s="16" t="str">
        <f t="shared" si="12"/>
        <v>create table db_custscience_interns.col_22_db_venus_sty_clr_hist_dim_null_value_count_table_stats (col_id int, null_value_count bigint) Row format delimited Fields terminated by '\t' Lines terminated by '\n'  Stored as textfile ;</v>
      </c>
      <c r="BB33" t="s">
        <v>10047</v>
      </c>
      <c r="BE33" s="16" t="str">
        <f t="shared" si="13"/>
        <v xml:space="preserve">insert into table db_custscience_interns.col_22_db_venus_sty_clr_hist_dim_null_value_count_table_stats select '22' as col_id, count (sty_clr_key) as null_value_count where SKU_CLASS_KEY IS NULL </v>
      </c>
      <c r="BF33" t="s">
        <v>10048</v>
      </c>
      <c r="BI33" s="16" t="str">
        <f t="shared" si="14"/>
        <v>insert into table db_custscience_interns.SUMMARY_of_db_venus_sty_clr_hist_dim_null_value_count_table_stats select col_id, null_value_count from db_custscience_interns.col_22_db_venus_sty_clr_hist_dim_null_value_count_table_stats ;</v>
      </c>
      <c r="BJ33" t="s">
        <v>10049</v>
      </c>
      <c r="BL33" s="212" t="s">
        <v>10050</v>
      </c>
      <c r="BM33" s="212">
        <v>29</v>
      </c>
      <c r="BN33" s="212">
        <v>6676</v>
      </c>
      <c r="BP33" s="16" t="str">
        <f t="shared" si="15"/>
        <v>drop table db_custscience_interns.col_22_db_venus_sty_clr_hist_dim_null_value_count_table_stats ;</v>
      </c>
      <c r="BQ33" t="s">
        <v>10051</v>
      </c>
    </row>
    <row r="34" spans="1:69">
      <c r="A34" t="s">
        <v>5896</v>
      </c>
      <c r="B34" s="16" t="str">
        <f t="shared" si="0"/>
        <v>btch_key            int                                     </v>
      </c>
      <c r="C34" s="20">
        <f t="shared" si="8"/>
        <v>10</v>
      </c>
      <c r="D34" s="20">
        <f t="shared" si="9"/>
        <v>12</v>
      </c>
      <c r="E34" s="20"/>
      <c r="G34" s="16" t="str">
        <f t="shared" si="1"/>
        <v>BTCH_KEY </v>
      </c>
      <c r="H34" s="16" t="str">
        <f t="shared" si="2"/>
        <v>        int                                     </v>
      </c>
      <c r="I34" s="246">
        <v>23</v>
      </c>
      <c r="J34" s="260">
        <f t="shared" si="3"/>
        <v>4</v>
      </c>
      <c r="K34" s="260">
        <f t="shared" si="4"/>
        <v>0</v>
      </c>
      <c r="L34" s="249"/>
      <c r="M34" s="250"/>
      <c r="N34" s="169"/>
      <c r="O34" s="169"/>
      <c r="P34" s="169"/>
      <c r="R34" s="164"/>
      <c r="S34" s="164"/>
      <c r="T34" s="164"/>
      <c r="U34" s="164"/>
      <c r="V34" s="164"/>
      <c r="W34" s="164"/>
      <c r="X34" s="164"/>
      <c r="Y34" s="164"/>
      <c r="Z34" s="164"/>
      <c r="AA34" s="164"/>
      <c r="AB34" s="164"/>
      <c r="AC34" s="164"/>
      <c r="AD34" s="164"/>
      <c r="AE34" s="164"/>
      <c r="AF34" s="164"/>
      <c r="AG34" s="164"/>
      <c r="AH34" s="197" t="str">
        <f t="shared" si="10"/>
        <v>col_23</v>
      </c>
      <c r="AI34" s="196" t="str">
        <f t="shared" si="5"/>
        <v>create table db_custscience_interns.col_23_db_venus_sty_clr_hist_dim_distinct_values_table_stats (col_id int, distinct_values bigint) Row format delimited Fields terminated by '\t' Lines terminated by '\n'  Stored as textfile ;</v>
      </c>
      <c r="AJ34" t="s">
        <v>10052</v>
      </c>
      <c r="AM34" s="16" t="str">
        <f t="shared" si="11"/>
        <v>insert into table db_custscience_interns.col_23_db_venus_sty_clr_hist_dim_distinct_values_table_stats select '23' as col_id, count (distinct BTCH_KEY ) as distinct_values</v>
      </c>
      <c r="AN34" t="s">
        <v>10053</v>
      </c>
      <c r="AQ34" s="16" t="str">
        <f t="shared" si="6"/>
        <v>insert into table db_custscience_interns.SUMMARY_of_db_venus_sty_clr_hist_dim_distinct_values_table_stats select col_id, distinct_values from db_custscience_interns.col_23_db_venus_sty_clr_hist_dim_distinct_values_table_stats ;</v>
      </c>
      <c r="AR34" t="s">
        <v>10054</v>
      </c>
      <c r="AT34" s="212" t="s">
        <v>10055</v>
      </c>
      <c r="AU34" s="212">
        <v>30</v>
      </c>
      <c r="AV34" s="212">
        <v>3</v>
      </c>
      <c r="AX34" s="16" t="str">
        <f t="shared" si="7"/>
        <v>drop table db_custscience_interns.col_23_db_venus_sty_clr_hist_dim_distinct_values_table_stats;</v>
      </c>
      <c r="AY34" t="s">
        <v>10056</v>
      </c>
      <c r="BA34" s="16" t="str">
        <f t="shared" si="12"/>
        <v>create table db_custscience_interns.col_23_db_venus_sty_clr_hist_dim_null_value_count_table_stats (col_id int, null_value_count bigint) Row format delimited Fields terminated by '\t' Lines terminated by '\n'  Stored as textfile ;</v>
      </c>
      <c r="BB34" t="s">
        <v>10057</v>
      </c>
      <c r="BE34" s="16" t="str">
        <f t="shared" si="13"/>
        <v xml:space="preserve">insert into table db_custscience_interns.col_23_db_venus_sty_clr_hist_dim_null_value_count_table_stats select '23' as col_id, count (sty_clr_key) as null_value_count where BTCH_KEY  IS NULL </v>
      </c>
      <c r="BF34" t="s">
        <v>10058</v>
      </c>
      <c r="BI34" s="16" t="str">
        <f t="shared" si="14"/>
        <v>insert into table db_custscience_interns.SUMMARY_of_db_venus_sty_clr_hist_dim_null_value_count_table_stats select col_id, null_value_count from db_custscience_interns.col_23_db_venus_sty_clr_hist_dim_null_value_count_table_stats ;</v>
      </c>
      <c r="BJ34" t="s">
        <v>10059</v>
      </c>
      <c r="BL34" s="212" t="s">
        <v>6818</v>
      </c>
      <c r="BM34" s="212">
        <v>30</v>
      </c>
      <c r="BN34" s="212">
        <v>0</v>
      </c>
      <c r="BP34" s="16" t="str">
        <f t="shared" si="15"/>
        <v>drop table db_custscience_interns.col_23_db_venus_sty_clr_hist_dim_null_value_count_table_stats ;</v>
      </c>
      <c r="BQ34" t="s">
        <v>10060</v>
      </c>
    </row>
    <row r="35" spans="1:69">
      <c r="A35" t="s">
        <v>5899</v>
      </c>
      <c r="B35" s="16" t="str">
        <f t="shared" si="0"/>
        <v>btch_opr            string                                  </v>
      </c>
      <c r="C35" s="20">
        <f t="shared" si="8"/>
        <v>10</v>
      </c>
      <c r="D35" s="20">
        <f t="shared" si="9"/>
        <v>12</v>
      </c>
      <c r="E35" s="20"/>
      <c r="G35" s="16" t="str">
        <f t="shared" si="1"/>
        <v>BTCH_OPR </v>
      </c>
      <c r="H35" s="16" t="str">
        <f t="shared" si="2"/>
        <v>        string                                  </v>
      </c>
      <c r="I35" s="246">
        <v>24</v>
      </c>
      <c r="J35" s="260">
        <f t="shared" si="3"/>
        <v>2</v>
      </c>
      <c r="K35" s="260">
        <f t="shared" si="4"/>
        <v>0</v>
      </c>
      <c r="L35" s="227"/>
      <c r="M35" s="167"/>
      <c r="N35" s="169" t="s">
        <v>141</v>
      </c>
      <c r="O35" s="169" t="s">
        <v>112</v>
      </c>
      <c r="P35" s="169" t="s">
        <v>112</v>
      </c>
      <c r="R35" s="164"/>
      <c r="S35" s="164"/>
      <c r="T35" s="164"/>
      <c r="U35" s="164"/>
      <c r="V35" s="164"/>
      <c r="W35" s="164"/>
      <c r="X35" s="164"/>
      <c r="Y35" s="164"/>
      <c r="Z35" s="164"/>
      <c r="AA35" s="164"/>
      <c r="AB35" s="164"/>
      <c r="AC35" s="164"/>
      <c r="AD35" s="164"/>
      <c r="AE35" s="164"/>
      <c r="AF35" s="164"/>
      <c r="AG35" s="164"/>
      <c r="AH35" s="197" t="str">
        <f t="shared" si="10"/>
        <v>col_24</v>
      </c>
      <c r="AI35" s="196" t="str">
        <f t="shared" si="5"/>
        <v>create table db_custscience_interns.col_24_db_venus_sty_clr_hist_dim_distinct_values_table_stats (col_id int, distinct_values bigint) Row format delimited Fields terminated by '\t' Lines terminated by '\n'  Stored as textfile ;</v>
      </c>
      <c r="AJ35" t="s">
        <v>10061</v>
      </c>
      <c r="AM35" s="16" t="str">
        <f t="shared" si="11"/>
        <v>insert into table db_custscience_interns.col_24_db_venus_sty_clr_hist_dim_distinct_values_table_stats select '24' as col_id, count (distinct BTCH_OPR ) as distinct_values</v>
      </c>
      <c r="AN35" t="s">
        <v>10062</v>
      </c>
      <c r="AQ35" s="16" t="str">
        <f t="shared" si="6"/>
        <v>insert into table db_custscience_interns.SUMMARY_of_db_venus_sty_clr_hist_dim_distinct_values_table_stats select col_id, distinct_values from db_custscience_interns.col_24_db_venus_sty_clr_hist_dim_distinct_values_table_stats ;</v>
      </c>
      <c r="AR35" t="s">
        <v>10063</v>
      </c>
      <c r="AT35" s="212" t="s">
        <v>10064</v>
      </c>
      <c r="AU35" s="212">
        <v>4</v>
      </c>
      <c r="AV35" s="212">
        <v>66687</v>
      </c>
      <c r="AX35" s="16" t="str">
        <f t="shared" si="7"/>
        <v>drop table db_custscience_interns.col_24_db_venus_sty_clr_hist_dim_distinct_values_table_stats;</v>
      </c>
      <c r="AY35" t="s">
        <v>10065</v>
      </c>
      <c r="BA35" s="16" t="str">
        <f t="shared" si="12"/>
        <v>create table db_custscience_interns.col_24_db_venus_sty_clr_hist_dim_null_value_count_table_stats (col_id int, null_value_count bigint) Row format delimited Fields terminated by '\t' Lines terminated by '\n'  Stored as textfile ;</v>
      </c>
      <c r="BB35" t="s">
        <v>10066</v>
      </c>
      <c r="BE35" s="16" t="str">
        <f t="shared" si="13"/>
        <v xml:space="preserve">insert into table db_custscience_interns.col_24_db_venus_sty_clr_hist_dim_null_value_count_table_stats select '24' as col_id, count (sty_clr_key) as null_value_count where BTCH_OPR  IS NULL </v>
      </c>
      <c r="BF35" t="s">
        <v>10067</v>
      </c>
      <c r="BI35" s="16" t="str">
        <f t="shared" si="14"/>
        <v>insert into table db_custscience_interns.SUMMARY_of_db_venus_sty_clr_hist_dim_null_value_count_table_stats select col_id, null_value_count from db_custscience_interns.col_24_db_venus_sty_clr_hist_dim_null_value_count_table_stats ;</v>
      </c>
      <c r="BJ35" t="s">
        <v>10068</v>
      </c>
      <c r="BL35" s="212" t="s">
        <v>5403</v>
      </c>
      <c r="BM35" s="212">
        <v>4</v>
      </c>
      <c r="BN35" s="212">
        <v>0</v>
      </c>
      <c r="BP35" s="16" t="str">
        <f t="shared" si="15"/>
        <v>drop table db_custscience_interns.col_24_db_venus_sty_clr_hist_dim_null_value_count_table_stats ;</v>
      </c>
      <c r="BQ35" t="s">
        <v>10069</v>
      </c>
    </row>
    <row r="36" spans="1:69">
      <c r="A36" t="s">
        <v>5902</v>
      </c>
      <c r="B36" s="16" t="str">
        <f t="shared" si="0"/>
        <v>lst_upd_or_crt_dttm string                                  </v>
      </c>
      <c r="C36" s="20">
        <f t="shared" si="8"/>
        <v>20</v>
      </c>
      <c r="D36" s="20">
        <f t="shared" si="9"/>
        <v>27</v>
      </c>
      <c r="E36" s="20"/>
      <c r="G36" s="16" t="str">
        <f t="shared" si="1"/>
        <v>LST_UPD_OR_CRT_DTTM</v>
      </c>
      <c r="H36" s="16" t="str">
        <f t="shared" si="2"/>
        <v>string                                  </v>
      </c>
      <c r="I36" s="246">
        <v>25</v>
      </c>
      <c r="J36" s="260">
        <f t="shared" si="3"/>
        <v>13</v>
      </c>
      <c r="K36" s="260">
        <f t="shared" si="4"/>
        <v>0</v>
      </c>
      <c r="L36" s="228"/>
      <c r="M36" s="168"/>
      <c r="N36" s="169" t="s">
        <v>3414</v>
      </c>
      <c r="O36" s="169" t="s">
        <v>3414</v>
      </c>
      <c r="P36" s="169" t="s">
        <v>3414</v>
      </c>
      <c r="R36" s="164"/>
      <c r="S36" s="164"/>
      <c r="T36" s="164"/>
      <c r="U36" s="164"/>
      <c r="V36" s="164"/>
      <c r="W36" s="164"/>
      <c r="X36" s="164"/>
      <c r="Y36" s="164"/>
      <c r="Z36" s="164"/>
      <c r="AA36" s="164"/>
      <c r="AB36" s="164"/>
      <c r="AC36" s="164"/>
      <c r="AD36" s="164"/>
      <c r="AE36" s="164"/>
      <c r="AF36" s="164"/>
      <c r="AG36" s="164"/>
      <c r="AH36" s="197" t="str">
        <f t="shared" si="10"/>
        <v>col_25</v>
      </c>
      <c r="AI36" s="196" t="str">
        <f t="shared" si="5"/>
        <v>create table db_custscience_interns.col_25_db_venus_sty_clr_hist_dim_distinct_values_table_stats (col_id int, distinct_values bigint) Row format delimited Fields terminated by '\t' Lines terminated by '\n'  Stored as textfile ;</v>
      </c>
      <c r="AJ36" t="s">
        <v>10070</v>
      </c>
      <c r="AM36" s="16" t="str">
        <f t="shared" si="11"/>
        <v>insert into table db_custscience_interns.col_25_db_venus_sty_clr_hist_dim_distinct_values_table_stats select '25' as col_id, count (distinct LST_UPD_OR_CRT_DTTM) as distinct_values</v>
      </c>
      <c r="AN36" t="s">
        <v>10071</v>
      </c>
      <c r="AQ36" s="16" t="str">
        <f t="shared" si="6"/>
        <v>insert into table db_custscience_interns.SUMMARY_of_db_venus_sty_clr_hist_dim_distinct_values_table_stats select col_id, distinct_values from db_custscience_interns.col_25_db_venus_sty_clr_hist_dim_distinct_values_table_stats ;</v>
      </c>
      <c r="AR36" t="s">
        <v>10072</v>
      </c>
      <c r="AT36" s="212" t="s">
        <v>10073</v>
      </c>
      <c r="AU36" s="212">
        <v>31</v>
      </c>
      <c r="AV36" s="212">
        <v>2</v>
      </c>
      <c r="AX36" s="16" t="str">
        <f t="shared" si="7"/>
        <v>drop table db_custscience_interns.col_25_db_venus_sty_clr_hist_dim_distinct_values_table_stats;</v>
      </c>
      <c r="AY36" t="s">
        <v>10074</v>
      </c>
      <c r="BA36" s="16" t="str">
        <f t="shared" si="12"/>
        <v>create table db_custscience_interns.col_25_db_venus_sty_clr_hist_dim_null_value_count_table_stats (col_id int, null_value_count bigint) Row format delimited Fields terminated by '\t' Lines terminated by '\n'  Stored as textfile ;</v>
      </c>
      <c r="BB36" t="s">
        <v>10075</v>
      </c>
      <c r="BE36" s="16" t="str">
        <f t="shared" si="13"/>
        <v xml:space="preserve">insert into table db_custscience_interns.col_25_db_venus_sty_clr_hist_dim_null_value_count_table_stats select '25' as col_id, count (sty_clr_key) as null_value_count where LST_UPD_OR_CRT_DTTM IS NULL </v>
      </c>
      <c r="BF36" t="s">
        <v>10076</v>
      </c>
      <c r="BI36" s="16" t="str">
        <f t="shared" si="14"/>
        <v>insert into table db_custscience_interns.SUMMARY_of_db_venus_sty_clr_hist_dim_null_value_count_table_stats select col_id, null_value_count from db_custscience_interns.col_25_db_venus_sty_clr_hist_dim_null_value_count_table_stats ;</v>
      </c>
      <c r="BJ36" t="s">
        <v>10077</v>
      </c>
      <c r="BL36" s="212" t="s">
        <v>5909</v>
      </c>
      <c r="BM36" s="212">
        <v>31</v>
      </c>
      <c r="BN36" s="212">
        <v>0</v>
      </c>
      <c r="BP36" s="16" t="str">
        <f t="shared" si="15"/>
        <v>drop table db_custscience_interns.col_25_db_venus_sty_clr_hist_dim_null_value_count_table_stats ;</v>
      </c>
      <c r="BQ36" t="s">
        <v>10078</v>
      </c>
    </row>
    <row r="37" spans="1:69">
      <c r="A37" t="s">
        <v>9477</v>
      </c>
      <c r="B37" s="16" t="str">
        <f t="shared" si="0"/>
        <v>opr_glbl_sty_id     string                                  </v>
      </c>
      <c r="C37" s="20">
        <f t="shared" si="8"/>
        <v>16</v>
      </c>
      <c r="D37" s="20">
        <f t="shared" si="9"/>
        <v>18</v>
      </c>
      <c r="E37" s="20"/>
      <c r="G37" s="16" t="str">
        <f t="shared" si="1"/>
        <v>OPR_GLBL_STY_ID</v>
      </c>
      <c r="H37" s="16" t="str">
        <f t="shared" si="2"/>
        <v>  string                                  </v>
      </c>
      <c r="I37" s="246">
        <v>26</v>
      </c>
      <c r="J37" s="260">
        <f t="shared" si="3"/>
        <v>377762</v>
      </c>
      <c r="K37" s="260">
        <f t="shared" si="4"/>
        <v>6676</v>
      </c>
      <c r="N37" s="169" t="s">
        <v>2555</v>
      </c>
      <c r="O37" s="169" t="s">
        <v>114</v>
      </c>
      <c r="P37" s="169" t="s">
        <v>114</v>
      </c>
      <c r="R37" s="164"/>
      <c r="S37" s="164"/>
      <c r="T37" s="164"/>
      <c r="U37" s="164"/>
      <c r="V37" s="164"/>
      <c r="W37" s="164"/>
      <c r="X37" s="164"/>
      <c r="Y37" s="164"/>
      <c r="Z37" s="164"/>
      <c r="AA37" s="164"/>
      <c r="AB37" s="164"/>
      <c r="AC37" s="164"/>
      <c r="AD37" s="164"/>
      <c r="AE37" s="164"/>
      <c r="AF37" s="164"/>
      <c r="AG37" s="164"/>
      <c r="AH37" s="197" t="str">
        <f t="shared" si="10"/>
        <v>col_26</v>
      </c>
      <c r="AI37" s="196" t="str">
        <f t="shared" si="5"/>
        <v>create table db_custscience_interns.col_26_db_venus_sty_clr_hist_dim_distinct_values_table_stats (col_id int, distinct_values bigint) Row format delimited Fields terminated by '\t' Lines terminated by '\n'  Stored as textfile ;</v>
      </c>
      <c r="AJ37" t="s">
        <v>10079</v>
      </c>
      <c r="AM37" s="16" t="str">
        <f t="shared" si="11"/>
        <v>insert into table db_custscience_interns.col_26_db_venus_sty_clr_hist_dim_distinct_values_table_stats select '26' as col_id, count (distinct OPR_GLBL_STY_ID) as distinct_values</v>
      </c>
      <c r="AN37" t="s">
        <v>10080</v>
      </c>
      <c r="AQ37" s="16" t="str">
        <f t="shared" si="6"/>
        <v>insert into table db_custscience_interns.SUMMARY_of_db_venus_sty_clr_hist_dim_distinct_values_table_stats select col_id, distinct_values from db_custscience_interns.col_26_db_venus_sty_clr_hist_dim_distinct_values_table_stats ;</v>
      </c>
      <c r="AR37" t="s">
        <v>10081</v>
      </c>
      <c r="AT37" s="212" t="s">
        <v>10082</v>
      </c>
      <c r="AU37" s="212">
        <v>32</v>
      </c>
      <c r="AV37" s="212">
        <v>5</v>
      </c>
      <c r="AX37" s="16" t="str">
        <f t="shared" si="7"/>
        <v>drop table db_custscience_interns.col_26_db_venus_sty_clr_hist_dim_distinct_values_table_stats;</v>
      </c>
      <c r="AY37" t="s">
        <v>10083</v>
      </c>
      <c r="BA37" s="16" t="str">
        <f t="shared" si="12"/>
        <v>create table db_custscience_interns.col_26_db_venus_sty_clr_hist_dim_null_value_count_table_stats (col_id int, null_value_count bigint) Row format delimited Fields terminated by '\t' Lines terminated by '\n'  Stored as textfile ;</v>
      </c>
      <c r="BB37" t="s">
        <v>10084</v>
      </c>
      <c r="BE37" s="16" t="str">
        <f t="shared" si="13"/>
        <v xml:space="preserve">insert into table db_custscience_interns.col_26_db_venus_sty_clr_hist_dim_null_value_count_table_stats select '26' as col_id, count (sty_clr_key) as null_value_count where OPR_GLBL_STY_ID IS NULL </v>
      </c>
      <c r="BF37" t="s">
        <v>10085</v>
      </c>
      <c r="BI37" s="16" t="str">
        <f t="shared" si="14"/>
        <v>insert into table db_custscience_interns.SUMMARY_of_db_venus_sty_clr_hist_dim_null_value_count_table_stats select col_id, null_value_count from db_custscience_interns.col_26_db_venus_sty_clr_hist_dim_null_value_count_table_stats ;</v>
      </c>
      <c r="BJ37" t="s">
        <v>10086</v>
      </c>
      <c r="BL37" s="212" t="s">
        <v>10087</v>
      </c>
      <c r="BM37" s="212">
        <v>32</v>
      </c>
      <c r="BN37" s="212">
        <v>1122721</v>
      </c>
      <c r="BP37" s="16" t="str">
        <f t="shared" si="15"/>
        <v>drop table db_custscience_interns.col_26_db_venus_sty_clr_hist_dim_null_value_count_table_stats ;</v>
      </c>
      <c r="BQ37" t="s">
        <v>10088</v>
      </c>
    </row>
    <row r="38" spans="1:69">
      <c r="A38" t="s">
        <v>9488</v>
      </c>
      <c r="B38" s="16" t="str">
        <f t="shared" si="0"/>
        <v>glbl_sty_ver_nbr    int                                     </v>
      </c>
      <c r="C38" s="20">
        <f t="shared" si="8"/>
        <v>18</v>
      </c>
      <c r="D38" s="20">
        <f t="shared" si="9"/>
        <v>20</v>
      </c>
      <c r="E38" s="20"/>
      <c r="G38" s="16" t="str">
        <f t="shared" si="1"/>
        <v>GLBL_STY_VER_NBR </v>
      </c>
      <c r="H38" s="16" t="str">
        <f t="shared" si="2"/>
        <v>int                                     </v>
      </c>
      <c r="I38" s="246">
        <v>27</v>
      </c>
      <c r="J38" s="260">
        <f t="shared" si="3"/>
        <v>3</v>
      </c>
      <c r="K38" s="260">
        <f t="shared" si="4"/>
        <v>0</v>
      </c>
      <c r="N38" s="169" t="s">
        <v>112</v>
      </c>
      <c r="O38" s="169" t="s">
        <v>112</v>
      </c>
      <c r="P38" s="169" t="s">
        <v>112</v>
      </c>
      <c r="R38" s="164"/>
      <c r="S38" s="164"/>
      <c r="T38" s="164"/>
      <c r="U38" s="164"/>
      <c r="V38" s="164"/>
      <c r="W38" s="164"/>
      <c r="X38" s="164"/>
      <c r="Y38" s="164"/>
      <c r="Z38" s="164"/>
      <c r="AA38" s="164"/>
      <c r="AB38" s="164"/>
      <c r="AC38" s="164"/>
      <c r="AD38" s="164"/>
      <c r="AE38" s="164"/>
      <c r="AF38" s="164"/>
      <c r="AG38" s="164"/>
      <c r="AH38" s="197" t="str">
        <f t="shared" si="10"/>
        <v>col_27</v>
      </c>
      <c r="AI38" s="196" t="str">
        <f t="shared" si="5"/>
        <v>create table db_custscience_interns.col_27_db_venus_sty_clr_hist_dim_distinct_values_table_stats (col_id int, distinct_values bigint) Row format delimited Fields terminated by '\t' Lines terminated by '\n'  Stored as textfile ;</v>
      </c>
      <c r="AJ38" t="s">
        <v>10089</v>
      </c>
      <c r="AM38" s="16" t="str">
        <f t="shared" si="11"/>
        <v>insert into table db_custscience_interns.col_27_db_venus_sty_clr_hist_dim_distinct_values_table_stats select '27' as col_id, count (distinct GLBL_STY_VER_NBR ) as distinct_values</v>
      </c>
      <c r="AN38" t="s">
        <v>10090</v>
      </c>
      <c r="AQ38" s="16" t="str">
        <f t="shared" si="6"/>
        <v>insert into table db_custscience_interns.SUMMARY_of_db_venus_sty_clr_hist_dim_distinct_values_table_stats select col_id, distinct_values from db_custscience_interns.col_27_db_venus_sty_clr_hist_dim_distinct_values_table_stats ;</v>
      </c>
      <c r="AR38" t="s">
        <v>10091</v>
      </c>
      <c r="AT38" s="212" t="s">
        <v>10092</v>
      </c>
      <c r="AU38" s="212">
        <v>33</v>
      </c>
      <c r="AV38" s="212">
        <v>2</v>
      </c>
      <c r="AX38" s="16" t="str">
        <f t="shared" si="7"/>
        <v>drop table db_custscience_interns.col_27_db_venus_sty_clr_hist_dim_distinct_values_table_stats;</v>
      </c>
      <c r="AY38" t="s">
        <v>10093</v>
      </c>
      <c r="BA38" s="16" t="str">
        <f t="shared" si="12"/>
        <v>create table db_custscience_interns.col_27_db_venus_sty_clr_hist_dim_null_value_count_table_stats (col_id int, null_value_count bigint) Row format delimited Fields terminated by '\t' Lines terminated by '\n'  Stored as textfile ;</v>
      </c>
      <c r="BB38" t="s">
        <v>10094</v>
      </c>
      <c r="BE38" s="16" t="str">
        <f t="shared" si="13"/>
        <v xml:space="preserve">insert into table db_custscience_interns.col_27_db_venus_sty_clr_hist_dim_null_value_count_table_stats select '27' as col_id, count (sty_clr_key) as null_value_count where GLBL_STY_VER_NBR  IS NULL </v>
      </c>
      <c r="BF38" t="s">
        <v>10095</v>
      </c>
      <c r="BI38" s="16" t="str">
        <f t="shared" si="14"/>
        <v>insert into table db_custscience_interns.SUMMARY_of_db_venus_sty_clr_hist_dim_null_value_count_table_stats select col_id, null_value_count from db_custscience_interns.col_27_db_venus_sty_clr_hist_dim_null_value_count_table_stats ;</v>
      </c>
      <c r="BJ38" t="s">
        <v>10096</v>
      </c>
      <c r="BL38" s="212" t="s">
        <v>5914</v>
      </c>
      <c r="BM38" s="212">
        <v>33</v>
      </c>
      <c r="BN38" s="212">
        <v>0</v>
      </c>
      <c r="BP38" s="16" t="str">
        <f t="shared" si="15"/>
        <v>drop table db_custscience_interns.col_27_db_venus_sty_clr_hist_dim_null_value_count_table_stats ;</v>
      </c>
      <c r="BQ38" t="s">
        <v>10097</v>
      </c>
    </row>
    <row r="39" spans="1:69">
      <c r="A39" t="s">
        <v>9499</v>
      </c>
      <c r="B39" s="16" t="str">
        <f t="shared" si="0"/>
        <v>brd_sty_eff_strt_dt string                                  </v>
      </c>
      <c r="C39" s="20">
        <f t="shared" si="8"/>
        <v>20</v>
      </c>
      <c r="D39" s="20">
        <f t="shared" si="9"/>
        <v>27</v>
      </c>
      <c r="E39" s="20"/>
      <c r="G39" s="16" t="str">
        <f t="shared" si="1"/>
        <v>BRD_STY_EFF_STRT_DT</v>
      </c>
      <c r="H39" s="16" t="str">
        <f t="shared" si="2"/>
        <v>string                                  </v>
      </c>
      <c r="I39" s="246">
        <v>28</v>
      </c>
      <c r="J39" s="260">
        <f t="shared" si="3"/>
        <v>6</v>
      </c>
      <c r="K39" s="260">
        <f t="shared" si="4"/>
        <v>0</v>
      </c>
      <c r="N39" s="169" t="s">
        <v>112</v>
      </c>
      <c r="O39" s="169" t="s">
        <v>112</v>
      </c>
      <c r="P39" s="169" t="s">
        <v>112</v>
      </c>
      <c r="R39" s="164"/>
      <c r="S39" s="164"/>
      <c r="T39" s="164"/>
      <c r="U39" s="164"/>
      <c r="V39" s="164"/>
      <c r="W39" s="164"/>
      <c r="X39" s="164"/>
      <c r="Y39" s="164"/>
      <c r="Z39" s="164"/>
      <c r="AA39" s="164"/>
      <c r="AB39" s="164"/>
      <c r="AC39" s="164"/>
      <c r="AD39" s="164"/>
      <c r="AE39" s="164"/>
      <c r="AF39" s="164"/>
      <c r="AG39" s="164"/>
      <c r="AH39" s="197" t="str">
        <f t="shared" si="10"/>
        <v>col_28</v>
      </c>
      <c r="AI39" s="196" t="str">
        <f t="shared" si="5"/>
        <v>create table db_custscience_interns.col_28_db_venus_sty_clr_hist_dim_distinct_values_table_stats (col_id int, distinct_values bigint) Row format delimited Fields terminated by '\t' Lines terminated by '\n'  Stored as textfile ;</v>
      </c>
      <c r="AJ39" t="s">
        <v>10098</v>
      </c>
      <c r="AM39" s="16" t="str">
        <f t="shared" si="11"/>
        <v>insert into table db_custscience_interns.col_28_db_venus_sty_clr_hist_dim_distinct_values_table_stats select '28' as col_id, count (distinct BRD_STY_EFF_STRT_DT) as distinct_values</v>
      </c>
      <c r="AN39" t="s">
        <v>10099</v>
      </c>
      <c r="AQ39" s="16" t="str">
        <f t="shared" si="6"/>
        <v>insert into table db_custscience_interns.SUMMARY_of_db_venus_sty_clr_hist_dim_distinct_values_table_stats select col_id, distinct_values from db_custscience_interns.col_28_db_venus_sty_clr_hist_dim_distinct_values_table_stats ;</v>
      </c>
      <c r="AR39" t="s">
        <v>10100</v>
      </c>
      <c r="AT39" s="212" t="s">
        <v>10101</v>
      </c>
      <c r="AU39" s="212">
        <v>34</v>
      </c>
      <c r="AV39" s="212">
        <v>355849</v>
      </c>
      <c r="AX39" s="16" t="str">
        <f t="shared" si="7"/>
        <v>drop table db_custscience_interns.col_28_db_venus_sty_clr_hist_dim_distinct_values_table_stats;</v>
      </c>
      <c r="AY39" t="s">
        <v>10102</v>
      </c>
      <c r="BA39" s="16" t="str">
        <f t="shared" si="12"/>
        <v>create table db_custscience_interns.col_28_db_venus_sty_clr_hist_dim_null_value_count_table_stats (col_id int, null_value_count bigint) Row format delimited Fields terminated by '\t' Lines terminated by '\n'  Stored as textfile ;</v>
      </c>
      <c r="BB39" t="s">
        <v>10103</v>
      </c>
      <c r="BE39" s="16" t="str">
        <f t="shared" si="13"/>
        <v xml:space="preserve">insert into table db_custscience_interns.col_28_db_venus_sty_clr_hist_dim_null_value_count_table_stats select '28' as col_id, count (sty_clr_key) as null_value_count where BRD_STY_EFF_STRT_DT IS NULL </v>
      </c>
      <c r="BF39" t="s">
        <v>10104</v>
      </c>
      <c r="BI39" s="16" t="str">
        <f t="shared" si="14"/>
        <v>insert into table db_custscience_interns.SUMMARY_of_db_venus_sty_clr_hist_dim_null_value_count_table_stats select col_id, null_value_count from db_custscience_interns.col_28_db_venus_sty_clr_hist_dim_null_value_count_table_stats ;</v>
      </c>
      <c r="BJ39" t="s">
        <v>10105</v>
      </c>
      <c r="BL39" s="212" t="s">
        <v>5917</v>
      </c>
      <c r="BM39" s="212">
        <v>34</v>
      </c>
      <c r="BN39" s="212">
        <v>0</v>
      </c>
      <c r="BP39" s="16" t="str">
        <f t="shared" si="15"/>
        <v>drop table db_custscience_interns.col_28_db_venus_sty_clr_hist_dim_null_value_count_table_stats ;</v>
      </c>
      <c r="BQ39" t="s">
        <v>10106</v>
      </c>
    </row>
    <row r="40" spans="1:69">
      <c r="A40" t="s">
        <v>10107</v>
      </c>
      <c r="B40" s="16" t="str">
        <f t="shared" si="0"/>
        <v>brd_sty_eff_end_dt  string                                  </v>
      </c>
      <c r="C40" s="20">
        <f t="shared" si="8"/>
        <v>20</v>
      </c>
      <c r="D40" s="20">
        <f t="shared" si="9"/>
        <v>27</v>
      </c>
      <c r="E40" s="20"/>
      <c r="G40" s="16" t="str">
        <f t="shared" si="1"/>
        <v>BRD_STY_EFF_END_DT </v>
      </c>
      <c r="H40" s="16" t="str">
        <f t="shared" si="2"/>
        <v>string                                  </v>
      </c>
      <c r="I40" s="246">
        <v>29</v>
      </c>
      <c r="J40" s="260">
        <f t="shared" si="3"/>
        <v>2</v>
      </c>
      <c r="K40" s="260">
        <f t="shared" si="4"/>
        <v>6676</v>
      </c>
      <c r="N40" s="169" t="s">
        <v>120</v>
      </c>
      <c r="O40" s="169" t="s">
        <v>120</v>
      </c>
      <c r="P40" s="169" t="s">
        <v>120</v>
      </c>
      <c r="R40" s="164"/>
      <c r="S40" s="164"/>
      <c r="T40" s="164"/>
      <c r="U40" s="164"/>
      <c r="V40" s="164"/>
      <c r="W40" s="164"/>
      <c r="X40" s="164"/>
      <c r="Y40" s="164"/>
      <c r="Z40" s="164"/>
      <c r="AA40" s="164"/>
      <c r="AB40" s="164"/>
      <c r="AC40" s="164"/>
      <c r="AD40" s="164"/>
      <c r="AE40" s="164"/>
      <c r="AF40" s="164"/>
      <c r="AG40" s="164"/>
      <c r="AH40" s="197" t="str">
        <f t="shared" si="10"/>
        <v>col_29</v>
      </c>
      <c r="AI40" s="196" t="str">
        <f t="shared" si="5"/>
        <v>create table db_custscience_interns.col_29_db_venus_sty_clr_hist_dim_distinct_values_table_stats (col_id int, distinct_values bigint) Row format delimited Fields terminated by '\t' Lines terminated by '\n'  Stored as textfile ;</v>
      </c>
      <c r="AJ40" t="s">
        <v>10108</v>
      </c>
      <c r="AM40" s="16" t="str">
        <f t="shared" si="11"/>
        <v>insert into table db_custscience_interns.col_29_db_venus_sty_clr_hist_dim_distinct_values_table_stats select '29' as col_id, count (distinct BRD_STY_EFF_END_DT ) as distinct_values</v>
      </c>
      <c r="AN40" t="s">
        <v>10109</v>
      </c>
      <c r="AQ40" s="16" t="str">
        <f t="shared" si="6"/>
        <v>insert into table db_custscience_interns.SUMMARY_of_db_venus_sty_clr_hist_dim_distinct_values_table_stats select col_id, distinct_values from db_custscience_interns.col_29_db_venus_sty_clr_hist_dim_distinct_values_table_stats ;</v>
      </c>
      <c r="AR40" t="s">
        <v>10110</v>
      </c>
      <c r="AT40" s="212" t="s">
        <v>10111</v>
      </c>
      <c r="AU40" s="212">
        <v>35</v>
      </c>
      <c r="AV40" s="212">
        <v>26</v>
      </c>
      <c r="AX40" s="16" t="str">
        <f t="shared" si="7"/>
        <v>drop table db_custscience_interns.col_29_db_venus_sty_clr_hist_dim_distinct_values_table_stats;</v>
      </c>
      <c r="AY40" t="s">
        <v>10112</v>
      </c>
      <c r="BA40" s="16" t="str">
        <f t="shared" si="12"/>
        <v>create table db_custscience_interns.col_29_db_venus_sty_clr_hist_dim_null_value_count_table_stats (col_id int, null_value_count bigint) Row format delimited Fields terminated by '\t' Lines terminated by '\n'  Stored as textfile ;</v>
      </c>
      <c r="BB40" t="s">
        <v>10113</v>
      </c>
      <c r="BE40" s="16" t="str">
        <f t="shared" si="13"/>
        <v xml:space="preserve">insert into table db_custscience_interns.col_29_db_venus_sty_clr_hist_dim_null_value_count_table_stats select '29' as col_id, count (sty_clr_key) as null_value_count where BRD_STY_EFF_END_DT  IS NULL </v>
      </c>
      <c r="BF40" t="s">
        <v>10114</v>
      </c>
      <c r="BI40" s="16" t="str">
        <f t="shared" si="14"/>
        <v>insert into table db_custscience_interns.SUMMARY_of_db_venus_sty_clr_hist_dim_null_value_count_table_stats select col_id, null_value_count from db_custscience_interns.col_29_db_venus_sty_clr_hist_dim_null_value_count_table_stats ;</v>
      </c>
      <c r="BJ40" t="s">
        <v>10115</v>
      </c>
      <c r="BL40" s="212" t="s">
        <v>6879</v>
      </c>
      <c r="BM40" s="212">
        <v>35</v>
      </c>
      <c r="BN40" s="212">
        <v>0</v>
      </c>
      <c r="BP40" s="16" t="str">
        <f t="shared" si="15"/>
        <v>drop table db_custscience_interns.col_29_db_venus_sty_clr_hist_dim_null_value_count_table_stats ;</v>
      </c>
      <c r="BQ40" t="s">
        <v>10116</v>
      </c>
    </row>
    <row r="41" spans="1:69">
      <c r="A41" t="s">
        <v>9521</v>
      </c>
      <c r="B41" s="16" t="str">
        <f t="shared" si="0"/>
        <v>brd_sty_ver_nbr     int                                     </v>
      </c>
      <c r="C41" s="20">
        <f t="shared" si="8"/>
        <v>16</v>
      </c>
      <c r="D41" s="20">
        <f t="shared" si="9"/>
        <v>18</v>
      </c>
      <c r="E41" s="20"/>
      <c r="G41" s="16" t="str">
        <f t="shared" si="1"/>
        <v>BRD_STY_VER_NBR</v>
      </c>
      <c r="H41" s="16" t="str">
        <f t="shared" si="2"/>
        <v>  int                                     </v>
      </c>
      <c r="I41" s="246">
        <v>30</v>
      </c>
      <c r="J41" s="260">
        <f t="shared" si="3"/>
        <v>3</v>
      </c>
      <c r="K41" s="260">
        <f t="shared" si="4"/>
        <v>0</v>
      </c>
      <c r="N41" s="169" t="s">
        <v>3415</v>
      </c>
      <c r="O41" s="169" t="s">
        <v>3416</v>
      </c>
      <c r="P41" s="169" t="s">
        <v>3417</v>
      </c>
      <c r="R41" s="164"/>
      <c r="S41" s="164"/>
      <c r="T41" s="164"/>
      <c r="U41" s="164"/>
      <c r="V41" s="164"/>
      <c r="W41" s="164"/>
      <c r="X41" s="164"/>
      <c r="Y41" s="164"/>
      <c r="Z41" s="164"/>
      <c r="AA41" s="164"/>
      <c r="AB41" s="164"/>
      <c r="AC41" s="164"/>
      <c r="AD41" s="164"/>
      <c r="AE41" s="164"/>
      <c r="AF41" s="164"/>
      <c r="AG41" s="164"/>
      <c r="AH41" s="197" t="str">
        <f t="shared" si="10"/>
        <v>col_30</v>
      </c>
      <c r="AI41" s="196" t="str">
        <f t="shared" si="5"/>
        <v>create table db_custscience_interns.col_30_db_venus_sty_clr_hist_dim_distinct_values_table_stats (col_id int, distinct_values bigint) Row format delimited Fields terminated by '\t' Lines terminated by '\n'  Stored as textfile ;</v>
      </c>
      <c r="AJ41" t="s">
        <v>10117</v>
      </c>
      <c r="AM41" s="16" t="str">
        <f t="shared" si="11"/>
        <v>insert into table db_custscience_interns.col_30_db_venus_sty_clr_hist_dim_distinct_values_table_stats select '30' as col_id, count (distinct BRD_STY_VER_NBR) as distinct_values</v>
      </c>
      <c r="AN41" t="s">
        <v>10118</v>
      </c>
      <c r="AQ41" s="16" t="str">
        <f t="shared" si="6"/>
        <v>insert into table db_custscience_interns.SUMMARY_of_db_venus_sty_clr_hist_dim_distinct_values_table_stats select col_id, distinct_values from db_custscience_interns.col_30_db_venus_sty_clr_hist_dim_distinct_values_table_stats ;</v>
      </c>
      <c r="AR41" t="s">
        <v>10119</v>
      </c>
      <c r="AT41" s="212" t="s">
        <v>10120</v>
      </c>
      <c r="AU41" s="212">
        <v>36</v>
      </c>
      <c r="AV41" s="212">
        <v>26</v>
      </c>
      <c r="AX41" s="16" t="str">
        <f t="shared" si="7"/>
        <v>drop table db_custscience_interns.col_30_db_venus_sty_clr_hist_dim_distinct_values_table_stats;</v>
      </c>
      <c r="AY41" t="s">
        <v>10121</v>
      </c>
      <c r="BA41" s="16" t="str">
        <f t="shared" si="12"/>
        <v>create table db_custscience_interns.col_30_db_venus_sty_clr_hist_dim_null_value_count_table_stats (col_id int, null_value_count bigint) Row format delimited Fields terminated by '\t' Lines terminated by '\n'  Stored as textfile ;</v>
      </c>
      <c r="BB41" t="s">
        <v>10122</v>
      </c>
      <c r="BE41" s="16" t="str">
        <f t="shared" si="13"/>
        <v xml:space="preserve">insert into table db_custscience_interns.col_30_db_venus_sty_clr_hist_dim_null_value_count_table_stats select '30' as col_id, count (sty_clr_key) as null_value_count where BRD_STY_VER_NBR IS NULL </v>
      </c>
      <c r="BF41" t="s">
        <v>10123</v>
      </c>
      <c r="BI41" s="16" t="str">
        <f t="shared" si="14"/>
        <v>insert into table db_custscience_interns.SUMMARY_of_db_venus_sty_clr_hist_dim_null_value_count_table_stats select col_id, null_value_count from db_custscience_interns.col_30_db_venus_sty_clr_hist_dim_null_value_count_table_stats ;</v>
      </c>
      <c r="BJ41" t="s">
        <v>10124</v>
      </c>
      <c r="BL41" s="212" t="s">
        <v>6890</v>
      </c>
      <c r="BM41" s="212">
        <v>36</v>
      </c>
      <c r="BN41" s="212">
        <v>0</v>
      </c>
      <c r="BP41" s="16" t="str">
        <f t="shared" si="15"/>
        <v>drop table db_custscience_interns.col_30_db_venus_sty_clr_hist_dim_null_value_count_table_stats ;</v>
      </c>
      <c r="BQ41" t="s">
        <v>10125</v>
      </c>
    </row>
    <row r="42" spans="1:69">
      <c r="A42" t="s">
        <v>9532</v>
      </c>
      <c r="B42" s="16" t="str">
        <f t="shared" si="0"/>
        <v>brd_sty_cur_rec_ind string                                  </v>
      </c>
      <c r="C42" s="20">
        <f t="shared" si="8"/>
        <v>20</v>
      </c>
      <c r="D42" s="20">
        <f t="shared" si="9"/>
        <v>27</v>
      </c>
      <c r="E42" s="20"/>
      <c r="G42" s="16" t="str">
        <f t="shared" si="1"/>
        <v>BRD_STY_CUR_REC_IND</v>
      </c>
      <c r="H42" s="16" t="str">
        <f t="shared" si="2"/>
        <v>string                                  </v>
      </c>
      <c r="I42" s="246">
        <v>31</v>
      </c>
      <c r="J42" s="260">
        <f t="shared" si="3"/>
        <v>2</v>
      </c>
      <c r="K42" s="260">
        <f t="shared" si="4"/>
        <v>0</v>
      </c>
      <c r="N42" s="169" t="s">
        <v>3418</v>
      </c>
      <c r="O42" s="169" t="s">
        <v>3410</v>
      </c>
      <c r="P42" s="169" t="s">
        <v>3419</v>
      </c>
      <c r="R42" s="164"/>
      <c r="S42" s="164"/>
      <c r="T42" s="164"/>
      <c r="U42" s="164"/>
      <c r="V42" s="164"/>
      <c r="W42" s="164"/>
      <c r="X42" s="164"/>
      <c r="Y42" s="164"/>
      <c r="Z42" s="164"/>
      <c r="AA42" s="164"/>
      <c r="AB42" s="164"/>
      <c r="AC42" s="164"/>
      <c r="AD42" s="164"/>
      <c r="AE42" s="164"/>
      <c r="AF42" s="164"/>
      <c r="AG42" s="164"/>
      <c r="AH42" s="197" t="str">
        <f t="shared" si="10"/>
        <v>col_31</v>
      </c>
      <c r="AI42" s="196" t="str">
        <f t="shared" si="5"/>
        <v>create table db_custscience_interns.col_31_db_venus_sty_clr_hist_dim_distinct_values_table_stats (col_id int, distinct_values bigint) Row format delimited Fields terminated by '\t' Lines terminated by '\n'  Stored as textfile ;</v>
      </c>
      <c r="AJ42" t="s">
        <v>10126</v>
      </c>
      <c r="AM42" s="16" t="str">
        <f t="shared" si="11"/>
        <v>insert into table db_custscience_interns.col_31_db_venus_sty_clr_hist_dim_distinct_values_table_stats select '31' as col_id, count (distinct BRD_STY_CUR_REC_IND) as distinct_values</v>
      </c>
      <c r="AN42" t="s">
        <v>10127</v>
      </c>
      <c r="AQ42" s="16" t="str">
        <f t="shared" si="6"/>
        <v>insert into table db_custscience_interns.SUMMARY_of_db_venus_sty_clr_hist_dim_distinct_values_table_stats select col_id, distinct_values from db_custscience_interns.col_31_db_venus_sty_clr_hist_dim_distinct_values_table_stats ;</v>
      </c>
      <c r="AR42" t="s">
        <v>10128</v>
      </c>
      <c r="AT42" s="212" t="s">
        <v>10129</v>
      </c>
      <c r="AU42" s="212">
        <v>5</v>
      </c>
      <c r="AV42" s="212">
        <v>11</v>
      </c>
      <c r="AX42" s="16" t="str">
        <f t="shared" si="7"/>
        <v>drop table db_custscience_interns.col_31_db_venus_sty_clr_hist_dim_distinct_values_table_stats;</v>
      </c>
      <c r="AY42" t="s">
        <v>10130</v>
      </c>
      <c r="BA42" s="16" t="str">
        <f t="shared" si="12"/>
        <v>create table db_custscience_interns.col_31_db_venus_sty_clr_hist_dim_null_value_count_table_stats (col_id int, null_value_count bigint) Row format delimited Fields terminated by '\t' Lines terminated by '\n'  Stored as textfile ;</v>
      </c>
      <c r="BB42" t="s">
        <v>10131</v>
      </c>
      <c r="BE42" s="16" t="str">
        <f t="shared" si="13"/>
        <v xml:space="preserve">insert into table db_custscience_interns.col_31_db_venus_sty_clr_hist_dim_null_value_count_table_stats select '31' as col_id, count (sty_clr_key) as null_value_count where BRD_STY_CUR_REC_IND IS NULL </v>
      </c>
      <c r="BF42" t="s">
        <v>10132</v>
      </c>
      <c r="BI42" s="16" t="str">
        <f t="shared" si="14"/>
        <v>insert into table db_custscience_interns.SUMMARY_of_db_venus_sty_clr_hist_dim_null_value_count_table_stats select col_id, null_value_count from db_custscience_interns.col_31_db_venus_sty_clr_hist_dim_null_value_count_table_stats ;</v>
      </c>
      <c r="BJ42" t="s">
        <v>10133</v>
      </c>
      <c r="BL42" s="212" t="s">
        <v>5309</v>
      </c>
      <c r="BM42" s="212">
        <v>5</v>
      </c>
      <c r="BN42" s="212">
        <v>0</v>
      </c>
      <c r="BP42" s="16" t="str">
        <f t="shared" si="15"/>
        <v>drop table db_custscience_interns.col_31_db_venus_sty_clr_hist_dim_null_value_count_table_stats ;</v>
      </c>
      <c r="BQ42" t="s">
        <v>10134</v>
      </c>
    </row>
    <row r="43" spans="1:69">
      <c r="A43" t="s">
        <v>9542</v>
      </c>
      <c r="B43" s="16" t="str">
        <f t="shared" si="0"/>
        <v>brd_sty_prg_dt      string                                  </v>
      </c>
      <c r="C43" s="20">
        <f t="shared" si="8"/>
        <v>16</v>
      </c>
      <c r="D43" s="20">
        <f t="shared" si="9"/>
        <v>18</v>
      </c>
      <c r="E43" s="20"/>
      <c r="G43" s="16" t="str">
        <f t="shared" si="1"/>
        <v>BRD_STY_PRG_DT </v>
      </c>
      <c r="H43" s="16" t="str">
        <f t="shared" si="2"/>
        <v>  string                                  </v>
      </c>
      <c r="I43" s="246">
        <v>32</v>
      </c>
      <c r="J43" s="260">
        <f t="shared" si="3"/>
        <v>5</v>
      </c>
      <c r="K43" s="260">
        <f t="shared" si="4"/>
        <v>1122721</v>
      </c>
      <c r="N43" s="169" t="s">
        <v>112</v>
      </c>
      <c r="O43" s="169" t="s">
        <v>112</v>
      </c>
      <c r="P43" s="169" t="s">
        <v>112</v>
      </c>
      <c r="R43" s="164"/>
      <c r="S43" s="164"/>
      <c r="T43" s="164"/>
      <c r="U43" s="164"/>
      <c r="V43" s="164"/>
      <c r="W43" s="164"/>
      <c r="X43" s="164"/>
      <c r="Y43" s="164"/>
      <c r="Z43" s="164"/>
      <c r="AA43" s="164"/>
      <c r="AB43" s="164"/>
      <c r="AC43" s="164"/>
      <c r="AD43" s="164"/>
      <c r="AE43" s="164"/>
      <c r="AF43" s="164"/>
      <c r="AG43" s="164"/>
      <c r="AH43" s="197" t="str">
        <f t="shared" si="10"/>
        <v>col_32</v>
      </c>
      <c r="AI43" s="196" t="str">
        <f t="shared" si="5"/>
        <v>create table db_custscience_interns.col_32_db_venus_sty_clr_hist_dim_distinct_values_table_stats (col_id int, distinct_values bigint) Row format delimited Fields terminated by '\t' Lines terminated by '\n'  Stored as textfile ;</v>
      </c>
      <c r="AJ43" t="s">
        <v>10135</v>
      </c>
      <c r="AM43" s="16" t="str">
        <f t="shared" si="11"/>
        <v>insert into table db_custscience_interns.col_32_db_venus_sty_clr_hist_dim_distinct_values_table_stats select '32' as col_id, count (distinct BRD_STY_PRG_DT ) as distinct_values</v>
      </c>
      <c r="AN43" t="s">
        <v>10136</v>
      </c>
      <c r="AQ43" s="16" t="str">
        <f t="shared" si="6"/>
        <v>insert into table db_custscience_interns.SUMMARY_of_db_venus_sty_clr_hist_dim_distinct_values_table_stats select col_id, distinct_values from db_custscience_interns.col_32_db_venus_sty_clr_hist_dim_distinct_values_table_stats ;</v>
      </c>
      <c r="AR43" t="s">
        <v>10137</v>
      </c>
      <c r="AT43" s="212" t="s">
        <v>9797</v>
      </c>
      <c r="AU43" s="212">
        <v>6</v>
      </c>
      <c r="AV43" s="212">
        <v>14</v>
      </c>
      <c r="AX43" s="16" t="str">
        <f t="shared" si="7"/>
        <v>drop table db_custscience_interns.col_32_db_venus_sty_clr_hist_dim_distinct_values_table_stats;</v>
      </c>
      <c r="AY43" t="s">
        <v>10138</v>
      </c>
      <c r="BA43" s="16" t="str">
        <f t="shared" si="12"/>
        <v>create table db_custscience_interns.col_32_db_venus_sty_clr_hist_dim_null_value_count_table_stats (col_id int, null_value_count bigint) Row format delimited Fields terminated by '\t' Lines terminated by '\n'  Stored as textfile ;</v>
      </c>
      <c r="BB43" t="s">
        <v>10139</v>
      </c>
      <c r="BE43" s="16" t="str">
        <f t="shared" si="13"/>
        <v xml:space="preserve">insert into table db_custscience_interns.col_32_db_venus_sty_clr_hist_dim_null_value_count_table_stats select '32' as col_id, count (sty_clr_key) as null_value_count where BRD_STY_PRG_DT  IS NULL </v>
      </c>
      <c r="BF43" t="s">
        <v>10140</v>
      </c>
      <c r="BI43" s="16" t="str">
        <f t="shared" si="14"/>
        <v>insert into table db_custscience_interns.SUMMARY_of_db_venus_sty_clr_hist_dim_null_value_count_table_stats select col_id, null_value_count from db_custscience_interns.col_32_db_venus_sty_clr_hist_dim_null_value_count_table_stats ;</v>
      </c>
      <c r="BJ43" t="s">
        <v>10141</v>
      </c>
      <c r="BL43" s="212" t="s">
        <v>5060</v>
      </c>
      <c r="BM43" s="212">
        <v>6</v>
      </c>
      <c r="BN43" s="212">
        <v>0</v>
      </c>
      <c r="BP43" s="16" t="str">
        <f t="shared" si="15"/>
        <v>drop table db_custscience_interns.col_32_db_venus_sty_clr_hist_dim_null_value_count_table_stats ;</v>
      </c>
      <c r="BQ43" t="s">
        <v>10142</v>
      </c>
    </row>
    <row r="44" spans="1:69">
      <c r="A44" t="s">
        <v>9553</v>
      </c>
      <c r="B44" s="16" t="str">
        <f t="shared" si="0"/>
        <v>logc_dlt_ind        string                                  </v>
      </c>
      <c r="C44" s="20">
        <f t="shared" si="8"/>
        <v>14</v>
      </c>
      <c r="D44" s="20">
        <f t="shared" si="9"/>
        <v>16</v>
      </c>
      <c r="E44" s="20"/>
      <c r="G44" s="16" t="str">
        <f t="shared" si="1"/>
        <v>LOGC_DLT_IND </v>
      </c>
      <c r="H44" s="16" t="str">
        <f t="shared" si="2"/>
        <v>    string                                  </v>
      </c>
      <c r="I44" s="246">
        <v>33</v>
      </c>
      <c r="J44" s="260">
        <f t="shared" si="3"/>
        <v>2</v>
      </c>
      <c r="K44" s="260">
        <f t="shared" si="4"/>
        <v>0</v>
      </c>
      <c r="N44" s="169" t="s">
        <v>112</v>
      </c>
      <c r="O44" s="169" t="s">
        <v>112</v>
      </c>
      <c r="P44" s="169" t="s">
        <v>112</v>
      </c>
      <c r="R44" s="164"/>
      <c r="S44" s="164"/>
      <c r="T44" s="164"/>
      <c r="U44" s="164"/>
      <c r="V44" s="164"/>
      <c r="W44" s="164"/>
      <c r="X44" s="164"/>
      <c r="Y44" s="164"/>
      <c r="Z44" s="164"/>
      <c r="AA44" s="164"/>
      <c r="AB44" s="164"/>
      <c r="AC44" s="164"/>
      <c r="AD44" s="164"/>
      <c r="AE44" s="164"/>
      <c r="AF44" s="164"/>
      <c r="AG44" s="164"/>
      <c r="AH44" s="197" t="str">
        <f t="shared" si="10"/>
        <v>col_33</v>
      </c>
      <c r="AI44" s="196" t="str">
        <f t="shared" si="5"/>
        <v>create table db_custscience_interns.col_33_db_venus_sty_clr_hist_dim_distinct_values_table_stats (col_id int, distinct_values bigint) Row format delimited Fields terminated by '\t' Lines terminated by '\n'  Stored as textfile ;</v>
      </c>
      <c r="AJ44" t="s">
        <v>10143</v>
      </c>
      <c r="AM44" s="16" t="str">
        <f t="shared" si="11"/>
        <v>insert into table db_custscience_interns.col_33_db_venus_sty_clr_hist_dim_distinct_values_table_stats select '33' as col_id, count (distinct LOGC_DLT_IND ) as distinct_values</v>
      </c>
      <c r="AN44" t="s">
        <v>10144</v>
      </c>
      <c r="AQ44" s="16" t="str">
        <f t="shared" si="6"/>
        <v>insert into table db_custscience_interns.SUMMARY_of_db_venus_sty_clr_hist_dim_distinct_values_table_stats select col_id, distinct_values from db_custscience_interns.col_33_db_venus_sty_clr_hist_dim_distinct_values_table_stats ;</v>
      </c>
      <c r="AR44" t="s">
        <v>10145</v>
      </c>
      <c r="AT44" s="212" t="s">
        <v>5173</v>
      </c>
      <c r="AU44" s="212">
        <v>7</v>
      </c>
      <c r="AV44" s="212">
        <v>4</v>
      </c>
      <c r="AX44" s="16" t="str">
        <f t="shared" si="7"/>
        <v>drop table db_custscience_interns.col_33_db_venus_sty_clr_hist_dim_distinct_values_table_stats;</v>
      </c>
      <c r="AY44" t="s">
        <v>10146</v>
      </c>
      <c r="BA44" s="16" t="str">
        <f t="shared" si="12"/>
        <v>create table db_custscience_interns.col_33_db_venus_sty_clr_hist_dim_null_value_count_table_stats (col_id int, null_value_count bigint) Row format delimited Fields terminated by '\t' Lines terminated by '\n'  Stored as textfile ;</v>
      </c>
      <c r="BB44" t="s">
        <v>10147</v>
      </c>
      <c r="BE44" s="16" t="str">
        <f t="shared" si="13"/>
        <v xml:space="preserve">insert into table db_custscience_interns.col_33_db_venus_sty_clr_hist_dim_null_value_count_table_stats select '33' as col_id, count (sty_clr_key) as null_value_count where LOGC_DLT_IND  IS NULL </v>
      </c>
      <c r="BF44" t="s">
        <v>10148</v>
      </c>
      <c r="BI44" s="16" t="str">
        <f t="shared" si="14"/>
        <v>insert into table db_custscience_interns.SUMMARY_of_db_venus_sty_clr_hist_dim_null_value_count_table_stats select col_id, null_value_count from db_custscience_interns.col_33_db_venus_sty_clr_hist_dim_null_value_count_table_stats ;</v>
      </c>
      <c r="BJ44" t="s">
        <v>10149</v>
      </c>
      <c r="BL44" s="212" t="s">
        <v>5331</v>
      </c>
      <c r="BM44" s="212">
        <v>7</v>
      </c>
      <c r="BN44" s="212">
        <v>0</v>
      </c>
      <c r="BP44" s="16" t="str">
        <f t="shared" si="15"/>
        <v>drop table db_custscience_interns.col_33_db_venus_sty_clr_hist_dim_null_value_count_table_stats ;</v>
      </c>
      <c r="BQ44" t="s">
        <v>10150</v>
      </c>
    </row>
    <row r="45" spans="1:69">
      <c r="A45" t="s">
        <v>8777</v>
      </c>
      <c r="B45" s="16" t="str">
        <f t="shared" si="0"/>
        <v>lgcy_sty_ec_bus_id  string                                  </v>
      </c>
      <c r="C45" s="20">
        <f t="shared" si="8"/>
        <v>20</v>
      </c>
      <c r="D45" s="20">
        <f t="shared" si="9"/>
        <v>27</v>
      </c>
      <c r="E45" s="20"/>
      <c r="G45" s="16" t="str">
        <f t="shared" si="1"/>
        <v>LGCY_STY_EC_BUS_ID </v>
      </c>
      <c r="H45" s="16" t="str">
        <f t="shared" si="2"/>
        <v>tring                                  </v>
      </c>
      <c r="I45" s="246">
        <v>34</v>
      </c>
      <c r="J45" s="260">
        <f t="shared" si="3"/>
        <v>355849</v>
      </c>
      <c r="K45" s="260">
        <f t="shared" si="4"/>
        <v>0</v>
      </c>
      <c r="N45" s="169" t="s">
        <v>3420</v>
      </c>
      <c r="O45" s="169" t="s">
        <v>112</v>
      </c>
      <c r="P45" s="169" t="s">
        <v>112</v>
      </c>
      <c r="R45" s="164"/>
      <c r="S45" s="164"/>
      <c r="T45" s="164"/>
      <c r="U45" s="164"/>
      <c r="V45" s="164"/>
      <c r="W45" s="164"/>
      <c r="X45" s="164"/>
      <c r="Y45" s="164"/>
      <c r="Z45" s="164"/>
      <c r="AA45" s="164"/>
      <c r="AB45" s="164"/>
      <c r="AC45" s="164"/>
      <c r="AD45" s="164"/>
      <c r="AE45" s="164"/>
      <c r="AF45" s="164"/>
      <c r="AG45" s="164"/>
      <c r="AH45" s="197" t="str">
        <f t="shared" si="10"/>
        <v>col_34</v>
      </c>
      <c r="AI45" s="196" t="str">
        <f t="shared" si="5"/>
        <v>create table db_custscience_interns.col_34_db_venus_sty_clr_hist_dim_distinct_values_table_stats (col_id int, distinct_values bigint) Row format delimited Fields terminated by '\t' Lines terminated by '\n'  Stored as textfile ;</v>
      </c>
      <c r="AJ45" t="s">
        <v>10151</v>
      </c>
      <c r="AM45" s="16" t="str">
        <f t="shared" si="11"/>
        <v>insert into table db_custscience_interns.col_34_db_venus_sty_clr_hist_dim_distinct_values_table_stats select '34' as col_id, count (distinct LGCY_STY_EC_BUS_ID ) as distinct_values</v>
      </c>
      <c r="AN45" t="s">
        <v>10152</v>
      </c>
      <c r="AQ45" s="16" t="str">
        <f t="shared" si="6"/>
        <v>insert into table db_custscience_interns.SUMMARY_of_db_venus_sty_clr_hist_dim_distinct_values_table_stats select col_id, distinct_values from db_custscience_interns.col_34_db_venus_sty_clr_hist_dim_distinct_values_table_stats ;</v>
      </c>
      <c r="AR45" t="s">
        <v>10153</v>
      </c>
      <c r="AT45" s="212" t="s">
        <v>10154</v>
      </c>
      <c r="AU45" s="212">
        <v>8</v>
      </c>
      <c r="AV45" s="212">
        <v>437252</v>
      </c>
      <c r="AX45" s="16" t="str">
        <f t="shared" si="7"/>
        <v>drop table db_custscience_interns.col_34_db_venus_sty_clr_hist_dim_distinct_values_table_stats;</v>
      </c>
      <c r="AY45" t="s">
        <v>10155</v>
      </c>
      <c r="BA45" s="16" t="str">
        <f t="shared" si="12"/>
        <v>create table db_custscience_interns.col_34_db_venus_sty_clr_hist_dim_null_value_count_table_stats (col_id int, null_value_count bigint) Row format delimited Fields terminated by '\t' Lines terminated by '\n'  Stored as textfile ;</v>
      </c>
      <c r="BB45" t="s">
        <v>10156</v>
      </c>
      <c r="BE45" s="16" t="str">
        <f t="shared" si="13"/>
        <v xml:space="preserve">insert into table db_custscience_interns.col_34_db_venus_sty_clr_hist_dim_null_value_count_table_stats select '34' as col_id, count (sty_clr_key) as null_value_count where LGCY_STY_EC_BUS_ID  IS NULL </v>
      </c>
      <c r="BF45" t="s">
        <v>10157</v>
      </c>
      <c r="BI45" s="16" t="str">
        <f t="shared" si="14"/>
        <v>insert into table db_custscience_interns.SUMMARY_of_db_venus_sty_clr_hist_dim_null_value_count_table_stats select col_id, null_value_count from db_custscience_interns.col_34_db_venus_sty_clr_hist_dim_null_value_count_table_stats ;</v>
      </c>
      <c r="BJ45" t="s">
        <v>10158</v>
      </c>
      <c r="BL45" s="212" t="s">
        <v>5341</v>
      </c>
      <c r="BM45" s="212">
        <v>8</v>
      </c>
      <c r="BN45" s="212">
        <v>0</v>
      </c>
      <c r="BP45" s="16" t="str">
        <f t="shared" si="15"/>
        <v>drop table db_custscience_interns.col_34_db_venus_sty_clr_hist_dim_null_value_count_table_stats ;</v>
      </c>
      <c r="BQ45" t="s">
        <v>10159</v>
      </c>
    </row>
    <row r="46" spans="1:69">
      <c r="A46" t="s">
        <v>5188</v>
      </c>
      <c r="B46" s="16" t="str">
        <f t="shared" si="0"/>
        <v>crt_tmst            string                                  </v>
      </c>
      <c r="C46" s="20">
        <f t="shared" si="8"/>
        <v>10</v>
      </c>
      <c r="D46" s="20">
        <f t="shared" si="9"/>
        <v>12</v>
      </c>
      <c r="E46" s="20"/>
      <c r="G46" s="16" t="str">
        <f t="shared" si="1"/>
        <v>CRT_TMST </v>
      </c>
      <c r="H46" s="16" t="str">
        <f t="shared" si="2"/>
        <v>        string                                  </v>
      </c>
      <c r="I46" s="246">
        <v>35</v>
      </c>
      <c r="J46" s="260">
        <f t="shared" si="3"/>
        <v>26</v>
      </c>
      <c r="K46" s="260">
        <f t="shared" si="4"/>
        <v>0</v>
      </c>
      <c r="AH46" s="197" t="str">
        <f t="shared" si="10"/>
        <v>col_35</v>
      </c>
      <c r="AI46" s="196" t="str">
        <f t="shared" si="5"/>
        <v>create table db_custscience_interns.col_35_db_venus_sty_clr_hist_dim_distinct_values_table_stats (col_id int, distinct_values bigint) Row format delimited Fields terminated by '\t' Lines terminated by '\n'  Stored as textfile ;</v>
      </c>
      <c r="AJ46" t="s">
        <v>10160</v>
      </c>
      <c r="AM46" s="16" t="str">
        <f t="shared" si="11"/>
        <v>insert into table db_custscience_interns.col_35_db_venus_sty_clr_hist_dim_distinct_values_table_stats select '35' as col_id, count (distinct CRT_TMST ) as distinct_values</v>
      </c>
      <c r="AN46" t="s">
        <v>10161</v>
      </c>
      <c r="AQ46" s="16" t="str">
        <f t="shared" si="6"/>
        <v>insert into table db_custscience_interns.SUMMARY_of_db_venus_sty_clr_hist_dim_distinct_values_table_stats select col_id, distinct_values from db_custscience_interns.col_35_db_venus_sty_clr_hist_dim_distinct_values_table_stats ;</v>
      </c>
      <c r="AR46" t="s">
        <v>10162</v>
      </c>
      <c r="AT46" s="212" t="s">
        <v>10163</v>
      </c>
      <c r="AU46" s="212">
        <v>9</v>
      </c>
      <c r="AV46" s="212">
        <v>286813</v>
      </c>
      <c r="AX46" s="16" t="str">
        <f t="shared" si="7"/>
        <v>drop table db_custscience_interns.col_35_db_venus_sty_clr_hist_dim_distinct_values_table_stats;</v>
      </c>
      <c r="AY46" t="s">
        <v>10164</v>
      </c>
      <c r="BA46" s="16" t="str">
        <f t="shared" si="12"/>
        <v>create table db_custscience_interns.col_35_db_venus_sty_clr_hist_dim_null_value_count_table_stats (col_id int, null_value_count bigint) Row format delimited Fields terminated by '\t' Lines terminated by '\n'  Stored as textfile ;</v>
      </c>
      <c r="BB46" t="s">
        <v>10165</v>
      </c>
      <c r="BE46" s="16" t="str">
        <f t="shared" si="13"/>
        <v xml:space="preserve">insert into table db_custscience_interns.col_35_db_venus_sty_clr_hist_dim_null_value_count_table_stats select '35' as col_id, count (sty_clr_key) as null_value_count where CRT_TMST  IS NULL </v>
      </c>
      <c r="BF46" t="s">
        <v>10166</v>
      </c>
      <c r="BI46" s="16" t="str">
        <f t="shared" si="14"/>
        <v>insert into table db_custscience_interns.SUMMARY_of_db_venus_sty_clr_hist_dim_null_value_count_table_stats select col_id, null_value_count from db_custscience_interns.col_35_db_venus_sty_clr_hist_dim_null_value_count_table_stats ;</v>
      </c>
      <c r="BJ46" t="s">
        <v>10167</v>
      </c>
      <c r="BL46" s="212" t="s">
        <v>10168</v>
      </c>
      <c r="BM46" s="212">
        <v>9</v>
      </c>
      <c r="BN46" s="212">
        <v>182</v>
      </c>
      <c r="BP46" s="16" t="str">
        <f t="shared" si="15"/>
        <v>drop table db_custscience_interns.col_35_db_venus_sty_clr_hist_dim_null_value_count_table_stats ;</v>
      </c>
      <c r="BQ46" t="s">
        <v>10169</v>
      </c>
    </row>
    <row r="47" spans="1:69">
      <c r="A47" t="s">
        <v>5415</v>
      </c>
      <c r="B47" s="16" t="str">
        <f t="shared" si="0"/>
        <v>updt_tmst           string   </v>
      </c>
      <c r="C47" s="20">
        <f t="shared" si="8"/>
        <v>10</v>
      </c>
      <c r="D47" s="20">
        <f t="shared" si="9"/>
        <v>12</v>
      </c>
      <c r="E47" s="20"/>
      <c r="G47" s="16" t="str">
        <f t="shared" si="1"/>
        <v>UPDT_TMST</v>
      </c>
      <c r="H47" s="16" t="str">
        <f t="shared" si="2"/>
        <v>        string   </v>
      </c>
      <c r="I47" s="246">
        <v>36</v>
      </c>
      <c r="J47" s="260">
        <f t="shared" si="3"/>
        <v>26</v>
      </c>
      <c r="K47" s="260">
        <f t="shared" si="4"/>
        <v>0</v>
      </c>
      <c r="AH47" s="197" t="str">
        <f t="shared" si="10"/>
        <v>col_36</v>
      </c>
      <c r="AI47" s="196" t="str">
        <f t="shared" si="5"/>
        <v>create table db_custscience_interns.col_36_db_venus_sty_clr_hist_dim_distinct_values_table_stats (col_id int, distinct_values bigint) Row format delimited Fields terminated by '\t' Lines terminated by '\n'  Stored as textfile ;</v>
      </c>
      <c r="AJ47" t="s">
        <v>10170</v>
      </c>
      <c r="AM47" s="16" t="str">
        <f t="shared" si="11"/>
        <v>insert into table db_custscience_interns.col_36_db_venus_sty_clr_hist_dim_distinct_values_table_stats select '36' as col_id, count (distinct UPDT_TMST) as distinct_values</v>
      </c>
      <c r="AN47" t="s">
        <v>10171</v>
      </c>
      <c r="AQ47" s="16" t="str">
        <f t="shared" si="6"/>
        <v>insert into table db_custscience_interns.SUMMARY_of_db_venus_sty_clr_hist_dim_distinct_values_table_stats select col_id, distinct_values from db_custscience_interns.col_36_db_venus_sty_clr_hist_dim_distinct_values_table_stats ;</v>
      </c>
      <c r="AR47" t="s">
        <v>10172</v>
      </c>
      <c r="AT47" s="212" t="s">
        <v>10173</v>
      </c>
      <c r="AU47" s="212">
        <v>10</v>
      </c>
      <c r="AV47" s="212">
        <v>286853</v>
      </c>
      <c r="AX47" s="16" t="str">
        <f t="shared" si="7"/>
        <v>drop table db_custscience_interns.col_36_db_venus_sty_clr_hist_dim_distinct_values_table_stats;</v>
      </c>
      <c r="AY47" t="s">
        <v>10174</v>
      </c>
      <c r="BA47" s="16" t="str">
        <f t="shared" si="12"/>
        <v>create table db_custscience_interns.col_36_db_venus_sty_clr_hist_dim_null_value_count_table_stats (col_id int, null_value_count bigint) Row format delimited Fields terminated by '\t' Lines terminated by '\n'  Stored as textfile ;</v>
      </c>
      <c r="BB47" t="s">
        <v>10175</v>
      </c>
      <c r="BE47" s="16" t="str">
        <f t="shared" si="13"/>
        <v xml:space="preserve">insert into table db_custscience_interns.col_36_db_venus_sty_clr_hist_dim_null_value_count_table_stats select '36' as col_id, count (sty_clr_key) as null_value_count where UPDT_TMST IS NULL </v>
      </c>
      <c r="BF47" t="s">
        <v>10176</v>
      </c>
      <c r="BI47" s="16" t="str">
        <f t="shared" si="14"/>
        <v>insert into table db_custscience_interns.SUMMARY_of_db_venus_sty_clr_hist_dim_null_value_count_table_stats select col_id, null_value_count from db_custscience_interns.col_36_db_venus_sty_clr_hist_dim_null_value_count_table_stats ;</v>
      </c>
      <c r="BJ47" t="s">
        <v>10177</v>
      </c>
      <c r="BL47" s="212" t="s">
        <v>5362</v>
      </c>
      <c r="BM47" s="212">
        <v>10</v>
      </c>
      <c r="BN47" s="212">
        <v>0</v>
      </c>
      <c r="BP47" s="16" t="str">
        <f t="shared" si="15"/>
        <v>drop table db_custscience_interns.col_36_db_venus_sty_clr_hist_dim_null_value_count_table_stats ;</v>
      </c>
      <c r="BQ47" t="s">
        <v>10178</v>
      </c>
    </row>
    <row r="48" spans="1:69">
      <c r="J48" s="268"/>
      <c r="K48" s="268"/>
      <c r="AN48" s="206" t="s">
        <v>4089</v>
      </c>
      <c r="BF48" s="206" t="s">
        <v>4089</v>
      </c>
    </row>
    <row r="49" spans="1:11" ht="409.5">
      <c r="A49" s="262" t="s">
        <v>10179</v>
      </c>
      <c r="J49" s="268"/>
      <c r="K49" s="268"/>
    </row>
    <row r="50" spans="1:11">
      <c r="A50" s="263" t="s">
        <v>10180</v>
      </c>
      <c r="J50" s="268"/>
      <c r="K50" s="268"/>
    </row>
    <row r="51" spans="1:11">
      <c r="J51" s="268"/>
      <c r="K51" s="268"/>
    </row>
    <row r="52" spans="1:11">
      <c r="J52" s="268"/>
      <c r="K52" s="268"/>
    </row>
    <row r="53" spans="1:11">
      <c r="J53" s="268"/>
      <c r="K53" s="268"/>
    </row>
    <row r="54" spans="1:11">
      <c r="J54" s="268"/>
      <c r="K54" s="268"/>
    </row>
    <row r="55" spans="1:11">
      <c r="J55" s="268"/>
      <c r="K55" s="268"/>
    </row>
    <row r="56" spans="1:11">
      <c r="J56" s="268"/>
      <c r="K56" s="268"/>
    </row>
    <row r="57" spans="1:11">
      <c r="J57" s="268"/>
      <c r="K57" s="268"/>
    </row>
    <row r="58" spans="1:11">
      <c r="J58" s="268"/>
      <c r="K58" s="268"/>
    </row>
    <row r="59" spans="1:11">
      <c r="J59" s="268"/>
      <c r="K59" s="268"/>
    </row>
    <row r="60" spans="1:11">
      <c r="J60" s="268"/>
      <c r="K60" s="268"/>
    </row>
    <row r="61" spans="1:11">
      <c r="J61" s="268"/>
      <c r="K61" s="268"/>
    </row>
    <row r="62" spans="1:11">
      <c r="J62" s="268"/>
      <c r="K62" s="268"/>
    </row>
    <row r="63" spans="1:11">
      <c r="J63" s="268"/>
      <c r="K63" s="268"/>
    </row>
    <row r="64" spans="1:11">
      <c r="J64" s="268"/>
      <c r="K64" s="268"/>
    </row>
    <row r="65" spans="10:11">
      <c r="J65" s="268"/>
      <c r="K65" s="268"/>
    </row>
    <row r="66" spans="10:11">
      <c r="J66" s="268"/>
      <c r="K66" s="268"/>
    </row>
    <row r="67" spans="10:11">
      <c r="J67" s="268"/>
      <c r="K67" s="268"/>
    </row>
    <row r="68" spans="10:11">
      <c r="J68" s="268"/>
      <c r="K68" s="268"/>
    </row>
    <row r="69" spans="10:11">
      <c r="J69" s="268"/>
      <c r="K69" s="268"/>
    </row>
    <row r="70" spans="10:11">
      <c r="J70" s="268"/>
      <c r="K70" s="268"/>
    </row>
    <row r="71" spans="10:11">
      <c r="J71" s="268"/>
      <c r="K71" s="268"/>
    </row>
    <row r="72" spans="10:11">
      <c r="J72" s="268"/>
      <c r="K72" s="268"/>
    </row>
    <row r="73" spans="10:11">
      <c r="J73" s="268"/>
      <c r="K73" s="268"/>
    </row>
    <row r="74" spans="10:11">
      <c r="J74" s="268"/>
      <c r="K74" s="268"/>
    </row>
    <row r="75" spans="10:11">
      <c r="J75" s="268"/>
      <c r="K75" s="268"/>
    </row>
    <row r="76" spans="10:11">
      <c r="J76" s="268"/>
      <c r="K76" s="268"/>
    </row>
  </sheetData>
  <mergeCells count="5">
    <mergeCell ref="G1:J1"/>
    <mergeCell ref="H3:L3"/>
    <mergeCell ref="H4:L4"/>
    <mergeCell ref="H5:L5"/>
    <mergeCell ref="H6:L6"/>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6"/>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TM_OF_DAY_DIM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db_venus.tm_of_day_dim acquisition_date = "22-APR-17" limit 10000;'&gt;db_venus.tm_of_day_dim_10k_sample.txt;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10181</v>
      </c>
    </row>
    <row r="5" spans="1:73">
      <c r="B5" s="9"/>
      <c r="G5" s="3" t="s">
        <v>89</v>
      </c>
      <c r="H5" s="474" t="str">
        <f>RIGHT(H6,(LEN(H6)-(FIND(".",H6))))</f>
        <v>tm_of_day_dim</v>
      </c>
      <c r="I5" s="474" t="e">
        <f>RIGHT(I6,(LEN(I6)-(FIND(".",I6))))</f>
        <v>#VALUE!</v>
      </c>
      <c r="J5" s="474" t="e">
        <f>RIGHT(J6,(LEN(J6)-(FIND(".",J6))))</f>
        <v>#VALUE!</v>
      </c>
      <c r="K5" s="474"/>
      <c r="L5" s="474" t="e">
        <f>RIGHT(L6,(LEN(L6)-(FIND(".",L6))))</f>
        <v>#VALUE!</v>
      </c>
      <c r="M5" s="219"/>
      <c r="AM5" s="60"/>
      <c r="BE5" s="60"/>
    </row>
    <row r="6" spans="1:73">
      <c r="G6" s="3" t="s">
        <v>90</v>
      </c>
      <c r="H6" s="476" t="s">
        <v>4486</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s="202" t="str">
        <f>"select * from db_custscience_interns.SUMMARY_of_"&amp;$H$4&amp;"_"&amp;$H$5&amp;"_distinct_values_table_stats;"</f>
        <v>select * from db_custscience_interns.SUMMARY_of_db_venus_tm_of_day_dim_distinct_values_table_stats;</v>
      </c>
      <c r="BL8" s="209" t="str">
        <f>"select * from db_custscience_interns.SUMMARY_of_"&amp;$H$4&amp;"_"&amp;$H$5&amp;"_null_value_count_table_stats ;"</f>
        <v>select * from db_custscience_interns.SUMMARY_of_db_venus_tm_of_day_dim_null_value_count_table_stats ;</v>
      </c>
    </row>
    <row r="9" spans="1:73">
      <c r="A9" t="s">
        <v>10182</v>
      </c>
      <c r="G9" s="15" t="s">
        <v>93</v>
      </c>
      <c r="H9" s="16"/>
      <c r="I9" s="16"/>
      <c r="J9" s="4"/>
      <c r="K9" s="4"/>
      <c r="AT9" t="s">
        <v>10183</v>
      </c>
      <c r="BL9" t="s">
        <v>10184</v>
      </c>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db_venus.tm_of_day_dim</v>
      </c>
      <c r="AN11" s="205" t="s">
        <v>10185</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db_custscience_interns.SUMMARY_of_db_venus_tm_of_day_dim_distinct_values_table_stats (col_id int, distinct_values bigint) Row format delimited Fields terminated by '\t' Lines terminated by '\n'  Stored as textfile ;</v>
      </c>
      <c r="AR11" s="205" t="s">
        <v>10186</v>
      </c>
      <c r="BE11" s="209" t="str">
        <f>"from "&amp;$H$6</f>
        <v>from db_venus.tm_of_day_dim</v>
      </c>
      <c r="BF11" s="32" t="s">
        <v>10185</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db_custscience_interns.SUMMARY_of_db_venus_tm_of_day_dim_null_value_count_table_stats (col_id int, null_value_count bigint) Row format delimited Fields terminated by '\t' Lines terminated by '\n'  Stored as textfile ;</v>
      </c>
      <c r="BJ11" s="32" t="s">
        <v>10187</v>
      </c>
      <c r="BL11" s="212" t="s">
        <v>2</v>
      </c>
    </row>
    <row r="12" spans="1:73">
      <c r="A12" t="s">
        <v>10188</v>
      </c>
      <c r="B12" s="16" t="str">
        <f>TRIM(A12)</f>
        <v>tm_key              int                                     </v>
      </c>
      <c r="C12" s="20">
        <f>SEARCH(" ",B12)</f>
        <v>8</v>
      </c>
      <c r="D12" s="20">
        <f>IFERROR(SEARCH(" ",B12,C12+1),0)</f>
        <v>10</v>
      </c>
      <c r="E12" s="20">
        <f>LEN(B12)</f>
        <v>60</v>
      </c>
      <c r="F12" s="20"/>
      <c r="G12" s="62" t="str">
        <f t="shared" ref="G12:G23" si="0">UPPER(LEFT(B12,C12-1))</f>
        <v>TM_KEY </v>
      </c>
      <c r="H12" s="62" t="str">
        <f t="shared" ref="H12:H23" si="1">TRIM(RIGHT(A12,LEN(A12) - (C12+1)))</f>
        <v>          int                                     </v>
      </c>
      <c r="I12" s="107">
        <v>1</v>
      </c>
      <c r="J12" s="271">
        <f>VLOOKUP($I12,$AU:$AV,2,FALSE)</f>
        <v>86401</v>
      </c>
      <c r="K12" s="271">
        <f>VLOOKUP($I12,$BM:$BN,2,FALSE)</f>
        <v>0</v>
      </c>
      <c r="L12" s="109"/>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db_custscience_interns.col_1_db_venus_tm_of_day_dim_distinct_values_table_stats (col_id int, distinct_values bigint) Row format delimited Fields terminated by '\t' Lines terminated by '\n'  Stored as textfile ;</v>
      </c>
      <c r="AJ12" t="s">
        <v>10189</v>
      </c>
      <c r="AM12" s="16" t="str">
        <f>"insert into table "&amp;"db_custscience_interns."&amp;$AH12&amp;"_"&amp;$H$4&amp;"_"&amp;$H$5&amp;"_distinct_values_table_stats select "&amp;"'"&amp;$I12&amp;"'"&amp;" as col_id, count (distinct "&amp;$G12&amp;") as distinct_values"</f>
        <v>insert into table db_custscience_interns.col_1_db_venus_tm_of_day_dim_distinct_values_table_stats select '1' as col_id, count (distinct TM_KEY ) as distinct_values</v>
      </c>
      <c r="AN12" t="s">
        <v>10190</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db_custscience_interns.SUMMARY_of_db_venus_tm_of_day_dim_distinct_values_table_stats select col_id, distinct_values from db_custscience_interns.col_1_db_venus_tm_of_day_dim_distinct_values_table_stats ;</v>
      </c>
      <c r="AR12" t="s">
        <v>10191</v>
      </c>
      <c r="AT12" s="212" t="s">
        <v>10192</v>
      </c>
      <c r="AU12" s="212">
        <v>1</v>
      </c>
      <c r="AV12" s="212">
        <v>86401</v>
      </c>
      <c r="AX12" s="16" t="str">
        <f>"drop table db_custscience_interns."&amp;$AH12&amp;"_"&amp;$H$4&amp;"_"&amp;$H$5&amp;"_distinct_values_table_stats;"</f>
        <v>drop table db_custscience_interns.col_1_db_venus_tm_of_day_dim_distinct_values_table_stats;</v>
      </c>
      <c r="AY12" t="s">
        <v>10193</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db_custscience_interns.col_1_db_venus_tm_of_day_dim_null_value_count_table_stats (col_id int, null_value_count bigint) Row format delimited Fields terminated by '\t' Lines terminated by '\n'  Stored as textfile ;</v>
      </c>
      <c r="BB12" t="s">
        <v>10194</v>
      </c>
      <c r="BE12" s="16" t="str">
        <f>"insert into table "&amp;"db_custscience_interns."&amp;$AH12&amp;"_"&amp;$H$4&amp;"_"&amp;$H$5&amp;"_null_value_count_table_stats select "&amp;"'"&amp;$I12&amp;"'"&amp;" as col_id, count (tm_key) as null_value_count where "&amp;$G12&amp;" IS NULL "</f>
        <v xml:space="preserve">insert into table db_custscience_interns.col_1_db_venus_tm_of_day_dim_null_value_count_table_stats select '1' as col_id, count (tm_key) as null_value_count where TM_KEY  IS NULL </v>
      </c>
      <c r="BF12" t="s">
        <v>10195</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db_custscience_interns.SUMMARY_of_db_venus_tm_of_day_dim_null_value_count_table_stats select col_id, null_value_count from db_custscience_interns.col_1_db_venus_tm_of_day_dim_null_value_count_table_stats ;</v>
      </c>
      <c r="BJ12" t="s">
        <v>10196</v>
      </c>
      <c r="BL12" s="212" t="s">
        <v>10197</v>
      </c>
      <c r="BM12" s="212">
        <v>1</v>
      </c>
      <c r="BN12" s="212">
        <v>0</v>
      </c>
      <c r="BP12" s="16" t="str">
        <f>"drop table db_custscience_interns."&amp;$AH12&amp;"_"&amp;$H$4&amp;"_"&amp;$H$5&amp;"_null_value_count_table_stats ;"</f>
        <v>drop table db_custscience_interns.col_1_db_venus_tm_of_day_dim_null_value_count_table_stats ;</v>
      </c>
      <c r="BQ12" t="s">
        <v>10198</v>
      </c>
    </row>
    <row r="13" spans="1:73">
      <c r="A13" t="s">
        <v>10199</v>
      </c>
      <c r="B13" s="16" t="str">
        <f t="shared" ref="B13:B23" si="2">TRIM(A13)</f>
        <v>the_time            string                                  </v>
      </c>
      <c r="C13" s="20">
        <f t="shared" ref="C13:C23" si="3">SEARCH(" ",B13)</f>
        <v>10</v>
      </c>
      <c r="D13" s="20">
        <f t="shared" ref="D13:D23" si="4">IFERROR(SEARCH(" ",B13,C13+1),0)</f>
        <v>12</v>
      </c>
      <c r="E13" s="20"/>
      <c r="F13" s="20"/>
      <c r="G13" s="36" t="str">
        <f t="shared" si="0"/>
        <v>THE_TIME </v>
      </c>
      <c r="H13" s="36" t="str">
        <f t="shared" si="1"/>
        <v>        string                                  </v>
      </c>
      <c r="I13" s="29">
        <v>2</v>
      </c>
      <c r="J13" s="272">
        <f t="shared" ref="J13:J23" si="5">VLOOKUP($I13,$AU:$AV,2,FALSE)</f>
        <v>86401</v>
      </c>
      <c r="K13" s="272">
        <f t="shared" ref="K13:K23" si="6">VLOOKUP($I13,$BM:$BN,2,FALSE)</f>
        <v>0</v>
      </c>
      <c r="L13" s="87"/>
      <c r="M13" s="167"/>
      <c r="N13" s="169" t="s">
        <v>141</v>
      </c>
      <c r="O13" s="169" t="s">
        <v>112</v>
      </c>
      <c r="P13" s="169" t="s">
        <v>112</v>
      </c>
      <c r="R13" s="164"/>
      <c r="S13" s="164"/>
      <c r="T13" s="164"/>
      <c r="U13" s="164"/>
      <c r="V13" s="164"/>
      <c r="W13" s="164"/>
      <c r="X13" s="164"/>
      <c r="Y13" s="164"/>
      <c r="Z13" s="164"/>
      <c r="AA13" s="164"/>
      <c r="AB13" s="164"/>
      <c r="AC13" s="164"/>
      <c r="AD13" s="164"/>
      <c r="AE13" s="164"/>
      <c r="AF13" s="164"/>
      <c r="AG13" s="164"/>
      <c r="AH13" s="197" t="str">
        <f t="shared" ref="AH13:AH23" si="7">"col_"&amp;I13</f>
        <v>col_2</v>
      </c>
      <c r="AI13" s="196" t="str">
        <f t="shared" ref="AI13:AI23" si="8">"create table db_custscience_interns."&amp;$AH13&amp;"_"&amp;$H$4&amp;"_"&amp;$H$5&amp;"_distinct_values_table_stats (col_id int, distinct_values bigint) Row format delimited Fields terminated by '\t' Lines terminated by '\n'  Stored as textfile ;"</f>
        <v>create table db_custscience_interns.col_2_db_venus_tm_of_day_dim_distinct_values_table_stats (col_id int, distinct_values bigint) Row format delimited Fields terminated by '\t' Lines terminated by '\n'  Stored as textfile ;</v>
      </c>
      <c r="AJ13" t="s">
        <v>10200</v>
      </c>
      <c r="AM13" s="16" t="str">
        <f t="shared" ref="AM13:AM23" si="9">"insert into table "&amp;"db_custscience_interns."&amp;$AH13&amp;"_"&amp;$H$4&amp;"_"&amp;$H$5&amp;"_distinct_values_table_stats select "&amp;"'"&amp;$I13&amp;"'"&amp;" as col_id, count (distinct "&amp;$G13&amp;") as distinct_values"</f>
        <v>insert into table db_custscience_interns.col_2_db_venus_tm_of_day_dim_distinct_values_table_stats select '2' as col_id, count (distinct THE_TIME ) as distinct_values</v>
      </c>
      <c r="AN13" t="s">
        <v>10201</v>
      </c>
      <c r="AQ13" s="16" t="str">
        <f t="shared" ref="AQ13:AQ23" si="10">"insert into table "&amp;"db_custscience_interns."&amp;"SUMMARY_of_"&amp;$H$4&amp;"_"&amp;$H$5&amp;"_distinct_values_table_stats select col_id, distinct_values from db_custscience_interns."&amp;$AH13&amp;"_"&amp;$H$4&amp;"_"&amp;$H$5&amp;"_distinct_values_table_stats"&amp;" ;"</f>
        <v>insert into table db_custscience_interns.SUMMARY_of_db_venus_tm_of_day_dim_distinct_values_table_stats select col_id, distinct_values from db_custscience_interns.col_2_db_venus_tm_of_day_dim_distinct_values_table_stats ;</v>
      </c>
      <c r="AR13" t="s">
        <v>10202</v>
      </c>
      <c r="AT13" s="212" t="s">
        <v>10203</v>
      </c>
      <c r="AU13" s="212">
        <v>2</v>
      </c>
      <c r="AV13" s="212">
        <v>86401</v>
      </c>
      <c r="AX13" s="16" t="str">
        <f t="shared" ref="AX13:AX23" si="11">"drop table db_custscience_interns."&amp;$AH13&amp;"_"&amp;$H$4&amp;"_"&amp;$H$5&amp;"_distinct_values_table_stats;"</f>
        <v>drop table db_custscience_interns.col_2_db_venus_tm_of_day_dim_distinct_values_table_stats;</v>
      </c>
      <c r="AY13" t="s">
        <v>10204</v>
      </c>
      <c r="BA13" s="16" t="str">
        <f t="shared" ref="BA13:BA23" si="12">"create table db_custscience_interns."&amp;$AH13&amp;"_"&amp;$H$4&amp;"_"&amp;$H$5&amp;"_null_value_count_table_stats (col_id int, null_value_count bigint) Row format delimited Fields terminated by '\t' Lines terminated by '\n'  Stored as textfile ;"</f>
        <v>create table db_custscience_interns.col_2_db_venus_tm_of_day_dim_null_value_count_table_stats (col_id int, null_value_count bigint) Row format delimited Fields terminated by '\t' Lines terminated by '\n'  Stored as textfile ;</v>
      </c>
      <c r="BB13" t="s">
        <v>10205</v>
      </c>
      <c r="BE13" s="16" t="str">
        <f t="shared" ref="BE13:BE23" si="13">"insert into table "&amp;"db_custscience_interns."&amp;$AH13&amp;"_"&amp;$H$4&amp;"_"&amp;$H$5&amp;"_null_value_count_table_stats select "&amp;"'"&amp;$I13&amp;"'"&amp;" as col_id, count (tm_key) as null_value_count where "&amp;$G13&amp;" IS NULL "</f>
        <v xml:space="preserve">insert into table db_custscience_interns.col_2_db_venus_tm_of_day_dim_null_value_count_table_stats select '2' as col_id, count (tm_key) as null_value_count where THE_TIME  IS NULL </v>
      </c>
      <c r="BF13" t="s">
        <v>10206</v>
      </c>
      <c r="BI13" s="16" t="str">
        <f t="shared" ref="BI13:BI23" si="14">"insert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db_custscience_interns.SUMMARY_of_db_venus_tm_of_day_dim_null_value_count_table_stats select col_id, null_value_count from db_custscience_interns.col_2_db_venus_tm_of_day_dim_null_value_count_table_stats ;</v>
      </c>
      <c r="BJ13" t="s">
        <v>10207</v>
      </c>
      <c r="BL13" s="212" t="s">
        <v>10208</v>
      </c>
      <c r="BM13" s="212">
        <v>2</v>
      </c>
      <c r="BN13" s="212">
        <v>0</v>
      </c>
      <c r="BP13" s="16" t="str">
        <f t="shared" ref="BP13:BP23" si="15">"drop table db_custscience_interns."&amp;$AH13&amp;"_"&amp;$H$4&amp;"_"&amp;$H$5&amp;"_null_value_count_table_stats ;"</f>
        <v>drop table db_custscience_interns.col_2_db_venus_tm_of_day_dim_null_value_count_table_stats ;</v>
      </c>
      <c r="BQ13" t="s">
        <v>10209</v>
      </c>
    </row>
    <row r="14" spans="1:73">
      <c r="A14" t="s">
        <v>10210</v>
      </c>
      <c r="B14" s="16" t="str">
        <f t="shared" si="2"/>
        <v>hrs                 int                                     </v>
      </c>
      <c r="C14" s="20">
        <f t="shared" si="3"/>
        <v>4</v>
      </c>
      <c r="D14" s="20">
        <f t="shared" si="4"/>
        <v>6</v>
      </c>
      <c r="E14" s="20"/>
      <c r="F14" s="20"/>
      <c r="G14" s="36" t="str">
        <f t="shared" si="0"/>
        <v>HRS</v>
      </c>
      <c r="H14" s="36" t="str">
        <f t="shared" si="1"/>
        <v>              int                                     </v>
      </c>
      <c r="I14" s="29">
        <v>3</v>
      </c>
      <c r="J14" s="272">
        <f t="shared" si="5"/>
        <v>25</v>
      </c>
      <c r="K14" s="272">
        <f t="shared" si="6"/>
        <v>0</v>
      </c>
      <c r="L14" s="139"/>
      <c r="M14" s="168"/>
      <c r="N14" s="169" t="s">
        <v>3414</v>
      </c>
      <c r="O14" s="169" t="s">
        <v>3414</v>
      </c>
      <c r="P14" s="169" t="s">
        <v>3414</v>
      </c>
      <c r="R14" s="164"/>
      <c r="S14" s="164"/>
      <c r="T14" s="164"/>
      <c r="U14" s="164"/>
      <c r="V14" s="164"/>
      <c r="W14" s="164"/>
      <c r="X14" s="164"/>
      <c r="Y14" s="164"/>
      <c r="Z14" s="164"/>
      <c r="AA14" s="164"/>
      <c r="AB14" s="164"/>
      <c r="AC14" s="164"/>
      <c r="AD14" s="164"/>
      <c r="AE14" s="164"/>
      <c r="AF14" s="164"/>
      <c r="AG14" s="164"/>
      <c r="AH14" s="197" t="str">
        <f t="shared" si="7"/>
        <v>col_3</v>
      </c>
      <c r="AI14" s="196" t="str">
        <f t="shared" si="8"/>
        <v>create table db_custscience_interns.col_3_db_venus_tm_of_day_dim_distinct_values_table_stats (col_id int, distinct_values bigint) Row format delimited Fields terminated by '\t' Lines terminated by '\n'  Stored as textfile ;</v>
      </c>
      <c r="AJ14" t="s">
        <v>10211</v>
      </c>
      <c r="AM14" s="16" t="str">
        <f t="shared" si="9"/>
        <v>insert into table db_custscience_interns.col_3_db_venus_tm_of_day_dim_distinct_values_table_stats select '3' as col_id, count (distinct HRS) as distinct_values</v>
      </c>
      <c r="AN14" t="s">
        <v>10212</v>
      </c>
      <c r="AQ14" s="16" t="str">
        <f t="shared" si="10"/>
        <v>insert into table db_custscience_interns.SUMMARY_of_db_venus_tm_of_day_dim_distinct_values_table_stats select col_id, distinct_values from db_custscience_interns.col_3_db_venus_tm_of_day_dim_distinct_values_table_stats ;</v>
      </c>
      <c r="AR14" t="s">
        <v>10213</v>
      </c>
      <c r="AT14" s="212" t="s">
        <v>7133</v>
      </c>
      <c r="AU14" s="212">
        <v>11</v>
      </c>
      <c r="AV14" s="212">
        <v>3</v>
      </c>
      <c r="AX14" s="16" t="str">
        <f t="shared" si="11"/>
        <v>drop table db_custscience_interns.col_3_db_venus_tm_of_day_dim_distinct_values_table_stats;</v>
      </c>
      <c r="AY14" t="s">
        <v>10214</v>
      </c>
      <c r="BA14" s="16" t="str">
        <f t="shared" si="12"/>
        <v>create table db_custscience_interns.col_3_db_venus_tm_of_day_dim_null_value_count_table_stats (col_id int, null_value_count bigint) Row format delimited Fields terminated by '\t' Lines terminated by '\n'  Stored as textfile ;</v>
      </c>
      <c r="BB14" t="s">
        <v>10215</v>
      </c>
      <c r="BE14" s="16" t="str">
        <f t="shared" si="13"/>
        <v xml:space="preserve">insert into table db_custscience_interns.col_3_db_venus_tm_of_day_dim_null_value_count_table_stats select '3' as col_id, count (tm_key) as null_value_count where HRS IS NULL </v>
      </c>
      <c r="BF14" t="s">
        <v>10216</v>
      </c>
      <c r="BI14" s="16" t="str">
        <f t="shared" si="14"/>
        <v>insert into table db_custscience_interns.SUMMARY_of_db_venus_tm_of_day_dim_null_value_count_table_stats select col_id, null_value_count from db_custscience_interns.col_3_db_venus_tm_of_day_dim_null_value_count_table_stats ;</v>
      </c>
      <c r="BJ14" t="s">
        <v>10217</v>
      </c>
      <c r="BL14" s="212" t="s">
        <v>10218</v>
      </c>
      <c r="BM14" s="212">
        <v>3</v>
      </c>
      <c r="BN14" s="212">
        <v>0</v>
      </c>
      <c r="BP14" s="16" t="str">
        <f t="shared" si="15"/>
        <v>drop table db_custscience_interns.col_3_db_venus_tm_of_day_dim_null_value_count_table_stats ;</v>
      </c>
      <c r="BQ14" t="s">
        <v>10219</v>
      </c>
    </row>
    <row r="15" spans="1:73">
      <c r="A15" t="s">
        <v>10220</v>
      </c>
      <c r="B15" s="16" t="str">
        <f t="shared" si="2"/>
        <v>min                 int                                     </v>
      </c>
      <c r="C15" s="20">
        <f t="shared" si="3"/>
        <v>4</v>
      </c>
      <c r="D15" s="20">
        <f t="shared" si="4"/>
        <v>6</v>
      </c>
      <c r="E15" s="20"/>
      <c r="F15" s="20"/>
      <c r="G15" s="36" t="str">
        <f t="shared" si="0"/>
        <v>MIN</v>
      </c>
      <c r="H15" s="36" t="str">
        <f t="shared" si="1"/>
        <v>              int                                     </v>
      </c>
      <c r="I15" s="29">
        <v>4</v>
      </c>
      <c r="J15" s="272">
        <f t="shared" si="5"/>
        <v>61</v>
      </c>
      <c r="K15" s="272">
        <f t="shared" si="6"/>
        <v>0</v>
      </c>
      <c r="N15" s="169" t="s">
        <v>2555</v>
      </c>
      <c r="O15" s="169" t="s">
        <v>114</v>
      </c>
      <c r="P15" s="169" t="s">
        <v>114</v>
      </c>
      <c r="R15" s="164"/>
      <c r="S15" s="164"/>
      <c r="T15" s="164"/>
      <c r="U15" s="164"/>
      <c r="V15" s="164"/>
      <c r="W15" s="164"/>
      <c r="X15" s="164"/>
      <c r="Y15" s="164"/>
      <c r="Z15" s="164"/>
      <c r="AA15" s="164"/>
      <c r="AB15" s="164"/>
      <c r="AC15" s="164"/>
      <c r="AD15" s="164"/>
      <c r="AE15" s="164"/>
      <c r="AF15" s="164"/>
      <c r="AG15" s="164"/>
      <c r="AH15" s="197" t="str">
        <f t="shared" si="7"/>
        <v>col_4</v>
      </c>
      <c r="AI15" s="196" t="str">
        <f t="shared" si="8"/>
        <v>create table db_custscience_interns.col_4_db_venus_tm_of_day_dim_distinct_values_table_stats (col_id int, distinct_values bigint) Row format delimited Fields terminated by '\t' Lines terminated by '\n'  Stored as textfile ;</v>
      </c>
      <c r="AJ15" t="s">
        <v>10221</v>
      </c>
      <c r="AM15" s="16" t="str">
        <f t="shared" si="9"/>
        <v>insert into table db_custscience_interns.col_4_db_venus_tm_of_day_dim_distinct_values_table_stats select '4' as col_id, count (distinct MIN) as distinct_values</v>
      </c>
      <c r="AN15" t="s">
        <v>10222</v>
      </c>
      <c r="AQ15" s="16" t="str">
        <f t="shared" si="10"/>
        <v>insert into table db_custscience_interns.SUMMARY_of_db_venus_tm_of_day_dim_distinct_values_table_stats select col_id, distinct_values from db_custscience_interns.col_4_db_venus_tm_of_day_dim_distinct_values_table_stats ;</v>
      </c>
      <c r="AR15" t="s">
        <v>10223</v>
      </c>
      <c r="AT15" s="212" t="s">
        <v>6471</v>
      </c>
      <c r="AU15" s="212">
        <v>12</v>
      </c>
      <c r="AV15" s="212">
        <v>3</v>
      </c>
      <c r="AX15" s="16" t="str">
        <f t="shared" si="11"/>
        <v>drop table db_custscience_interns.col_4_db_venus_tm_of_day_dim_distinct_values_table_stats;</v>
      </c>
      <c r="AY15" t="s">
        <v>10224</v>
      </c>
      <c r="BA15" s="16" t="str">
        <f t="shared" si="12"/>
        <v>create table db_custscience_interns.col_4_db_venus_tm_of_day_dim_null_value_count_table_stats (col_id int, null_value_count bigint) Row format delimited Fields terminated by '\t' Lines terminated by '\n'  Stored as textfile ;</v>
      </c>
      <c r="BB15" t="s">
        <v>10225</v>
      </c>
      <c r="BE15" s="16" t="str">
        <f t="shared" si="13"/>
        <v xml:space="preserve">insert into table db_custscience_interns.col_4_db_venus_tm_of_day_dim_null_value_count_table_stats select '4' as col_id, count (tm_key) as null_value_count where MIN IS NULL </v>
      </c>
      <c r="BF15" t="s">
        <v>10226</v>
      </c>
      <c r="BI15" s="16" t="str">
        <f t="shared" si="14"/>
        <v>insert into table db_custscience_interns.SUMMARY_of_db_venus_tm_of_day_dim_null_value_count_table_stats select col_id, null_value_count from db_custscience_interns.col_4_db_venus_tm_of_day_dim_null_value_count_table_stats ;</v>
      </c>
      <c r="BJ15" t="s">
        <v>10227</v>
      </c>
      <c r="BL15" s="212" t="s">
        <v>10228</v>
      </c>
      <c r="BM15" s="212">
        <v>4</v>
      </c>
      <c r="BN15" s="212">
        <v>0</v>
      </c>
      <c r="BP15" s="16" t="str">
        <f t="shared" si="15"/>
        <v>drop table db_custscience_interns.col_4_db_venus_tm_of_day_dim_null_value_count_table_stats ;</v>
      </c>
      <c r="BQ15" t="s">
        <v>10229</v>
      </c>
    </row>
    <row r="16" spans="1:73">
      <c r="A16" t="s">
        <v>10230</v>
      </c>
      <c r="B16" s="16" t="str">
        <f t="shared" si="2"/>
        <v>sec                 int                                     </v>
      </c>
      <c r="C16" s="20">
        <f t="shared" si="3"/>
        <v>4</v>
      </c>
      <c r="D16" s="20">
        <f t="shared" si="4"/>
        <v>6</v>
      </c>
      <c r="E16" s="20"/>
      <c r="F16" s="20"/>
      <c r="G16" s="36" t="str">
        <f t="shared" si="0"/>
        <v>SEC</v>
      </c>
      <c r="H16" s="36" t="str">
        <f t="shared" si="1"/>
        <v>              int                                     </v>
      </c>
      <c r="I16" s="29">
        <v>5</v>
      </c>
      <c r="J16" s="272">
        <f t="shared" si="5"/>
        <v>61</v>
      </c>
      <c r="K16" s="272">
        <f t="shared" si="6"/>
        <v>0</v>
      </c>
      <c r="N16" s="169" t="s">
        <v>112</v>
      </c>
      <c r="O16" s="169" t="s">
        <v>112</v>
      </c>
      <c r="P16" s="169" t="s">
        <v>112</v>
      </c>
      <c r="R16" s="164"/>
      <c r="S16" s="164"/>
      <c r="T16" s="164"/>
      <c r="U16" s="164"/>
      <c r="V16" s="164"/>
      <c r="W16" s="164"/>
      <c r="X16" s="164"/>
      <c r="Y16" s="164"/>
      <c r="Z16" s="164"/>
      <c r="AA16" s="164"/>
      <c r="AB16" s="164"/>
      <c r="AC16" s="164"/>
      <c r="AD16" s="164"/>
      <c r="AE16" s="164"/>
      <c r="AF16" s="164"/>
      <c r="AG16" s="164"/>
      <c r="AH16" s="197" t="str">
        <f t="shared" si="7"/>
        <v>col_5</v>
      </c>
      <c r="AI16" s="196" t="str">
        <f t="shared" si="8"/>
        <v>create table db_custscience_interns.col_5_db_venus_tm_of_day_dim_distinct_values_table_stats (col_id int, distinct_values bigint) Row format delimited Fields terminated by '\t' Lines terminated by '\n'  Stored as textfile ;</v>
      </c>
      <c r="AJ16" t="s">
        <v>10231</v>
      </c>
      <c r="AM16" s="16" t="str">
        <f t="shared" si="9"/>
        <v>insert into table db_custscience_interns.col_5_db_venus_tm_of_day_dim_distinct_values_table_stats select '5' as col_id, count (distinct SEC) as distinct_values</v>
      </c>
      <c r="AN16" t="s">
        <v>10232</v>
      </c>
      <c r="AQ16" s="16" t="str">
        <f t="shared" si="10"/>
        <v>insert into table db_custscience_interns.SUMMARY_of_db_venus_tm_of_day_dim_distinct_values_table_stats select col_id, distinct_values from db_custscience_interns.col_5_db_venus_tm_of_day_dim_distinct_values_table_stats ;</v>
      </c>
      <c r="AR16" t="s">
        <v>10233</v>
      </c>
      <c r="AT16" s="212" t="s">
        <v>10234</v>
      </c>
      <c r="AU16" s="212">
        <v>3</v>
      </c>
      <c r="AV16" s="212">
        <v>25</v>
      </c>
      <c r="AX16" s="16" t="str">
        <f t="shared" si="11"/>
        <v>drop table db_custscience_interns.col_5_db_venus_tm_of_day_dim_distinct_values_table_stats;</v>
      </c>
      <c r="AY16" t="s">
        <v>10235</v>
      </c>
      <c r="BA16" s="16" t="str">
        <f t="shared" si="12"/>
        <v>create table db_custscience_interns.col_5_db_venus_tm_of_day_dim_null_value_count_table_stats (col_id int, null_value_count bigint) Row format delimited Fields terminated by '\t' Lines terminated by '\n'  Stored as textfile ;</v>
      </c>
      <c r="BB16" t="s">
        <v>10236</v>
      </c>
      <c r="BE16" s="16" t="str">
        <f t="shared" si="13"/>
        <v xml:space="preserve">insert into table db_custscience_interns.col_5_db_venus_tm_of_day_dim_null_value_count_table_stats select '5' as col_id, count (tm_key) as null_value_count where SEC IS NULL </v>
      </c>
      <c r="BF16" t="s">
        <v>10237</v>
      </c>
      <c r="BI16" s="16" t="str">
        <f t="shared" si="14"/>
        <v>insert into table db_custscience_interns.SUMMARY_of_db_venus_tm_of_day_dim_null_value_count_table_stats select col_id, null_value_count from db_custscience_interns.col_5_db_venus_tm_of_day_dim_null_value_count_table_stats ;</v>
      </c>
      <c r="BJ16" t="s">
        <v>10238</v>
      </c>
      <c r="BL16" s="212" t="s">
        <v>10239</v>
      </c>
      <c r="BM16" s="212">
        <v>5</v>
      </c>
      <c r="BN16" s="212">
        <v>0</v>
      </c>
      <c r="BP16" s="16" t="str">
        <f t="shared" si="15"/>
        <v>drop table db_custscience_interns.col_5_db_venus_tm_of_day_dim_null_value_count_table_stats ;</v>
      </c>
      <c r="BQ16" t="s">
        <v>10240</v>
      </c>
    </row>
    <row r="17" spans="1:69">
      <c r="A17" t="s">
        <v>10241</v>
      </c>
      <c r="B17" s="16" t="str">
        <f t="shared" si="2"/>
        <v>am_pm               string                                  </v>
      </c>
      <c r="C17" s="20">
        <f t="shared" si="3"/>
        <v>6</v>
      </c>
      <c r="D17" s="20">
        <f t="shared" si="4"/>
        <v>8</v>
      </c>
      <c r="E17" s="20"/>
      <c r="F17" s="20"/>
      <c r="G17" s="36" t="str">
        <f t="shared" si="0"/>
        <v>AM_PM</v>
      </c>
      <c r="H17" s="36" t="str">
        <f t="shared" si="1"/>
        <v>            string                                  </v>
      </c>
      <c r="I17" s="29">
        <v>6</v>
      </c>
      <c r="J17" s="272">
        <f t="shared" si="5"/>
        <v>3</v>
      </c>
      <c r="K17" s="272">
        <f t="shared" si="6"/>
        <v>0</v>
      </c>
      <c r="N17" s="169" t="s">
        <v>112</v>
      </c>
      <c r="O17" s="169" t="s">
        <v>112</v>
      </c>
      <c r="P17" s="169" t="s">
        <v>112</v>
      </c>
      <c r="R17" s="164"/>
      <c r="S17" s="164"/>
      <c r="T17" s="164"/>
      <c r="U17" s="164"/>
      <c r="V17" s="164"/>
      <c r="W17" s="164"/>
      <c r="X17" s="164"/>
      <c r="Y17" s="164"/>
      <c r="Z17" s="164"/>
      <c r="AA17" s="164"/>
      <c r="AB17" s="164"/>
      <c r="AC17" s="164"/>
      <c r="AD17" s="164"/>
      <c r="AE17" s="164"/>
      <c r="AF17" s="164"/>
      <c r="AG17" s="164"/>
      <c r="AH17" s="197" t="str">
        <f t="shared" si="7"/>
        <v>col_6</v>
      </c>
      <c r="AI17" s="196" t="str">
        <f t="shared" si="8"/>
        <v>create table db_custscience_interns.col_6_db_venus_tm_of_day_dim_distinct_values_table_stats (col_id int, distinct_values bigint) Row format delimited Fields terminated by '\t' Lines terminated by '\n'  Stored as textfile ;</v>
      </c>
      <c r="AJ17" t="s">
        <v>10242</v>
      </c>
      <c r="AM17" s="16" t="str">
        <f t="shared" si="9"/>
        <v>insert into table db_custscience_interns.col_6_db_venus_tm_of_day_dim_distinct_values_table_stats select '6' as col_id, count (distinct AM_PM) as distinct_values</v>
      </c>
      <c r="AN17" t="s">
        <v>10243</v>
      </c>
      <c r="AQ17" s="16" t="str">
        <f t="shared" si="10"/>
        <v>insert into table db_custscience_interns.SUMMARY_of_db_venus_tm_of_day_dim_distinct_values_table_stats select col_id, distinct_values from db_custscience_interns.col_6_db_venus_tm_of_day_dim_distinct_values_table_stats ;</v>
      </c>
      <c r="AR17" t="s">
        <v>10244</v>
      </c>
      <c r="AT17" s="212" t="s">
        <v>10245</v>
      </c>
      <c r="AU17" s="212">
        <v>4</v>
      </c>
      <c r="AV17" s="212">
        <v>61</v>
      </c>
      <c r="AX17" s="16" t="str">
        <f t="shared" si="11"/>
        <v>drop table db_custscience_interns.col_6_db_venus_tm_of_day_dim_distinct_values_table_stats;</v>
      </c>
      <c r="AY17" t="s">
        <v>10246</v>
      </c>
      <c r="BA17" s="16" t="str">
        <f t="shared" si="12"/>
        <v>create table db_custscience_interns.col_6_db_venus_tm_of_day_dim_null_value_count_table_stats (col_id int, null_value_count bigint) Row format delimited Fields terminated by '\t' Lines terminated by '\n'  Stored as textfile ;</v>
      </c>
      <c r="BB17" t="s">
        <v>10247</v>
      </c>
      <c r="BE17" s="16" t="str">
        <f t="shared" si="13"/>
        <v xml:space="preserve">insert into table db_custscience_interns.col_6_db_venus_tm_of_day_dim_null_value_count_table_stats select '6' as col_id, count (tm_key) as null_value_count where AM_PM IS NULL </v>
      </c>
      <c r="BF17" t="s">
        <v>10248</v>
      </c>
      <c r="BI17" s="16" t="str">
        <f t="shared" si="14"/>
        <v>insert into table db_custscience_interns.SUMMARY_of_db_venus_tm_of_day_dim_null_value_count_table_stats select col_id, null_value_count from db_custscience_interns.col_6_db_venus_tm_of_day_dim_null_value_count_table_stats ;</v>
      </c>
      <c r="BJ17" t="s">
        <v>10249</v>
      </c>
      <c r="BL17" s="212" t="s">
        <v>10250</v>
      </c>
      <c r="BM17" s="212">
        <v>6</v>
      </c>
      <c r="BN17" s="212">
        <v>0</v>
      </c>
      <c r="BP17" s="16" t="str">
        <f t="shared" si="15"/>
        <v>drop table db_custscience_interns.col_6_db_venus_tm_of_day_dim_null_value_count_table_stats ;</v>
      </c>
      <c r="BQ17" t="s">
        <v>10251</v>
      </c>
    </row>
    <row r="18" spans="1:69">
      <c r="A18" t="s">
        <v>10252</v>
      </c>
      <c r="B18" s="16" t="str">
        <f t="shared" si="2"/>
        <v>day_prt             string                                  </v>
      </c>
      <c r="C18" s="20">
        <f t="shared" si="3"/>
        <v>8</v>
      </c>
      <c r="D18" s="20">
        <f t="shared" si="4"/>
        <v>10</v>
      </c>
      <c r="E18" s="20"/>
      <c r="F18" s="20"/>
      <c r="G18" s="36" t="str">
        <f t="shared" si="0"/>
        <v>DAY_PRT</v>
      </c>
      <c r="H18" s="36" t="str">
        <f t="shared" si="1"/>
        <v>          string                                  </v>
      </c>
      <c r="I18" s="29">
        <v>7</v>
      </c>
      <c r="J18" s="272">
        <f t="shared" si="5"/>
        <v>6</v>
      </c>
      <c r="K18" s="272">
        <f t="shared" si="6"/>
        <v>0</v>
      </c>
      <c r="N18" s="169" t="s">
        <v>120</v>
      </c>
      <c r="O18" s="169" t="s">
        <v>120</v>
      </c>
      <c r="P18" s="169" t="s">
        <v>120</v>
      </c>
      <c r="R18" s="164"/>
      <c r="S18" s="164"/>
      <c r="T18" s="164"/>
      <c r="U18" s="164"/>
      <c r="V18" s="164"/>
      <c r="W18" s="164"/>
      <c r="X18" s="164"/>
      <c r="Y18" s="164"/>
      <c r="Z18" s="164"/>
      <c r="AA18" s="164"/>
      <c r="AB18" s="164"/>
      <c r="AC18" s="164"/>
      <c r="AD18" s="164"/>
      <c r="AE18" s="164"/>
      <c r="AF18" s="164"/>
      <c r="AG18" s="164"/>
      <c r="AH18" s="197" t="str">
        <f t="shared" si="7"/>
        <v>col_7</v>
      </c>
      <c r="AI18" s="196" t="str">
        <f t="shared" si="8"/>
        <v>create table db_custscience_interns.col_7_db_venus_tm_of_day_dim_distinct_values_table_stats (col_id int, distinct_values bigint) Row format delimited Fields terminated by '\t' Lines terminated by '\n'  Stored as textfile ;</v>
      </c>
      <c r="AJ18" t="s">
        <v>10253</v>
      </c>
      <c r="AM18" s="16" t="str">
        <f t="shared" si="9"/>
        <v>insert into table db_custscience_interns.col_7_db_venus_tm_of_day_dim_distinct_values_table_stats select '7' as col_id, count (distinct DAY_PRT) as distinct_values</v>
      </c>
      <c r="AN18" t="s">
        <v>10254</v>
      </c>
      <c r="AQ18" s="16" t="str">
        <f t="shared" si="10"/>
        <v>insert into table db_custscience_interns.SUMMARY_of_db_venus_tm_of_day_dim_distinct_values_table_stats select col_id, distinct_values from db_custscience_interns.col_7_db_venus_tm_of_day_dim_distinct_values_table_stats ;</v>
      </c>
      <c r="AR18" t="s">
        <v>10255</v>
      </c>
      <c r="AT18" s="212" t="s">
        <v>10256</v>
      </c>
      <c r="AU18" s="212">
        <v>5</v>
      </c>
      <c r="AV18" s="212">
        <v>61</v>
      </c>
      <c r="AX18" s="16" t="str">
        <f t="shared" si="11"/>
        <v>drop table db_custscience_interns.col_7_db_venus_tm_of_day_dim_distinct_values_table_stats;</v>
      </c>
      <c r="AY18" t="s">
        <v>10257</v>
      </c>
      <c r="BA18" s="16" t="str">
        <f t="shared" si="12"/>
        <v>create table db_custscience_interns.col_7_db_venus_tm_of_day_dim_null_value_count_table_stats (col_id int, null_value_count bigint) Row format delimited Fields terminated by '\t' Lines terminated by '\n'  Stored as textfile ;</v>
      </c>
      <c r="BB18" t="s">
        <v>10258</v>
      </c>
      <c r="BE18" s="16" t="str">
        <f t="shared" si="13"/>
        <v xml:space="preserve">insert into table db_custscience_interns.col_7_db_venus_tm_of_day_dim_null_value_count_table_stats select '7' as col_id, count (tm_key) as null_value_count where DAY_PRT IS NULL </v>
      </c>
      <c r="BF18" t="s">
        <v>10259</v>
      </c>
      <c r="BI18" s="16" t="str">
        <f t="shared" si="14"/>
        <v>insert into table db_custscience_interns.SUMMARY_of_db_venus_tm_of_day_dim_null_value_count_table_stats select col_id, null_value_count from db_custscience_interns.col_7_db_venus_tm_of_day_dim_null_value_count_table_stats ;</v>
      </c>
      <c r="BJ18" t="s">
        <v>10260</v>
      </c>
      <c r="BL18" s="212" t="s">
        <v>10261</v>
      </c>
      <c r="BM18" s="212">
        <v>7</v>
      </c>
      <c r="BN18" s="212">
        <v>0</v>
      </c>
      <c r="BP18" s="16" t="str">
        <f t="shared" si="15"/>
        <v>drop table db_custscience_interns.col_7_db_venus_tm_of_day_dim_null_value_count_table_stats ;</v>
      </c>
      <c r="BQ18" t="s">
        <v>10262</v>
      </c>
    </row>
    <row r="19" spans="1:69">
      <c r="A19" t="s">
        <v>5896</v>
      </c>
      <c r="B19" s="16" t="str">
        <f t="shared" si="2"/>
        <v>btch_key            int                                     </v>
      </c>
      <c r="C19" s="20">
        <f t="shared" si="3"/>
        <v>10</v>
      </c>
      <c r="D19" s="20">
        <f t="shared" si="4"/>
        <v>12</v>
      </c>
      <c r="E19" s="20"/>
      <c r="F19" s="20"/>
      <c r="G19" s="36" t="str">
        <f t="shared" si="0"/>
        <v>BTCH_KEY </v>
      </c>
      <c r="H19" s="36" t="str">
        <f t="shared" si="1"/>
        <v>        int                                     </v>
      </c>
      <c r="I19" s="29">
        <v>8</v>
      </c>
      <c r="J19" s="272">
        <f t="shared" si="5"/>
        <v>2</v>
      </c>
      <c r="K19" s="272">
        <f t="shared" si="6"/>
        <v>0</v>
      </c>
      <c r="N19" s="169" t="s">
        <v>3415</v>
      </c>
      <c r="O19" s="169" t="s">
        <v>3416</v>
      </c>
      <c r="P19" s="169" t="s">
        <v>3417</v>
      </c>
      <c r="R19" s="164"/>
      <c r="S19" s="164"/>
      <c r="T19" s="164"/>
      <c r="U19" s="164"/>
      <c r="V19" s="164"/>
      <c r="W19" s="164"/>
      <c r="X19" s="164"/>
      <c r="Y19" s="164"/>
      <c r="Z19" s="164"/>
      <c r="AA19" s="164"/>
      <c r="AB19" s="164"/>
      <c r="AC19" s="164"/>
      <c r="AD19" s="164"/>
      <c r="AE19" s="164"/>
      <c r="AF19" s="164"/>
      <c r="AG19" s="164"/>
      <c r="AH19" s="197" t="str">
        <f t="shared" si="7"/>
        <v>col_8</v>
      </c>
      <c r="AI19" s="196" t="str">
        <f t="shared" si="8"/>
        <v>create table db_custscience_interns.col_8_db_venus_tm_of_day_dim_distinct_values_table_stats (col_id int, distinct_values bigint) Row format delimited Fields terminated by '\t' Lines terminated by '\n'  Stored as textfile ;</v>
      </c>
      <c r="AJ19" t="s">
        <v>10263</v>
      </c>
      <c r="AM19" s="16" t="str">
        <f t="shared" si="9"/>
        <v>insert into table db_custscience_interns.col_8_db_venus_tm_of_day_dim_distinct_values_table_stats select '8' as col_id, count (distinct BTCH_KEY ) as distinct_values</v>
      </c>
      <c r="AN19" t="s">
        <v>10264</v>
      </c>
      <c r="AQ19" s="16" t="str">
        <f t="shared" si="10"/>
        <v>insert into table db_custscience_interns.SUMMARY_of_db_venus_tm_of_day_dim_distinct_values_table_stats select col_id, distinct_values from db_custscience_interns.col_8_db_venus_tm_of_day_dim_distinct_values_table_stats ;</v>
      </c>
      <c r="AR19" t="s">
        <v>10265</v>
      </c>
      <c r="AT19" s="212" t="s">
        <v>8560</v>
      </c>
      <c r="AU19" s="212">
        <v>6</v>
      </c>
      <c r="AV19" s="212">
        <v>3</v>
      </c>
      <c r="AX19" s="16" t="str">
        <f t="shared" si="11"/>
        <v>drop table db_custscience_interns.col_8_db_venus_tm_of_day_dim_distinct_values_table_stats;</v>
      </c>
      <c r="AY19" t="s">
        <v>10266</v>
      </c>
      <c r="BA19" s="16" t="str">
        <f t="shared" si="12"/>
        <v>create table db_custscience_interns.col_8_db_venus_tm_of_day_dim_null_value_count_table_stats (col_id int, null_value_count bigint) Row format delimited Fields terminated by '\t' Lines terminated by '\n'  Stored as textfile ;</v>
      </c>
      <c r="BB19" t="s">
        <v>10267</v>
      </c>
      <c r="BE19" s="16" t="str">
        <f t="shared" si="13"/>
        <v xml:space="preserve">insert into table db_custscience_interns.col_8_db_venus_tm_of_day_dim_null_value_count_table_stats select '8' as col_id, count (tm_key) as null_value_count where BTCH_KEY  IS NULL </v>
      </c>
      <c r="BF19" t="s">
        <v>10268</v>
      </c>
      <c r="BI19" s="16" t="str">
        <f t="shared" si="14"/>
        <v>insert into table db_custscience_interns.SUMMARY_of_db_venus_tm_of_day_dim_null_value_count_table_stats select col_id, null_value_count from db_custscience_interns.col_8_db_venus_tm_of_day_dim_null_value_count_table_stats ;</v>
      </c>
      <c r="BJ19" t="s">
        <v>10269</v>
      </c>
      <c r="BL19" s="212" t="s">
        <v>10270</v>
      </c>
      <c r="BM19" s="212">
        <v>8</v>
      </c>
      <c r="BN19" s="212">
        <v>0</v>
      </c>
      <c r="BP19" s="16" t="str">
        <f t="shared" si="15"/>
        <v>drop table db_custscience_interns.col_8_db_venus_tm_of_day_dim_null_value_count_table_stats ;</v>
      </c>
      <c r="BQ19" t="s">
        <v>10271</v>
      </c>
    </row>
    <row r="20" spans="1:69">
      <c r="A20" t="s">
        <v>5899</v>
      </c>
      <c r="B20" s="16" t="str">
        <f t="shared" si="2"/>
        <v>btch_opr            string                                  </v>
      </c>
      <c r="C20" s="20">
        <f t="shared" si="3"/>
        <v>10</v>
      </c>
      <c r="D20" s="20">
        <f t="shared" si="4"/>
        <v>12</v>
      </c>
      <c r="E20" s="20"/>
      <c r="F20" s="20"/>
      <c r="G20" s="36" t="str">
        <f t="shared" si="0"/>
        <v>BTCH_OPR </v>
      </c>
      <c r="H20" s="36" t="str">
        <f t="shared" si="1"/>
        <v>        string                                  </v>
      </c>
      <c r="I20" s="29">
        <v>9</v>
      </c>
      <c r="J20" s="272">
        <f t="shared" si="5"/>
        <v>2</v>
      </c>
      <c r="K20" s="272">
        <f t="shared" si="6"/>
        <v>0</v>
      </c>
      <c r="N20" s="169" t="s">
        <v>3418</v>
      </c>
      <c r="O20" s="169" t="s">
        <v>3410</v>
      </c>
      <c r="P20" s="169" t="s">
        <v>3419</v>
      </c>
      <c r="R20" s="164"/>
      <c r="S20" s="164"/>
      <c r="T20" s="164"/>
      <c r="U20" s="164"/>
      <c r="V20" s="164"/>
      <c r="W20" s="164"/>
      <c r="X20" s="164"/>
      <c r="Y20" s="164"/>
      <c r="Z20" s="164"/>
      <c r="AA20" s="164"/>
      <c r="AB20" s="164"/>
      <c r="AC20" s="164"/>
      <c r="AD20" s="164"/>
      <c r="AE20" s="164"/>
      <c r="AF20" s="164"/>
      <c r="AG20" s="164"/>
      <c r="AH20" s="197" t="str">
        <f t="shared" si="7"/>
        <v>col_9</v>
      </c>
      <c r="AI20" s="196" t="str">
        <f t="shared" si="8"/>
        <v>create table db_custscience_interns.col_9_db_venus_tm_of_day_dim_distinct_values_table_stats (col_id int, distinct_values bigint) Row format delimited Fields terminated by '\t' Lines terminated by '\n'  Stored as textfile ;</v>
      </c>
      <c r="AJ20" t="s">
        <v>10272</v>
      </c>
      <c r="AM20" s="16" t="str">
        <f t="shared" si="9"/>
        <v>insert into table db_custscience_interns.col_9_db_venus_tm_of_day_dim_distinct_values_table_stats select '9' as col_id, count (distinct BTCH_OPR ) as distinct_values</v>
      </c>
      <c r="AN20" t="s">
        <v>10273</v>
      </c>
      <c r="AQ20" s="16" t="str">
        <f t="shared" si="10"/>
        <v>insert into table db_custscience_interns.SUMMARY_of_db_venus_tm_of_day_dim_distinct_values_table_stats select col_id, distinct_values from db_custscience_interns.col_9_db_venus_tm_of_day_dim_distinct_values_table_stats ;</v>
      </c>
      <c r="AR20" t="s">
        <v>10274</v>
      </c>
      <c r="AT20" s="212" t="s">
        <v>10275</v>
      </c>
      <c r="AU20" s="212">
        <v>7</v>
      </c>
      <c r="AV20" s="212">
        <v>6</v>
      </c>
      <c r="AX20" s="16" t="str">
        <f t="shared" si="11"/>
        <v>drop table db_custscience_interns.col_9_db_venus_tm_of_day_dim_distinct_values_table_stats;</v>
      </c>
      <c r="AY20" t="s">
        <v>10276</v>
      </c>
      <c r="BA20" s="16" t="str">
        <f t="shared" si="12"/>
        <v>create table db_custscience_interns.col_9_db_venus_tm_of_day_dim_null_value_count_table_stats (col_id int, null_value_count bigint) Row format delimited Fields terminated by '\t' Lines terminated by '\n'  Stored as textfile ;</v>
      </c>
      <c r="BB20" t="s">
        <v>10277</v>
      </c>
      <c r="BE20" s="16" t="str">
        <f t="shared" si="13"/>
        <v xml:space="preserve">insert into table db_custscience_interns.col_9_db_venus_tm_of_day_dim_null_value_count_table_stats select '9' as col_id, count (tm_key) as null_value_count where BTCH_OPR  IS NULL </v>
      </c>
      <c r="BF20" t="s">
        <v>10278</v>
      </c>
      <c r="BI20" s="16" t="str">
        <f t="shared" si="14"/>
        <v>insert into table db_custscience_interns.SUMMARY_of_db_venus_tm_of_day_dim_null_value_count_table_stats select col_id, null_value_count from db_custscience_interns.col_9_db_venus_tm_of_day_dim_null_value_count_table_stats ;</v>
      </c>
      <c r="BJ20" t="s">
        <v>10279</v>
      </c>
      <c r="BL20" s="212" t="s">
        <v>10280</v>
      </c>
      <c r="BM20" s="212">
        <v>9</v>
      </c>
      <c r="BN20" s="212">
        <v>0</v>
      </c>
      <c r="BP20" s="16" t="str">
        <f t="shared" si="15"/>
        <v>drop table db_custscience_interns.col_9_db_venus_tm_of_day_dim_null_value_count_table_stats ;</v>
      </c>
      <c r="BQ20" t="s">
        <v>10281</v>
      </c>
    </row>
    <row r="21" spans="1:69">
      <c r="A21" t="s">
        <v>5902</v>
      </c>
      <c r="B21" s="16" t="str">
        <f>TRIM(A21)</f>
        <v>lst_upd_or_crt_dttm string                                  </v>
      </c>
      <c r="C21" s="20">
        <f t="shared" si="3"/>
        <v>20</v>
      </c>
      <c r="D21" s="20">
        <f t="shared" si="4"/>
        <v>27</v>
      </c>
      <c r="E21" s="20"/>
      <c r="F21" s="20"/>
      <c r="G21" s="36" t="str">
        <f t="shared" si="0"/>
        <v>LST_UPD_OR_CRT_DTTM</v>
      </c>
      <c r="H21" s="36" t="str">
        <f t="shared" si="1"/>
        <v>string                                  </v>
      </c>
      <c r="I21" s="29">
        <v>10</v>
      </c>
      <c r="J21" s="272">
        <f t="shared" si="5"/>
        <v>31</v>
      </c>
      <c r="K21" s="272">
        <f t="shared" si="6"/>
        <v>0</v>
      </c>
      <c r="N21" s="169" t="s">
        <v>112</v>
      </c>
      <c r="O21" s="169" t="s">
        <v>112</v>
      </c>
      <c r="P21" s="169" t="s">
        <v>112</v>
      </c>
      <c r="R21" s="164"/>
      <c r="S21" s="164"/>
      <c r="T21" s="164"/>
      <c r="U21" s="164"/>
      <c r="V21" s="164"/>
      <c r="W21" s="164"/>
      <c r="X21" s="164"/>
      <c r="Y21" s="164"/>
      <c r="Z21" s="164"/>
      <c r="AA21" s="164"/>
      <c r="AB21" s="164"/>
      <c r="AC21" s="164"/>
      <c r="AD21" s="164"/>
      <c r="AE21" s="164"/>
      <c r="AF21" s="164"/>
      <c r="AG21" s="164"/>
      <c r="AH21" s="197" t="str">
        <f t="shared" si="7"/>
        <v>col_10</v>
      </c>
      <c r="AI21" s="196" t="str">
        <f t="shared" si="8"/>
        <v>create table db_custscience_interns.col_10_db_venus_tm_of_day_dim_distinct_values_table_stats (col_id int, distinct_values bigint) Row format delimited Fields terminated by '\t' Lines terminated by '\n'  Stored as textfile ;</v>
      </c>
      <c r="AJ21" t="s">
        <v>10282</v>
      </c>
      <c r="AM21" s="16" t="str">
        <f t="shared" si="9"/>
        <v>insert into table db_custscience_interns.col_10_db_venus_tm_of_day_dim_distinct_values_table_stats select '10' as col_id, count (distinct LST_UPD_OR_CRT_DTTM) as distinct_values</v>
      </c>
      <c r="AN21" t="s">
        <v>10283</v>
      </c>
      <c r="AQ21" s="16" t="str">
        <f t="shared" si="10"/>
        <v>insert into table db_custscience_interns.SUMMARY_of_db_venus_tm_of_day_dim_distinct_values_table_stats select col_id, distinct_values from db_custscience_interns.col_10_db_venus_tm_of_day_dim_distinct_values_table_stats ;</v>
      </c>
      <c r="AR21" t="s">
        <v>10284</v>
      </c>
      <c r="AT21" s="212" t="s">
        <v>6409</v>
      </c>
      <c r="AU21" s="212">
        <v>8</v>
      </c>
      <c r="AV21" s="212">
        <v>2</v>
      </c>
      <c r="AX21" s="16" t="str">
        <f t="shared" si="11"/>
        <v>drop table db_custscience_interns.col_10_db_venus_tm_of_day_dim_distinct_values_table_stats;</v>
      </c>
      <c r="AY21" t="s">
        <v>10285</v>
      </c>
      <c r="BA21" s="16" t="str">
        <f t="shared" si="12"/>
        <v>create table db_custscience_interns.col_10_db_venus_tm_of_day_dim_null_value_count_table_stats (col_id int, null_value_count bigint) Row format delimited Fields terminated by '\t' Lines terminated by '\n'  Stored as textfile ;</v>
      </c>
      <c r="BB21" t="s">
        <v>10286</v>
      </c>
      <c r="BE21" s="16" t="str">
        <f t="shared" si="13"/>
        <v xml:space="preserve">insert into table db_custscience_interns.col_10_db_venus_tm_of_day_dim_null_value_count_table_stats select '10' as col_id, count (tm_key) as null_value_count where LST_UPD_OR_CRT_DTTM IS NULL </v>
      </c>
      <c r="BF21" t="s">
        <v>10287</v>
      </c>
      <c r="BI21" s="16" t="str">
        <f t="shared" si="14"/>
        <v>insert into table db_custscience_interns.SUMMARY_of_db_venus_tm_of_day_dim_null_value_count_table_stats select col_id, null_value_count from db_custscience_interns.col_10_db_venus_tm_of_day_dim_null_value_count_table_stats ;</v>
      </c>
      <c r="BJ21" t="s">
        <v>10288</v>
      </c>
      <c r="BL21" s="212" t="s">
        <v>10289</v>
      </c>
      <c r="BM21" s="212">
        <v>10</v>
      </c>
      <c r="BN21" s="212">
        <v>0</v>
      </c>
      <c r="BP21" s="16" t="str">
        <f t="shared" si="15"/>
        <v>drop table db_custscience_interns.col_10_db_venus_tm_of_day_dim_null_value_count_table_stats ;</v>
      </c>
      <c r="BQ21" t="s">
        <v>10290</v>
      </c>
    </row>
    <row r="22" spans="1:69">
      <c r="A22" t="s">
        <v>5188</v>
      </c>
      <c r="B22" s="16" t="str">
        <f t="shared" si="2"/>
        <v>crt_tmst            string                                  </v>
      </c>
      <c r="C22" s="20">
        <f t="shared" si="3"/>
        <v>10</v>
      </c>
      <c r="D22" s="20">
        <f t="shared" si="4"/>
        <v>12</v>
      </c>
      <c r="E22" s="20"/>
      <c r="F22" s="20"/>
      <c r="G22" s="36" t="str">
        <f t="shared" si="0"/>
        <v>CRT_TMST </v>
      </c>
      <c r="H22" s="36" t="str">
        <f t="shared" si="1"/>
        <v>        string                                  </v>
      </c>
      <c r="I22" s="29">
        <v>11</v>
      </c>
      <c r="J22" s="272">
        <f t="shared" si="5"/>
        <v>3</v>
      </c>
      <c r="K22" s="272">
        <f t="shared" si="6"/>
        <v>0</v>
      </c>
      <c r="N22" s="169" t="s">
        <v>112</v>
      </c>
      <c r="O22" s="169" t="s">
        <v>112</v>
      </c>
      <c r="P22" s="169" t="s">
        <v>112</v>
      </c>
      <c r="R22" s="164"/>
      <c r="S22" s="164"/>
      <c r="T22" s="164"/>
      <c r="U22" s="164"/>
      <c r="V22" s="164"/>
      <c r="W22" s="164"/>
      <c r="X22" s="164"/>
      <c r="Y22" s="164"/>
      <c r="Z22" s="164"/>
      <c r="AA22" s="164"/>
      <c r="AB22" s="164"/>
      <c r="AC22" s="164"/>
      <c r="AD22" s="164"/>
      <c r="AE22" s="164"/>
      <c r="AF22" s="164"/>
      <c r="AG22" s="164"/>
      <c r="AH22" s="197" t="str">
        <f t="shared" si="7"/>
        <v>col_11</v>
      </c>
      <c r="AI22" s="196" t="str">
        <f t="shared" si="8"/>
        <v>create table db_custscience_interns.col_11_db_venus_tm_of_day_dim_distinct_values_table_stats (col_id int, distinct_values bigint) Row format delimited Fields terminated by '\t' Lines terminated by '\n'  Stored as textfile ;</v>
      </c>
      <c r="AJ22" t="s">
        <v>10291</v>
      </c>
      <c r="AM22" s="16" t="str">
        <f t="shared" si="9"/>
        <v>insert into table db_custscience_interns.col_11_db_venus_tm_of_day_dim_distinct_values_table_stats select '11' as col_id, count (distinct CRT_TMST ) as distinct_values</v>
      </c>
      <c r="AN22" t="s">
        <v>10292</v>
      </c>
      <c r="AQ22" s="16" t="str">
        <f t="shared" si="10"/>
        <v>insert into table db_custscience_interns.SUMMARY_of_db_venus_tm_of_day_dim_distinct_values_table_stats select col_id, distinct_values from db_custscience_interns.col_11_db_venus_tm_of_day_dim_distinct_values_table_stats ;</v>
      </c>
      <c r="AR22" t="s">
        <v>10293</v>
      </c>
      <c r="AT22" s="212" t="s">
        <v>5717</v>
      </c>
      <c r="AU22" s="212">
        <v>9</v>
      </c>
      <c r="AV22" s="212">
        <v>2</v>
      </c>
      <c r="AX22" s="16" t="str">
        <f t="shared" si="11"/>
        <v>drop table db_custscience_interns.col_11_db_venus_tm_of_day_dim_distinct_values_table_stats;</v>
      </c>
      <c r="AY22" t="s">
        <v>10294</v>
      </c>
      <c r="BA22" s="16" t="str">
        <f t="shared" si="12"/>
        <v>create table db_custscience_interns.col_11_db_venus_tm_of_day_dim_null_value_count_table_stats (col_id int, null_value_count bigint) Row format delimited Fields terminated by '\t' Lines terminated by '\n'  Stored as textfile ;</v>
      </c>
      <c r="BB22" t="s">
        <v>10295</v>
      </c>
      <c r="BE22" s="16" t="str">
        <f t="shared" si="13"/>
        <v xml:space="preserve">insert into table db_custscience_interns.col_11_db_venus_tm_of_day_dim_null_value_count_table_stats select '11' as col_id, count (tm_key) as null_value_count where CRT_TMST  IS NULL </v>
      </c>
      <c r="BF22" t="s">
        <v>10296</v>
      </c>
      <c r="BI22" s="16" t="str">
        <f t="shared" si="14"/>
        <v>insert into table db_custscience_interns.SUMMARY_of_db_venus_tm_of_day_dim_null_value_count_table_stats select col_id, null_value_count from db_custscience_interns.col_11_db_venus_tm_of_day_dim_null_value_count_table_stats ;</v>
      </c>
      <c r="BJ22" t="s">
        <v>10297</v>
      </c>
      <c r="BL22" s="212" t="s">
        <v>10298</v>
      </c>
      <c r="BM22" s="212">
        <v>11</v>
      </c>
      <c r="BN22" s="212">
        <v>0</v>
      </c>
      <c r="BP22" s="16" t="str">
        <f t="shared" si="15"/>
        <v>drop table db_custscience_interns.col_11_db_venus_tm_of_day_dim_null_value_count_table_stats ;</v>
      </c>
      <c r="BQ22" t="s">
        <v>10299</v>
      </c>
    </row>
    <row r="23" spans="1:69">
      <c r="A23" t="s">
        <v>5415</v>
      </c>
      <c r="B23" s="16" t="str">
        <f t="shared" si="2"/>
        <v>updt_tmst           string   </v>
      </c>
      <c r="C23" s="20">
        <f t="shared" si="3"/>
        <v>10</v>
      </c>
      <c r="D23" s="20">
        <f t="shared" si="4"/>
        <v>12</v>
      </c>
      <c r="E23" s="20"/>
      <c r="F23" s="20"/>
      <c r="G23" s="36" t="str">
        <f t="shared" si="0"/>
        <v>UPDT_TMST</v>
      </c>
      <c r="H23" s="36" t="str">
        <f t="shared" si="1"/>
        <v>        string   </v>
      </c>
      <c r="I23" s="29">
        <v>12</v>
      </c>
      <c r="J23" s="272">
        <f t="shared" si="5"/>
        <v>3</v>
      </c>
      <c r="K23" s="272">
        <f t="shared" si="6"/>
        <v>0</v>
      </c>
      <c r="N23" s="169" t="s">
        <v>3420</v>
      </c>
      <c r="O23" s="169" t="s">
        <v>112</v>
      </c>
      <c r="P23" s="169" t="s">
        <v>112</v>
      </c>
      <c r="R23" s="164"/>
      <c r="S23" s="164"/>
      <c r="T23" s="164"/>
      <c r="U23" s="164"/>
      <c r="V23" s="164"/>
      <c r="W23" s="164"/>
      <c r="X23" s="164"/>
      <c r="Y23" s="164"/>
      <c r="Z23" s="164"/>
      <c r="AA23" s="164"/>
      <c r="AB23" s="164"/>
      <c r="AC23" s="164"/>
      <c r="AD23" s="164"/>
      <c r="AE23" s="164"/>
      <c r="AF23" s="164"/>
      <c r="AG23" s="164"/>
      <c r="AH23" s="197" t="str">
        <f t="shared" si="7"/>
        <v>col_12</v>
      </c>
      <c r="AI23" s="196" t="str">
        <f t="shared" si="8"/>
        <v>create table db_custscience_interns.col_12_db_venus_tm_of_day_dim_distinct_values_table_stats (col_id int, distinct_values bigint) Row format delimited Fields terminated by '\t' Lines terminated by '\n'  Stored as textfile ;</v>
      </c>
      <c r="AJ23" t="s">
        <v>10300</v>
      </c>
      <c r="AM23" s="16" t="str">
        <f t="shared" si="9"/>
        <v>insert into table db_custscience_interns.col_12_db_venus_tm_of_day_dim_distinct_values_table_stats select '12' as col_id, count (distinct UPDT_TMST) as distinct_values</v>
      </c>
      <c r="AN23" t="s">
        <v>10301</v>
      </c>
      <c r="AQ23" s="16" t="str">
        <f t="shared" si="10"/>
        <v>insert into table db_custscience_interns.SUMMARY_of_db_venus_tm_of_day_dim_distinct_values_table_stats select col_id, distinct_values from db_custscience_interns.col_12_db_venus_tm_of_day_dim_distinct_values_table_stats ;</v>
      </c>
      <c r="AR23" t="s">
        <v>10302</v>
      </c>
      <c r="AT23" s="212" t="s">
        <v>10303</v>
      </c>
      <c r="AU23" s="212">
        <v>10</v>
      </c>
      <c r="AV23" s="212">
        <v>31</v>
      </c>
      <c r="AX23" s="16" t="str">
        <f t="shared" si="11"/>
        <v>drop table db_custscience_interns.col_12_db_venus_tm_of_day_dim_distinct_values_table_stats;</v>
      </c>
      <c r="AY23" t="s">
        <v>10304</v>
      </c>
      <c r="BA23" s="16" t="str">
        <f t="shared" si="12"/>
        <v>create table db_custscience_interns.col_12_db_venus_tm_of_day_dim_null_value_count_table_stats (col_id int, null_value_count bigint) Row format delimited Fields terminated by '\t' Lines terminated by '\n'  Stored as textfile ;</v>
      </c>
      <c r="BB23" t="s">
        <v>10305</v>
      </c>
      <c r="BE23" s="16" t="str">
        <f t="shared" si="13"/>
        <v xml:space="preserve">insert into table db_custscience_interns.col_12_db_venus_tm_of_day_dim_null_value_count_table_stats select '12' as col_id, count (tm_key) as null_value_count where UPDT_TMST IS NULL </v>
      </c>
      <c r="BF23" t="s">
        <v>10306</v>
      </c>
      <c r="BI23" s="16" t="str">
        <f t="shared" si="14"/>
        <v>insert into table db_custscience_interns.SUMMARY_of_db_venus_tm_of_day_dim_null_value_count_table_stats select col_id, null_value_count from db_custscience_interns.col_12_db_venus_tm_of_day_dim_null_value_count_table_stats ;</v>
      </c>
      <c r="BJ23" t="s">
        <v>10307</v>
      </c>
      <c r="BL23" s="212" t="s">
        <v>10308</v>
      </c>
      <c r="BM23" s="212">
        <v>12</v>
      </c>
      <c r="BN23" s="212">
        <v>0</v>
      </c>
      <c r="BP23" s="16" t="str">
        <f t="shared" si="15"/>
        <v>drop table db_custscience_interns.col_12_db_venus_tm_of_day_dim_null_value_count_table_stats ;</v>
      </c>
      <c r="BQ23" t="s">
        <v>10309</v>
      </c>
    </row>
    <row r="24" spans="1:69">
      <c r="AN24" s="206" t="s">
        <v>4089</v>
      </c>
      <c r="BF24" s="206" t="s">
        <v>4089</v>
      </c>
    </row>
    <row r="25" spans="1:69" ht="409.5">
      <c r="A25" s="1" t="s">
        <v>10310</v>
      </c>
    </row>
    <row r="26" spans="1:69">
      <c r="A26" t="s">
        <v>10311</v>
      </c>
    </row>
  </sheetData>
  <mergeCells count="5">
    <mergeCell ref="G1:J1"/>
    <mergeCell ref="H3:L3"/>
    <mergeCell ref="H4:L4"/>
    <mergeCell ref="H5:L5"/>
    <mergeCell ref="H6:L6"/>
  </mergeCell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BU25"/>
  <sheetViews>
    <sheetView topLeftCell="B1" zoomScale="80" zoomScaleNormal="80" workbookViewId="0">
      <selection activeCell="E1" sqref="E1:E1048576"/>
    </sheetView>
  </sheetViews>
  <sheetFormatPr defaultColWidth="8.85546875" defaultRowHeight="15" outlineLevelCol="1"/>
  <cols>
    <col min="1" max="1" width="69.42578125" customWidth="1"/>
    <col min="2" max="2" width="28.28515625" customWidth="1"/>
    <col min="7" max="7" width="37.140625" customWidth="1"/>
    <col min="8" max="8" width="10.85546875" customWidth="1"/>
    <col min="10" max="11" width="12" customWidth="1"/>
    <col min="12" max="12" width="22.42578125" customWidth="1"/>
    <col min="13" max="13" width="15" customWidth="1"/>
    <col min="14" max="14" width="23.42578125" customWidth="1"/>
    <col min="15" max="15" width="23.7109375" customWidth="1"/>
    <col min="16" max="16" width="23.42578125" customWidth="1"/>
    <col min="18" max="19" width="19.85546875" style="165" customWidth="1"/>
    <col min="20" max="33" width="19.85546875" style="165" hidden="1" customWidth="1" outlineLevel="1"/>
    <col min="34" max="34" width="12" style="195" customWidth="1" collapsed="1"/>
    <col min="35" max="35" width="33.7109375" style="195" customWidth="1"/>
    <col min="36" max="36" width="30.42578125" customWidth="1"/>
    <col min="37" max="37" width="12" customWidth="1"/>
    <col min="39" max="39" width="34.140625" customWidth="1"/>
    <col min="40" max="40" width="28" customWidth="1"/>
    <col min="41" max="41" width="15.28515625" customWidth="1"/>
    <col min="43" max="43" width="48.42578125" customWidth="1"/>
    <col min="44" max="44" width="29.28515625" customWidth="1"/>
    <col min="46" max="49" width="16.140625" customWidth="1"/>
    <col min="50" max="50" width="14.28515625" customWidth="1"/>
    <col min="52" max="52" width="20.42578125" style="210" customWidth="1"/>
    <col min="58" max="58" width="25.42578125" customWidth="1"/>
    <col min="61" max="61" width="8.85546875" style="16"/>
    <col min="62" max="62" width="25.42578125" customWidth="1"/>
    <col min="64" max="64" width="17.140625" customWidth="1"/>
    <col min="66" max="66" width="10.85546875" customWidth="1"/>
  </cols>
  <sheetData>
    <row r="1" spans="1:73" ht="19.5" thickBot="1">
      <c r="G1" s="473" t="str">
        <f>UPPER(H5)</f>
        <v>VNDR_STY_CLR_DIM</v>
      </c>
      <c r="H1" s="473"/>
      <c r="I1" s="473"/>
      <c r="J1" s="473"/>
      <c r="K1" s="218"/>
    </row>
    <row r="2" spans="1:73" ht="18.75">
      <c r="G2" s="6"/>
      <c r="J2" s="4"/>
      <c r="K2" s="4"/>
      <c r="N2" s="38" t="s">
        <v>86</v>
      </c>
      <c r="AI2" s="211" t="s">
        <v>4419</v>
      </c>
      <c r="AJ2" s="211" t="s">
        <v>4420</v>
      </c>
      <c r="AM2" s="211" t="s">
        <v>4421</v>
      </c>
      <c r="AN2" s="211" t="s">
        <v>4422</v>
      </c>
      <c r="AQ2" s="211" t="s">
        <v>4423</v>
      </c>
      <c r="AR2" s="211" t="s">
        <v>4424</v>
      </c>
      <c r="AT2" s="211" t="s">
        <v>4425</v>
      </c>
      <c r="AU2" s="211" t="s">
        <v>4426</v>
      </c>
      <c r="AX2" s="211" t="s">
        <v>4427</v>
      </c>
      <c r="AY2" s="211" t="s">
        <v>4428</v>
      </c>
      <c r="BA2" s="211" t="s">
        <v>4419</v>
      </c>
      <c r="BB2" s="211" t="s">
        <v>4420</v>
      </c>
      <c r="BE2" s="211" t="s">
        <v>4421</v>
      </c>
      <c r="BF2" s="211" t="s">
        <v>4422</v>
      </c>
      <c r="BI2" s="211" t="s">
        <v>4423</v>
      </c>
      <c r="BJ2" s="211" t="s">
        <v>4424</v>
      </c>
      <c r="BL2" s="211" t="s">
        <v>4425</v>
      </c>
      <c r="BM2" s="211" t="s">
        <v>4426</v>
      </c>
      <c r="BP2" s="211" t="s">
        <v>4427</v>
      </c>
      <c r="BQ2" s="211" t="s">
        <v>4428</v>
      </c>
      <c r="BU2" s="211" t="s">
        <v>4429</v>
      </c>
    </row>
    <row r="3" spans="1:73">
      <c r="G3" s="3" t="s">
        <v>87</v>
      </c>
      <c r="H3" s="475" t="s">
        <v>106</v>
      </c>
      <c r="I3" s="475"/>
      <c r="J3" s="475"/>
      <c r="K3" s="475"/>
      <c r="L3" s="475"/>
      <c r="M3" s="220"/>
      <c r="N3" s="39" t="s">
        <v>107</v>
      </c>
      <c r="BU3" s="16" t="str">
        <f>"hive -e 'set hive.cli.print.header=true; select * from "&amp;H6&amp;" acquisition_date = "&amp;"""22-APR-17"""&amp;" limit 10000;'&gt;"&amp;$H$6&amp;"_10k_sample.txt;"</f>
        <v>hive -e 'set hive.cli.print.header=true; select * from db_venus.vndr_sty_clr_dim acquisition_date = "22-APR-17" limit 10000;'&gt;db_venus.vndr_sty_clr_dim_10k_sample.txt;</v>
      </c>
    </row>
    <row r="4" spans="1:73" ht="15.75" thickBot="1">
      <c r="G4" s="3" t="s">
        <v>88</v>
      </c>
      <c r="H4" s="474" t="str">
        <f>LEFT(H6,(FIND(".",H6)-1))</f>
        <v>db_venus</v>
      </c>
      <c r="I4" s="474" t="e">
        <f>LEFT(I6,(FIND(".",I6)-1))</f>
        <v>#VALUE!</v>
      </c>
      <c r="J4" s="474" t="e">
        <f>LEFT(J6,(FIND(".",J6)-1))</f>
        <v>#VALUE!</v>
      </c>
      <c r="K4" s="474"/>
      <c r="L4" s="474" t="e">
        <f>LEFT(L6,(FIND(".",L6)-1))</f>
        <v>#VALUE!</v>
      </c>
      <c r="M4" s="219"/>
      <c r="N4" s="40" t="s">
        <v>108</v>
      </c>
      <c r="AM4" s="15"/>
      <c r="BE4" s="15"/>
      <c r="BU4" t="s">
        <v>10312</v>
      </c>
    </row>
    <row r="5" spans="1:73">
      <c r="B5" s="9"/>
      <c r="G5" s="3" t="s">
        <v>89</v>
      </c>
      <c r="H5" s="474" t="str">
        <f>RIGHT(H6,(LEN(H6)-(FIND(".",H6))))</f>
        <v>vndr_sty_clr_dim</v>
      </c>
      <c r="I5" s="474" t="e">
        <f>RIGHT(I6,(LEN(I6)-(FIND(".",I6))))</f>
        <v>#VALUE!</v>
      </c>
      <c r="J5" s="474" t="e">
        <f>RIGHT(J6,(LEN(J6)-(FIND(".",J6))))</f>
        <v>#VALUE!</v>
      </c>
      <c r="K5" s="474"/>
      <c r="L5" s="474" t="e">
        <f>RIGHT(L6,(LEN(L6)-(FIND(".",L6))))</f>
        <v>#VALUE!</v>
      </c>
      <c r="M5" s="219"/>
      <c r="AM5" s="60"/>
      <c r="BE5" s="60"/>
    </row>
    <row r="6" spans="1:73">
      <c r="G6" s="3" t="s">
        <v>90</v>
      </c>
      <c r="H6" s="476" t="s">
        <v>4487</v>
      </c>
      <c r="I6" s="476"/>
      <c r="J6" s="476"/>
      <c r="K6" s="476"/>
      <c r="L6" s="476"/>
      <c r="M6" s="37"/>
      <c r="AI6" s="33" t="s">
        <v>4050</v>
      </c>
      <c r="AJ6" s="199" t="s">
        <v>4051</v>
      </c>
      <c r="AM6" s="9" t="s">
        <v>4127</v>
      </c>
      <c r="AQ6" s="203" t="s">
        <v>4201</v>
      </c>
      <c r="AX6" s="206" t="s">
        <v>4203</v>
      </c>
      <c r="BA6" s="33" t="s">
        <v>4052</v>
      </c>
      <c r="BE6" s="9" t="s">
        <v>4127</v>
      </c>
      <c r="BI6" s="203" t="s">
        <v>4201</v>
      </c>
    </row>
    <row r="7" spans="1:73" ht="15.75" thickBot="1">
      <c r="G7" s="3" t="s">
        <v>91</v>
      </c>
      <c r="H7" s="10">
        <v>42906</v>
      </c>
      <c r="I7" s="219"/>
      <c r="J7" s="4"/>
      <c r="K7" s="4"/>
      <c r="L7" s="12"/>
      <c r="M7" s="12"/>
    </row>
    <row r="8" spans="1:73" ht="15.75" thickBot="1">
      <c r="A8" t="s">
        <v>3067</v>
      </c>
      <c r="G8" s="3" t="s">
        <v>92</v>
      </c>
      <c r="H8" s="13"/>
      <c r="I8" s="14"/>
      <c r="J8" s="4"/>
      <c r="K8" s="4"/>
      <c r="AT8" t="s">
        <v>10313</v>
      </c>
      <c r="BL8" t="s">
        <v>10314</v>
      </c>
    </row>
    <row r="9" spans="1:73">
      <c r="A9" t="s">
        <v>10315</v>
      </c>
      <c r="G9" s="15" t="s">
        <v>93</v>
      </c>
      <c r="H9" s="16"/>
      <c r="I9" s="16"/>
      <c r="J9" s="4"/>
      <c r="K9" s="4"/>
    </row>
    <row r="10" spans="1:73" ht="15.75" thickBot="1">
      <c r="A10" t="s">
        <v>2</v>
      </c>
      <c r="B10" s="3"/>
      <c r="G10" s="138"/>
      <c r="J10" s="4"/>
      <c r="K10" s="4"/>
      <c r="AN10" s="207" t="s">
        <v>4202</v>
      </c>
      <c r="AO10" s="15" t="s">
        <v>4126</v>
      </c>
      <c r="AR10" s="207" t="s">
        <v>4202</v>
      </c>
      <c r="AT10" s="204" t="s">
        <v>4200</v>
      </c>
      <c r="AU10" s="204" t="s">
        <v>4418</v>
      </c>
      <c r="AV10" s="204"/>
      <c r="AW10" s="204"/>
      <c r="BF10" s="207" t="s">
        <v>4202</v>
      </c>
      <c r="BG10" s="15" t="s">
        <v>4126</v>
      </c>
      <c r="BJ10" s="207" t="s">
        <v>4202</v>
      </c>
      <c r="BL10" s="204" t="s">
        <v>4200</v>
      </c>
    </row>
    <row r="11" spans="1:73" ht="30.75" thickBot="1">
      <c r="A11" t="s">
        <v>4551</v>
      </c>
      <c r="B11" s="33" t="s">
        <v>94</v>
      </c>
      <c r="C11" s="34" t="s">
        <v>95</v>
      </c>
      <c r="D11" s="34" t="s">
        <v>96</v>
      </c>
      <c r="E11" s="34" t="s">
        <v>4552</v>
      </c>
      <c r="F11" s="34"/>
      <c r="G11" s="17" t="s">
        <v>97</v>
      </c>
      <c r="H11" s="17" t="s">
        <v>98</v>
      </c>
      <c r="I11" s="19" t="s">
        <v>99</v>
      </c>
      <c r="J11" s="19" t="s">
        <v>100</v>
      </c>
      <c r="K11" s="19" t="s">
        <v>4488</v>
      </c>
      <c r="L11" s="17" t="s">
        <v>3657</v>
      </c>
      <c r="M11" s="17" t="s">
        <v>3435</v>
      </c>
      <c r="N11" s="173" t="s">
        <v>3432</v>
      </c>
      <c r="O11" s="173" t="s">
        <v>3433</v>
      </c>
      <c r="P11" s="173" t="s">
        <v>3434</v>
      </c>
      <c r="AH11" s="198" t="s">
        <v>4048</v>
      </c>
      <c r="AI11" s="201"/>
      <c r="AJ11" s="32"/>
      <c r="AK11" s="32"/>
      <c r="AL11" s="32"/>
      <c r="AM11" s="202" t="str">
        <f>"from "&amp;$H$6</f>
        <v>from db_venus.vndr_sty_clr_dim</v>
      </c>
      <c r="AN11" s="205" t="s">
        <v>10316</v>
      </c>
      <c r="AO11" s="32"/>
      <c r="AP11" s="32"/>
      <c r="AQ11" s="202" t="str">
        <f>"create table db_custscience_interns."&amp;"SUMMARY_of_"&amp;$H$4&amp;"_"&amp;$H$5&amp;"_distinct_values_table_stats (col_id int, distinct_values bigint) Row format delimited Fields terminated by '\t' Lines terminated by '\n'  Stored as textfile ;"</f>
        <v>create table db_custscience_interns.SUMMARY_of_db_venus_vndr_sty_clr_dim_distinct_values_table_stats (col_id int, distinct_values bigint) Row format delimited Fields terminated by '\t' Lines terminated by '\n'  Stored as textfile ;</v>
      </c>
      <c r="AR11" s="205" t="s">
        <v>10317</v>
      </c>
      <c r="BE11" s="209" t="str">
        <f>"from "&amp;$H$6</f>
        <v>from db_venus.vndr_sty_clr_dim</v>
      </c>
      <c r="BF11" s="32" t="s">
        <v>10316</v>
      </c>
      <c r="BI11" s="209" t="str">
        <f>"create table db_custscience_interns."&amp;"SUMMARY_of_"&amp;$H$4&amp;"_"&amp;$H$5&amp;"_null_value_count_table_stats (col_id int, null_value_count bigint) Row format delimited Fields terminated by '\t' Lines terminated by '\n'  Stored as textfile ;"</f>
        <v>create table db_custscience_interns.SUMMARY_of_db_venus_vndr_sty_clr_dim_null_value_count_table_stats (col_id int, null_value_count bigint) Row format delimited Fields terminated by '\t' Lines terminated by '\n'  Stored as textfile ;</v>
      </c>
      <c r="BJ11" s="32" t="s">
        <v>10318</v>
      </c>
      <c r="BL11" s="212" t="s">
        <v>2</v>
      </c>
    </row>
    <row r="12" spans="1:73">
      <c r="A12" t="s">
        <v>5896</v>
      </c>
      <c r="B12" s="16" t="str">
        <f>TRIM(A12)</f>
        <v>btch_key            int                                     </v>
      </c>
      <c r="C12" s="20">
        <f>SEARCH(" ",B12)</f>
        <v>10</v>
      </c>
      <c r="D12" s="20">
        <f>IFERROR(SEARCH(" ",B12,C12+1),0)</f>
        <v>12</v>
      </c>
      <c r="E12" s="20">
        <f>LEN(B12)</f>
        <v>60</v>
      </c>
      <c r="F12" s="20"/>
      <c r="G12" s="62" t="str">
        <f t="shared" ref="G12:G22" si="0">UPPER(LEFT(B12,C12-1))</f>
        <v>BTCH_KEY </v>
      </c>
      <c r="H12" s="62" t="str">
        <f>TRIM(RIGHT(A12,LEN(A12) - (C12+1)))</f>
        <v>        int                                     </v>
      </c>
      <c r="I12" s="107">
        <v>1</v>
      </c>
      <c r="J12" s="272">
        <f>VLOOKUP($I12,$AU:$AV,2,FALSE)</f>
        <v>1512</v>
      </c>
      <c r="K12" s="272">
        <f>VLOOKUP($I12,$BM:$BN,2,FALSE)</f>
        <v>0</v>
      </c>
      <c r="L12" s="109"/>
      <c r="M12" s="166"/>
      <c r="N12" s="169" t="s">
        <v>119</v>
      </c>
      <c r="O12" s="169" t="s">
        <v>3409</v>
      </c>
      <c r="P12" s="169" t="s">
        <v>3409</v>
      </c>
      <c r="R12" s="164"/>
      <c r="S12" s="164"/>
      <c r="T12" s="164"/>
      <c r="U12" s="164"/>
      <c r="V12" s="164"/>
      <c r="W12" s="164"/>
      <c r="X12" s="164"/>
      <c r="Y12" s="164"/>
      <c r="Z12" s="164"/>
      <c r="AA12" s="164"/>
      <c r="AB12" s="164"/>
      <c r="AC12" s="164"/>
      <c r="AD12" s="164"/>
      <c r="AE12" s="164"/>
      <c r="AF12" s="164"/>
      <c r="AG12" s="164"/>
      <c r="AH12" s="197" t="str">
        <f>"col_"&amp;I12</f>
        <v>col_1</v>
      </c>
      <c r="AI12" s="196" t="str">
        <f>"create table db_custscience_interns."&amp;$AH12&amp;"_"&amp;$H$4&amp;"_"&amp;$H$5&amp;"_distinct_values_table_stats (col_id int, distinct_values bigint) Row format delimited Fields terminated by '\t' Lines terminated by '\n'  Stored as textfile ;"</f>
        <v>create table db_custscience_interns.col_1_db_venus_vndr_sty_clr_dim_distinct_values_table_stats (col_id int, distinct_values bigint) Row format delimited Fields terminated by '\t' Lines terminated by '\n'  Stored as textfile ;</v>
      </c>
      <c r="AJ12" t="s">
        <v>10319</v>
      </c>
      <c r="AM12" s="16" t="str">
        <f>"insert into table "&amp;"db_custscience_interns."&amp;$AH12&amp;"_"&amp;$H$4&amp;"_"&amp;$H$5&amp;"_distinct_values_table_stats select "&amp;"'"&amp;$I12&amp;"'"&amp;" as col_id, count (distinct "&amp;$G12&amp;") as distinct_values"</f>
        <v>insert into table db_custscience_interns.col_1_db_venus_vndr_sty_clr_dim_distinct_values_table_stats select '1' as col_id, count (distinct BTCH_KEY ) as distinct_values</v>
      </c>
      <c r="AN12" t="s">
        <v>10320</v>
      </c>
      <c r="AQ12" s="16" t="str">
        <f>"insert into table "&amp;"db_custscience_interns."&amp;"SUMMARY_of_"&amp;$H$4&amp;"_"&amp;$H$5&amp;"_distinct_values_table_stats select col_id, distinct_values from db_custscience_interns."&amp;$AH12&amp;"_"&amp;$H$4&amp;"_"&amp;$H$5&amp;"_distinct_values_table_stats"&amp;" ;"</f>
        <v>insert into table db_custscience_interns.SUMMARY_of_db_venus_vndr_sty_clr_dim_distinct_values_table_stats select col_id, distinct_values from db_custscience_interns.col_1_db_venus_vndr_sty_clr_dim_distinct_values_table_stats ;</v>
      </c>
      <c r="AR12" t="s">
        <v>10321</v>
      </c>
      <c r="AT12" s="212" t="s">
        <v>10322</v>
      </c>
      <c r="AU12" s="212">
        <v>1</v>
      </c>
      <c r="AV12" s="212">
        <v>1512</v>
      </c>
      <c r="AX12" s="16" t="str">
        <f>"drop table db_custscience_interns."&amp;$AH12&amp;"_"&amp;$H$4&amp;"_"&amp;$H$5&amp;"_distinct_values_table_stats;"</f>
        <v>drop table db_custscience_interns.col_1_db_venus_vndr_sty_clr_dim_distinct_values_table_stats;</v>
      </c>
      <c r="AY12" t="s">
        <v>10323</v>
      </c>
      <c r="BA12" s="16" t="str">
        <f>"create table db_custscience_interns."&amp;$AH12&amp;"_"&amp;$H$4&amp;"_"&amp;$H$5&amp;"_null_value_count_table_stats (col_id int, null_value_count bigint) Row format delimited Fields terminated by '\t' Lines terminated by '\n'  Stored as textfile ;"</f>
        <v>create table db_custscience_interns.col_1_db_venus_vndr_sty_clr_dim_null_value_count_table_stats (col_id int, null_value_count bigint) Row format delimited Fields terminated by '\t' Lines terminated by '\n'  Stored as textfile ;</v>
      </c>
      <c r="BB12" t="s">
        <v>10324</v>
      </c>
      <c r="BE12" s="16" t="str">
        <f>"insert into table "&amp;"db_custscience_interns."&amp;$AH12&amp;"_"&amp;$H$4&amp;"_"&amp;$H$5&amp;"_null_value_count_table_stats select "&amp;"'"&amp;$I12&amp;"'"&amp;" as col_id, count (vndr_sty_clr_key) as null_value_count where "&amp;$G12&amp;" IS NULL "</f>
        <v xml:space="preserve">insert into table db_custscience_interns.col_1_db_venus_vndr_sty_clr_dim_null_value_count_table_stats select '1' as col_id, count (vndr_sty_clr_key) as null_value_count where BTCH_KEY  IS NULL </v>
      </c>
      <c r="BF12" t="s">
        <v>10325</v>
      </c>
      <c r="BI12" s="16" t="str">
        <f>"insert into table "&amp;"db_custscience_interns."&amp;"SUMMARY_of_"&amp;$H$4&amp;"_"&amp;$H$5&amp;"_null_value_count_table_stats select col_id, null_value_count from db_custscience_interns."&amp;$AH12&amp;"_"&amp;$H$4&amp;"_"&amp;$H$5&amp;"_null_value_count_table_stats"&amp;" ;"</f>
        <v>insert into table db_custscience_interns.SUMMARY_of_db_venus_vndr_sty_clr_dim_null_value_count_table_stats select col_id, null_value_count from db_custscience_interns.col_1_db_venus_vndr_sty_clr_dim_null_value_count_table_stats ;</v>
      </c>
      <c r="BJ12" t="s">
        <v>10326</v>
      </c>
      <c r="BL12" s="212" t="s">
        <v>10197</v>
      </c>
      <c r="BM12" s="212">
        <v>1</v>
      </c>
      <c r="BN12" s="212">
        <v>0</v>
      </c>
      <c r="BP12" s="16" t="str">
        <f>"drop table db_custscience_interns."&amp;$AH12&amp;"_"&amp;$H$4&amp;"_"&amp;$H$5&amp;"_null_value_count_table_stats ;"</f>
        <v>drop table db_custscience_interns.col_1_db_venus_vndr_sty_clr_dim_null_value_count_table_stats ;</v>
      </c>
      <c r="BQ12" t="s">
        <v>10327</v>
      </c>
    </row>
    <row r="13" spans="1:73">
      <c r="A13" t="s">
        <v>5899</v>
      </c>
      <c r="B13" s="16" t="str">
        <f t="shared" ref="B13:B22" si="1">TRIM(A13)</f>
        <v>btch_opr            string                                  </v>
      </c>
      <c r="C13" s="20">
        <f t="shared" ref="C13:C22" si="2">SEARCH(" ",B13)</f>
        <v>10</v>
      </c>
      <c r="D13" s="20">
        <f t="shared" ref="D13:D22" si="3">IFERROR(SEARCH(" ",B13,C13+1),0)</f>
        <v>12</v>
      </c>
      <c r="E13" s="20"/>
      <c r="F13" s="20"/>
      <c r="G13" s="36" t="str">
        <f t="shared" si="0"/>
        <v>BTCH_OPR </v>
      </c>
      <c r="H13" s="36" t="str">
        <f>TRIM(RIGHT(A13,LEN(A13) - (C13+1)))</f>
        <v>        string                                  </v>
      </c>
      <c r="I13" s="29">
        <v>2</v>
      </c>
      <c r="J13" s="272">
        <f>VLOOKUP($I13,$AU:$AV,2,FALSE)</f>
        <v>2</v>
      </c>
      <c r="K13" s="272">
        <f t="shared" ref="K13:K22" si="4">VLOOKUP($I13,$BM:$BN,2,FALSE)</f>
        <v>0</v>
      </c>
      <c r="L13" s="87"/>
      <c r="M13" s="167"/>
      <c r="N13" s="169" t="s">
        <v>141</v>
      </c>
      <c r="O13" s="169" t="s">
        <v>112</v>
      </c>
      <c r="P13" s="169" t="s">
        <v>112</v>
      </c>
      <c r="R13" s="164"/>
      <c r="S13" s="164"/>
      <c r="T13" s="164"/>
      <c r="U13" s="164"/>
      <c r="V13" s="164"/>
      <c r="W13" s="164"/>
      <c r="X13" s="164"/>
      <c r="Y13" s="164"/>
      <c r="Z13" s="164"/>
      <c r="AA13" s="164"/>
      <c r="AB13" s="164"/>
      <c r="AC13" s="164"/>
      <c r="AD13" s="164"/>
      <c r="AE13" s="164"/>
      <c r="AF13" s="164"/>
      <c r="AG13" s="164"/>
      <c r="AH13" s="197" t="str">
        <f t="shared" ref="AH13:AH22" si="5">"col_"&amp;I13</f>
        <v>col_2</v>
      </c>
      <c r="AI13" s="196" t="str">
        <f t="shared" ref="AI13:AI22" si="6">"create table db_custscience_interns."&amp;$AH13&amp;"_"&amp;$H$4&amp;"_"&amp;$H$5&amp;"_distinct_values_table_stats (col_id int, distinct_values bigint) Row format delimited Fields terminated by '\t' Lines terminated by '\n'  Stored as textfile ;"</f>
        <v>create table db_custscience_interns.col_2_db_venus_vndr_sty_clr_dim_distinct_values_table_stats (col_id int, distinct_values bigint) Row format delimited Fields terminated by '\t' Lines terminated by '\n'  Stored as textfile ;</v>
      </c>
      <c r="AJ13" t="s">
        <v>10328</v>
      </c>
      <c r="AM13" s="16" t="str">
        <f t="shared" ref="AM13:AM21" si="7">"insert into table "&amp;"db_custscience_interns."&amp;$AH13&amp;"_"&amp;$H$4&amp;"_"&amp;$H$5&amp;"_distinct_values_table_stats select "&amp;"'"&amp;$I13&amp;"'"&amp;" as col_id, count (distinct "&amp;$G13&amp;") as distinct_values"</f>
        <v>insert into table db_custscience_interns.col_2_db_venus_vndr_sty_clr_dim_distinct_values_table_stats select '2' as col_id, count (distinct BTCH_OPR ) as distinct_values</v>
      </c>
      <c r="AN13" t="s">
        <v>10329</v>
      </c>
      <c r="AQ13" s="16" t="str">
        <f t="shared" ref="AQ13:AQ22" si="8">"insert into table "&amp;"db_custscience_interns."&amp;"SUMMARY_of_"&amp;$H$4&amp;"_"&amp;$H$5&amp;"_distinct_values_table_stats select col_id, distinct_values from db_custscience_interns."&amp;$AH13&amp;"_"&amp;$H$4&amp;"_"&amp;$H$5&amp;"_distinct_values_table_stats"&amp;" ;"</f>
        <v>insert into table db_custscience_interns.SUMMARY_of_db_venus_vndr_sty_clr_dim_distinct_values_table_stats select col_id, distinct_values from db_custscience_interns.col_2_db_venus_vndr_sty_clr_dim_distinct_values_table_stats ;</v>
      </c>
      <c r="AR13" t="s">
        <v>10330</v>
      </c>
      <c r="AT13" s="212" t="s">
        <v>6602</v>
      </c>
      <c r="AU13" s="212">
        <v>2</v>
      </c>
      <c r="AV13" s="212">
        <v>2</v>
      </c>
      <c r="AX13" s="16" t="str">
        <f t="shared" ref="AX13:AX22" si="9">"drop table db_custscience_interns."&amp;$AH13&amp;"_"&amp;$H$4&amp;"_"&amp;$H$5&amp;"_distinct_values_table_stats;"</f>
        <v>drop table db_custscience_interns.col_2_db_venus_vndr_sty_clr_dim_distinct_values_table_stats;</v>
      </c>
      <c r="AY13" t="s">
        <v>10331</v>
      </c>
      <c r="BA13" s="16" t="str">
        <f t="shared" ref="BA13:BA22" si="10">"create table db_custscience_interns."&amp;$AH13&amp;"_"&amp;$H$4&amp;"_"&amp;$H$5&amp;"_null_value_count_table_stats (col_id int, null_value_count bigint) Row format delimited Fields terminated by '\t' Lines terminated by '\n'  Stored as textfile ;"</f>
        <v>create table db_custscience_interns.col_2_db_venus_vndr_sty_clr_dim_null_value_count_table_stats (col_id int, null_value_count bigint) Row format delimited Fields terminated by '\t' Lines terminated by '\n'  Stored as textfile ;</v>
      </c>
      <c r="BB13" t="s">
        <v>10332</v>
      </c>
      <c r="BE13" s="16" t="str">
        <f t="shared" ref="BE13:BE22" si="11">"insert into table "&amp;"db_custscience_interns."&amp;$AH13&amp;"_"&amp;$H$4&amp;"_"&amp;$H$5&amp;"_null_value_count_table_stats select "&amp;"'"&amp;$I13&amp;"'"&amp;" as col_id, count (vndr_sty_clr_key) as null_value_count where "&amp;$G13&amp;" IS NULL "</f>
        <v xml:space="preserve">insert into table db_custscience_interns.col_2_db_venus_vndr_sty_clr_dim_null_value_count_table_stats select '2' as col_id, count (vndr_sty_clr_key) as null_value_count where BTCH_OPR  IS NULL </v>
      </c>
      <c r="BF13" t="s">
        <v>10333</v>
      </c>
      <c r="BI13" s="16" t="str">
        <f t="shared" ref="BI13:BI22" si="12">"insert into table "&amp;"db_custscience_interns."&amp;"SUMMARY_of_"&amp;$H$4&amp;"_"&amp;$H$5&amp;"_null_value_count_table_stats select col_id, null_value_count from db_custscience_interns."&amp;$AH13&amp;"_"&amp;$H$4&amp;"_"&amp;$H$5&amp;"_null_value_count_table_stats"&amp;" ;"</f>
        <v>insert into table db_custscience_interns.SUMMARY_of_db_venus_vndr_sty_clr_dim_null_value_count_table_stats select col_id, null_value_count from db_custscience_interns.col_2_db_venus_vndr_sty_clr_dim_null_value_count_table_stats ;</v>
      </c>
      <c r="BJ13" t="s">
        <v>10334</v>
      </c>
      <c r="BL13" s="212" t="s">
        <v>10208</v>
      </c>
      <c r="BM13" s="212">
        <v>2</v>
      </c>
      <c r="BN13" s="212">
        <v>0</v>
      </c>
      <c r="BP13" s="16" t="str">
        <f t="shared" ref="BP13:BP22" si="13">"drop table db_custscience_interns."&amp;$AH13&amp;"_"&amp;$H$4&amp;"_"&amp;$H$5&amp;"_null_value_count_table_stats ;"</f>
        <v>drop table db_custscience_interns.col_2_db_venus_vndr_sty_clr_dim_null_value_count_table_stats ;</v>
      </c>
      <c r="BQ13" t="s">
        <v>10335</v>
      </c>
    </row>
    <row r="14" spans="1:73">
      <c r="A14" t="s">
        <v>5902</v>
      </c>
      <c r="B14" s="16" t="str">
        <f>TRIM(A14)</f>
        <v>lst_upd_or_crt_dttm string                                  </v>
      </c>
      <c r="C14" s="20">
        <f t="shared" si="2"/>
        <v>20</v>
      </c>
      <c r="D14" s="20">
        <f>IFERROR(SEARCH(" ",B14,C14+1),0)</f>
        <v>27</v>
      </c>
      <c r="E14" s="20"/>
      <c r="F14" s="20"/>
      <c r="G14" s="36" t="str">
        <f t="shared" si="0"/>
        <v>LST_UPD_OR_CRT_DTTM</v>
      </c>
      <c r="H14" s="36" t="str">
        <f>TRIM(RIGHT(A14,LEN(A14) - (C14+1)))</f>
        <v>string                                  </v>
      </c>
      <c r="I14" s="29">
        <v>3</v>
      </c>
      <c r="J14" s="272">
        <f t="shared" ref="J14:J22" si="14">VLOOKUP($I14,$AU:$AV,2,FALSE)</f>
        <v>1513</v>
      </c>
      <c r="K14" s="272">
        <f t="shared" si="4"/>
        <v>0</v>
      </c>
      <c r="L14" s="139"/>
      <c r="M14" s="168"/>
      <c r="N14" s="169" t="s">
        <v>3414</v>
      </c>
      <c r="O14" s="169" t="s">
        <v>3414</v>
      </c>
      <c r="P14" s="169" t="s">
        <v>3414</v>
      </c>
      <c r="R14" s="164"/>
      <c r="S14" s="164"/>
      <c r="T14" s="164"/>
      <c r="U14" s="164"/>
      <c r="V14" s="164"/>
      <c r="W14" s="164"/>
      <c r="X14" s="164"/>
      <c r="Y14" s="164"/>
      <c r="Z14" s="164"/>
      <c r="AA14" s="164"/>
      <c r="AB14" s="164"/>
      <c r="AC14" s="164"/>
      <c r="AD14" s="164"/>
      <c r="AE14" s="164"/>
      <c r="AF14" s="164"/>
      <c r="AG14" s="164"/>
      <c r="AH14" s="197" t="str">
        <f t="shared" si="5"/>
        <v>col_3</v>
      </c>
      <c r="AI14" s="196" t="str">
        <f t="shared" si="6"/>
        <v>create table db_custscience_interns.col_3_db_venus_vndr_sty_clr_dim_distinct_values_table_stats (col_id int, distinct_values bigint) Row format delimited Fields terminated by '\t' Lines terminated by '\n'  Stored as textfile ;</v>
      </c>
      <c r="AJ14" t="s">
        <v>10336</v>
      </c>
      <c r="AM14" s="16" t="str">
        <f t="shared" si="7"/>
        <v>insert into table db_custscience_interns.col_3_db_venus_vndr_sty_clr_dim_distinct_values_table_stats select '3' as col_id, count (distinct LST_UPD_OR_CRT_DTTM) as distinct_values</v>
      </c>
      <c r="AN14" t="s">
        <v>10337</v>
      </c>
      <c r="AQ14" s="16" t="str">
        <f t="shared" si="8"/>
        <v>insert into table db_custscience_interns.SUMMARY_of_db_venus_vndr_sty_clr_dim_distinct_values_table_stats select col_id, distinct_values from db_custscience_interns.col_3_db_venus_vndr_sty_clr_dim_distinct_values_table_stats ;</v>
      </c>
      <c r="AR14" t="s">
        <v>10338</v>
      </c>
      <c r="AT14" s="212" t="s">
        <v>10339</v>
      </c>
      <c r="AU14" s="212">
        <v>3</v>
      </c>
      <c r="AV14" s="212">
        <v>1513</v>
      </c>
      <c r="AX14" s="16" t="str">
        <f t="shared" si="9"/>
        <v>drop table db_custscience_interns.col_3_db_venus_vndr_sty_clr_dim_distinct_values_table_stats;</v>
      </c>
      <c r="AY14" t="s">
        <v>10340</v>
      </c>
      <c r="BA14" s="16" t="str">
        <f t="shared" si="10"/>
        <v>create table db_custscience_interns.col_3_db_venus_vndr_sty_clr_dim_null_value_count_table_stats (col_id int, null_value_count bigint) Row format delimited Fields terminated by '\t' Lines terminated by '\n'  Stored as textfile ;</v>
      </c>
      <c r="BB14" t="s">
        <v>10341</v>
      </c>
      <c r="BE14" s="16" t="str">
        <f t="shared" si="11"/>
        <v xml:space="preserve">insert into table db_custscience_interns.col_3_db_venus_vndr_sty_clr_dim_null_value_count_table_stats select '3' as col_id, count (vndr_sty_clr_key) as null_value_count where LST_UPD_OR_CRT_DTTM IS NULL </v>
      </c>
      <c r="BF14" t="s">
        <v>10342</v>
      </c>
      <c r="BI14" s="16" t="str">
        <f t="shared" si="12"/>
        <v>insert into table db_custscience_interns.SUMMARY_of_db_venus_vndr_sty_clr_dim_null_value_count_table_stats select col_id, null_value_count from db_custscience_interns.col_3_db_venus_vndr_sty_clr_dim_null_value_count_table_stats ;</v>
      </c>
      <c r="BJ14" t="s">
        <v>10343</v>
      </c>
      <c r="BL14" s="212" t="s">
        <v>10218</v>
      </c>
      <c r="BM14" s="212">
        <v>11</v>
      </c>
      <c r="BN14" s="212">
        <v>0</v>
      </c>
      <c r="BP14" s="16" t="str">
        <f t="shared" si="13"/>
        <v>drop table db_custscience_interns.col_3_db_venus_vndr_sty_clr_dim_null_value_count_table_stats ;</v>
      </c>
      <c r="BQ14" t="s">
        <v>10344</v>
      </c>
    </row>
    <row r="15" spans="1:73">
      <c r="A15" t="s">
        <v>10345</v>
      </c>
      <c r="B15" s="16" t="str">
        <f t="shared" si="1"/>
        <v>mcm_vndr_id         string                                  </v>
      </c>
      <c r="C15" s="20">
        <f t="shared" si="2"/>
        <v>12</v>
      </c>
      <c r="D15" s="20">
        <f t="shared" si="3"/>
        <v>14</v>
      </c>
      <c r="E15" s="20"/>
      <c r="F15" s="20"/>
      <c r="G15" s="36" t="str">
        <f t="shared" si="0"/>
        <v>MCM_VNDR_ID</v>
      </c>
      <c r="H15" s="36" t="str">
        <f t="shared" ref="H15:H22" si="15">TRIM(RIGHT(A15,LEN(A15) - (C15+1)))</f>
        <v>      string                                  </v>
      </c>
      <c r="I15" s="29">
        <v>4</v>
      </c>
      <c r="J15" s="273">
        <f t="shared" si="14"/>
        <v>1433</v>
      </c>
      <c r="K15" s="272">
        <f t="shared" si="4"/>
        <v>0</v>
      </c>
      <c r="N15" s="169" t="s">
        <v>2555</v>
      </c>
      <c r="O15" s="169" t="s">
        <v>114</v>
      </c>
      <c r="P15" s="169" t="s">
        <v>114</v>
      </c>
      <c r="R15" s="164"/>
      <c r="S15" s="164"/>
      <c r="T15" s="164"/>
      <c r="U15" s="164"/>
      <c r="V15" s="164"/>
      <c r="W15" s="164"/>
      <c r="X15" s="164"/>
      <c r="Y15" s="164"/>
      <c r="Z15" s="164"/>
      <c r="AA15" s="164"/>
      <c r="AB15" s="164"/>
      <c r="AC15" s="164"/>
      <c r="AD15" s="164"/>
      <c r="AE15" s="164"/>
      <c r="AF15" s="164"/>
      <c r="AG15" s="164"/>
      <c r="AH15" s="197" t="str">
        <f t="shared" si="5"/>
        <v>col_4</v>
      </c>
      <c r="AI15" s="196" t="str">
        <f t="shared" si="6"/>
        <v>create table db_custscience_interns.col_4_db_venus_vndr_sty_clr_dim_distinct_values_table_stats (col_id int, distinct_values bigint) Row format delimited Fields terminated by '\t' Lines terminated by '\n'  Stored as textfile ;</v>
      </c>
      <c r="AJ15" t="s">
        <v>10346</v>
      </c>
      <c r="AM15" s="16" t="str">
        <f t="shared" si="7"/>
        <v>insert into table db_custscience_interns.col_4_db_venus_vndr_sty_clr_dim_distinct_values_table_stats select '4' as col_id, count (distinct MCM_VNDR_ID) as distinct_values</v>
      </c>
      <c r="AN15" t="s">
        <v>10347</v>
      </c>
      <c r="AQ15" s="16" t="str">
        <f t="shared" si="8"/>
        <v>insert into table db_custscience_interns.SUMMARY_of_db_venus_vndr_sty_clr_dim_distinct_values_table_stats select col_id, distinct_values from db_custscience_interns.col_4_db_venus_vndr_sty_clr_dim_distinct_values_table_stats ;</v>
      </c>
      <c r="AR15" t="s">
        <v>10348</v>
      </c>
      <c r="AT15" s="212" t="s">
        <v>10349</v>
      </c>
      <c r="AU15" s="212">
        <v>4</v>
      </c>
      <c r="AV15" s="212">
        <v>1433</v>
      </c>
      <c r="AX15" s="16" t="str">
        <f t="shared" si="9"/>
        <v>drop table db_custscience_interns.col_4_db_venus_vndr_sty_clr_dim_distinct_values_table_stats;</v>
      </c>
      <c r="AY15" t="s">
        <v>10350</v>
      </c>
      <c r="BA15" s="16" t="str">
        <f t="shared" si="10"/>
        <v>create table db_custscience_interns.col_4_db_venus_vndr_sty_clr_dim_null_value_count_table_stats (col_id int, null_value_count bigint) Row format delimited Fields terminated by '\t' Lines terminated by '\n'  Stored as textfile ;</v>
      </c>
      <c r="BB15" t="s">
        <v>10351</v>
      </c>
      <c r="BE15" s="16" t="str">
        <f t="shared" si="11"/>
        <v xml:space="preserve">insert into table db_custscience_interns.col_4_db_venus_vndr_sty_clr_dim_null_value_count_table_stats select '4' as col_id, count (vndr_sty_clr_key) as null_value_count where MCM_VNDR_ID IS NULL </v>
      </c>
      <c r="BF15" t="s">
        <v>10352</v>
      </c>
      <c r="BI15" s="16" t="str">
        <f t="shared" si="12"/>
        <v>insert into table db_custscience_interns.SUMMARY_of_db_venus_vndr_sty_clr_dim_null_value_count_table_stats select col_id, null_value_count from db_custscience_interns.col_4_db_venus_vndr_sty_clr_dim_null_value_count_table_stats ;</v>
      </c>
      <c r="BJ15" t="s">
        <v>10353</v>
      </c>
      <c r="BL15" s="212" t="s">
        <v>10239</v>
      </c>
      <c r="BM15" s="212">
        <v>3</v>
      </c>
      <c r="BN15" s="212">
        <v>0</v>
      </c>
      <c r="BP15" s="16" t="str">
        <f t="shared" si="13"/>
        <v>drop table db_custscience_interns.col_4_db_venus_vndr_sty_clr_dim_null_value_count_table_stats ;</v>
      </c>
      <c r="BQ15" t="s">
        <v>10354</v>
      </c>
    </row>
    <row r="16" spans="1:73">
      <c r="A16" t="s">
        <v>10355</v>
      </c>
      <c r="B16" s="16" t="str">
        <f t="shared" si="1"/>
        <v>vndr_clr_cd         string                                  </v>
      </c>
      <c r="C16" s="20">
        <f t="shared" si="2"/>
        <v>12</v>
      </c>
      <c r="D16" s="20">
        <f t="shared" si="3"/>
        <v>14</v>
      </c>
      <c r="E16" s="20"/>
      <c r="F16" s="20"/>
      <c r="G16" s="36" t="str">
        <f t="shared" si="0"/>
        <v>VNDR_CLR_CD</v>
      </c>
      <c r="H16" s="36" t="str">
        <f t="shared" si="15"/>
        <v>      string                                  </v>
      </c>
      <c r="I16" s="29">
        <v>5</v>
      </c>
      <c r="J16" s="273">
        <f t="shared" si="14"/>
        <v>105326</v>
      </c>
      <c r="K16" s="272">
        <f t="shared" si="4"/>
        <v>0</v>
      </c>
      <c r="N16" s="169" t="s">
        <v>112</v>
      </c>
      <c r="O16" s="169" t="s">
        <v>112</v>
      </c>
      <c r="P16" s="169" t="s">
        <v>112</v>
      </c>
      <c r="R16" s="164"/>
      <c r="S16" s="164"/>
      <c r="T16" s="164"/>
      <c r="U16" s="164"/>
      <c r="V16" s="164"/>
      <c r="W16" s="164"/>
      <c r="X16" s="164"/>
      <c r="Y16" s="164"/>
      <c r="Z16" s="164"/>
      <c r="AA16" s="164"/>
      <c r="AB16" s="164"/>
      <c r="AC16" s="164"/>
      <c r="AD16" s="164"/>
      <c r="AE16" s="164"/>
      <c r="AF16" s="164"/>
      <c r="AG16" s="164"/>
      <c r="AH16" s="197" t="str">
        <f t="shared" si="5"/>
        <v>col_5</v>
      </c>
      <c r="AI16" s="196" t="str">
        <f t="shared" si="6"/>
        <v>create table db_custscience_interns.col_5_db_venus_vndr_sty_clr_dim_distinct_values_table_stats (col_id int, distinct_values bigint) Row format delimited Fields terminated by '\t' Lines terminated by '\n'  Stored as textfile ;</v>
      </c>
      <c r="AJ16" t="s">
        <v>10356</v>
      </c>
      <c r="AM16" s="16" t="str">
        <f t="shared" si="7"/>
        <v>insert into table db_custscience_interns.col_5_db_venus_vndr_sty_clr_dim_distinct_values_table_stats select '5' as col_id, count (distinct VNDR_CLR_CD) as distinct_values</v>
      </c>
      <c r="AN16" t="s">
        <v>10357</v>
      </c>
      <c r="AQ16" s="16" t="str">
        <f t="shared" si="8"/>
        <v>insert into table db_custscience_interns.SUMMARY_of_db_venus_vndr_sty_clr_dim_distinct_values_table_stats select col_id, distinct_values from db_custscience_interns.col_5_db_venus_vndr_sty_clr_dim_distinct_values_table_stats ;</v>
      </c>
      <c r="AR16" t="s">
        <v>10358</v>
      </c>
      <c r="AT16" s="212" t="s">
        <v>10359</v>
      </c>
      <c r="AU16" s="212">
        <v>5</v>
      </c>
      <c r="AV16" s="212">
        <v>105326</v>
      </c>
      <c r="AX16" s="16" t="str">
        <f t="shared" si="9"/>
        <v>drop table db_custscience_interns.col_5_db_venus_vndr_sty_clr_dim_distinct_values_table_stats;</v>
      </c>
      <c r="AY16" t="s">
        <v>10360</v>
      </c>
      <c r="BA16" s="16" t="str">
        <f t="shared" si="10"/>
        <v>create table db_custscience_interns.col_5_db_venus_vndr_sty_clr_dim_null_value_count_table_stats (col_id int, null_value_count bigint) Row format delimited Fields terminated by '\t' Lines terminated by '\n'  Stored as textfile ;</v>
      </c>
      <c r="BB16" t="s">
        <v>10361</v>
      </c>
      <c r="BE16" s="16" t="str">
        <f t="shared" si="11"/>
        <v xml:space="preserve">insert into table db_custscience_interns.col_5_db_venus_vndr_sty_clr_dim_null_value_count_table_stats select '5' as col_id, count (vndr_sty_clr_key) as null_value_count where VNDR_CLR_CD IS NULL </v>
      </c>
      <c r="BF16" t="s">
        <v>10362</v>
      </c>
      <c r="BI16" s="16" t="str">
        <f t="shared" si="12"/>
        <v>insert into table db_custscience_interns.SUMMARY_of_db_venus_vndr_sty_clr_dim_null_value_count_table_stats select col_id, null_value_count from db_custscience_interns.col_5_db_venus_vndr_sty_clr_dim_null_value_count_table_stats ;</v>
      </c>
      <c r="BJ16" t="s">
        <v>10363</v>
      </c>
      <c r="BL16" s="212" t="s">
        <v>10250</v>
      </c>
      <c r="BM16" s="212">
        <v>4</v>
      </c>
      <c r="BN16" s="212">
        <v>0</v>
      </c>
      <c r="BP16" s="16" t="str">
        <f t="shared" si="13"/>
        <v>drop table db_custscience_interns.col_5_db_venus_vndr_sty_clr_dim_null_value_count_table_stats ;</v>
      </c>
      <c r="BQ16" t="s">
        <v>10364</v>
      </c>
    </row>
    <row r="17" spans="1:69">
      <c r="A17" t="s">
        <v>10365</v>
      </c>
      <c r="B17" s="16" t="str">
        <f t="shared" si="1"/>
        <v>vndr_prp_nm         string                                  </v>
      </c>
      <c r="C17" s="20">
        <f t="shared" si="2"/>
        <v>12</v>
      </c>
      <c r="D17" s="20">
        <f t="shared" si="3"/>
        <v>14</v>
      </c>
      <c r="E17" s="20"/>
      <c r="F17" s="20"/>
      <c r="G17" s="36" t="str">
        <f t="shared" si="0"/>
        <v>VNDR_PRP_NM</v>
      </c>
      <c r="H17" s="36" t="str">
        <f t="shared" si="15"/>
        <v>      string                                  </v>
      </c>
      <c r="I17" s="29">
        <v>6</v>
      </c>
      <c r="J17" s="273">
        <f>VLOOKUP($I17,$AU:$AV,2,FALSE)</f>
        <v>1551</v>
      </c>
      <c r="K17" s="272">
        <f t="shared" si="4"/>
        <v>0</v>
      </c>
      <c r="N17" s="169" t="s">
        <v>112</v>
      </c>
      <c r="O17" s="169" t="s">
        <v>112</v>
      </c>
      <c r="P17" s="169" t="s">
        <v>112</v>
      </c>
      <c r="R17" s="164"/>
      <c r="S17" s="164"/>
      <c r="T17" s="164"/>
      <c r="U17" s="164"/>
      <c r="V17" s="164"/>
      <c r="W17" s="164"/>
      <c r="X17" s="164"/>
      <c r="Y17" s="164"/>
      <c r="Z17" s="164"/>
      <c r="AA17" s="164"/>
      <c r="AB17" s="164"/>
      <c r="AC17" s="164"/>
      <c r="AD17" s="164"/>
      <c r="AE17" s="164"/>
      <c r="AF17" s="164"/>
      <c r="AG17" s="164"/>
      <c r="AH17" s="197" t="str">
        <f t="shared" si="5"/>
        <v>col_6</v>
      </c>
      <c r="AI17" s="196" t="str">
        <f t="shared" si="6"/>
        <v>create table db_custscience_interns.col_6_db_venus_vndr_sty_clr_dim_distinct_values_table_stats (col_id int, distinct_values bigint) Row format delimited Fields terminated by '\t' Lines terminated by '\n'  Stored as textfile ;</v>
      </c>
      <c r="AJ17" t="s">
        <v>10366</v>
      </c>
      <c r="AM17" s="16" t="str">
        <f t="shared" si="7"/>
        <v>insert into table db_custscience_interns.col_6_db_venus_vndr_sty_clr_dim_distinct_values_table_stats select '6' as col_id, count (distinct VNDR_PRP_NM) as distinct_values</v>
      </c>
      <c r="AN17" t="s">
        <v>10367</v>
      </c>
      <c r="AQ17" s="16" t="str">
        <f t="shared" si="8"/>
        <v>insert into table db_custscience_interns.SUMMARY_of_db_venus_vndr_sty_clr_dim_distinct_values_table_stats select col_id, distinct_values from db_custscience_interns.col_6_db_venus_vndr_sty_clr_dim_distinct_values_table_stats ;</v>
      </c>
      <c r="AR17" t="s">
        <v>10368</v>
      </c>
      <c r="AT17" s="212" t="s">
        <v>10369</v>
      </c>
      <c r="AU17" s="212">
        <v>6</v>
      </c>
      <c r="AV17" s="212">
        <v>1551</v>
      </c>
      <c r="AX17" s="16" t="str">
        <f t="shared" si="9"/>
        <v>drop table db_custscience_interns.col_6_db_venus_vndr_sty_clr_dim_distinct_values_table_stats;</v>
      </c>
      <c r="AY17" t="s">
        <v>10370</v>
      </c>
      <c r="BA17" s="16" t="str">
        <f t="shared" si="10"/>
        <v>create table db_custscience_interns.col_6_db_venus_vndr_sty_clr_dim_null_value_count_table_stats (col_id int, null_value_count bigint) Row format delimited Fields terminated by '\t' Lines terminated by '\n'  Stored as textfile ;</v>
      </c>
      <c r="BB17" t="s">
        <v>10371</v>
      </c>
      <c r="BE17" s="16" t="str">
        <f t="shared" si="11"/>
        <v xml:space="preserve">insert into table db_custscience_interns.col_6_db_venus_vndr_sty_clr_dim_null_value_count_table_stats select '6' as col_id, count (vndr_sty_clr_key) as null_value_count where VNDR_PRP_NM IS NULL </v>
      </c>
      <c r="BF17" t="s">
        <v>10372</v>
      </c>
      <c r="BI17" s="16" t="str">
        <f t="shared" si="12"/>
        <v>insert into table db_custscience_interns.SUMMARY_of_db_venus_vndr_sty_clr_dim_null_value_count_table_stats select col_id, null_value_count from db_custscience_interns.col_6_db_venus_vndr_sty_clr_dim_null_value_count_table_stats ;</v>
      </c>
      <c r="BJ17" t="s">
        <v>10373</v>
      </c>
      <c r="BL17" s="212" t="s">
        <v>10261</v>
      </c>
      <c r="BM17" s="212">
        <v>5</v>
      </c>
      <c r="BN17" s="212">
        <v>0</v>
      </c>
      <c r="BP17" s="16" t="str">
        <f t="shared" si="13"/>
        <v>drop table db_custscience_interns.col_6_db_venus_vndr_sty_clr_dim_null_value_count_table_stats ;</v>
      </c>
      <c r="BQ17" t="s">
        <v>10374</v>
      </c>
    </row>
    <row r="18" spans="1:69">
      <c r="A18" t="s">
        <v>10375</v>
      </c>
      <c r="B18" s="16" t="str">
        <f t="shared" si="1"/>
        <v>vndr_sty_clr_key    int                                     </v>
      </c>
      <c r="C18" s="20">
        <f t="shared" si="2"/>
        <v>18</v>
      </c>
      <c r="D18" s="20">
        <f t="shared" si="3"/>
        <v>20</v>
      </c>
      <c r="E18" s="20"/>
      <c r="F18" s="20"/>
      <c r="G18" s="36" t="str">
        <f t="shared" si="0"/>
        <v>VNDR_STY_CLR_KEY </v>
      </c>
      <c r="H18" s="36" t="str">
        <f t="shared" si="15"/>
        <v>int                                     </v>
      </c>
      <c r="I18" s="29">
        <v>7</v>
      </c>
      <c r="J18" s="273">
        <f t="shared" si="14"/>
        <v>242804</v>
      </c>
      <c r="K18" s="272">
        <f t="shared" si="4"/>
        <v>0</v>
      </c>
      <c r="N18" s="169" t="s">
        <v>120</v>
      </c>
      <c r="O18" s="169" t="s">
        <v>120</v>
      </c>
      <c r="P18" s="169" t="s">
        <v>120</v>
      </c>
      <c r="R18" s="164"/>
      <c r="S18" s="164"/>
      <c r="T18" s="164"/>
      <c r="U18" s="164"/>
      <c r="V18" s="164"/>
      <c r="W18" s="164"/>
      <c r="X18" s="164"/>
      <c r="Y18" s="164"/>
      <c r="Z18" s="164"/>
      <c r="AA18" s="164"/>
      <c r="AB18" s="164"/>
      <c r="AC18" s="164"/>
      <c r="AD18" s="164"/>
      <c r="AE18" s="164"/>
      <c r="AF18" s="164"/>
      <c r="AG18" s="164"/>
      <c r="AH18" s="197" t="str">
        <f t="shared" si="5"/>
        <v>col_7</v>
      </c>
      <c r="AI18" s="196" t="str">
        <f t="shared" si="6"/>
        <v>create table db_custscience_interns.col_7_db_venus_vndr_sty_clr_dim_distinct_values_table_stats (col_id int, distinct_values bigint) Row format delimited Fields terminated by '\t' Lines terminated by '\n'  Stored as textfile ;</v>
      </c>
      <c r="AJ18" t="s">
        <v>10376</v>
      </c>
      <c r="AM18" s="16" t="str">
        <f t="shared" si="7"/>
        <v>insert into table db_custscience_interns.col_7_db_venus_vndr_sty_clr_dim_distinct_values_table_stats select '7' as col_id, count (distinct VNDR_STY_CLR_KEY ) as distinct_values</v>
      </c>
      <c r="AN18" t="s">
        <v>10377</v>
      </c>
      <c r="AQ18" s="16" t="str">
        <f t="shared" si="8"/>
        <v>insert into table db_custscience_interns.SUMMARY_of_db_venus_vndr_sty_clr_dim_distinct_values_table_stats select col_id, distinct_values from db_custscience_interns.col_7_db_venus_vndr_sty_clr_dim_distinct_values_table_stats ;</v>
      </c>
      <c r="AR18" t="s">
        <v>10378</v>
      </c>
      <c r="AT18" s="212" t="s">
        <v>10379</v>
      </c>
      <c r="AU18" s="212">
        <v>7</v>
      </c>
      <c r="AV18" s="212">
        <v>242804</v>
      </c>
      <c r="AX18" s="16" t="str">
        <f t="shared" si="9"/>
        <v>drop table db_custscience_interns.col_7_db_venus_vndr_sty_clr_dim_distinct_values_table_stats;</v>
      </c>
      <c r="AY18" t="s">
        <v>10380</v>
      </c>
      <c r="BA18" s="16" t="str">
        <f t="shared" si="10"/>
        <v>create table db_custscience_interns.col_7_db_venus_vndr_sty_clr_dim_null_value_count_table_stats (col_id int, null_value_count bigint) Row format delimited Fields terminated by '\t' Lines terminated by '\n'  Stored as textfile ;</v>
      </c>
      <c r="BB18" t="s">
        <v>10381</v>
      </c>
      <c r="BE18" s="16" t="str">
        <f t="shared" si="11"/>
        <v xml:space="preserve">insert into table db_custscience_interns.col_7_db_venus_vndr_sty_clr_dim_null_value_count_table_stats select '7' as col_id, count (vndr_sty_clr_key) as null_value_count where VNDR_STY_CLR_KEY  IS NULL </v>
      </c>
      <c r="BF18" t="s">
        <v>10382</v>
      </c>
      <c r="BI18" s="16" t="str">
        <f t="shared" si="12"/>
        <v>insert into table db_custscience_interns.SUMMARY_of_db_venus_vndr_sty_clr_dim_null_value_count_table_stats select col_id, null_value_count from db_custscience_interns.col_7_db_venus_vndr_sty_clr_dim_null_value_count_table_stats ;</v>
      </c>
      <c r="BJ18" t="s">
        <v>10383</v>
      </c>
      <c r="BL18" s="212" t="s">
        <v>10270</v>
      </c>
      <c r="BM18" s="212">
        <v>6</v>
      </c>
      <c r="BN18" s="212">
        <v>0</v>
      </c>
      <c r="BP18" s="16" t="str">
        <f t="shared" si="13"/>
        <v>drop table db_custscience_interns.col_7_db_venus_vndr_sty_clr_dim_null_value_count_table_stats ;</v>
      </c>
      <c r="BQ18" t="s">
        <v>10384</v>
      </c>
    </row>
    <row r="19" spans="1:69">
      <c r="A19" t="s">
        <v>10385</v>
      </c>
      <c r="B19" s="16" t="str">
        <f t="shared" si="1"/>
        <v>vndr_sty_num        string                                  </v>
      </c>
      <c r="C19" s="20">
        <f t="shared" si="2"/>
        <v>14</v>
      </c>
      <c r="D19" s="20">
        <f t="shared" si="3"/>
        <v>16</v>
      </c>
      <c r="E19" s="20"/>
      <c r="F19" s="20"/>
      <c r="G19" s="36" t="str">
        <f t="shared" si="0"/>
        <v>VNDR_STY_NUM </v>
      </c>
      <c r="H19" s="36" t="str">
        <f t="shared" si="15"/>
        <v>    string                                  </v>
      </c>
      <c r="I19" s="29">
        <v>8</v>
      </c>
      <c r="J19" s="273">
        <f t="shared" si="14"/>
        <v>100182</v>
      </c>
      <c r="K19" s="272">
        <f t="shared" si="4"/>
        <v>0</v>
      </c>
      <c r="N19" s="169" t="s">
        <v>3415</v>
      </c>
      <c r="O19" s="169" t="s">
        <v>3416</v>
      </c>
      <c r="P19" s="169" t="s">
        <v>3417</v>
      </c>
      <c r="R19" s="164"/>
      <c r="S19" s="164"/>
      <c r="T19" s="164"/>
      <c r="U19" s="164"/>
      <c r="V19" s="164"/>
      <c r="W19" s="164"/>
      <c r="X19" s="164"/>
      <c r="Y19" s="164"/>
      <c r="Z19" s="164"/>
      <c r="AA19" s="164"/>
      <c r="AB19" s="164"/>
      <c r="AC19" s="164"/>
      <c r="AD19" s="164"/>
      <c r="AE19" s="164"/>
      <c r="AF19" s="164"/>
      <c r="AG19" s="164"/>
      <c r="AH19" s="197" t="str">
        <f t="shared" si="5"/>
        <v>col_8</v>
      </c>
      <c r="AI19" s="196" t="str">
        <f t="shared" si="6"/>
        <v>create table db_custscience_interns.col_8_db_venus_vndr_sty_clr_dim_distinct_values_table_stats (col_id int, distinct_values bigint) Row format delimited Fields terminated by '\t' Lines terminated by '\n'  Stored as textfile ;</v>
      </c>
      <c r="AJ19" t="s">
        <v>10386</v>
      </c>
      <c r="AM19" s="16" t="str">
        <f t="shared" si="7"/>
        <v>insert into table db_custscience_interns.col_8_db_venus_vndr_sty_clr_dim_distinct_values_table_stats select '8' as col_id, count (distinct VNDR_STY_NUM ) as distinct_values</v>
      </c>
      <c r="AN19" t="s">
        <v>10387</v>
      </c>
      <c r="AQ19" s="16" t="str">
        <f t="shared" si="8"/>
        <v>insert into table db_custscience_interns.SUMMARY_of_db_venus_vndr_sty_clr_dim_distinct_values_table_stats select col_id, distinct_values from db_custscience_interns.col_8_db_venus_vndr_sty_clr_dim_distinct_values_table_stats ;</v>
      </c>
      <c r="AR19" t="s">
        <v>10388</v>
      </c>
      <c r="AT19" s="212" t="s">
        <v>10389</v>
      </c>
      <c r="AU19" s="212">
        <v>8</v>
      </c>
      <c r="AV19" s="212">
        <v>100182</v>
      </c>
      <c r="AX19" s="16" t="str">
        <f t="shared" si="9"/>
        <v>drop table db_custscience_interns.col_8_db_venus_vndr_sty_clr_dim_distinct_values_table_stats;</v>
      </c>
      <c r="AY19" t="s">
        <v>10390</v>
      </c>
      <c r="BA19" s="16" t="str">
        <f t="shared" si="10"/>
        <v>create table db_custscience_interns.col_8_db_venus_vndr_sty_clr_dim_null_value_count_table_stats (col_id int, null_value_count bigint) Row format delimited Fields terminated by '\t' Lines terminated by '\n'  Stored as textfile ;</v>
      </c>
      <c r="BB19" t="s">
        <v>10391</v>
      </c>
      <c r="BE19" s="16" t="str">
        <f t="shared" si="11"/>
        <v xml:space="preserve">insert into table db_custscience_interns.col_8_db_venus_vndr_sty_clr_dim_null_value_count_table_stats select '8' as col_id, count (vndr_sty_clr_key) as null_value_count where VNDR_STY_NUM  IS NULL </v>
      </c>
      <c r="BF19" t="s">
        <v>10392</v>
      </c>
      <c r="BI19" s="16" t="str">
        <f t="shared" si="12"/>
        <v>insert into table db_custscience_interns.SUMMARY_of_db_venus_vndr_sty_clr_dim_null_value_count_table_stats select col_id, null_value_count from db_custscience_interns.col_8_db_venus_vndr_sty_clr_dim_null_value_count_table_stats ;</v>
      </c>
      <c r="BJ19" t="s">
        <v>10393</v>
      </c>
      <c r="BL19" s="212" t="s">
        <v>10280</v>
      </c>
      <c r="BM19" s="212">
        <v>7</v>
      </c>
      <c r="BN19" s="212">
        <v>0</v>
      </c>
      <c r="BP19" s="16" t="str">
        <f t="shared" si="13"/>
        <v>drop table db_custscience_interns.col_8_db_venus_vndr_sty_clr_dim_null_value_count_table_stats ;</v>
      </c>
      <c r="BQ19" t="s">
        <v>10394</v>
      </c>
    </row>
    <row r="20" spans="1:69">
      <c r="A20" t="s">
        <v>10395</v>
      </c>
      <c r="B20" s="16" t="str">
        <f t="shared" si="1"/>
        <v>vndr_web_nm         string                                  </v>
      </c>
      <c r="C20" s="20">
        <f t="shared" si="2"/>
        <v>12</v>
      </c>
      <c r="D20" s="20">
        <f t="shared" si="3"/>
        <v>14</v>
      </c>
      <c r="E20" s="20"/>
      <c r="F20" s="20"/>
      <c r="G20" s="36" t="str">
        <f t="shared" si="0"/>
        <v>VNDR_WEB_NM</v>
      </c>
      <c r="H20" s="36" t="str">
        <f t="shared" si="15"/>
        <v>      string                                  </v>
      </c>
      <c r="I20" s="29">
        <v>9</v>
      </c>
      <c r="J20" s="273">
        <f t="shared" si="14"/>
        <v>1155</v>
      </c>
      <c r="K20" s="272">
        <f t="shared" si="4"/>
        <v>0</v>
      </c>
      <c r="N20" s="169" t="s">
        <v>3418</v>
      </c>
      <c r="O20" s="169" t="s">
        <v>3410</v>
      </c>
      <c r="P20" s="169" t="s">
        <v>3419</v>
      </c>
      <c r="R20" s="164"/>
      <c r="S20" s="164"/>
      <c r="T20" s="164"/>
      <c r="U20" s="164"/>
      <c r="V20" s="164"/>
      <c r="W20" s="164"/>
      <c r="X20" s="164"/>
      <c r="Y20" s="164"/>
      <c r="Z20" s="164"/>
      <c r="AA20" s="164"/>
      <c r="AB20" s="164"/>
      <c r="AC20" s="164"/>
      <c r="AD20" s="164"/>
      <c r="AE20" s="164"/>
      <c r="AF20" s="164"/>
      <c r="AG20" s="164"/>
      <c r="AH20" s="197" t="str">
        <f t="shared" si="5"/>
        <v>col_9</v>
      </c>
      <c r="AI20" s="196" t="str">
        <f t="shared" si="6"/>
        <v>create table db_custscience_interns.col_9_db_venus_vndr_sty_clr_dim_distinct_values_table_stats (col_id int, distinct_values bigint) Row format delimited Fields terminated by '\t' Lines terminated by '\n'  Stored as textfile ;</v>
      </c>
      <c r="AJ20" t="s">
        <v>10396</v>
      </c>
      <c r="AM20" s="16" t="str">
        <f t="shared" si="7"/>
        <v>insert into table db_custscience_interns.col_9_db_venus_vndr_sty_clr_dim_distinct_values_table_stats select '9' as col_id, count (distinct VNDR_WEB_NM) as distinct_values</v>
      </c>
      <c r="AN20" t="s">
        <v>10397</v>
      </c>
      <c r="AQ20" s="16" t="str">
        <f t="shared" si="8"/>
        <v>insert into table db_custscience_interns.SUMMARY_of_db_venus_vndr_sty_clr_dim_distinct_values_table_stats select col_id, distinct_values from db_custscience_interns.col_9_db_venus_vndr_sty_clr_dim_distinct_values_table_stats ;</v>
      </c>
      <c r="AR20" t="s">
        <v>10398</v>
      </c>
      <c r="AT20" s="212" t="s">
        <v>10399</v>
      </c>
      <c r="AU20" s="212">
        <v>9</v>
      </c>
      <c r="AV20" s="212">
        <v>1155</v>
      </c>
      <c r="AX20" s="16" t="str">
        <f t="shared" si="9"/>
        <v>drop table db_custscience_interns.col_9_db_venus_vndr_sty_clr_dim_distinct_values_table_stats;</v>
      </c>
      <c r="AY20" t="s">
        <v>10400</v>
      </c>
      <c r="BA20" s="16" t="str">
        <f t="shared" si="10"/>
        <v>create table db_custscience_interns.col_9_db_venus_vndr_sty_clr_dim_null_value_count_table_stats (col_id int, null_value_count bigint) Row format delimited Fields terminated by '\t' Lines terminated by '\n'  Stored as textfile ;</v>
      </c>
      <c r="BB20" t="s">
        <v>10401</v>
      </c>
      <c r="BE20" s="16" t="str">
        <f t="shared" si="11"/>
        <v xml:space="preserve">insert into table db_custscience_interns.col_9_db_venus_vndr_sty_clr_dim_null_value_count_table_stats select '9' as col_id, count (vndr_sty_clr_key) as null_value_count where VNDR_WEB_NM IS NULL </v>
      </c>
      <c r="BF20" t="s">
        <v>10402</v>
      </c>
      <c r="BI20" s="16" t="str">
        <f t="shared" si="12"/>
        <v>insert into table db_custscience_interns.SUMMARY_of_db_venus_vndr_sty_clr_dim_null_value_count_table_stats select col_id, null_value_count from db_custscience_interns.col_9_db_venus_vndr_sty_clr_dim_null_value_count_table_stats ;</v>
      </c>
      <c r="BJ20" t="s">
        <v>10403</v>
      </c>
      <c r="BL20" s="212" t="s">
        <v>10289</v>
      </c>
      <c r="BM20" s="212">
        <v>8</v>
      </c>
      <c r="BN20" s="212">
        <v>0</v>
      </c>
      <c r="BP20" s="16" t="str">
        <f t="shared" si="13"/>
        <v>drop table db_custscience_interns.col_9_db_venus_vndr_sty_clr_dim_null_value_count_table_stats ;</v>
      </c>
      <c r="BQ20" t="s">
        <v>10404</v>
      </c>
    </row>
    <row r="21" spans="1:69">
      <c r="A21" t="s">
        <v>5188</v>
      </c>
      <c r="B21" s="16" t="str">
        <f t="shared" si="1"/>
        <v>crt_tmst            string                                  </v>
      </c>
      <c r="C21" s="20">
        <f t="shared" si="2"/>
        <v>10</v>
      </c>
      <c r="D21" s="20">
        <f t="shared" si="3"/>
        <v>12</v>
      </c>
      <c r="E21" s="20"/>
      <c r="F21" s="20"/>
      <c r="G21" s="36" t="str">
        <f t="shared" si="0"/>
        <v>CRT_TMST </v>
      </c>
      <c r="H21" s="36" t="str">
        <f t="shared" si="15"/>
        <v>        string                                  </v>
      </c>
      <c r="I21" s="29">
        <v>10</v>
      </c>
      <c r="J21" s="273">
        <f t="shared" si="14"/>
        <v>5</v>
      </c>
      <c r="K21" s="272">
        <f t="shared" si="4"/>
        <v>0</v>
      </c>
      <c r="N21" s="169" t="s">
        <v>112</v>
      </c>
      <c r="O21" s="169" t="s">
        <v>112</v>
      </c>
      <c r="P21" s="169" t="s">
        <v>112</v>
      </c>
      <c r="R21" s="164"/>
      <c r="S21" s="164"/>
      <c r="T21" s="164"/>
      <c r="U21" s="164"/>
      <c r="V21" s="164"/>
      <c r="W21" s="164"/>
      <c r="X21" s="164"/>
      <c r="Y21" s="164"/>
      <c r="Z21" s="164"/>
      <c r="AA21" s="164"/>
      <c r="AB21" s="164"/>
      <c r="AC21" s="164"/>
      <c r="AD21" s="164"/>
      <c r="AE21" s="164"/>
      <c r="AF21" s="164"/>
      <c r="AG21" s="164"/>
      <c r="AH21" s="197" t="str">
        <f t="shared" si="5"/>
        <v>col_10</v>
      </c>
      <c r="AI21" s="196" t="str">
        <f t="shared" si="6"/>
        <v>create table db_custscience_interns.col_10_db_venus_vndr_sty_clr_dim_distinct_values_table_stats (col_id int, distinct_values bigint) Row format delimited Fields terminated by '\t' Lines terminated by '\n'  Stored as textfile ;</v>
      </c>
      <c r="AJ21" t="s">
        <v>10405</v>
      </c>
      <c r="AM21" s="16" t="str">
        <f t="shared" si="7"/>
        <v>insert into table db_custscience_interns.col_10_db_venus_vndr_sty_clr_dim_distinct_values_table_stats select '10' as col_id, count (distinct CRT_TMST ) as distinct_values</v>
      </c>
      <c r="AN21" t="s">
        <v>10406</v>
      </c>
      <c r="AQ21" s="16" t="str">
        <f t="shared" si="8"/>
        <v>insert into table db_custscience_interns.SUMMARY_of_db_venus_vndr_sty_clr_dim_distinct_values_table_stats select col_id, distinct_values from db_custscience_interns.col_10_db_venus_vndr_sty_clr_dim_distinct_values_table_stats ;</v>
      </c>
      <c r="AR21" t="s">
        <v>10407</v>
      </c>
      <c r="AT21" s="212" t="s">
        <v>10408</v>
      </c>
      <c r="AU21" s="212">
        <v>10</v>
      </c>
      <c r="AV21" s="212">
        <v>5</v>
      </c>
      <c r="AX21" s="16" t="str">
        <f t="shared" si="9"/>
        <v>drop table db_custscience_interns.col_10_db_venus_vndr_sty_clr_dim_distinct_values_table_stats;</v>
      </c>
      <c r="AY21" t="s">
        <v>10409</v>
      </c>
      <c r="BA21" s="16" t="str">
        <f t="shared" si="10"/>
        <v>create table db_custscience_interns.col_10_db_venus_vndr_sty_clr_dim_null_value_count_table_stats (col_id int, null_value_count bigint) Row format delimited Fields terminated by '\t' Lines terminated by '\n'  Stored as textfile ;</v>
      </c>
      <c r="BB21" t="s">
        <v>10410</v>
      </c>
      <c r="BE21" s="16" t="str">
        <f t="shared" si="11"/>
        <v xml:space="preserve">insert into table db_custscience_interns.col_10_db_venus_vndr_sty_clr_dim_null_value_count_table_stats select '10' as col_id, count (vndr_sty_clr_key) as null_value_count where CRT_TMST  IS NULL </v>
      </c>
      <c r="BF21" t="s">
        <v>10411</v>
      </c>
      <c r="BI21" s="16" t="str">
        <f t="shared" si="12"/>
        <v>insert into table db_custscience_interns.SUMMARY_of_db_venus_vndr_sty_clr_dim_null_value_count_table_stats select col_id, null_value_count from db_custscience_interns.col_10_db_venus_vndr_sty_clr_dim_null_value_count_table_stats ;</v>
      </c>
      <c r="BJ21" t="s">
        <v>10412</v>
      </c>
      <c r="BL21" s="212" t="s">
        <v>10298</v>
      </c>
      <c r="BM21" s="212">
        <v>9</v>
      </c>
      <c r="BN21" s="212">
        <v>0</v>
      </c>
      <c r="BP21" s="16" t="str">
        <f t="shared" si="13"/>
        <v>drop table db_custscience_interns.col_10_db_venus_vndr_sty_clr_dim_null_value_count_table_stats ;</v>
      </c>
      <c r="BQ21" t="s">
        <v>10413</v>
      </c>
    </row>
    <row r="22" spans="1:69">
      <c r="A22" t="s">
        <v>5192</v>
      </c>
      <c r="B22" s="16" t="str">
        <f t="shared" si="1"/>
        <v>updt_tmst           string                                  </v>
      </c>
      <c r="C22" s="20">
        <f t="shared" si="2"/>
        <v>10</v>
      </c>
      <c r="D22" s="20">
        <f t="shared" si="3"/>
        <v>12</v>
      </c>
      <c r="E22" s="20"/>
      <c r="F22" s="20"/>
      <c r="G22" s="36" t="str">
        <f t="shared" si="0"/>
        <v>UPDT_TMST</v>
      </c>
      <c r="H22" s="36" t="str">
        <f t="shared" si="15"/>
        <v>        string                                  </v>
      </c>
      <c r="I22" s="29">
        <v>11</v>
      </c>
      <c r="J22" s="273">
        <f t="shared" si="14"/>
        <v>5</v>
      </c>
      <c r="K22" s="272">
        <f t="shared" si="4"/>
        <v>0</v>
      </c>
      <c r="N22" s="169" t="s">
        <v>112</v>
      </c>
      <c r="O22" s="169" t="s">
        <v>112</v>
      </c>
      <c r="P22" s="169" t="s">
        <v>112</v>
      </c>
      <c r="R22" s="164"/>
      <c r="S22" s="164"/>
      <c r="T22" s="164"/>
      <c r="U22" s="164"/>
      <c r="V22" s="164"/>
      <c r="W22" s="164"/>
      <c r="X22" s="164"/>
      <c r="Y22" s="164"/>
      <c r="Z22" s="164"/>
      <c r="AA22" s="164"/>
      <c r="AB22" s="164"/>
      <c r="AC22" s="164"/>
      <c r="AD22" s="164"/>
      <c r="AE22" s="164"/>
      <c r="AF22" s="164"/>
      <c r="AG22" s="164"/>
      <c r="AH22" s="197" t="str">
        <f t="shared" si="5"/>
        <v>col_11</v>
      </c>
      <c r="AI22" s="196" t="str">
        <f t="shared" si="6"/>
        <v>create table db_custscience_interns.col_11_db_venus_vndr_sty_clr_dim_distinct_values_table_stats (col_id int, distinct_values bigint) Row format delimited Fields terminated by '\t' Lines terminated by '\n'  Stored as textfile ;</v>
      </c>
      <c r="AJ22" t="s">
        <v>10414</v>
      </c>
      <c r="AM22" s="16" t="str">
        <f>"insert into table "&amp;"db_custscience_interns."&amp;$AH22&amp;"_"&amp;$H$4&amp;"_"&amp;$H$5&amp;"_distinct_values_table_stats select "&amp;"'"&amp;$I22&amp;"'"&amp;" as col_id, count (distinct "&amp;$G22&amp;") as distinct_values"</f>
        <v>insert into table db_custscience_interns.col_11_db_venus_vndr_sty_clr_dim_distinct_values_table_stats select '11' as col_id, count (distinct UPDT_TMST) as distinct_values</v>
      </c>
      <c r="AN22" t="s">
        <v>10415</v>
      </c>
      <c r="AQ22" s="16" t="str">
        <f t="shared" si="8"/>
        <v>insert into table db_custscience_interns.SUMMARY_of_db_venus_vndr_sty_clr_dim_distinct_values_table_stats select col_id, distinct_values from db_custscience_interns.col_11_db_venus_vndr_sty_clr_dim_distinct_values_table_stats ;</v>
      </c>
      <c r="AR22" t="s">
        <v>10416</v>
      </c>
      <c r="AT22" s="212" t="s">
        <v>5231</v>
      </c>
      <c r="AU22" s="212">
        <v>11</v>
      </c>
      <c r="AV22" s="212">
        <v>5</v>
      </c>
      <c r="AX22" s="16" t="str">
        <f t="shared" si="9"/>
        <v>drop table db_custscience_interns.col_11_db_venus_vndr_sty_clr_dim_distinct_values_table_stats;</v>
      </c>
      <c r="AY22" t="s">
        <v>10417</v>
      </c>
      <c r="BA22" s="16" t="str">
        <f t="shared" si="10"/>
        <v>create table db_custscience_interns.col_11_db_venus_vndr_sty_clr_dim_null_value_count_table_stats (col_id int, null_value_count bigint) Row format delimited Fields terminated by '\t' Lines terminated by '\n'  Stored as textfile ;</v>
      </c>
      <c r="BB22" t="s">
        <v>10418</v>
      </c>
      <c r="BE22" s="16" t="str">
        <f t="shared" si="11"/>
        <v xml:space="preserve">insert into table db_custscience_interns.col_11_db_venus_vndr_sty_clr_dim_null_value_count_table_stats select '11' as col_id, count (vndr_sty_clr_key) as null_value_count where UPDT_TMST IS NULL </v>
      </c>
      <c r="BF22" t="s">
        <v>10419</v>
      </c>
      <c r="BI22" s="16" t="str">
        <f t="shared" si="12"/>
        <v>insert into table db_custscience_interns.SUMMARY_of_db_venus_vndr_sty_clr_dim_null_value_count_table_stats select col_id, null_value_count from db_custscience_interns.col_11_db_venus_vndr_sty_clr_dim_null_value_count_table_stats ;</v>
      </c>
      <c r="BJ22" t="s">
        <v>10420</v>
      </c>
      <c r="BL22" s="212" t="s">
        <v>10308</v>
      </c>
      <c r="BM22" s="212">
        <v>10</v>
      </c>
      <c r="BN22" s="212">
        <v>0</v>
      </c>
      <c r="BP22" s="16" t="str">
        <f t="shared" si="13"/>
        <v>drop table db_custscience_interns.col_11_db_venus_vndr_sty_clr_dim_null_value_count_table_stats ;</v>
      </c>
      <c r="BQ22" t="s">
        <v>10421</v>
      </c>
    </row>
    <row r="23" spans="1:69">
      <c r="B23" s="16"/>
      <c r="C23" s="20"/>
      <c r="D23" s="20"/>
      <c r="E23" s="20"/>
      <c r="F23" s="20"/>
      <c r="G23" s="36"/>
      <c r="H23" s="36"/>
      <c r="I23" s="29"/>
      <c r="J23" s="216"/>
      <c r="K23" s="216"/>
      <c r="N23" s="169"/>
      <c r="O23" s="169"/>
      <c r="P23" s="169"/>
      <c r="R23" s="164"/>
      <c r="S23" s="164"/>
      <c r="T23" s="164"/>
      <c r="U23" s="164"/>
      <c r="V23" s="164"/>
      <c r="W23" s="164"/>
      <c r="X23" s="164"/>
      <c r="Y23" s="164"/>
      <c r="Z23" s="164"/>
      <c r="AA23" s="164"/>
      <c r="AB23" s="164"/>
      <c r="AC23" s="164"/>
      <c r="AD23" s="164"/>
      <c r="AE23" s="164"/>
      <c r="AF23" s="164"/>
      <c r="AG23" s="164"/>
      <c r="AH23" s="197"/>
      <c r="AI23" s="196"/>
      <c r="AM23" s="16"/>
      <c r="AN23" t="s">
        <v>4089</v>
      </c>
      <c r="AQ23" s="16"/>
      <c r="AT23" s="212"/>
      <c r="AU23" s="212"/>
      <c r="AV23" s="212"/>
      <c r="AX23" s="16"/>
      <c r="BA23" s="16"/>
      <c r="BE23" s="16"/>
      <c r="BF23" t="s">
        <v>4089</v>
      </c>
      <c r="BL23" s="212"/>
      <c r="BM23" s="212"/>
      <c r="BN23" s="212"/>
      <c r="BP23" s="16"/>
    </row>
    <row r="24" spans="1:69" ht="384.95" customHeight="1">
      <c r="A24" s="1" t="s">
        <v>10422</v>
      </c>
    </row>
    <row r="25" spans="1:69">
      <c r="A25" t="s">
        <v>10423</v>
      </c>
    </row>
  </sheetData>
  <mergeCells count="5">
    <mergeCell ref="G1:J1"/>
    <mergeCell ref="H3:L3"/>
    <mergeCell ref="H4:L4"/>
    <mergeCell ref="H5:L5"/>
    <mergeCell ref="H6:L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85</vt:i4>
      </vt:variant>
      <vt:variant>
        <vt:lpstr>Named Ranges</vt:lpstr>
      </vt:variant>
      <vt:variant>
        <vt:i4>105</vt:i4>
      </vt:variant>
    </vt:vector>
  </HeadingPairs>
  <TitlesOfParts>
    <vt:vector size="190" baseType="lpstr">
      <vt:lpstr>Tables_to_Profile</vt:lpstr>
      <vt:lpstr>ALL_Databases</vt:lpstr>
      <vt:lpstr>DB_CUSTTRFM_PRODREFRESH_db</vt:lpstr>
      <vt:lpstr>XCOTX_CUST_ORD_TXN_XREF</vt:lpstr>
      <vt:lpstr>XCOCD_CORP_CUST_DIM</vt:lpstr>
      <vt:lpstr>XCULX_CUST_LING_XREF</vt:lpstr>
      <vt:lpstr>DB_FNDTTRFM_PRODREFRESH_db</vt:lpstr>
      <vt:lpstr>xlocd_loc_dim</vt:lpstr>
      <vt:lpstr>xcldt_cal_dt_xref</vt:lpstr>
      <vt:lpstr>xfczd_fis_cal_tm_zn_flt_dim</vt:lpstr>
      <vt:lpstr>DB_FNDTCNSL_PRODREFRESH_db</vt:lpstr>
      <vt:lpstr>CNSL_GLBL_STY_CLR_FLAT_XREF</vt:lpstr>
      <vt:lpstr>DB_SLSCNSL_PRODREFRESH_db</vt:lpstr>
      <vt:lpstr>CSSCV_STR_SLS_CUST_VIEW</vt:lpstr>
      <vt:lpstr>COOCV_ONL_ORD_CUST_VIEW</vt:lpstr>
      <vt:lpstr>CSTIW_SLS_TXN_LN_ITM_FCT</vt:lpstr>
      <vt:lpstr>CDOLW_DMD_ORD_LN_ITM_FCT</vt:lpstr>
      <vt:lpstr>CSTDW_SLS_TXN_DSCT_LN_FCT</vt:lpstr>
      <vt:lpstr>DB_CUSTBASE_PRODREFRESH_db</vt:lpstr>
      <vt:lpstr>hit_data_t</vt:lpstr>
      <vt:lpstr>CUST_ORD_TXN_XREF_T</vt:lpstr>
      <vt:lpstr>CUST_ORD_TXN_XREF_T_new</vt:lpstr>
      <vt:lpstr>ODS_CORP_CUST_T</vt:lpstr>
      <vt:lpstr>ODS_CUST_DEMG_T</vt:lpstr>
      <vt:lpstr>ODS_BRAND_CUSTOMER_T</vt:lpstr>
      <vt:lpstr>ODS_BRAND_T</vt:lpstr>
      <vt:lpstr>ods_acquistion_t</vt:lpstr>
      <vt:lpstr>ods_arc_brand_customer_t</vt:lpstr>
      <vt:lpstr>ods_brand_cust_email_t</vt:lpstr>
      <vt:lpstr>ods_brand_customer_t (2)</vt:lpstr>
      <vt:lpstr>ods_brand_email_t</vt:lpstr>
      <vt:lpstr>ods_brand_email_t_temp</vt:lpstr>
      <vt:lpstr>ods_brand_t (2)</vt:lpstr>
      <vt:lpstr>ods_campaign_t</vt:lpstr>
      <vt:lpstr>ods_cell_t</vt:lpstr>
      <vt:lpstr>ods_cmpn_device_map_t</vt:lpstr>
      <vt:lpstr>ods_corp_cust_t (2)</vt:lpstr>
      <vt:lpstr>ods_cust_demg_t (3)</vt:lpstr>
      <vt:lpstr>ods_cust_preferences_t (2)</vt:lpstr>
      <vt:lpstr>ods_cust_rwrd_hist_t (2)</vt:lpstr>
      <vt:lpstr>ods_cust_demg_t (2)</vt:lpstr>
      <vt:lpstr>ods_cust_preferences_t</vt:lpstr>
      <vt:lpstr>ods_cust_rwrd_hist_t</vt:lpstr>
      <vt:lpstr>ods_emailclicks_t</vt:lpstr>
      <vt:lpstr>ods_emailopens_t</vt:lpstr>
      <vt:lpstr>ods_eml_src_t</vt:lpstr>
      <vt:lpstr>ods_eml_unsub_t</vt:lpstr>
      <vt:lpstr>ods_household_t</vt:lpstr>
      <vt:lpstr>ods_mailingemail_t</vt:lpstr>
      <vt:lpstr>ods_mailingmailhouse_t</vt:lpstr>
      <vt:lpstr>ods_nearby_str_zip_t</vt:lpstr>
      <vt:lpstr>ods_plcc_cardholder_t</vt:lpstr>
      <vt:lpstr>ods_pref_t</vt:lpstr>
      <vt:lpstr>ods_promotion_t</vt:lpstr>
      <vt:lpstr>ods_sourcecode_t</vt:lpstr>
      <vt:lpstr>ods_stnd_addr_t</vt:lpstr>
      <vt:lpstr>ods_url_t</vt:lpstr>
      <vt:lpstr>db_venus</vt:lpstr>
      <vt:lpstr>date_dim</vt:lpstr>
      <vt:lpstr>db_edw_prodrefresh_DB</vt:lpstr>
      <vt:lpstr>tfnld_fin_loc_flattened_dim</vt:lpstr>
      <vt:lpstr>tadrl_addr_lookup</vt:lpstr>
      <vt:lpstr>tcadd_cal_dt_dim</vt:lpstr>
      <vt:lpstr>tbmcl_brd_mkt_chnl_lookup</vt:lpstr>
      <vt:lpstr>tbrdl_brd_lookup</vt:lpstr>
      <vt:lpstr>tfcfd_fis_cal_flattened_dim</vt:lpstr>
      <vt:lpstr>Sheet1</vt:lpstr>
      <vt:lpstr>db_venus.addr_dim</vt:lpstr>
      <vt:lpstr>db_venus.brd_combo_dim</vt:lpstr>
      <vt:lpstr>db_venus.brd_dim</vt:lpstr>
      <vt:lpstr>db_venus.ctry_dim</vt:lpstr>
      <vt:lpstr>db_venus.cur_xchg_rate_dim</vt:lpstr>
      <vt:lpstr>db_venus.date_dim</vt:lpstr>
      <vt:lpstr>db_venus.dc_dim</vt:lpstr>
      <vt:lpstr>db_venus.fin_loc_dim</vt:lpstr>
      <vt:lpstr>db_venus.merch_misc_dim</vt:lpstr>
      <vt:lpstr>db_venus.mrkt_dim</vt:lpstr>
      <vt:lpstr>db_venus.rbmlm_brd_mkt_loc_map</vt:lpstr>
      <vt:lpstr>db_venus.sesn_dim</vt:lpstr>
      <vt:lpstr>db_venus.sku_dim</vt:lpstr>
      <vt:lpstr>db_venus.sku_hist_dim</vt:lpstr>
      <vt:lpstr>db_venus.sty_clr_dim</vt:lpstr>
      <vt:lpstr>db_venus.sty_clr_hist_dim</vt:lpstr>
      <vt:lpstr>db_venus.tm_of_day_dim</vt:lpstr>
      <vt:lpstr>db_venus.vndr_sty_clr_dim</vt:lpstr>
      <vt:lpstr>CDOLW_DMD_ORD_LN_ITM_FCT!_2x_ODS_BRAND_CUSTOMER_T_233741246</vt:lpstr>
      <vt:lpstr>CSTDW_SLS_TXN_DSCT_LN_FCT!_2x_ODS_BRAND_CUSTOMER_T_233741246</vt:lpstr>
      <vt:lpstr>CSTIW_SLS_TXN_LN_ITM_FCT!_2x_ODS_BRAND_CUSTOMER_T_233741246</vt:lpstr>
      <vt:lpstr>db_venus.addr_dim!_2x_ODS_BRAND_CUSTOMER_T_233741246</vt:lpstr>
      <vt:lpstr>db_venus.brd_combo_dim!_2x_ODS_BRAND_CUSTOMER_T_233741246</vt:lpstr>
      <vt:lpstr>db_venus.brd_dim!_2x_ODS_BRAND_CUSTOMER_T_233741246</vt:lpstr>
      <vt:lpstr>db_venus.ctry_dim!_2x_ODS_BRAND_CUSTOMER_T_233741246</vt:lpstr>
      <vt:lpstr>db_venus.cur_xchg_rate_dim!_2x_ODS_BRAND_CUSTOMER_T_233741246</vt:lpstr>
      <vt:lpstr>db_venus.date_dim!_2x_ODS_BRAND_CUSTOMER_T_233741246</vt:lpstr>
      <vt:lpstr>db_venus.dc_dim!_2x_ODS_BRAND_CUSTOMER_T_233741246</vt:lpstr>
      <vt:lpstr>db_venus.fin_loc_dim!_2x_ODS_BRAND_CUSTOMER_T_233741246</vt:lpstr>
      <vt:lpstr>db_venus.merch_misc_dim!_2x_ODS_BRAND_CUSTOMER_T_233741246</vt:lpstr>
      <vt:lpstr>db_venus.mrkt_dim!_2x_ODS_BRAND_CUSTOMER_T_233741246</vt:lpstr>
      <vt:lpstr>db_venus.rbmlm_brd_mkt_loc_map!_2x_ODS_BRAND_CUSTOMER_T_233741246</vt:lpstr>
      <vt:lpstr>db_venus.sesn_dim!_2x_ODS_BRAND_CUSTOMER_T_233741246</vt:lpstr>
      <vt:lpstr>db_venus.sku_dim!_2x_ODS_BRAND_CUSTOMER_T_233741246</vt:lpstr>
      <vt:lpstr>db_venus.sku_hist_dim!_2x_ODS_BRAND_CUSTOMER_T_233741246</vt:lpstr>
      <vt:lpstr>db_venus.sty_clr_dim!_2x_ODS_BRAND_CUSTOMER_T_233741246</vt:lpstr>
      <vt:lpstr>db_venus.sty_clr_hist_dim!_2x_ODS_BRAND_CUSTOMER_T_233741246</vt:lpstr>
      <vt:lpstr>db_venus.tm_of_day_dim!_2x_ODS_BRAND_CUSTOMER_T_233741246</vt:lpstr>
      <vt:lpstr>db_venus.vndr_sty_clr_dim!_2x_ODS_BRAND_CUSTOMER_T_233741246</vt:lpstr>
      <vt:lpstr>ods_acquistion_t!_2x_ODS_BRAND_CUSTOMER_T_233741246</vt:lpstr>
      <vt:lpstr>ods_arc_brand_customer_t!_2x_ODS_BRAND_CUSTOMER_T_233741246</vt:lpstr>
      <vt:lpstr>ods_brand_cust_email_t!_2x_ODS_BRAND_CUSTOMER_T_233741246</vt:lpstr>
      <vt:lpstr>ODS_BRAND_CUSTOMER_T!_2x_ODS_BRAND_CUSTOMER_T_233741246</vt:lpstr>
      <vt:lpstr>'ods_brand_customer_t (2)'!_2x_ODS_BRAND_CUSTOMER_T_233741246</vt:lpstr>
      <vt:lpstr>ods_brand_email_t!_2x_ODS_BRAND_CUSTOMER_T_233741246</vt:lpstr>
      <vt:lpstr>ods_brand_email_t_temp!_2x_ODS_BRAND_CUSTOMER_T_233741246</vt:lpstr>
      <vt:lpstr>'ods_brand_t (2)'!_2x_ODS_BRAND_CUSTOMER_T_233741246</vt:lpstr>
      <vt:lpstr>ods_campaign_t!_2x_ODS_BRAND_CUSTOMER_T_233741246</vt:lpstr>
      <vt:lpstr>ods_cell_t!_2x_ODS_BRAND_CUSTOMER_T_233741246</vt:lpstr>
      <vt:lpstr>ods_cmpn_device_map_t!_2x_ODS_BRAND_CUSTOMER_T_233741246</vt:lpstr>
      <vt:lpstr>'ods_corp_cust_t (2)'!_2x_ODS_BRAND_CUSTOMER_T_233741246</vt:lpstr>
      <vt:lpstr>'ods_cust_demg_t (2)'!_2x_ODS_BRAND_CUSTOMER_T_233741246</vt:lpstr>
      <vt:lpstr>'ods_cust_demg_t (3)'!_2x_ODS_BRAND_CUSTOMER_T_233741246</vt:lpstr>
      <vt:lpstr>ods_cust_preferences_t!_2x_ODS_BRAND_CUSTOMER_T_233741246</vt:lpstr>
      <vt:lpstr>'ods_cust_preferences_t (2)'!_2x_ODS_BRAND_CUSTOMER_T_233741246</vt:lpstr>
      <vt:lpstr>ods_cust_rwrd_hist_t!_2x_ODS_BRAND_CUSTOMER_T_233741246</vt:lpstr>
      <vt:lpstr>'ods_cust_rwrd_hist_t (2)'!_2x_ODS_BRAND_CUSTOMER_T_233741246</vt:lpstr>
      <vt:lpstr>ods_emailclicks_t!_2x_ODS_BRAND_CUSTOMER_T_233741246</vt:lpstr>
      <vt:lpstr>ods_emailopens_t!_2x_ODS_BRAND_CUSTOMER_T_233741246</vt:lpstr>
      <vt:lpstr>ods_eml_src_t!_2x_ODS_BRAND_CUSTOMER_T_233741246</vt:lpstr>
      <vt:lpstr>ods_eml_unsub_t!_2x_ODS_BRAND_CUSTOMER_T_233741246</vt:lpstr>
      <vt:lpstr>ods_household_t!_2x_ODS_BRAND_CUSTOMER_T_233741246</vt:lpstr>
      <vt:lpstr>ods_mailingemail_t!_2x_ODS_BRAND_CUSTOMER_T_233741246</vt:lpstr>
      <vt:lpstr>ods_mailingmailhouse_t!_2x_ODS_BRAND_CUSTOMER_T_233741246</vt:lpstr>
      <vt:lpstr>ods_nearby_str_zip_t!_2x_ODS_BRAND_CUSTOMER_T_233741246</vt:lpstr>
      <vt:lpstr>ods_plcc_cardholder_t!_2x_ODS_BRAND_CUSTOMER_T_233741246</vt:lpstr>
      <vt:lpstr>ods_pref_t!_2x_ODS_BRAND_CUSTOMER_T_233741246</vt:lpstr>
      <vt:lpstr>ods_promotion_t!_2x_ODS_BRAND_CUSTOMER_T_233741246</vt:lpstr>
      <vt:lpstr>ods_sourcecode_t!_2x_ODS_BRAND_CUSTOMER_T_233741246</vt:lpstr>
      <vt:lpstr>ods_stnd_addr_t!_2x_ODS_BRAND_CUSTOMER_T_233741246</vt:lpstr>
      <vt:lpstr>ods_url_t!_2x_ODS_BRAND_CUSTOMER_T_233741246</vt:lpstr>
      <vt:lpstr>ods_brand_cust_email_t!_2x_ODS_BRAND_CUSTOMER_T_233741247</vt:lpstr>
      <vt:lpstr>ods_brand_email_t!_2x_ODS_BRAND_CUSTOMER_T_233741247</vt:lpstr>
      <vt:lpstr>ods_brand_email_t_temp!_2x_ODS_BRAND_CUSTOMER_T_233741247</vt:lpstr>
      <vt:lpstr>'ods_brand_t (2)'!_2x_ODS_BRAND_CUSTOMER_T_233741247</vt:lpstr>
      <vt:lpstr>ods_campaign_t!_2x_ODS_BRAND_CUSTOMER_T_233741247</vt:lpstr>
      <vt:lpstr>ods_cell_t!_2x_ODS_BRAND_CUSTOMER_T_233741247</vt:lpstr>
      <vt:lpstr>'ods_corp_cust_t (2)'!_2x_ODS_BRAND_CUSTOMER_T_233741247</vt:lpstr>
      <vt:lpstr>'ods_cust_demg_t (2)'!_2x_ODS_BRAND_CUSTOMER_T_233741247</vt:lpstr>
      <vt:lpstr>'ods_cust_demg_t (3)'!_2x_ODS_BRAND_CUSTOMER_T_233741247</vt:lpstr>
      <vt:lpstr>ods_cust_preferences_t!_2x_ODS_BRAND_CUSTOMER_T_233741247</vt:lpstr>
      <vt:lpstr>'ods_cust_preferences_t (2)'!_2x_ODS_BRAND_CUSTOMER_T_233741247</vt:lpstr>
      <vt:lpstr>ods_cust_rwrd_hist_t!_2x_ODS_BRAND_CUSTOMER_T_233741247</vt:lpstr>
      <vt:lpstr>'ods_cust_rwrd_hist_t (2)'!_2x_ODS_BRAND_CUSTOMER_T_233741247</vt:lpstr>
      <vt:lpstr>ods_brand_email_t!_2x_ODS_BRAND_CUSTOMER_T_233741248</vt:lpstr>
      <vt:lpstr>ods_brand_email_t_temp!_2x_ODS_BRAND_CUSTOMER_T_233741248</vt:lpstr>
      <vt:lpstr>'ods_brand_t (2)'!_2x_ODS_BRAND_CUSTOMER_T_233741248</vt:lpstr>
      <vt:lpstr>ods_campaign_t!_2x_ODS_BRAND_CUSTOMER_T_233741248</vt:lpstr>
      <vt:lpstr>ods_cell_t!_2x_ODS_BRAND_CUSTOMER_T_233741248</vt:lpstr>
      <vt:lpstr>'ods_corp_cust_t (2)'!_2x_ODS_BRAND_CUSTOMER_T_233741248</vt:lpstr>
      <vt:lpstr>'ods_cust_demg_t (2)'!_2x_ODS_BRAND_CUSTOMER_T_233741248</vt:lpstr>
      <vt:lpstr>'ods_cust_demg_t (3)'!_2x_ODS_BRAND_CUSTOMER_T_233741248</vt:lpstr>
      <vt:lpstr>ods_cust_preferences_t!_2x_ODS_BRAND_CUSTOMER_T_233741248</vt:lpstr>
      <vt:lpstr>'ods_cust_preferences_t (2)'!_2x_ODS_BRAND_CUSTOMER_T_233741248</vt:lpstr>
      <vt:lpstr>ods_cust_rwrd_hist_t!_2x_ODS_BRAND_CUSTOMER_T_233741248</vt:lpstr>
      <vt:lpstr>'ods_cust_rwrd_hist_t (2)'!_2x_ODS_BRAND_CUSTOMER_T_233741248</vt:lpstr>
      <vt:lpstr>ods_cell_t!_2x_ODS_BRAND_CUSTOMER_T_233741249</vt:lpstr>
      <vt:lpstr>'ods_cust_demg_t (2)'!_2x_ODS_BRAND_CUSTOMER_T_233741249</vt:lpstr>
      <vt:lpstr>'ods_cust_demg_t (3)'!_2x_ODS_BRAND_CUSTOMER_T_233741249</vt:lpstr>
      <vt:lpstr>ods_cell_t!_2x_ODS_BRAND_CUSTOMER_T_233741250</vt:lpstr>
      <vt:lpstr>'ods_cust_demg_t (2)'!_2x_ODS_BRAND_CUSTOMER_T_233741250</vt:lpstr>
      <vt:lpstr>'ods_cust_demg_t (3)'!_2x_ODS_BRAND_CUSTOMER_T_233741250</vt:lpstr>
      <vt:lpstr>ods_cell_t!_2x_ODS_BRAND_CUSTOMER_T_233741251</vt:lpstr>
      <vt:lpstr>'ods_cust_demg_t (2)'!_2x_ODS_BRAND_CUSTOMER_T_233741251</vt:lpstr>
      <vt:lpstr>'ods_cust_demg_t (3)'!_2x_ODS_BRAND_CUSTOMER_T_233741251</vt:lpstr>
      <vt:lpstr>ODS_BRAND_T!ODS_BRAND_T</vt:lpstr>
      <vt:lpstr>CDOLW_DMD_ORD_LN_ITM_FCT!Print_Area</vt:lpstr>
      <vt:lpstr>CNSL_GLBL_STY_CLR_FLAT_XREF!Print_Area</vt:lpstr>
      <vt:lpstr>COOCV_ONL_ORD_CUST_VIEW!Print_Area</vt:lpstr>
      <vt:lpstr>CSSCV_STR_SLS_CUST_VIEW!Print_Area</vt:lpstr>
      <vt:lpstr>CSTDW_SLS_TXN_DSCT_LN_FCT!Print_Area</vt:lpstr>
      <vt:lpstr>CSTIW_SLS_TXN_LN_ITM_FCT!Print_Area</vt:lpstr>
      <vt:lpstr>CUST_ORD_TXN_XREF_T!Print_Area</vt:lpstr>
      <vt:lpstr>CUST_ORD_TXN_XREF_T_new!Print_Area</vt:lpstr>
      <vt:lpstr>ODS_BRAND_T!Print_Area</vt:lpstr>
      <vt:lpstr>tadrl_addr_lookup!Print_Area</vt:lpstr>
      <vt:lpstr>tfnld_fin_loc_flattened_dim!Print_Area</vt:lpstr>
      <vt:lpstr>XCOCD_CORP_CUST_DIM!Print_Area</vt:lpstr>
      <vt:lpstr>XCOTX_CUST_ORD_TXN_XREF!Print_Area</vt:lpstr>
      <vt:lpstr>XCULX_CUST_LING_XREF!Print_Area</vt:lpstr>
      <vt:lpstr>xfczd_fis_cal_tm_zn_flt_dim!Print_Area</vt:lpstr>
      <vt:lpstr>xlocd_loc_dim!Print_Area</vt:lpstr>
      <vt:lpstr>xfczd_fis_cal_tm_zn_flt_dim!Print_Titles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Marich</dc:creator>
  <cp:lastModifiedBy>Mithun Ghosh</cp:lastModifiedBy>
  <cp:lastPrinted>2017-08-05T00:21:27Z</cp:lastPrinted>
  <dcterms:created xsi:type="dcterms:W3CDTF">2017-04-07T18:45:18Z</dcterms:created>
  <dcterms:modified xsi:type="dcterms:W3CDTF">2017-08-08T05:28:17Z</dcterms:modified>
</cp:coreProperties>
</file>